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JAN26" sheetId="2" r:id="rId5"/>
    <sheet state="visible" name="Summary JAN26" sheetId="3" r:id="rId6"/>
    <sheet state="visible" name="Data Invois Jan26 (791)" sheetId="4" r:id="rId7"/>
    <sheet state="visible" name="INVOICE JAN 2026" sheetId="5" r:id="rId8"/>
    <sheet state="visible" name="COMPARE AV" sheetId="6" r:id="rId9"/>
    <sheet state="visible" name="Availability Jan25" sheetId="7" r:id="rId10"/>
    <sheet state="visible" name="Downtime BJTM Januari 2026" sheetId="8" r:id="rId11"/>
    <sheet state="visible" name="SLA DES 2025" sheetId="9" r:id="rId12"/>
    <sheet state="visible" name="REKAP GGN DES25" sheetId="10" r:id="rId13"/>
    <sheet state="visible" name="ADD II" sheetId="11" r:id="rId14"/>
    <sheet state="visible" name="Master Jaringan Jan25(791)" sheetId="12" r:id="rId15"/>
  </sheets>
  <externalReferences>
    <externalReference r:id="rId16"/>
    <externalReference r:id="rId17"/>
  </externalReferences>
  <definedNames>
    <definedName hidden="1" localSheetId="1" name="_xlnm._FilterDatabase">'JAN26'!$A$5:$CL$798</definedName>
    <definedName hidden="1" localSheetId="3" name="_xlnm._FilterDatabase">'Data Invois Jan26 (791)'!$A$5:$CL$798</definedName>
  </definedNames>
  <calcPr/>
  <extLst>
    <ext uri="GoogleSheetsCustomDataVersion2">
      <go:sheetsCustomData xmlns:go="http://customooxmlschemas.google.com/" r:id="rId18" roundtripDataChecksum="73Ve3R3dKH8EJJOa39y7L8r4Unk5OUGXqk0U+Bc4ykc="/>
    </ext>
  </extLst>
</workbook>
</file>

<file path=xl/sharedStrings.xml><?xml version="1.0" encoding="utf-8"?>
<sst xmlns="http://schemas.openxmlformats.org/spreadsheetml/2006/main" count="29734" uniqueCount="5217">
  <si>
    <t>SID</t>
  </si>
  <si>
    <t>ALAMAT2</t>
  </si>
  <si>
    <t>KATEGORI LOKASI</t>
  </si>
  <si>
    <t>IP</t>
  </si>
  <si>
    <t>TANGGAL AKTIVASI</t>
  </si>
  <si>
    <t>MIKROTIK/NON MIKROTIK</t>
  </si>
  <si>
    <t>KET</t>
  </si>
  <si>
    <t>TAGIHAN PERIODE JANUARI 2026</t>
  </si>
  <si>
    <t>INVOICE PERIODE JANUARI 2026</t>
  </si>
  <si>
    <t>2048973283</t>
  </si>
  <si>
    <t>*TELKOM - MONTHLY DATA SUMMARY</t>
  </si>
  <si>
    <t>Bank Jatim u/ Host To Host Metro Universitas Sebelas Maret Surakarta (UNS) menuju Data Center Bank Jatim, JL IR SUTAMI JEBRES KEC JEBRES SURAKARTA, SURAKARTA,00</t>
  </si>
  <si>
    <t>H2H METRO</t>
  </si>
  <si>
    <t>-</t>
  </si>
  <si>
    <t>KATEGORI</t>
  </si>
  <si>
    <t>TOTAL TITIK</t>
  </si>
  <si>
    <t>TOTAL NILAI</t>
  </si>
  <si>
    <t>A. LAYANAN EKSISTING</t>
  </si>
  <si>
    <t>Total Layanan Eksisting</t>
  </si>
  <si>
    <t>2048972881</t>
  </si>
  <si>
    <t>Bank Jatim u/ Host To Host Metro Universitas Sebelas Maret Surakarta (UNS) menuju Data Center Bank Jatim, KAPTEN SUBIJANTO, TANGERANG,RAK NO 6,LT 3,GED GRAHA TLKM SIGMA</t>
  </si>
  <si>
    <t>• TELKOM - MONTHLY RECURRING CHARGES</t>
  </si>
  <si>
    <t>1711167464</t>
  </si>
  <si>
    <t>Bank Jatim u/ Host To Host Metro Teluk Lamong Jl. Osowilangun KM 12, Surabaya</t>
  </si>
  <si>
    <t>20/06/2022</t>
  </si>
  <si>
    <t>1711162474</t>
  </si>
  <si>
    <t>Bank Jatim u/ Host To Host Metro Teluk Lamong, Data Center Bank Jatim, Gedung Graha Telkom Sigma Lt. 3 Wing Timur, BSD Tangerang</t>
  </si>
  <si>
    <t>NO.</t>
  </si>
  <si>
    <t>B. LAYANAN BARU (PSB)</t>
  </si>
  <si>
    <t>1261472344</t>
  </si>
  <si>
    <t>Bank Jatim u/ Host To Host Metro Bpjs T.Kerja JL. Medan Merdeka Barat 13-14, Jakarta Pusat</t>
  </si>
  <si>
    <t>26/03/2021</t>
  </si>
  <si>
    <t>Total Layanan Baru (PSB)</t>
  </si>
  <si>
    <t>JENIS KANTOR</t>
  </si>
  <si>
    <t>1261472394</t>
  </si>
  <si>
    <t>Bank Jatim u/ Host To Host Metro BPJS Graha Sigma Lt.6, Tangerang</t>
  </si>
  <si>
    <t>ALAMAT</t>
  </si>
  <si>
    <t>790038103</t>
  </si>
  <si>
    <t>Bank Jatim u/ Host To Host Metro P2P DC-MKM; Data Center Jl. Gedung German Center Lt. 3, BSD Tangerang ke DCI Bekasi (H2H MKM DCI Tangerang)</t>
  </si>
  <si>
    <t>LAYANAN</t>
  </si>
  <si>
    <t>TYPE ORDER</t>
  </si>
  <si>
    <t>C. LAYANAN RELOKASI</t>
  </si>
  <si>
    <t>ID</t>
  </si>
  <si>
    <t>790226991</t>
  </si>
  <si>
    <t>PERIOD</t>
  </si>
  <si>
    <t>Bank Jatim u/ Host To Host Metro P2P MKM-DC; DCI Bekasi, Jl. Halmahera Blok F1 No.1, Danau Indah, Cikarang Bar, Bekasi ke (H2H MKM DCI Tangerang)</t>
  </si>
  <si>
    <t>Total Layanan Relokasi</t>
  </si>
  <si>
    <t>Bandwidth</t>
  </si>
  <si>
    <t>4700020-0031135108</t>
  </si>
  <si>
    <t>IP Host Telkom</t>
  </si>
  <si>
    <t>Bank Jatim u/ Host To Host Metro DC- Asabri; Sigma Citraland Jl.Bukit Bali B3 2 Lakarsantri Surabaya</t>
  </si>
  <si>
    <t>31/10/2017</t>
  </si>
  <si>
    <t>D. LAYANAN UPGRADE</t>
  </si>
  <si>
    <t>4700020-0031134693</t>
  </si>
  <si>
    <t>Bank Jatim u/ Host To Host Metro Asabri -DC; Jl.Mayjen Sutoyo 11 JakTim</t>
  </si>
  <si>
    <t>26/10/2017</t>
  </si>
  <si>
    <t>Total Layanan Upgrade</t>
  </si>
  <si>
    <t>TANGGAL MULAI AKTIF LAYANAN 
 (UPGRADE/DOWNGRADE)</t>
  </si>
  <si>
    <t>4700020-0030871897</t>
  </si>
  <si>
    <t>Bank Jatim u/ Host To Host Metro DC -DJP; DC Sigma Citraland SBY ke Jl. Gatot Subroto Kav. 40-42 JKT (E-Filling)</t>
  </si>
  <si>
    <t>PEMAKAIAN AVERAGE
 (Kbps)</t>
  </si>
  <si>
    <t>18/04/2017</t>
  </si>
  <si>
    <t>TRAFFIK TOTAL (Kbps)</t>
  </si>
  <si>
    <t>4700020-0029669221</t>
  </si>
  <si>
    <t>Bank Jatim u/ Host To Host Metro DJP-DC; Jl. Gatot Subroto Kav. 40-42 JKT ke DC Sigma Citraland SBY (E-Filling)</t>
  </si>
  <si>
    <t>DURASI DOWNTIME</t>
  </si>
  <si>
    <t>26/01/2016</t>
  </si>
  <si>
    <t>SLA</t>
  </si>
  <si>
    <t>E. LAYANAN DOWNGRADE</t>
  </si>
  <si>
    <t>Total Layanan Downgrade</t>
  </si>
  <si>
    <t>AVAILABILITY (Jam/bulan)</t>
  </si>
  <si>
    <t>2095151855/2095149600</t>
  </si>
  <si>
    <t>RESTITUSI (Rp)</t>
  </si>
  <si>
    <t>Bank Jatim Neucentrix Gubeng,  Jl.Sumatera No.131 Lt 3 Kec Gubeng , Surabaya</t>
  </si>
  <si>
    <t>HARGA (Rp)</t>
  </si>
  <si>
    <t>COLOCATION</t>
  </si>
  <si>
    <t>TOTAL</t>
  </si>
  <si>
    <t>F. CABUT/ PEMUTUSAN JARINGAN</t>
  </si>
  <si>
    <t>36.64.131.241/29</t>
  </si>
  <si>
    <t>HARGA SETELAH RESTITUSI</t>
  </si>
  <si>
    <t>4700020-0003122034/2095151855/2095149600</t>
  </si>
  <si>
    <t>Total Cabut/ Pemutusan Jaringan</t>
  </si>
  <si>
    <t>SUB TOTAL PER CABANG</t>
  </si>
  <si>
    <t>MIKROTIK/NONMIKROTIK</t>
  </si>
  <si>
    <t>KETERANGAN</t>
  </si>
  <si>
    <t>4700020-0031816657</t>
  </si>
  <si>
    <t>ATM UNMUH Jl.Ry Tlogomas 246 Malang (PRORATA CABUT)</t>
  </si>
  <si>
    <t>ATM</t>
  </si>
  <si>
    <t>196.168.117.201/29</t>
  </si>
  <si>
    <t>Total Nilai Tagihan</t>
  </si>
  <si>
    <t>941041295</t>
  </si>
  <si>
    <t>Payment Point Sistem Administrasi Manunggal Satu Atap Pasuruan Jl.SultanAgung 80,Purutrejo,Purworejo (PRORATA CABUT)</t>
  </si>
  <si>
    <t>PAYMENT POINT</t>
  </si>
  <si>
    <t>SID JAN 2025</t>
  </si>
  <si>
    <t>1707535922</t>
  </si>
  <si>
    <t>Eksisting BW</t>
  </si>
  <si>
    <t>Bank Jatim u/ Aplikasi JKD BANK INDONESIA JL. Kapten Subijanto LT. 5, German Center BSD Tangerang Selatan</t>
  </si>
  <si>
    <t>Upgrade BW</t>
  </si>
  <si>
    <t>Downgrade BW</t>
  </si>
  <si>
    <t>JKD BI</t>
  </si>
  <si>
    <t>Eksisting</t>
  </si>
  <si>
    <t>G. Total Titik Lokasi SLA Yang Terpenuhi</t>
  </si>
  <si>
    <t>Upgrade</t>
  </si>
  <si>
    <t>/1792983850</t>
  </si>
  <si>
    <t>(Detik)</t>
  </si>
  <si>
    <t>Kantor Fungsional RSUD Nganjuk, Jl.Sutomo 62</t>
  </si>
  <si>
    <t>KANTOR FUNGSIONAL</t>
  </si>
  <si>
    <t>SLA ACTUAL</t>
  </si>
  <si>
    <t xml:space="preserve">BANDWIDTH INV vs BANDWIDTH NOJAR </t>
  </si>
  <si>
    <t>196.168.100.49/28</t>
  </si>
  <si>
    <t>SLA PKS</t>
  </si>
  <si>
    <t>Restitusi Over SLA</t>
  </si>
  <si>
    <t>HARGA INV vs HARGA Adendum II</t>
  </si>
  <si>
    <t>4700020-42970/1792983850</t>
  </si>
  <si>
    <t>4700020-0020560544</t>
  </si>
  <si>
    <t>PBB Dispenda Sampang Jl Rajawali, Sampang</t>
  </si>
  <si>
    <t>PBB</t>
  </si>
  <si>
    <t>192.168.151.130/30</t>
  </si>
  <si>
    <t>Restitusi Tagihan</t>
  </si>
  <si>
    <t>Upgrade (Prorate)</t>
  </si>
  <si>
    <t>1165671440</t>
  </si>
  <si>
    <t>Downgrade (Prorate)</t>
  </si>
  <si>
    <t>Cabut (Prorate)</t>
  </si>
  <si>
    <t>Kantor Kas KPP Utara Gresik, Jl. Wahidin Sudirohusodo 700 Gresik</t>
  </si>
  <si>
    <t>PSB (Prorate)</t>
  </si>
  <si>
    <t>Relokasi</t>
  </si>
  <si>
    <t>KANTOR KAS</t>
  </si>
  <si>
    <t>H. Total Titik Lokasi SLA Yang Tidak Terpenuhi</t>
  </si>
  <si>
    <t>SID JAN 2026</t>
  </si>
  <si>
    <t>196.168.100.113/28</t>
  </si>
  <si>
    <t>28/01/2020</t>
  </si>
  <si>
    <t>DO JULI 2025</t>
  </si>
  <si>
    <t>(Jam)</t>
  </si>
  <si>
    <t>I. Total Nilai Restitusi SLA Yang Tidak Terpenuhi</t>
  </si>
  <si>
    <t>4700020-0004568476</t>
  </si>
  <si>
    <t>ATM RS. Pura Raharja, Jl. Pucang Adi 12-14, Surabaya</t>
  </si>
  <si>
    <t>196.168.201.1/29</t>
  </si>
  <si>
    <t>J.Total Nilai Restitusi Tagihan</t>
  </si>
  <si>
    <t>A</t>
  </si>
  <si>
    <t>835049177</t>
  </si>
  <si>
    <t>Host To Host Dinas Kependidikan Surabaya JL Jagir Wonokromo 356, Sidosermo</t>
  </si>
  <si>
    <t>H2H</t>
  </si>
  <si>
    <t>192.168.150.70/30</t>
  </si>
  <si>
    <t>B</t>
  </si>
  <si>
    <t>2018687049</t>
  </si>
  <si>
    <t>PP Pasar Kolpajung, JL Ronggo Sukowati, Kolpajung Kec Pamekasan, Kab Pamekasan, Pamekasan</t>
  </si>
  <si>
    <t>C</t>
  </si>
  <si>
    <t>172.26.0.193/29</t>
  </si>
  <si>
    <t>D</t>
  </si>
  <si>
    <t>E</t>
  </si>
  <si>
    <t>F</t>
  </si>
  <si>
    <t>G</t>
  </si>
  <si>
    <t>4700020-0031310385</t>
  </si>
  <si>
    <t>H</t>
  </si>
  <si>
    <t>Host To Host SP2D JL.Sunan Kalijogo 02 Trenggalek</t>
  </si>
  <si>
    <t>I</t>
  </si>
  <si>
    <t>J</t>
  </si>
  <si>
    <t>192.168.150.30/30</t>
  </si>
  <si>
    <t>K</t>
  </si>
  <si>
    <t>SID JAN</t>
  </si>
  <si>
    <t>L</t>
  </si>
  <si>
    <t>M</t>
  </si>
  <si>
    <t>4700020-0029555999</t>
  </si>
  <si>
    <t>Cabang Batam , Jl. A. Yani Komplek Ruko Centre Park Blok A No 1 Kel. Taman Baloi Kec. Batam Kota Batam</t>
  </si>
  <si>
    <t>CABANG</t>
  </si>
  <si>
    <t>BW Nojar</t>
  </si>
  <si>
    <t>192.168.157.202/30</t>
  </si>
  <si>
    <t>N</t>
  </si>
  <si>
    <t>Compare BW</t>
  </si>
  <si>
    <t>Total Nilai Tagihan Setelah Restitusi</t>
  </si>
  <si>
    <t>O</t>
  </si>
  <si>
    <t>Harga ADD II</t>
  </si>
  <si>
    <t>P</t>
  </si>
  <si>
    <t>SID BARU 2076423329</t>
  </si>
  <si>
    <t>Q</t>
  </si>
  <si>
    <t>R</t>
  </si>
  <si>
    <t>Hasil Compare Harga</t>
  </si>
  <si>
    <t>S</t>
  </si>
  <si>
    <t>T</t>
  </si>
  <si>
    <t>U</t>
  </si>
  <si>
    <t>KER HARGA</t>
  </si>
  <si>
    <t>4700020-38090</t>
  </si>
  <si>
    <t>Bank Jatim Internet Kantor Pusat; Jl.Basuki Rahmat No. 98-104, Surabaya ( Astinet )</t>
  </si>
  <si>
    <t>INTERNET KANTOR PUSAT</t>
  </si>
  <si>
    <t>10.10.30.1 /30 (222.124.169.177 /29)</t>
  </si>
  <si>
    <t>V</t>
  </si>
  <si>
    <t>Hari</t>
  </si>
  <si>
    <t>26/07/2017</t>
  </si>
  <si>
    <t>W</t>
  </si>
  <si>
    <t>X</t>
  </si>
  <si>
    <t>Y</t>
  </si>
  <si>
    <t>Z</t>
  </si>
  <si>
    <t>AA</t>
  </si>
  <si>
    <t>4700020-92381</t>
  </si>
  <si>
    <t>Jam</t>
  </si>
  <si>
    <t>AB</t>
  </si>
  <si>
    <t>Bank Jatim u/ Host To Host Finnet ; Jl Kapt.Subijanto Graha Telkom Sigma Lt. 3 BSD Lekong - Serpong</t>
  </si>
  <si>
    <t>AC</t>
  </si>
  <si>
    <t>10.2.254.73 /30</t>
  </si>
  <si>
    <t>AD</t>
  </si>
  <si>
    <t>Menit</t>
  </si>
  <si>
    <t xml:space="preserve">KET </t>
  </si>
  <si>
    <t>AE</t>
  </si>
  <si>
    <t>PPN</t>
  </si>
  <si>
    <t>AG</t>
  </si>
  <si>
    <t>4700020-0029217410</t>
  </si>
  <si>
    <t>AH</t>
  </si>
  <si>
    <t>Bank Jatim u/ Host To Host Artajasa Sigma; Jl. Bukit Bali B3 Lakarsantri Surabaya Lt.3</t>
  </si>
  <si>
    <t>SPP ONLINE</t>
  </si>
  <si>
    <t>10.240.0.2 /30</t>
  </si>
  <si>
    <t>AI</t>
  </si>
  <si>
    <t>4700020-0029298844</t>
  </si>
  <si>
    <t>Bank Jatim u/ Host To Host KTP-el Ditjen Dukcapil; DC Sigma Tangerang Lt.3 Wing timur, BSD Tangerang</t>
  </si>
  <si>
    <t>10.240.0.6 /30</t>
  </si>
  <si>
    <t>13/04/2016</t>
  </si>
  <si>
    <t>Grand Total Nilai Tagihan</t>
  </si>
  <si>
    <t>4700020-07470</t>
  </si>
  <si>
    <t>Samsat Online Papar, Jl Raya Papar, Kediri</t>
  </si>
  <si>
    <t>SAMSAT ONLINE</t>
  </si>
  <si>
    <t>172.16.152.1 /24</t>
  </si>
  <si>
    <t>4700020-0004789517</t>
  </si>
  <si>
    <t>Payment Point Alun-alun Kt u/ DIPENDA Jl. Merdeka Barat</t>
  </si>
  <si>
    <t>172.16.161.33 /29</t>
  </si>
  <si>
    <t>KANTOR PUSAT</t>
  </si>
  <si>
    <t>2027864991</t>
  </si>
  <si>
    <t>ATM Jenu Tuban,Jl.Raya Jenu,Ds.Beji,Kec.Jenu,Tuban</t>
  </si>
  <si>
    <t>172.16.2.57 /30</t>
  </si>
  <si>
    <t>21/01/2024</t>
  </si>
  <si>
    <t>1-IPP6AAY/1703056946</t>
  </si>
  <si>
    <t>Bank Jatim u/ Bandwith Pelaporan Aplikasi BI-RTGS/SSSS/ETP, Bank Indonesia - RTGS; Telkom Sigma Lakarsantri IVC Surabaya</t>
  </si>
  <si>
    <t>Aplikasi BI-RTGS/SSSS/ETP BI</t>
  </si>
  <si>
    <t>172.16.205.109/30</t>
  </si>
  <si>
    <t>13/01/2022</t>
  </si>
  <si>
    <t>Kesepakatan REKON APR 2026 AM Safir dan Pak Rai SID ini BW TETAP di tulis 2Mbps diinvois HARGA PKS Baru , WALO PE 4Mbps</t>
  </si>
  <si>
    <t xml:space="preserve">BW </t>
  </si>
  <si>
    <t>Compare</t>
  </si>
  <si>
    <t xml:space="preserve">Harga </t>
  </si>
  <si>
    <t>4700020-0031230943</t>
  </si>
  <si>
    <t>Bank Jatim u/ Internet DRC Bank Jatim; JL.Citraland Surabaya ( Astinet )</t>
  </si>
  <si>
    <t>172.17.171.38 /30 (36.89.37.209 /28)</t>
  </si>
  <si>
    <t>COMPARE</t>
  </si>
  <si>
    <t>29/12/2017</t>
  </si>
  <si>
    <t>TELKOM ASTINET</t>
  </si>
  <si>
    <t>EKSISTING</t>
  </si>
  <si>
    <t>4700020-82572</t>
  </si>
  <si>
    <t>Bank Jatim Backhaul VPN IP DC; Graha Telkom Sigma Lt 3 BSD Tangerang</t>
  </si>
  <si>
    <t>DC</t>
  </si>
  <si>
    <t>172.17.20.2 /30</t>
  </si>
  <si>
    <t>100 Mbps</t>
  </si>
  <si>
    <t>4700020-65917</t>
  </si>
  <si>
    <t>Cabang Lamongan, Pangsud No.74</t>
  </si>
  <si>
    <t>172.17.45.169 /30</t>
  </si>
  <si>
    <t>7/26/2017</t>
  </si>
  <si>
    <t>24/12/2024</t>
  </si>
  <si>
    <t>2076561882</t>
  </si>
  <si>
    <t>Samsat Online Capem Babat, Raya Babat 211 Lamongan</t>
  </si>
  <si>
    <t>4700020-68390</t>
  </si>
  <si>
    <t>Bank Jatim Backhaul VPN IP DRC; Bukit Bali B3-2 Lakarsantri Surabaya</t>
  </si>
  <si>
    <t>DRC</t>
  </si>
  <si>
    <t>172.17.52.2 /30</t>
  </si>
  <si>
    <t>24/06/2015</t>
  </si>
  <si>
    <t>4700020-0021607811</t>
  </si>
  <si>
    <t>Samsat Online Capem Cerme, Jl. Tegal Suruh No.3 Cerme Gresik</t>
  </si>
  <si>
    <t>172.20.21.1 /26</t>
  </si>
  <si>
    <t>4700020-06005</t>
  </si>
  <si>
    <t>Samsat Online Capem Sidayu, Jl. Pemuda 10, Sidayu</t>
  </si>
  <si>
    <t>172.20.21.33 /26</t>
  </si>
  <si>
    <t>4700020-0021133123</t>
  </si>
  <si>
    <t>Samsat Online KK Ngoro, Jl Raya Kawi 62A Ngoro</t>
  </si>
  <si>
    <t>172.20.25.1 /29</t>
  </si>
  <si>
    <t>4700020-91478</t>
  </si>
  <si>
    <t>Samsat Online Capem Brondong, Raya Daendels Brondong</t>
  </si>
  <si>
    <t>172.20.32.65 /26</t>
  </si>
  <si>
    <t>4700020-0002711381</t>
  </si>
  <si>
    <t>Host To Host PBB Online KK Pemkab Tuban, Jl. Kartini No. 2</t>
  </si>
  <si>
    <t>172.20.33.65 /26</t>
  </si>
  <si>
    <t>NON MIKROTIK</t>
  </si>
  <si>
    <t>4700020-11381</t>
  </si>
  <si>
    <t>4700020-0002900236</t>
  </si>
  <si>
    <t>Samsat Online Capem Kerek, Jl. Ry. Jarorejo 1</t>
  </si>
  <si>
    <t>4700020-65262</t>
  </si>
  <si>
    <t>Samsat Online, KK Jogorogo utk Dipenda Jl Jogorogo 33, Ngawi</t>
  </si>
  <si>
    <t>172.20.43.1 /26</t>
  </si>
  <si>
    <t>17/06/2015</t>
  </si>
  <si>
    <t>4700020-49177</t>
  </si>
  <si>
    <t>Samsat Online Raya Madiun 86, Gorang Gareng</t>
  </si>
  <si>
    <t>172.20.44.1 /24</t>
  </si>
  <si>
    <t>4700020-34613</t>
  </si>
  <si>
    <t>Samsat Online Capem Sumoroto, Raya Sumoroto 5</t>
  </si>
  <si>
    <t>172.20.45.1 /26</t>
  </si>
  <si>
    <t>16/04/2015</t>
  </si>
  <si>
    <t>0.00</t>
  </si>
  <si>
    <t>4700020-09551</t>
  </si>
  <si>
    <t>Samsat Online Capem Punung, Raya Solo - Pacitan</t>
  </si>
  <si>
    <t>172.20.46.33 /26</t>
  </si>
  <si>
    <t>24/11/2015</t>
  </si>
  <si>
    <t>4700020-04527</t>
  </si>
  <si>
    <t>Samsat Online Capem Ngadirojo, Raya Lorok - Pacitan (depan pasar Loro)</t>
  </si>
  <si>
    <t>4700020-07613</t>
  </si>
  <si>
    <t>Samsat Online Capem Ngadiluwih, Raya Tamtama 190, Ngadiluwih</t>
  </si>
  <si>
    <t>172.20.52.1 /26</t>
  </si>
  <si>
    <t>4700020-0022329949</t>
  </si>
  <si>
    <t>Samsat Online Capem LAWANG Jl. M.H Thamrin No. 33, Lawang, Malang</t>
  </si>
  <si>
    <t>172.20.62.1 /27</t>
  </si>
  <si>
    <t>4700020-0022055083</t>
  </si>
  <si>
    <t>Samsat Online Capem Sumber Pucung, Jl. Panglima Sudirman 191, Kepanjen</t>
  </si>
  <si>
    <t>172.20.63.1 /27</t>
  </si>
  <si>
    <t>21/10/2015</t>
  </si>
  <si>
    <t>4700020-31779</t>
  </si>
  <si>
    <t>Samsat Online, Jl Raya Leces 141, Probolinggo</t>
  </si>
  <si>
    <t>172.20.65.1 /27</t>
  </si>
  <si>
    <t>20/01/2015</t>
  </si>
  <si>
    <t>4700020-0020939027</t>
  </si>
  <si>
    <t>Samsat Online Capem Tongas, Jl Raya Tongas Rest Area, Probolinggo</t>
  </si>
  <si>
    <t>172.20.65.33 /27</t>
  </si>
  <si>
    <t xml:space="preserve">Upgrade Bandwidth Temporer  kegiatan akhir tahun 2025, Tidak merubah abonemen </t>
  </si>
  <si>
    <t>4700020-89462</t>
  </si>
  <si>
    <t>Samsat Online Capem Yosowilangun, Jl. Soekartijo, Yosowilangun</t>
  </si>
  <si>
    <t>172.20.66.1 /27</t>
  </si>
  <si>
    <t>28/09/2015</t>
  </si>
  <si>
    <t>4700020-0001526239</t>
  </si>
  <si>
    <t>Kantor Kas Sistem Administrasi Manunggal Satu Atap Dipenda Puger, Jl. M. Adi Darmo Puger</t>
  </si>
  <si>
    <t>172.20.71.33 /27</t>
  </si>
  <si>
    <t>4700020-0021019573</t>
  </si>
  <si>
    <t>Samsat Online Capem Wonosari, Jl. Raya Wonosari 231, Kec. Wonosari, Bondowoso</t>
  </si>
  <si>
    <t>172.20.73.1 /29</t>
  </si>
  <si>
    <t>4700020-0029555328</t>
  </si>
  <si>
    <t>Cabang Situbondo, Jl. Basuki Rahmad No 135 Kel Mimbaan Kec Panji, Situbondo</t>
  </si>
  <si>
    <t>172.20.74.1 /24</t>
  </si>
  <si>
    <t>4700020-21300</t>
  </si>
  <si>
    <t>Samsat Online Capem Asembagus, Jl. Raya Asembagus</t>
  </si>
  <si>
    <t>172.20.74.33 /27</t>
  </si>
  <si>
    <t>24/02/2015</t>
  </si>
  <si>
    <t>4700020-0021352469</t>
  </si>
  <si>
    <t>Samsat Online Capem Pesanggaran, Jl Sukarjo Pesanggaran 51 BWI</t>
  </si>
  <si>
    <t>172.20.76.1 /27</t>
  </si>
  <si>
    <t>4700020-0025323102</t>
  </si>
  <si>
    <t>Samsat Online Genteng Banyuwangi Jl. Diponegoro 33 Banyuwangi</t>
  </si>
  <si>
    <t>172.20.76.33 /248</t>
  </si>
  <si>
    <t>29/04/2017</t>
  </si>
  <si>
    <t>4700020-15103</t>
  </si>
  <si>
    <t>Samsat Online Waru Pamekasan,, Raya Waru, Pamekasan</t>
  </si>
  <si>
    <t>172.20.81.33 /27</t>
  </si>
  <si>
    <t>24/01/2015</t>
  </si>
  <si>
    <t>1750096393</t>
  </si>
  <si>
    <t>Capem Kamal, Jl. Trunojoyo 30 Bangkalan</t>
  </si>
  <si>
    <t>CAPEM</t>
  </si>
  <si>
    <t>172.20.83.1 /28</t>
  </si>
  <si>
    <t>14/12/2012</t>
  </si>
  <si>
    <t>4700020-47551</t>
  </si>
  <si>
    <t>Samsat Online Capem Blega, Jl. Raya Blega 33 Bangkalan</t>
  </si>
  <si>
    <t>TELKOM VPN IP</t>
  </si>
  <si>
    <t>4700020-28893</t>
  </si>
  <si>
    <t>Samsat Online Capem UWK (Univ. Wijaya Kusuma), Dukuh Kupang Barat 1</t>
  </si>
  <si>
    <t>4700020-10498</t>
  </si>
  <si>
    <t>172.200.15.1 /24</t>
  </si>
  <si>
    <t>192.168.152.2 /30</t>
  </si>
  <si>
    <t>4700020-98625</t>
  </si>
  <si>
    <t>Samsat Online Capem Driyorejo, Jl. Raya Cangkir 103 Driyorejo</t>
  </si>
  <si>
    <t>172.200.21.1 /24</t>
  </si>
  <si>
    <t>13/01/2015</t>
  </si>
  <si>
    <t>4700020-37118</t>
  </si>
  <si>
    <t>Samsat Online Cab Madiun , Jl Jawa No 43 Madiun</t>
  </si>
  <si>
    <t>172.200.41.1 /24</t>
  </si>
  <si>
    <t>22/04/2017</t>
  </si>
  <si>
    <t>4700020-37122</t>
  </si>
  <si>
    <t>Samsat Online Capem Dolopo, Pasar Dolopo</t>
  </si>
  <si>
    <t>172.200.42.1 /24</t>
  </si>
  <si>
    <t>4700020-12352</t>
  </si>
  <si>
    <t>Samsat Online Capem Karangjati, , Jl. Raya Karangjati</t>
  </si>
  <si>
    <t>172.200.43.1 /24</t>
  </si>
  <si>
    <t>4700020-37120</t>
  </si>
  <si>
    <t>Samsat Online Capem Caruban, Jl.Pangsud 179, Caruban</t>
  </si>
  <si>
    <t>172.200.44.1 /24</t>
  </si>
  <si>
    <t>4700020-93950</t>
  </si>
  <si>
    <t>Samsat Online Capem Tumpang Jl.Ry Tumpang 54, Tumpang, Kec.Tumpang,Kab.Malang</t>
  </si>
  <si>
    <t>172.200.61.1 /24</t>
  </si>
  <si>
    <t>16/01/2023</t>
  </si>
  <si>
    <t>4700020-18844</t>
  </si>
  <si>
    <t>Samsat Online Capem Dampit, Semeru Sel, Dampit</t>
  </si>
  <si>
    <t>172.200.62.1 /24</t>
  </si>
  <si>
    <t>4700020-51685</t>
  </si>
  <si>
    <t>Samsat Online Capem Pasirian Lumajang</t>
  </si>
  <si>
    <t>172.200.66.1 /24</t>
  </si>
  <si>
    <t>4700020-93708</t>
  </si>
  <si>
    <t>Samsat Online Capem Tanggul, Jl. PB Sudirman, Tanggul</t>
  </si>
  <si>
    <t>172.200.72.1 /24</t>
  </si>
  <si>
    <t>21/07/2015</t>
  </si>
  <si>
    <t>4700020-61436</t>
  </si>
  <si>
    <t>Samsat Online Capem Glenmore, komp Ruko Karang Glenmor</t>
  </si>
  <si>
    <t>172.200.76.1 /24</t>
  </si>
  <si>
    <t>16/02/4700</t>
  </si>
  <si>
    <t>TELKOM NEUCENTRIX</t>
  </si>
  <si>
    <t>1714201024</t>
  </si>
  <si>
    <t>Samsat Online Kangean, Jl. Raya Sriwijaya 431, Kalikatak, Artajasa, Kangean</t>
  </si>
  <si>
    <t>172.200.84.1 /27</t>
  </si>
  <si>
    <t>PASANG BARU</t>
  </si>
  <si>
    <t>31/08/2022</t>
  </si>
  <si>
    <t>1217701725</t>
  </si>
  <si>
    <t>Kantor Fungsional &amp; Anjungan Tunai Mandiri Puger Cab Jember Jl. Adi Darmo 24 Puger Kulon - Puger</t>
  </si>
  <si>
    <t>0</t>
  </si>
  <si>
    <t>172.25.0.14 /28</t>
  </si>
  <si>
    <t>1906922167</t>
  </si>
  <si>
    <t>Kantor Fungsional Pemkab Kediri JL. Soerkarno Hatta No.1 Kediri</t>
  </si>
  <si>
    <t>172.25.0.17 /28</t>
  </si>
  <si>
    <t>4700020-0006340060</t>
  </si>
  <si>
    <t>Bank Jatim u/ Indonet, Jl. Rempoa Raya No. 11 Ciputat, Tangerang (SMS Banking) Back UP (REQUEST SHUTDOWN KONEKSI)</t>
  </si>
  <si>
    <t>172.25.13.161/30</t>
  </si>
  <si>
    <t>27/05/2015</t>
  </si>
  <si>
    <t>Ada request shutdown koneksi (layanan tdk dipakai) dan kesepakatan harga di free kan samapi DO OKT 2025</t>
  </si>
  <si>
    <t>1725138308</t>
  </si>
  <si>
    <t>Payment Point KK RSUD Karsa Husada Batu, Jl.Ahmad Yani 11-13, Batu</t>
  </si>
  <si>
    <t>172.26.0.1 /29</t>
  </si>
  <si>
    <t>1916899203</t>
  </si>
  <si>
    <t>CRM Yayasan Khadijah Jl. Ahmad Yani No. 2-4, Surabaya (Anjungan Tunai Mandiri Center)</t>
  </si>
  <si>
    <t>CRM</t>
  </si>
  <si>
    <t>172.26.0.105 /29</t>
  </si>
  <si>
    <t>1924413149</t>
  </si>
  <si>
    <t>CRM Bandara Blimbingsari Banyuwangi, Jl. Pantai Blimbingsari, Kec. Blimbingsari, Kab. Banyuwangi, Jawa Timur, 68642</t>
  </si>
  <si>
    <t>172.26.0.113 /29</t>
  </si>
  <si>
    <t>24/01/2024</t>
  </si>
  <si>
    <t>1257415847</t>
  </si>
  <si>
    <t>ATM Dlangu Jl.Raya Dlanggu 8, Kab Mojokerto</t>
  </si>
  <si>
    <t>172.26.0.117 /29</t>
  </si>
  <si>
    <t>19/06/2024</t>
  </si>
  <si>
    <t>2014925325</t>
  </si>
  <si>
    <t>Payment Point Mall Pelayanan Publik Mojokerto, JL R.A. Basuki No 29, Mergolo Sooko, Mojokerto Jawa Timur 61361</t>
  </si>
  <si>
    <t>1926651761</t>
  </si>
  <si>
    <t>Kantor Kasir RSUD Tongas, JL.Raya Tongas No.299,Karang Sawo,Kraksaan, Kab Probolinggo</t>
  </si>
  <si>
    <t>172.26.0.121 /29</t>
  </si>
  <si>
    <t>15/02/2024</t>
  </si>
  <si>
    <t>1916432958</t>
  </si>
  <si>
    <t>ATM Poltek Jember Kampus Bondowoso, Raya Situbondo Blindungan, Bondowoso</t>
  </si>
  <si>
    <t>172.26.0.137 /29</t>
  </si>
  <si>
    <t>MIGRASI KE LAYANAN BARU dengan PASANG BARU DES 2025</t>
  </si>
  <si>
    <t>2008027734</t>
  </si>
  <si>
    <t>ATM PP JT RSUD Dr. Soetomo Surabaya, Jl.Mayjend.PROF. DR. Soestopo No.6-8 Surabaya</t>
  </si>
  <si>
    <t>172.26.0.145 /29</t>
  </si>
  <si>
    <t>29/05/2024</t>
  </si>
  <si>
    <t>2008098782</t>
  </si>
  <si>
    <t>ATM RS Sakit Rizani Kraksaan, Jl Sumberejo, Paiton Kab. Probolinggo</t>
  </si>
  <si>
    <t>172.26.0.153 /29</t>
  </si>
  <si>
    <t>30/05/2024</t>
  </si>
  <si>
    <t>20 Mbps</t>
  </si>
  <si>
    <t>2008353774</t>
  </si>
  <si>
    <t>ATM PEMKOT Kediri, JL Basuki Rahmat No15 Kediri</t>
  </si>
  <si>
    <t>172.26.0.161 /29</t>
  </si>
  <si>
    <t>2011174417</t>
  </si>
  <si>
    <t>ATM SMKN 1 Malang, JL Sonokembang Bandung Rejosari Kec Sukun, Malang</t>
  </si>
  <si>
    <t>172.26.0.169 /29</t>
  </si>
  <si>
    <t>15/06/2024</t>
  </si>
  <si>
    <t>4700020-65393</t>
  </si>
  <si>
    <t>Cabang Pasuruan.Jl. Pahlawan 18 Pasuruan</t>
  </si>
  <si>
    <t>172.26.0.17 /29</t>
  </si>
  <si>
    <t>24/01/2023</t>
  </si>
  <si>
    <t>1736954879</t>
  </si>
  <si>
    <t>Kantor Fungsional Pemkab Pasuruan Komplek Perkantoran Raci, Jl. Raya Raci, Bangil, Pasuruan</t>
  </si>
  <si>
    <t>PEMUTUSAN</t>
  </si>
  <si>
    <t>4700020-0004645351</t>
  </si>
  <si>
    <t>2076380599</t>
  </si>
  <si>
    <t>Payment Point Pasar Kolpajung, JL Ronggo Sukowati, Kolpajung Kec Pamekasan, Kab Pamekasan, Pamekasan</t>
  </si>
  <si>
    <t>512 Kbps</t>
  </si>
  <si>
    <t>172.26.0.193 /29</t>
  </si>
  <si>
    <t>16/12/2024</t>
  </si>
  <si>
    <t>192.168.151.150 /30</t>
  </si>
  <si>
    <t>2030055106</t>
  </si>
  <si>
    <t>3/14/2015</t>
  </si>
  <si>
    <t>Payment Point SPP Joyoboyo, GD TIJ LT3 JL Joyoboyo No 1 Sawugaling Kec Wonokromo Surabaya</t>
  </si>
  <si>
    <t>172.26.0.201 /29</t>
  </si>
  <si>
    <t>2028280549</t>
  </si>
  <si>
    <t>Payment Point SPP Nambangan Surabaya, JL Nambangan No 1 Tanah Kali Kedinding, Surabaya</t>
  </si>
  <si>
    <t>172.26.0.209 /29</t>
  </si>
  <si>
    <t>2045612475</t>
  </si>
  <si>
    <t>Payment Point S P P Pakal Surabaya, Taman Cahaya JL Raya Pakal Surabaya</t>
  </si>
  <si>
    <t>172.26.0.217 /29</t>
  </si>
  <si>
    <t>25/09/2024</t>
  </si>
  <si>
    <t>2030033230</t>
  </si>
  <si>
    <t>4700020-0003122034</t>
  </si>
  <si>
    <t>CRM Komplek Perkantoran Pemda Bojonegoro, Komplek Perkantoran Pemda JL DR Wahidin No 40 Bojonegoro</t>
  </si>
  <si>
    <t>172.26.0.225 /29</t>
  </si>
  <si>
    <t>256 Kbps</t>
  </si>
  <si>
    <t>2030021918</t>
  </si>
  <si>
    <t>Kantor Fungsional RS Bhakti Dharma Husada Surabaya,JL Raya Kendung No 115-117 Surabaya</t>
  </si>
  <si>
    <t>172.26.0.233 /29</t>
  </si>
  <si>
    <t>2074868289</t>
  </si>
  <si>
    <t>Kantor Fungsional Songgon Banyuwangi,JL ahmad Yani, DS Songgon RT 01 RW 02 Banyuwangi</t>
  </si>
  <si>
    <t>172.26.0.241 /29</t>
  </si>
  <si>
    <t>18/11/2024</t>
  </si>
  <si>
    <t>1706293159</t>
  </si>
  <si>
    <t>ATM Kebonagung, Desa Pacitan</t>
  </si>
  <si>
    <t>172.26.0.249 /29</t>
  </si>
  <si>
    <t>27/12/2024</t>
  </si>
  <si>
    <t>1740116055</t>
  </si>
  <si>
    <t>CRM Banyuglugur, Raya Kalianget Krajan Banyuglugur, Situbondo</t>
  </si>
  <si>
    <t>172.26.0.25 /29</t>
  </si>
  <si>
    <t>1744631303</t>
  </si>
  <si>
    <t>ATM Univ Abdurachman Saleh, Jl.PB Sudirman No 7, Situbondo</t>
  </si>
  <si>
    <t>172.26.0.33 /29</t>
  </si>
  <si>
    <t>PEMUTUSAN 18 DES 2025</t>
  </si>
  <si>
    <t>1744692636</t>
  </si>
  <si>
    <t>CRM PG Semboro, JL Rejo Agung N0 1, Jember</t>
  </si>
  <si>
    <t>172.26.0.41 /29</t>
  </si>
  <si>
    <t>27/04/2023</t>
  </si>
  <si>
    <t>1757741506</t>
  </si>
  <si>
    <t>ATM Dinas Pekerjaan Umum Magetan , JL. Hasanudin 19, Magetan</t>
  </si>
  <si>
    <t>172.26.0.49 /29</t>
  </si>
  <si>
    <t>1761429731</t>
  </si>
  <si>
    <t>Payment Point UPTSA Surabaya Timur, Raya Menur No.31C, Surabaya</t>
  </si>
  <si>
    <t>172.26.0.57 /29</t>
  </si>
  <si>
    <t>1761389108</t>
  </si>
  <si>
    <t>Payment Point BKP PEMKOT SBY, Jimerto 25 - 27 Surabaya</t>
  </si>
  <si>
    <t>172.26.0.65 /29</t>
  </si>
  <si>
    <t>1779231164</t>
  </si>
  <si>
    <t>Kantor Fungsional Pemkab Bojonegoro, JL Mas Tumapel 01 DPRD, Bojonegoro</t>
  </si>
  <si>
    <t>172.26.0.81 /29</t>
  </si>
  <si>
    <t>18/09/2023</t>
  </si>
  <si>
    <t>1792868800</t>
  </si>
  <si>
    <t>Payment Point Mall Kab Jember JL. Gajah Mada 206, Jember</t>
  </si>
  <si>
    <t>172.26.0.89 /29</t>
  </si>
  <si>
    <t>1735380031</t>
  </si>
  <si>
    <t>Payment Point Bapenda Kab Blitar,Jl WR Supratman No 9, Blitar</t>
  </si>
  <si>
    <t>172.26.0.9 /29</t>
  </si>
  <si>
    <t>13/01/2023</t>
  </si>
  <si>
    <t>1915039441</t>
  </si>
  <si>
    <t>ATM Alun-Alun Kota Probolinggo, JL. Ahmad Yani 103 Probolinggo</t>
  </si>
  <si>
    <t>172.26.0.97 /29</t>
  </si>
  <si>
    <t>30/12/2023</t>
  </si>
  <si>
    <t>2077255384</t>
  </si>
  <si>
    <t>Kantor Fungsional Jenggawah Jember,JL. Argopuro, Desa Jenggawah, Jember</t>
  </si>
  <si>
    <t>172.26.1.1 /29</t>
  </si>
  <si>
    <t>30/01/2025</t>
  </si>
  <si>
    <t>2077403762</t>
  </si>
  <si>
    <t>ATM Ponpes Genggong, JL. Raya Condong Gerojokan Karangbong Kec Pajarakan, Probolinggo</t>
  </si>
  <si>
    <t>172.26.1.17 /29</t>
  </si>
  <si>
    <t>2078980272</t>
  </si>
  <si>
    <t>Kantor Fungsional Bangsalsari Jember, JL. A. Yani No. 119, Desa Bangsalsari, Jember</t>
  </si>
  <si>
    <t>172.26.1.25 /29</t>
  </si>
  <si>
    <t>2083339950</t>
  </si>
  <si>
    <t>Payment Point RSUD Sibar Sidoarjo JL. Bibis Bunder Kamera'an Tambak Kemerakan Kec. Krian, Sidoarjo</t>
  </si>
  <si>
    <t>172.26.1.41 /29</t>
  </si>
  <si>
    <t>2083941088</t>
  </si>
  <si>
    <t>ATM Mitratani Jember, JL Brawijaya No. 83, Mangil Kaliwates Wonosari, Jember</t>
  </si>
  <si>
    <t>172.26.1.49 /29</t>
  </si>
  <si>
    <t>30/04/2025</t>
  </si>
  <si>
    <t>2077360353</t>
  </si>
  <si>
    <t>ATM Syariah RSU Darmayu Madiun,JL. Kapten Tendean NO. 47, Demangan, Kec. Taman Madiun</t>
  </si>
  <si>
    <t>172.26.1.9 /29</t>
  </si>
  <si>
    <t>4700020-08485</t>
  </si>
  <si>
    <t>Host To Host &amp; Anjungan Tunai Mandiri UWK, Dukuh Kupang Barat 1</t>
  </si>
  <si>
    <t>172.27.20.17 /30</t>
  </si>
  <si>
    <t>4700020-0013982720</t>
  </si>
  <si>
    <t>ATM PIPP ,Jl Muhammad Hatta (Parkiran PIPP) Blitar</t>
  </si>
  <si>
    <t>172.31.186.1 /30</t>
  </si>
  <si>
    <t>4700020-0020988266</t>
  </si>
  <si>
    <t>172.31.187.161 /30</t>
  </si>
  <si>
    <t>Bank Jatim u/ Host To Host MPN G2 KEMENKEU; Graha Telkom Sigma Lt 3 BSD Tangerang</t>
  </si>
  <si>
    <t>4700020-88373</t>
  </si>
  <si>
    <t>Kantor Kas Dipenda Manyar, Manyar Kertoarjo</t>
  </si>
  <si>
    <t>192.168.150.10 /30</t>
  </si>
  <si>
    <t>1211420824</t>
  </si>
  <si>
    <t>Host To Host UNM Jl.Semarang 5,Sumbersari,Kec.Lowokwaru,Malang (Gdg G1 UPT Pusak TIK)</t>
  </si>
  <si>
    <t>192.168.150.102 /30</t>
  </si>
  <si>
    <t>18/06/2020</t>
  </si>
  <si>
    <t>4700020-0031233192</t>
  </si>
  <si>
    <t>Host To Host SP2D BKD Tk II JL.Stadion 58A Pamekasan</t>
  </si>
  <si>
    <t>192.168.150.14 /30</t>
  </si>
  <si>
    <t>27/03/2018</t>
  </si>
  <si>
    <t>4700020-0031115455</t>
  </si>
  <si>
    <t>Host To Host SP2D Pemkot Cb Batu Jl. Panglima Sudirman 507 Batu</t>
  </si>
  <si>
    <t>192.168.150.2 /30</t>
  </si>
  <si>
    <t>4700020-0031194680</t>
  </si>
  <si>
    <t>TELKOM MANAGED NETWORK</t>
  </si>
  <si>
    <t>Host To Host SP2D Online Pemda Kab Lmj JL.Alun - Alun Utara 7 Lumajang</t>
  </si>
  <si>
    <t>192.168.150.22 /30</t>
  </si>
  <si>
    <t>28/03/2018</t>
  </si>
  <si>
    <t>2 Mbps</t>
  </si>
  <si>
    <t>4700020-0031416252</t>
  </si>
  <si>
    <t>Host To Host SP2D BPKAD Bondowoso,Jl.Letjen Suprapto No 68 Bondowoso</t>
  </si>
  <si>
    <t>192.168.150.26 /30</t>
  </si>
  <si>
    <t>1/13/2022</t>
  </si>
  <si>
    <t>29/03/2018</t>
  </si>
  <si>
    <t>1208378797</t>
  </si>
  <si>
    <t>Kantor Kas Sawoo Jl.Raya Sawoo Kec.Sawoo , Kab Ponorogo</t>
  </si>
  <si>
    <t>192.168.150.38 /30</t>
  </si>
  <si>
    <t>23/07/2018</t>
  </si>
  <si>
    <t>4700020-0031688785</t>
  </si>
  <si>
    <t>Host To Host Pemkab Ponorogo, Jl.Alun-Alun Utara 9 Ponorogo</t>
  </si>
  <si>
    <t>4700020-0031702693</t>
  </si>
  <si>
    <t>Host To Host SP2D Online Kab Magetan, Data Center Kominfo Magetan, Jl. Kartini No. 2, Magetan</t>
  </si>
  <si>
    <t>192.168.150.42 /30</t>
  </si>
  <si>
    <t>27/07/2018</t>
  </si>
  <si>
    <t xml:space="preserve">Kesepakatan REKON APR 2026 AM Safir dan Pak Rai SID ini BW TETAP di tulis 2Mbps diinvois HARGA PKS Baru , WALO PE 4Mbps </t>
  </si>
  <si>
    <t>4700020-28216</t>
  </si>
  <si>
    <t>Samsat Online Capem Pragaan, Jl Raya Pragaan, Sumenep</t>
  </si>
  <si>
    <t>192.168.150.46 /30</t>
  </si>
  <si>
    <t>27/01/2020</t>
  </si>
  <si>
    <t>1138819027</t>
  </si>
  <si>
    <t>Host To Host SP2D Online Kab Sumenep Jl.Dr.Cipto No.33 Ds.Kolor Sumenep</t>
  </si>
  <si>
    <t>4700020-0031915529</t>
  </si>
  <si>
    <t>Host To Host SP2D Online Kabupaten Madiun,Jl. MT. Haryono ,Caruban, Krajan, Kab. Madiun</t>
  </si>
  <si>
    <t>192.168.150.62 /30</t>
  </si>
  <si>
    <t>4700020-0032031057</t>
  </si>
  <si>
    <t>Host To Host SP2D Online Jl.S.Supriyadi 17,Blitar</t>
  </si>
  <si>
    <t>192.168.150.66 /30</t>
  </si>
  <si>
    <t>834155796</t>
  </si>
  <si>
    <t>Host To Host SP2D online Diskominfo Kediri Jl.Basuki Rahmat No.15, Pocanan</t>
  </si>
  <si>
    <t>192.168.150.74 /30</t>
  </si>
  <si>
    <t>14/03/2019</t>
  </si>
  <si>
    <t>943385061</t>
  </si>
  <si>
    <t>Internet u/ Digital Lounge B.Jatim TP6 Lt3 , Jl.Basuki Rahmat 107 Surabaya</t>
  </si>
  <si>
    <t>192.168.150.82 /30</t>
  </si>
  <si>
    <t>24/10/2019</t>
  </si>
  <si>
    <t>1113957244</t>
  </si>
  <si>
    <t>Host To Host SP2D DISKOMINFO Jl.Perintis Kemerdekaan 32 Madiun</t>
  </si>
  <si>
    <t>192.168.150.90 /30</t>
  </si>
  <si>
    <t>4700020-21446</t>
  </si>
  <si>
    <t>Capem Ngunut</t>
  </si>
  <si>
    <t>192.168.150.94 /30</t>
  </si>
  <si>
    <t>16/12/2019</t>
  </si>
  <si>
    <t>1206213109</t>
  </si>
  <si>
    <t>Payment Point Kec. Sukodono ,Jl. Raya Bukit Kweni, Desa Anggaswangi, Kel Sukodono, Sidoarjo</t>
  </si>
  <si>
    <t>192.168.150.98 /30</t>
  </si>
  <si>
    <t>22/04/2020</t>
  </si>
  <si>
    <t>1207716410</t>
  </si>
  <si>
    <t>Host To Host PPB Online RSUD Sidoarjo, Jl. Raya Mojopahit No. 667 Sidoarjo (Ruang IT)</t>
  </si>
  <si>
    <t>1138820785</t>
  </si>
  <si>
    <t>PBB Dispenda Batu, Rk. Batu Galeri Blk A1-A3 Batu</t>
  </si>
  <si>
    <t>192.168.151.10 /30</t>
  </si>
  <si>
    <t>938349784</t>
  </si>
  <si>
    <t>Kantor Kas RSUD Trenggalek , Jl. Dr. Sutomo Trenggalek</t>
  </si>
  <si>
    <t>192.168.151.102 /30</t>
  </si>
  <si>
    <t>22/11/2016</t>
  </si>
  <si>
    <t>4/13/2016</t>
  </si>
  <si>
    <t>4700020-0020572623</t>
  </si>
  <si>
    <t>PBB Online KK Pemda Jl. A. Yani No 1 Trenggalek</t>
  </si>
  <si>
    <t>1110522573</t>
  </si>
  <si>
    <t>PBB DPPKAD Pacitan, Jl. Veteran Pacitan</t>
  </si>
  <si>
    <t>192.168.151.110 /30</t>
  </si>
  <si>
    <t>26/11/2019</t>
  </si>
  <si>
    <t>4700020-0020528390</t>
  </si>
  <si>
    <t>PBB Online Pemkot Blitar, Jl Merdeka 105 Blitar</t>
  </si>
  <si>
    <t>192.168.151.114 /30</t>
  </si>
  <si>
    <t>13/01/2016</t>
  </si>
  <si>
    <t>4700020-0020519016</t>
  </si>
  <si>
    <t>Payment Point DPKAD Kntr KASDA Pemkab Blitar Jl. WR Supratman 23 C</t>
  </si>
  <si>
    <t>192.168.151.118 /30</t>
  </si>
  <si>
    <t>4700020-0020518937</t>
  </si>
  <si>
    <t>PBB Online KK Pemda Lumajang, Jl Alun-Alun Utara No 7 Lumajang</t>
  </si>
  <si>
    <t>192.168.151.126 /30</t>
  </si>
  <si>
    <t>1016565935</t>
  </si>
  <si>
    <t>PBB Dispenda Pamekasan, Jl Amin Japfar Pamekasan</t>
  </si>
  <si>
    <t>192.168.151.134 /30</t>
  </si>
  <si>
    <t>937009324</t>
  </si>
  <si>
    <t>Kantor Kas RSUD, Jl. Dr Cipto 42 Sumenep</t>
  </si>
  <si>
    <t>192.168.151.138 /30</t>
  </si>
  <si>
    <t>1015518858</t>
  </si>
  <si>
    <t>Host To Host Online Badan Pend Pengelola Keuangan &amp; Aset, Jl Kamboja,29,2, Sumenep</t>
  </si>
  <si>
    <t>4700020-0030913016</t>
  </si>
  <si>
    <t>10 Mbps</t>
  </si>
  <si>
    <t>192.168.151.174 /30</t>
  </si>
  <si>
    <t>5/26/2017</t>
  </si>
  <si>
    <t>4700020-07230</t>
  </si>
  <si>
    <t>ATM Pemkot, Gajah Mada 145</t>
  </si>
  <si>
    <t>192.168.151.14 /30</t>
  </si>
  <si>
    <t>13/06/2017</t>
  </si>
  <si>
    <t>4700020-0002958999</t>
  </si>
  <si>
    <t>Host To Host Online Jl.Letkol Sumarjo No.62 Mojokerto</t>
  </si>
  <si>
    <t>1698647236</t>
  </si>
  <si>
    <t>PBB Online Dispenda Kab, Jl Suroyo No. 49 Probolinggo</t>
  </si>
  <si>
    <t>192.168.151.142 /30</t>
  </si>
  <si>
    <t>19/10/2021</t>
  </si>
  <si>
    <t>1148375304</t>
  </si>
  <si>
    <t>SPP Online UWK, Jl. Dukuh Kupang XXV/54, Surabaya</t>
  </si>
  <si>
    <t>192.168.151.146 /30</t>
  </si>
  <si>
    <t>29/01/2020</t>
  </si>
  <si>
    <t>Bank Jatim u/ PT ACS, JL. Soekarno Hatta 269,Bandung (SMS Banking Primary)</t>
  </si>
  <si>
    <t>14/03/2015</t>
  </si>
  <si>
    <t>4700020-0022633816</t>
  </si>
  <si>
    <t>Payment Point UNP Jl. KH A.Dahlan 76 Kediri</t>
  </si>
  <si>
    <t>192.168.151.162 /30</t>
  </si>
  <si>
    <t>12 Mbps</t>
  </si>
  <si>
    <t>12/29/2017</t>
  </si>
  <si>
    <t>969775713</t>
  </si>
  <si>
    <t>Host To Host Yaperma, Jl. Serayu No.12 Madiun</t>
  </si>
  <si>
    <t>192.168.151.170 /30</t>
  </si>
  <si>
    <t>Bank Jatim u/ Host To Host Call Center Infomedia; Jl. A. Yani 88, Lt.4, Surabaya</t>
  </si>
  <si>
    <t>CALL CENTER INFOMEDIA</t>
  </si>
  <si>
    <t>26/05/2017</t>
  </si>
  <si>
    <t>4700020-88376</t>
  </si>
  <si>
    <t>Kantor Kas Pajak Online Pemkot Surabaya, Jimerto 25-27</t>
  </si>
  <si>
    <t>192.168.151.18 /30</t>
  </si>
  <si>
    <t>22/09/2017</t>
  </si>
  <si>
    <t>4700020-88369</t>
  </si>
  <si>
    <t>Kantor Kas Provinsi Jatim - Gubernur, Johar 17 Surabaya</t>
  </si>
  <si>
    <t>192.168.151.182 /30</t>
  </si>
  <si>
    <t>4700020-0028057613</t>
  </si>
  <si>
    <t>Host To Host STIESIA, Jl. Menur Pumpungan, No.30 Surabaya</t>
  </si>
  <si>
    <t>192.168.151.186 /30</t>
  </si>
  <si>
    <t>28/12/2015</t>
  </si>
  <si>
    <t>1148573655</t>
  </si>
  <si>
    <t>Host To Host UNAIR Cab Soetomo Surabaya</t>
  </si>
  <si>
    <t>192.168.151.190 /30</t>
  </si>
  <si>
    <t>965971228</t>
  </si>
  <si>
    <t>Host To Host S P P Univ. Pancamarga, Jl. Yos Sudarso, Probolinggo</t>
  </si>
  <si>
    <t>192.168.151.194 /30</t>
  </si>
  <si>
    <t>965976992</t>
  </si>
  <si>
    <t>PBB Dispenda Kab. Jember, Jl. Jawa 72 Jember</t>
  </si>
  <si>
    <t>192.168.151.2 /30</t>
  </si>
  <si>
    <t>4700020-0030326039</t>
  </si>
  <si>
    <t>Host To Host S P P Online Unisda, Jl. Airlangga No.3 Lamongan</t>
  </si>
  <si>
    <t>192.168.151.202 /30</t>
  </si>
  <si>
    <t>957938062</t>
  </si>
  <si>
    <t>Kantor Kas Merak, Jl. Raya Merak Kurak, Tuban</t>
  </si>
  <si>
    <t>192.168.151.206 /30</t>
  </si>
  <si>
    <t>17/07/2017</t>
  </si>
  <si>
    <t>4700020-0030977463</t>
  </si>
  <si>
    <t>Host To Host Univ Ronggolawe Jl.Manunggal No.61 Gedongombo Semanding Tuban</t>
  </si>
  <si>
    <t>4700020-0030993740</t>
  </si>
  <si>
    <t>Host To Host SP2D Pemkot Malang, JL TUGU MALANG,NO.01,MALANG</t>
  </si>
  <si>
    <t>192.168.151.210 /30</t>
  </si>
  <si>
    <t>4700020-0002961987</t>
  </si>
  <si>
    <t>PBB KK Pemkab , Jl. Mas Tumapel 1</t>
  </si>
  <si>
    <t>192.168.151.22 /30</t>
  </si>
  <si>
    <t>15/01/2015</t>
  </si>
  <si>
    <t>4700020-0030992569</t>
  </si>
  <si>
    <t>Host To Host SP2D Pemda Situbondo JL.PB Sudirman No.1 Situbondo</t>
  </si>
  <si>
    <t>192.168.151.222 /30</t>
  </si>
  <si>
    <t>19/07/2017</t>
  </si>
  <si>
    <t>935219036</t>
  </si>
  <si>
    <t>Kantor Kas RSUD Ponorogo, Ciptomangunkusumo Ponorogo</t>
  </si>
  <si>
    <t>192.168.151.26 /30</t>
  </si>
  <si>
    <t>6/24/2015</t>
  </si>
  <si>
    <t>1155276588</t>
  </si>
  <si>
    <t>PBB Pemda Ponorogo Alun-alun Utara 9 Ponorogo</t>
  </si>
  <si>
    <t>4700020-0001607991</t>
  </si>
  <si>
    <t>PBB DPPKA Kediri , PK Bangsa 97</t>
  </si>
  <si>
    <t>192.168.151.30 /30</t>
  </si>
  <si>
    <t>4700020-0001608024</t>
  </si>
  <si>
    <t>PBB Dispenda Kab. Kediri, Jl. Pemenang 1</t>
  </si>
  <si>
    <t>192.168.151.34 /30</t>
  </si>
  <si>
    <t>4700020-0003113359</t>
  </si>
  <si>
    <t>Kantor Kas &amp; Pajak online H2H Blok Office Buring, Jl. Mayjend Sungkono 1</t>
  </si>
  <si>
    <t>192.168.151.38 /30</t>
  </si>
  <si>
    <t>22/01/2015</t>
  </si>
  <si>
    <t>4700020-0001571976</t>
  </si>
  <si>
    <t>Capem Purwosari, Jl. Raya Purwosari 75A</t>
  </si>
  <si>
    <t>192.168.151.42 /30</t>
  </si>
  <si>
    <t>18/03/2015</t>
  </si>
  <si>
    <t>4700020-0021537834</t>
  </si>
  <si>
    <t>TELKOM METRO</t>
  </si>
  <si>
    <t>Capem Warung Dowo, Jl Raya Warung Dowo No 11 Pasuruan</t>
  </si>
  <si>
    <t>192.168.151.46 /30</t>
  </si>
  <si>
    <t>21/09/2015</t>
  </si>
  <si>
    <t>1 Mbps</t>
  </si>
  <si>
    <t>1/26/2016</t>
  </si>
  <si>
    <t>4700020-0025409757</t>
  </si>
  <si>
    <t>Payment Point Pel.Pajak Jl.Pang Sudirman 20, Pasuruan</t>
  </si>
  <si>
    <t>4700020-0002950128</t>
  </si>
  <si>
    <t>Kantor Fungsional Pemkot Kota Probolinggo, BPPKAD Pemkot Probolinggo Jl.Panglima Sudirman No. 19, Probolinggo</t>
  </si>
  <si>
    <t>192.168.151.50 /30</t>
  </si>
  <si>
    <t>4700020-0003152774</t>
  </si>
  <si>
    <t>Host To Host &amp; KK Gedung TPS, Jl. Tanjung Mutiara 1 Surabaya -PELINDO III PERAK</t>
  </si>
  <si>
    <t>192.168.151.58 /30</t>
  </si>
  <si>
    <t>4700020-0014160055</t>
  </si>
  <si>
    <t>Host To Host KK Pelindo, Jl Perak Timur 620, Surabaya</t>
  </si>
  <si>
    <t>192.168.151.62 /30</t>
  </si>
  <si>
    <t>29/01/2018</t>
  </si>
  <si>
    <t>966616226</t>
  </si>
  <si>
    <t>PBB Online Pemkab,Jl A.yani 37, Tulungagung</t>
  </si>
  <si>
    <t>192.168.151.66 /30</t>
  </si>
  <si>
    <t>4/18/2017</t>
  </si>
  <si>
    <t>4700020-0020134782</t>
  </si>
  <si>
    <t>PBB Online DPPKA Jl. Letnan Karsono No 1, Bondowoso</t>
  </si>
  <si>
    <t>192.168.151.74 /30</t>
  </si>
  <si>
    <t>967671706</t>
  </si>
  <si>
    <t>PBB Online DPPKAD, Jl.Soekarno Hatta No 17, Madiun</t>
  </si>
  <si>
    <t>192.168.151.78 /30</t>
  </si>
  <si>
    <t>1137471697</t>
  </si>
  <si>
    <t>Host To Host DISPENDA Kab Madiun, Jl. Alun-Alun Timur No. 3, Caruban</t>
  </si>
  <si>
    <t>192.168.151.82 /30</t>
  </si>
  <si>
    <t>966027878</t>
  </si>
  <si>
    <t>PBB Online Gedung Dispenda, Jl Merdeka Timr No 3 Kab. Malang</t>
  </si>
  <si>
    <t>192.168.151.90 /30</t>
  </si>
  <si>
    <t>969775140</t>
  </si>
  <si>
    <t>PBB Gedung DPPKAD Jl. Teuku Umar No.12 Ngawi</t>
  </si>
  <si>
    <t>192.168.151.94 /30</t>
  </si>
  <si>
    <t>923048460</t>
  </si>
  <si>
    <t>Payment Point DPayment PointKAD Magetan, Jl.Basuki Rahmat Timur No.1, Magetan</t>
  </si>
  <si>
    <t>192.168.151.98 /30</t>
  </si>
  <si>
    <t>1115479432</t>
  </si>
  <si>
    <t>Kantor Kas Pemkab 2 Jl.Wahidin Sudirohusodo 245 Gresik</t>
  </si>
  <si>
    <t>192.168.152.10 /30</t>
  </si>
  <si>
    <t>14/06/2015</t>
  </si>
  <si>
    <t>10/26/2017</t>
  </si>
  <si>
    <t>4700020-65386</t>
  </si>
  <si>
    <t>Cabang Sidoarjo , Jl.A Yani No.29 Sidoarjo</t>
  </si>
  <si>
    <t>2076681302</t>
  </si>
  <si>
    <t>Kantor Fungsional Tulakan Pacitan, JL Raya Kebonagung No 128 Tulakan, Pacitan</t>
  </si>
  <si>
    <t>192.168.152.102 /30</t>
  </si>
  <si>
    <t>22/06/2015</t>
  </si>
  <si>
    <t>4700020-66102</t>
  </si>
  <si>
    <t>Cabang Trenggalek</t>
  </si>
  <si>
    <t>4700020-65352</t>
  </si>
  <si>
    <t>Cabang Pamekasan</t>
  </si>
  <si>
    <t>192.168.152.106 /30</t>
  </si>
  <si>
    <t>4700020-65390</t>
  </si>
  <si>
    <t>Cabang Magetan</t>
  </si>
  <si>
    <t>192.168.152.118 /30</t>
  </si>
  <si>
    <t>4700020-0020214954</t>
  </si>
  <si>
    <t>Cabang Jakarta</t>
  </si>
  <si>
    <t>192.168.152.122 /30</t>
  </si>
  <si>
    <t>4700020-65338</t>
  </si>
  <si>
    <t>Cabang Banyuwangi, Jl Basuki Rahmat Banyuwangi</t>
  </si>
  <si>
    <t>192.168.152.126 /30</t>
  </si>
  <si>
    <t>10/31/2017</t>
  </si>
  <si>
    <t>4700020-65110</t>
  </si>
  <si>
    <t>Cabang Madiun</t>
  </si>
  <si>
    <t>192.168.152.130 /30</t>
  </si>
  <si>
    <t>23/07/2016</t>
  </si>
  <si>
    <t>4700020-65336</t>
  </si>
  <si>
    <t>Cabang Blitar,JL.Cokroaminoto No. 36-38 Blitar 9</t>
  </si>
  <si>
    <t>192.168.152.134 /30</t>
  </si>
  <si>
    <t>17/06/2016</t>
  </si>
  <si>
    <t>4700020-65945</t>
  </si>
  <si>
    <t>Cabang Pare</t>
  </si>
  <si>
    <t>192.168.152.138 /30</t>
  </si>
  <si>
    <t>4700020-65431</t>
  </si>
  <si>
    <t>Cabang Kediri</t>
  </si>
  <si>
    <t>192.168.152.14 /30</t>
  </si>
  <si>
    <t>4700020-65432</t>
  </si>
  <si>
    <t>Cabang Tulungagung</t>
  </si>
  <si>
    <t>192.168.152.142 /30</t>
  </si>
  <si>
    <t>1205434728</t>
  </si>
  <si>
    <t>Kantor Kas Kalidawir, Dsn. Karangtalun, RT 01 RW 03, Ds. Karangtalun Tulungagung</t>
  </si>
  <si>
    <t>192.168.152.146 /30</t>
  </si>
  <si>
    <t>20/06/2015</t>
  </si>
  <si>
    <t>4700020-65913</t>
  </si>
  <si>
    <t>Cabang Mojokerto</t>
  </si>
  <si>
    <t>1714187088</t>
  </si>
  <si>
    <t>ATM Sistem Administrasi Manunggal Satu Atap Tuban, Jl. Teuku Umar 19 Tuban</t>
  </si>
  <si>
    <t>192.168.152.150 /30</t>
  </si>
  <si>
    <t>30/04/2020</t>
  </si>
  <si>
    <t>1208383118</t>
  </si>
  <si>
    <t>Cabang Sumenep, JL.Trunojoyo No.49 Sumenep</t>
  </si>
  <si>
    <t>4700020-65133</t>
  </si>
  <si>
    <t>Cabang Bondowoso</t>
  </si>
  <si>
    <t>192.168.152.158 /30</t>
  </si>
  <si>
    <t>16/06/2015</t>
  </si>
  <si>
    <t>1669760545</t>
  </si>
  <si>
    <t>Cabang Kangean, Jl. Raya Sriwijaya 431,Kalikatak,Artajasa,Kangean</t>
  </si>
  <si>
    <t>192.168.152.162 /30</t>
  </si>
  <si>
    <t>4700020-65150</t>
  </si>
  <si>
    <t>Capem Darmo, Raya Darmo 35</t>
  </si>
  <si>
    <t>192.168.152.166 /30</t>
  </si>
  <si>
    <t>4700020-06007</t>
  </si>
  <si>
    <t>Capem Tambakrejo, Jl.Kapas Krampung 69 Tambakrejo</t>
  </si>
  <si>
    <t>192.168.152.170 /30</t>
  </si>
  <si>
    <t>4700020-96695</t>
  </si>
  <si>
    <t>Capem Pogot</t>
  </si>
  <si>
    <t>192.168.152.174 /30</t>
  </si>
  <si>
    <t>4700020-04252</t>
  </si>
  <si>
    <t>Capem Wiyung,Jl. Raya Menganti Wiyung, Ruko Taman Pondok Indah A38, Wiyung, Surabaya</t>
  </si>
  <si>
    <t>192.168.152.178 /30</t>
  </si>
  <si>
    <t>4700020-65392</t>
  </si>
  <si>
    <t>Cabang Bojonegoro</t>
  </si>
  <si>
    <t>192.168.152.18 /30</t>
  </si>
  <si>
    <t>4700020-21501</t>
  </si>
  <si>
    <t>Capem Tulangan, Jl. Raya Kenongo 21, Tulangan Sidoarjo</t>
  </si>
  <si>
    <t>192.168.152.182 /30</t>
  </si>
  <si>
    <t>4700020-0006308534</t>
  </si>
  <si>
    <t>Capem Rajawali , Surabaya</t>
  </si>
  <si>
    <t>192.168.152.186 /30</t>
  </si>
  <si>
    <t>4700020-21452</t>
  </si>
  <si>
    <t>Capem Pasirian</t>
  </si>
  <si>
    <t>192.168.152.190 /30</t>
  </si>
  <si>
    <t>4700020-29920</t>
  </si>
  <si>
    <t>Capem Walikukun Jl. Raya Walikukun, Ds. Walikukun, Kec. Widodaren, Kab. Ngawi</t>
  </si>
  <si>
    <t>192.168.152.194 /30</t>
  </si>
  <si>
    <t>Bank Jatim Backhaul VPN IP Kantor Pusat; Jl. Basuki Rahmat No 98-104 Surabaya</t>
  </si>
  <si>
    <t>WAN KANTOR PUSAT</t>
  </si>
  <si>
    <t>4700020-06918</t>
  </si>
  <si>
    <t>Capem Sumber rejo, Jl.Sumber rejo 312</t>
  </si>
  <si>
    <t>192.168.152.202 /30</t>
  </si>
  <si>
    <t>29/09/2015</t>
  </si>
  <si>
    <t>3/26/2021</t>
  </si>
  <si>
    <t>924684329</t>
  </si>
  <si>
    <t>Capem Wates Kediri , Raya Tawang 150 Kediri</t>
  </si>
  <si>
    <t>192.168.152.206 /30</t>
  </si>
  <si>
    <t>4700020-98908</t>
  </si>
  <si>
    <t>Capem Maron, JL Ry Maron 696, Kec Maron, Probolinggo</t>
  </si>
  <si>
    <t>192.168.152.210 /30</t>
  </si>
  <si>
    <t>18/01/2015</t>
  </si>
  <si>
    <t>4700020-26985</t>
  </si>
  <si>
    <t>Cabang Syariah Gresik Ruko Panglima Sudirman,No 10-11,Gresik</t>
  </si>
  <si>
    <t>192.168.152.214 /30</t>
  </si>
  <si>
    <t>4700020-65342</t>
  </si>
  <si>
    <t>Cabang Lumajang, Jl. Alun-alun barat 4 Lumajang</t>
  </si>
  <si>
    <t>192.168.152.22 /30</t>
  </si>
  <si>
    <t>4700020-65849</t>
  </si>
  <si>
    <t>Cabang Pacitan</t>
  </si>
  <si>
    <t>192.168.152.230 /30</t>
  </si>
  <si>
    <t>18/06/2015</t>
  </si>
  <si>
    <t>4700020-05334</t>
  </si>
  <si>
    <t>Capem Ngadirojo</t>
  </si>
  <si>
    <t>1202577632</t>
  </si>
  <si>
    <t>Capem Klampis Jl. Klampis Jaya 17, Surabaya</t>
  </si>
  <si>
    <t>192.168.152.234 /30</t>
  </si>
  <si>
    <t>19/03/2020</t>
  </si>
  <si>
    <t>4700020-65127</t>
  </si>
  <si>
    <t>Capem Lawang</t>
  </si>
  <si>
    <t>192.168.152.238 /30</t>
  </si>
  <si>
    <t>4700020-26387</t>
  </si>
  <si>
    <t>Capem Grogol, Wonoasri 38</t>
  </si>
  <si>
    <t>192.168.152.242 /30</t>
  </si>
  <si>
    <t>4700020-93926</t>
  </si>
  <si>
    <t>Capem Paron, Jl.Paron 49</t>
  </si>
  <si>
    <t>192.168.152.246 /30</t>
  </si>
  <si>
    <t>4700020-26957</t>
  </si>
  <si>
    <t>Cabang Syariah Sidoarjo, A Yani 40, Sidoarjo</t>
  </si>
  <si>
    <t>192.168.152.250 /30</t>
  </si>
  <si>
    <t>939620157</t>
  </si>
  <si>
    <t>Capem Tanjung Anom JL A Yani Tanjunganom Nganjuk</t>
  </si>
  <si>
    <t>192.168.152.254 /30</t>
  </si>
  <si>
    <t>4700020-0032032508</t>
  </si>
  <si>
    <t>Cabang Ngawi Gedung PKK Kabupaten Ngawi, Jl. Yos Sudarso No. 32</t>
  </si>
  <si>
    <t>192.168.152.26 /30</t>
  </si>
  <si>
    <t>4700020-65821</t>
  </si>
  <si>
    <t>Cabang Kraksaan,Jl. Panglima Sudirman NO. 144 Kraksan Probolinggo</t>
  </si>
  <si>
    <t>192.168.152.30 /30</t>
  </si>
  <si>
    <t>21/06/2015</t>
  </si>
  <si>
    <t>1715587117</t>
  </si>
  <si>
    <t>Capem Lenteng, Raya Lenteng Sumenep</t>
  </si>
  <si>
    <t>192.168.152.34 /30</t>
  </si>
  <si>
    <t>4700020-73867</t>
  </si>
  <si>
    <t>Cabang Nganjuk</t>
  </si>
  <si>
    <t>1706713245</t>
  </si>
  <si>
    <t>ATM Pasar Bungkal Ponorogo , Kalisat Bungkal, Ponorogo ATM Ponorogo</t>
  </si>
  <si>
    <t>192.168.152.38 /30</t>
  </si>
  <si>
    <t>1700068776</t>
  </si>
  <si>
    <t>Payment Point Mall Pelayanan Publik Kab Sampang, Jl. Wahid Hasyim No. 23, Sampang</t>
  </si>
  <si>
    <t>192.168.152.42 /30</t>
  </si>
  <si>
    <t>4700020-65144</t>
  </si>
  <si>
    <t>Cabang Bangkalan</t>
  </si>
  <si>
    <t>1261280033</t>
  </si>
  <si>
    <t>Host To Host Online Jl. Soekarno Hatta 35, Bangkalan</t>
  </si>
  <si>
    <t>192.168.152.46 /30</t>
  </si>
  <si>
    <t>4700020-64483</t>
  </si>
  <si>
    <t>Cabang Gresik</t>
  </si>
  <si>
    <t>4700020-64482</t>
  </si>
  <si>
    <t>Cabang Ged. Grh Amerta DR Soetomo,Airlangga, 1-9, Surabaya</t>
  </si>
  <si>
    <t>192.168.152.50 /30</t>
  </si>
  <si>
    <t>4700020-0031828590</t>
  </si>
  <si>
    <t>Cabang Batu, Jl.Panglima Sudirman 88 , Batu</t>
  </si>
  <si>
    <t>192.168.152.54 /30</t>
  </si>
  <si>
    <t>2092109850</t>
  </si>
  <si>
    <t>1261240081</t>
  </si>
  <si>
    <t>192.168.170.2/30</t>
  </si>
  <si>
    <t>Cabang Syariah Surabaya, Jl. Dr. Sutomo No 37 Surabaya</t>
  </si>
  <si>
    <t>192.168.152.58 /30</t>
  </si>
  <si>
    <t>23/03/2021</t>
  </si>
  <si>
    <t>4700020-66285</t>
  </si>
  <si>
    <t>Cabang Malang, Jl. Jaksa Agung Suprapto 26-28 Malang</t>
  </si>
  <si>
    <t>192.168.152.6 /30</t>
  </si>
  <si>
    <t>4700020-65139</t>
  </si>
  <si>
    <t>Cabang Jember</t>
  </si>
  <si>
    <t>192.168.152.62 /30</t>
  </si>
  <si>
    <t>16/06/2016</t>
  </si>
  <si>
    <t>4700020-65397</t>
  </si>
  <si>
    <t>Cabang Probolinggo, Jl. Sukarno - Hatta 311 Probolinggo</t>
  </si>
  <si>
    <t>192.168.152.66 /30</t>
  </si>
  <si>
    <t>1706157283</t>
  </si>
  <si>
    <t>ATM Sukorejo, Jl. Matoa Raya No. 1, Dsn. Glatik, Ds. Glagahsari, Kec.Sukorejo, Pasuruan</t>
  </si>
  <si>
    <t>192.168.152.70 /30</t>
  </si>
  <si>
    <t>4700020-65141</t>
  </si>
  <si>
    <t>Cabang Sampang, Jl. KH Wachid Hasyim Sampang</t>
  </si>
  <si>
    <t>4700020-65100</t>
  </si>
  <si>
    <t>Cabang Perak.JL. Perak Timur No.262 Surabaya</t>
  </si>
  <si>
    <t>192.168.152.74 /30</t>
  </si>
  <si>
    <t>1537344924</t>
  </si>
  <si>
    <t>Cabang Bawean, Jl.Kawedanan No.3 Sangkapura,Bawean Gresik</t>
  </si>
  <si>
    <t>192.168.152.78 /30</t>
  </si>
  <si>
    <t>14/08/2021</t>
  </si>
  <si>
    <t>4700020-0031026586</t>
  </si>
  <si>
    <t>Cabang Hr. Muhammad, Jl. HR. Muhammad No. 29, Surabaya</t>
  </si>
  <si>
    <t>192.168.152.82 /30</t>
  </si>
  <si>
    <t>15/01/2017</t>
  </si>
  <si>
    <t>4700020-22819</t>
  </si>
  <si>
    <t>Cabang Kepanjen</t>
  </si>
  <si>
    <t>192.168.152.86 /30</t>
  </si>
  <si>
    <t>1/3/0201</t>
  </si>
  <si>
    <t>4700020-65251</t>
  </si>
  <si>
    <t>Cabang Jombang, Jl. Wahid Hasyim Jombang</t>
  </si>
  <si>
    <t>192.168.152.90 /30</t>
  </si>
  <si>
    <t>UTAMA</t>
  </si>
  <si>
    <t>1704138615</t>
  </si>
  <si>
    <t>ATM RS Bayangkara JL Abdurahman Saleh VI No 56 Kauman, Nganjuk</t>
  </si>
  <si>
    <t>192.168.152.98 /30</t>
  </si>
  <si>
    <t>15/06/2015</t>
  </si>
  <si>
    <t>4700020-65119</t>
  </si>
  <si>
    <t>Cabang Ponorogo</t>
  </si>
  <si>
    <t>1115276795</t>
  </si>
  <si>
    <t>Capem UWK JL. Dukuh Kupang Barat I No. 31, Surabaya</t>
  </si>
  <si>
    <t>192.168.153.10 /30</t>
  </si>
  <si>
    <t>4700020-21437</t>
  </si>
  <si>
    <t>Capem Besuki</t>
  </si>
  <si>
    <t>192.168.153.110 /30</t>
  </si>
  <si>
    <t>9/22/2017</t>
  </si>
  <si>
    <t>4700020-65354</t>
  </si>
  <si>
    <t>Capem Krian, JL Imam Bonjol 30, Sidoarjo</t>
  </si>
  <si>
    <t>192.168.153.114 /30</t>
  </si>
  <si>
    <t>4700020-65869</t>
  </si>
  <si>
    <t>Capem Woltermonginsidi</t>
  </si>
  <si>
    <t>192.168.153.118 /30</t>
  </si>
  <si>
    <t>4700020-01273</t>
  </si>
  <si>
    <t>Capem Benowo, Jl. Sememi Indah Blok 1 / 9 Surabaya</t>
  </si>
  <si>
    <t>192.168.153.122 /30</t>
  </si>
  <si>
    <t>30/01/2015</t>
  </si>
  <si>
    <t>4700020-04912</t>
  </si>
  <si>
    <t>Capem Gorang Gareng Magetan,Bayangkara,Magetan</t>
  </si>
  <si>
    <t>192.168.153.126 /30</t>
  </si>
  <si>
    <t>4700020-95961</t>
  </si>
  <si>
    <t>Capem Waru Pamekasan Cab Pamekasa Talangi I ,Dsn Tlangi,Pamekasan</t>
  </si>
  <si>
    <t>192.168.153.130 /30</t>
  </si>
  <si>
    <t>4700020-93521</t>
  </si>
  <si>
    <t>Capem Bandung, Pangsud 45, Bandung - Tlagung</t>
  </si>
  <si>
    <t>192.168.153.134 /30</t>
  </si>
  <si>
    <t>4700020-77061</t>
  </si>
  <si>
    <t>Capem Karanggeneng, Raya Karanggeneng</t>
  </si>
  <si>
    <t>192.168.153.138 /30</t>
  </si>
  <si>
    <t>4700020-65132</t>
  </si>
  <si>
    <t>Capem Tanggul</t>
  </si>
  <si>
    <t>192.168.153.14 /30</t>
  </si>
  <si>
    <t>4700020-21441</t>
  </si>
  <si>
    <t>Cabang Caruban</t>
  </si>
  <si>
    <t>192.168.153.142 /30</t>
  </si>
  <si>
    <t>23/02/2015</t>
  </si>
  <si>
    <t>4700020-65423</t>
  </si>
  <si>
    <t>Capem Bangil</t>
  </si>
  <si>
    <t>192.168.153.146 /30</t>
  </si>
  <si>
    <t>4700020-12123</t>
  </si>
  <si>
    <t>Capem Pandaan</t>
  </si>
  <si>
    <t>4700020-65126</t>
  </si>
  <si>
    <t>Capem Genteng</t>
  </si>
  <si>
    <t>192.168.153.150 /30</t>
  </si>
  <si>
    <t>4700020-24367</t>
  </si>
  <si>
    <t>Capem Srengat,Jl. Raya Kediri Blitar RT 03 RW 02, Kel. Dandong, Kec. Srengat, Kab. Blitar</t>
  </si>
  <si>
    <t>192.168.153.154 /30</t>
  </si>
  <si>
    <t>4700020-26020</t>
  </si>
  <si>
    <t>Capem Sidayu, Jl. Pahlawan 5, Sidayu</t>
  </si>
  <si>
    <t>192.168.153.158 /30</t>
  </si>
  <si>
    <t>4700020-97991</t>
  </si>
  <si>
    <t>Capem Cerme, Ruko Selasa, Jl Tegal Suruh 3</t>
  </si>
  <si>
    <t>192.168.153.158/30</t>
  </si>
  <si>
    <t>20/11/2015</t>
  </si>
  <si>
    <t>4700020-14216</t>
  </si>
  <si>
    <t>Capem Gambiran Banyuwangi, Yos Sudarso 72, Banyuwangi</t>
  </si>
  <si>
    <t>192.168.153.174 /30</t>
  </si>
  <si>
    <t>4700020-83129</t>
  </si>
  <si>
    <t>Capem Mangga Dua</t>
  </si>
  <si>
    <t>192.168.153.178 /30</t>
  </si>
  <si>
    <t>4700020-65353</t>
  </si>
  <si>
    <t>Capem Taman, Jl. Raya Kalijaten, Ruko Town House B1,Sepanjang</t>
  </si>
  <si>
    <t>192.168.153.186 /30</t>
  </si>
  <si>
    <t>16/12/2015</t>
  </si>
  <si>
    <t>4700020-08783</t>
  </si>
  <si>
    <t>PBB Online Pemda SDA , Jl Pahlawan 56 Sidoarjo</t>
  </si>
  <si>
    <t>4700020-13201</t>
  </si>
  <si>
    <t>Host To Host Sistem Administrasi Manunggal Satu Atap MANYAR, Dipenda, Manyar Kertoarjo</t>
  </si>
  <si>
    <t>192.168.153.194 /30</t>
  </si>
  <si>
    <t>4700020-89589</t>
  </si>
  <si>
    <t>PBB Online KK Pemda,JL.Dr.Wahidin Sudiro Husada 245, Kebomas, Gresik</t>
  </si>
  <si>
    <t>192.168.153.198 /30</t>
  </si>
  <si>
    <t>4700020-01853</t>
  </si>
  <si>
    <t>Samsat Online Cp Rengel, Jl.Raya Timur Rengel 537, Tuban</t>
  </si>
  <si>
    <r>
      <rPr>
        <rFont val="Calibri"/>
        <color rgb="FF000000"/>
        <sz val="16.0"/>
      </rPr>
      <t xml:space="preserve">RINCIAN BIAYA PENGGUNAAN TELKOM </t>
    </r>
    <r>
      <rPr>
        <rFont val="Calibri"/>
        <color rgb="FFFF0000"/>
        <sz val="16.0"/>
      </rPr>
      <t>Solution</t>
    </r>
  </si>
  <si>
    <t>192.168.153.2 /30</t>
  </si>
  <si>
    <t>4700020-77832</t>
  </si>
  <si>
    <t>Capem Ketapang, Jl. Raya Ketapang</t>
  </si>
  <si>
    <t>192.168.153.202/30</t>
  </si>
  <si>
    <t>4700020-89618</t>
  </si>
  <si>
    <t>Capem Kendal</t>
  </si>
  <si>
    <t>192.168.153.206 /30</t>
  </si>
  <si>
    <t>16/07/2015</t>
  </si>
  <si>
    <t>4700020-45163</t>
  </si>
  <si>
    <t>Capem Kedunggalar</t>
  </si>
  <si>
    <t>192.168.153.210 /30</t>
  </si>
  <si>
    <r>
      <rPr>
        <rFont val="Calibri"/>
        <i/>
        <color rgb="FF0000FF"/>
        <sz val="16.0"/>
      </rPr>
      <t xml:space="preserve">TELKOM </t>
    </r>
    <r>
      <rPr>
        <rFont val="Calibri"/>
        <i/>
        <color rgb="FFFF0000"/>
        <sz val="16.0"/>
      </rPr>
      <t>Solution</t>
    </r>
    <r>
      <rPr>
        <rFont val="Calibri"/>
        <i/>
        <color rgb="FF0000FF"/>
        <sz val="16.0"/>
      </rPr>
      <t xml:space="preserve"> DETAIL USAGE</t>
    </r>
  </si>
  <si>
    <t>4700020-0001526216</t>
  </si>
  <si>
    <t>Capem Prajekan, Jl. Raya Prajekan 16</t>
  </si>
  <si>
    <t>192.168.153.214 /30</t>
  </si>
  <si>
    <t>1253803883</t>
  </si>
  <si>
    <t>Capem Tumpang Jl.Ry Tumpang 54, Ds Tumpang, Kec.Tumpang, Kab.Malang</t>
  </si>
  <si>
    <t>192.168.153.218 /30</t>
  </si>
  <si>
    <t>17/12/2020</t>
  </si>
  <si>
    <t>4700020-65152</t>
  </si>
  <si>
    <t>Capem Kertosono, A Yani 23, Kertosono</t>
  </si>
  <si>
    <t>192.168.153.22 /30</t>
  </si>
  <si>
    <t>966793610</t>
  </si>
  <si>
    <t>Capem Karangploso Malang, Jl. Kertanegara Kav. 2-3, Kel. Girimoyo, Kec. Karangploso, Kab. Malang</t>
  </si>
  <si>
    <t>192.168.153.222 /30</t>
  </si>
  <si>
    <t>16/10/2019</t>
  </si>
  <si>
    <t>PT BANK PEMBANGUNAN DAERAH JAWA TIMUR TBK</t>
  </si>
  <si>
    <t>1109431711</t>
  </si>
  <si>
    <t>Capem Plaosan Jl. Raya Plaosan-Sarangan RT 01 / RW 01, Plaosan, Magetan</t>
  </si>
  <si>
    <t>192.168.153.226 /30</t>
  </si>
  <si>
    <t>4700020-0001540829</t>
  </si>
  <si>
    <t>Capem Balung, Ambulu Balung</t>
  </si>
  <si>
    <t>192.168.153.230 /30</t>
  </si>
  <si>
    <t>4700020-0001540882</t>
  </si>
  <si>
    <t>1113954367</t>
  </si>
  <si>
    <t>Capem Donomulyo, Jl. Raya Donomulyo</t>
  </si>
  <si>
    <t>192.168.153.234 /30</t>
  </si>
  <si>
    <t>18/09/2015</t>
  </si>
  <si>
    <t>196.168.107.193 /29</t>
  </si>
  <si>
    <t>Nomor Tagihan. Invoice Number</t>
  </si>
  <si>
    <t>11/25/2019</t>
  </si>
  <si>
    <t>4700020-0001550277</t>
  </si>
  <si>
    <t>: 4807060000203-202601</t>
  </si>
  <si>
    <t>Capem Pagu, Jl. Joyoboyo</t>
  </si>
  <si>
    <t>192.168.153.242 /30</t>
  </si>
  <si>
    <t>27/01/2016</t>
  </si>
  <si>
    <t>NPWP. NPWP</t>
  </si>
  <si>
    <t>4700020-0001612801</t>
  </si>
  <si>
    <t>Capem Pesanggaran, Jl. Sukarjo</t>
  </si>
  <si>
    <t>192.168.153.250 /30</t>
  </si>
  <si>
    <t>: 01.110.116.9-054.000</t>
  </si>
  <si>
    <t>21/12/2015</t>
  </si>
  <si>
    <t>4700020-0031141642</t>
  </si>
  <si>
    <t>Capem Rogojampi JL.Raya Senti 187 Rogojampi</t>
  </si>
  <si>
    <t>192.168.153.254 /30</t>
  </si>
  <si>
    <t>CIDNAS. Customer ID</t>
  </si>
  <si>
    <t>16/11/2017</t>
  </si>
  <si>
    <t>: 01-0501-505-02913365</t>
  </si>
  <si>
    <t>4700020-65935</t>
  </si>
  <si>
    <t>Capem Leces</t>
  </si>
  <si>
    <t>192.168.153.26 /30</t>
  </si>
  <si>
    <t>Nomor Account. Account Number</t>
  </si>
  <si>
    <t>: 4807060</t>
  </si>
  <si>
    <t>4700020-20882</t>
  </si>
  <si>
    <t>Capem Untag, Semolowaru Surabaya</t>
  </si>
  <si>
    <t>Bulan Tagihan. Billing Month</t>
  </si>
  <si>
    <t>192.168.153.30 /30</t>
  </si>
  <si>
    <t>: Januari 2026</t>
  </si>
  <si>
    <t>4700020-65123</t>
  </si>
  <si>
    <t>Cabang Tuban, Jl.Jawa</t>
  </si>
  <si>
    <t>192.168.153.38 /30</t>
  </si>
  <si>
    <t>Tanggal Akhir Pembayaran.Due Date</t>
  </si>
  <si>
    <t>4700020-93163</t>
  </si>
  <si>
    <t>Capem Jatirogo, Jl.Jatirogo 62</t>
  </si>
  <si>
    <t>: 20 Januari 2026</t>
  </si>
  <si>
    <t>1155255333</t>
  </si>
  <si>
    <t>196.168.107.169 /29</t>
  </si>
  <si>
    <t>4700020-26921</t>
  </si>
  <si>
    <t>Capem Syariah Sampang, Jagung Suprapto 65 Sampang</t>
  </si>
  <si>
    <t>192.168.153.42 /30</t>
  </si>
  <si>
    <t>4700020-05523</t>
  </si>
  <si>
    <t>Capem Ngadiluwih , Raya Tamtama 190, Ngadiluwih</t>
  </si>
  <si>
    <t>192.168.153.46 /30</t>
  </si>
  <si>
    <t>4700020-83871</t>
  </si>
  <si>
    <t>Capem Karangjati</t>
  </si>
  <si>
    <t>192.168.153.50 /30</t>
  </si>
  <si>
    <t>4700020-93933</t>
  </si>
  <si>
    <t>Capem Rungkut, Jl. Rungkut 45-A Surabaya</t>
  </si>
  <si>
    <t>192.168.153.58 /30</t>
  </si>
  <si>
    <t>4700020-21502</t>
  </si>
  <si>
    <t>Capem Puspo Argo / Jemundo , Jl Sawunggaling 177 Sidoarjo</t>
  </si>
  <si>
    <t>192.168.153.62 /30</t>
  </si>
  <si>
    <t>25/11/2015</t>
  </si>
  <si>
    <t>4700020-04833</t>
  </si>
  <si>
    <t>Capem Karangmojo Barat , Jl. Pasar Legi 229, Magetan</t>
  </si>
  <si>
    <t>192.168.153.66 /30</t>
  </si>
  <si>
    <t>BANDWIDTH</t>
  </si>
  <si>
    <t>PEMAKAIAN AVERAGE (Kbps)</t>
  </si>
  <si>
    <t>1148350816</t>
  </si>
  <si>
    <t>4700020-65341</t>
  </si>
  <si>
    <t>Capem Mojoagung</t>
  </si>
  <si>
    <t>TRAFIK TOTAL (Kbps)</t>
  </si>
  <si>
    <t>196.168.107.161 /29</t>
  </si>
  <si>
    <t>192.168.153.70 /30</t>
  </si>
  <si>
    <t>1/27/2020</t>
  </si>
  <si>
    <t xml:space="preserve">Availability </t>
  </si>
  <si>
    <t>Nilai Restitusi</t>
  </si>
  <si>
    <t>4700020-65443</t>
  </si>
  <si>
    <t>Capem Wlingi</t>
  </si>
  <si>
    <t>192.168.153.74 /30</t>
  </si>
  <si>
    <t xml:space="preserve">HARGA SETELAH RESTITUSI </t>
  </si>
  <si>
    <t>4700020-77116</t>
  </si>
  <si>
    <t>Capem Sugio, Jl.Sugio 58 Lamongan</t>
  </si>
  <si>
    <t>192.168.153.82 /30</t>
  </si>
  <si>
    <t>4700020-0031726888</t>
  </si>
  <si>
    <t>Capem Brondong, Ds. Jompong RT 01 RW 05 Raya Brondong</t>
  </si>
  <si>
    <t>4700020-06028</t>
  </si>
  <si>
    <t>Capem Driyorejo, Jl. Raya Cangkir 103 Driyorejo</t>
  </si>
  <si>
    <t xml:space="preserve">Restitusi Over SLA </t>
  </si>
  <si>
    <t>192.168.153.86 /30</t>
  </si>
  <si>
    <t>Eksisting Harga</t>
  </si>
  <si>
    <t>Cabut          (Harga Prorata)</t>
  </si>
  <si>
    <t>4700020-06036</t>
  </si>
  <si>
    <t>Capem Kalisat, Diponegoro 61, Kalisat</t>
  </si>
  <si>
    <t>192.168.153.90 /30</t>
  </si>
  <si>
    <t>Pasang Baru</t>
  </si>
  <si>
    <t>4700020-0024971278</t>
  </si>
  <si>
    <t>ATM Sistem Administrasi Manunggal Satu Atap Trenggalek</t>
  </si>
  <si>
    <t>192.168.153.94 /30</t>
  </si>
  <si>
    <t>1151434694</t>
  </si>
  <si>
    <t>29/11/2018</t>
  </si>
  <si>
    <t>196.168.107.153 /29</t>
  </si>
  <si>
    <t>4700020-01764</t>
  </si>
  <si>
    <t>Capem Dolopo, Raya Ponorogo-Bangunsari, Dolopo</t>
  </si>
  <si>
    <t>192.168.153.98 /30</t>
  </si>
  <si>
    <t>1714542910</t>
  </si>
  <si>
    <t>Capem Tangerang, Ruko Golden Boulevard 3 Pahlawan Seribu BSD, Tangerang</t>
  </si>
  <si>
    <t>192.168.156.10 /30</t>
  </si>
  <si>
    <t>13/09/2022</t>
  </si>
  <si>
    <t>1437790551</t>
  </si>
  <si>
    <t>ATM SMPN 1 Beji , Jl. Wicaksono No. 22, Bangle, Gn. Gangsir, Kec Beji, Pasuruan</t>
  </si>
  <si>
    <t>192.168.156.102 /30</t>
  </si>
  <si>
    <t>27/09/2018</t>
  </si>
  <si>
    <t>4700020-0031843231</t>
  </si>
  <si>
    <t>Capem Kejapanan Ruko JTC, Jl. Melikan Kejapanan, Pasuruan</t>
  </si>
  <si>
    <t>4700020-0013912858</t>
  </si>
  <si>
    <t>Capem Kencong Jl. Diponegoro 2 A, Kencong, Jember</t>
  </si>
  <si>
    <t>192.168.156.106 /30</t>
  </si>
  <si>
    <t>4700020-0006322806</t>
  </si>
  <si>
    <t>Capem Rambipuji Jl. Samanhudi Ruko 1, Rambipuji, Jember</t>
  </si>
  <si>
    <t>192.168.156.110 /30</t>
  </si>
  <si>
    <t>4700020-0006321697</t>
  </si>
  <si>
    <t>Capem Ambulu Jl. Suyitman 18</t>
  </si>
  <si>
    <t>192.168.156.114 /30</t>
  </si>
  <si>
    <t>27/05/2016</t>
  </si>
  <si>
    <t>935231834</t>
  </si>
  <si>
    <t>Kantor Kas Jenangan, Jl Raya Ponorogo Jenangan, Ponorogo</t>
  </si>
  <si>
    <t>192.168.156.118 /30</t>
  </si>
  <si>
    <t>19/09/2015</t>
  </si>
  <si>
    <t>4700020-0014968058</t>
  </si>
  <si>
    <t>Capem Pulung, Jl Raya Pulung, PONOROGO</t>
  </si>
  <si>
    <t>4700020-0006250671</t>
  </si>
  <si>
    <t>Capem Maesan, Jl Raya Maesan No 1, Bondowoso</t>
  </si>
  <si>
    <t>192.168.156.122 /30</t>
  </si>
  <si>
    <t>25/10/2015</t>
  </si>
  <si>
    <t>4700020-0006260362</t>
  </si>
  <si>
    <t>Capem Wonosari, Jl. Raya Wonosari 324-325</t>
  </si>
  <si>
    <t>192.168.156.126 /30</t>
  </si>
  <si>
    <t>1113955339</t>
  </si>
  <si>
    <t>Capem Pasar Atom, Jl. Bunguran no 45 (pasar atom mall baru) Surabaya</t>
  </si>
  <si>
    <t>192.168.156.130 /30</t>
  </si>
  <si>
    <t>27/11/2019</t>
  </si>
  <si>
    <t>4700020-0031553436</t>
  </si>
  <si>
    <t>Capem PGS. Jl.Tembaan 38 D Surabaya</t>
  </si>
  <si>
    <t>192.168.156.134 /30</t>
  </si>
  <si>
    <t>4700020-0014087710</t>
  </si>
  <si>
    <t>Capem Royal Plaza, Jl. Ahmad Yani No. 16-18 Surabaya</t>
  </si>
  <si>
    <t>192.168.156.138 /30</t>
  </si>
  <si>
    <t>21/01/2015</t>
  </si>
  <si>
    <t>4700020-0001604249</t>
  </si>
  <si>
    <t>Capem Kelapa Gading, Plaza K.Gading C-8 Jkt</t>
  </si>
  <si>
    <t>192.168.156.14 /30</t>
  </si>
  <si>
    <t>4700020-07944</t>
  </si>
  <si>
    <t>128 Kbps</t>
  </si>
  <si>
    <t>1262633554</t>
  </si>
  <si>
    <t>196.168.107.73 /29</t>
  </si>
  <si>
    <t>Capem Undaan,Jl. Raya Undaan Wetan 14, Kelurahan Ketabang, Kecamatan Genteng, Surabaya</t>
  </si>
  <si>
    <t>192.168.156.142 /30</t>
  </si>
  <si>
    <t>22/04/2021</t>
  </si>
  <si>
    <t>4700020-0013759634</t>
  </si>
  <si>
    <t>Capem Kalibutuh, Jl. Kalibutuh No. 75 Surabaya</t>
  </si>
  <si>
    <t>192.168.156.146 /30</t>
  </si>
  <si>
    <t>1751337543</t>
  </si>
  <si>
    <t>Capem Sier, Jl. Rungkut Industri Raya No. 10 (Lantai 1 Gedung Perkantoran SIER)</t>
  </si>
  <si>
    <t>192.168.156.150 /30</t>
  </si>
  <si>
    <t>4700020-0009493294</t>
  </si>
  <si>
    <t>Capem Pandugo, Jl Penjaringan Sari YKP PS IF 16 Surabaya</t>
  </si>
  <si>
    <t>192.168.156.154 /30</t>
  </si>
  <si>
    <t>4700020-0009493261</t>
  </si>
  <si>
    <t>Capem Karah Agung Jl.Karah Agung No.45 Surabaya</t>
  </si>
  <si>
    <t>192.168.156.158 /30</t>
  </si>
  <si>
    <t>16/01/2015</t>
  </si>
  <si>
    <t>4700020-0013759771</t>
  </si>
  <si>
    <t>Capem Lidah Kulon, Jl Raya Manganti Lidah Kulon No 14 Sby</t>
  </si>
  <si>
    <t>192.168.156.162 /30</t>
  </si>
  <si>
    <t>4700020-0020128728</t>
  </si>
  <si>
    <t>Capem Wongsorejo, Dusun Galekan, Desa Bajulmati</t>
  </si>
  <si>
    <t>192.168.156.166 /30</t>
  </si>
  <si>
    <t>4700020-0013914552</t>
  </si>
  <si>
    <t>Capem Glenmore Cab Banyuwangi , Jl. Untung Suropati No. 44 B, Glenmore, Banyuwangi</t>
  </si>
  <si>
    <t>192.168.156.170 /30</t>
  </si>
  <si>
    <t>4700020-0020374118</t>
  </si>
  <si>
    <t>196.168.168.65 /29</t>
  </si>
  <si>
    <t>4/24/2021</t>
  </si>
  <si>
    <t>4700020-0013983529</t>
  </si>
  <si>
    <t>CAPEM JIWAN, RAYA MADIUN 119B, JIWAN,CAPEM JIWAN, RAYA MADIUN 119B, JIWAN,MADIUN</t>
  </si>
  <si>
    <t>192.168.156.174 /30</t>
  </si>
  <si>
    <t>4700020-0031876831</t>
  </si>
  <si>
    <t>Capem Unmer, Jl.Serayu 134 A, Kel.Pandean, Kec.Taman, Madiun</t>
  </si>
  <si>
    <t>192.168.156.178 /30</t>
  </si>
  <si>
    <t>23/10/2018</t>
  </si>
  <si>
    <t>1750319991</t>
  </si>
  <si>
    <t>ATM RSUD Koesma, Jl. Dr. Wahidin S.Tuban</t>
  </si>
  <si>
    <t>192.168.156.18 /30</t>
  </si>
  <si>
    <t>18/10/2015</t>
  </si>
  <si>
    <t>4700020-0001562684</t>
  </si>
  <si>
    <t>Capem Kerek, Jl. Raya Jarorejo 1</t>
  </si>
  <si>
    <t>4700020-0006408329</t>
  </si>
  <si>
    <t>Capem Larangan, Raya Sumenep-Pamekasan, Pamekasan</t>
  </si>
  <si>
    <t>192.168.156.182 /30</t>
  </si>
  <si>
    <t>15/07/2015</t>
  </si>
  <si>
    <t>924829425</t>
  </si>
  <si>
    <t>Capem Padangan, Jl. Padangan - Ngawi Ds. Ngasinan RT 18 RW 4</t>
  </si>
  <si>
    <t>192.168.156.186 /30</t>
  </si>
  <si>
    <t>30/07/2019</t>
  </si>
  <si>
    <t>4700020-0031837015</t>
  </si>
  <si>
    <t>Capem Pronojiwo , Jl.Dsn.Kalibening RT01 RW01,Ds.Pronojiwo, Kec. Pronojiwo</t>
  </si>
  <si>
    <t>192.168.156.190 /30</t>
  </si>
  <si>
    <t>4700020-0031843135</t>
  </si>
  <si>
    <t>Capem Ploso Jl. Raya Ploso Babat 28 D Jombang</t>
  </si>
  <si>
    <t>192.168.156.194 /30</t>
  </si>
  <si>
    <t>4700020-0013759351</t>
  </si>
  <si>
    <t>Capem Perak, Jl Raya Perak Jombang</t>
  </si>
  <si>
    <t>192.168.156.198 /30</t>
  </si>
  <si>
    <t>4700020-0001604239</t>
  </si>
  <si>
    <t>Capem Depok, Jl. Margonda Raya 469 Jkt</t>
  </si>
  <si>
    <t>192.168.156.2 /30</t>
  </si>
  <si>
    <t>1702978174</t>
  </si>
  <si>
    <t>Capem Gatot Subroto , Jl. Gatot Subroto No. 35, Kelurahan Jati, Kec Mayangan,Probolinggo</t>
  </si>
  <si>
    <t>192.168.156.202 /30</t>
  </si>
  <si>
    <t>4700020-0020179384</t>
  </si>
  <si>
    <t>Capem Tongas, Raya Tongas Krajan Tongaswetan, Kec. Tongas, Kabupaten Probolinggo</t>
  </si>
  <si>
    <t>192.168.156.206 /30</t>
  </si>
  <si>
    <t>20/12/2015</t>
  </si>
  <si>
    <t>4700020-0014174906</t>
  </si>
  <si>
    <t>Capem Dringu, Jl. Raya Dringu (Depan Pasar Dringu) Desa Kedung Dalem, Kraksaan</t>
  </si>
  <si>
    <t>192.168.156.210 /30</t>
  </si>
  <si>
    <t>4700020-0013982444</t>
  </si>
  <si>
    <t>Capem Kademangan Blitar , Jl Trisula 14, Kademangan, Blitar</t>
  </si>
  <si>
    <t>192.168.156.214 /30</t>
  </si>
  <si>
    <t>4700020-0013982560</t>
  </si>
  <si>
    <t>Capem Kanigoro, Jl. Kusuma Bangsa RT.02 RW.03 Blitar</t>
  </si>
  <si>
    <t>192.168.156.218 /30</t>
  </si>
  <si>
    <t>940390188</t>
  </si>
  <si>
    <t>KPP Bangkalan, Jl. Soekarno-Hatta 2 Bangkalan</t>
  </si>
  <si>
    <t>KPP</t>
  </si>
  <si>
    <t>192.168.156.22 /30</t>
  </si>
  <si>
    <t>4700020-0006408091</t>
  </si>
  <si>
    <t>Capem Campurdarat Jl Depok no 1 Tulungagung</t>
  </si>
  <si>
    <t>192.168.156.222 /30</t>
  </si>
  <si>
    <t>18/07/2013</t>
  </si>
  <si>
    <t>944727577</t>
  </si>
  <si>
    <t>Payment Point STKIP, Jl. Cut Nyak Dien 4A, Pacitan</t>
  </si>
  <si>
    <t>192.168.156.234 /30</t>
  </si>
  <si>
    <t>4700020-0020189792</t>
  </si>
  <si>
    <t>Capem Punung, Jl Raya Solo-Pacitan Dsn Kebon RT 2/1, Pacitan</t>
  </si>
  <si>
    <t>4700020-0013982371</t>
  </si>
  <si>
    <t>Capem Nguling, Jl Raya Nguling No. 95, Pasuruan</t>
  </si>
  <si>
    <t>192.168.156.246 /30</t>
  </si>
  <si>
    <t>4700020-0014174852</t>
  </si>
  <si>
    <t>Capem Balongpangang, Jl. Raya Balongpanggang, Gresik</t>
  </si>
  <si>
    <t>192.168.156.250 /30</t>
  </si>
  <si>
    <t>4700020-75902</t>
  </si>
  <si>
    <t>196.168.119.97 /29</t>
  </si>
  <si>
    <t>6/25/2015</t>
  </si>
  <si>
    <t>1750243897</t>
  </si>
  <si>
    <t>Capem Kandangan, Jl. Malang 35 Pare</t>
  </si>
  <si>
    <t>192.168.156.26 /30</t>
  </si>
  <si>
    <t>4700020-65934</t>
  </si>
  <si>
    <t>Capem Injoko</t>
  </si>
  <si>
    <t>192.168.156.34 /30</t>
  </si>
  <si>
    <t>4700020-0003622335</t>
  </si>
  <si>
    <t>Capem PJTKI Jl. Jagir Wonokromo, Disnaker</t>
  </si>
  <si>
    <t>192.168.156.38 /30</t>
  </si>
  <si>
    <t>4700020-0004754064</t>
  </si>
  <si>
    <t>Capem Kauman Jl. Semeru 26 Tulungagung</t>
  </si>
  <si>
    <t>192.168.156.42 /30</t>
  </si>
  <si>
    <t>4700020-0031950577</t>
  </si>
  <si>
    <t>Capem Watulimo Jl. Raya Prigi Watulimo</t>
  </si>
  <si>
    <t>192.168.156.46 /30</t>
  </si>
  <si>
    <t>30/11/2018</t>
  </si>
  <si>
    <t>4700020-0031950589</t>
  </si>
  <si>
    <t>Capem Panggul Jl. Raya Wonocoyo, Panggul Trenggalek</t>
  </si>
  <si>
    <t>4700020-0005896037</t>
  </si>
  <si>
    <t>Capem Asembagus, Jl. Raya Asembagus 1, Situbondo</t>
  </si>
  <si>
    <t>192.168.156.50 /30</t>
  </si>
  <si>
    <t>15/05/2015</t>
  </si>
  <si>
    <t>1252251258</t>
  </si>
  <si>
    <t>Capem Kedung Adem Bjn, JL.Ronggolawe RT03 RW02,Kedungadem,Bojonegoro</t>
  </si>
  <si>
    <t>192.168.156.54 /30</t>
  </si>
  <si>
    <t>13/11/2020</t>
  </si>
  <si>
    <t>4700020-0006097482</t>
  </si>
  <si>
    <t>Capem Kalitidu Cab Bojonegoro Raya Bojonegoro – Cepu, RT 01 RW 01, Kalitidu, Bojonegoro (Depan Pasar Kalitidu)</t>
  </si>
  <si>
    <t>192.168.156.58 /30</t>
  </si>
  <si>
    <t>25/06/2015</t>
  </si>
  <si>
    <t>1748383500</t>
  </si>
  <si>
    <t>Capem Bekasi, Rk. Suncity Square Kav. C-5 Jakata</t>
  </si>
  <si>
    <t>192.168.156.6 /30</t>
  </si>
  <si>
    <t>23/03/2023</t>
  </si>
  <si>
    <t>4700020-0006132932</t>
  </si>
  <si>
    <t>Capem Kepung, Jl. Harinjing Kepung Kediri</t>
  </si>
  <si>
    <t>192.168.156.62 /30</t>
  </si>
  <si>
    <t>4700020-0006133180</t>
  </si>
  <si>
    <t>Capem Turen, Jl Panglima Sudirman No 81 Turen Malang</t>
  </si>
  <si>
    <t>192.168.156.66 /30</t>
  </si>
  <si>
    <t>4700020-0006133238</t>
  </si>
  <si>
    <t>Capem Dampit, Jl Sumber Kembar No 1 Dampit Malang</t>
  </si>
  <si>
    <t>192.168.156.70 /30</t>
  </si>
  <si>
    <t>4700020-0006281468</t>
  </si>
  <si>
    <t>Capem Gedangan, Jl. A. Yani 159 Gedangan Sidoarjo</t>
  </si>
  <si>
    <t>192.168.156.78 /30</t>
  </si>
  <si>
    <t>4700020-0005897003</t>
  </si>
  <si>
    <t>196.168.225.57 /30</t>
  </si>
  <si>
    <t>6/18/2015</t>
  </si>
  <si>
    <t>4700020-0006261069</t>
  </si>
  <si>
    <t>Capem Ringin Rejo, Jl. Raya Sambi 389 Ringinrejo Kediri</t>
  </si>
  <si>
    <t>192.168.156.82 /30</t>
  </si>
  <si>
    <t>4700020-0031972731</t>
  </si>
  <si>
    <t>Capem Mrican Jl. Sersan Bahrun No. 112, Kelurahan Mrican, Kec Mojoroto, Kediri</t>
  </si>
  <si>
    <t>192.168.156.86 /30</t>
  </si>
  <si>
    <t>966546827</t>
  </si>
  <si>
    <t>Capem Jl.Ry Ngrambe–Sine,RT4RW2, Ngrambe, Kab. Ngawi</t>
  </si>
  <si>
    <t>192.168.156.94 /30</t>
  </si>
  <si>
    <t>4700020-0028690179</t>
  </si>
  <si>
    <t>Capem Mantingan Cab Ngawi, JL Raya Mantingan-Ngawi 16, Ngawi</t>
  </si>
  <si>
    <t>192.168.156.98 /30</t>
  </si>
  <si>
    <t>18/02/2017</t>
  </si>
  <si>
    <t>4700020-0020380719</t>
  </si>
  <si>
    <t>Cabang Syariah Madiun, Jl HOS Cokroaminoto 128 Madiun</t>
  </si>
  <si>
    <t>192.168.157.10 /30</t>
  </si>
  <si>
    <t>4700020-0021773718</t>
  </si>
  <si>
    <t>Capem Syariah Blitar, Ruko Niaga 3 Kav.8-9, Jl. Kalimantan, Blitar</t>
  </si>
  <si>
    <t>192.168.157.102 /30</t>
  </si>
  <si>
    <t>27/01/2015</t>
  </si>
  <si>
    <t>4700020-0031194716</t>
  </si>
  <si>
    <t>Capem Syariah Jombang, JL.KH Wahid Hasyim 16 Jombang</t>
  </si>
  <si>
    <t>192.168.157.106 /30</t>
  </si>
  <si>
    <t>4700020-0024331041</t>
  </si>
  <si>
    <t>Capem Pakis</t>
  </si>
  <si>
    <t>192.168.157.122 /30</t>
  </si>
  <si>
    <t>4700020-0006179049</t>
  </si>
  <si>
    <t>27/07/2015</t>
  </si>
  <si>
    <t>196.168.230.33 /29</t>
  </si>
  <si>
    <t>924073753</t>
  </si>
  <si>
    <t>Capem UNIBRAW,Jl.Veteran No.10-11,Malang</t>
  </si>
  <si>
    <t>192.168.157.126 /30</t>
  </si>
  <si>
    <t>19/07/2019</t>
  </si>
  <si>
    <t>4700020-0031549227</t>
  </si>
  <si>
    <t>Capem Yosowilangun, Mayjen Sukertijo 15 Yosowilangun Lumajang</t>
  </si>
  <si>
    <t>192.168.157.138 /30</t>
  </si>
  <si>
    <t>4700020-0020134962</t>
  </si>
  <si>
    <t>Cabang Syariah Jember, Jl. Gajah Mada 181, Jember (brdekatan dg Adira Finance)</t>
  </si>
  <si>
    <t>192.168.157.14 /30</t>
  </si>
  <si>
    <t>31/10/2015</t>
  </si>
  <si>
    <t>4700020-0023820122</t>
  </si>
  <si>
    <t>Capem Manukan, Wijaya Putra, Manukan Tengah No.20P Kec.Tandes, Surabaya</t>
  </si>
  <si>
    <t>192.168.157.170 /30</t>
  </si>
  <si>
    <t>26/05/2015</t>
  </si>
  <si>
    <t>4700020-0021367673</t>
  </si>
  <si>
    <t>Cabang Syariah Malang, Ruko Grand Sukarno Hatta Kav 13-14, Jl Soekarno Hatta, Malang</t>
  </si>
  <si>
    <t>192.168.157.18 /30</t>
  </si>
  <si>
    <t>4700020-0027969454</t>
  </si>
  <si>
    <t>Capem Syariah Lamongan, Ruko LTC Blok. A-1, Jl. Sunan Giri Lamongan</t>
  </si>
  <si>
    <t>192.168.157.182 /30</t>
  </si>
  <si>
    <t>17/12/2015</t>
  </si>
  <si>
    <t>4700020-0024875182</t>
  </si>
  <si>
    <t>Capem Syariah Probolinggo, Jl. Pang. Sudirman 462-464 Probolinggo</t>
  </si>
  <si>
    <t>192.168.157.186 /30</t>
  </si>
  <si>
    <t>4700020-0006250753</t>
  </si>
  <si>
    <t>4700020-0031828514</t>
  </si>
  <si>
    <t>196.168.230.201 /29</t>
  </si>
  <si>
    <t>Capem Syariah Mojokerto, Jl.Mojopahit 454,Ds Kranggan, Kec Prajurit Kulon, Mojokerto</t>
  </si>
  <si>
    <t>6/20/2016</t>
  </si>
  <si>
    <t>192.168.157.190 /30</t>
  </si>
  <si>
    <t>24/09/2018</t>
  </si>
  <si>
    <t>4700020-0024875011</t>
  </si>
  <si>
    <t>Capem Syariah Genteng, Jl. Diponegoro No.33 Genteng, Banyuwangi</t>
  </si>
  <si>
    <t>192.168.157.194 /30</t>
  </si>
  <si>
    <t>UPTB 1 Tambakrejo. Jl.Tambak Rejo 5/1 Surabaya</t>
  </si>
  <si>
    <t>UPTB</t>
  </si>
  <si>
    <t>4700020-0006408498</t>
  </si>
  <si>
    <t>Capem Maospati, Jl. Raya Solo No 34</t>
  </si>
  <si>
    <t>192.168.157.2 /30</t>
  </si>
  <si>
    <t>2076423329</t>
  </si>
  <si>
    <t>Cabang Batam, Ruko Kara Junction JL A Yani Blok A No. 01 Taman Baloi Kep Riau, BATAM</t>
  </si>
  <si>
    <t>192.168.157.202 /30</t>
  </si>
  <si>
    <t>17/12/2024</t>
  </si>
  <si>
    <t>UPTB 4 Dukuh Kupang, Dukuh Kupang 1/25 Surabaya</t>
  </si>
  <si>
    <t>4700020-0014217245</t>
  </si>
  <si>
    <t>Cabang Syariah Kediri, Jl Raya Diponegoro No 50 Kediri</t>
  </si>
  <si>
    <t>192.168.157.22 /30</t>
  </si>
  <si>
    <t>15/11/2015</t>
  </si>
  <si>
    <t>4700020-0031194599</t>
  </si>
  <si>
    <t>Capem Sukodono JL.Priyo Sudarmo 39, Sukodono, Lumajang</t>
  </si>
  <si>
    <t>192.168.157.234 /30</t>
  </si>
  <si>
    <t>26/02/2018</t>
  </si>
  <si>
    <t>4700020-0020142378</t>
  </si>
  <si>
    <t>Capem Dander, Jl Raya Bojonegoro-Nganjuk Kecamatan Dander</t>
  </si>
  <si>
    <t>UPTB 5 Manyar , Sukadami 1 Surabaya</t>
  </si>
  <si>
    <t>192.168.157.238 /30</t>
  </si>
  <si>
    <t>4700020-0024330639</t>
  </si>
  <si>
    <t>Kantor Kas Pujon, Jl. Raya Pujon 95 Batu, Malang</t>
  </si>
  <si>
    <t>192.168.157.250 /30</t>
  </si>
  <si>
    <t>24/04/2021</t>
  </si>
  <si>
    <t>4700020-0006181858</t>
  </si>
  <si>
    <t>Capem Sooko 740089, Jl Raya Brangkal 595 Sooko Mojokerto</t>
  </si>
  <si>
    <t>192.168.157.254 /30</t>
  </si>
  <si>
    <t>18/11/2015</t>
  </si>
  <si>
    <t>UPTB 8 Rungkut Asri , Rungkut Asri Timur XVIII/2 Surabaya</t>
  </si>
  <si>
    <t>4700020-0022158339</t>
  </si>
  <si>
    <t>Kantor Kas Jetis Mjkt, JL. PB. SUDIRMAN, KUPANG, KEC. JETIS, KAB. MOJOKERTO, JAWA TIMUR, MOJOKERTO,0</t>
  </si>
  <si>
    <t>4700020-0022007918</t>
  </si>
  <si>
    <t>Capem Saradan Jl. Raya Saradan RT 29 RW 8, Madiun</t>
  </si>
  <si>
    <t>192.168.157.26 /30</t>
  </si>
  <si>
    <t>4700020-0006250833</t>
  </si>
  <si>
    <t>196.168.230.185 /29</t>
  </si>
  <si>
    <t>7/23/2015</t>
  </si>
  <si>
    <t>4700020-0021890421</t>
  </si>
  <si>
    <t>Capem Gurah (Psr Baru), Jl DR. Wahidin 20 Gurah, Kabupaten Kediri</t>
  </si>
  <si>
    <t>192.168.157.34 /30</t>
  </si>
  <si>
    <t>4700020-0021117314</t>
  </si>
  <si>
    <t>Capem Geneng Ngawi, Jl Raya Ngawi-Madiun KM 10 No 1 Geneng</t>
  </si>
  <si>
    <t>192.168.157.38 /30</t>
  </si>
  <si>
    <t>27/03/2015</t>
  </si>
  <si>
    <t>ATM RSAL, Jl.Gadung 1 Surabaya</t>
  </si>
  <si>
    <t>4700020-0021884027</t>
  </si>
  <si>
    <t>Capem Lodoyo, Jl. Raya Utara No. 35 RT 01/RW 05 Lodoyo Blitar</t>
  </si>
  <si>
    <t>192.168.157.42 /30</t>
  </si>
  <si>
    <t>1792986078</t>
  </si>
  <si>
    <t>Capem Pragaan, Jl. Raya Pragaan Sumenep</t>
  </si>
  <si>
    <t>192.168.157.50 /30</t>
  </si>
  <si>
    <t>4700020-0021094762(SID lama)</t>
  </si>
  <si>
    <t>Payment Point RS Soewandi Jl. Tambakrejo No. 45-47</t>
  </si>
  <si>
    <t>4700020-0020278527</t>
  </si>
  <si>
    <t>ATM Muslimat, Jl A.Yani No 155, Ponorogo</t>
  </si>
  <si>
    <t>192.168.157.58 /30</t>
  </si>
  <si>
    <t>28/10/2024</t>
  </si>
  <si>
    <t>2061213422</t>
  </si>
  <si>
    <t>Capem Balong, Jl Raya Ponorogo Pacitan, Ponorogo</t>
  </si>
  <si>
    <t>4700020-0021397072</t>
  </si>
  <si>
    <t>Capem Sumber pucung , g Jl. Panglima Sudirman 191, Kepanjen</t>
  </si>
  <si>
    <t>192.168.157.6 /30</t>
  </si>
  <si>
    <t>4700020-0021547870</t>
  </si>
  <si>
    <t>Capem Ngopak, Jl Raya Ngopak No. 65 Ngopak, Pasuruan</t>
  </si>
  <si>
    <t>192.168.157.66 /30</t>
  </si>
  <si>
    <t>940389617</t>
  </si>
  <si>
    <t>Payment Point Sistem Administrasi Manunggal Satu Atap Bangkalan, Jl. Soekarno Hatta No. 12, Bangkalan</t>
  </si>
  <si>
    <t>192.168.157.70/39</t>
  </si>
  <si>
    <t>18/06/2019</t>
  </si>
  <si>
    <t>922366966</t>
  </si>
  <si>
    <t>Capem Kwanyar Bangkalan, Kauman, Ketetang, Kwanyar</t>
  </si>
  <si>
    <t>1/16/2015</t>
  </si>
  <si>
    <t>4700020-0014076405</t>
  </si>
  <si>
    <t>Payment Point Balong Bendo, Jl. Mayjend Bambang Yuwono 2, Sidoarjo</t>
  </si>
  <si>
    <t>192.168.157.74 /30</t>
  </si>
  <si>
    <t>ATM SMKN I, Jl. SMEA no. 4 Wonokromo</t>
  </si>
  <si>
    <t>4700020-0021884885</t>
  </si>
  <si>
    <t>Capem Menganti</t>
  </si>
  <si>
    <t>192.168.157.78 /29</t>
  </si>
  <si>
    <t>31/07/2017</t>
  </si>
  <si>
    <t>4700020-0022299466</t>
  </si>
  <si>
    <t>Capem Mulyosari, Jl. Raya Mulyasari 272 Surabaya</t>
  </si>
  <si>
    <t>192.168.157.82 /30</t>
  </si>
  <si>
    <t>4700020-0021979472</t>
  </si>
  <si>
    <t>Capem Bumiaji, Jl Raya Selecta, Bumiaji Batu</t>
  </si>
  <si>
    <t>192.168.157.86 /29</t>
  </si>
  <si>
    <t>1711574068</t>
  </si>
  <si>
    <t>Capem Syariah Surabaya Utara, JL Kenjeran No.29, Surabaya</t>
  </si>
  <si>
    <t>192.168.157.90 /30</t>
  </si>
  <si>
    <t>30/06/2022</t>
  </si>
  <si>
    <t>4700020-0023166904</t>
  </si>
  <si>
    <t>Capem Syariah Wiyung Sby Barat, Jl.Ry Menganti Ruko A-8, Perum Pratama</t>
  </si>
  <si>
    <t>192.168.157.94 /30</t>
  </si>
  <si>
    <t>4700020-0022915708</t>
  </si>
  <si>
    <t>Capem Syariah MERR Sby Timur, Komplek Ruko Icon21 Jl.Dr.Ir.H.Soekarno MERR Kav R-41 Sby</t>
  </si>
  <si>
    <t>192.168.157.98 /30</t>
  </si>
  <si>
    <t>Cabang Balikpapan JL. Jend Sudirman No.02 RT 011 Kel.Damai, Balikpapan Kaltim</t>
  </si>
  <si>
    <t>ATM Royal Plasa, JL. A. Yani 16 Surabaya</t>
  </si>
  <si>
    <t>4700020-0022321127</t>
  </si>
  <si>
    <t>Kantor Kas BPN 1, Taman Puspa Raya Citraland</t>
  </si>
  <si>
    <t>192.168.178.17 /29</t>
  </si>
  <si>
    <t>ATM Toserba Plaza, Jl. Adtya Warman No 47 Surabaya</t>
  </si>
  <si>
    <t>13/12/2017</t>
  </si>
  <si>
    <t>ATM DLLAJR Prov.Jatim Jl. A. Yani 268 Surabaya</t>
  </si>
  <si>
    <t>4700020-76357</t>
  </si>
  <si>
    <t>Capem Waru , Jl Tropodo 110 Waru Sidoarjo</t>
  </si>
  <si>
    <t>196.168.100.129 /28</t>
  </si>
  <si>
    <t>1/21/2015</t>
  </si>
  <si>
    <t>938357294</t>
  </si>
  <si>
    <t>Kantor Kas RSUD Sidoarjo Jl Mojopahit 557 Sidoarjo</t>
  </si>
  <si>
    <t>1713913258</t>
  </si>
  <si>
    <t>ATM Kantor BKD Prov Jatim, Jl. Jemur Andayani No 1 Surabaya</t>
  </si>
  <si>
    <t>Kantor Kas Terminal Bungurasih, Let Jendral S Parman, Sidoarjo</t>
  </si>
  <si>
    <t>196.168.100.145 /28</t>
  </si>
  <si>
    <t>19/10/2024</t>
  </si>
  <si>
    <t>4700020-0029238835</t>
  </si>
  <si>
    <t>Kantor Kas Pucang, Jl. Pucang Jajar No.22 Surabaya</t>
  </si>
  <si>
    <t>196.168.100.17 /28</t>
  </si>
  <si>
    <t>30/03/2016</t>
  </si>
  <si>
    <t>4700020-0031298722</t>
  </si>
  <si>
    <t>Kantor Kas RSUD Koesnadi Jl.Kapt Piere Tendean Bondowoso</t>
  </si>
  <si>
    <t>196.168.100.225 /28</t>
  </si>
  <si>
    <t>944587238</t>
  </si>
  <si>
    <t>Payment Point RSUD Kertosono, Jl.Supriyadi 29, Kertosono</t>
  </si>
  <si>
    <t>196.168.100.49 /28</t>
  </si>
  <si>
    <t>4700020-02648</t>
  </si>
  <si>
    <t>Capem Berbek, Jl.Mayjen Supeno 111, Berbek</t>
  </si>
  <si>
    <t>196.168.100.65 /28</t>
  </si>
  <si>
    <t>943397775</t>
  </si>
  <si>
    <t>ATM Pemkab Nganjuk , Jl. Basra 1 Nganjuk</t>
  </si>
  <si>
    <t>196.168.100.65/28</t>
  </si>
  <si>
    <t>4700020-0031353401</t>
  </si>
  <si>
    <t>Host To Host SP2D Cab Jember Jl.Sudarman 1 Jember</t>
  </si>
  <si>
    <t>196.168.101.193 /28</t>
  </si>
  <si>
    <t>1/20/2015</t>
  </si>
  <si>
    <t>4700020-12254</t>
  </si>
  <si>
    <t>Kantor Kas RS soebandi , Jl.Dr. Subandi</t>
  </si>
  <si>
    <t>196.168.101.209 /28</t>
  </si>
  <si>
    <t>4700020-0020468477</t>
  </si>
  <si>
    <t>Capem Bancar, Jl Raya Bulu Bancar No 85, Tuban</t>
  </si>
  <si>
    <t>196.168.102.41 /29</t>
  </si>
  <si>
    <t>14/03/2023</t>
  </si>
  <si>
    <t>4700020-0021649481</t>
  </si>
  <si>
    <t>ATM Tambakboyo Jl. Raya Tuban Semarang</t>
  </si>
  <si>
    <t>4700020-0021352733</t>
  </si>
  <si>
    <t>ATM PLZ SURABAYA Jl. Pemuda 33-37, SurabayaATM PLZ SURABAYA Jl. Pemuda 33-37, Surabaya</t>
  </si>
  <si>
    <t>196.168.102.49 /29</t>
  </si>
  <si>
    <t>4/22/2021</t>
  </si>
  <si>
    <t>4700020-83064</t>
  </si>
  <si>
    <t>ATM Geneng,Jl. Raya Ngawi-Madiun KM 9, Ds. Geneng, Kec. Geneng, Kabupaten Ngawi</t>
  </si>
  <si>
    <t>196.168.103.33 /28</t>
  </si>
  <si>
    <t>4700020-01429</t>
  </si>
  <si>
    <t>ATM RS. Dr. Sukandar, Hayam Wuruk 5, Mojosari</t>
  </si>
  <si>
    <t>196.168.104.6 /29</t>
  </si>
  <si>
    <t>4700020-0032014460</t>
  </si>
  <si>
    <t>Kantor Kas UNEJ Bakorwil, Jl.Kalimantan 42 Jember</t>
  </si>
  <si>
    <t>196.168.105.1 /29</t>
  </si>
  <si>
    <t>26/12/2018</t>
  </si>
  <si>
    <t>4700020-0031418524</t>
  </si>
  <si>
    <t>Kantor Fungsional Pemkab Bondowoso, Jl. Letjen Suprapto 68 Bondowoso</t>
  </si>
  <si>
    <t>196.168.105.113 /28</t>
  </si>
  <si>
    <t>ATM Kebun Binatang, Jl Setail No 1. Surabaya</t>
  </si>
  <si>
    <t>4700020-21667</t>
  </si>
  <si>
    <t>4700020-0021087609</t>
  </si>
  <si>
    <t>Kantor Kas RSUD Waluyo Jati , Jl. Dr. Sutomo Kraksaan</t>
  </si>
  <si>
    <t>196.168.105.225 /28</t>
  </si>
  <si>
    <t>4700020-0021858402</t>
  </si>
  <si>
    <t>ATM Kec.Baureno LMG Jl. Raya Baureno 289</t>
  </si>
  <si>
    <t>196.168.105.33 /29</t>
  </si>
  <si>
    <t>4700020-0021800986</t>
  </si>
  <si>
    <t>ATM Bravo Market BJN Jl.Pemuda 37-39, Bojonegoro</t>
  </si>
  <si>
    <t>196.168.105.41 /29</t>
  </si>
  <si>
    <t>196.168.254.17 /29</t>
  </si>
  <si>
    <t>5/27/2021</t>
  </si>
  <si>
    <t>4700020-63877</t>
  </si>
  <si>
    <t>Samsat Online Capem Besuki, Jl. Sudirman 7</t>
  </si>
  <si>
    <t>196.168.107.121 /29</t>
  </si>
  <si>
    <t>23/09/2019</t>
  </si>
  <si>
    <t>958372533</t>
  </si>
  <si>
    <t>Kantor Kas RSUD Abdoer Rohim, Jl. Anggrek 8 Situbondo</t>
  </si>
  <si>
    <t>957938095</t>
  </si>
  <si>
    <t>Payment Point RSUD Swadana Pare, Kusuma Bangsa 1 Pare</t>
  </si>
  <si>
    <t>196.168.107.129 /29</t>
  </si>
  <si>
    <t>1/29/2020</t>
  </si>
  <si>
    <t>ATM RSI, Jl. Jemursari 51-57, Surabaya</t>
  </si>
  <si>
    <t>4700020-0022494995</t>
  </si>
  <si>
    <t>25/11/2019</t>
  </si>
  <si>
    <t>1155267840</t>
  </si>
  <si>
    <t>UPTD 6 Surabaya, Jl. Raya Menganti 247 Surabaya</t>
  </si>
  <si>
    <t>UPTD</t>
  </si>
  <si>
    <t>196.168.107.233 /29</t>
  </si>
  <si>
    <t xml:space="preserve">NON MIKROTIK </t>
  </si>
  <si>
    <t>4700020-99272</t>
  </si>
  <si>
    <t>ATM RSUD, Gajah Mada Timur</t>
  </si>
  <si>
    <t>196.168.107.25 /29</t>
  </si>
  <si>
    <t>ATM RS Mata Kebonsari, Jl. Gayung Kebonsari Timur 49 Surabaya</t>
  </si>
  <si>
    <t>4700020-99912</t>
  </si>
  <si>
    <t>Kantor Kas Pacet, Jl.Kartini 45, Pacet</t>
  </si>
  <si>
    <t>4700020-0027886278</t>
  </si>
  <si>
    <t>196.168.107.57 /29</t>
  </si>
  <si>
    <t>4700020-12533</t>
  </si>
  <si>
    <t>ATM Dr. Subandi 32</t>
  </si>
  <si>
    <t>196.168.107.81 /29</t>
  </si>
  <si>
    <t>ATM Basement Siola, Jl. Tunjungan No.1 Surabaya</t>
  </si>
  <si>
    <t>4700020-14113</t>
  </si>
  <si>
    <t>ATM PTPN X , Jl.Bedadung 2</t>
  </si>
  <si>
    <t>4700020-0028057305</t>
  </si>
  <si>
    <t>196.168.107.97 /29</t>
  </si>
  <si>
    <t>4700020-44154</t>
  </si>
  <si>
    <t>Payment Point Pratama, Jl.Teuku Umar</t>
  </si>
  <si>
    <t>196.168.108.1 /29</t>
  </si>
  <si>
    <t>957928482</t>
  </si>
  <si>
    <t>Kantor Kas Parang, Jl. Raya Parang</t>
  </si>
  <si>
    <t>196.168.108.105 /29</t>
  </si>
  <si>
    <t>Kantor Kas RSI Jemursari Jl.Ry Jemur Sari 81-87, Jemur Wonosari Surabaya</t>
  </si>
  <si>
    <t>1261321581</t>
  </si>
  <si>
    <t>4700020-0031033820</t>
  </si>
  <si>
    <t>ATM RSI Aisiyah Bojonegoro,Pintu Utama RSI Aisiyah Bojonegoro, Jl. KH. Hasyim Ashari No. 17, Bojonegoro</t>
  </si>
  <si>
    <t>196.168.108.121 /29</t>
  </si>
  <si>
    <t>25/03/2021</t>
  </si>
  <si>
    <t>944728223</t>
  </si>
  <si>
    <t>Payment Point RSUD Pacitan, Jl.A Yani 51, Pacitan</t>
  </si>
  <si>
    <t>196.168.108.145/29</t>
  </si>
  <si>
    <t>4700020-74518</t>
  </si>
  <si>
    <t>ATM Pemkab Pacitan,, Jagung Suprapto 8</t>
  </si>
  <si>
    <t>196.168.108.133 /29</t>
  </si>
  <si>
    <t>Payment Point Din Tenaga Kerja&amp;Transmigrasi Jl. Bendul Merisi 2 Surabaya</t>
  </si>
  <si>
    <t>4700020-81560</t>
  </si>
  <si>
    <t>ATM Kampus IKIP Bojonegoro, Jl.Pang Polim 46, IKIP</t>
  </si>
  <si>
    <t>4700020-0031183204</t>
  </si>
  <si>
    <t>196.168.110.33 /29</t>
  </si>
  <si>
    <t>196.168.108.137 /29</t>
  </si>
  <si>
    <t>4700020-89060</t>
  </si>
  <si>
    <t>PBB Online Pemkab Pacitan, Jl.Jagung Suprapto 8, Pemkab</t>
  </si>
  <si>
    <t>172.17.52.153/30</t>
  </si>
  <si>
    <t>4700020-87257</t>
  </si>
  <si>
    <t>Payment Point RSUD Panti Waluyo Caruban, Jl.A. Yani km 2, Caruban</t>
  </si>
  <si>
    <t>196.168.108.153 /29</t>
  </si>
  <si>
    <t>4700020-44084</t>
  </si>
  <si>
    <t>Payment Point Sistem Administrasi Manunggal Satu Atap Barat Suko Manunggal, JL.Ry Tandes Lor 1 Tanjungsari Suko Manunggal Surabaya</t>
  </si>
  <si>
    <t>Capem Jayanegara Jl. Jayanegara 119, Kec.Puri, Mojokerto</t>
  </si>
  <si>
    <t>196.168.108.161 /29</t>
  </si>
  <si>
    <t>4700020-0031460046</t>
  </si>
  <si>
    <t>4700020-65020</t>
  </si>
  <si>
    <t>Kantor Kas K P P Pratama, JlSooko</t>
  </si>
  <si>
    <t>4700020-85742</t>
  </si>
  <si>
    <t>ATM RSUD Dr. Abdoer Rahman, Jl Anggrek No. 68</t>
  </si>
  <si>
    <t>196.168.108.193 /29</t>
  </si>
  <si>
    <t>Payment Point Sistem Administrasi Manunggal Satu Atap Jl.Jetis Seraten Ketintang Gayungan Sby</t>
  </si>
  <si>
    <t>957922271</t>
  </si>
  <si>
    <t>Kantor Kas KPP Pratama, Jl. Argopuro 41 Situbondo</t>
  </si>
  <si>
    <t>4700020-0031576114</t>
  </si>
  <si>
    <t>196.168.113.225 /29</t>
  </si>
  <si>
    <t>12/21/2015</t>
  </si>
  <si>
    <t>938349762</t>
  </si>
  <si>
    <t>Kantor Kas Durenan, Jl. Raya Durenan-Tulungagung Ds Kendalrejo RT03 RW01 Kec. Durenan Trenggalek</t>
  </si>
  <si>
    <t>196.168.108.41 /29</t>
  </si>
  <si>
    <t>4700020-0031489911</t>
  </si>
  <si>
    <t>Kantor Kas Pemda Jl. A Yani Trenggalek, Bag.Dpn Sekda Tenggalek</t>
  </si>
  <si>
    <t>196.168.108.49 /29</t>
  </si>
  <si>
    <t>4700020-67385</t>
  </si>
  <si>
    <t>Payment Point Mall Pelayanan Publik Ngawi Jl. PB. Sudirman, Ngawi</t>
  </si>
  <si>
    <t>196.168.108.81 /29</t>
  </si>
  <si>
    <t>4700020-64409</t>
  </si>
  <si>
    <t>Payment Point Sistem Administrasi Manunggal Satu Atap Kota Kediri, Jl.Supersemar 80</t>
  </si>
  <si>
    <t>196.168.108.97 /29</t>
  </si>
  <si>
    <t>2052816872</t>
  </si>
  <si>
    <t>ATM SPBU Slahung, Jl Soekarno Hatta 39A, Ponorogo</t>
  </si>
  <si>
    <t>196.168.109.105 /29</t>
  </si>
  <si>
    <t>18/10/2024</t>
  </si>
  <si>
    <t>963174752</t>
  </si>
  <si>
    <t>Kantor Kas Kunjang , Jl brigjen Katamso 100 RT01 RW01 Kediri</t>
  </si>
  <si>
    <t>196.168.109.113 /29</t>
  </si>
  <si>
    <t>196.168.113.249 /29</t>
  </si>
  <si>
    <t>4700020-0021966423</t>
  </si>
  <si>
    <t>ATM Dpn Hotel Aman Jl. Soekarno Hatta 14, Ponorogo</t>
  </si>
  <si>
    <t>196.168.109.121 /29</t>
  </si>
  <si>
    <t>1155268177</t>
  </si>
  <si>
    <t>Payment Point Barunawati Jl Perak barat 173 Sby</t>
  </si>
  <si>
    <t>196.168.109.129 /29</t>
  </si>
  <si>
    <t>2076171220</t>
  </si>
  <si>
    <t>ATM Barunawati Jl Perak barat 173 Surabaya</t>
  </si>
  <si>
    <t>196.168.109.137 /29</t>
  </si>
  <si>
    <t>1218283235</t>
  </si>
  <si>
    <t>Payment Point Pelindo BWI, Jl. Raya Situbondo Ketapang Banyuwangi</t>
  </si>
  <si>
    <t>196.168.109.145 /29</t>
  </si>
  <si>
    <t>14/09/2020</t>
  </si>
  <si>
    <t>1109374780</t>
  </si>
  <si>
    <t>ATM BAPENDA Banyuwangi, Jl. Agung Suprapto No. 140 Mojopanggung Banyuwangi</t>
  </si>
  <si>
    <t>196.168.109.153 /29</t>
  </si>
  <si>
    <t>14/11/2019</t>
  </si>
  <si>
    <t>4700020-0020960396</t>
  </si>
  <si>
    <t>ATM di Lippo Plz Sda, Jl Raya Jati, Sidoarjo</t>
  </si>
  <si>
    <t>196.168.109.177 /29</t>
  </si>
  <si>
    <t>20/09/2024</t>
  </si>
  <si>
    <t>2044026809</t>
  </si>
  <si>
    <t>ATM Dinas Perijinan Jl. Pahlawan 141, Sidoarjo</t>
  </si>
  <si>
    <t>196.168.116.33 /29</t>
  </si>
  <si>
    <t>4700020-0022078181</t>
  </si>
  <si>
    <t>ATM PT Bromo Falcata, Jl. Raya Brantas KM1 Kademangan Probolinggo</t>
  </si>
  <si>
    <t>196.168.109.185 /29</t>
  </si>
  <si>
    <t>27/10/2014</t>
  </si>
  <si>
    <t>4700020-0022238610</t>
  </si>
  <si>
    <t>ATM Pemda Bondowoso JL Amir Kusnan 02 Bondowoso</t>
  </si>
  <si>
    <t>196.168.109.193 /29</t>
  </si>
  <si>
    <t>4700020-0022243980</t>
  </si>
  <si>
    <t>ATM RS UMM, Jl. Raya Tlogomas No.45, Landungsari Malang</t>
  </si>
  <si>
    <t>196.168.109.209 /29</t>
  </si>
  <si>
    <t>24/11/2014</t>
  </si>
  <si>
    <t>ATM Jatim Expo Jl A Yani,Surabaya</t>
  </si>
  <si>
    <t>4700020-0022243952</t>
  </si>
  <si>
    <t>ATM Sistem Administrasi Manunggal Satu Atap Sukun Jl. S.Supriadi 80 Sukun, Malang</t>
  </si>
  <si>
    <t>196.168.109.217 /29</t>
  </si>
  <si>
    <t>1261256999</t>
  </si>
  <si>
    <t>4700020-0022224489</t>
  </si>
  <si>
    <t>ATM Widyagama Jl Borobudur 12 Malang</t>
  </si>
  <si>
    <t>196.168.109.225 /29</t>
  </si>
  <si>
    <t>1148441586</t>
  </si>
  <si>
    <t>Kantor Kas ITC Mega Grosir Lantai G Blok H1 No.5 Sby</t>
  </si>
  <si>
    <t>196.168.109.233 /29</t>
  </si>
  <si>
    <t>4700020-0022321033</t>
  </si>
  <si>
    <t>196.168.116.97 /29</t>
  </si>
  <si>
    <t>ATM SMKN 5 Jember, SMKN 5 JL. BRAWIJAYA NO.55, DARUNGAN JUBUNG, KEC SUKORAMBI, KABUPATEN JEMBER,, JEMBER,55</t>
  </si>
  <si>
    <t>12/19/2017</t>
  </si>
  <si>
    <t>196.168.109.249 /29</t>
  </si>
  <si>
    <t>ATM BG Junction Sby, BG Junction Level 1 – A17 Bubutan, Surabaya</t>
  </si>
  <si>
    <t>1709769390</t>
  </si>
  <si>
    <t>4700020-0022309528</t>
  </si>
  <si>
    <t>Kantor Kas BPN2, Krembangan Barat</t>
  </si>
  <si>
    <t>4700020-0021894163</t>
  </si>
  <si>
    <t>ATM KB Sistem Administrasi Manunggal Satu Atap Jember, Jl. Dr.Soebandi No 123, Jember</t>
  </si>
  <si>
    <t>196.168.109.25 /29</t>
  </si>
  <si>
    <t>24/09/2015</t>
  </si>
  <si>
    <t>4700020-0021894219</t>
  </si>
  <si>
    <t>ATM KB Sistem Administrasi Manunggal Satu Atap Jember, Jl. Teratai No.10-11, Jember</t>
  </si>
  <si>
    <t>196.168.109.33 /29</t>
  </si>
  <si>
    <t>24/09/2014</t>
  </si>
  <si>
    <t>1138788919</t>
  </si>
  <si>
    <t>Kantor Kas Ponggok Jl.Jend Sudirman 66 Blitar</t>
  </si>
  <si>
    <t>196.168.109.49 /29</t>
  </si>
  <si>
    <t>22/01/2020</t>
  </si>
  <si>
    <t>4700020-0021883966</t>
  </si>
  <si>
    <t>ATM Pemkab Pamekasan, Jl. Jokotole, Pamekasan</t>
  </si>
  <si>
    <t>196.168.109.81 /29</t>
  </si>
  <si>
    <t>16/09/2014</t>
  </si>
  <si>
    <t>4700020-0020383520</t>
  </si>
  <si>
    <t>Capem Mantup, Dsn Mantup Selatan, RT02 RW02, Kab Lamongan</t>
  </si>
  <si>
    <t>196.168.109.89 /29</t>
  </si>
  <si>
    <t>1155260068</t>
  </si>
  <si>
    <t>Payment Point Ponpes Sunan Drajat, Jl R.Qosim Banjaranyar Paciran,Lamongan</t>
  </si>
  <si>
    <t>4700020-0027962239</t>
  </si>
  <si>
    <t>ATM pintu gerbang RSUD Nganjuk ,Dr Soetomo No.62</t>
  </si>
  <si>
    <t>196.168.109.97 /29</t>
  </si>
  <si>
    <t>19/02/2021</t>
  </si>
  <si>
    <t>196.168.116.161 /29</t>
  </si>
  <si>
    <t>4700020-0022326064</t>
  </si>
  <si>
    <t>ATM Pemkab Probolinggo Jl. Pang.Sudirman 134 Kraksaan</t>
  </si>
  <si>
    <t>196.168.110.1 /29</t>
  </si>
  <si>
    <t>1143253913</t>
  </si>
  <si>
    <t>Payment Point RSI Darus Syifa' Jl Raya Benowo No.5 Surabaya</t>
  </si>
  <si>
    <t>196.168.110.105 /29</t>
  </si>
  <si>
    <t>4700020-0023651190</t>
  </si>
  <si>
    <t>ATM Dira Park Ambulu,Raya Blater No KM 4 Dusun Watukebo, Jember</t>
  </si>
  <si>
    <t>196.168.110.121 /29</t>
  </si>
  <si>
    <t>4700020-0023924349</t>
  </si>
  <si>
    <t>ATM Kop. PGRI Jl. Monginsidi No.42 Magetan</t>
  </si>
  <si>
    <t>196.168.110.129 /29</t>
  </si>
  <si>
    <t>23/06/2016</t>
  </si>
  <si>
    <t>4700020-0024330528</t>
  </si>
  <si>
    <t>Kantor Kas Baureno Jl.Raya Baureno, Ds. Pasinan RT.04/ RW.02, Bojonegoro</t>
  </si>
  <si>
    <t>196.168.110.145 /29</t>
  </si>
  <si>
    <t>27/07/2017</t>
  </si>
  <si>
    <t>943376498</t>
  </si>
  <si>
    <t>Kantor Kas Sukorejo, Jl. Ponorogo Magetan, Ds. Kedung banteng, Ponorogo</t>
  </si>
  <si>
    <t>196.168.110.169 /29</t>
  </si>
  <si>
    <t>196.168.116.177 /29</t>
  </si>
  <si>
    <t>5/24/2018</t>
  </si>
  <si>
    <t>943448914</t>
  </si>
  <si>
    <t>Kantor Kas Slahung, Jl. Ponorogo Pacitan, Slahung, Ponorogo</t>
  </si>
  <si>
    <t>4700020-0022368327</t>
  </si>
  <si>
    <t>ATM RSUD Damayu Ponorogo Jl Dr.Soetomo 44, Ponorogo</t>
  </si>
  <si>
    <t>196.168.110.177 /29</t>
  </si>
  <si>
    <t>966248432</t>
  </si>
  <si>
    <t>Kantor Kas Kandat, Jl.Kandat Kediri</t>
  </si>
  <si>
    <t>196.168.110.185 /29</t>
  </si>
  <si>
    <t>19/07/2018</t>
  </si>
  <si>
    <t>4700020-0025114625</t>
  </si>
  <si>
    <t>Kantor Kas Sawojajar, Jl. Maninjau Raya, Ruko Blok.A No.38</t>
  </si>
  <si>
    <t>196.168.110.233 /29</t>
  </si>
  <si>
    <t>4700020-0020383627</t>
  </si>
  <si>
    <t>Capem Karangan Trenggalek, Jl Raya Karangan Trenggalek</t>
  </si>
  <si>
    <t>196.168.110.241 /29</t>
  </si>
  <si>
    <t>938291449</t>
  </si>
  <si>
    <t>Kantor Kas Tugu, Jl Raya Trenggalek Ponorogo, Trenggalek</t>
  </si>
  <si>
    <t>SLA JAN</t>
  </si>
  <si>
    <t>4700020-0024980684</t>
  </si>
  <si>
    <t>ATM Dealer Armada, Jl. Pattimura 40, Tulungagung</t>
  </si>
  <si>
    <t>196.168.110.249 /29</t>
  </si>
  <si>
    <t>1261020089</t>
  </si>
  <si>
    <t>Kantor Kas Syariah Yayasan Masjid Al-Huda Kediri, Jl. Masjid Al-Huda No. 196, Ngadirejo, Kota Kediri</t>
  </si>
  <si>
    <t>196.168.110.41 /29</t>
  </si>
  <si>
    <t>18/3/0202</t>
  </si>
  <si>
    <t>6/16/2015</t>
  </si>
  <si>
    <t>4700020-0023072438</t>
  </si>
  <si>
    <t>ATM Indomaret Purwosari, Jl Raya Purwosari, Bojonegoro</t>
  </si>
  <si>
    <t>196.168.110.57 /29</t>
  </si>
  <si>
    <t>26/03/2017</t>
  </si>
  <si>
    <t>4700020-0032372363</t>
  </si>
  <si>
    <t>ATM RSUD Sumberejo Jl.Raya Bojonegoro – Babat Kec Sumberrejo, Bojonegoro</t>
  </si>
  <si>
    <t>196.168.110.65 /29</t>
  </si>
  <si>
    <t>4700020-0023256736</t>
  </si>
  <si>
    <t>Kantor Kas Pemkab Probolinggo , Kantor Bupati Jl. Panglima Sudirman 134, Probolinggo</t>
  </si>
  <si>
    <t>196.168.110.73 /29</t>
  </si>
  <si>
    <t>13/04/2015</t>
  </si>
  <si>
    <t>1138820398</t>
  </si>
  <si>
    <t>Kantor Kas Nglegok, Jl. Raya Penataran Blitar</t>
  </si>
  <si>
    <t>196.168.110.81 /29</t>
  </si>
  <si>
    <t>1148429965</t>
  </si>
  <si>
    <t>Payment Point KPP Pratama , Jl. Sunan Giri 27 Lamongan</t>
  </si>
  <si>
    <t>196.168.110.9 /29</t>
  </si>
  <si>
    <t>1386428037</t>
  </si>
  <si>
    <t>ATM Minimarket Tara Jl. Ry Manukan Kulon 28A Surabaya</t>
  </si>
  <si>
    <t>196.168.110.97 /29</t>
  </si>
  <si>
    <t>4700020-98726</t>
  </si>
  <si>
    <t>Samsat Online Capem Pandaan, Ruko Central Niaga BL E3 Pandaan</t>
  </si>
  <si>
    <t>196.168.111.1 /29</t>
  </si>
  <si>
    <t>20/11/2019</t>
  </si>
  <si>
    <t>1109732773</t>
  </si>
  <si>
    <t>Kantor Kas Nongkojajar, Pasar Wonosari, Tutur 05 Pasuruan</t>
  </si>
  <si>
    <t>4700020-07619</t>
  </si>
  <si>
    <t>Kantor Fungsional Menur, Jl. Menur (Ruang Anggrek Gedung RSJ),SBYGUB,Surabaya</t>
  </si>
  <si>
    <t>196.168.111.185 /29</t>
  </si>
  <si>
    <t>1261315871</t>
  </si>
  <si>
    <t>Kantor Kas RSUD Pamekasan, Raya Penglegur Pamekasan</t>
  </si>
  <si>
    <t>196.168.111.33 /29</t>
  </si>
  <si>
    <t>4700020-03340</t>
  </si>
  <si>
    <t>ATM STIKES PPNI Mojokerto , Jl. Jabon 1</t>
  </si>
  <si>
    <t>196.168.111.81 /29</t>
  </si>
  <si>
    <t>BANYUWANGI</t>
  </si>
  <si>
    <t>4700020-06266</t>
  </si>
  <si>
    <t>Kantor Kas Ngoro, Kawasan Berikat Ngoro</t>
  </si>
  <si>
    <t>4700020-15306</t>
  </si>
  <si>
    <t>ATM RSUD Dr. Soedono, Jl. Dr.Sutomo 59. Madiun</t>
  </si>
  <si>
    <t>196.168.112.17 /29</t>
  </si>
  <si>
    <t>4700020-10626</t>
  </si>
  <si>
    <t>KPP Pratama, Karimata 44</t>
  </si>
  <si>
    <t>196.168.112.9 /29</t>
  </si>
  <si>
    <t>4700020-0027484923</t>
  </si>
  <si>
    <t>ATM Puskesmas Pujer, Jl. Maskuning Wetan, Kec. Pujer, Kabupaten Bondowoso, Jawa Timur, 68271</t>
  </si>
  <si>
    <t>196.168.113.121 /29</t>
  </si>
  <si>
    <t>26/11/2016</t>
  </si>
  <si>
    <t>1155267758</t>
  </si>
  <si>
    <t>Payment Point Syariah Univ. Muhammadiyah, Jl. A. Rahman Hakim 2B, Kec. Gresik</t>
  </si>
  <si>
    <t>196.168.113.129 /29</t>
  </si>
  <si>
    <t>1204939755</t>
  </si>
  <si>
    <t>Kantor Kas Pemkab Tulungagung, Jl.A.YaniTimur 37 Tulungagung</t>
  </si>
  <si>
    <t>196.168.113.137 /29</t>
  </si>
  <si>
    <t>31/03/2020</t>
  </si>
  <si>
    <t>1204940214</t>
  </si>
  <si>
    <t>Kantor Kas Rejotangan, Ngunut Tulungagung</t>
  </si>
  <si>
    <t>6/20/2015</t>
  </si>
  <si>
    <t>4700020-0027475463</t>
  </si>
  <si>
    <t>ATM Puskesmas Kunir, Jl. PB Sudirman No.68 Kunirlor, Lumajang</t>
  </si>
  <si>
    <t>196.168.113.145 /29</t>
  </si>
  <si>
    <t>20/11/2016</t>
  </si>
  <si>
    <t>4700020-0027480410</t>
  </si>
  <si>
    <t>ATM Puskesmas Randuagung, Jl. Raya Randuagung, Lumajang</t>
  </si>
  <si>
    <t>196.168.113.153 /29</t>
  </si>
  <si>
    <t>13/11/2017</t>
  </si>
  <si>
    <t>4700020-0027658588</t>
  </si>
  <si>
    <t>ATM IGD RS. Haji, Jl. Manyar Kertoadi No.1 Surabaya</t>
  </si>
  <si>
    <t>196.168.113.161 /29</t>
  </si>
  <si>
    <t>30/11/2017</t>
  </si>
  <si>
    <t>1114156119</t>
  </si>
  <si>
    <t>Kantor Kas GKB Jl Jawa Gresik</t>
  </si>
  <si>
    <t>196.168.113.169 /29</t>
  </si>
  <si>
    <t>4700020-0032380225</t>
  </si>
  <si>
    <t>ATM Sistem Administrasi Manunggal Satu Atap Jl.Teuku umar 141 Bojonegoro</t>
  </si>
  <si>
    <t>196.168.113.17 /29</t>
  </si>
  <si>
    <t>27/01/2019</t>
  </si>
  <si>
    <t>4700020-0022224392</t>
  </si>
  <si>
    <t>Capem Widang Tuban, Jl. Raya Widang Tuban</t>
  </si>
  <si>
    <t>196.168.113.177 /29</t>
  </si>
  <si>
    <t>1926714239</t>
  </si>
  <si>
    <t>ATM RSUD Srengat, Jl. Raya Dandong, Kel. Dandong, Kec. Srengat, Kab. Blitar</t>
  </si>
  <si>
    <t>10/24/2019</t>
  </si>
  <si>
    <t>196.168.113.185 /29</t>
  </si>
  <si>
    <t>22/02/2024</t>
  </si>
  <si>
    <t>4700020-0027475860</t>
  </si>
  <si>
    <t>ATM Alfamart Ketapang, Jl. Raya Bromo KM.5 Probolinggo</t>
  </si>
  <si>
    <t>196.168.113.193 /29</t>
  </si>
  <si>
    <t>4700020-0027878832</t>
  </si>
  <si>
    <t>ATM Panca Marga, Jl. Yos Sudarso, Probolinggo</t>
  </si>
  <si>
    <t>196.168.113.201 /29</t>
  </si>
  <si>
    <t>4700020-0027884451</t>
  </si>
  <si>
    <t>ATM RS Larasati, RY PAMEKASAN PAKONG DSN BALANGGAR, RT 001 RW 004 DS PAKONG KEC PAKONG KAB PAMEKASAN, PAMEKASAN,00</t>
  </si>
  <si>
    <t>196.168.113.209 /29</t>
  </si>
  <si>
    <t>22/12/2015</t>
  </si>
  <si>
    <t>4700020-0027877849</t>
  </si>
  <si>
    <t>ATM RS Asy Syaafi, Jl. Bonorogo 17, Pamekasan</t>
  </si>
  <si>
    <t>196.168.113.217 /29</t>
  </si>
  <si>
    <t>196.168.121.81 /29</t>
  </si>
  <si>
    <t>3/23/2021</t>
  </si>
  <si>
    <t>Kantor Kas Gendoh Jl Raya Gendoh Sempu Banyuwangi</t>
  </si>
  <si>
    <t>4700020-0026954690</t>
  </si>
  <si>
    <t>ATM RSUD Basoeni, Jl. Raya Gedeg 17, Gedeg, Mojokerto</t>
  </si>
  <si>
    <t>196.168.113.25 /29</t>
  </si>
  <si>
    <t>1212913292</t>
  </si>
  <si>
    <t>30/09/2017</t>
  </si>
  <si>
    <t>4700020-0026290907</t>
  </si>
  <si>
    <t>ATM Diknas Kab. Mojokerto, Jl. RA Basoeni 33 Sooko, Mojokerto</t>
  </si>
  <si>
    <t>4700020-0026291397</t>
  </si>
  <si>
    <t>ATM Sistem Administrasi Manunggal Satu Atap Situbondo, Jl. Gunung Arjuno Situbondo</t>
  </si>
  <si>
    <t>196.168.113.34 /29</t>
  </si>
  <si>
    <t>4700020-0026289928</t>
  </si>
  <si>
    <t>ATM Sistem Administrasi Manunggal Satu Atap Ngawi, Jl. Hasanudin 56, Ngawi</t>
  </si>
  <si>
    <t>196.168.113.49 /29</t>
  </si>
  <si>
    <t>4700020-0021117216</t>
  </si>
  <si>
    <t>Capem Rejoso, Dsn. Talang Ds. Talang RT 3 RW 1 Kec. Rejoso Nganjuk</t>
  </si>
  <si>
    <t>196.168.113.65 /29</t>
  </si>
  <si>
    <t>196.168.230.17 /29</t>
  </si>
  <si>
    <t>4700020-0024716853</t>
  </si>
  <si>
    <t>ATM Prima Swalayan, Jl. Yos Sudarso 26 - 30 Nganjuk</t>
  </si>
  <si>
    <t>4700020-0027157753</t>
  </si>
  <si>
    <t>ATM Sistem Administrasi Manunggal Satu Atap Widodaren, Jl. Raya Ngawi - Solo, Km.26, Ngawi</t>
  </si>
  <si>
    <t>196.168.113.73 /29</t>
  </si>
  <si>
    <t>1147296600</t>
  </si>
  <si>
    <t>Kantor Kas Betro Jl. Garuda 47 RT.1 RW.5, Betro Sedati Sidoarjo</t>
  </si>
  <si>
    <t>196.168.113.81 /29</t>
  </si>
  <si>
    <t>4700020-0027475216</t>
  </si>
  <si>
    <t>ATM Minimart Mitra Dian , Kec Sine Ngawi</t>
  </si>
  <si>
    <t>196.168.113.89 /29</t>
  </si>
  <si>
    <t>13/10/2015</t>
  </si>
  <si>
    <t>4700020-0025423777</t>
  </si>
  <si>
    <t>ATM DPRD Bondowoso, Jl. Situbondo No.100 Tenggarang, Bondowoso</t>
  </si>
  <si>
    <t>196.168.113.9 /29</t>
  </si>
  <si>
    <t>4700020-0027475637</t>
  </si>
  <si>
    <t>ATM Sistem Administrasi Manunggal Satu Atap Wlingi, Jl. Kenanga 15 Kec. Beru, Kab. Blitar</t>
  </si>
  <si>
    <t>196.168.113.97 /29</t>
  </si>
  <si>
    <t>10/19/2024</t>
  </si>
  <si>
    <t>1259350078</t>
  </si>
  <si>
    <t>Payment Point RS Baptis, Jl. Brigjen Polisi IBH Pranoto No. 1-7, Kediri</t>
  </si>
  <si>
    <t>196.168.114.1 /29</t>
  </si>
  <si>
    <t>1143254020</t>
  </si>
  <si>
    <t>Kantor Kas Demak, Jl. Demak No.267, Surabaya</t>
  </si>
  <si>
    <t>196.168.114.105 /29</t>
  </si>
  <si>
    <t>ATM Pemkab BWI, Jl. A. Yani No.100 Banyuwangi</t>
  </si>
  <si>
    <t>1165616339</t>
  </si>
  <si>
    <t>Payment Point Syariah SMA Muhammadiyah Jl. Genteng Muhammadiyah Surabaya</t>
  </si>
  <si>
    <t>4700020-0028304368</t>
  </si>
  <si>
    <t>196.168.114.113 /29</t>
  </si>
  <si>
    <t>4700020-0029866146</t>
  </si>
  <si>
    <t>Kantor Kas Pakisaji, Jl. Raya Pakisaji No.236, Kab. Malang</t>
  </si>
  <si>
    <t>196.168.114.129 /29</t>
  </si>
  <si>
    <t>4700020-0030000477</t>
  </si>
  <si>
    <t>Payment Point UNIRA, Raya Panglegur KM 3.5, Pamekasan</t>
  </si>
  <si>
    <t>196.168.114.137 /29</t>
  </si>
  <si>
    <t>Payment Point Pratama Bwi JL.Adi Sucipto 27A Tukang Kayu Bwi</t>
  </si>
  <si>
    <t>4700020-0030011383</t>
  </si>
  <si>
    <t>Payment Point Unitomo JL. Semolowaru Sukolilo, Surabaya</t>
  </si>
  <si>
    <t>196.168.114.145 /29</t>
  </si>
  <si>
    <t>4700020-0030977501</t>
  </si>
  <si>
    <t>4700020-0020831577</t>
  </si>
  <si>
    <t>Samsat Online Capem Ketapang, Jl Raya Ketapang Banyu Wates, Sampang</t>
  </si>
  <si>
    <t>196.168.114.153 /29</t>
  </si>
  <si>
    <t>2076929752</t>
  </si>
  <si>
    <t>Kantor Kas RSUD Sampang, Depan Gedung lama JL. Rajawali NO.10, Kec. Sampang</t>
  </si>
  <si>
    <t>4700020-0030326103</t>
  </si>
  <si>
    <t>Payment Point BPD Jombang, Jl. KH Wahid Hasyim No.249, Jombang</t>
  </si>
  <si>
    <t>196.168.114.161 /29</t>
  </si>
  <si>
    <t>14/02/2017</t>
  </si>
  <si>
    <t>1143251172</t>
  </si>
  <si>
    <t>Payment Point MPP Blitar, Jl. Cokroaminoto No. 1 Kepanjen Kidul Blitar</t>
  </si>
  <si>
    <t>196.168.114.177 /29</t>
  </si>
  <si>
    <t>4700020-0030870194</t>
  </si>
  <si>
    <t>ATM KK RSUD, Jl. Raya Raci Bangil</t>
  </si>
  <si>
    <t>196.168.114.201 /29</t>
  </si>
  <si>
    <t>22/10/2013</t>
  </si>
  <si>
    <t>1258770787</t>
  </si>
  <si>
    <t>Kantor Kas Lengkong Nganjuk, Jl. Merdeka Barat No. 29, Kec. Lengkong, Kab. Nganjuk</t>
  </si>
  <si>
    <t>196.168.114.209 /29</t>
  </si>
  <si>
    <t>16/05/2017</t>
  </si>
  <si>
    <t>4700020-0030924410</t>
  </si>
  <si>
    <t>ATM Dinas Pend JL.Dermojoyo 19 Nganjuk</t>
  </si>
  <si>
    <t>4700020-0030928474</t>
  </si>
  <si>
    <t>ATM Syariah Unisma JL. MT Haryono 193 Mlg</t>
  </si>
  <si>
    <t>196.168.114.217 /29</t>
  </si>
  <si>
    <t>196.168.114.241 /29</t>
  </si>
  <si>
    <t>18/07/2017</t>
  </si>
  <si>
    <t>Kantor Kas Srono Jl.Raya Srono Banyuwangi</t>
  </si>
  <si>
    <t>4700020-0030998648</t>
  </si>
  <si>
    <t>Payment Point Dispenda Tk.II JL.Pahlawan 01 Bojonegoro</t>
  </si>
  <si>
    <t>4700020-0031843590</t>
  </si>
  <si>
    <t>196.168.114.249 /29</t>
  </si>
  <si>
    <t>1251647925</t>
  </si>
  <si>
    <t>Kantor Kas Dinoyo,Jl. Dinoyo Surabaya</t>
  </si>
  <si>
    <t>196.168.114.25 /29</t>
  </si>
  <si>
    <t>4700020-0029137085</t>
  </si>
  <si>
    <t>Payment Point RS Siti Khotijah, Jl. Dr. Soetomo 232 Sukorejo, Kec. Gurah, Kediri</t>
  </si>
  <si>
    <t>196.168.114.33/29</t>
  </si>
  <si>
    <t>Payment Point Sistem Administrasi Manunggal Satu Atap Benculuk Jl.Jend Basuki Rahmat,Benculuk,BWI</t>
  </si>
  <si>
    <t>967105753</t>
  </si>
  <si>
    <t>Payment Point Syariah RSM Ahmad Dahlan Kediri, JL. Gatot Subroto 84 , Kediri</t>
  </si>
  <si>
    <t>196.168.114.41 /29</t>
  </si>
  <si>
    <t>4700020-0032240130</t>
  </si>
  <si>
    <t>1165617264</t>
  </si>
  <si>
    <t>Kantor Kas Lontar, Jl. Raya Lontar 295 A Surabaya</t>
  </si>
  <si>
    <t>196.168.114.49 /29</t>
  </si>
  <si>
    <t>1165644721</t>
  </si>
  <si>
    <t>Payment Point Syariah Muhammadiyah, Jl. Kapasan Surabaya (UNMUH)</t>
  </si>
  <si>
    <t>196.168.114.57 /29</t>
  </si>
  <si>
    <t>4700020-0029603473</t>
  </si>
  <si>
    <t>ATM Kampung Cokelat, Jl Benteng Blorok 18, Ds. Plosorejo, Blitar</t>
  </si>
  <si>
    <t>ATM Hotel Luminor Jl.Yos Sudaro 66, Klatak,Bwi</t>
  </si>
  <si>
    <t>196.168.114.65 /29</t>
  </si>
  <si>
    <t>29/07/2016</t>
  </si>
  <si>
    <t>4700020-0032510912</t>
  </si>
  <si>
    <t>4700020-0029613878</t>
  </si>
  <si>
    <t>Kantor Kas Gadang, Jl. Satsuit Tubun 15 kav.4. Kec. Sukun, Malang</t>
  </si>
  <si>
    <t>196.168.114.73 /29</t>
  </si>
  <si>
    <t>22/07/2016</t>
  </si>
  <si>
    <t>2061210659</t>
  </si>
  <si>
    <t>Kantor Kas Sempolan Jl.A.Yani 10, Kel Sumberjati, Kec Silo, Kab Jember</t>
  </si>
  <si>
    <t>196.168.114.89 /29</t>
  </si>
  <si>
    <t>196.168.114.9 /29</t>
  </si>
  <si>
    <t>19/01/2017</t>
  </si>
  <si>
    <t>1148357535</t>
  </si>
  <si>
    <t>Payment Point Pemkab Kanigoro Jl. Kusuma Bangsa No. 60, Kanigoro Blitar</t>
  </si>
  <si>
    <t>196.168.114.97 /29</t>
  </si>
  <si>
    <t>4700020-69417</t>
  </si>
  <si>
    <t>ATM RS. Amelia, Jl. Pahlawan, 25A</t>
  </si>
  <si>
    <t>196.168.115.105 /29</t>
  </si>
  <si>
    <t>25/06/2016</t>
  </si>
  <si>
    <t>4700020-0031763548</t>
  </si>
  <si>
    <t>Kantor Kas UNMUH,JL. Raya Sutorejo No. 59 Dukuh Sutorejo Mulyorejo Sby</t>
  </si>
  <si>
    <t>196.168.115.57 /29</t>
  </si>
  <si>
    <t>31/01/2018</t>
  </si>
  <si>
    <t>4700020-30355</t>
  </si>
  <si>
    <t>Samsat Online Dipenda Jemundo, Jl.Jemondo Sidoarjo</t>
  </si>
  <si>
    <t>196.168.115.97 /29</t>
  </si>
  <si>
    <t>Kantor Fungsional RSUD Blambangan, JL Letkol Istiqlal 49, Banyuwangi</t>
  </si>
  <si>
    <t>1256741401</t>
  </si>
  <si>
    <t>1109366911</t>
  </si>
  <si>
    <t>Payment Point Jabon Loket P B B , Majapahit 1, Dukuhsari Sidoarjo</t>
  </si>
  <si>
    <t>4700020-0031012558</t>
  </si>
  <si>
    <t>Kantor Kas Unmer JL. Raya Dieng No.57 Mlg</t>
  </si>
  <si>
    <t>196.168.116.1 /29</t>
  </si>
  <si>
    <t>1258569286</t>
  </si>
  <si>
    <t>Kantor Kas RSUD Gambiran Jl.Kapt Piere Tendean, Kediri</t>
  </si>
  <si>
    <t>196.168.116.105 /29</t>
  </si>
  <si>
    <t>16/02/2021</t>
  </si>
  <si>
    <t>Kantor Kas Pasar Jl. Diponegoro 2, Banyuwangi</t>
  </si>
  <si>
    <t>1257103842</t>
  </si>
  <si>
    <t>1148872558</t>
  </si>
  <si>
    <t>Payment Point Syariah Maskumambang JL. Raya Semambung Kidul Gresik</t>
  </si>
  <si>
    <t>196.168.116.113 /29</t>
  </si>
  <si>
    <t>1255961079</t>
  </si>
  <si>
    <t>Kantor Kas Wonosari Kepanjen JL.Ry Wonosari Kab Malang</t>
  </si>
  <si>
    <t>196.168.116.121 /29</t>
  </si>
  <si>
    <t>15/01/2021</t>
  </si>
  <si>
    <t>1258764104</t>
  </si>
  <si>
    <t>Kantor Kas Pemkab II Kepanjen JL.Raden Panji 158 Kepanjen Mlg</t>
  </si>
  <si>
    <t>196.168.116.129</t>
  </si>
  <si>
    <t>22/02/2021</t>
  </si>
  <si>
    <t>Kantor Kas Kalibaru Dsn Tegal Pakis,Kalibaruwetan, Kec.Kalibaru, Kab.Banyuwangi, Jatim 68468</t>
  </si>
  <si>
    <t>1212908973</t>
  </si>
  <si>
    <t>Kantor Kas RSUD Haryoto Jl.Jendr Ahmad Yani No.5, Tompokersan,Lumajang</t>
  </si>
  <si>
    <t>1262497978</t>
  </si>
  <si>
    <t>196.168.116.153 /29</t>
  </si>
  <si>
    <t>16/07/2020</t>
  </si>
  <si>
    <t>1260924766</t>
  </si>
  <si>
    <t>Kantor Kas RSUD Kanjuruhan Kepanjen</t>
  </si>
  <si>
    <t>196.168.116.169 /29</t>
  </si>
  <si>
    <t>15/03/2021</t>
  </si>
  <si>
    <t>Kantor Fungsional Purwoharjo Banyuwangi,Raya Grajagan 05 Banyuwangi</t>
  </si>
  <si>
    <t>24/05/2018</t>
  </si>
  <si>
    <t>1720691635</t>
  </si>
  <si>
    <t>4700020-0031645512</t>
  </si>
  <si>
    <t>Payment Point Samsat Utara, Jl. Kedung Cowek No. 373, Tanah Kaki Kedinding, Surabaya, Kec. Kenjeran - Jawa Timur 60129, Lantai 3</t>
  </si>
  <si>
    <t>196.168.116.185 /29</t>
  </si>
  <si>
    <t>4700020-0031689534</t>
  </si>
  <si>
    <t>ATM Syariah PP SMP Muhammadiyah SDA Jl.KH Samanhudi 81 SDA</t>
  </si>
  <si>
    <t>196.168.116.209 /29</t>
  </si>
  <si>
    <t>4700020-0031761195</t>
  </si>
  <si>
    <t>ATM Kec Ranuyoso Klakah LUMAJANG, Jl. Soekarno Hatta, Kec Ranuyoso Lumajang</t>
  </si>
  <si>
    <t>196.168.116.217 /29</t>
  </si>
  <si>
    <t>30/01/2018</t>
  </si>
  <si>
    <t>4700020-0031778151</t>
  </si>
  <si>
    <t>ATM Kantor Kec Sukosari Bondowoso</t>
  </si>
  <si>
    <t>196.168.116.233 /29</t>
  </si>
  <si>
    <t>4700020-0031785318</t>
  </si>
  <si>
    <t>ATM Dinas Pendidikan,(DIKPORA) JL.Dharma 179 Magetan</t>
  </si>
  <si>
    <t>196.168.116.241 /29</t>
  </si>
  <si>
    <t>4700020-0020128702</t>
  </si>
  <si>
    <t>Capem Blega, Jl. Raya Blega Kauman</t>
  </si>
  <si>
    <t>196.168.116.41 /29</t>
  </si>
  <si>
    <t>9/25/2024</t>
  </si>
  <si>
    <t>4700020-0031055659</t>
  </si>
  <si>
    <t>Kantor Kas Pemda Bangkalan, Jl. Soekarno Hatta No. 35, Bangkalan</t>
  </si>
  <si>
    <t>4700020-0031067307</t>
  </si>
  <si>
    <t>ATM UNTAG, Jl. Semolowaru No. 45 Surabaya</t>
  </si>
  <si>
    <t>196.168.116.49 /29</t>
  </si>
  <si>
    <t>15/08/2017</t>
  </si>
  <si>
    <t>1151434168</t>
  </si>
  <si>
    <t>Payment Point UNAIR Jl.Kampus C Mulyorejo Surabaya</t>
  </si>
  <si>
    <t>196.168.116.73 /29</t>
  </si>
  <si>
    <t>JEMBER</t>
  </si>
  <si>
    <t>4700020-0031087484</t>
  </si>
  <si>
    <t>ATM Ged.Terpadu Jl. Basuki Rahmad, Ponorogo</t>
  </si>
  <si>
    <t>196.168.116.81 /29</t>
  </si>
  <si>
    <t>958833920</t>
  </si>
  <si>
    <t>Kantor Kas Wringin, Jl.Raya Wringin Ruko A2 Wringin, Bondowoso</t>
  </si>
  <si>
    <t>196.168.116.89 /29</t>
  </si>
  <si>
    <t>4700020-0031031723</t>
  </si>
  <si>
    <t>ATM UPT Badan Pendapatan Prov Jatim Jl.Stadion 40A, Pamekasan</t>
  </si>
  <si>
    <t>196.168.116.9 /29</t>
  </si>
  <si>
    <t>25/09/2017</t>
  </si>
  <si>
    <t>19/12/2017</t>
  </si>
  <si>
    <t>1142048811</t>
  </si>
  <si>
    <t>Kantor Kas Syuhada Haji Jl. Lekso No. 3, Blitar</t>
  </si>
  <si>
    <t>196.168.117.1 /29</t>
  </si>
  <si>
    <t>4700020-0031960325</t>
  </si>
  <si>
    <t>Kantor Kas Sugihwaras Jl. Raya Kec. Sugihwaras Bojonegoro</t>
  </si>
  <si>
    <t>196.168.117.105 /29</t>
  </si>
  <si>
    <t>1261824523</t>
  </si>
  <si>
    <t>Kantor Kas Pagak Malang,Desa Sumbermanjing Kulon Kec Pagak Kepanjen</t>
  </si>
  <si>
    <t>196.168.117.113 /29</t>
  </si>
  <si>
    <t>1258685994</t>
  </si>
  <si>
    <t>Kantor Kas Bantur Malang, Ds Wonokerto Kec Bantur - Malang, Pasar Wonokerto sebelah BPR Rinjani</t>
  </si>
  <si>
    <t>196.168.117.121 /29</t>
  </si>
  <si>
    <t>963176357</t>
  </si>
  <si>
    <t>Payment Point Ploso klaten. Jl. Raya Pare Wates,Ds Pranggang,Kec Plosoklaten, Kab Kediri</t>
  </si>
  <si>
    <t>196.168.117.137 /29</t>
  </si>
  <si>
    <t>4700020-0032007390</t>
  </si>
  <si>
    <t>ATM RS UNAIR Kamp C Jl.Dharma Husada Permai Mulyorejo Surabaya</t>
  </si>
  <si>
    <t>196.168.117.145 /29</t>
  </si>
  <si>
    <t>21/12/2018</t>
  </si>
  <si>
    <t>196.168.107.233/29</t>
  </si>
  <si>
    <t>1/28/2020</t>
  </si>
  <si>
    <t>4700020-0032000241</t>
  </si>
  <si>
    <t>Payment Point RSUD Simpang Lima Gumul Kediri ,Jl.Candrakirana, Ds Tugurejo, Kediri</t>
  </si>
  <si>
    <t>196.168.117.153 /29</t>
  </si>
  <si>
    <t>18/12/2018</t>
  </si>
  <si>
    <t>4700020-0032070258</t>
  </si>
  <si>
    <t>Payment Point Sistem Administrasi Manunggal Satu Atap Malang Jl. Kebonsari, Sukun, Kota Malang</t>
  </si>
  <si>
    <t>196.168.117.169 /29</t>
  </si>
  <si>
    <t>4700020-0032070360</t>
  </si>
  <si>
    <t>Payment Point Sistem Administrasi Manunggal Satu Atap Karangploso Jl.Raya Ngijo,Karangploso,Malang</t>
  </si>
  <si>
    <t>196.168.117.177 /29</t>
  </si>
  <si>
    <t>22/01/2019</t>
  </si>
  <si>
    <t>4700020-0032089221</t>
  </si>
  <si>
    <t>Payment Point Kantor Bersama Samsat Jl. Abdul Rahman Ngaglik, Batu</t>
  </si>
  <si>
    <t>196.168.117.185 /29</t>
  </si>
  <si>
    <t>29/01/2019</t>
  </si>
  <si>
    <t>4700020-0032083131</t>
  </si>
  <si>
    <t>Payment Point Sistem Administrasi Manunggal Satu Atap Katang Jl. Soekarno Hatta No. 12 Katang,Kec. Ngasem, Kab. Kediri</t>
  </si>
  <si>
    <t>196.168.117.193 /29</t>
  </si>
  <si>
    <t>24/01/2019</t>
  </si>
  <si>
    <t>4700020-0032137033</t>
  </si>
  <si>
    <t>Payment Point Sistem Administrasi Manunggal Satu Atap Lumajang Jl.Pisang Agung 50 Sumberejo, Sukodono, Kec Lumajang</t>
  </si>
  <si>
    <t>196.168.117.209 /29</t>
  </si>
  <si>
    <t>21/02/2019</t>
  </si>
  <si>
    <t>4700020-0032137062</t>
  </si>
  <si>
    <t>Payment Point Sistem Administrasi Manunggal Satu Atap Probolinggo Jl.Basuki Rahmat No.11,Probolinggo</t>
  </si>
  <si>
    <t>196.168.117.217 /29</t>
  </si>
  <si>
    <t>1138820371</t>
  </si>
  <si>
    <t>Payment Point Sistem Administrasi Manunggal Satu Atap Blitar Jl. Melati No. 43, Blitar</t>
  </si>
  <si>
    <t>196.168.117.233 /29</t>
  </si>
  <si>
    <t>1114156415</t>
  </si>
  <si>
    <t>Payment Point Sistem Administrasi Manunggal Satu Atap Gresik, Dr.Wahidin Sudirohusodo 680, Kembangan, Kab Gresik</t>
  </si>
  <si>
    <t>6/17/2015</t>
  </si>
  <si>
    <t>196.168.117.49 /29</t>
  </si>
  <si>
    <t>4700020-0031873527</t>
  </si>
  <si>
    <t>Payment Point Sistem Administrasi Manunggal Satu Atap Timur, Dr.Soebandi No.123, Jember</t>
  </si>
  <si>
    <t>196.168.117.57 /29</t>
  </si>
  <si>
    <t>18/10/2018</t>
  </si>
  <si>
    <t>4700020-0031864345</t>
  </si>
  <si>
    <t>Payment Point Sistem Administrasi Manunggal Satu Atap Barat,Teratai 10-11,Jember</t>
  </si>
  <si>
    <t>196.168.117.65 /29</t>
  </si>
  <si>
    <t>4700020-0032338096</t>
  </si>
  <si>
    <t>Kantor Kas Mall Pelayanan Publik Probolinggo, GOR A Yani , Jl. Dr.Sutomo No.60, Tisnonegaran Probolinggo</t>
  </si>
  <si>
    <t>196.168.117.89 /29</t>
  </si>
  <si>
    <t>29/05/2019</t>
  </si>
  <si>
    <t>1143251162</t>
  </si>
  <si>
    <t>Kantor Kas Wonodadi Jl. Raya Wonodadi RT 05 RW 01, Wonodadi Blitar</t>
  </si>
  <si>
    <t>196.168.117.9 /29</t>
  </si>
  <si>
    <t>4700020-83131</t>
  </si>
  <si>
    <t>Capem Jetis, Jl.Sukowati 18, Jetis</t>
  </si>
  <si>
    <t>196.168.118.1 /29</t>
  </si>
  <si>
    <t>Kantor Kas RS Paru Jl. Nusa Indah 28 Jember Lor Patrang, Kab.Jember</t>
  </si>
  <si>
    <t>1052566823</t>
  </si>
  <si>
    <t>Payment Point Tanggul angin , Jl. Praja Mukti 2 Tanggulangin Sidoarjo</t>
  </si>
  <si>
    <t>196.168.118.17 /29</t>
  </si>
  <si>
    <t>1257776573</t>
  </si>
  <si>
    <t>25/02/2019</t>
  </si>
  <si>
    <t>833872361</t>
  </si>
  <si>
    <t>Payment Point Sistem Administrasi Manunggal Satu Atap Cemeng Sda, Jl. Raya Cemeng Kalang No. 12, Sidoarjo</t>
  </si>
  <si>
    <t>196.168.118.25 /29</t>
  </si>
  <si>
    <t>833814840</t>
  </si>
  <si>
    <t>Payment Point Sistem Administrasi Manunggal Satu Atap Kemasan, Jl. Raya Kemasan No. 17, Krian, Sidoarjo</t>
  </si>
  <si>
    <t>4700020-0032144659</t>
  </si>
  <si>
    <t>Payment Point Sistem Administrasi Manunggal Satu Atap Non Tunai KB Samsat Kabupaten Pamekasan, Jl.Kh. Wachid Hasyim No.11, Kel.Lawangan Daya, Kec.Pademawu, Kab.Pamekasan</t>
  </si>
  <si>
    <t>196.168.118.33 /29</t>
  </si>
  <si>
    <t>196.168.118.41 /29</t>
  </si>
  <si>
    <t>4700020-0032308607</t>
  </si>
  <si>
    <t>Payment Point Syariah SMK 7 Muhammadiyah Gondanglegi Malang,Jl. KH. Ahmad Dahlan No. 20, Malang</t>
  </si>
  <si>
    <t>196.168.118.65 /29</t>
  </si>
  <si>
    <t>13/05/2019</t>
  </si>
  <si>
    <t>4700020-0031005135</t>
  </si>
  <si>
    <t>Host To Host Pemda Lamongan,JL. Ahmad Dahlan No.1 Lamongan</t>
  </si>
  <si>
    <t>196.168.118.73 /29</t>
  </si>
  <si>
    <t>Capem Balung,AMBULU, BALUNG</t>
  </si>
  <si>
    <t>1148364520</t>
  </si>
  <si>
    <t>Payment Point Kantor Sistem Administrasi Manunggal Satu Atap Bersama Jl. Veteran No 02 Lamongan</t>
  </si>
  <si>
    <t>938272987</t>
  </si>
  <si>
    <t>Payment Point RSUD Dr. Soedarsono Pasuruan, Jl. Dr. Wahidin Sudiro Husodo No. 1-4, Pasuruan</t>
  </si>
  <si>
    <t>196.168.118.9 /29</t>
  </si>
  <si>
    <t>19/02/2019</t>
  </si>
  <si>
    <t>4700020-0032147833</t>
  </si>
  <si>
    <t>Payment Point Sistem Administrasi Manunggal Satu Atap Kabupaten Pasuruan, Jl. R.A.Kartini No.34, Lumpangbolong, Dermo, Bangil, Pasuruan</t>
  </si>
  <si>
    <t>2/16/4700</t>
  </si>
  <si>
    <t>4700020-0014076407</t>
  </si>
  <si>
    <t>Capem Prambon</t>
  </si>
  <si>
    <t>196.168.119.1 /29</t>
  </si>
  <si>
    <t>20/09/2015</t>
  </si>
  <si>
    <t>4700020-0014076027</t>
  </si>
  <si>
    <t>Payment Point Wonoayu Jl. Wonoayu 83, Sidoarjo</t>
  </si>
  <si>
    <t>1115633871</t>
  </si>
  <si>
    <t>Payment Point Mall Pelayanan PUBLIK PEMDA,Jl.Alun-Alun Utara 4,Madiun</t>
  </si>
  <si>
    <t>196.168.119.113 /29</t>
  </si>
  <si>
    <t>1139796651</t>
  </si>
  <si>
    <t>Payment Point Sistem Administrasi Manunggal Satu Atap Wlingi Jl. Kenanga 15, Blitar</t>
  </si>
  <si>
    <t>196.168.119.121 /29</t>
  </si>
  <si>
    <t>24/01/2020</t>
  </si>
  <si>
    <t>966207406</t>
  </si>
  <si>
    <t>Capem Babat Jl.Ry Babat RT02 RW02, Babat, Lamongan</t>
  </si>
  <si>
    <t>196.168.119.137 /29</t>
  </si>
  <si>
    <t>1155282358</t>
  </si>
  <si>
    <t>ATM DISPENDIK Jl. KH. Ahmad Dahlan No. 75, Jetis, Kec. Lamongan, Kab.Lamongan</t>
  </si>
  <si>
    <t>4700020-22824</t>
  </si>
  <si>
    <t>Capem Sumoroto</t>
  </si>
  <si>
    <t>196.168.119.145 /29</t>
  </si>
  <si>
    <t>25/02/2020</t>
  </si>
  <si>
    <t>ATM Pemkab Jember, Jl. Kartini Jember</t>
  </si>
  <si>
    <t>1200925654</t>
  </si>
  <si>
    <t>Payment Point Sistem Administrasi Manunggal Satu Atap Ponorogo, Jl. Arif Rachman Hakim No. 8,DS. Keninten, Kec. Ponorogo</t>
  </si>
  <si>
    <t>4700020-0005562240</t>
  </si>
  <si>
    <t>1202458593</t>
  </si>
  <si>
    <t>ATM Univ Wijaya Putra Jl. Raya Benowo 1-3, Kelurahan Babat Jerawat Perak Surabaya</t>
  </si>
  <si>
    <t>196.168.119.161 /29</t>
  </si>
  <si>
    <t>18/03/2020</t>
  </si>
  <si>
    <t>1204941145</t>
  </si>
  <si>
    <t>Payment Point KPayment Point Pratama, Jl. Ki Mangunsarkoro No 17 Tulungagung</t>
  </si>
  <si>
    <t>196.168.119.17 /29</t>
  </si>
  <si>
    <t>1207062945</t>
  </si>
  <si>
    <t>Payment Point RSUD Bojonegoro Baru Jl Veteran Sukorejo Bojonegoro</t>
  </si>
  <si>
    <t>196.168.119.177 /29</t>
  </si>
  <si>
    <t>16/04/2020</t>
  </si>
  <si>
    <t>4700020-65128</t>
  </si>
  <si>
    <t>Capem Mojosari</t>
  </si>
  <si>
    <t>196.168.119.185 /29</t>
  </si>
  <si>
    <t>14/05/2020</t>
  </si>
  <si>
    <t>1209294149</t>
  </si>
  <si>
    <t>ATM Diknas Mojokerto, Jl.Benteng Pancasila 244, Mojokerto 61314</t>
  </si>
  <si>
    <t>1211326618</t>
  </si>
  <si>
    <t>Kantor Kas Pemda Lumajang JL.Alun-Alun Utara 7 Kel.Rogotrunan,Kec Lumajang</t>
  </si>
  <si>
    <t>196.168.119.193 /29</t>
  </si>
  <si>
    <t>15/06/2020</t>
  </si>
  <si>
    <t>1212906642</t>
  </si>
  <si>
    <t>Kantor Fungsional  Senduro Lumajang, Jl Raya Senduro, Kec. Senduro Lumajang</t>
  </si>
  <si>
    <t>196.168.119.201 /29</t>
  </si>
  <si>
    <t>4700020-0027397869</t>
  </si>
  <si>
    <t>ATM Dinsos, Jl. Raya Jati No.1 Sidoarjo</t>
  </si>
  <si>
    <t>196.168.119.209 /29</t>
  </si>
  <si>
    <t>23/07/2020</t>
  </si>
  <si>
    <t>1213335182</t>
  </si>
  <si>
    <t>ATM Dinas Lingkungan Hidup &amp; Kebersihan (DLHK), Gedung DLHK, Jl. Raya Siwalanpanji No. 36, Bedrek, Kec. Buduran, Kab. Sidoarjo</t>
  </si>
  <si>
    <t>1214357067</t>
  </si>
  <si>
    <t>Payment Point Mall Pelayanan Publik Bangkalan, Jl. Halim Perdana Kusuma, Bangkalan</t>
  </si>
  <si>
    <t>196.168.119.217 /29</t>
  </si>
  <si>
    <t>4700020-0020190077</t>
  </si>
  <si>
    <t>Capem Arjosari Pacitan Dsn. Krajan Wetan, Pacitan</t>
  </si>
  <si>
    <t>196.168.119.225 /29</t>
  </si>
  <si>
    <t>18/01/2020</t>
  </si>
  <si>
    <t>1215108923</t>
  </si>
  <si>
    <t>ATM Center Alon Alon Kab Pacitan</t>
  </si>
  <si>
    <t>1217009564</t>
  </si>
  <si>
    <t>CRM Dispenda Tingkat 1 Kabupaten Jombang, Jl. KH. Wahid Hasyim No.141 Jombang</t>
  </si>
  <si>
    <t>196.168.119.233 /29</t>
  </si>
  <si>
    <t>1214520849</t>
  </si>
  <si>
    <t>ATM Mall Pelayanan Publik Bojonegoro, Jl. Veteran 34, Sukorejo, Bojonegoro</t>
  </si>
  <si>
    <t>196.168.119.241 /29</t>
  </si>
  <si>
    <t>Payment Point &amp; Anjungan Tunai Mandiri RSUD Balung, Jl Rambipuji No.19 Balung, Jember</t>
  </si>
  <si>
    <t>4700020-0020284105</t>
  </si>
  <si>
    <t>196.168.119.25 /29</t>
  </si>
  <si>
    <t>2/3/0202</t>
  </si>
  <si>
    <t>196.168.119.33 /29</t>
  </si>
  <si>
    <t>15/10/2019</t>
  </si>
  <si>
    <t>4700020-0032359526</t>
  </si>
  <si>
    <t>Payment Point Pelayanan Publik Pamekasan,Jl.Raya Panglegur Gedung Islamic Center Kabupaten Pamekasan</t>
  </si>
  <si>
    <t>196.168.119.41 /29</t>
  </si>
  <si>
    <t>25/06/2019</t>
  </si>
  <si>
    <t>ATM PDAM, Jl Trunojoyo No.73, Jember</t>
  </si>
  <si>
    <t>4700020-0020134730</t>
  </si>
  <si>
    <t>938117290</t>
  </si>
  <si>
    <t>Payment Point RSUD Besuki Jl.Olahraga 55,Kec Besuki,Kab Situbondo</t>
  </si>
  <si>
    <t>196.168.119.49 /29</t>
  </si>
  <si>
    <t>2007355177</t>
  </si>
  <si>
    <t>ATM Alfamart Kemantren,Jl Raya Kludan No 17 Kec.Tanggulangin - Sidoarjo</t>
  </si>
  <si>
    <t>196.168.119.57 /29</t>
  </si>
  <si>
    <t>22/05/2024</t>
  </si>
  <si>
    <t>4700020-0032510894</t>
  </si>
  <si>
    <t>Payment Point Sistem Administrasi Manunggal Satu Atap Pare ,JL PAHLAWAN KUSUMA BANGSA NO 16 CANGKRING, PALEM KEC PARE KAB KEDIRI, KEDIRI,16</t>
  </si>
  <si>
    <t>196.168.119.65 /29</t>
  </si>
  <si>
    <t>14/10/2019</t>
  </si>
  <si>
    <t>1110130722</t>
  </si>
  <si>
    <t>ATM Pemkab Bojonegoro Jl.Mas Tumapel 01, Bojonegoro</t>
  </si>
  <si>
    <t>196.168.119.81 /29</t>
  </si>
  <si>
    <t>196.168.252.33 /29</t>
  </si>
  <si>
    <t>7/16/2020</t>
  </si>
  <si>
    <t>1114595284</t>
  </si>
  <si>
    <t>Payment Point Syariah SD Muhammadiyah, Jl.R.Fatah 91 F, Kel.Pucang Anom, Kec.Sidoarjo 9O</t>
  </si>
  <si>
    <t>196.168.119.89 /29</t>
  </si>
  <si>
    <t>19/12/2019</t>
  </si>
  <si>
    <t>1700398898</t>
  </si>
  <si>
    <t>Payment Point Rejoso Darul Ulm, Jl. Rejoso 13 Jombang</t>
  </si>
  <si>
    <t>196.168.119.9/29</t>
  </si>
  <si>
    <t>22/11/2021</t>
  </si>
  <si>
    <t>CABUT SEPTEMBER 2025</t>
  </si>
  <si>
    <t>4700020-70484</t>
  </si>
  <si>
    <t>Payment Point Tambak Beras,Ponpes Bahrul Ulum, Jl. Tambak Beras 3</t>
  </si>
  <si>
    <t>196.168.120.1 /29</t>
  </si>
  <si>
    <t>1219595040</t>
  </si>
  <si>
    <t>Payment Point Dishub Karanglo Jl. Ry Karanglo 71, Kel.Banjararum, Kec.Singosari, Kab. Malang</t>
  </si>
  <si>
    <t>196.168.120.105 /29</t>
  </si>
  <si>
    <t>1252056277</t>
  </si>
  <si>
    <t>9/14/2020</t>
  </si>
  <si>
    <t>Payment Point Sistem Administrasi Manunggal Satu Atap Kraksaan,Jl. Panglima Sudirman Kraksaan, Probolinggo</t>
  </si>
  <si>
    <t>196.168.120.121 /29</t>
  </si>
  <si>
    <t>1252079433</t>
  </si>
  <si>
    <t>ATM DPRD Kabupaten Situbondo, Jl. Kenanga No. 1, Kab. Situbondo</t>
  </si>
  <si>
    <t>196.168.120.129 /29</t>
  </si>
  <si>
    <t>1251158543</t>
  </si>
  <si>
    <t>ATM Tamanan Bondowoso,Jl. Raya Alun-Alun No. 1, Tamanan, Kab. Bondowoso</t>
  </si>
  <si>
    <t>196.168.120.137 /29</t>
  </si>
  <si>
    <t>25/10/2002</t>
  </si>
  <si>
    <t>1252231451</t>
  </si>
  <si>
    <t>ATM PP Block Office Raci JL.Ry Raci KM 91,Kec Bangil,Kab Pasuruan</t>
  </si>
  <si>
    <t>196.168.120.145 /29</t>
  </si>
  <si>
    <t>944572983</t>
  </si>
  <si>
    <t>Payment Point Sistem Administrasi Manunggal Satu Atap Ladang Jl. Anjuk Ladang Kotak Pos 7, Nganjuk</t>
  </si>
  <si>
    <t>196.168.120.153 /29</t>
  </si>
  <si>
    <t>18/11/2020</t>
  </si>
  <si>
    <t>1252510354</t>
  </si>
  <si>
    <t>ATM RSUD Asembagus JLRy Banyuwangi Kab Situbondo</t>
  </si>
  <si>
    <t>196.168.120.161 /29</t>
  </si>
  <si>
    <t>1252708956</t>
  </si>
  <si>
    <t>ATM Puskesmas Kapongan JL.Banyuwangi,Kab Situbondo</t>
  </si>
  <si>
    <t>196.168.120.169 /29</t>
  </si>
  <si>
    <t>25/11/2020</t>
  </si>
  <si>
    <t>4700020-46073</t>
  </si>
  <si>
    <t>ATM RS Gambiran, Jl.KH Wahid Hasyim 64</t>
  </si>
  <si>
    <t>196.168.120.17 /29</t>
  </si>
  <si>
    <t>11/14/2019</t>
  </si>
  <si>
    <t>4700020-0020419683</t>
  </si>
  <si>
    <t>ATM SPBU, Jl Ir. Soekarno, Junrejo, Batu</t>
  </si>
  <si>
    <t>196.168.120.177 /29</t>
  </si>
  <si>
    <t>1253487532</t>
  </si>
  <si>
    <t>Payment Point Dishub Talangagung Kepanjen,JL. Raya Talangagung No.1 Kepanjen</t>
  </si>
  <si>
    <t>196.168.120.185 /29</t>
  </si>
  <si>
    <t>1253469281</t>
  </si>
  <si>
    <t xml:space="preserve">ATM Samsat Kepanjen,  Jl. Raya Sukoraharjo No. 326, Sukoharjo, Kec. Kepanjen, Kabupaten Malang. </t>
  </si>
  <si>
    <t>196.168.120.193 /29</t>
  </si>
  <si>
    <t>17/01/2023</t>
  </si>
  <si>
    <t>1253579091</t>
  </si>
  <si>
    <t>Payment Point Sistem Administrasi Manunggal Satu Atap Talangagung Kepanjen,JL. Raya Talangagung No.1 Kepanjen</t>
  </si>
  <si>
    <t>196.168.120.201 /29</t>
  </si>
  <si>
    <t>14/12/2020</t>
  </si>
  <si>
    <t>1252458936</t>
  </si>
  <si>
    <t>ATM Kec. Prambon JL.Ry Prambon-Kediri, Gading,Kab.Nganjuk</t>
  </si>
  <si>
    <t>196.168.120.209 /29</t>
  </si>
  <si>
    <t>15/12/2020</t>
  </si>
  <si>
    <t>1252124867</t>
  </si>
  <si>
    <t>ATM Al Ikhlas, Jl. Bengawan Solo No. 169, Jogoyudan, Kec. Lumajang</t>
  </si>
  <si>
    <t>196.168.120.221 /29</t>
  </si>
  <si>
    <t>1254820923</t>
  </si>
  <si>
    <t>ATM Lingkungan Pendopo Kab Kepanjen ,Jl. Raya Panji No. 158 Kepanjen</t>
  </si>
  <si>
    <t>196.168.120.225 /29</t>
  </si>
  <si>
    <t>1/19/2017</t>
  </si>
  <si>
    <t>1254821237</t>
  </si>
  <si>
    <t>ATM PN MODAL Jl. Trunojoyo No. 4, Ngadiluwih, Kedungpedaringan, Kepanjen</t>
  </si>
  <si>
    <t>196.168.120.233 /29</t>
  </si>
  <si>
    <t>1255234078</t>
  </si>
  <si>
    <t>Kantor Kas RSUD Moch Saleh,Jl. M. Panjaitan No. 65, Sukabumi, Kec Mayangan Probolinggo</t>
  </si>
  <si>
    <t>196.168.120.241 /29</t>
  </si>
  <si>
    <t>4700020-0029606516</t>
  </si>
  <si>
    <t>Kantor Fungsional PELINDO III Cabang Perak,Jl. Perak Timur 478, Surabaya</t>
  </si>
  <si>
    <t>196.168.120.41 /29</t>
  </si>
  <si>
    <t>1250254128</t>
  </si>
  <si>
    <t>Payment Point SMAN 1 Kepanjen , JL. A. Yani No 48, Adirejo,Kepanjen</t>
  </si>
  <si>
    <t>196.168.120.81 /29</t>
  </si>
  <si>
    <t>13/10/2020</t>
  </si>
  <si>
    <t>1219593458</t>
  </si>
  <si>
    <t>Payment Point SMP 4 Kepanjen, Jl. Raya Gn. Kawi No. 3, Banurejo, Talangagung, Kepanjen</t>
  </si>
  <si>
    <t>196.168.120.89 /29</t>
  </si>
  <si>
    <t>4700020-70490</t>
  </si>
  <si>
    <t>Payment Point STKIP, Jl. Patimura III/20</t>
  </si>
  <si>
    <t>196.168.120.9 /29</t>
  </si>
  <si>
    <t>4700020-77768</t>
  </si>
  <si>
    <t>ATM Matahari Mall, Jl. Hasanudin No. 3</t>
  </si>
  <si>
    <t>7/18/2017</t>
  </si>
  <si>
    <t>196.168.121.1 /29</t>
  </si>
  <si>
    <t>1437644334</t>
  </si>
  <si>
    <t>ATM RSUD Padangan JL. Dr Sutomo, Bojonegoro</t>
  </si>
  <si>
    <t>196.168.121.105 /29</t>
  </si>
  <si>
    <t>23/06/2021</t>
  </si>
  <si>
    <t>1480614233</t>
  </si>
  <si>
    <t>ATM RSUD Grati Pasuruan,Raya Grati,Pasuruan</t>
  </si>
  <si>
    <t>196.168.121.113 /29</t>
  </si>
  <si>
    <t>31/01/2021</t>
  </si>
  <si>
    <t>1619801471</t>
  </si>
  <si>
    <t>Payment Point Raya Raci, Pasuruan,KM9, PP Mall PPP Kab Pasuruan</t>
  </si>
  <si>
    <t>ATM RSUD Kalisat, Jl.MH Thamrin 03 Kalisat, Jember</t>
  </si>
  <si>
    <t>1538867095</t>
  </si>
  <si>
    <t>1659803364</t>
  </si>
  <si>
    <t>ATM RS Fatma Kab Bojonegoro Jl. Lettu Suyitno,Campurrejo,Bojonegoro</t>
  </si>
  <si>
    <t>196.168.121.121 /29</t>
  </si>
  <si>
    <t>16/09/2021</t>
  </si>
  <si>
    <t>196.168.121.137 /29</t>
  </si>
  <si>
    <t>1201224684</t>
  </si>
  <si>
    <t>Payment Point Mall Pelayanan Publik Jl. Lamongrejo No. 120, Kec. Lamongan (1191400438)</t>
  </si>
  <si>
    <t>11/16/2017</t>
  </si>
  <si>
    <t>196.168.121.153 /29</t>
  </si>
  <si>
    <t>30/04/2021</t>
  </si>
  <si>
    <t>1348524839</t>
  </si>
  <si>
    <t>Host To Host Online Mall Pelayanan Publik Lamongrejo 120,Lamongan</t>
  </si>
  <si>
    <t>1255323667</t>
  </si>
  <si>
    <t>Kantor Kas RSUD Dr. Soetomo, Gedung Hemodialisis Jl. Mayjend Prof. Dr. Moestopo 6-8, Surabaya</t>
  </si>
  <si>
    <t>196.168.121.17 /29</t>
  </si>
  <si>
    <t>1700161541</t>
  </si>
  <si>
    <t>Kantor Kas Gading Wangkal Baru, Jl. Raya Wangkal Kec. Gading Probolinggo</t>
  </si>
  <si>
    <t>196.168.121.177 /29</t>
  </si>
  <si>
    <t>17/11/2021</t>
  </si>
  <si>
    <t>1702658648</t>
  </si>
  <si>
    <t>Kantor Kas Ponpes Nurul Jadid, Ponpes Nurul Jadid, Desa Karanganyar Kec. Paiton Kab. Probolinggo</t>
  </si>
  <si>
    <t>196.168.121.185 /29</t>
  </si>
  <si>
    <t>28/12/2021</t>
  </si>
  <si>
    <t>2093018833</t>
  </si>
  <si>
    <t xml:space="preserve">ATM Sarangan Magetan Jl. Raya Telaga Sarangan RT06, RW01 Kec. Plaosan Magetan
</t>
  </si>
  <si>
    <t>196.168.121.201/29</t>
  </si>
  <si>
    <t>14/11/2025</t>
  </si>
  <si>
    <t>1706434292</t>
  </si>
  <si>
    <t>ATM Pasar Pon Ponorogo, Jl. Batoro Katong Mangunsuman, Siman, Ponorogo</t>
  </si>
  <si>
    <t>196.168.121.209 /29</t>
  </si>
  <si>
    <t>19/01/2022</t>
  </si>
  <si>
    <t>4/29/2017</t>
  </si>
  <si>
    <t>1703133370</t>
  </si>
  <si>
    <t>ATM Kantor Kec. ATM Suboh, Situbondo</t>
  </si>
  <si>
    <t>196.168.121.217 /29</t>
  </si>
  <si>
    <t>20/01/2022</t>
  </si>
  <si>
    <t>1703804653</t>
  </si>
  <si>
    <t>ATM Center Pasar Ngadirojo Pacitan, Pacitan Trenggalek</t>
  </si>
  <si>
    <t>196.168.121.225 /29</t>
  </si>
  <si>
    <t>1213394983</t>
  </si>
  <si>
    <t>Host To Host SP2D online Cab.Pare JL. Soekarno Hatta 01 Kab Kediri</t>
  </si>
  <si>
    <t>196.168.121.233 /29</t>
  </si>
  <si>
    <t>24/07/2020</t>
  </si>
  <si>
    <t>1703877129</t>
  </si>
  <si>
    <t>Payment Point Ponpes Darul Ulum Jombang, Pondok Rerojo No13, Jombang</t>
  </si>
  <si>
    <t>196.168.121.241 /29</t>
  </si>
  <si>
    <t>14/02/2022</t>
  </si>
  <si>
    <t>1703862628</t>
  </si>
  <si>
    <t>ATM Dinas Pendidikan Jombang Pattimura, Jl. Pattimura No.5 Sengon Kab. Jombang</t>
  </si>
  <si>
    <t>196.168.121.249 /29</t>
  </si>
  <si>
    <t>196.168.121.25 /29</t>
  </si>
  <si>
    <t>196.168.252.41 /29</t>
  </si>
  <si>
    <t>25/01/2021</t>
  </si>
  <si>
    <t>196.168.121.33 /29</t>
  </si>
  <si>
    <t>1257775502</t>
  </si>
  <si>
    <t>Payment Point Ponpes Nurul Unmah Jl.Kyai Haji Zainul Mun’im, Karanganyar, Kec. Paiton</t>
  </si>
  <si>
    <t>196.168.121.49 /29</t>
  </si>
  <si>
    <t>1258097612</t>
  </si>
  <si>
    <t>Kantor Fungsional Syariah UINSA, JL Ahmad Yani, Surabaya</t>
  </si>
  <si>
    <t>196.168.121.57 /29</t>
  </si>
  <si>
    <t>1260926601</t>
  </si>
  <si>
    <t>Kantor Kas Karsa Husada Batu Jl.Ahmad Yani 11-13, Ngaglik, Batu</t>
  </si>
  <si>
    <t>196.168.121.65 /29</t>
  </si>
  <si>
    <t>MALANG</t>
  </si>
  <si>
    <t>1261264635</t>
  </si>
  <si>
    <t>Payment Point Mall Pelayn Publik Kraksaan Jl.Raya Dringu,Kregenan,Kab.Probolinggo</t>
  </si>
  <si>
    <t>196.168.121.73 /29</t>
  </si>
  <si>
    <t>22/03/2021</t>
  </si>
  <si>
    <t>196.168.121.89 /29</t>
  </si>
  <si>
    <t>1255090540</t>
  </si>
  <si>
    <t>ATM Kec Pagak Jl. Abdul Razak 1,Krajan,Pagak,Kab. Malang</t>
  </si>
  <si>
    <t>196.168.121.9 /29</t>
  </si>
  <si>
    <t>1352122497</t>
  </si>
  <si>
    <t>ATM Juanda, Bandara Terminal T1,Jl. Ir. H. Juanda, Betro, Kec. Sedati, Kabupaten Sidoarjo, Jawa Timur</t>
  </si>
  <si>
    <t>196.168.121.97 /29</t>
  </si>
  <si>
    <t>1703812683</t>
  </si>
  <si>
    <t>ATM Kec Kabuh Jombang, Raya Ploso No.5, Jombang</t>
  </si>
  <si>
    <t>196.168.122.1 /29</t>
  </si>
  <si>
    <t>1709593952</t>
  </si>
  <si>
    <t>ATM MPP Kota Malang Ramayana,JL Merdeka Selatan 3, Kiduldalem Klojen,Malang</t>
  </si>
  <si>
    <t>196.168.122.113 /29</t>
  </si>
  <si>
    <t>23/05/2022</t>
  </si>
  <si>
    <t>1709827864</t>
  </si>
  <si>
    <t>ATM Ponpes Salafiah 2 Situbondo, Ponpes KH. R. As'ad Syamsul Arifin, Situbondo</t>
  </si>
  <si>
    <t>196.168.122.121 /29</t>
  </si>
  <si>
    <t>10/15/2019</t>
  </si>
  <si>
    <t>1710925322</t>
  </si>
  <si>
    <t>ATM RSIA Muhammadiyah, Raya Panglima Sudirman No.65, Probolinggo</t>
  </si>
  <si>
    <t>196.168.122.129 /29</t>
  </si>
  <si>
    <t>1711673024</t>
  </si>
  <si>
    <t>ATM ASEEC UNAIR, Jl. Airlangga No. 4-6, Surabaya</t>
  </si>
  <si>
    <t>196.168.122.137 /29</t>
  </si>
  <si>
    <t>27/06/2022</t>
  </si>
  <si>
    <t>1670046374</t>
  </si>
  <si>
    <t>ATM kantor Kedungpring, Basuki Rahmad 21,Kec Kedungpring,Lamongan</t>
  </si>
  <si>
    <t>196.168.122.161 /29</t>
  </si>
  <si>
    <t>14/07/2022</t>
  </si>
  <si>
    <t>1712994508</t>
  </si>
  <si>
    <t>ATM Mall Pelayanan Publik Lamongan, Jl.Lamongrejo 120, Lamongan</t>
  </si>
  <si>
    <t>1714012854</t>
  </si>
  <si>
    <t>Payment Point Universitas Pancamarga , Jl. Yos Sudarso, No. 107, Pabean, Dringu, Probolinggo</t>
  </si>
  <si>
    <t>196.168.122.169 /29</t>
  </si>
  <si>
    <t>22/01/2022</t>
  </si>
  <si>
    <t>1704256415</t>
  </si>
  <si>
    <t>ATM IRD RSSA, Parkiran IGD RSSA, Jl. Jaksa Agung Suprapto No. 2, Malang</t>
  </si>
  <si>
    <t>ATM Unmer/Cybermall, Jalan Raya Langsep No 2, Pisang Candi Sukun, Malang</t>
  </si>
  <si>
    <t>196.168.122.17 /29</t>
  </si>
  <si>
    <t>1251138434</t>
  </si>
  <si>
    <t>1714017032</t>
  </si>
  <si>
    <t>Payment Point RSUD Srengat, Raya Dandong Srengat, Blitar</t>
  </si>
  <si>
    <t>196.168.122.177 /29</t>
  </si>
  <si>
    <t>196.168.122.185 /29</t>
  </si>
  <si>
    <t>1722606517</t>
  </si>
  <si>
    <t>CRM Masjid Sabilillah Malang,Jend Ahmad Yani, Malang</t>
  </si>
  <si>
    <t>196.168.122.193 /29</t>
  </si>
  <si>
    <t>22/11/2022</t>
  </si>
  <si>
    <t>1722337531</t>
  </si>
  <si>
    <t>ATM Kec Gamarang Madiun, Tentara Genie Pelajar ( TGP ) No.15, Madiun</t>
  </si>
  <si>
    <t>196.168.122.201 /29</t>
  </si>
  <si>
    <t>1724865137</t>
  </si>
  <si>
    <t>ATM Korpri Mart Situbondo, Jl.Basuki Rahmat, Situbondo</t>
  </si>
  <si>
    <t>196.168.122.209 /29</t>
  </si>
  <si>
    <t>1725137995</t>
  </si>
  <si>
    <t>ATM Bogo Swalayan Diva, JL Kartini, Kediri</t>
  </si>
  <si>
    <t>196.168.122.217 /29</t>
  </si>
  <si>
    <t>13/12/2022</t>
  </si>
  <si>
    <t>1704255876</t>
  </si>
  <si>
    <t>ATM UPT PTKS Malang, Jl Panglima Sudirman No 93, Klojen, Malang</t>
  </si>
  <si>
    <t>196.168.122.25 /29</t>
  </si>
  <si>
    <t>1/25/2021</t>
  </si>
  <si>
    <t>1670032461</t>
  </si>
  <si>
    <t>ATM Wonorejo, Raya Wonorejo 77,Pasuruan</t>
  </si>
  <si>
    <t>196.168.122.33 /29</t>
  </si>
  <si>
    <t>1704269347</t>
  </si>
  <si>
    <t>ATM Gondangwetan, Jl. Raya Gondangwetan No. 24 kec Gondangwetan, Pasuruan</t>
  </si>
  <si>
    <t>196.168.122.41 /29</t>
  </si>
  <si>
    <t>1706252224</t>
  </si>
  <si>
    <t>ATM Pasar Cuwik, JL.Gatot Subroto, Pacitan</t>
  </si>
  <si>
    <t>196.168.122.57 /29</t>
  </si>
  <si>
    <t>1253608678</t>
  </si>
  <si>
    <t>ATM Kec Sawahan Nganjuk,Jl. Raya Sawahan-Sedudo, Nganjuk (Pasar Sawahan)</t>
  </si>
  <si>
    <t>196.168.122.9 /29</t>
  </si>
  <si>
    <t>24/02/2022</t>
  </si>
  <si>
    <t>1703107292</t>
  </si>
  <si>
    <t>CRM Pasar Legi, Jl. Soekarno Hatta – Ponorogo</t>
  </si>
  <si>
    <t>196.168.122.97 /29</t>
  </si>
  <si>
    <t>21/04/2022</t>
  </si>
  <si>
    <t>4700020-42161</t>
  </si>
  <si>
    <t>ATM SMT, Jl. Raya A. Yani, Sukowati</t>
  </si>
  <si>
    <t>196.168.125.17 /29</t>
  </si>
  <si>
    <t>1052582919</t>
  </si>
  <si>
    <t>ATM Kec.Sedati, Jl.Sedati 1 Sidoarjo</t>
  </si>
  <si>
    <t>196.168.168.105 /29</t>
  </si>
  <si>
    <t>1052580829</t>
  </si>
  <si>
    <t>Payment Point Kec. Gedangan Ruang Sekretariat, Jl.Ry Sukodono 1, Keboansikep, Sidoarjo</t>
  </si>
  <si>
    <t>196.168.168.129 /29</t>
  </si>
  <si>
    <t>1148382265</t>
  </si>
  <si>
    <t>Kantor Fungsional Waru Sidoarjo, Ruko Trans Waru No. 10, Sidoarjo</t>
  </si>
  <si>
    <t>196.168.168.137 /29</t>
  </si>
  <si>
    <t>29/10/2019</t>
  </si>
  <si>
    <t>1052865689</t>
  </si>
  <si>
    <t>ATM Kec.Sukodono, Cab Sidoarjo, Raya Bukit Kweni,Sidoarjo</t>
  </si>
  <si>
    <t>196.168.168.81 /29</t>
  </si>
  <si>
    <t>1077016476</t>
  </si>
  <si>
    <t>Kantor Kas Krembung ,Kecamatan Krembung 1,Sidoarjo</t>
  </si>
  <si>
    <t>196.168.168.89 /29</t>
  </si>
  <si>
    <t>1114092342</t>
  </si>
  <si>
    <t>Payment Point Tarik, Jl.Tarik 1 Sidoarjo</t>
  </si>
  <si>
    <t>196.168.168.97 /29</t>
  </si>
  <si>
    <t>1204960528</t>
  </si>
  <si>
    <t>Kantor Kas Ngantru Jl.Raya Ngantru,Tulungagung</t>
  </si>
  <si>
    <t>196.168.170.17 /29</t>
  </si>
  <si>
    <t>2076171882</t>
  </si>
  <si>
    <t>Payment Point KPP Selatan Gresik, Jl. Dr. Wahidin Sudirohusodo No 700 Gresik</t>
  </si>
  <si>
    <t>196.168.170.33 /29</t>
  </si>
  <si>
    <t>4700020-0020481939</t>
  </si>
  <si>
    <t>Kantor Kas Unesa, Jl Ketintang Unesa Sby ( Gedung G-5 F.Ekonomi)</t>
  </si>
  <si>
    <t>196.168.177.121 /29</t>
  </si>
  <si>
    <t>1191716740</t>
  </si>
  <si>
    <t>Kantor Kas Panekan, Jl Pandan Timur,Panekan, Magetan</t>
  </si>
  <si>
    <t>196.168.177.145 /29</t>
  </si>
  <si>
    <t>13/02/2020</t>
  </si>
  <si>
    <t>1252981486</t>
  </si>
  <si>
    <t>ATM SPBU Pendem Batu Jl.Ir.Soekarno RT003/RW008, Junrejo, Batu</t>
  </si>
  <si>
    <t>196.168.177.153 /29</t>
  </si>
  <si>
    <t>958604619</t>
  </si>
  <si>
    <t>Kantor Kas Ponpes Salafiyah, Jl KH R.Samsul Arifin, Dsn Sukorejo, Kec.Banyu Putih Situbondo</t>
  </si>
  <si>
    <t>196.168.177.161 /29</t>
  </si>
  <si>
    <t>4700020-0020250160</t>
  </si>
  <si>
    <t>ATM Sistem Administrasi Manunggal Satu Atap Jl Mayjen Sukowati No.09, Magetan</t>
  </si>
  <si>
    <t>196.168.177.225 /29</t>
  </si>
  <si>
    <t>4700020-0020422640</t>
  </si>
  <si>
    <t>Payment Point Junrejo, Jl Diponegoro No 17, Junrejo, Batu</t>
  </si>
  <si>
    <t>196.168.177.33 /29</t>
  </si>
  <si>
    <t>1114660368</t>
  </si>
  <si>
    <t>ATM RS PARU BATU, Jl. A. Yani No.11-13 Batu</t>
  </si>
  <si>
    <t>196.168.177.81 /29</t>
  </si>
  <si>
    <t>196.168.177.89 /29</t>
  </si>
  <si>
    <t>1749954165</t>
  </si>
  <si>
    <t>ATM Pemkab Pamekasan, Jl. Kabupaten 107 Pamekasan</t>
  </si>
  <si>
    <t>196.168.178.169 /30</t>
  </si>
  <si>
    <t>4700020-0021538931</t>
  </si>
  <si>
    <t>ATM SMKN 5, Jl Prof. Dr. Moestopo 167-169, Surabaya</t>
  </si>
  <si>
    <t>196.168.178.177 /29</t>
  </si>
  <si>
    <t>15/07/2016</t>
  </si>
  <si>
    <t>1750319980</t>
  </si>
  <si>
    <t>ATM Tulakan, Jl. Ry Pacitan-Lorok, Tulakan Pacitan</t>
  </si>
  <si>
    <t>196.168.178.201 /29</t>
  </si>
  <si>
    <t>4700020-06326</t>
  </si>
  <si>
    <t>Samsat Online Dinas Pendapatan Daerah Tanjung Bumi, Raya Paseseh Tanjung Bumi</t>
  </si>
  <si>
    <t>196.168.178.209 /29</t>
  </si>
  <si>
    <t>32 Kbps</t>
  </si>
  <si>
    <t>1/24/2024</t>
  </si>
  <si>
    <t>1750245204</t>
  </si>
  <si>
    <t>ATM Akbid Blitar, Jl. Tulungagung - Blitar Km 4 Kec. Sumbergempol Tulungagung</t>
  </si>
  <si>
    <t>196.168.178.225 /29</t>
  </si>
  <si>
    <t>4700020-03270</t>
  </si>
  <si>
    <t>Capem Rengel, Raya Timur Rengel 537, Tuban</t>
  </si>
  <si>
    <t>196.168.178.33 /29</t>
  </si>
  <si>
    <t>1592942105</t>
  </si>
  <si>
    <t>Payment Point KB Sistem Administrasi Manunggal Satu Atap Tuban, Jl Teuku Umar,Tuban,03,KB Tuban</t>
  </si>
  <si>
    <t>196.168.178.57 /29</t>
  </si>
  <si>
    <t>20/03/2023</t>
  </si>
  <si>
    <t>1750245593</t>
  </si>
  <si>
    <t>ATM Pemkot Probolinggo, Jl. PangSud 19 Probolinggo</t>
  </si>
  <si>
    <t>196.168.178.89 /29</t>
  </si>
  <si>
    <t>4700020-0001550281</t>
  </si>
  <si>
    <t>ATM RSUD M. Saleh, Mayjend Panjaitan 65 Pobolinggo</t>
  </si>
  <si>
    <t>196.168.178.97/29</t>
  </si>
  <si>
    <t>27/09/2015</t>
  </si>
  <si>
    <t>4700020-0020223885</t>
  </si>
  <si>
    <t>PBB Online DPPKAD, Jl Basuki Rahmat No 01, Nganjuk</t>
  </si>
  <si>
    <t>196.168.179.1 /29</t>
  </si>
  <si>
    <t>11/18/2024</t>
  </si>
  <si>
    <t>943397715</t>
  </si>
  <si>
    <t>Kantor Kas Sukomoro,Jl.Jurusan Surabaya – Nganjuk RT 3 RW 3, Sukomoro, Nganjuk</t>
  </si>
  <si>
    <t>1261258884</t>
  </si>
  <si>
    <t>Kantor Fungsional Palengaan Cab Pamekasan RT 01 RW 0,Kantor Fungsional Palegaan, Dusun Glugur, Pamekasan</t>
  </si>
  <si>
    <t>196.168.179.169 /29</t>
  </si>
  <si>
    <t>196.168.179.201 /29</t>
  </si>
  <si>
    <t>4700020-0006133438</t>
  </si>
  <si>
    <t>Capem Porong, Jl. Bayangkara 547 Porong Sidoarjo</t>
  </si>
  <si>
    <t>196.168.179.33 /29</t>
  </si>
  <si>
    <t>6/16/2016</t>
  </si>
  <si>
    <t>4700020-0014076032</t>
  </si>
  <si>
    <t>Payment Point Candi, Jl Moch Ridwan No 1 Sidoarjo</t>
  </si>
  <si>
    <t>196.168.179.49 /29</t>
  </si>
  <si>
    <t>4700020-0014076397</t>
  </si>
  <si>
    <t>Payment Point Buduran, Jl Moch. Mangunduprojo 270,Sidoarjo</t>
  </si>
  <si>
    <t>196.168.179.57 /29</t>
  </si>
  <si>
    <t>4700020-0019713618</t>
  </si>
  <si>
    <t>ATM RSUD Waluyo Jati, Jl. Dr. Sutomo 1, Kraksaan</t>
  </si>
  <si>
    <t>196.168.179.89 /29</t>
  </si>
  <si>
    <t>1114480113</t>
  </si>
  <si>
    <t>Host To Host SP2D BPKAD Jl.A.Yani Timur 37, Kec Tulungagung,Kab Tulungagung</t>
  </si>
  <si>
    <t>196.168.183.1 /29</t>
  </si>
  <si>
    <t>1145572016</t>
  </si>
  <si>
    <t>Kantor Kas Mardi Waluyo Jl.Kalimantan 51,Blitar</t>
  </si>
  <si>
    <t>196.168.188.17 /29</t>
  </si>
  <si>
    <t>1749649363</t>
  </si>
  <si>
    <t>ATM RSUD Syuhada' Haji, Jl. Mojo 8 Blitar</t>
  </si>
  <si>
    <t>196.168.188.41 /29</t>
  </si>
  <si>
    <t>24/03/2023</t>
  </si>
  <si>
    <t>1138818191</t>
  </si>
  <si>
    <t>Payment Point RS Ngudi Waluyo Jl.Dr.Sucipto 5 Blitar</t>
  </si>
  <si>
    <t>196.168.188.49 /29</t>
  </si>
  <si>
    <t>7/21/2015</t>
  </si>
  <si>
    <t>1139796647</t>
  </si>
  <si>
    <t>Kantor Kas Kesamben Jl.Raya Kesamben, Blitar</t>
  </si>
  <si>
    <t>196.168.188.9 /29</t>
  </si>
  <si>
    <t>4700020-0004362606</t>
  </si>
  <si>
    <t>PBB Online Pemkot, Jl.Alun-Alun Utara 6 Pasuruan</t>
  </si>
  <si>
    <t>196.168.211.25 /29</t>
  </si>
  <si>
    <t>22/03/2016</t>
  </si>
  <si>
    <t>1110576072</t>
  </si>
  <si>
    <t>Kantor Kas Kapasan Jl.Kapasan 206, Kapasan,Simokerto,Surabaya</t>
  </si>
  <si>
    <t>196.168.212.1 /27</t>
  </si>
  <si>
    <t>1165651712</t>
  </si>
  <si>
    <t>Kantor Kas Kenjeran, Jl. Raya Kenjeran No.581, Surabaya</t>
  </si>
  <si>
    <t>196.168.212.33 /27</t>
  </si>
  <si>
    <t>1148350509</t>
  </si>
  <si>
    <t>Kantor Kas Merr Jl Wisma Kedung Asem Indah Blok J No 36, Surabaya</t>
  </si>
  <si>
    <t>196.168.212.65 /27</t>
  </si>
  <si>
    <t>1480608956</t>
  </si>
  <si>
    <t>Payment Point SMUN 2, Jl. Dr. Wahidin Sudirohusodo 1 Jombang</t>
  </si>
  <si>
    <t>196.168.222.1 /29</t>
  </si>
  <si>
    <t>KEPANJEN</t>
  </si>
  <si>
    <t>4700020-0031987109</t>
  </si>
  <si>
    <t>ATM KUD Subur Pare Kdr Jl.Raya Pare Kandangan KM7,Pare</t>
  </si>
  <si>
    <t>196.168.225.1 /29</t>
  </si>
  <si>
    <t>196.168.225.17 /29</t>
  </si>
  <si>
    <t>23/10/2020</t>
  </si>
  <si>
    <t>4700020-0006110629</t>
  </si>
  <si>
    <t>ATM Sistem Administrasi Manunggal Satu Atap, Jl. Pisang agung Lumajang</t>
  </si>
  <si>
    <t>196.168.225.49 /29</t>
  </si>
  <si>
    <t>944723486</t>
  </si>
  <si>
    <t>Payment Point Pondok Tremas, Desa Tremas Kec.Arjosari, Pacitan</t>
  </si>
  <si>
    <t>196.168.225.9 /29</t>
  </si>
  <si>
    <t>938203353</t>
  </si>
  <si>
    <t>Payment Point RSUD Dr.Wahidin, Jl. Raya Surodinawan Prajuritkulon, Mojokerto</t>
  </si>
  <si>
    <t>196.168.230.113 /29</t>
  </si>
  <si>
    <t>4700020-0005099168</t>
  </si>
  <si>
    <t>ATM Sistem Administrasi Manunggal Satu Atap Mojokerto, JL Jayanegara N o.98, Puri Mojokerto</t>
  </si>
  <si>
    <t>4700020-05539</t>
  </si>
  <si>
    <t>Samsat Online Plaza Lamongan, Pangsud 24 Plaza Lamongan</t>
  </si>
  <si>
    <t>196.168.230.129 /29</t>
  </si>
  <si>
    <t>4700020-0006329813</t>
  </si>
  <si>
    <t>Payment Point SMU Pawyatan Dhoho, Jl. Balowerti gg II no 37 A Kediri</t>
  </si>
  <si>
    <t>196.168.230.137 /29</t>
  </si>
  <si>
    <t>23/07/2015</t>
  </si>
  <si>
    <t>196.168.230.193 /29</t>
  </si>
  <si>
    <t>26/04/2017</t>
  </si>
  <si>
    <t>20/06/2016</t>
  </si>
  <si>
    <t>4700020-0006414958</t>
  </si>
  <si>
    <t>ATM PDAM Kota Probolinggo, Jl. Hayam Wuruk, Probolinggo</t>
  </si>
  <si>
    <t>196.168.230.209 /29</t>
  </si>
  <si>
    <t>19/07/2015</t>
  </si>
  <si>
    <t>4700020-0006415053</t>
  </si>
  <si>
    <t>ATM SMKN 2 Kota Probolinggo Jl. Mastrip, Probolinggo</t>
  </si>
  <si>
    <t>196.168.230.217 /29</t>
  </si>
  <si>
    <t>2076060604</t>
  </si>
  <si>
    <t>ATM Puk AMI AMI Probolinggo Jl. Dr Sutomo, Probolinggo</t>
  </si>
  <si>
    <t>196.168.230.225 /29</t>
  </si>
  <si>
    <t>26/11/2024</t>
  </si>
  <si>
    <t>4700020-0006179012</t>
  </si>
  <si>
    <t>ATM Unitomo, Jl. Semolowaru No. 84 Surabaya</t>
  </si>
  <si>
    <t>196.168.230.25 /29</t>
  </si>
  <si>
    <t>4700020-0006219493</t>
  </si>
  <si>
    <t>ATM SPBU Sumberejo, Jl. Raya Sumberrejo 112, RT 04 RW 02, Sumberrejo, Bojonegoro</t>
  </si>
  <si>
    <t>196.168.230.41 /29</t>
  </si>
  <si>
    <t>4700020-0006219466</t>
  </si>
  <si>
    <t>ATM Indomaret, Jl Raya Tempeh No 101 Indomaret Tempeh Lumajang</t>
  </si>
  <si>
    <t>196.168.230.49 /29</t>
  </si>
  <si>
    <t>4700020-0004638351</t>
  </si>
  <si>
    <t>ATM Two-M, Jl. Pang.Sudirman 130 Pasuruan</t>
  </si>
  <si>
    <t>196.168.230.57 /29</t>
  </si>
  <si>
    <t>24/06/2021</t>
  </si>
  <si>
    <t>1212908921</t>
  </si>
  <si>
    <t>Kantor Kas Klakah,Pesantren, Klakah Lumajang</t>
  </si>
  <si>
    <t>196.168.250.1 /29</t>
  </si>
  <si>
    <t>4700020-0021560648</t>
  </si>
  <si>
    <t>Kantor Kas Mojo, Jl. Raya Mojo, Kabupaten kediri</t>
  </si>
  <si>
    <t>196.168.251.25 /29</t>
  </si>
  <si>
    <t>15/07/2014</t>
  </si>
  <si>
    <t>4700020-0021649640</t>
  </si>
  <si>
    <t>ATM Kec.Semanding (Diknas) Jl. Dr. Wahidin Kant Diknas, Tuban</t>
  </si>
  <si>
    <t>196.168.251.41 /29</t>
  </si>
  <si>
    <t>4700020-0006327835</t>
  </si>
  <si>
    <t>ATM Yayasan Pondok Pesantren Sunan Drajat, Jl. Raden Qosim Banjaranyar Paciran</t>
  </si>
  <si>
    <t>196.168.252.25 /29</t>
  </si>
  <si>
    <t>1148501184</t>
  </si>
  <si>
    <t>Kantor Kas Weru, Jl. Pasar Wisata No. 75, Desa Sidokumpul, Kec.Paciran, Lamongan</t>
  </si>
  <si>
    <t>27/05/2021</t>
  </si>
  <si>
    <t>1792983850</t>
  </si>
  <si>
    <t>Kantor Fungsional RSUD Nganjuk, Jl. Sutomo 62 Nganjuk</t>
  </si>
  <si>
    <t>196.168.254.9 /29</t>
  </si>
  <si>
    <t>2076282509</t>
  </si>
  <si>
    <t>ATM Sistem Administrasi Manunggal Satu Atap Nganjuk, Jl. Andung Ladang Nganjuk</t>
  </si>
  <si>
    <t>4700020-0031031595</t>
  </si>
  <si>
    <t>ATM Cab.Pamekasan JL.Panglima Surdiman 5, Pamekasan</t>
  </si>
  <si>
    <t>196.168.116.17/29</t>
  </si>
  <si>
    <t>02/03/0202</t>
  </si>
  <si>
    <t>937970334</t>
  </si>
  <si>
    <t>KK RSUD Sampang, Jl. Rajawali No.10 Sampang</t>
  </si>
  <si>
    <t>196.168.114.153/29</t>
  </si>
  <si>
    <t>969096212</t>
  </si>
  <si>
    <t>Kantor Fungsional Jogorogo, Jl. Jogorogo 33 Ngawi</t>
  </si>
  <si>
    <t>196.168.103.113/28</t>
  </si>
  <si>
    <t>1214516842</t>
  </si>
  <si>
    <t>ATM Mall Pelayanan Publik Dringu Probolinggo, Jl. Raya Dringu, MPP Kabupaten Probolinggo</t>
  </si>
  <si>
    <t>196.168.119.249/29</t>
  </si>
  <si>
    <t>4703036-16662</t>
  </si>
  <si>
    <t>Samsat Online Taman Sidoarjo</t>
  </si>
  <si>
    <t>172.200.23.1/24</t>
  </si>
  <si>
    <t>2091415475</t>
  </si>
  <si>
    <t>Kantor Fungsional Syariah Unisma Malang, JL Tata Surya Blok B1, Kota Malang</t>
  </si>
  <si>
    <t>ATM Sistem Administrasi Manunggal Satu Atap Talangagung, Jl. Raya Talangagung No. 1, Kepanjen</t>
  </si>
  <si>
    <t>172.26.1.57/29</t>
  </si>
  <si>
    <t>2094950063</t>
  </si>
  <si>
    <t>CRM Samsat Bangkalan, Jl.Soekarno Hatta No.12,RW01 Mlajah, Bangkalan</t>
  </si>
  <si>
    <t>172.26.1.65/29</t>
  </si>
  <si>
    <t>CRM RSUD Sosodoro Djatikoesoemo Bojonegoro , JL. Veteran NO.36, Jambean Sukorejo, Bojonegoro</t>
  </si>
  <si>
    <t xml:space="preserve">172.26.1.97 /29 </t>
  </si>
  <si>
    <t>22/01/2026</t>
  </si>
  <si>
    <t>Payment Point RSUD Ar Rozy Probolinggo, JL. Prof. DR. Hamka No.KM 3 5, RW.5, Kareng Lor, Kec. Kedopok, Probolinggo</t>
  </si>
  <si>
    <t>172.26.1.73 /29</t>
  </si>
  <si>
    <t>https://drive.google.com/drive/folders/1sa8kycn1eZ1a5mYM3EgWUmKOL76A2WCZ?usp=drive_link</t>
  </si>
  <si>
    <t>✅🌀🔆CASE DES 2025🔆🌀✅</t>
  </si>
  <si>
    <t>1155267840 ADD</t>
  </si>
  <si>
    <t xml:space="preserve">sid </t>
  </si>
  <si>
    <t xml:space="preserve">compare </t>
  </si>
  <si>
    <t>969096212 ADD</t>
  </si>
  <si>
    <t xml:space="preserve">nomer </t>
  </si>
  <si>
    <t>4700020-29920 ADD</t>
  </si>
  <si>
    <t xml:space="preserve">bw </t>
  </si>
  <si>
    <t>4700020-42970 ganti 1792983850 NGANJUK</t>
  </si>
  <si>
    <t xml:space="preserve">MRTG </t>
  </si>
  <si>
    <t>1214516842 ADD KRAKSAAN</t>
  </si>
  <si>
    <t xml:space="preserve">NOMER ,MRTG </t>
  </si>
  <si>
    <t>OK</t>
  </si>
  <si>
    <t>4700020-0031067307 ADD</t>
  </si>
  <si>
    <t xml:space="preserve">SID </t>
  </si>
  <si>
    <t>4/26/2017</t>
  </si>
  <si>
    <t xml:space="preserve">SLA </t>
  </si>
  <si>
    <t>NOK</t>
  </si>
  <si>
    <t xml:space="preserve">DOWNTIME </t>
  </si>
  <si>
    <t xml:space="preserve">HRG </t>
  </si>
  <si>
    <t xml:space="preserve">NOK </t>
  </si>
  <si>
    <t>BATU</t>
  </si>
  <si>
    <t>5/27/2016</t>
  </si>
  <si>
    <t>9/24/2015</t>
  </si>
  <si>
    <t>9/24/2014</t>
  </si>
  <si>
    <t>MADIUN</t>
  </si>
  <si>
    <t>5/27/2015</t>
  </si>
  <si>
    <t>10/28/2024</t>
  </si>
  <si>
    <t>10/18/2018</t>
  </si>
  <si>
    <t>12/26/2018</t>
  </si>
  <si>
    <t>KEDIRI</t>
  </si>
  <si>
    <t>4/27/2023</t>
  </si>
  <si>
    <t>1/30/2025</t>
  </si>
  <si>
    <t>4/30/2025</t>
  </si>
  <si>
    <t>AV REKON</t>
  </si>
  <si>
    <t>AV INVOICE</t>
  </si>
  <si>
    <t>HASIL</t>
  </si>
  <si>
    <t>172.26.0.89/29</t>
  </si>
  <si>
    <t>PAMEKASAN</t>
  </si>
  <si>
    <t>1/16/2023</t>
  </si>
  <si>
    <t>12/17/2020</t>
  </si>
  <si>
    <t>1/22/2015</t>
  </si>
  <si>
    <t>10/23/2020</t>
  </si>
  <si>
    <t>7/27/2015</t>
  </si>
  <si>
    <t>512 kbps</t>
  </si>
  <si>
    <t>BOJONEGORO</t>
  </si>
  <si>
    <t>11/24/2014</t>
  </si>
  <si>
    <t xml:space="preserve">RELOKASI </t>
  </si>
  <si>
    <t>7/22/2016</t>
  </si>
  <si>
    <t>RELOKASI</t>
  </si>
  <si>
    <t>1/22/2019</t>
  </si>
  <si>
    <t>7/19/2019</t>
  </si>
  <si>
    <t>LUMAJANG</t>
  </si>
  <si>
    <t>10/16/2019</t>
  </si>
  <si>
    <t>5/23/2022</t>
  </si>
  <si>
    <t>6/15/2024</t>
  </si>
  <si>
    <t>03/01/0201</t>
  </si>
  <si>
    <t>9/18/2015</t>
  </si>
  <si>
    <t>10/21/2015</t>
  </si>
  <si>
    <t>Kantor Kas Senduro Jl.Ry PB.Sudirman 211,RT01/RW16,Dsn III Sumber Mulyo,Lumajang</t>
  </si>
  <si>
    <t>NGAWI</t>
  </si>
  <si>
    <t>2/22/2021</t>
  </si>
  <si>
    <t>1/15/2021</t>
  </si>
  <si>
    <t>3/15/2021</t>
  </si>
  <si>
    <t>2/19/2021</t>
  </si>
  <si>
    <t>10/13/2020</t>
  </si>
  <si>
    <t xml:space="preserve">REKAP GGN </t>
  </si>
  <si>
    <t>1/17/2023</t>
  </si>
  <si>
    <t>JOMBANG</t>
  </si>
  <si>
    <t>12/14/2020</t>
  </si>
  <si>
    <t>PROBOLINGGO</t>
  </si>
  <si>
    <t>1/29/2019</t>
  </si>
  <si>
    <t>AVAILABILITY Untuk INVOICE JANUARI 2025</t>
  </si>
  <si>
    <t xml:space="preserve">BANK JATIM </t>
  </si>
  <si>
    <t>TELKOM</t>
  </si>
  <si>
    <t>12/19/2019</t>
  </si>
  <si>
    <t>No</t>
  </si>
  <si>
    <t>Tgl</t>
  </si>
  <si>
    <t xml:space="preserve">Nomer Jaringan </t>
  </si>
  <si>
    <t>Lokasi</t>
  </si>
  <si>
    <t>Jml Down</t>
  </si>
  <si>
    <t>Duration</t>
  </si>
  <si>
    <t>KRAKSAAN</t>
  </si>
  <si>
    <t>Group</t>
  </si>
  <si>
    <t>Nama</t>
  </si>
  <si>
    <t>32 kbps</t>
  </si>
  <si>
    <t>KCP</t>
  </si>
  <si>
    <t>Undaan</t>
  </si>
  <si>
    <t>6/18/2020</t>
  </si>
  <si>
    <t>Maospati</t>
  </si>
  <si>
    <t>AMBIL DATA BJTM</t>
  </si>
  <si>
    <t>Brondong</t>
  </si>
  <si>
    <t>KC</t>
  </si>
  <si>
    <t>Pasuruan</t>
  </si>
  <si>
    <t xml:space="preserve">4700020-0021117216 </t>
  </si>
  <si>
    <t>Rejoso</t>
  </si>
  <si>
    <t>7/23/2016</t>
  </si>
  <si>
    <t>KCPS</t>
  </si>
  <si>
    <t>SBY Barat</t>
  </si>
  <si>
    <t>11 , 12</t>
  </si>
  <si>
    <t>Sampang</t>
  </si>
  <si>
    <t xml:space="preserve">4700020-0024875182 </t>
  </si>
  <si>
    <t>Probolinggo</t>
  </si>
  <si>
    <t>Univ Brawijaya</t>
  </si>
  <si>
    <t>Bawean</t>
  </si>
  <si>
    <t xml:space="preserve">4700020-0013912858 </t>
  </si>
  <si>
    <t>Kencong</t>
  </si>
  <si>
    <t>4/22/2017</t>
  </si>
  <si>
    <t>Glenmore</t>
  </si>
  <si>
    <t xml:space="preserve">4700020-0029555328 </t>
  </si>
  <si>
    <t>Situbondo</t>
  </si>
  <si>
    <t>Perak</t>
  </si>
  <si>
    <t xml:space="preserve">4700020-65110 </t>
  </si>
  <si>
    <t>Madiun</t>
  </si>
  <si>
    <t>Pragaan</t>
  </si>
  <si>
    <t xml:space="preserve">4700020-06918 </t>
  </si>
  <si>
    <t>Sumberejo</t>
  </si>
  <si>
    <t>OVER SLA</t>
  </si>
  <si>
    <t xml:space="preserve">AMBIL DATA BJTM ggn internal BJ IMBAS RENOV </t>
  </si>
  <si>
    <t>Kangean</t>
  </si>
  <si>
    <t>Karanggeneng</t>
  </si>
  <si>
    <t>Rengel</t>
  </si>
  <si>
    <t>BLITAR</t>
  </si>
  <si>
    <t>10/23/2018</t>
  </si>
  <si>
    <t>TULUNGAGUNG</t>
  </si>
  <si>
    <t>MOJOKERTO</t>
  </si>
  <si>
    <t>1/27/2016</t>
  </si>
  <si>
    <t>TUBAN</t>
  </si>
  <si>
    <t>7/15/2014</t>
  </si>
  <si>
    <t>7/19/2018</t>
  </si>
  <si>
    <t>2/16/2021</t>
  </si>
  <si>
    <t>11/30/2018</t>
  </si>
  <si>
    <t>SUMENEP</t>
  </si>
  <si>
    <t>12/18/2018</t>
  </si>
  <si>
    <t>1/24/2019</t>
  </si>
  <si>
    <t>3/14/2019</t>
  </si>
  <si>
    <t>NGANJUK</t>
  </si>
  <si>
    <t>1/24/2015</t>
  </si>
  <si>
    <t>3/25/2021</t>
  </si>
  <si>
    <t>PONOROGO</t>
  </si>
  <si>
    <t>7/15/2015</t>
  </si>
  <si>
    <t>3/22/2021</t>
  </si>
  <si>
    <t>3/27/2018</t>
  </si>
  <si>
    <t>9/16/2014</t>
  </si>
  <si>
    <t>12/22/2015</t>
  </si>
  <si>
    <t>9/25/2017</t>
  </si>
  <si>
    <t>PACITAN</t>
  </si>
  <si>
    <t>6/25/2019</t>
  </si>
  <si>
    <t>2/21/2019</t>
  </si>
  <si>
    <t>12/16/2024</t>
  </si>
  <si>
    <t>9/29/2015</t>
  </si>
  <si>
    <t>TRENGGALEK</t>
  </si>
  <si>
    <t>1/15/2015</t>
  </si>
  <si>
    <t>6/14/2015</t>
  </si>
  <si>
    <t>PASURUAN</t>
  </si>
  <si>
    <t>7/30/2019</t>
  </si>
  <si>
    <t>11/13/2020</t>
  </si>
  <si>
    <t>3/26/2017</t>
  </si>
  <si>
    <t>7/27/2017</t>
  </si>
  <si>
    <t>1/27/2019</t>
  </si>
  <si>
    <t>11/20/2019</t>
  </si>
  <si>
    <t>4/16/2020</t>
  </si>
  <si>
    <t>SAMPANG</t>
  </si>
  <si>
    <t>6/23/2021</t>
  </si>
  <si>
    <t>9/16/2021</t>
  </si>
  <si>
    <t>9/18/2023</t>
  </si>
  <si>
    <t>BANGKALAN</t>
  </si>
  <si>
    <t>9/28/2015</t>
  </si>
  <si>
    <t>GRESIK</t>
  </si>
  <si>
    <t>11/13/2017</t>
  </si>
  <si>
    <t>11/20/2016</t>
  </si>
  <si>
    <t>2/26/2018</t>
  </si>
  <si>
    <t>3/28/2018</t>
  </si>
  <si>
    <t>SIDOARJO</t>
  </si>
  <si>
    <t>1/30/2018</t>
  </si>
  <si>
    <t>6/15/2020</t>
  </si>
  <si>
    <t>DOWNTIME BJTM JANUARI 2026</t>
  </si>
  <si>
    <t>Total Hari</t>
  </si>
  <si>
    <t>Nama Jaringan</t>
  </si>
  <si>
    <t>Menit (Total)</t>
  </si>
  <si>
    <t>Nomor Jaringan</t>
  </si>
  <si>
    <t>Detik (Total)</t>
  </si>
  <si>
    <t>Detik (Total Bulan Januari)</t>
  </si>
  <si>
    <t>Percentage</t>
  </si>
  <si>
    <t>H2H PBB Pemerintahan Kota Surabaya</t>
  </si>
  <si>
    <t>99,29%</t>
  </si>
  <si>
    <t>KC Balikpapan</t>
  </si>
  <si>
    <t>96,87%</t>
  </si>
  <si>
    <t>KC Batam</t>
  </si>
  <si>
    <t>99,90%</t>
  </si>
  <si>
    <t>KC Bawean</t>
  </si>
  <si>
    <t>99,86%</t>
  </si>
  <si>
    <t>KC Kangean</t>
  </si>
  <si>
    <t>94,78%</t>
  </si>
  <si>
    <t>KC Kepanjen</t>
  </si>
  <si>
    <t>99,98%</t>
  </si>
  <si>
    <t>KC Pasuruan</t>
  </si>
  <si>
    <t>99,38%</t>
  </si>
  <si>
    <t>KC Sumenep</t>
  </si>
  <si>
    <t>7/16/2015</t>
  </si>
  <si>
    <t>99,99%</t>
  </si>
  <si>
    <t>KC Tulungagung</t>
  </si>
  <si>
    <t>96,38%</t>
  </si>
  <si>
    <t>KCP Arjosari</t>
  </si>
  <si>
    <t>99,48%</t>
  </si>
  <si>
    <t>KCP Bandung</t>
  </si>
  <si>
    <t>99,95%</t>
  </si>
  <si>
    <t>KCP Benowo</t>
  </si>
  <si>
    <t>99,14%</t>
  </si>
  <si>
    <t>KCP Besuki</t>
  </si>
  <si>
    <t>KCP Cerme</t>
  </si>
  <si>
    <t>83,02%</t>
  </si>
  <si>
    <t>KCP Dander</t>
  </si>
  <si>
    <t>KCP Depok</t>
  </si>
  <si>
    <t>KCP Geneng</t>
  </si>
  <si>
    <t>99,78%</t>
  </si>
  <si>
    <t>KCP Gurah</t>
  </si>
  <si>
    <t>KCP Injoko</t>
  </si>
  <si>
    <t>99,63%</t>
  </si>
  <si>
    <t>KCP Jetis</t>
  </si>
  <si>
    <t>99,53%</t>
  </si>
  <si>
    <t>KCP Kalitidu</t>
  </si>
  <si>
    <t>92,96%</t>
  </si>
  <si>
    <t>KCP Kamal</t>
  </si>
  <si>
    <t>99,91%</t>
  </si>
  <si>
    <t>KCP Karangploso</t>
  </si>
  <si>
    <t>99,71%</t>
  </si>
  <si>
    <t>KCP Kedunggalar</t>
  </si>
  <si>
    <t>KCP Kwanyar</t>
  </si>
  <si>
    <t>99,64%</t>
  </si>
  <si>
    <t>KCP Lawang</t>
  </si>
  <si>
    <t>99,54%</t>
  </si>
  <si>
    <t>KCP Lodoyo</t>
  </si>
  <si>
    <t>KCP Mantingan</t>
  </si>
  <si>
    <t>97,47%</t>
  </si>
  <si>
    <t>KCP Ngadirojo</t>
  </si>
  <si>
    <t>KCP PerakJombang</t>
  </si>
  <si>
    <t>99,87%</t>
  </si>
  <si>
    <t>KCP PGS-PusatGrosirSby</t>
  </si>
  <si>
    <t>KCP Plaosan</t>
  </si>
  <si>
    <t>KCP Punung</t>
  </si>
  <si>
    <t>KCP Rengel</t>
  </si>
  <si>
    <t>99,97%</t>
  </si>
  <si>
    <t>LAMONGAN</t>
  </si>
  <si>
    <t>KCP Sidayu</t>
  </si>
  <si>
    <t>99,07%</t>
  </si>
  <si>
    <t>KCP Sukodono</t>
  </si>
  <si>
    <t>94,91%</t>
  </si>
  <si>
    <t>KCP Sumberejo</t>
  </si>
  <si>
    <t>97,29%</t>
  </si>
  <si>
    <t>KCP WaruPamekasan</t>
  </si>
  <si>
    <t>KCP Watulimo</t>
  </si>
  <si>
    <t>98,88%</t>
  </si>
  <si>
    <t>KCP WolterMonginsidi</t>
  </si>
  <si>
    <t>KCPS SurabayaUtara</t>
  </si>
  <si>
    <t>2/18/2017</t>
  </si>
  <si>
    <t>KCS Sidoarjo</t>
  </si>
  <si>
    <t>KK Manyar</t>
  </si>
  <si>
    <t>3/27/2015</t>
  </si>
  <si>
    <t>10/13/2015</t>
  </si>
  <si>
    <t>Bank Jatim</t>
  </si>
  <si>
    <t>Telkom</t>
  </si>
  <si>
    <t>SITUBONDO</t>
  </si>
  <si>
    <t>tgl</t>
  </si>
  <si>
    <t>SLA STATUS</t>
  </si>
  <si>
    <t>UNDER</t>
  </si>
  <si>
    <t>PEMUTUSAN 17 DES 2025</t>
  </si>
  <si>
    <t>GANGGUAN INTERNAL , PERBAIKKAN REBOOT ROUTER CE</t>
  </si>
  <si>
    <t>FO CUT , PENYAMBUNGAN FO</t>
  </si>
  <si>
    <t>IMBAS GAMAS FO - PENYAMBUNGAN FO</t>
  </si>
  <si>
    <t>DATIN - OPTIK AKSES - GANTI ADAPTER</t>
  </si>
  <si>
    <t xml:space="preserve">GANGGUAN INTERNAL , PERBAIKKAN STOPKONTAK </t>
  </si>
  <si>
    <t>2/14/2017</t>
  </si>
  <si>
    <t xml:space="preserve">4700020-65141 </t>
  </si>
  <si>
    <t>GANGGUAN INTERNAL , PERBAIKKAN GANTI ADAPTOR</t>
  </si>
  <si>
    <t>1/24/2020</t>
  </si>
  <si>
    <t xml:space="preserve">GANGGUAN PERANGKAT AKSES CENTRAL </t>
  </si>
  <si>
    <t xml:space="preserve">GANGGUAN INTERNAL , PERBAIKKAN LAN </t>
  </si>
  <si>
    <t>PEMADAMAN LISTRIK -Dying Gasp</t>
  </si>
  <si>
    <t>GANGGUAN INTERNAL , KELISTRIKAN OFF IMBAS RENOVASI</t>
  </si>
  <si>
    <t xml:space="preserve">GANGGUAN INTERNAL , PLUG UN PLUG LAN </t>
  </si>
  <si>
    <t>2/14/2022</t>
  </si>
  <si>
    <t>BONDOWOSO</t>
  </si>
  <si>
    <t>9/27/2015</t>
  </si>
  <si>
    <t>7/19/2015</t>
  </si>
  <si>
    <t>MAGETAN</t>
  </si>
  <si>
    <t>11/26/2024</t>
  </si>
  <si>
    <t>10/19/2021</t>
  </si>
  <si>
    <t>12/20/2015</t>
  </si>
  <si>
    <t>10/27/2014</t>
  </si>
  <si>
    <t>DR. SUTOMO</t>
  </si>
  <si>
    <t>5/29/2019</t>
  </si>
  <si>
    <t>512 KbPS</t>
  </si>
  <si>
    <t>1/22/2022</t>
  </si>
  <si>
    <t>12/30/2023</t>
  </si>
  <si>
    <t>6/21/2015</t>
  </si>
  <si>
    <t>PERAK</t>
  </si>
  <si>
    <t>1/18/2015</t>
  </si>
  <si>
    <t>4/13/2015</t>
  </si>
  <si>
    <t>11/17/2021</t>
  </si>
  <si>
    <t>12/28/2021</t>
  </si>
  <si>
    <t>2/15/2024</t>
  </si>
  <si>
    <t>5/30/2024</t>
  </si>
  <si>
    <t>Payment Point Sistem Administrasi Manunggal Satu Atap Utara Kenjeran Jl. Kedung Cowek 373 Kenjeran Sby</t>
  </si>
  <si>
    <t>6/17/2016</t>
  </si>
  <si>
    <t>JAKARTA</t>
  </si>
  <si>
    <t>1/13/2016</t>
  </si>
  <si>
    <t>KANGEAN</t>
  </si>
  <si>
    <t>BAWEAN</t>
  </si>
  <si>
    <t>PARE</t>
  </si>
  <si>
    <t>2/22/2024</t>
  </si>
  <si>
    <t>7/29/2016</t>
  </si>
  <si>
    <t>3/24/2023</t>
  </si>
  <si>
    <t>HR. MUHAMMAD</t>
  </si>
  <si>
    <t>1/22/2020</t>
  </si>
  <si>
    <t>SYARIAH</t>
  </si>
  <si>
    <t>1/19/2022</t>
  </si>
  <si>
    <t>1/13/2023</t>
  </si>
  <si>
    <t>3/31/2020</t>
  </si>
  <si>
    <t>7/18/2013</t>
  </si>
  <si>
    <t>BATAM</t>
  </si>
  <si>
    <t>12/16/2019</t>
  </si>
  <si>
    <t>CARUBAN</t>
  </si>
  <si>
    <t>BALIKPAPAN</t>
  </si>
  <si>
    <t xml:space="preserve"> Total Biaya Layanan Eksisting</t>
  </si>
  <si>
    <t xml:space="preserve"> Total Biaya Pasang Baru</t>
  </si>
  <si>
    <t xml:space="preserve"> Total Biaya Pemutusan</t>
  </si>
  <si>
    <t>Total  Restitusi SLA Yang Tidak Terpenuhi</t>
  </si>
  <si>
    <t xml:space="preserve"> Total Seluruh Tagihan</t>
  </si>
  <si>
    <t xml:space="preserve"> PPN</t>
  </si>
  <si>
    <t xml:space="preserve"> Grand Total Invoice</t>
  </si>
  <si>
    <t>6/13/2017</t>
  </si>
  <si>
    <t>11/18/2015</t>
  </si>
  <si>
    <t>9/30/2017</t>
  </si>
  <si>
    <t>5/14/2020</t>
  </si>
  <si>
    <t>6/19/2024</t>
  </si>
  <si>
    <t>10/18/2015</t>
  </si>
  <si>
    <t>3/14/2023</t>
  </si>
  <si>
    <t>7/17/2017</t>
  </si>
  <si>
    <t>1/21/2024</t>
  </si>
  <si>
    <t>REKAP GANGGUAN DESEMBER 2025 UNTUK INVOIS JANUARI 2026</t>
  </si>
  <si>
    <t>NO</t>
  </si>
  <si>
    <t>PERIODE</t>
  </si>
  <si>
    <t>TROBLE NO</t>
  </si>
  <si>
    <t>NAMA PELANGGAN</t>
  </si>
  <si>
    <t>SITE PELANGGAN</t>
  </si>
  <si>
    <t>3/20/2023</t>
  </si>
  <si>
    <t>OPEN TIME</t>
  </si>
  <si>
    <t>CLOSE TIME</t>
  </si>
  <si>
    <t>DIVISI</t>
  </si>
  <si>
    <t>DURASI JAM</t>
  </si>
  <si>
    <t>FAULT</t>
  </si>
  <si>
    <t>INC43602614</t>
  </si>
  <si>
    <t>BANK JATIM</t>
  </si>
  <si>
    <t>PP Tanggulangin Sidoarjo</t>
  </si>
  <si>
    <t>2025-12-10 09:00:24</t>
  </si>
  <si>
    <t>VPNIP</t>
  </si>
  <si>
    <t>2025-12-10 22:07:23</t>
  </si>
  <si>
    <t>DSS</t>
  </si>
  <si>
    <t>DATIN - OPTIK AKSES CUT - PENYAMBUNGAN OPTIK AKSES</t>
  </si>
  <si>
    <t>INC44432012</t>
  </si>
  <si>
    <t>KF Ponggok Blitar</t>
  </si>
  <si>
    <t>4/30/2020</t>
  </si>
  <si>
    <t>2025-12-30 07:56:37</t>
  </si>
  <si>
    <t>2025-12-30 09:52:13</t>
  </si>
  <si>
    <t>INC43667816</t>
  </si>
  <si>
    <t>UPTB 3 Surabaya</t>
  </si>
  <si>
    <t>2025-12-11 13:54:45</t>
  </si>
  <si>
    <t>2025-12-11 20:09:47</t>
  </si>
  <si>
    <t>DATIN - OPTIK AKSES CUT - MIGRASI PORT ODP</t>
  </si>
  <si>
    <t>INC43229834</t>
  </si>
  <si>
    <t>KF Gendoh Banyuwangi</t>
  </si>
  <si>
    <t>2025-12-01 14:44:43</t>
  </si>
  <si>
    <t>2025-12-01 18:41:02</t>
  </si>
  <si>
    <t>DATIN - FO FEEDER CUT - PENYAMBUNGAN FO FEEDER</t>
  </si>
  <si>
    <t>INC44152309</t>
  </si>
  <si>
    <t>ATM SMPN 1 Beji Pasuruan</t>
  </si>
  <si>
    <t>2025-12-22 20:51:41</t>
  </si>
  <si>
    <t>2025-12-23 06:03:26</t>
  </si>
  <si>
    <t>INC43968798</t>
  </si>
  <si>
    <t>Cabang Bawean Gresik</t>
  </si>
  <si>
    <t>2025-12-18 11:17:28</t>
  </si>
  <si>
    <t>2025-12-18 12:56:56</t>
  </si>
  <si>
    <t>DATIN - FO DISTRIBUSI (KABEL PRIMER/SEKUNDER)CUT - PENYAMBUNGAN FO</t>
  </si>
  <si>
    <t>INC44298184</t>
  </si>
  <si>
    <t>ATM Diknas Jombang</t>
  </si>
  <si>
    <t>2025-12-26 14:09:54</t>
  </si>
  <si>
    <t>2025-12-26 15:50:18</t>
  </si>
  <si>
    <t>INC44450571</t>
  </si>
  <si>
    <t>Capem Kamal Bangkalan</t>
  </si>
  <si>
    <t>2025-12-30 14:59:06</t>
  </si>
  <si>
    <t>2025-12-30 18:22:23</t>
  </si>
  <si>
    <t>INC44143792</t>
  </si>
  <si>
    <t>ATM Dinas Pekerjaan Umum Magetan</t>
  </si>
  <si>
    <t>2025-12-22 15:44:12</t>
  </si>
  <si>
    <t>2025-12-22 18:18:21</t>
  </si>
  <si>
    <t>INC43266994</t>
  </si>
  <si>
    <t>H2H PBB DPPKA Kota Mojokerto</t>
  </si>
  <si>
    <t>2025-12-02 11:46:57</t>
  </si>
  <si>
    <t>2025-12-03 19:05:07</t>
  </si>
  <si>
    <t>DATIN - FO FEEDER CUT- PENYAMBUNGAN FO FEEDER</t>
  </si>
  <si>
    <t>INC43657064</t>
  </si>
  <si>
    <t>Capem Syariah Wiyung Surabaya Barat</t>
  </si>
  <si>
    <t>2025-12-11 10:39:38</t>
  </si>
  <si>
    <t>2025-12-11 20:06:38</t>
  </si>
  <si>
    <t>DATIN - OPTIK AKSES ERROR - GANTI ADAPTER</t>
  </si>
  <si>
    <t>INC43602802</t>
  </si>
  <si>
    <t>KF Sawojajar Malang</t>
  </si>
  <si>
    <t>2025-12-10 09:05:37</t>
  </si>
  <si>
    <t>2025-12-10 22:07:48</t>
  </si>
  <si>
    <t>DATIN - OPTIK AKSES CUT- PENYAMBUNGAN OPTIK AKSES</t>
  </si>
  <si>
    <t>INC44399452</t>
  </si>
  <si>
    <t>Payment Point Sistem Administrasi Manunggal Satu Atap Utara Kenjeran Sby</t>
  </si>
  <si>
    <t>2025-12-29 10:27:45</t>
  </si>
  <si>
    <t>2025-12-29 13:18:28</t>
  </si>
  <si>
    <t>INC43868185</t>
  </si>
  <si>
    <t>KF Unmuh Surabaya</t>
  </si>
  <si>
    <t>2025-12-16 09:30:02</t>
  </si>
  <si>
    <t>2025-12-16 19:14:55</t>
  </si>
  <si>
    <t>DATIN - GPON ERROR- PEMINDAHAN PORT DI GPON</t>
  </si>
  <si>
    <t>INC44393061</t>
  </si>
  <si>
    <t>Capem Rengel Tuban</t>
  </si>
  <si>
    <t>2025-12-29 08:25:46</t>
  </si>
  <si>
    <t>2025-12-29 14:36:34</t>
  </si>
  <si>
    <t>INC44122572</t>
  </si>
  <si>
    <t>Cabang Perak</t>
  </si>
  <si>
    <t>2025-12-22 08:39:55</t>
  </si>
  <si>
    <t>2025-12-22 12:32:19</t>
  </si>
  <si>
    <t>INC43678578</t>
  </si>
  <si>
    <t>Cabang Sampang Sampang</t>
  </si>
  <si>
    <t>2025-12-11 17:36:25</t>
  </si>
  <si>
    <t>2025-12-11 22:00:29</t>
  </si>
  <si>
    <t>INC43520049</t>
  </si>
  <si>
    <t>Cabang Pasuruan</t>
  </si>
  <si>
    <t>2025-12-08 10:16:15</t>
  </si>
  <si>
    <t>2025-12-08 16:30:57</t>
  </si>
  <si>
    <t>INC44391523</t>
  </si>
  <si>
    <t>Capem Karanggeneng</t>
  </si>
  <si>
    <t>2025-12-29 07:42:39</t>
  </si>
  <si>
    <t>2025-12-29 14:36:14</t>
  </si>
  <si>
    <t>INC44345267</t>
  </si>
  <si>
    <t>KF Pacet Mojokerto</t>
  </si>
  <si>
    <t>2025-12-27 18:20:11</t>
  </si>
  <si>
    <t>2025-12-28 03:50:27</t>
  </si>
  <si>
    <t>INC43817964</t>
  </si>
  <si>
    <t>KF Parang Magetan</t>
  </si>
  <si>
    <t>2025-12-15 09:27:46</t>
  </si>
  <si>
    <t>2025-12-15 14:13:50</t>
  </si>
  <si>
    <t>196.168.100.49 /29</t>
  </si>
  <si>
    <t>TANPA PENAMBAHAN MANAGED ROUTER</t>
  </si>
  <si>
    <t>Penggunaan</t>
  </si>
  <si>
    <t>Layanan</t>
  </si>
  <si>
    <t>Harga Bulanan (Rp)</t>
  </si>
  <si>
    <t>Harga Bulanan + PPN (Rp)</t>
  </si>
  <si>
    <t>Biaya Pasang Baru / PSB (Rp)</t>
  </si>
  <si>
    <t>Biaya Pasang Baru + PPN (Rp)</t>
  </si>
  <si>
    <t>ATM/CRM Stand Alone</t>
  </si>
  <si>
    <t>KK, PP, PBB, SP2D, KPP, KF, UPTD, UPTB, Kantor Kasir, DPPKAD, SPP Online</t>
  </si>
  <si>
    <t>Samsat Online</t>
  </si>
  <si>
    <t>5/16/2017</t>
  </si>
  <si>
    <t>1 Mbps-Metro</t>
  </si>
  <si>
    <t>Capem</t>
  </si>
  <si>
    <t>Cabang</t>
  </si>
  <si>
    <t>100 Mbps-KP</t>
  </si>
  <si>
    <t>COLC</t>
  </si>
  <si>
    <t>TMN</t>
  </si>
  <si>
    <t>H2H Metro</t>
  </si>
  <si>
    <t>2 Mbps-TMN</t>
  </si>
  <si>
    <t>11/18/2020</t>
  </si>
  <si>
    <t>1 Mbps-H2H</t>
  </si>
  <si>
    <t>512 Kbps-H2H</t>
  </si>
  <si>
    <t>Internet Kantor Pusat</t>
  </si>
  <si>
    <t>128 Kbps-Managed</t>
  </si>
  <si>
    <t>WAN Kantor Pusat</t>
  </si>
  <si>
    <t>512 Kbps-Manged</t>
  </si>
  <si>
    <t>12/15/2020</t>
  </si>
  <si>
    <t>Colocation</t>
  </si>
  <si>
    <t>Neucentrix</t>
  </si>
  <si>
    <t>BW JKD BI</t>
  </si>
  <si>
    <t>12 Mbps-AST</t>
  </si>
  <si>
    <t>Call Center Infomedia</t>
  </si>
  <si>
    <t>2/24/2022</t>
  </si>
  <si>
    <t>BW Pelaporan BI DC</t>
  </si>
  <si>
    <t>IKD Aplikasi BI RTGS/SSSS/FTP dan SKNBI Lokasi DRC Bank Jatim</t>
  </si>
  <si>
    <t>6/15/2015</t>
  </si>
  <si>
    <t>4/16/2015</t>
  </si>
  <si>
    <t>9/19/2015</t>
  </si>
  <si>
    <t>10/18/2024</t>
  </si>
  <si>
    <t>PEMUTUSAN 19 DES 2025</t>
  </si>
  <si>
    <t>7/23/2018</t>
  </si>
  <si>
    <t xml:space="preserve">OVER SLA </t>
  </si>
  <si>
    <t xml:space="preserve">OVER </t>
  </si>
  <si>
    <t>2/25/2020</t>
  </si>
  <si>
    <t>4/21/2022</t>
  </si>
  <si>
    <t>196.168.108.145 /29</t>
  </si>
  <si>
    <t>11/24/2015</t>
  </si>
  <si>
    <t>11/26/2019</t>
  </si>
  <si>
    <t>1/18/2020</t>
  </si>
  <si>
    <t>12/27/2024</t>
  </si>
  <si>
    <t>6/22/2015</t>
  </si>
  <si>
    <t>11/22/2016</t>
  </si>
  <si>
    <t>11/29/2018</t>
  </si>
  <si>
    <t>1/24/2023</t>
  </si>
  <si>
    <t>3/18/2015</t>
  </si>
  <si>
    <t>3/22/2016</t>
  </si>
  <si>
    <t>6/24/2021</t>
  </si>
  <si>
    <t>9/27/2018</t>
  </si>
  <si>
    <t>9/21/2015</t>
  </si>
  <si>
    <t>10/22/2013</t>
  </si>
  <si>
    <t>2/19/2019</t>
  </si>
  <si>
    <t>791 TITIK JARINGAN PERIODE JANUARI 2026</t>
  </si>
  <si>
    <t>AREA</t>
  </si>
  <si>
    <t>UNIT</t>
  </si>
  <si>
    <t>BW</t>
  </si>
  <si>
    <t>DUAL LINK</t>
  </si>
  <si>
    <t>SITE</t>
  </si>
  <si>
    <t>IP PE</t>
  </si>
  <si>
    <t>Harga Addendum</t>
  </si>
  <si>
    <t>NOTE</t>
  </si>
  <si>
    <t>KP</t>
  </si>
  <si>
    <t>1/31/2021</t>
  </si>
  <si>
    <t>BANK JATIM Astinet Kantor Pusat</t>
  </si>
  <si>
    <t xml:space="preserve"> Jl. Basuki Rahmat No.98-104 Surabaya</t>
  </si>
  <si>
    <t>200 Mbps</t>
  </si>
  <si>
    <t>BANK JATIM Backhaul VPN IP DC</t>
  </si>
  <si>
    <t xml:space="preserve"> Jl. Kapt. Subijanto Dj. Bumi Serpong Damai Tangerang</t>
  </si>
  <si>
    <t>BANK JATIM Backhaul VPN IP DRC</t>
  </si>
  <si>
    <t xml:space="preserve"> Jl. Bukit Bali B3-2 Lakarsantri Surabaya</t>
  </si>
  <si>
    <t>BANK JATIM Astinet DRC</t>
  </si>
  <si>
    <t>BANK JATIM Metro-E Link DJP-DRC</t>
  </si>
  <si>
    <t xml:space="preserve"> Jl. Gatot Subroto Kav. 40-42 Jakarta Selatan</t>
  </si>
  <si>
    <t>BANK JATIM Metro-E Link DRC-DJP</t>
  </si>
  <si>
    <t>BANK JATIM Metro-E P2P u/ H2H Asabri-DRC</t>
  </si>
  <si>
    <t xml:space="preserve"> Jl.Mayjen Sutoyo 11 Jakarta Timur</t>
  </si>
  <si>
    <t>BANK JATIM Metro-E P2P u/ H2H DRC-Asabri</t>
  </si>
  <si>
    <t xml:space="preserve"> Sigma Citraland Jl.Bukit Bali B3 2 Lakarsantri Surabaya</t>
  </si>
  <si>
    <t>BANK JATIM Metro-E P2P u/ H2H DC-MKM</t>
  </si>
  <si>
    <t xml:space="preserve"> German Center Tangerang, Jl. Gedung German Center Lt. 3, BSD Tangerang (H2H MKM DCI Tangerang)</t>
  </si>
  <si>
    <t>BANK JATIM Metro-E P2P u/ H2H MKM-DC</t>
  </si>
  <si>
    <t xml:space="preserve"> DCI Bekasi, Jl. Halmahera Blok F1 No.1, Danau Indah, Cikarang Bar, Bekasi (H2H MKM DCI Tangerang)</t>
  </si>
  <si>
    <t>BANK JATIM Metro-E P2P u/ H2H BPJS - DC</t>
  </si>
  <si>
    <t xml:space="preserve"> KPPTI Kantor Pusat PT. Indosat Lantai 5, Jalan Medan Merdeka Barat no 21, Gambir, Jakpus (H2H BPJS - DC)</t>
  </si>
  <si>
    <t>BANK JATIM Metro E P2P u/ H2H DC - BPJS</t>
  </si>
  <si>
    <t xml:space="preserve"> Data Center Bank Jatim, Gedung German Center Lt. 3 Wing Timur, BSD Tangerang (H2H DC - BPJS)</t>
  </si>
  <si>
    <t>BANK JATIM Neucentrix Gubeng</t>
  </si>
  <si>
    <t xml:space="preserve"> Jl.Sumatera No.131 Lt 3 Kec Gubeng , Surabaya</t>
  </si>
  <si>
    <t>BANK JATIM u/ H2H Epayment Finnet</t>
  </si>
  <si>
    <t xml:space="preserve"> Jl. Kapt. Subijanto Dj. Bumi Serpong Damai Lt5 Tangerang</t>
  </si>
  <si>
    <t>BANK JATIM u/ H2H MPN G2 Kemenkeu</t>
  </si>
  <si>
    <t xml:space="preserve"> Gd German Ctr Lt 3, BSD Tangerang</t>
  </si>
  <si>
    <t>BANK JATIM u/ H2H Artajasa</t>
  </si>
  <si>
    <t xml:space="preserve"> DRC Sigma Citraland Surabaya</t>
  </si>
  <si>
    <t>BANK JATIM u/ H2H Dukcapil e-KTP</t>
  </si>
  <si>
    <t xml:space="preserve"> DC Sigma German Center Tangerang</t>
  </si>
  <si>
    <t>BANK JATIM u/ H2H Infomedia Graha Pena</t>
  </si>
  <si>
    <t xml:space="preserve"> Gedung Graha Pena Extension (Gedung Baru) lt5 Jl. Ahmad Yani No. 88 Surabaya</t>
  </si>
  <si>
    <t>BANK JATIM u/ H2H PT ACS</t>
  </si>
  <si>
    <t xml:space="preserve"> Jl. Soekarno Hatta 269 Bandung </t>
  </si>
  <si>
    <t>CABUT DES 2025</t>
  </si>
  <si>
    <t>Aplikasi BI-RTGS/SSSS/ETP , Bandwith Pelaporan Bank Indonesia - RTGS Surabaya</t>
  </si>
  <si>
    <t>TELKOM SIGMA JL. LAKARSANTRI IV C SURABAYA</t>
  </si>
  <si>
    <t xml:space="preserve">Kesepakatan Pak Rai Dan AM Safir rekon offline tgl 28/(4/2026 untuk BW tetap di tulis 2 Mbps hrg PKS baru , walaupun dilapangan BW sdh 4 Mbps (krn bw eksisting dulu dari JKT sdh 2 Mbps dan ada req upgrade ke 2 Mbps di juli 2024 dari pic BJ pak Rai via SPMK) </t>
  </si>
  <si>
    <t>Aplikasi u/ JKD BANK INDONESIA JL. KAPTEN SUBIJANTO LT. 5, GERMAN CENTER BSD TANGERANG, TANGERANG SELATAN</t>
  </si>
  <si>
    <t xml:space="preserve"> Jl. KAPTEN SUBIJANTO LT. 5, GERMAN CENTER BSD TANGERANG, TANGERANG SELATAN</t>
  </si>
  <si>
    <t xml:space="preserve">BANK JATIM Backhaul Cabang Kantor Pusat Utama Surabaya </t>
  </si>
  <si>
    <t xml:space="preserve"> Jl. Basuki Rahmat No.98-104 Surabaya (VPN Kantor Pusat)</t>
  </si>
  <si>
    <t>CABANG UTAMA</t>
  </si>
  <si>
    <t>BANK JATIM Capem Tambakrejo</t>
  </si>
  <si>
    <t xml:space="preserve"> Jl. Kapas Krampung no.69 Kec. Tambaksari Surabaya</t>
  </si>
  <si>
    <t>BANK JATIM Capem Jagir PJTKI</t>
  </si>
  <si>
    <t xml:space="preserve"> Jl. Jagir Wonokromo 358 Kec. Wonocolo Surabaya</t>
  </si>
  <si>
    <t>12/14/2012</t>
  </si>
  <si>
    <t>BANK JATIM Capem Karah Agung</t>
  </si>
  <si>
    <t xml:space="preserve"> Jl. Karah Agung No. 43 Kec. Jambangan Surabaya</t>
  </si>
  <si>
    <t>BANK JATIM Capem Royal Plaza</t>
  </si>
  <si>
    <t xml:space="preserve"> Jl. Ahmad Yani No. 16-18 Kec. Wonokromo Surabaya</t>
  </si>
  <si>
    <t>BANK JATIM Capem Kalibutuh</t>
  </si>
  <si>
    <t xml:space="preserve"> Jl. Kalibutuh No. 75 Kec. Bubutan Surabaya</t>
  </si>
  <si>
    <t>BANK JATIM Capem Undaan</t>
  </si>
  <si>
    <t xml:space="preserve"> Jl. Undaan Wetan No. 14 Kel. Ketabang Kec. Genteng Kota Surabaya</t>
  </si>
  <si>
    <t>BANK JATIM Capem Darmo</t>
  </si>
  <si>
    <t xml:space="preserve"> Jl. Raya Darmo 35 Kec. Tegalsari Surabaya</t>
  </si>
  <si>
    <t>BANK JATIM Capem Univ. Wijaya Kusuma</t>
  </si>
  <si>
    <t xml:space="preserve"> Jl. Dukuh Kupang Barat XVI Kec. Dukuh Pakis Surabaya</t>
  </si>
  <si>
    <t>BANK JATIM Capem Injoko</t>
  </si>
  <si>
    <t xml:space="preserve"> Jl. Gayung Kebonsari No. 56 C Kec. Gayungan Surabaya</t>
  </si>
  <si>
    <t>BANK JATIM Digital Lounge</t>
  </si>
  <si>
    <t xml:space="preserve"> TP6 Lt3 Jl. Basuki Rahmat 107 Surabaya</t>
  </si>
  <si>
    <t>BANK JATIM H2H Samsat Dipenda</t>
  </si>
  <si>
    <t xml:space="preserve"> Jl. Manyar Kertoarjo No. 1 Kec. Mulyorejo Surabaya</t>
  </si>
  <si>
    <t>BANK JATIM H2H SPP Pendidikan UWK Surabaya</t>
  </si>
  <si>
    <t xml:space="preserve"> Jl. Dukuh Kupang XXV No.54 Dukuh Kupang Kec. Dukuhpakis Surabaya</t>
  </si>
  <si>
    <t>BANK JATIM H2H PBB Online Pemkot Surabaya</t>
  </si>
  <si>
    <t xml:space="preserve"> Jl. Jimerto No.25-27 Ketabang Kec. Genteng Surabaya</t>
  </si>
  <si>
    <t>KF</t>
  </si>
  <si>
    <t>BANK JATIM KF Bungurasih</t>
  </si>
  <si>
    <t xml:space="preserve"> Jl. Terminal Bungur Asih Kec. Waru Kab. Sidoarjo</t>
  </si>
  <si>
    <t>BANK JATIM KF RSUD Bhakti Dharma Husada (BDH)</t>
  </si>
  <si>
    <t xml:space="preserve"> Komplek RSUD.Dharma Bakti Husada Kec. Benowo Surabaya</t>
  </si>
  <si>
    <t>BANK JATIM KF Gubernuran</t>
  </si>
  <si>
    <t xml:space="preserve"> Jl. Johar 19-21 Kec. Bubutan Surabaya</t>
  </si>
  <si>
    <t>BANK JATIM KF Dipenda</t>
  </si>
  <si>
    <t xml:space="preserve"> Jl. Manyar Kertoarjo Surabaya</t>
  </si>
  <si>
    <t>BANK JATIM KF RSI Jemursari</t>
  </si>
  <si>
    <t xml:space="preserve"> Jl. Jemursari No 51-57 Kec. Wonocolo Surabaya</t>
  </si>
  <si>
    <t>PP</t>
  </si>
  <si>
    <t>BANK JATIM PP UPTB 2 Surabaya</t>
  </si>
  <si>
    <t xml:space="preserve"> Jl. Tambak Rejo Barat V/3 Kec. Simokerto Surabaya</t>
  </si>
  <si>
    <t>BANK JATIM PP UPTB 4 Surabaya</t>
  </si>
  <si>
    <t xml:space="preserve"> Jl. Dukuh Kupang Barat I/25 Kec. Dukuh Pakis Surabaya</t>
  </si>
  <si>
    <t>BANK JATIM PP UPTB 5 Manyar</t>
  </si>
  <si>
    <t xml:space="preserve"> Jl. Sukadami 1 Surabaya</t>
  </si>
  <si>
    <t>BANK JATIM PP UPTB 8 Surabaya</t>
  </si>
  <si>
    <t xml:space="preserve"> Jl. Rungkut Asri Timur XVIII/2 Surabaya</t>
  </si>
  <si>
    <t>BANK JATIM PP UPTB 3 Surabaya</t>
  </si>
  <si>
    <t xml:space="preserve"> Jl. Raya Menganti 89 Surabaya</t>
  </si>
  <si>
    <t>6/18/2019</t>
  </si>
  <si>
    <t>BANK JATIM PP UPTSA Surabaya</t>
  </si>
  <si>
    <t xml:space="preserve"> Jl. Menur No. 31, Kec. Mulyorejo Surabaya</t>
  </si>
  <si>
    <t>BANK JATIM PP BKP Pemkot Surabaya</t>
  </si>
  <si>
    <t xml:space="preserve"> Jl. Jimerto No. 25-27 Kec. Genteng Surabaya</t>
  </si>
  <si>
    <t>172.26.0.65  /29</t>
  </si>
  <si>
    <t>BANK JATIM PP SPP Nambangan</t>
  </si>
  <si>
    <t xml:space="preserve"> Jl. Nambangan No. 1 Tanah Kali Kedinding Surabaya</t>
  </si>
  <si>
    <t>BANK JATIM PP SPP Joyoboyo</t>
  </si>
  <si>
    <t xml:space="preserve"> Gedung TIJ Lt. 3, Jl. Joyoboyo No. 1 Sawunggaling Kec. Wonokromo Surabaya</t>
  </si>
  <si>
    <t>BANK JATIM PP SPP Pakal</t>
  </si>
  <si>
    <t xml:space="preserve"> Taman Cahaya Jl. Raya Pakal Kel. Pakal Kec. Pakal Surabaya</t>
  </si>
  <si>
    <t>BANK JATIM PP Dinas Tenaga Kerja &amp; Transmigrasi</t>
  </si>
  <si>
    <t xml:space="preserve"> Jl. Dukuh Menanggal Sel. No.124-126 Dukuh Menanggal Kec. Gayungan Surabaya</t>
  </si>
  <si>
    <t>BANK JATIM PP Samsat Barat</t>
  </si>
  <si>
    <t xml:space="preserve"> Jl. Raya Tandes Lor No 1 Kec. Suko Manunggal Surabaya</t>
  </si>
  <si>
    <t>BANK JATIM PP Samsat Selatan</t>
  </si>
  <si>
    <t xml:space="preserve"> Jl. Jetis Seraten Ketintang Kec. Gayungan Surabaya</t>
  </si>
  <si>
    <t>BANK JATIM PP Samsat Utara</t>
  </si>
  <si>
    <t xml:space="preserve"> Jl. Kedung Cowek No 373 Kec. Kenjeran Surabaya</t>
  </si>
  <si>
    <t>BANK JATIM PP RS Soewandi</t>
  </si>
  <si>
    <t xml:space="preserve"> Jl. Tambakrejo No. 45-47 Kec. Simokerto Surabaya</t>
  </si>
  <si>
    <t>BANK JATIM ATM UWK Surabaya (JTM03801)</t>
  </si>
  <si>
    <t>BANK JATIM ATM RSAL Dr Ramelan (JTM00119)</t>
  </si>
  <si>
    <t xml:space="preserve"> Jl. A. Yani (Komplek RSAL Rumkital) Surabaya</t>
  </si>
  <si>
    <t>BANK JATIM ATM SMKN I (JTM00124)</t>
  </si>
  <si>
    <t xml:space="preserve"> Jl. SMEA No. 4 Wonokromo Surabaya</t>
  </si>
  <si>
    <t>0.01</t>
  </si>
  <si>
    <t>BANK JATIM ATM Royal Plaza (JTM17002)</t>
  </si>
  <si>
    <t xml:space="preserve"> ATM Center III, Lantai UG, D3-12-16 (07), Jl. Ahmad Yani No. 16-18 Surabaya</t>
  </si>
  <si>
    <t>PASANG BARU DES 2025</t>
  </si>
  <si>
    <t>BANK JATIM ATM Toserba Plaza (JTM00140)</t>
  </si>
  <si>
    <t xml:space="preserve"> Jl. Adityawarman No 47 Surabaya</t>
  </si>
  <si>
    <t>UPGRADE SEPTEMBER</t>
  </si>
  <si>
    <t>BANK JATIM ATM DLLAJR Prov. Jatim (JTM00127)</t>
  </si>
  <si>
    <t xml:space="preserve"> Jl. A. Yani 268 Surabaya</t>
  </si>
  <si>
    <t>BANK JATIM ATM Kantor BKD Prov Jatim (JTM00168)</t>
  </si>
  <si>
    <t xml:space="preserve"> Jl. Jemur Andayani No 1 Surabaya</t>
  </si>
  <si>
    <t>BANK JATIM ATM Kebun Binatang (JTM07502)</t>
  </si>
  <si>
    <t xml:space="preserve"> Jl. Setail No 1 Surabaya</t>
  </si>
  <si>
    <t>1/13/2015</t>
  </si>
  <si>
    <t>BANK JATIM ATM Plaza Surabaya (JTM00156)</t>
  </si>
  <si>
    <t xml:space="preserve"> Jl. Pemuda 33-37 Surabaya</t>
  </si>
  <si>
    <t>BANK JATIM ATM RS Mata Gayung (JTM12704)</t>
  </si>
  <si>
    <t xml:space="preserve"> Jl. Gayung Kebonsari Timur No 49 Surabaya</t>
  </si>
  <si>
    <t>BANK JATIM ATM Basement SIOLA (JTM00166)</t>
  </si>
  <si>
    <t xml:space="preserve"> Jl. Tunjungan No 1 Surabaya</t>
  </si>
  <si>
    <t>BANK JATIM ATM Jatim Expo Surabaya (JTM00108)</t>
  </si>
  <si>
    <t xml:space="preserve"> Jl. Ahmad Yani No. 99, Jemur Wonosari, Kec. Wonocolo, Kota Surabaya</t>
  </si>
  <si>
    <t>BANK JATIM ATM BG Junction (JTM00141)</t>
  </si>
  <si>
    <t xml:space="preserve"> Level 1 – A17, Jl. Bubutan No.1-7 Bubutan Kec. Bubutan Surabaya</t>
  </si>
  <si>
    <t>BANK JATIM ATM RSI Jemursari (JTM12803)</t>
  </si>
  <si>
    <t xml:space="preserve"> Jl. Jemur Wonosari Kec. Wonocolo Surabaya</t>
  </si>
  <si>
    <t>BANK JATIM ATM/CRM Yayasan Khadijah Surabaya (JTM17003)</t>
  </si>
  <si>
    <t xml:space="preserve"> Jl. Ahmad Yani No. 2-4, Surabaya (ATM Center)</t>
  </si>
  <si>
    <t>Samsat</t>
  </si>
  <si>
    <t>BANK JATIM Samsat Online Capem UWK (Univ. Wijaya Kusuma)</t>
  </si>
  <si>
    <t xml:space="preserve"> Jl. Dukuh Kupang Barat 1 Surabaya</t>
  </si>
  <si>
    <t>CABANG TULUNGAGUNG</t>
  </si>
  <si>
    <t>BANK JATIM Cabang Tulungagung</t>
  </si>
  <si>
    <t xml:space="preserve"> Jl. I Gusti Ngurah Rai 1, Kec. Tulungagung Tulungagung</t>
  </si>
  <si>
    <t>BANK JATIM Capem Ngunut</t>
  </si>
  <si>
    <t xml:space="preserve"> Jl. Adil no. 1 Kec. Ngunut Tulungagung</t>
  </si>
  <si>
    <t>192.168.153.166 /30</t>
  </si>
  <si>
    <t>BANK JATIM Capem Bandung</t>
  </si>
  <si>
    <t xml:space="preserve"> Jl. P. Sudirman No. 8 Kec. Bandung Tulungagung</t>
  </si>
  <si>
    <t>11/20/2015</t>
  </si>
  <si>
    <t>BANK JATIM Capem Kauman</t>
  </si>
  <si>
    <t xml:space="preserve"> Jl. Semeru No. 26 Kec. Kauman Tulungagung</t>
  </si>
  <si>
    <t>BANK JATIM Capem Campurdarat</t>
  </si>
  <si>
    <t xml:space="preserve"> Jl. Kanigoro No 1 Kec. Campurdarat Tulungagung</t>
  </si>
  <si>
    <t>BANK JATIM H2H PBB Online Pemkab Tulungagung</t>
  </si>
  <si>
    <t xml:space="preserve"> Jl. Ahmad Yani Timur No.37 Tamanan Kec. Tulungagung Kab. Tulungagung</t>
  </si>
  <si>
    <t>BANK JATIM H2H SP2D BPKAD Tulungagung</t>
  </si>
  <si>
    <t xml:space="preserve"> Jl. Ahmad Yani Timur No.37 Tamanan Kec. Tulungagung Kab.Tulungagung</t>
  </si>
  <si>
    <t>BANK JATIM KF Pemkab Tulungagung</t>
  </si>
  <si>
    <t xml:space="preserve"> Jl. Achmad Yani No. 37 Kec. Tulungagung Tulungagung</t>
  </si>
  <si>
    <t>BANK JATIM KF Ngantru</t>
  </si>
  <si>
    <t xml:space="preserve"> Jl. Raya Ngantru Kec. Ngantru Tulungagung</t>
  </si>
  <si>
    <t>196.168.252.9 /29</t>
  </si>
  <si>
    <t>BANK JATIM KF Kalidawir</t>
  </si>
  <si>
    <t xml:space="preserve"> Kel. Karangtalun RT01 RW03 Kec.Kalidawir Tulungagung</t>
  </si>
  <si>
    <t>BANK JATIM KF Rejotangan</t>
  </si>
  <si>
    <t xml:space="preserve"> Jl. Nasional III, Rejotangan, Ariyojeding, Kec. Rejotangan, Kab Tulungagung</t>
  </si>
  <si>
    <t>BANK JATIM PP KPP Pratama</t>
  </si>
  <si>
    <t xml:space="preserve"> Jl. Ki Mangun Sarkoro Beji, Kec. Boyolangu Tulungagung</t>
  </si>
  <si>
    <t>BANK JATIM ATM AkBid Blitar (JTM04702)</t>
  </si>
  <si>
    <t xml:space="preserve"> Jl. Tulungagung - Blitar Km 4 Kec. Sumbergempol Tulungagung</t>
  </si>
  <si>
    <t>BANK JATIM ATM Dealer Armada (JTM01513)</t>
  </si>
  <si>
    <t xml:space="preserve"> Jl. Patimura No. 40 Kec. Tulungagung</t>
  </si>
  <si>
    <t>CABANG TUBAN</t>
  </si>
  <si>
    <t>BANK JATIM Cabang Tuban</t>
  </si>
  <si>
    <t xml:space="preserve"> Jl. Basuki Rakhmad 13 Kec. Tuban Kab. Tuban</t>
  </si>
  <si>
    <t>192.168.152.94 /30</t>
  </si>
  <si>
    <t>BANK JATIM Capem Jatirogo</t>
  </si>
  <si>
    <t xml:space="preserve"> Jl. Raya Timur No. 78 Kec. Jatirogo Kab. Tuban</t>
  </si>
  <si>
    <t>BANK JATIM Capem Rengel</t>
  </si>
  <si>
    <t xml:space="preserve"> Jl. Raya timur 114 Kec. Rengel Kab. Tuban</t>
  </si>
  <si>
    <t>BANK JATIM Capem Kerek</t>
  </si>
  <si>
    <t xml:space="preserve"> Jl. Raya Kerek-Montong No. 1 Ds Jarorejo Kec. Kerek Kab. Tuban</t>
  </si>
  <si>
    <t>BANK JATIM Capem Bancar</t>
  </si>
  <si>
    <t xml:space="preserve"> Jl. Raya Bulu Bancar No 85 Kec. Bancar Kab. Tuban</t>
  </si>
  <si>
    <t>192.168.156.226 /30</t>
  </si>
  <si>
    <t>BANK JATIM Capem Widang</t>
  </si>
  <si>
    <t xml:space="preserve"> Jl. Raya Tuban - Babat Kec. Widang Kab. Tuban</t>
  </si>
  <si>
    <t>192.168.157.46 /30</t>
  </si>
  <si>
    <t>BANK JATIM H2H SPP Pendidikan Unirow</t>
  </si>
  <si>
    <t xml:space="preserve"> Jl. Manunggal No. 61 Kec. Semanding Kab. Tuban</t>
  </si>
  <si>
    <t>BANK JATIM H2H Pemkab Tuban (KF Pemkab)</t>
  </si>
  <si>
    <t xml:space="preserve"> Jl. Kartini No. 2 Kec. Tuban Kab. Tuban</t>
  </si>
  <si>
    <t>192.168.151.6 /30</t>
  </si>
  <si>
    <t>BANK JATIM KF Merakurak</t>
  </si>
  <si>
    <t xml:space="preserve"> Jl. Raya Merakurak Mandirejo Kec. Merakurak Kab. Tuban</t>
  </si>
  <si>
    <t>BANK JATIM PP Samsat Tuban</t>
  </si>
  <si>
    <t xml:space="preserve"> Jl. Teuku Umar No 03 Kec. Tuban Kab. Tuban</t>
  </si>
  <si>
    <t>196.168.121.129 /29</t>
  </si>
  <si>
    <t>7/31/2017</t>
  </si>
  <si>
    <t>BANK JATIM ATM RSUD Koesma Tuban (JTM01706)</t>
  </si>
  <si>
    <t xml:space="preserve"> Jl. Dr. Wahidin Sudiro Husodo No. 800 Kec. Tuban Kab. Tuban</t>
  </si>
  <si>
    <t>BANK JATIM ATM Samsat Tuban (JTM01707)</t>
  </si>
  <si>
    <t xml:space="preserve"> Jl. Teuku Umar 19 Tuban</t>
  </si>
  <si>
    <t>BANK JATIM ATM Tambakboyo (JTM14902)</t>
  </si>
  <si>
    <t xml:space="preserve"> Jl. Raya Tuban Semarang Kec. Tambakboyo Kab. Tuban</t>
  </si>
  <si>
    <t>BANK JATIM ATM Kec. Semanding (Diknas) (JTM01710)</t>
  </si>
  <si>
    <t xml:space="preserve"> Jl. Dr. Wahidin SH Kec. Semanding Kab. Tuban</t>
  </si>
  <si>
    <t>BANK JATIM ATM Jenu Tuban (JTM01712)</t>
  </si>
  <si>
    <t xml:space="preserve"> Jl. Raya Jenu Kec. Jenu Kab. Tuban</t>
  </si>
  <si>
    <t>196.168.117.129 /29</t>
  </si>
  <si>
    <t>BANK JATIM Samsat Online Capem Rengel</t>
  </si>
  <si>
    <t xml:space="preserve"> Jl. Raya Timur Rengel 537, Tuban</t>
  </si>
  <si>
    <t>172.20.33.1 /26</t>
  </si>
  <si>
    <t>BANK JATIM Samsat Online Capem Kerek</t>
  </si>
  <si>
    <t xml:space="preserve"> Jl. Raya Jarorejo 1 Tuban</t>
  </si>
  <si>
    <t>CABANG TRENGGALEK</t>
  </si>
  <si>
    <t>BANK JATIM Cabang Trenggalek</t>
  </si>
  <si>
    <t xml:space="preserve"> Jl. Panglima Sudirman No. 145 Kec. Trenggalek Trenggalek</t>
  </si>
  <si>
    <t>BANK JATIM Capem Karangan</t>
  </si>
  <si>
    <t xml:space="preserve"> Jalan Raya Karangan-Panggul Dsn/Kec.Karangan Kab.Trenggalek</t>
  </si>
  <si>
    <t>192.168.156.242 /30</t>
  </si>
  <si>
    <t>BANK JATIM Capem Watulimo</t>
  </si>
  <si>
    <t xml:space="preserve"> Jl. Raya Pantai Prigi Ds.Tasikmadu Kec. Watulimo Trenggalek</t>
  </si>
  <si>
    <t>BANK JATIM Capem Panggul</t>
  </si>
  <si>
    <t xml:space="preserve"> Jl. Raya Panggul-Trenggalek, Kec. Panggul Trenggalek</t>
  </si>
  <si>
    <t>BANK JATIM H2H PBB Online KK Pemda Trenggalek</t>
  </si>
  <si>
    <t xml:space="preserve"> Jl. Sunan Kalijogo No.2 Trenggalek</t>
  </si>
  <si>
    <t>BANK JATIM KF Durenan</t>
  </si>
  <si>
    <t xml:space="preserve"> Jl. Raya Durenan-Tulungagung Ds Kendalrejo RT03 RW01 Kec. Durenan Trenggalek</t>
  </si>
  <si>
    <t>196.168.106.145 /28</t>
  </si>
  <si>
    <t>BANK JATIM KF RSUD Dr. Soedomo</t>
  </si>
  <si>
    <t xml:space="preserve"> Jl. Dr. Soetomo No. 02 Cengkong Tamanan Kec. Trenggalek Kab Trenggalek</t>
  </si>
  <si>
    <t>BANK JATIM KF Pemda Trenggalek</t>
  </si>
  <si>
    <t xml:space="preserve"> Jl. A. Yani No. 1, Kec. Trenggalek Trenggalek</t>
  </si>
  <si>
    <t>BANK JATIM KF Tugu</t>
  </si>
  <si>
    <t xml:space="preserve"> Desa Nglongsor RT 006 RW 002 Kec. Tugu Trenggalek</t>
  </si>
  <si>
    <t>BANK JATIM ATM Samsat Trenggalek (JTM02209)</t>
  </si>
  <si>
    <t xml:space="preserve"> Jl. Ki Mangunsarkoro No. 9 Surodakan Kec. Trenggalek Kab Trenggalek</t>
  </si>
  <si>
    <t>196.168.110.217 /29</t>
  </si>
  <si>
    <t>CABANG SYARIAH</t>
  </si>
  <si>
    <t>11/25/2015</t>
  </si>
  <si>
    <t>BANK JATIM Cabang Syariah Sidoarjo</t>
  </si>
  <si>
    <t xml:space="preserve"> Jl. Sunanjar Priyo Sudarmo 138-148 Blok A-B Sidokare Sidoarjo</t>
  </si>
  <si>
    <t>BANK JATIM Cabang Syariah Gresik</t>
  </si>
  <si>
    <t xml:space="preserve"> Jl. R.A. Kartini No. 220-222 Gresik</t>
  </si>
  <si>
    <t>BANK JATIM Cabang Syariah Jember</t>
  </si>
  <si>
    <t xml:space="preserve"> Jl. Gajah Mada 278 Jember</t>
  </si>
  <si>
    <t>BANK JATIM Cabang Syariah Kediri</t>
  </si>
  <si>
    <t xml:space="preserve"> Jl. Diponegoro No. 50 B Kediri</t>
  </si>
  <si>
    <t>BANK JATIM Cabang Syariah Malang</t>
  </si>
  <si>
    <t xml:space="preserve"> Jl. Soekarno Hatta Grand Ruko Kav. 13-14 Malang</t>
  </si>
  <si>
    <t>BANK JATIM Cabang Syariah Surabaya</t>
  </si>
  <si>
    <t xml:space="preserve"> Jl. Dr. Sutomo No 37 Surabaya</t>
  </si>
  <si>
    <t>BANK JATIM Capem Syariah Sampang</t>
  </si>
  <si>
    <t xml:space="preserve"> Jl. Jaksa Agung Suprapto No. 65 Sampang</t>
  </si>
  <si>
    <t>BANK JATIM Capem Syariah Madiun</t>
  </si>
  <si>
    <t xml:space="preserve"> Jl. Hos Cokroaminoto No. 128 Kota Madiun</t>
  </si>
  <si>
    <t>BANK JATIM Capem Syariah Blitar</t>
  </si>
  <si>
    <t xml:space="preserve"> Jl. Kalimantan Ruko Niaga Kav 8-9 Blitar</t>
  </si>
  <si>
    <t>BANK JATIM Capem Syariah Surabaya Utara</t>
  </si>
  <si>
    <t xml:space="preserve"> Jl. Kenjeran No. 29 Surabaya</t>
  </si>
  <si>
    <t>BANK JATIM Capem Syariah Surabaya Timur</t>
  </si>
  <si>
    <t xml:space="preserve"> Jl.Ir Soekarno MERR Komplek Ruko ICON 21 Kav 21 Surabaya</t>
  </si>
  <si>
    <t>BANK JATIM Capem Syariah Wiyung Surabaya Barat</t>
  </si>
  <si>
    <t xml:space="preserve"> Jl. Raya Menganti Babatan Pratama Blok A-08 Surabaya</t>
  </si>
  <si>
    <t>BANK JATIM Capem Syariah Probolinggo</t>
  </si>
  <si>
    <t xml:space="preserve"> Jl. Panglima Sudirman 462-464 Probolinggo</t>
  </si>
  <si>
    <t>BANK JATIM Capem Syariah Genteng</t>
  </si>
  <si>
    <t xml:space="preserve"> Jl. Gajahmada No 6A Ruko Pasar Genteng Banyuwangi</t>
  </si>
  <si>
    <t>BANK JATIM Capem Syariah Lamongan</t>
  </si>
  <si>
    <t xml:space="preserve"> Jl. Sunan Giri Ruko LTC Blok A1 Lamongan</t>
  </si>
  <si>
    <t>BANK JATIM Capem Syariah Jombang</t>
  </si>
  <si>
    <t xml:space="preserve"> Jl. KH. Wachid Hasyim No.16 Desa Kepanjen Kec.Jombang Kab. Jombang</t>
  </si>
  <si>
    <t>BANK JATIM Capem Syariah Mojokerto</t>
  </si>
  <si>
    <t xml:space="preserve"> Jl. Mojopahit 454 Ds. Kranggan Kec. Prajurit Kulon Kota Mojokerto</t>
  </si>
  <si>
    <t>CABANG SYARIAH SURABAYA</t>
  </si>
  <si>
    <t>BANK JATIM KF Syariah SMA Muhammadiyah 1 Kapasan</t>
  </si>
  <si>
    <t xml:space="preserve"> Jl. Raya Sutorejo No.59, Dukuh Sutorejo, Kec. Mulyorejo, Surabaya</t>
  </si>
  <si>
    <t>BANK JATIM KF Syariah UINSA Surabaya</t>
  </si>
  <si>
    <t xml:space="preserve"> Jl. Ahmad Yani No.117 Jemur Wonosari Kec. Wonocolo Kota Surabaya</t>
  </si>
  <si>
    <t>CABANG SYARIAH MALANG</t>
  </si>
  <si>
    <t>BANK JATIM KF Syariah UNISMA Malang</t>
  </si>
  <si>
    <t xml:space="preserve"> Jl.Tata Surya Blok B1, Malang</t>
  </si>
  <si>
    <t xml:space="preserve">PRORATA PSB </t>
  </si>
  <si>
    <t xml:space="preserve">PSB BULAN 7 OKTOBER  2025 </t>
  </si>
  <si>
    <t>CABANG SYARIAH GRESIK</t>
  </si>
  <si>
    <t>BANK JATIM PP Syariah Unmuh Gresik</t>
  </si>
  <si>
    <t xml:space="preserve"> Jl. Sumatra No 101 GKB Gresik</t>
  </si>
  <si>
    <t>CABANG SYARIAH KEDIRI</t>
  </si>
  <si>
    <t>BANK JATIM PP Syariah RSM Ahmad Dahlan</t>
  </si>
  <si>
    <t xml:space="preserve"> Jl. Gatot Subroto 84 Kediri</t>
  </si>
  <si>
    <t>BANK JATIM PP Syariah SMA Muhammadiyah</t>
  </si>
  <si>
    <t xml:space="preserve"> Jl. Genteng No 10 Surabaya</t>
  </si>
  <si>
    <t>BANK JATIM PP Syariah Maskumambang</t>
  </si>
  <si>
    <t xml:space="preserve"> Jl. Raya Sembungan Kidul Dukun Gresik</t>
  </si>
  <si>
    <t>CABANG SYARIAH KEPANJEN</t>
  </si>
  <si>
    <t>BANK JATIM PP Syariah SMK 7 Muhammadiyah Gondanglegi</t>
  </si>
  <si>
    <t xml:space="preserve"> Jl. KH Ahmad Dahlan No 20 Kec. Gondanglegi Kab Malang</t>
  </si>
  <si>
    <t>CABANG SYARIAH SIDOARJO</t>
  </si>
  <si>
    <t>BANK JATIM PP Syariah SD Muhammadiyah</t>
  </si>
  <si>
    <t xml:space="preserve"> Jl. Raden Patah 91 F Kel. Pucang Anom Kec. Sidoarjo Kab. Sidoarjo</t>
  </si>
  <si>
    <t>BANK JATIM PP Syariah Yayasan Masjid Al-Huda Kediri</t>
  </si>
  <si>
    <t xml:space="preserve"> Jl. Masjid Al Huda No. 196 Kel. Ngadirejo Kec. Kota Kediri</t>
  </si>
  <si>
    <t>BANK JATIM ATM Unisma (JTM00425)</t>
  </si>
  <si>
    <t xml:space="preserve"> Jl. Mayjen Haryono 193, Lowokwaru Malang</t>
  </si>
  <si>
    <t>BANK JATIM ATM PP SMP Muhammadiyah (JTM02627)</t>
  </si>
  <si>
    <t xml:space="preserve"> Jl. KH Samanhudi No 81 Kel. Bulu Sidokare Kec. Sidoarjo Kab. Sidoarjo</t>
  </si>
  <si>
    <t>CABANG SYARIAH MADIUN</t>
  </si>
  <si>
    <t>10/29/2019</t>
  </si>
  <si>
    <t>BANK JATIM ATM RSU Darmayu (JTM00517)</t>
  </si>
  <si>
    <t xml:space="preserve"> Jl. Kapten Tendean No.47, Demangan, Kec. Taman, Madiun</t>
  </si>
  <si>
    <t>BANK JATIM ATM/CRM Syariah Masjid Sabilillah Malang (JTM00438)</t>
  </si>
  <si>
    <t xml:space="preserve"> Jl. Jendral A. Yani 15 Malang</t>
  </si>
  <si>
    <t>CABANG SUMENEP</t>
  </si>
  <si>
    <t>BANK JATIM Cabang Sumenep</t>
  </si>
  <si>
    <t xml:space="preserve"> Jl. Trunojoyo 49 Kec. Kota Kab. Sumenep</t>
  </si>
  <si>
    <t>BANK JATIM Capem Pragaan</t>
  </si>
  <si>
    <t xml:space="preserve"> Jl. Sumenep-Pamekasan Kec. Pragaan Sumenep</t>
  </si>
  <si>
    <t>BANK JATIM Capem Lenteng</t>
  </si>
  <si>
    <t xml:space="preserve"> Jl. Raya Lenteng Kec. Lenteng Sumenep</t>
  </si>
  <si>
    <t>192.168.157.241 /30</t>
  </si>
  <si>
    <t>BANK JATIM H2H SP2D BKAD Sumenep</t>
  </si>
  <si>
    <t xml:space="preserve"> Jl. Dr. Cipto No.33 Ds. Kolor Sumenep</t>
  </si>
  <si>
    <t>BANK JATIM H2H PBB Online Dispenda Kab Sumenep</t>
  </si>
  <si>
    <t xml:space="preserve"> Jl. Kamboja 20 Sumenep</t>
  </si>
  <si>
    <t>BANK JATIM KF RSUD Muh Anwar</t>
  </si>
  <si>
    <t xml:space="preserve"> Jl. Dr Cipto 42 Kec. Kota Kab. Sumenep</t>
  </si>
  <si>
    <t>196.168.120.49 /29</t>
  </si>
  <si>
    <t>BANK JATIM Samsat Online Capem Pragaan</t>
  </si>
  <si>
    <t>172.200.84.33 /28</t>
  </si>
  <si>
    <t>CABANG SITUBONDO</t>
  </si>
  <si>
    <t>BANK JATIM Cabang Situbondo</t>
  </si>
  <si>
    <t xml:space="preserve"> Jl. Basuki Rahmat 235 Kec. Panji Situbondo</t>
  </si>
  <si>
    <t>192.168.152.154 /30</t>
  </si>
  <si>
    <t>BANK JATIM Capem Besuki</t>
  </si>
  <si>
    <t xml:space="preserve"> Jl. Mawar No 1 Ds.Besuki Kec.Besuki Situbondo</t>
  </si>
  <si>
    <t>BANK JATIM Capem Asembagus</t>
  </si>
  <si>
    <t xml:space="preserve"> Jl. Raya Asembagus ,Kec. Asembagus Situbondo</t>
  </si>
  <si>
    <t>2/25/2019</t>
  </si>
  <si>
    <t>BANK JATIM H2H SP2D Pemda Situbondo</t>
  </si>
  <si>
    <t xml:space="preserve"> Jl. Sudirman No.1 Situbondo</t>
  </si>
  <si>
    <t>BANK JATIM KF RSUD Abdoer Rohim</t>
  </si>
  <si>
    <t xml:space="preserve"> Jl. Anggrek No. 68 Kec. Situbondo Situbondo</t>
  </si>
  <si>
    <t>BANK JATIM KF Ponpes Salafiyah</t>
  </si>
  <si>
    <t xml:space="preserve"> Jl. KHR. Syamsul Arifin Kec. Banyuputih Situbondo</t>
  </si>
  <si>
    <t>BANK JATIM PP KPP Pratama Situbondo</t>
  </si>
  <si>
    <t xml:space="preserve"> Jl. Argopuro No. 41 Kec. Panji Situbondo</t>
  </si>
  <si>
    <t>BANK JATIM PP RSUD Besuki</t>
  </si>
  <si>
    <t xml:space="preserve"> Jl. Olahraga Nomor 55 Kec. Besuki Situbondo</t>
  </si>
  <si>
    <t>BANK JATIM ATM RSUD Dr. Abdoer Rahman (JTM02905)</t>
  </si>
  <si>
    <t xml:space="preserve"> Jl Anggrek No. 68 Situbondo</t>
  </si>
  <si>
    <t>196.168.108.201 /29</t>
  </si>
  <si>
    <t>BANK JATIM ATM Samsat Situbondo (JTM02908)</t>
  </si>
  <si>
    <t xml:space="preserve"> Jl. Gunung Arjuno Mimbaan Kec. Panji Situbondo</t>
  </si>
  <si>
    <t>BANK JATIM ATM Kantor DPRD Kab Situbondo (JTM02910)</t>
  </si>
  <si>
    <t xml:space="preserve"> Jl. Kenanga No 1 Krajan Patokan Kec. Situbondo Kab. Situbondo</t>
  </si>
  <si>
    <t>BANK JATIM ATM Puskemas Kapongan (JTM02911)</t>
  </si>
  <si>
    <t xml:space="preserve"> Jl. Banyuwangi, Tengah, Kec Kapongan Situbondo</t>
  </si>
  <si>
    <t>BANK JATIM ATM RSUD Asembagus (JTM13003)</t>
  </si>
  <si>
    <t xml:space="preserve"> Jl. Raya Banyuwangi Krajan Wringinanom Asembagus Situbondo</t>
  </si>
  <si>
    <t>BANK JATIM ATM Kantor Kec Suboh (JTM05403)</t>
  </si>
  <si>
    <t xml:space="preserve"> Kantor Kecamatan Suboh Jl. Raya Buduan Suboh Situbondo</t>
  </si>
  <si>
    <t>BANK JATIM ATM KORPRI Mart (JTM05403)</t>
  </si>
  <si>
    <t xml:space="preserve"> Jl. Basuki Rahmat No.1A Mimbaan Utara Kec. Panji Kab. Situbondo</t>
  </si>
  <si>
    <t>BANK JATIM ATM Univ. Abdurachman Saleh (JTM02916)</t>
  </si>
  <si>
    <t xml:space="preserve"> Jl. PB Sudirman No.7 Karangasem Patokan Kec/Kab. Situbondo</t>
  </si>
  <si>
    <t>12/16/2015</t>
  </si>
  <si>
    <t>BANK JATIM ATM Ponpes Salafiyah 2 (JTM13004)</t>
  </si>
  <si>
    <t xml:space="preserve"> Jl. KH Syamsul Arifin Sukorejo Situbondo</t>
  </si>
  <si>
    <t>BANK JATIM ATM/CRM Banyuglugur (JTM05404)</t>
  </si>
  <si>
    <t xml:space="preserve"> Jl. Raya Kalianget Krajan Kec. Banyuglugur Kab. Situbondo</t>
  </si>
  <si>
    <t>BANK JATIM Samsat Online Capem Besuki</t>
  </si>
  <si>
    <t xml:space="preserve"> Jl. Sudirman 7 Situbondo</t>
  </si>
  <si>
    <t>BANK JATIM Samsat Online Capem Asembagus</t>
  </si>
  <si>
    <t xml:space="preserve"> Jl. Raya Asembagus Situbondo</t>
  </si>
  <si>
    <t>CABANG SIDOARJO</t>
  </si>
  <si>
    <t>BANK JATIM Cabang Sidoarjo</t>
  </si>
  <si>
    <t xml:space="preserve"> Jl. Jend. A. Yani 29 Kec. Sidoarjo Kab. Sidoarjo</t>
  </si>
  <si>
    <t>BANK JATIM Capem Puspa Agro</t>
  </si>
  <si>
    <t xml:space="preserve"> Jl. Sawunggaling Pasar Puspo Agro Stan 177-183 Kec. Taman Sidoarjo</t>
  </si>
  <si>
    <t>BANK JATIM Capem Tulangan</t>
  </si>
  <si>
    <t xml:space="preserve"> Jl. Raya Kenongo No. 21 RT4 RW2 Kenongo Kec. Tulangan Sidoarjo</t>
  </si>
  <si>
    <t>192.168.153.34 /30</t>
  </si>
  <si>
    <t>BANK JATIM Capem Waru</t>
  </si>
  <si>
    <t xml:space="preserve"> Ruko Gateway Blok B2 Kec. Waru Sidoarjo</t>
  </si>
  <si>
    <t>BANK JATIM Capem Taman</t>
  </si>
  <si>
    <t xml:space="preserve"> Jl. Kalijaten Ruko Sepanjang Town House B1 Sepanjang Kec. Taman Sidoarjo</t>
  </si>
  <si>
    <t>192.168.153.78 /30</t>
  </si>
  <si>
    <t>BANK JATIM Capem Krian</t>
  </si>
  <si>
    <t xml:space="preserve"> Jl. Imam Bonjol No. 30, Kec. Krian Sidoarjo</t>
  </si>
  <si>
    <t>BANK JATIM Capem Gedangan</t>
  </si>
  <si>
    <t xml:space="preserve"> Jl. A. Yani No.119 Magersari Kec. Gedangan Kab. Sidoarjo</t>
  </si>
  <si>
    <t>192.168.156.74 /29</t>
  </si>
  <si>
    <t>BANK JATIM Capem Porong</t>
  </si>
  <si>
    <t xml:space="preserve"> Jl. Kenongo No. 525 Juwetkenongo Kec. Porong Sidoarjo</t>
  </si>
  <si>
    <t>BANK JATIM Capem Prambon</t>
  </si>
  <si>
    <t xml:space="preserve"> Jl. Diponegoro No. 123 Kec. Prambon Sidoarjo</t>
  </si>
  <si>
    <t>BANK JATIM H2H PPB Online RSUD Sidoarjo</t>
  </si>
  <si>
    <t xml:space="preserve"> Jl. Raya Mojopahit No. 667 Sidoarjo (Ruang IT)</t>
  </si>
  <si>
    <t>BANK JATIM H2H PBB Online Pemda Sidoarjo</t>
  </si>
  <si>
    <t xml:space="preserve"> Jl. Pahlawan 56 Sidoarjo (KF Pemda)</t>
  </si>
  <si>
    <t>BANK JATIM KF RSUD Sidoarjo</t>
  </si>
  <si>
    <t xml:space="preserve"> Jl. Mojopahit No. 667, Kec. Sidoarjo Kab. Sidoarjo</t>
  </si>
  <si>
    <t>BANK JATIM KF Tarik</t>
  </si>
  <si>
    <t xml:space="preserve"> Jl. Raya Tarik No 1 Kec. Tarik Sidoarjo</t>
  </si>
  <si>
    <t>196.168.168.73 /29</t>
  </si>
  <si>
    <t>BANK JATIM KF Waru</t>
  </si>
  <si>
    <t xml:space="preserve"> Ruko Trans Waru No. 10 Kec. Waru Sidoarjo</t>
  </si>
  <si>
    <t>BANK JATIM KF Krembung</t>
  </si>
  <si>
    <t xml:space="preserve"> Jl. Kecamatan No. 1 Kec. Krembung Sidoarjo</t>
  </si>
  <si>
    <t>BANK JATIM KF Jabon</t>
  </si>
  <si>
    <t xml:space="preserve"> Jl. Majapahit RT 02 RW 01 Jabon Sidoarjo</t>
  </si>
  <si>
    <t>BANK JATIM KF Buduran</t>
  </si>
  <si>
    <t xml:space="preserve"> Jl. Raya Buduran No. 270 Kec. Buduran Sidoarjo</t>
  </si>
  <si>
    <t>BANK JATIM KF Balongbendo</t>
  </si>
  <si>
    <t xml:space="preserve"> Jl. Mayjend Bambang Yuwono No. 2 Kec. Balongbendo Sidoarjo</t>
  </si>
  <si>
    <t>BANK JATIM KF Candi</t>
  </si>
  <si>
    <t xml:space="preserve"> Jl. Moh. Ridwan No. 1, Kec. Candi Sidoarjo</t>
  </si>
  <si>
    <t>BANK JATIM KF Betro</t>
  </si>
  <si>
    <t xml:space="preserve"> Jl. Garuda No 47 Betro Kec. Sedati Sidoarjo</t>
  </si>
  <si>
    <t>196.168.110.137 /29</t>
  </si>
  <si>
    <t>BANK JATIM KF Wonoayu</t>
  </si>
  <si>
    <t xml:space="preserve"> Jl. Raya Wonoayu No. 83 Kec. Wonoayu Sidoarjo</t>
  </si>
  <si>
    <t>BANK JATIM PP Kec. Gedangan</t>
  </si>
  <si>
    <t xml:space="preserve"> Jl. Sukodono No. 1 Kec. Gedangan Sidoarjo</t>
  </si>
  <si>
    <t>BANK JATIM PP Kec. Tanggulangin</t>
  </si>
  <si>
    <t xml:space="preserve"> Jl. Praja Mukti No. 2 Kec. Tanggulangin Sidoarjo</t>
  </si>
  <si>
    <t>BANK JATIM PP Samsat Trosobo (Ex Samsat Krian)</t>
  </si>
  <si>
    <t xml:space="preserve"> Jl. Balai Desa, Boharan, Keboharan, Kec. Taman, Kab. Sidoarjo</t>
  </si>
  <si>
    <t>BANK JATIM PP Samsat Cemengkalang</t>
  </si>
  <si>
    <t xml:space="preserve"> Jl. Raya Cemengkalang No 12 Kec. Sidoarjo Kab. Sidoarjo</t>
  </si>
  <si>
    <t>BANK JATIM PP Kec. Sukodono</t>
  </si>
  <si>
    <t xml:space="preserve"> Jl. Raya Bukit Kweni Desa Anggaswangi Kel. Sukodono Sidoarjo</t>
  </si>
  <si>
    <t>196.168.119.169 /29</t>
  </si>
  <si>
    <t>BANK JATIM PP RSUD Sibar</t>
  </si>
  <si>
    <t xml:space="preserve"> Jl. Bibis Bunder Kamera’an Tambak Kemerakan Kec. Krian Kab. Sidoarjo</t>
  </si>
  <si>
    <t>BANK JATIM ATM Kec. Sedati (JTM08303)</t>
  </si>
  <si>
    <t xml:space="preserve"> Jl. Pulungan No. 1 Kec. Sedati Sidoarjo</t>
  </si>
  <si>
    <t>BANK JATIM ATM Kec. Sukodono (JTM07202)</t>
  </si>
  <si>
    <t xml:space="preserve"> Jl. Raya Sukodono No.18 Karangnongko Kab. Sidoarjo</t>
  </si>
  <si>
    <t>BANK JATIM ATM Lippo Plaza (JTM02624)</t>
  </si>
  <si>
    <t xml:space="preserve"> Lippo Plaza, Jl. Raya Jati No 1 Sidoarjo</t>
  </si>
  <si>
    <t>196.168.189.1 /30</t>
  </si>
  <si>
    <t>BANK JATIM ATM Dinas Perijinan Sidoarjo (JTM02611)</t>
  </si>
  <si>
    <t xml:space="preserve"> Jl. Pahlawan 141 Sidoarjo</t>
  </si>
  <si>
    <t>BANK JATIM ATM Dinas Sosial dan Tenaga Kerja (JTM02626)</t>
  </si>
  <si>
    <t xml:space="preserve"> Jl. Raya Jati No 4 Sidoarjo</t>
  </si>
  <si>
    <t>BANK JATIM ATM Alfamart Kludan (JTM07303)</t>
  </si>
  <si>
    <t xml:space="preserve"> Jl. Raya Kludan No.17, Kec. Tanggulangin Sidoarjo</t>
  </si>
  <si>
    <t>9/20/2015</t>
  </si>
  <si>
    <t>BANK JATIM ATM Dinas Lingkungan Hidup &amp; Kebersihan (DLHK) (JTM02623)</t>
  </si>
  <si>
    <t xml:space="preserve"> Jl. Raya Siwalan Panji No. 36 Buduran Sidoarjo</t>
  </si>
  <si>
    <t>BANK JATIM Samsat Online Capem Puspa Agro</t>
  </si>
  <si>
    <t xml:space="preserve"> Dipenda Sidoarjo</t>
  </si>
  <si>
    <t>172.20.23.65 /26</t>
  </si>
  <si>
    <t>CABANG SAMPANG</t>
  </si>
  <si>
    <t>BANK JATIM Cabang Sampang</t>
  </si>
  <si>
    <t xml:space="preserve"> Jl. K.H. Wakhid Hasyim 111, Kec. Sampang Kab. Sampang</t>
  </si>
  <si>
    <t>BANK JATIM Capem Ketapang</t>
  </si>
  <si>
    <t xml:space="preserve"> Jl. Raya Ketapang RT.01, RW.08 Ds Ktp Barat Kec. Ketapang Sampang</t>
  </si>
  <si>
    <t>192.168.153.202 /30</t>
  </si>
  <si>
    <t>BANK JATIM KF RSUD Sampang</t>
  </si>
  <si>
    <t xml:space="preserve"> Jl. Rajawali No 10 Kec. Sampang Kab. Sampang</t>
  </si>
  <si>
    <t>BANK JATIM PP MPP Sampang</t>
  </si>
  <si>
    <t xml:space="preserve"> Jl. KH Wahid Hasyim Sampang</t>
  </si>
  <si>
    <t>196.168.121.169 /29</t>
  </si>
  <si>
    <t>BANK JATIM Samsat Online Capem Ketapang</t>
  </si>
  <si>
    <t xml:space="preserve"> Jl Raya Ketapang Banyu Wates, Sampang</t>
  </si>
  <si>
    <t>172.20.82.1 /26</t>
  </si>
  <si>
    <t>CABANG PROBOLINGGO</t>
  </si>
  <si>
    <t>BANK JATIM Cabang Probolinggo</t>
  </si>
  <si>
    <t xml:space="preserve"> Jl. Soekarno-Hatta No. 311 Kel. Tisnonegaran Kec. Kanigaran Kota Probolinggo</t>
  </si>
  <si>
    <t>BANK JATIM Capem Maron</t>
  </si>
  <si>
    <t xml:space="preserve"> Jl. Raya Maron No 696 Ds. Maron Kidul Kec.Maron Kab Probolinggo</t>
  </si>
  <si>
    <t>BANK JATIM Capem Leces</t>
  </si>
  <si>
    <t xml:space="preserve"> Jl. Raya Leces No. 87, Krajan I, Sumberkedawung, Kec. Leces, Kabupaten Probolinggo</t>
  </si>
  <si>
    <t>BANK JATIM Capem Gatot Subroto</t>
  </si>
  <si>
    <t xml:space="preserve"> Jl. Gatot Subroto No.35 Mayangan Kota Probolinggo</t>
  </si>
  <si>
    <t>BANK JATIM Capem Tongas</t>
  </si>
  <si>
    <t xml:space="preserve"> Rest Area Tongas Blok A No 17 Kec.Tongas Kab. Probolinggo</t>
  </si>
  <si>
    <t>9/20/2024</t>
  </si>
  <si>
    <t>BANK JATIM H2H SPP Pendidikan Univ Panca Marga Probolinggo</t>
  </si>
  <si>
    <t xml:space="preserve"> Jl. Raya Dringu Krajan Pabean Kec. Mayangan Kota Probolinggo</t>
  </si>
  <si>
    <t>BANK JATIM H2H PBB Dispenda Probolinggo (KF Pemkot Probolinggo)</t>
  </si>
  <si>
    <t xml:space="preserve"> Jl. Panglima Sudirman No. 19 Kec. Kanigaran Kota Probolinggo</t>
  </si>
  <si>
    <t>BANK JATIM KF MPP Probolinggo</t>
  </si>
  <si>
    <t xml:space="preserve"> Jl. Dr Sutomo No.60 Kota Probolinggo</t>
  </si>
  <si>
    <t>BANK JATIM KF RSUD M. Saleh Probolinggo</t>
  </si>
  <si>
    <t xml:space="preserve"> Jl. Panjaitan No. 65 Kec. Mayangan Kota Probolinggo</t>
  </si>
  <si>
    <t>BANK JATIM PP Samsat Probolinggo</t>
  </si>
  <si>
    <t xml:space="preserve"> Jl.Basuki Rahmat No.11 Probolinggo</t>
  </si>
  <si>
    <t>BANK JATIM PP Universitas Pancamarga</t>
  </si>
  <si>
    <t xml:space="preserve"> Jl. Yos Sudarso, No. 107, Pabean, Dringu, Probolinggo</t>
  </si>
  <si>
    <t>BANK JATIM ATM Pemkot Probolinggo (JTM01205)</t>
  </si>
  <si>
    <t>BANK JATIM ATM RSUD M. Saleh (JTM01206)</t>
  </si>
  <si>
    <t xml:space="preserve"> Jl. Kartini Probolinggo</t>
  </si>
  <si>
    <t>196.168.178.97 /29</t>
  </si>
  <si>
    <t>4700020-50281/4700020-0001550281</t>
  </si>
  <si>
    <t>BANK JATIM ATM PDAM Kota Probolinggo (JTM01207)</t>
  </si>
  <si>
    <t xml:space="preserve"> Jl. Hayam Wuruk No. 5 Probolinggo</t>
  </si>
  <si>
    <t>BANK JATIM ATM Pabrik Bromo Falcata (JTM01210)</t>
  </si>
  <si>
    <t xml:space="preserve"> Jl. Brantas Km 1 Kec. Kademangan Kota Probolinggo</t>
  </si>
  <si>
    <t>7/23/2020</t>
  </si>
  <si>
    <t>BANK JATIM ATM Univ Panca Marga Probolinggo (JTM19002)</t>
  </si>
  <si>
    <t xml:space="preserve"> Jl. Yos Sudarso No 107 Probolinggo</t>
  </si>
  <si>
    <t>BANK JATIM ATM Alfamart Ketapang (JTM01211)</t>
  </si>
  <si>
    <t xml:space="preserve"> Jl. Raya Bromo Kec. Kademangan Kab. Probolinggo</t>
  </si>
  <si>
    <t>BANK JATIM ATM SMKN 2 Probolinggo (JTM01208)</t>
  </si>
  <si>
    <t xml:space="preserve"> Jl. Mastrip No. 153 Kec. Kanigaran Kota Probolinggo</t>
  </si>
  <si>
    <t>BANK JATIM ATM RSIA Muhammadiyah Kota Probolinggo (JTM05603)</t>
  </si>
  <si>
    <t xml:space="preserve"> Jl. Panglima Sudirman No.65 Kota Probolinggo</t>
  </si>
  <si>
    <t>BANK JATIM ATM Alun-Alun Kota Probolinggo (JTM01215)</t>
  </si>
  <si>
    <t xml:space="preserve"> Jl. Ahmad Yani No. 103 Kel. Mangunharjo Kec. Mayangan Kota Probolinggo</t>
  </si>
  <si>
    <t>BANK JATIM ATM Puk AMI AMI (JTM01209)</t>
  </si>
  <si>
    <t xml:space="preserve"> Jl. Dr. Sutomo 56 Probolinggo</t>
  </si>
  <si>
    <t>BANK JATIM Samsat Online Capem Leces</t>
  </si>
  <si>
    <t xml:space="preserve"> Jl Raya Leces 141, Probolinggo</t>
  </si>
  <si>
    <t>5/22/2024</t>
  </si>
  <si>
    <t>BANK JATIM Samsat Online Capem Tongas</t>
  </si>
  <si>
    <t xml:space="preserve"> Jl Raya Tongas Rest Area, Probolinggo</t>
  </si>
  <si>
    <t>CABANG PONOROGO</t>
  </si>
  <si>
    <t>BANK JATIM Cabang Ponorogo</t>
  </si>
  <si>
    <t xml:space="preserve"> Jl. Diponegoro No. 42-44 Kec. Ponorogo Ponorogo</t>
  </si>
  <si>
    <t>BANK JATIM Capem Jetis</t>
  </si>
  <si>
    <t xml:space="preserve"> Jl. Sukowati No. 18 Kec. Jetis Ponorogo</t>
  </si>
  <si>
    <t>192.168.153.6 /30</t>
  </si>
  <si>
    <t>BANK JATIM Capem Sumoroto</t>
  </si>
  <si>
    <t xml:space="preserve"> Jl. Raya Sumoroto 5, Kec. Kauman Ponorogo</t>
  </si>
  <si>
    <t>192.168.153.18 /30</t>
  </si>
  <si>
    <t>BANK JATIM Capem Pulung</t>
  </si>
  <si>
    <t xml:space="preserve"> Jl. Raya Pulung No. 21 Kec. Pulung Ponorogo</t>
  </si>
  <si>
    <t>4/22/2020</t>
  </si>
  <si>
    <t>BANK JATIM Capem Balong</t>
  </si>
  <si>
    <t xml:space="preserve"> Jl. Raya Ponorogo-Pacitan Kec. Balong Ponorogo</t>
  </si>
  <si>
    <t>BANK JATIM H2H SP2D BKAD Pemkab Ponorogo</t>
  </si>
  <si>
    <t xml:space="preserve"> Jl. Alun-Alun Utara No.9 Ponorogo</t>
  </si>
  <si>
    <t>BANK JATIM H2H PBB Online Pemda Ponorogo</t>
  </si>
  <si>
    <t xml:space="preserve"> Jl. Mas Tumapel No.1 Kadipaten Kec. Bojonegoro Kab. Bojonegoro</t>
  </si>
  <si>
    <t>BANK JATIM KF RSUD Dr. Harjono Paju</t>
  </si>
  <si>
    <t xml:space="preserve"> Jl. Ponorogo-Pacitan Km 5 Ds. Pakunden Kec. Ponorogo Kab. Ponorogo</t>
  </si>
  <si>
    <t>BANK JATIM KF Jenangan</t>
  </si>
  <si>
    <t xml:space="preserve"> Jl. Raya Jenangan Ds. Jenangan Kec. Jenangan Ponorogo</t>
  </si>
  <si>
    <t>196.168.254.73 /29</t>
  </si>
  <si>
    <t>BANK JATIM KF Sukorejo</t>
  </si>
  <si>
    <t xml:space="preserve"> Jl. Raya Ponorogo-Kec.Lembeyan, Magetan Desa Kedung Banteng Kec.Sukorejo Ponorogo</t>
  </si>
  <si>
    <t>BANK JATIM KF Slahung</t>
  </si>
  <si>
    <t xml:space="preserve"> Jl. Soekarno Hatta Kec. Slahung Ponorogo</t>
  </si>
  <si>
    <t>BANK JATIM KF Sawoo</t>
  </si>
  <si>
    <t xml:space="preserve"> Jl. Ponorogo-Trenggalek Km 23 Ds. Sawoo Kec. Sawoo Ponorogo</t>
  </si>
  <si>
    <t>BANK JATIM PP Samsat Ponorogo</t>
  </si>
  <si>
    <t xml:space="preserve"> Jl. Arif Rahman Hakim No 8 Ds. Keniten Kec. Ponorogo Kab. Ponorogo</t>
  </si>
  <si>
    <t>BANK JATIM ATM Muslimat (JTM02008)</t>
  </si>
  <si>
    <t xml:space="preserve"> Jl. Jendral Ahmad Yani No. 155 Kec. Ponorogo Ponorogo</t>
  </si>
  <si>
    <t>196.168.177.1 /29</t>
  </si>
  <si>
    <t>BANK JATIM ATM RSUD Darmayu (JTM02010)</t>
  </si>
  <si>
    <t xml:space="preserve"> Jl. Dr. Soetomo No. 44 Kec. Ponorogo Ponorogo</t>
  </si>
  <si>
    <t>196.168.110.17 /30</t>
  </si>
  <si>
    <t>BANK JATIM ATM Kota Ponorogo Alfamart (Ex Hotel Aman) (JTM02009)</t>
  </si>
  <si>
    <t xml:space="preserve"> Jl. Anggrek, Bangunsari, Kec. Ponorogo, Kab. Ponorogo</t>
  </si>
  <si>
    <t>BANK JATIM ATM Ged.Terpadu (JTM02014)</t>
  </si>
  <si>
    <t xml:space="preserve"> Jl.Basuki Rahmad Ponorogo</t>
  </si>
  <si>
    <t>196.168.116.57 /29</t>
  </si>
  <si>
    <t>BANK JATIM ATM Pasar Pon (JTM02020)</t>
  </si>
  <si>
    <t xml:space="preserve"> Jl. Batoro Katong Ronowijayan Siman Ponorogo</t>
  </si>
  <si>
    <t>196.168.122.65 /29</t>
  </si>
  <si>
    <t>12/24/2024</t>
  </si>
  <si>
    <t>BANK JATIM ATM Pasar Bungkal (JTM09302)</t>
  </si>
  <si>
    <t xml:space="preserve"> Pasar Bungkal Jl. Gajah Mada Kalisat Bungkal Ponorogo</t>
  </si>
  <si>
    <t>BANK JATIM ATM/CRM Pasar Legi (JTM02019)</t>
  </si>
  <si>
    <t xml:space="preserve"> Kios Pasar Legi Jl. Sukarno Hatta Banyudono Ponorogo</t>
  </si>
  <si>
    <t>BANK JATIM Samsat Online Capem Sumoroto</t>
  </si>
  <si>
    <t xml:space="preserve"> Jl. Raya Sumoroto 5 Ponorogo</t>
  </si>
  <si>
    <t>BANK JATIM ATM Slahung</t>
  </si>
  <si>
    <t xml:space="preserve"> Jl. Soekarno Hatta No. 39 Kec. Slahung Ponorogo</t>
  </si>
  <si>
    <t>CABANG PERAK</t>
  </si>
  <si>
    <t>BANK JATIM Cabang Perak</t>
  </si>
  <si>
    <t xml:space="preserve"> Jl. Perak Timur 262-264 Surabaya</t>
  </si>
  <si>
    <t>BANK JATIM Capem Rajawali</t>
  </si>
  <si>
    <t xml:space="preserve"> Jl. Rajawali No. 12 Kec. Krembangan Surabaya</t>
  </si>
  <si>
    <t>BANK JATIM Capem PGS</t>
  </si>
  <si>
    <t xml:space="preserve"> Jl. Tembaan No 38D Kel. Bubutan Kec. Bubutan Surabaya</t>
  </si>
  <si>
    <t>BANK JATIM Capem Pasar Atom</t>
  </si>
  <si>
    <t xml:space="preserve"> Jl. Bunguran No. 45 Kec. Pabean Cantian Surabaya</t>
  </si>
  <si>
    <t>BANK JATIM Capem Pogot</t>
  </si>
  <si>
    <t xml:space="preserve"> Jl. Kedung Cowek Kec. Bulak No. 159 Surabaya</t>
  </si>
  <si>
    <t>Metro</t>
  </si>
  <si>
    <t>BANK JATIM Metro H2H Teluk Lamong</t>
  </si>
  <si>
    <t xml:space="preserve"> Jl. Terminal Tlk. Lamong Tambak Osowilangun Kec. Benowo Surabaya</t>
  </si>
  <si>
    <t>BANK JATIM Metro H2H Data Center Bank Jatim</t>
  </si>
  <si>
    <t xml:space="preserve"> Gedung Graha Telkom Sigma Lt. 3 Wing Timur (Rak No 6) BSD Tangerang</t>
  </si>
  <si>
    <t>BANK JATIM H2H Pelindo Perak Surabaya</t>
  </si>
  <si>
    <t xml:space="preserve"> Jl. Perak Timur No. 620 Surabaya</t>
  </si>
  <si>
    <t>BANK JATIM H2H Gedung TPS</t>
  </si>
  <si>
    <t xml:space="preserve"> Jl. Tanjung Mutiara 1 Surabaya</t>
  </si>
  <si>
    <t>BANK JATIM KF BPN I</t>
  </si>
  <si>
    <t xml:space="preserve"> Jl. T Puspa Raya Blok D No 10 Kom Citra Raya Kec. Sambikerep Surabaya</t>
  </si>
  <si>
    <t>BANK JATIM KF BPN II</t>
  </si>
  <si>
    <t xml:space="preserve"> Jl. Krembangan Barat No. 57 Kec. Krembangan Surabaya</t>
  </si>
  <si>
    <t>BANK JATIM KF Pelindo III</t>
  </si>
  <si>
    <t xml:space="preserve"> Jl. Tanjung Perak Timur No. 620 Kec. Pabean Cantian Surabaya</t>
  </si>
  <si>
    <t>BANK JATIM KF ITC</t>
  </si>
  <si>
    <t xml:space="preserve"> Jl. Gembong No. 20-30 (ITC Sby Lt G/H1/005) Kec. Simokerto Surabaya</t>
  </si>
  <si>
    <t>BANK JATIM KF Demak</t>
  </si>
  <si>
    <t xml:space="preserve"> Jl. Demak No 267 Dupak Kec. Krembangan Surabaya</t>
  </si>
  <si>
    <t>BANK JATIM KF Unesa</t>
  </si>
  <si>
    <t xml:space="preserve"> Jl. Ketintang Kec. Gayungan Surabaya</t>
  </si>
  <si>
    <t>BANK JATIM KF KPP Pratama Dinoyo</t>
  </si>
  <si>
    <t xml:space="preserve"> Jl. Dinoyo No. 111 Kec. Tegalsari Surabaya</t>
  </si>
  <si>
    <t>BANK JATIM PP Barunawati</t>
  </si>
  <si>
    <t xml:space="preserve"> Jl. Perak Barat No.173 Surabaya</t>
  </si>
  <si>
    <t>BANK JATIM ATM Barunawati (JTM03303)</t>
  </si>
  <si>
    <t xml:space="preserve"> Jl. Perak Barat No. 173 Surabaya</t>
  </si>
  <si>
    <t>CABANG PASURUAN</t>
  </si>
  <si>
    <t>BANK JATIM Cabang Pasuruan</t>
  </si>
  <si>
    <t xml:space="preserve"> Jl. Pahlawan No. 18 Kec. Panggungrejo Pasuruan</t>
  </si>
  <si>
    <t>192.168.152.110 /30</t>
  </si>
  <si>
    <t>BANK JATIM Capem Purwosari</t>
  </si>
  <si>
    <t xml:space="preserve"> Jl. Raya Purwosari No. 75A Kec. Purwosari Kab. Pasuruan</t>
  </si>
  <si>
    <t>192.168.156.30 /30</t>
  </si>
  <si>
    <t>BANK JATIM Capem Bangil</t>
  </si>
  <si>
    <t xml:space="preserve"> Ruko Patimura Indah Jl. Patimura No. 442 Kec. Bangil Kab. Pasuruan</t>
  </si>
  <si>
    <t>192.168.153.102 /30</t>
  </si>
  <si>
    <t>BANK JATIM Capem Pandaan</t>
  </si>
  <si>
    <t xml:space="preserve"> Jl. Pahlawan Sunaryo 9 A Kec. Pandaan Kab Pasuruan</t>
  </si>
  <si>
    <t>BANK JATIM Capem Kejapanan</t>
  </si>
  <si>
    <t xml:space="preserve"> Jl. Raya Melikan Ruko JTC Blok A-5 Ds. Kejapanan Kec. Gempol Kab. Pasuruan</t>
  </si>
  <si>
    <t>BANK JATIM Capem Nguling</t>
  </si>
  <si>
    <t xml:space="preserve"> Jl. Raya Nguling No 07 Kec. Nguling Kab. Pasuruan</t>
  </si>
  <si>
    <t>BANK JATIM Capem Ngopak</t>
  </si>
  <si>
    <t xml:space="preserve"> Jl. Raya Ngopak No. 65 Kec. Grati Kab. Pasuruan</t>
  </si>
  <si>
    <t>192.168.157.62 /30</t>
  </si>
  <si>
    <t>BANK JATIM Capem Warungdowo</t>
  </si>
  <si>
    <t xml:space="preserve"> Jl. Raya Warungdowo No. 11 Kec. Pohjentrek Kab. Pasuruan</t>
  </si>
  <si>
    <t>192.168.157.66  /30</t>
  </si>
  <si>
    <t>BANK JATIM H2H PBB Online Kab Pasuruan</t>
  </si>
  <si>
    <t xml:space="preserve"> Jl. Panglima Sudirman No.29 Purworejo Kec. Purworejo Kota Pasuruan (KPP Pasuruan)</t>
  </si>
  <si>
    <t>BANK JATIM H2H PBB Online Dispenda Kota Pasuruan</t>
  </si>
  <si>
    <t xml:space="preserve"> Jl. Dr. Wahidin No. 57 Pasuruan</t>
  </si>
  <si>
    <t>BANK JATIM KF Nongkojajar</t>
  </si>
  <si>
    <t xml:space="preserve"> Ruko Blok D No. 4 Pasar Wonosari Kec. Tutur Kab. Pasuruan</t>
  </si>
  <si>
    <t>BANK JATIM KF MPP Pasuruan</t>
  </si>
  <si>
    <t xml:space="preserve"> Komplek Perkantoran Raci Jl. Raya Raci Bangil Pasuruan</t>
  </si>
  <si>
    <t>BANK JATIM PP RSUD Dr. Soedarsono Pasuruan</t>
  </si>
  <si>
    <t xml:space="preserve"> Jl. Dr. Wahidin Sudiro Husodo No 1-4 Kec. Purworejo Kota Pasuruan</t>
  </si>
  <si>
    <t>196.168.117.97 /29</t>
  </si>
  <si>
    <t>BANK JATIM PP Samsat Bangil</t>
  </si>
  <si>
    <t xml:space="preserve"> Jl. R.A Kartini No 34 Lumpangbolong Dermo Kec. Bangil Kab. Pasuruan</t>
  </si>
  <si>
    <t>BANK JATIM PP MPP Kab Pasuruan</t>
  </si>
  <si>
    <t xml:space="preserve"> Jl. Raya Raci KM 9 Bangil Pasuruan</t>
  </si>
  <si>
    <t>BANK JATIM ATM RSUD Grati (JTM19102)</t>
  </si>
  <si>
    <t xml:space="preserve"> Jl. Raya Grati No. 199 Randuklindungan Grati Pasuruan</t>
  </si>
  <si>
    <t>196.168.178.145 /29</t>
  </si>
  <si>
    <t>BANK JATIM ATM Two-M (JTM02312)</t>
  </si>
  <si>
    <t xml:space="preserve"> Jl. Panglima Sudirman No. 116 Kec. Purworejo Kota Pasuruan</t>
  </si>
  <si>
    <t>BANK JATIM ATM RSUD Bangil (JTM02312)</t>
  </si>
  <si>
    <t xml:space="preserve"> Jl. Raya Pasuruan Kec. Bangil Kab. Pasuruan</t>
  </si>
  <si>
    <t>BANK JATIM ATM Block Office Raci (JTM04902)</t>
  </si>
  <si>
    <t xml:space="preserve"> Jl. Raya Raci KM 9 Kec. Bangil Kab. Pasuruan</t>
  </si>
  <si>
    <t>BANK JATIM ATM Kec. Sukorejo (JTM05005)</t>
  </si>
  <si>
    <t xml:space="preserve"> Jl. Raya Sukorejo No.113 Kab. Pasuruan</t>
  </si>
  <si>
    <t>BANK JATIM ATM Kec Gondangwetan (JTM19203)</t>
  </si>
  <si>
    <t xml:space="preserve"> Jl. Raya Ranggeh Kab. Pasuruan</t>
  </si>
  <si>
    <t>BANK JATIM ATM SMPN 1 Beji (JTM13202)</t>
  </si>
  <si>
    <t xml:space="preserve"> Jl. Wicaksono No.22 Bangle Gn. Gangsir Kecamatan Beji Pasuruan</t>
  </si>
  <si>
    <t>BANK JATIM ATM Wonorejo (JTM10903)</t>
  </si>
  <si>
    <t xml:space="preserve"> Alun Alun Wonorejo Jl. Raya Wonorejo No.77 Kab. Pasuruan</t>
  </si>
  <si>
    <t>196.168.121.145 /29</t>
  </si>
  <si>
    <t>BANK JATIM Samsat Online Capem Pandaan</t>
  </si>
  <si>
    <t xml:space="preserve"> Ruko Central Niaga, Pandaan</t>
  </si>
  <si>
    <t>172.200.64.1 /24</t>
  </si>
  <si>
    <t>CABANG PARE</t>
  </si>
  <si>
    <t>BANK JATIM Cabang Pare</t>
  </si>
  <si>
    <t xml:space="preserve"> Jl. Kusuma Bangsa No. 6 Kec. Pare Kab. Kediri</t>
  </si>
  <si>
    <t>BANK JATIM Capem Kandangan</t>
  </si>
  <si>
    <t xml:space="preserve"> Jl. Malang 35 Kec. Kandangan Kab. Kediri</t>
  </si>
  <si>
    <t>BANK JATIM Capem Karangdinoyo Kepung</t>
  </si>
  <si>
    <t xml:space="preserve"> Jl. Harinjing Kec. Kepung Kab. Kediri</t>
  </si>
  <si>
    <t>BANK JATIM H2H PBB Online Dispenda Kab. Kediri</t>
  </si>
  <si>
    <t xml:space="preserve"> Jl. Pemenang 1 Pare</t>
  </si>
  <si>
    <t>BANK JATIM KF Kunjang</t>
  </si>
  <si>
    <t xml:space="preserve"> Jl. Brigjen Katamso No. 100 RT01 RW01 Kec. Kunjang Kab. Kediri</t>
  </si>
  <si>
    <t>BANK JATIM KF Pemkab Kediri</t>
  </si>
  <si>
    <t xml:space="preserve"> Jl. Soekarno Hatta 1, Kec. Ngasem Kab. Kediri</t>
  </si>
  <si>
    <t>BANK JATIM PP Pemda Pare</t>
  </si>
  <si>
    <t xml:space="preserve"> Jl. Soekarno Hatta No. 1 Katang Ds Sukorejo Kec Ngasem Kab Kediri</t>
  </si>
  <si>
    <t>BANK JATIM PP RSUD Swadana Pare</t>
  </si>
  <si>
    <t xml:space="preserve"> Jl. P. Kusuma Bangsa 1 Kec. Pare Kab Kediri</t>
  </si>
  <si>
    <t>BANK JATIM PP Plosoklaten (PP Pranggang)</t>
  </si>
  <si>
    <t xml:space="preserve"> Jl. Raya Pare-Wates Ds. Pranggang Kec. Plosoklaten Kab. Kediri</t>
  </si>
  <si>
    <t>BANK JATIM PP Samsat Pare</t>
  </si>
  <si>
    <t xml:space="preserve"> Jl. PK Bangsa No 23 Pare</t>
  </si>
  <si>
    <t>BANK JATIM ATM RS. Amelia (JTM04204)</t>
  </si>
  <si>
    <t xml:space="preserve"> Jl. Pahlawan 25 A Pare</t>
  </si>
  <si>
    <t>BANK JATIM ATM Bogo (JTM04214)</t>
  </si>
  <si>
    <t xml:space="preserve"> Area Parkir Swalayan Diva, Jl. Kartini Desa Wonokerto Kec. Plemahan Pare</t>
  </si>
  <si>
    <t>BANK JATIM ATM KUD Subur (JTM11202)</t>
  </si>
  <si>
    <t xml:space="preserve"> Jl. Raya Pare-Kandangan RT 005 RW 002 Ds. Keling Kec. Kepung Kab. Kediri</t>
  </si>
  <si>
    <t>CABANG PAMEKASAN</t>
  </si>
  <si>
    <t>BANK JATIM Cabang Pamekasan</t>
  </si>
  <si>
    <t xml:space="preserve"> Jl. Panglima Sudirman No. 5 Kec. Pamekasan Kab. Pamekasan</t>
  </si>
  <si>
    <t>BANK JATIM Capem Waru Pamekasan</t>
  </si>
  <si>
    <t xml:space="preserve"> Jl. Dusun Tlangi 1 Desa Waru Barat Kec. Waru Kab. Pamekasan</t>
  </si>
  <si>
    <t>BANK JATIM Capem Larangan</t>
  </si>
  <si>
    <t xml:space="preserve"> Jl. Raya Sumenep – Pamekasan, Desa Larangan Dalem, Kec. Larangan, Pamekasan</t>
  </si>
  <si>
    <t>BANK JATIM H2H SP2D Pemkab Pamekasan</t>
  </si>
  <si>
    <t xml:space="preserve"> Jl. Stadion No. 58A Pamekasan</t>
  </si>
  <si>
    <t>BANK JATIM H2H PBB Online Dispenda Pamekasan</t>
  </si>
  <si>
    <t xml:space="preserve"> Jl. Amin Japfar Pamekasan</t>
  </si>
  <si>
    <t>BANK JATIM KF RSUD Pamekasan</t>
  </si>
  <si>
    <t xml:space="preserve"> Jl. Raya Panglegur Kec. Pamekasan Kota Pamekasan</t>
  </si>
  <si>
    <t>BANK JATIM KF Palengaan</t>
  </si>
  <si>
    <t xml:space="preserve"> Jl. Raya Palengaan Dusun Glugur I Desa Palengaan Laok Kec. Palengaan Kab. Pamekasan</t>
  </si>
  <si>
    <t>BANK JATIM PP Universitas Madura</t>
  </si>
  <si>
    <t xml:space="preserve"> Jl. Raya Panglegur KM 3,5 Panglegur Kec. Tlanakan Pamekasan</t>
  </si>
  <si>
    <t>BANK JATIM PP MPP Pamekasan</t>
  </si>
  <si>
    <t xml:space="preserve"> Gedung Islamic Center Jl. Raya Panglegur Kec Tlanakan Pamekasan</t>
  </si>
  <si>
    <t>BANK JATIM PP Samsat Pamekasan</t>
  </si>
  <si>
    <t xml:space="preserve"> Jl. Wachid Hasyim No 11 Lawangan Daya Kec. Pademawu Pamekasan</t>
  </si>
  <si>
    <t>4/30/2021</t>
  </si>
  <si>
    <t>BANK JATIM PP Pasar Kolpajung</t>
  </si>
  <si>
    <t xml:space="preserve"> Jl. Ronggosukowati Kolpajung Kec. Pamekasan Kab. Pamekasan</t>
  </si>
  <si>
    <t>BANK JATIM ATM Pemkab Pamekasan (JTM00705)</t>
  </si>
  <si>
    <t xml:space="preserve"> Jl. Kabupaten No. 107 Kec. Pamekasan Kab. Pamekasan</t>
  </si>
  <si>
    <t>BANK JATIM ATM Pemda Timur (JTM00707)</t>
  </si>
  <si>
    <t xml:space="preserve"> Jl. Jokotole Pamekasan Kec. Pademawu Kab. Pamekasan</t>
  </si>
  <si>
    <t>BANK JATIM ATM RS Asy-Syaafi Pamekasan (JTM00709)</t>
  </si>
  <si>
    <t xml:space="preserve"> Jl. Bonorogo No 17 Kec. Pademawu Kab. Pamekasan</t>
  </si>
  <si>
    <t>BANK JATIM ATM Pakong (ex RS Larasati) (JTM00708)</t>
  </si>
  <si>
    <t xml:space="preserve"> Jl. Raya Pakong Kec. Pamekasan Kab. Pamekasan</t>
  </si>
  <si>
    <t>BANK JATIM ATM UPT Badan Pendapatan Prov Jatim (JTM00711)</t>
  </si>
  <si>
    <t xml:space="preserve"> Jl. Stadion 40A, Kec. Pademawu Pamekasan</t>
  </si>
  <si>
    <t>BANK JATIM Samsat Online Capem Waru Pamekasan</t>
  </si>
  <si>
    <t xml:space="preserve"> Jl. Raya Waru, Pamekasan</t>
  </si>
  <si>
    <t>CABANG PACITAN</t>
  </si>
  <si>
    <t>BANK JATIM Cabang Pacitan</t>
  </si>
  <si>
    <t xml:space="preserve"> Jl. A. Yani No. 82 Kec. Pacitan Kab. Pacitan</t>
  </si>
  <si>
    <t>7/14/2022</t>
  </si>
  <si>
    <t>BANK JATIM Capem Ngadirojo</t>
  </si>
  <si>
    <t xml:space="preserve"> Jl. Raya Lorok RT01 RW01 Wiyoro Kec. Ngadirojo Pacitan</t>
  </si>
  <si>
    <t>BANK JATIM Capem Punung</t>
  </si>
  <si>
    <t xml:space="preserve"> Jl. Raya Punung Pacitan-Solo Kec.Punung Pacitan</t>
  </si>
  <si>
    <t>BANK JATIM Capem Arjosari</t>
  </si>
  <si>
    <t xml:space="preserve"> Jl. Raya Pacitan-Ponorogo No. 7 Kec. Arjosari Pacitan</t>
  </si>
  <si>
    <t>192.168.156.238 /30</t>
  </si>
  <si>
    <t>BANK JATIM KF Tulakan</t>
  </si>
  <si>
    <t xml:space="preserve"> Jl. Raya Kebonagung No 128 Tulakan Pacitan</t>
  </si>
  <si>
    <t>BANK JATIM H2H PBB Online DPPKAD Pacitan (KF Pemda Pacitan)</t>
  </si>
  <si>
    <t xml:space="preserve"> Jl. Veteran Pacitan</t>
  </si>
  <si>
    <t>BANK JATIM PP RSUD Pacitan</t>
  </si>
  <si>
    <t xml:space="preserve"> Jl. A. Yani no. 51, Kec. Pacitan Pacitan</t>
  </si>
  <si>
    <t>BANK JATIM PP Pondok Tremas</t>
  </si>
  <si>
    <t xml:space="preserve"> Desa Tremas Kec. Arjosari Pacitan</t>
  </si>
  <si>
    <t>196.168.211.1 /29</t>
  </si>
  <si>
    <t>BANK JATIM PP STKIP Pacitan</t>
  </si>
  <si>
    <t xml:space="preserve"> Jl. Cut Nyak Dien 4A Ploso Kec. Pacitan Pacitan</t>
  </si>
  <si>
    <t>BANK JATIM ATM Pemkab Pacitan (JTM02103)</t>
  </si>
  <si>
    <t xml:space="preserve"> Jl. Jaksa Agung Suprapto 8 Pacitan</t>
  </si>
  <si>
    <t>BANK JATIM ATM Tulakan (JTM09702)</t>
  </si>
  <si>
    <t xml:space="preserve"> Jl. Raya Tulakan-Lorog Pacitan</t>
  </si>
  <si>
    <t>BANK JATIM ATM Center Alun-alun Taman Kab Pacitan (JTM02106)</t>
  </si>
  <si>
    <t xml:space="preserve"> Jl. Sugiyo Pranoto No.1 RT.1/RW.01 Krajan Kec. Pacitan</t>
  </si>
  <si>
    <t>BANK JATIM ATM Pasar Ngadirojo (JTM09701)</t>
  </si>
  <si>
    <t xml:space="preserve"> Ds.Wiyoro Kec.Ngadirejo</t>
  </si>
  <si>
    <t>BANK JATIM ATM Kebonagung (JTM02111)</t>
  </si>
  <si>
    <t xml:space="preserve"> Jl. Raya Kebonagung No.12 Purwoasri Kec/Kab. Pacitan</t>
  </si>
  <si>
    <t>BANK JATIM ATM Pasar Cuwik (JTM02110)</t>
  </si>
  <si>
    <t>9/23/2019</t>
  </si>
  <si>
    <t xml:space="preserve"> Simpang Lima Cuwik Jl. Jend. Gatot Subroto Ngampel Ploso Kec/Kab. Pacitan</t>
  </si>
  <si>
    <t>196.168.122.49 /29</t>
  </si>
  <si>
    <t>BANK JATIM Samsat Online Capem Punung</t>
  </si>
  <si>
    <t xml:space="preserve"> Raya Solo - Pacitan</t>
  </si>
  <si>
    <t>172.20.46.1 /26</t>
  </si>
  <si>
    <t>BANK JATIM Samsat Online Capem Ngadirojo</t>
  </si>
  <si>
    <t xml:space="preserve"> Jl. Raya Lorok - Pacitan</t>
  </si>
  <si>
    <t>BANK JATIM KF Pemda Pacitan</t>
  </si>
  <si>
    <t xml:space="preserve"> Jl. Jaksa Agung Suprapto 8 Pacitan </t>
  </si>
  <si>
    <t>172.17.52.153 /30</t>
  </si>
  <si>
    <t>CABUT  DES 2025</t>
  </si>
  <si>
    <t>dl emng ke skip bt upgrade glondonggaN dan DO DES 2025</t>
  </si>
  <si>
    <t>CABANG NGAWI</t>
  </si>
  <si>
    <t>BANK JATIM Cabang Ngawi</t>
  </si>
  <si>
    <t xml:space="preserve"> Jl. Yos Sudarso No. 32 Kel. Margomulyo Kec. Ngawi Kab. Ngawi</t>
  </si>
  <si>
    <t>BANK JATIM Capem Paron</t>
  </si>
  <si>
    <t xml:space="preserve"> Jl. Raya Paron No. 49 Kec. Paron Kab. Ngawi</t>
  </si>
  <si>
    <t>BANK JATIM Capem Walikukun</t>
  </si>
  <si>
    <t xml:space="preserve"> Jl. Walikukun 14 Kec. Widodaren Kab. Ngawi</t>
  </si>
  <si>
    <t>BANK JATIM Capem Karangjati</t>
  </si>
  <si>
    <t xml:space="preserve"> Jl. Raya Caruban - Karangjati RT 01 RW 03 Kec. Karangjati Kab. Ngawi</t>
  </si>
  <si>
    <t>BANK JATIM Capem Kedunggalar</t>
  </si>
  <si>
    <t xml:space="preserve"> Jl. Raya Kedunggalar No. 09 RT 08 RW 06 Kec. Kedunggalar Kab. Ngawi</t>
  </si>
  <si>
    <t>BANK JATIM Capem Kendal</t>
  </si>
  <si>
    <t xml:space="preserve"> Jl. Raya Kendal No. 13 RT 04 RW 01 Kec. Kendal Kab. Ngawi</t>
  </si>
  <si>
    <t>BANK JATIM Capem Mantingan</t>
  </si>
  <si>
    <t xml:space="preserve"> Jl. Raya Mantingan-Solo No.15 Dsn Pule Desa/Kec. Mantingan Kab. Ngawi</t>
  </si>
  <si>
    <t>BANK JATIM Capem Ngrambe</t>
  </si>
  <si>
    <t xml:space="preserve"> Jl. Raya Ngrambe-Sine RT 004 RW 002 Kec. Ngrambe Kab. Ngawi</t>
  </si>
  <si>
    <t>BANK JATIM Capem Geneng</t>
  </si>
  <si>
    <t xml:space="preserve"> Jl. Raya Geneng KM 10 No 1 Kec. Geneng Kab. Ngawi</t>
  </si>
  <si>
    <t>BANK JATIM H2H PBB Online DPPKAD Ngawi</t>
  </si>
  <si>
    <t xml:space="preserve"> Jl. Teuku Umar No.12 Kab. Ngawi</t>
  </si>
  <si>
    <t>BANK JATIM KF Jogorogo</t>
  </si>
  <si>
    <t xml:space="preserve"> Jl. Raya Jogorogo RT 02 RW 05 Kec. Jogorogo Kab. Ngawi</t>
  </si>
  <si>
    <t>196.168.103.113 /28</t>
  </si>
  <si>
    <t>2/24/2015</t>
  </si>
  <si>
    <t>BANK JATIM PP MPP Ngawi</t>
  </si>
  <si>
    <t xml:space="preserve"> Jl. PB. Sudirman, Kab. Ngawi</t>
  </si>
  <si>
    <t>BANK JATIM ATM Geneng (JTM18001)</t>
  </si>
  <si>
    <t xml:space="preserve"> Jl. Raya Geneng KM 10 No 1 Kec. Geneng Ngawi</t>
  </si>
  <si>
    <t>BANK JATIM ATM Samsat Widodaren (JTM04401)</t>
  </si>
  <si>
    <t xml:space="preserve"> Jl. Raya Ngawi Solo Km 26 Kec. Widodaren Kab. Ngawi</t>
  </si>
  <si>
    <t>BANK JATIM ATM Samsat Ngawi (JTM01008)</t>
  </si>
  <si>
    <t xml:space="preserve"> Jl. Hasanudin No 56 Kec. Ngawi Kab Ngawi</t>
  </si>
  <si>
    <t>5/15/2015</t>
  </si>
  <si>
    <t>BANK JATIM ATM Kec Sine (JTM14002)</t>
  </si>
  <si>
    <t xml:space="preserve"> Jl. Raya Sine Ngrambe Km No 58 Kec. Sine Ngawi</t>
  </si>
  <si>
    <t>BANK JATIM Samsat Online Capem Karangjati</t>
  </si>
  <si>
    <t xml:space="preserve"> Jl. Raya Karangjati Kab. Ngawi</t>
  </si>
  <si>
    <t>BANK JATIM Samsat Online KK Jogorogo Dipenda</t>
  </si>
  <si>
    <t xml:space="preserve"> Jl. Jogorogo 33 Kab. Ngawi</t>
  </si>
  <si>
    <t>CABANG NGANJUK</t>
  </si>
  <si>
    <t>BANK JATIM Cabang Nganjuk</t>
  </si>
  <si>
    <t xml:space="preserve"> Jl. Gatot Subroto 8 Kec. Nganjuk Kab. Nganjuk</t>
  </si>
  <si>
    <t>BANK JATIM Capem Tanjunganom</t>
  </si>
  <si>
    <t xml:space="preserve"> Jl. A. Yani RT 003 RW 007 Warujayeng Kec. Tanjunganom Nganjuk</t>
  </si>
  <si>
    <t>BANK JATIM Capem Kertosono</t>
  </si>
  <si>
    <t xml:space="preserve"> Ruko Srikandi Blok H&amp;I Jl.Supriyadi 23 Desa Banaran Kec. Kertosono Nganjuk</t>
  </si>
  <si>
    <t>BANK JATIM Capem Brebek</t>
  </si>
  <si>
    <t xml:space="preserve"> Jl. Mayjend Supeno KM 3 No.80 Ds. Berbek Kec. Berbek Nganjuk</t>
  </si>
  <si>
    <t>192.168.152.222 /30</t>
  </si>
  <si>
    <t>BANK JATIM Capem Rejoso</t>
  </si>
  <si>
    <t xml:space="preserve"> Dsn. Talang Ds. Talang RT 3 RW 1 Kec. Rejoso Nganjuk</t>
  </si>
  <si>
    <t>192.168.157.54 /30</t>
  </si>
  <si>
    <t>BANK JATIM H2H PBB Online DPPKAD Nganjuk</t>
  </si>
  <si>
    <t xml:space="preserve"> Jl. Basuki Rahmat No 01 Nganjuk</t>
  </si>
  <si>
    <t>192.168.151.86 /30</t>
  </si>
  <si>
    <t>BANK JATIM KF RSUD Nganjuk</t>
  </si>
  <si>
    <t xml:space="preserve"> Jl. Dr. Soetomo 62, Kec. Nganjuk Kab. Nganjuk</t>
  </si>
  <si>
    <t>BANK JATIM KF Sukomoro</t>
  </si>
  <si>
    <t xml:space="preserve"> Pasar Sayur Ds Sukomoro Kec. Sukomoro Nganjuk</t>
  </si>
  <si>
    <t>7/19/2017</t>
  </si>
  <si>
    <t>BANK JATIM KF Lengkong</t>
  </si>
  <si>
    <t xml:space="preserve"> Jl. Merdeka Barat No 29 RT 02 RW 02 Ds Lengkong Kec Lengkong Nganjuk</t>
  </si>
  <si>
    <t>BANK JATIM PP RSUD Kertosono</t>
  </si>
  <si>
    <t xml:space="preserve"> Jl. Supriyadi 29 Kertosono Nganjuk</t>
  </si>
  <si>
    <t>196.168.115.49 /29</t>
  </si>
  <si>
    <t>BANK JATIM PP Samsat Nganjuk</t>
  </si>
  <si>
    <t xml:space="preserve"> Jl. Anjuk Ladang Kotak Pos 7 Nganjuk</t>
  </si>
  <si>
    <t>196.168.117.225 /29</t>
  </si>
  <si>
    <t>BANK JATIM ATM Pemkab Nganjuk (JTM01901)</t>
  </si>
  <si>
    <t xml:space="preserve"> Jl. Basuki Rahmat No. 1 Kec. Berbek Nganjuk</t>
  </si>
  <si>
    <t>BANK JATIM ATM Prima Swalayan (JTM01910)</t>
  </si>
  <si>
    <t xml:space="preserve"> Jl. Yos Sudarso Nganjuk No 26-30 Kec. Nganjuk Nganjuk</t>
  </si>
  <si>
    <t>BANK JATIM ATM RSUD Nganjuk (JTM01903)</t>
  </si>
  <si>
    <t xml:space="preserve"> Jl. Dr. Soetomo No. 1 Kec. Nganjuk Nganjuk</t>
  </si>
  <si>
    <t>196.168.113.241 /30</t>
  </si>
  <si>
    <t>BANK JATIM ATM Diknas Nganjuk (JTM01911)</t>
  </si>
  <si>
    <t xml:space="preserve"> Jl. Dermojoyo Payaman Kec. Nganjuk Nganjuk</t>
  </si>
  <si>
    <t>BANK JATIM ATM Kec Prambon (JTM08402)</t>
  </si>
  <si>
    <t xml:space="preserve"> Jl. Raya Nganjuk - Kediri Ngetrep Kurungrejo Kec.Prambon Kab.Nganjuk</t>
  </si>
  <si>
    <t>BANK JATIM ATM Sawahan (JTM09002)</t>
  </si>
  <si>
    <t xml:space="preserve"> Pasar Sawahan Jl. Raya Sawahan Nganjuk</t>
  </si>
  <si>
    <t>BANK JATIM ATM RS Bhayangkara (JTM01913)</t>
  </si>
  <si>
    <t xml:space="preserve"> Jl. Abdurahman Saleh VI No. 56 Kauman Kec. Nganjuk Kab.Nganjuk (Eks Indomaret Bagor)</t>
  </si>
  <si>
    <t>BANK JATIM ATM Samsat Nganjuk (JTM01907 )</t>
  </si>
  <si>
    <t xml:space="preserve"> Jl. Kotak Pos No. 7 Candirejo Kec. Loceret Nganjuk</t>
  </si>
  <si>
    <t>CABANG MOJOKERTO</t>
  </si>
  <si>
    <t>BANK JATIM Cabang Mojokerto</t>
  </si>
  <si>
    <t xml:space="preserve"> Jl. A. Yani No. 20, Kec. Magersari Kota Mojokerto</t>
  </si>
  <si>
    <t>BANK JATIM Capem Jayanegara</t>
  </si>
  <si>
    <t xml:space="preserve"> Jl. Jayanegara No 119 Banjaragung Kec. Puri Kab. Mojokerto</t>
  </si>
  <si>
    <t>192.168.153.54 /30</t>
  </si>
  <si>
    <t>BANK JATIM Capem Mojosari</t>
  </si>
  <si>
    <t xml:space="preserve"> Jl. Airlangga No. 105 Kec. Mojosari Kab. Mojokerto</t>
  </si>
  <si>
    <t>192.168.153.170 /30</t>
  </si>
  <si>
    <t>BANK JATIM Capem Sooko</t>
  </si>
  <si>
    <t xml:space="preserve"> Jl. Raya Brangkal 258 Kec. Sooko Kab. Mojokerto</t>
  </si>
  <si>
    <t>192.168.156.90 /30</t>
  </si>
  <si>
    <t xml:space="preserve"> Jl. WR. Supratman No. 154 Kec. Jetis Kab. Mojokerto</t>
  </si>
  <si>
    <t>BANK JATIM H2H PBB Online DPPKA Kota Mojokerto</t>
  </si>
  <si>
    <t xml:space="preserve"> Jl. A Yani No. 16 Kec. Magersari Kota Mojokerto</t>
  </si>
  <si>
    <t>BANK JATIM KF Pacet</t>
  </si>
  <si>
    <t xml:space="preserve"> Jl. Kartini no. 45 Kec. Pacet Kab. Mojokerto</t>
  </si>
  <si>
    <t>11/25/2020</t>
  </si>
  <si>
    <t>BANK JATIM KF Ngoro</t>
  </si>
  <si>
    <t xml:space="preserve"> Jl. Airlangga 105 Kawasan NIP Ruko kavling A-10 Kec. Ngoro Kab. Mojokerto</t>
  </si>
  <si>
    <t>BANK JATIM KF KPP Pratama Mojokerto</t>
  </si>
  <si>
    <t xml:space="preserve"> Jl. RA Basoeni Km 5 Jampirogo Kec. Sooko Kab. Mojokerto</t>
  </si>
  <si>
    <t>BANK JATIM PP RSUD Dr. Wahidin</t>
  </si>
  <si>
    <t xml:space="preserve"> Jl. Raya Surodinawan Kec. Prajuritkulon Kota Mojokerto</t>
  </si>
  <si>
    <t>196.168.230.105 /29</t>
  </si>
  <si>
    <t>BANK JATIM PP MPP Mojokerto</t>
  </si>
  <si>
    <t>BANK JATIM ATM RS. Dr. Sukandar (JTM04801)</t>
  </si>
  <si>
    <t xml:space="preserve"> Jl. Brawijaya No. 75 Kec. Mojosari Kab. Mojokerto</t>
  </si>
  <si>
    <t>196.168.107.33 /29</t>
  </si>
  <si>
    <t>BANK JATIM ATM STIKES (JTM01603)</t>
  </si>
  <si>
    <t xml:space="preserve"> Jl. Raya Jabon No. 86 Kec. Mojoanyar Kab. Mojokerto</t>
  </si>
  <si>
    <t>BANK JATIM ATM Pemkot Mojokerto (JTM01601)</t>
  </si>
  <si>
    <t xml:space="preserve"> Jl. Gajah Mada 145 Kec. Magersari Kota Mojokerto</t>
  </si>
  <si>
    <t>BANK JATIM ATM Samsat Mojokerto (JTM08202)</t>
  </si>
  <si>
    <t xml:space="preserve"> Jl. Jayanegara No 98 Jetis Banjaragung Kec. Puri Kab. Mojokerto</t>
  </si>
  <si>
    <t>1/20/2022</t>
  </si>
  <si>
    <t>BANK JATIM ATM RS Basoeni (JTM01612)</t>
  </si>
  <si>
    <t xml:space="preserve"> Jl. Raya Gedeg No. 17 Kec. Gedeg Kab. Mojokerto</t>
  </si>
  <si>
    <t>196.168.113.57 /29</t>
  </si>
  <si>
    <t>BANK JATIM ATM Diknas Kab. Mojokerto (JTM01611)</t>
  </si>
  <si>
    <t xml:space="preserve"> Jl. RA Basoeni No. 33 Kec. Sooko Kab. Mojokerto</t>
  </si>
  <si>
    <t>BANK JATIM ATM Diknas Kota Mojokerto (JTM01614)</t>
  </si>
  <si>
    <t xml:space="preserve"> Jl. Benteng Pancasila No 244 Mergelo, Balongsari, Kec. Magersari Mojokerto</t>
  </si>
  <si>
    <t>BANK JATIM ATM Dlanggu (JTM08203)</t>
  </si>
  <si>
    <t xml:space="preserve"> Jl. Raya Dlanggu No 8 Dlanggu Kec. Dlanggu Kab. Mojokerto</t>
  </si>
  <si>
    <t>196.168.121.41 /29</t>
  </si>
  <si>
    <t>CABANG MALANG</t>
  </si>
  <si>
    <t>BANK JATIM Cabang Malang</t>
  </si>
  <si>
    <t xml:space="preserve"> Jl. Jaksa Agung Suprapto 26-28 Kec. Klojen Kota Malang</t>
  </si>
  <si>
    <t>BANK JATIM Capem Tumpang</t>
  </si>
  <si>
    <t xml:space="preserve"> Jl. Raya Tumpang No 275 Desa Tumpang Kec. Tumpang Kab. Malang</t>
  </si>
  <si>
    <t>BANK JATIM Capem Lawang</t>
  </si>
  <si>
    <t xml:space="preserve"> Jl. Raya Thamrin No. 33 Kec. Lawang Kab. Malang</t>
  </si>
  <si>
    <t>BANK JATIM Capem Karangploso</t>
  </si>
  <si>
    <t xml:space="preserve"> Jl. Kertanegara Kav. 2-3 Kel. Girimoyo Kec. Karangploso Kab. Malang</t>
  </si>
  <si>
    <t>BANK JATIM Capem Pakis</t>
  </si>
  <si>
    <t xml:space="preserve"> Jl. Raya Pakis Kembar 78 B Kec. Pakis Kab. Malang</t>
  </si>
  <si>
    <t>BANK JATIM Capem Univ Brawijaya</t>
  </si>
  <si>
    <t xml:space="preserve"> Jl. Veteran No. 10-11 Kec. Lowokwaru Kota Malang</t>
  </si>
  <si>
    <t>BANK JATIM H2H PBB Online Pemkot Malang</t>
  </si>
  <si>
    <t xml:space="preserve"> Jl. Tugu No.1 Kiduldalem Kec. Klojen Kota Malang</t>
  </si>
  <si>
    <t>BANK JATIM H2H PBB Dispenda Kota Malang</t>
  </si>
  <si>
    <t xml:space="preserve"> Jl. Mayjen Sungkono No.2 Arjowinangun Kec. Kedungkandang Kota Malang</t>
  </si>
  <si>
    <t>BANK JATIM KF Sawojajar</t>
  </si>
  <si>
    <t xml:space="preserve"> Jl. Danau Ranau Ruko Sawojajar A-38 Kec. Kedungkandang Kota Malang</t>
  </si>
  <si>
    <t>BANK JATIM KF Gadang</t>
  </si>
  <si>
    <t xml:space="preserve"> Jl. Satsui Tubun 15 No. 6, Gadang, Kec. Sukun, Malang</t>
  </si>
  <si>
    <t>BANK JATIM KF UNMER</t>
  </si>
  <si>
    <t xml:space="preserve"> Jl. Terusan Dieng 62-64 Pisang Candi Kec. Sukun Kota Malang</t>
  </si>
  <si>
    <t>BANK JATIM PP Samsat Kota Malang</t>
  </si>
  <si>
    <t xml:space="preserve"> Jl. S. Supriadi No 80 Kebonsari Kec. Sukun Malang</t>
  </si>
  <si>
    <t>BANK JATIM PP Samsat Karangploso</t>
  </si>
  <si>
    <t xml:space="preserve"> Jl. Raya Ngijo Karangploso Kec. Karangploso Kab. Malang</t>
  </si>
  <si>
    <t>BANK JATIM ATM IRD RSSA (JTM00414)</t>
  </si>
  <si>
    <t xml:space="preserve"> Jl. Jaksa Agung Suprapto No. 2 Malang</t>
  </si>
  <si>
    <t>BANK JATIM ATM RS UMM (JTM00423)</t>
  </si>
  <si>
    <t xml:space="preserve"> Jl. Raya Tlogomas 45 Landungsari Malang</t>
  </si>
  <si>
    <t>BANK JATIM ATM Samsat Sukun (JTM00422)</t>
  </si>
  <si>
    <t xml:space="preserve"> Jl. S.Supriadi 80 Sukun Malang</t>
  </si>
  <si>
    <t>BANK JATIM ATM MPP Ramayana (JTM00432)</t>
  </si>
  <si>
    <t xml:space="preserve"> Jl. Merdeka Selatan No. 3 Kiduldalem Klojen Malang</t>
  </si>
  <si>
    <t>BANK JATIM ATM Cyber Mall (JTM00436)</t>
  </si>
  <si>
    <t xml:space="preserve"> Jl. Raya Langsep No. 2 Pisang Candi Sukun, Malang</t>
  </si>
  <si>
    <t>BANK JATIM ATM UPT PTKS Malang (JTM00437)</t>
  </si>
  <si>
    <t xml:space="preserve"> Jl. Panglima Sudirman No. 93 Klojen Malang</t>
  </si>
  <si>
    <t>BANK JATIM ATM SMKN 1 Malang (JTM00413)</t>
  </si>
  <si>
    <t xml:space="preserve"> Jl. Sonokembang Bandungrejosari Kec. Sukun Kota Malang</t>
  </si>
  <si>
    <t>BANK JATIM Samsat Online Capem Tumpang</t>
  </si>
  <si>
    <t xml:space="preserve"> Jl. Raya Tumpang 292 Malang</t>
  </si>
  <si>
    <t>BANK JATIM Samsat Online Dipenda Malang</t>
  </si>
  <si>
    <t xml:space="preserve"> Jl. Merdeka Barat (Pos Polisi) Kepanjen Kab. Malang</t>
  </si>
  <si>
    <t>BANK JATIM Samsat Online Capem Lawang</t>
  </si>
  <si>
    <t>CABANG MAGETAN</t>
  </si>
  <si>
    <t>BANK JATIM Cabang Magetan</t>
  </si>
  <si>
    <t xml:space="preserve"> Jl. Pahlawan No. 2 Kec. Magetan Kab. Magetan</t>
  </si>
  <si>
    <t>BANK JATIM Capem Gorang Gareng</t>
  </si>
  <si>
    <t xml:space="preserve"> Jl. Raya Bhayangkara RT.03/RW.01 Kel. Kawedanan Kec. Kawedanan Kab. Magetan</t>
  </si>
  <si>
    <t>BANK JATIM Capem Karangmojo</t>
  </si>
  <si>
    <t xml:space="preserve"> Jl. Pasar Legi 229, Magetan</t>
  </si>
  <si>
    <t>BANK JATIM Capem Plaosan</t>
  </si>
  <si>
    <t xml:space="preserve"> Jl. Raya Plaosan-Sarangan RT 01 RW 01 Kel. Plaosan Kec. Plaosan Kab. Magetan</t>
  </si>
  <si>
    <t>BANK JATIM Capem Maospati</t>
  </si>
  <si>
    <t xml:space="preserve"> Jl. Raya Maospati No 49 Kec. Maospati Kab. Magetan</t>
  </si>
  <si>
    <t>BANK JATIM H2H PBB Online DPPKAD Kab Magetan</t>
  </si>
  <si>
    <t xml:space="preserve"> Jl. Kartini No. 2, Magetan</t>
  </si>
  <si>
    <t>BANK JATIM H2H &amp; PP BPKAD Magetan</t>
  </si>
  <si>
    <t xml:space="preserve"> Jl. Kartini No 2, Magetan Magetan</t>
  </si>
  <si>
    <t>BANK JATIM KF Parang</t>
  </si>
  <si>
    <t xml:space="preserve"> Jl. Raya Parang RT 01 RW 01 Kec. Parang Kab. Magetan</t>
  </si>
  <si>
    <t>BANK JATIM KF Panekan</t>
  </si>
  <si>
    <t xml:space="preserve"> Ds. Panekan RT 006 RW 001 Kec. Panekan Kab. Magetan</t>
  </si>
  <si>
    <t>10/25/2015</t>
  </si>
  <si>
    <t>BANK JATIM ATM Samsat Magetan (JTM03007)</t>
  </si>
  <si>
    <t xml:space="preserve"> Jl. Mayjen Sukowati No 9 Kec. Magetan Kab. Magetan</t>
  </si>
  <si>
    <t>BANK JATIM ATM KPRI Magetan (JTM03005)</t>
  </si>
  <si>
    <t xml:space="preserve"> Jl. Monginsidi No. 42 Kec. Magetan Kab. Magetan</t>
  </si>
  <si>
    <t>BANK JATIM ATM Dinas Pendidikan (JTM03011)</t>
  </si>
  <si>
    <t xml:space="preserve"> Jl. Karya Dharma No 179 Kec. Magetan Kab. Magetan</t>
  </si>
  <si>
    <t>BANK JATIM ATM Dinas Pekerjaan Umum (JTM03015)</t>
  </si>
  <si>
    <t xml:space="preserve"> Jl. Hasanudin No.19 Selosari Kec/Kab. Magetan</t>
  </si>
  <si>
    <t>BANK JATIM ATM Sarangan Magetan (JTM11602)</t>
  </si>
  <si>
    <t>Jl. Raya Telaga Sarangan RT06, RW01 Kec. Plaosan Magetan</t>
  </si>
  <si>
    <t>PSB 14/11/22025</t>
  </si>
  <si>
    <t>BANK JATIM Samsat Online Capem Gorang Gareng</t>
  </si>
  <si>
    <t xml:space="preserve"> Jl. Raya Madiun 86 Magetan</t>
  </si>
  <si>
    <t>CABANG MADIUN</t>
  </si>
  <si>
    <t>BANK JATIM Cabang Madiun</t>
  </si>
  <si>
    <t xml:space="preserve"> Jl. Jawa No. 43 Kec. Kartoharjo Kota Madiun</t>
  </si>
  <si>
    <t>BANK JATIM Capem Dolopo</t>
  </si>
  <si>
    <t xml:space="preserve"> Jl. Raya Dolopo (Pasar Dolopo) Kec. Dolopo Kab. Madiun</t>
  </si>
  <si>
    <t>BANK JATIM Capem Unmer</t>
  </si>
  <si>
    <t xml:space="preserve"> Jl. Serayu No 134A Kel. Pandean Kec. Taman Kota Madiun</t>
  </si>
  <si>
    <t>BANK JATIM Capem Jiwan</t>
  </si>
  <si>
    <t xml:space="preserve"> Jl. Raya Madiun-Solo No.119B Desa/Kec. Jiwan Kab. Madiun</t>
  </si>
  <si>
    <t>BANK JATIM H2H PBB Dispenda Kab Madiun</t>
  </si>
  <si>
    <t xml:space="preserve"> Jl. Alun-alun Utara No 1-3 Kec. Mejayan Kab. Madiun</t>
  </si>
  <si>
    <t>BANK JATIM H2H Yapertimma (Unmer) Madiun</t>
  </si>
  <si>
    <t xml:space="preserve"> Jl. Serayu Pandean Kec. Taman Kota Madiun</t>
  </si>
  <si>
    <t>BANK JATIM H2H SP2D Diskominfo Madiun</t>
  </si>
  <si>
    <t xml:space="preserve"> Jl. Perintis Kemerdekaan No.32 Kota Madiun</t>
  </si>
  <si>
    <t>BANK JATIM H2H PBB Online DPPKAD Madiun</t>
  </si>
  <si>
    <t xml:space="preserve"> Jl. Soekarno Hatta No 17 Kota Madiun</t>
  </si>
  <si>
    <t>BANK JATIM PP MPP Madiun</t>
  </si>
  <si>
    <t xml:space="preserve"> Jl. Alun-Alun Utara No.4 Kota Madiun</t>
  </si>
  <si>
    <t>11/26/2016</t>
  </si>
  <si>
    <t>BANK JATIM ATM/CRM RSUD Dr. Soedono (JTM00512)</t>
  </si>
  <si>
    <t xml:space="preserve"> Jl. Dr. Sutomo 59. Madiun</t>
  </si>
  <si>
    <t>BANK JATIM Samsat Online Capem Dolopo</t>
  </si>
  <si>
    <t xml:space="preserve"> Jl. Raya Ponorogo, Krajan, Bangunsari, Kec. Dolopo, Kabupaten Madiun</t>
  </si>
  <si>
    <t>BANK JATIM Samsat Online Cabang Madiun</t>
  </si>
  <si>
    <t xml:space="preserve"> Jl. Jawa Madiun</t>
  </si>
  <si>
    <t>BANK JATIM Metro-E P2P u/ H2H DC - UNS</t>
  </si>
  <si>
    <t xml:space="preserve"> Jl. Kapt.Subijanto, German Center Lt 3 BSD, Lekong, Tangerang</t>
  </si>
  <si>
    <t>BANK JATIM Metro-E P2P u/ H2H UNS - DC</t>
  </si>
  <si>
    <t xml:space="preserve"> Jl. Ir. Sutami No.36, Jebres, Kec. Jebres, Kota Surakarta</t>
  </si>
  <si>
    <t>CABANG LUMAJANG</t>
  </si>
  <si>
    <t>BANK JATIM Cabang Lumajang</t>
  </si>
  <si>
    <t xml:space="preserve"> Jl. Alun-alun Barat No. 4 Kec. Lumajang Kab. Lumajang</t>
  </si>
  <si>
    <t>BANK JATIM Capem Pasirian</t>
  </si>
  <si>
    <t xml:space="preserve"> Jl. Raya Pasirian 01 Kec. Pasirian Kab. Lumajang</t>
  </si>
  <si>
    <t>BANK JATIM Capem Sukodono</t>
  </si>
  <si>
    <t xml:space="preserve"> Jl. Sunandar Priyo Sudarmo No 39 Kec. Sukodono Kab. Lumajang</t>
  </si>
  <si>
    <t>BANK JATIM Capem Yosowilangun</t>
  </si>
  <si>
    <t xml:space="preserve"> Jl. Mayjend Soekertiyo No 15 Kec. Yosowilangun Kab. Lumajang</t>
  </si>
  <si>
    <t>BANK JATIM Capem Pronojiwo</t>
  </si>
  <si>
    <t xml:space="preserve"> Dsn. Kalibening RT 01 RW 01 Ds. Pronojiwo Kec. Pronojiwo Lumajang</t>
  </si>
  <si>
    <t>BANK JATIM H2H DPPKAD Kab Lumajang</t>
  </si>
  <si>
    <t xml:space="preserve"> Jl. Cokro Sujono No. 6 Kel. Jogoyudan Kec. Lumajang Kab.Lumajang</t>
  </si>
  <si>
    <t>BANK JATIM H2H SP2D Pemda Lumajang</t>
  </si>
  <si>
    <t xml:space="preserve"> Jl. Alun-Alun Utara No 7 Lumajang</t>
  </si>
  <si>
    <t>3/29/2018</t>
  </si>
  <si>
    <t>BANK JATIM KF RSUD Haryoto</t>
  </si>
  <si>
    <t xml:space="preserve"> Jl. Basuki Rahmat No 5 Kec. Lumajang Lumajang</t>
  </si>
  <si>
    <t>BANK JATIM KF Klakah</t>
  </si>
  <si>
    <t xml:space="preserve"> Jl. Raya Klakah No. 160 Kec. Klakah Lumajang</t>
  </si>
  <si>
    <t>BANK JATIM KF Senduro</t>
  </si>
  <si>
    <t xml:space="preserve"> Jl. Raya PB Sudirman No. 211 Kec. Senduro Lumajang</t>
  </si>
  <si>
    <t>BANK JATIM KF Pemda Lumajang</t>
  </si>
  <si>
    <t xml:space="preserve"> Jl. Alun-alun Utara No. 7 Kec. Lumajang Lumajang</t>
  </si>
  <si>
    <t>BANK JATIM PP Samsat Lumajang</t>
  </si>
  <si>
    <t xml:space="preserve"> Jl. Pisang Agung no. 50, Kec. Lumajang Kab. Lumajang</t>
  </si>
  <si>
    <t>BANK JATIM ATM Samsat Lumajang (JTM00906)</t>
  </si>
  <si>
    <t xml:space="preserve"> Jl. Pisang Agung No. 50 Lumajang</t>
  </si>
  <si>
    <t>BANK JATIM ATM Indomaret Tempeh (JTM04302)</t>
  </si>
  <si>
    <t xml:space="preserve"> Jl. Raya Tempeh, Tempeh Tengah, Kec. Tempeh Lumajang</t>
  </si>
  <si>
    <t>BANK JATIM ATM Puskesmas Kunir (JTM20002)</t>
  </si>
  <si>
    <t xml:space="preserve"> Jl. PB Sudirman Kunir Lor Kec. Kunir Lumajang</t>
  </si>
  <si>
    <t>BANK JATIM ATM Puskesmas Randuagung (JTM00911)</t>
  </si>
  <si>
    <t xml:space="preserve"> Jl. Raya Randuagung No 92 Kec. Lumajang Lumajang</t>
  </si>
  <si>
    <t>BANK JATIM ATM Kec Ranuyoso Klakah (JTM00913)</t>
  </si>
  <si>
    <t xml:space="preserve"> Jl. Raya Ranuyoso No. 80 Kec. Ranuyoso Lumajang</t>
  </si>
  <si>
    <t>BANK JATIM ATM Al Ikhlas (JTM10605)</t>
  </si>
  <si>
    <t xml:space="preserve"> Jl. Bengawan Solo No 68 Kel. Jogotrunan Lumajang</t>
  </si>
  <si>
    <t>BANK JATIM Samsat Online KK Yosowilangun</t>
  </si>
  <si>
    <t xml:space="preserve"> Jl. Soekartijo Lumajang</t>
  </si>
  <si>
    <t>10/25/2002</t>
  </si>
  <si>
    <t>BANK JATIM Samsat Online Capem Pasirian</t>
  </si>
  <si>
    <t>CABANG LAMONGAN</t>
  </si>
  <si>
    <t>BANK JATIM Cabang Lamongan</t>
  </si>
  <si>
    <t xml:space="preserve"> Ruko Permata Lamongan Jl. PB Sudirman No 72 Kec. Lamongan Kab. Lamongan</t>
  </si>
  <si>
    <t>192.168.152.114 /30</t>
  </si>
  <si>
    <t>BANK JATIM Capem Karanggeneng</t>
  </si>
  <si>
    <t xml:space="preserve"> Jl. Raya karanggeneng no. 68 Kec. Karanggeneng Kab. Lamongan</t>
  </si>
  <si>
    <t>192.168.153.162 /30</t>
  </si>
  <si>
    <t>BANK JATIM Capem Sugio</t>
  </si>
  <si>
    <t xml:space="preserve"> Jl. Raya sugio No. 58 Kec. Sugio Kab. Lamongan</t>
  </si>
  <si>
    <t>BANK JATIM Capem Brondong</t>
  </si>
  <si>
    <t xml:space="preserve"> Jl. Raya Daendels Desa Jompong RT 1 RW 5 Kec. Brondong Kab. Lamongan</t>
  </si>
  <si>
    <t>BANK JATIM Capem Mantup</t>
  </si>
  <si>
    <t xml:space="preserve"> Jl. Raya Mantup RT02 RW02 Kec. Mantup Kab. Lamongan</t>
  </si>
  <si>
    <t>192.168.156.254 /30</t>
  </si>
  <si>
    <t>BANK JATIM Capem Babat</t>
  </si>
  <si>
    <t xml:space="preserve"> Jl. Raya Babat 193 Kec. Babat Kab. Lamongan</t>
  </si>
  <si>
    <t>192.168.153.106 /30</t>
  </si>
  <si>
    <t>BANK JATIM H2H PBB Online Pemkab Lamongan</t>
  </si>
  <si>
    <t xml:space="preserve"> Jl. A. Dahlan No.1 Lamongan (KF Pemkab Lamongan)</t>
  </si>
  <si>
    <t>192.168.151.214 /30</t>
  </si>
  <si>
    <t>BANK JATIM H2H SPP Pendidikan UNISDA Lamongan</t>
  </si>
  <si>
    <t xml:space="preserve"> Jl. Airlangga No.03 Sukodadi Kec. Sukodadi Kab. Lamongan</t>
  </si>
  <si>
    <t>BANK JATIM KF Weru</t>
  </si>
  <si>
    <t xml:space="preserve"> Jl. Pasar Wisata No. 175 Kec. Paciran Lamongan</t>
  </si>
  <si>
    <t>BANK JATIM PP Ponpes Sunan Drajat</t>
  </si>
  <si>
    <t xml:space="preserve"> Jl. Raden Qosim Banjaranyar Kec. Paciran Kab. Lamongan</t>
  </si>
  <si>
    <t>BANK JATIM PP KPP Pratama Lamongan</t>
  </si>
  <si>
    <t xml:space="preserve"> Jl. Sunan Giri No. 72 Kec. Lamongan Kab. Lamongan</t>
  </si>
  <si>
    <t>BANK JATIM PP Samsat Bersama Lamongan</t>
  </si>
  <si>
    <t xml:space="preserve"> Jl. Veteran No 2 Kec. Lamongan Kab. Lamongan</t>
  </si>
  <si>
    <t>BANK JATIM PP MPP Lamongan</t>
  </si>
  <si>
    <t xml:space="preserve"> Jl. Lamongrejo No 120 Dapur Barat Kel. Sidokumpul Kec. Lamongan</t>
  </si>
  <si>
    <t>196.168.119.153 /29</t>
  </si>
  <si>
    <t>BANK JATIM ATM Ponpes Sunan Drajat (JTM02808)</t>
  </si>
  <si>
    <t>BANK JATIM ATM Dispendik (JTM02811) (JTM02814)</t>
  </si>
  <si>
    <t xml:space="preserve"> Jl. KH. Ahmad Dahlan No. 75 Jetis Kec. Lamongan Kab.Lamongan</t>
  </si>
  <si>
    <t>BANK JATIM ATM Kedungpring (JTM08602)</t>
  </si>
  <si>
    <t xml:space="preserve"> Jl. Basuki Rahmat No.21 Kandangrejo Kec. Kedungpring Kab. Lamongan</t>
  </si>
  <si>
    <t>196.168.121.161 /29</t>
  </si>
  <si>
    <t>BANK JATIM ATM MPP Lamongan (JTM02801)</t>
  </si>
  <si>
    <t xml:space="preserve"> Jl. Lamongrejo No.120 Dapur Barat Sidokumpul Kec. Lamongan Kab. Lamongan</t>
  </si>
  <si>
    <t>BANK JATIM Samsat Online Capem Brondong</t>
  </si>
  <si>
    <t xml:space="preserve"> Jl. Raya Daendels Lamongan</t>
  </si>
  <si>
    <t>172.20.32.33 /27</t>
  </si>
  <si>
    <t>BANK JATIM Samsat Online Plaza Lamongan</t>
  </si>
  <si>
    <t xml:space="preserve"> Jl. Pangsud 24 Lamongan</t>
  </si>
  <si>
    <t>BANK JATIM Samsat Online Capem Babat</t>
  </si>
  <si>
    <t xml:space="preserve"> Jl. Raya Babat 211 Lamongan</t>
  </si>
  <si>
    <t>BANK JATIM KF Pemkab Lamongan</t>
  </si>
  <si>
    <t xml:space="preserve"> Jl. Lamongrejo No. 120 Dapur Barat Sidokumpul Lamongan</t>
  </si>
  <si>
    <t>CABANG KRAKSAAN</t>
  </si>
  <si>
    <t>BANK JATIM Cabang Kraksaan</t>
  </si>
  <si>
    <t xml:space="preserve"> Jl. Raya PB. Sudirman No. 144, Kec. Kraksaan Kab. Probolinggo</t>
  </si>
  <si>
    <t>BANK JATIM Capem Dringu</t>
  </si>
  <si>
    <t xml:space="preserve"> Jl. Raya Dringu (Depan Pasar Dringu) Desa Kedung Dalem, Kraksaan</t>
  </si>
  <si>
    <t>BANK JATIM H2H PBB Online Dispenda Kab Probolinggo</t>
  </si>
  <si>
    <t xml:space="preserve"> Jl Suroyo No. 49 Probolinggo</t>
  </si>
  <si>
    <t>BANK JATIM KF Pemda Kraksaan</t>
  </si>
  <si>
    <t xml:space="preserve"> Jl. P.Sudirman 143 Kec. Kraksaan Kab.Probolinggo</t>
  </si>
  <si>
    <t>BANK JATIM KF Nurul Jadid</t>
  </si>
  <si>
    <t xml:space="preserve"> Ponpes Nurul Jadid, Desa Karanganyar Kec. Paiton Kab. Probolinggo</t>
  </si>
  <si>
    <t>BANK JATIM KF Gading Wangkal</t>
  </si>
  <si>
    <t xml:space="preserve"> Jl. Raya Wangkal Kec. Gading Probolinggo</t>
  </si>
  <si>
    <t>BANK JATIM KF RSUD Tongas</t>
  </si>
  <si>
    <t xml:space="preserve"> Jl. Raya Tongas No. 299 Karang Sawo Kab. Probolinggo</t>
  </si>
  <si>
    <t>2/13/2020</t>
  </si>
  <si>
    <t>BANK JATIM KF RSUD Waluyo Jati</t>
  </si>
  <si>
    <t xml:space="preserve"> Jl. Dr. Soetomo 1 Kec. Kraksaan Kab. Probolinggo</t>
  </si>
  <si>
    <t>BANK JATIM KF Ponpes Nurul Ummah Paiton (Nahdatul Ummah)</t>
  </si>
  <si>
    <t xml:space="preserve"> Jl. Kotaanyar Desa Sumberanyar Kec. Paiton Kab. Probolinggo</t>
  </si>
  <si>
    <t>BANK JATIM PP Samsat Kraksaan Probolinggo</t>
  </si>
  <si>
    <t xml:space="preserve"> Jl. Dr. Sutomo Kraksaan (Jl. Panglima Sudirman Kraksaan)</t>
  </si>
  <si>
    <t>BANK JATIM PP MPP Kraksaan</t>
  </si>
  <si>
    <t xml:space="preserve"> Jl. Raya Dringu, Kregenan, Kab. Probolinggo</t>
  </si>
  <si>
    <t>BANK JATIM ATM RSUD Waluyo Jati (JTM01301)</t>
  </si>
  <si>
    <t xml:space="preserve"> Jl. Dr. Sutomo 1, Kraksaan</t>
  </si>
  <si>
    <t>BANK JATIM ATM Pemkab Kraksaan (JTM01305)</t>
  </si>
  <si>
    <t xml:space="preserve"> Jl. Raya P. Sudirman 143 Kec. Kraksaan Kab Probolinggo</t>
  </si>
  <si>
    <t>BANK JATIM ATM RS Rizani (JTM01310)</t>
  </si>
  <si>
    <t xml:space="preserve"> Jl. Sumberejo, Paiton, Kraksaan Kabupaten Probolinggo</t>
  </si>
  <si>
    <t>6/23/2016</t>
  </si>
  <si>
    <t>BANK JATIM ATM Ponpes Genggong (UNHASA) (JTM01302)</t>
  </si>
  <si>
    <t xml:space="preserve"> Jl. Raya Condong, Gerojokan, Karangbong, Kec. Pajarakan, Kabupaten Probolinggo</t>
  </si>
  <si>
    <t>BANK JATIM ATM MPP Dringu Probolinggo (JTM16102)</t>
  </si>
  <si>
    <t xml:space="preserve"> Jl. Raya Dringu, MPP Kabupaten Probolinggo</t>
  </si>
  <si>
    <t>196.168.119.249 /29</t>
  </si>
  <si>
    <t>CABANG KEPANJEN</t>
  </si>
  <si>
    <t>BANK JATIM Cabang Kepanjen</t>
  </si>
  <si>
    <t xml:space="preserve"> Jl. Kawi No. 28, Kec. Kepanjen Kab. Malang</t>
  </si>
  <si>
    <t>7/27/2018</t>
  </si>
  <si>
    <t>BANK JATIM Capem Donomulyo</t>
  </si>
  <si>
    <t xml:space="preserve"> Jl. Raya Donomulyo No. 9 Kec. Donomulyo Kab. Malang</t>
  </si>
  <si>
    <t>BANK JATIM Capem Sumberpucung</t>
  </si>
  <si>
    <t xml:space="preserve"> Jl. PB Sudirman 191 Kec. Sumberpucung Kab. Malang</t>
  </si>
  <si>
    <t>BANK JATIM Capem Dampit</t>
  </si>
  <si>
    <t xml:space="preserve"> Jl. Sumber Kembar No. 1 Kec. Dampit Kab. Malang</t>
  </si>
  <si>
    <t>BANK JATIM Capem Turen</t>
  </si>
  <si>
    <t xml:space="preserve"> Jl. Ry Panglima Sudirman No 81 A Kec. Turen Kab. Malang</t>
  </si>
  <si>
    <t>BANK JATIM H2H PBB Online Dispenda Kab Malang</t>
  </si>
  <si>
    <t xml:space="preserve"> Jl. Merdeka Timur No.3 Kepanjen Kab. Malang (Gedung Dispenda)</t>
  </si>
  <si>
    <t>BANK JATIM KF Pakisaji</t>
  </si>
  <si>
    <t xml:space="preserve"> Jl. Raya Pakisaji No 236 Kec. Pakisaji Kab. Malang</t>
  </si>
  <si>
    <t>BANK JATIM KF Pemkab II Kepanjen</t>
  </si>
  <si>
    <t xml:space="preserve"> Jl. Raya Panji No 158 Kec. Kepanjen Kab. Malang</t>
  </si>
  <si>
    <t>BANK JATIM KF Wonosari</t>
  </si>
  <si>
    <t xml:space="preserve"> Jl. Raya Situbondo No.324 - 325 Bondowoso</t>
  </si>
  <si>
    <t>BANK JATIM KF Pagak</t>
  </si>
  <si>
    <t xml:space="preserve"> Jl. A. Yani Ds. Sumbermanjing Kulon Kec. Pagak Kab. Malang</t>
  </si>
  <si>
    <t>BANK JATIM KF Bantur Wonokerto</t>
  </si>
  <si>
    <t xml:space="preserve"> Jl. Taman Suci Ds. Wonokerto Kec. Bantur Kab. Malang</t>
  </si>
  <si>
    <t>BANK JATIM KK/KF RSUD Kanjuruhan</t>
  </si>
  <si>
    <t xml:space="preserve"> Jl. Raden Panji 100 Kepanjen Malang</t>
  </si>
  <si>
    <t>BANK JATIM PP SMAN 1 Kepanjen</t>
  </si>
  <si>
    <t xml:space="preserve"> Jl. Ahmad Yani No 48 Kepanjen</t>
  </si>
  <si>
    <t>BANK JATIM PP SMPN 4 Kepanjen</t>
  </si>
  <si>
    <t xml:space="preserve"> Jl. Gunung Kawi No 3 Kepanjen</t>
  </si>
  <si>
    <t>BANK JATIM PP Samsat Talangagung</t>
  </si>
  <si>
    <t xml:space="preserve"> Jl. Raya Talangagung No.1 Kec Kepanjen Kab. Malang</t>
  </si>
  <si>
    <t>BANK JATIM ATM Samsat Talangagung (JTM06001)</t>
  </si>
  <si>
    <t>BANK JATIM ATM Lingkungan Pendopo Kab Kepanjen (JTM06008)</t>
  </si>
  <si>
    <t xml:space="preserve"> Jl. Raya Panji No. 158, Kec. Kepanjen Kab. Malang</t>
  </si>
  <si>
    <t>BANK JATIM ATM Dinas Penanaman Modal dan Pelayanan Terpadu Satu Pintu (JTM06009)</t>
  </si>
  <si>
    <t xml:space="preserve"> Jl. Trunojoyo No. 4 Ngadiluwih Kedungpedaringan Kec. Kepanjen Kab. Malang</t>
  </si>
  <si>
    <t>BANK JATIM ATM Kec Pagak (JTM06010)</t>
  </si>
  <si>
    <t xml:space="preserve"> Jl. Abdul Razak No. 1 Krajan Pagak Kab. Malang</t>
  </si>
  <si>
    <t>BANK JATIM Samsat Online Capem Sumberpucung</t>
  </si>
  <si>
    <t xml:space="preserve"> Jl. Panglima Sudirman 191 Sumberpucung Kab. Malang</t>
  </si>
  <si>
    <t>BANK JATIM Samsat Online Capem Dampit</t>
  </si>
  <si>
    <t xml:space="preserve"> Jl. Semeru Sel, Dampit Kepanjen Kab. Malang</t>
  </si>
  <si>
    <t>BANK JATIM PP Uji Kir Talangagung</t>
  </si>
  <si>
    <t xml:space="preserve"> Jl. Raya Talangagung Kec. Kepanjen Kab Malang</t>
  </si>
  <si>
    <t>BANK JATIM PP Uji Kir Karanglo Malang</t>
  </si>
  <si>
    <t xml:space="preserve"> Jl. Raya Karanglo 71 Banjararum Kec. Singosari Kab Malang</t>
  </si>
  <si>
    <t>CABANG KEDIRI</t>
  </si>
  <si>
    <t>BANK JATIM Cabang Kediri</t>
  </si>
  <si>
    <t xml:space="preserve"> Jl. P. Kusuma Bangsa No. 122 Kec. Kota Kediri Kediri</t>
  </si>
  <si>
    <t>BANK JATIM Capem Wates</t>
  </si>
  <si>
    <t xml:space="preserve"> Jl. Raya Tawang No. 203 Ds. Tawang Kec. Wates Kab. Kediri</t>
  </si>
  <si>
    <t>BANK JATIM Capem Grogol</t>
  </si>
  <si>
    <t xml:space="preserve"> Jl. Raya Wonoasri No. 38 Kec. Grogol Kab. Kediri</t>
  </si>
  <si>
    <t>BANK JATIM Capem Ngadiluwih</t>
  </si>
  <si>
    <t xml:space="preserve"> Jl. Raya Kediri-Tulungagung Kec. Ngadiluwih Kab Kediri</t>
  </si>
  <si>
    <t>BANK JATIM Capem Pagu</t>
  </si>
  <si>
    <t xml:space="preserve"> Jl. Raya Pagu, Kec. Pagu Kab Kediri</t>
  </si>
  <si>
    <t>BANK JATIM Capem Ringinrejo</t>
  </si>
  <si>
    <t xml:space="preserve"> Jl. Raya Sambi 389, Kec. Ringinrejo Kediri</t>
  </si>
  <si>
    <t>BANK JATIM Capem Mrican</t>
  </si>
  <si>
    <t xml:space="preserve"> Jl. Sersan Bahrun 122 Kel. Mrican Kec. Mojoroto Kota Kediri</t>
  </si>
  <si>
    <t>3/30/2016</t>
  </si>
  <si>
    <t>BANK JATIM Capem Gurah</t>
  </si>
  <si>
    <t xml:space="preserve"> Jl. Dr. Wahidin 76 Kec. Gurah Kab. Kediri</t>
  </si>
  <si>
    <t>BANK JATIM H2H SPP Pendidikan UNP Kediri</t>
  </si>
  <si>
    <t xml:space="preserve"> Jl. Ahmad Dahlan No.76 Mojoroto Kec. Mojoroto Kota Kediri</t>
  </si>
  <si>
    <t>BANK JATIM H2H PBB Online KK DPPKA Kediri</t>
  </si>
  <si>
    <t xml:space="preserve"> Jl. PK Bangsa 97 Kediri</t>
  </si>
  <si>
    <t>BANK JATIM H2H SP2D Diskominfo Kediri</t>
  </si>
  <si>
    <t xml:space="preserve"> Jl. Basuki Rahmat No.15 Pocanan Kediri</t>
  </si>
  <si>
    <t>BANK JATIM KF Mojo</t>
  </si>
  <si>
    <t xml:space="preserve"> Jl. Raya Mojo Kec. Mojo Kab. Kediri</t>
  </si>
  <si>
    <t>BANK JATIM KF Kandat</t>
  </si>
  <si>
    <t xml:space="preserve"> Ds. Kandat Kec. Kandat Kab. Kediri</t>
  </si>
  <si>
    <t>BANK JATIM KF RSUD Gambiran</t>
  </si>
  <si>
    <t xml:space="preserve"> Jl. Kapt. Piere Tendean No 16 Kel. Pakunden Kec. Pesantren Kota Kediri</t>
  </si>
  <si>
    <t>BANK JATIM PP RS Baptis Kediri</t>
  </si>
  <si>
    <t xml:space="preserve"> Jl. Brigjen (Pol) I.B.H. Pranoto 1-7 Kec. Pesantren Kota Kediri</t>
  </si>
  <si>
    <t>BANK JATIM PP Samsat Kota Kediri</t>
  </si>
  <si>
    <t xml:space="preserve"> Jl. Supersemar No. 80 Ngronggo Kec. Kota Kediri</t>
  </si>
  <si>
    <t>BANK JATIM PP SMA Pawiyatan Dhoho</t>
  </si>
  <si>
    <t xml:space="preserve"> Jl. Balowerti Gg II No 37 A Kediri</t>
  </si>
  <si>
    <t>7/15/2016</t>
  </si>
  <si>
    <t>BANK JATIM PP RSUD Simpang Lima Gumul</t>
  </si>
  <si>
    <t xml:space="preserve"> Jl. Galuh Candra Kirana Ds Tugurejo Kec Ngasem Kab Kediri</t>
  </si>
  <si>
    <t>BANK JATIM PP Samsat Katang</t>
  </si>
  <si>
    <t xml:space="preserve"> Jl. Soekarno Hatta No 12 Ds Sukorejo Kec Ngasem Kab Kediri</t>
  </si>
  <si>
    <t>BANK JATIM ATM Kediri Town Square (JTM00612)</t>
  </si>
  <si>
    <t xml:space="preserve"> Jl. Hasanudin No. 3 Kediri</t>
  </si>
  <si>
    <t>BANK JATIM ATM RS Kilisuci (JTM00613)</t>
  </si>
  <si>
    <t xml:space="preserve"> Jl. KH. Wahid Hasyim No. 64 Kec. Kota Kediri</t>
  </si>
  <si>
    <t>BANK JATIM ATM Pemkot Kediri (JTM00604)</t>
  </si>
  <si>
    <t xml:space="preserve"> Jl. Basuki Rahmad No 15 Pocanan Kec. Kota Kediri</t>
  </si>
  <si>
    <t>BANK JATIM Samsat Online Capem Ngadiluwih</t>
  </si>
  <si>
    <t xml:space="preserve"> Jl. Raya Tamtama 190, Ngadiluwih</t>
  </si>
  <si>
    <t>BANK JATIM Samsat Online KK Papar</t>
  </si>
  <si>
    <t xml:space="preserve"> Jl. Raya Papar Kediri</t>
  </si>
  <si>
    <t>11/30/2017</t>
  </si>
  <si>
    <t>CABANG KANGEAN</t>
  </si>
  <si>
    <t>BANK JATIM Cabang Kangean</t>
  </si>
  <si>
    <t xml:space="preserve"> Jl. Sriwijaya No. 431 Kec. Arjasa Kep. Kangean Sumenep</t>
  </si>
  <si>
    <t>BANK JATIM Samsat Online Kangean</t>
  </si>
  <si>
    <t xml:space="preserve"> Jl. Raya Sriwijaya 431, Kalikatak, Artajasa, Kangean</t>
  </si>
  <si>
    <t>CABANG JOMBANG</t>
  </si>
  <si>
    <t>BANK JATIM Cabang Jombang</t>
  </si>
  <si>
    <t xml:space="preserve"> Jl. K.H. Wakhid Hasyim No. 36 Kec. Jombang Kab. Jombang</t>
  </si>
  <si>
    <t>12/28/2015</t>
  </si>
  <si>
    <t>BANK JATIM Capem Mojoagung</t>
  </si>
  <si>
    <t xml:space="preserve"> Jl. Raya Mojoagung 220 Ds. Kademangan Kec. Mojoagung Jombang</t>
  </si>
  <si>
    <t>BANK JATIM Capem Perak</t>
  </si>
  <si>
    <t xml:space="preserve"> Jl. Raya Perak No. 182, Kec. Perak Jombang</t>
  </si>
  <si>
    <t>BANK JATIM Capem Ploso</t>
  </si>
  <si>
    <t xml:space="preserve"> Jl. Raya Ploso-Babat No 128D Ds. Losari Kec. Ploso Jombang</t>
  </si>
  <si>
    <t>BANK JATIM PP Bapenda Jombang</t>
  </si>
  <si>
    <t xml:space="preserve"> Jl. Wachid Hasyim 249 Jombang</t>
  </si>
  <si>
    <t>BANK JATIM PP Tambak Beras</t>
  </si>
  <si>
    <t xml:space="preserve"> Ponpes Bahrul Ulum, Jl. Tambak Beras 3 Jombang</t>
  </si>
  <si>
    <t>BANK JATIM PP STKIP</t>
  </si>
  <si>
    <t xml:space="preserve"> Jl. Patimura III/20 Jombang</t>
  </si>
  <si>
    <t>BANK JATIM ATM/CRM Dispenda Tingkat 1 Kabupaten Jombang (JTM01105)</t>
  </si>
  <si>
    <t xml:space="preserve"> Jl. KH. Wahid Hasyim No.141 Jombang</t>
  </si>
  <si>
    <t>BANK JATIM ATM Diknas Jombang (JTM01108)</t>
  </si>
  <si>
    <t xml:space="preserve"> Jl. Pattimura No.5 Sengon Kab. Jombang</t>
  </si>
  <si>
    <t>BANK JATIM ATM Ponpes Rejoso (JTM01111)</t>
  </si>
  <si>
    <t xml:space="preserve"> PPDU Jombang Peterongan Jombang</t>
  </si>
  <si>
    <t>BANK JATIM ATM Kec Kabuh (JTM14402)</t>
  </si>
  <si>
    <t xml:space="preserve"> Jl. Raya Ploso Babat No.5 Kabuh Jombang</t>
  </si>
  <si>
    <t>BANK JATIM PP SMAN 2 Jombang</t>
  </si>
  <si>
    <t xml:space="preserve"> Jl. Dr. Wahidin Sudirohusodo 1 Jombang</t>
  </si>
  <si>
    <t>12/21/2018</t>
  </si>
  <si>
    <t>BANK JATIM Samsat Online KK Ngoro</t>
  </si>
  <si>
    <t xml:space="preserve"> Jl Raya Kawi 62A Jombang</t>
  </si>
  <si>
    <t>CABANG JEMBER</t>
  </si>
  <si>
    <t>BANK JATIM Cabang Jember</t>
  </si>
  <si>
    <t xml:space="preserve"> Jl. A. Yani No. 3A RT 01 RW 03 Kec. Patrang Jember</t>
  </si>
  <si>
    <t>BANK JATIM Capem Kalisat</t>
  </si>
  <si>
    <t xml:space="preserve"> Jl. Diponegoro 61, Kalisat Jember</t>
  </si>
  <si>
    <t>BANK JATIM Capem Tanggul</t>
  </si>
  <si>
    <t xml:space="preserve"> Jl. PB. Sudirman No. 116 Kec. Tanggul Jember</t>
  </si>
  <si>
    <t>BANK JATIM Capem Balung</t>
  </si>
  <si>
    <t xml:space="preserve"> Jl. Ambulu 57 Jember</t>
  </si>
  <si>
    <t>BANK JATIM Capem Rambipuji</t>
  </si>
  <si>
    <t xml:space="preserve"> Jl. Samanhudi Ruko 1, Rambipuji, Jember</t>
  </si>
  <si>
    <t>BANK JATIM Capem Kencong</t>
  </si>
  <si>
    <t xml:space="preserve"> Jl. Diponegoro 2 A, Kencong, Jember</t>
  </si>
  <si>
    <t>BANK JATIM Capem Ambulu</t>
  </si>
  <si>
    <t xml:space="preserve"> Jl. Suyitman 18 Jember</t>
  </si>
  <si>
    <t>BANK JATIM KF Pemkab Jember</t>
  </si>
  <si>
    <t xml:space="preserve"> Jl. Sudirman No. 1, Kec. Patrang Jember</t>
  </si>
  <si>
    <t>BANK JATIM KF RSUD Dr. Soebandi</t>
  </si>
  <si>
    <t xml:space="preserve"> Jl. Dr. Subandi No. 62, Kec. Patrang Jember</t>
  </si>
  <si>
    <t>1/31/2018</t>
  </si>
  <si>
    <t>BANK JATIM KF Puger</t>
  </si>
  <si>
    <t xml:space="preserve"> Desa Puger Kulon Kec. Puger Jember</t>
  </si>
  <si>
    <t>BANK JATIM KF RS. Paru</t>
  </si>
  <si>
    <t xml:space="preserve"> Jl. Nusa Indah No. 28 Kec. Patrang Jember</t>
  </si>
  <si>
    <t>BANK JATIM KF UNEJ</t>
  </si>
  <si>
    <t xml:space="preserve"> Jl. Kalimantan No 42 Kel. Sumbersari Kec. Sumbersari Jember</t>
  </si>
  <si>
    <t>BANK JATIM KF Sempolan</t>
  </si>
  <si>
    <t xml:space="preserve"> Jl. A. Yani No. 10 Sempolan Kec. Silo Jember</t>
  </si>
  <si>
    <t>BANK JATIM KF Jenggawah</t>
  </si>
  <si>
    <t xml:space="preserve"> Jl. Argopuro, Ds. Jenggawah, Kec. Jenggawah, Kab. Jember</t>
  </si>
  <si>
    <t>BANK JATIM KF Bangsalsari</t>
  </si>
  <si>
    <t xml:space="preserve"> Jl. A. Yani no 119 Kel. Bangsalsari Kec. Bangsalsari Kab. Jember</t>
  </si>
  <si>
    <t>BANK JATIM H2H PBB Online Dispenda Kab. Jember</t>
  </si>
  <si>
    <t xml:space="preserve"> Jl. Jawa No. 72 Jember</t>
  </si>
  <si>
    <t>BANK JATIM PP KPP Pratama Jember</t>
  </si>
  <si>
    <t xml:space="preserve"> Jl. Karimata No. 54A Kec. Sumbersari Jember</t>
  </si>
  <si>
    <t>BANK JATIM PP RSUD Balung</t>
  </si>
  <si>
    <t xml:space="preserve"> Jl.Rambipuji No 19 Balung Lor Kec Balung Jember</t>
  </si>
  <si>
    <t xml:space="preserve"> Jl. Teratai No 10-11 Kec. Kaliwates Jember</t>
  </si>
  <si>
    <t>BANK JATIM PP Samsat Timur</t>
  </si>
  <si>
    <t xml:space="preserve"> Jl. Dr. Soebandi No 123 Kec. Patrang Jember</t>
  </si>
  <si>
    <t>BANK JATIM PP Mall Pelayanan Publik Jember</t>
  </si>
  <si>
    <t xml:space="preserve"> Jl. Gajah Mada 206 Kaliwates Jember</t>
  </si>
  <si>
    <t>BANK JATIM ATM RSUD Dr. Soebandi (JTM00303)</t>
  </si>
  <si>
    <t xml:space="preserve"> Jl. Dr. Soebandi No. 123 Kec. Patrang Jember</t>
  </si>
  <si>
    <t>BANK JATIM ATM RS PTP X Jember (JTM00304)</t>
  </si>
  <si>
    <t xml:space="preserve"> Jl. Bedadung 2 Jember</t>
  </si>
  <si>
    <t>BANK JATIM ATM Pemkab Jember (JTM00311)</t>
  </si>
  <si>
    <t xml:space="preserve"> Jl. Kartini (Lingk. Pemkab) Jember</t>
  </si>
  <si>
    <t>BANK JATIM ATM PDAM Jember (JTM00312)</t>
  </si>
  <si>
    <t xml:space="preserve"> Jl. Trunojoyo No. 73 Kec. Kaliwates Jember</t>
  </si>
  <si>
    <t>BANK JATIM ATM ICC Samsat RSUD Dr. Soebandi (JTM00316)</t>
  </si>
  <si>
    <t xml:space="preserve"> Jl. Dr. Soebandi No 123 Jember</t>
  </si>
  <si>
    <t>BANK JATIM ATM Samsat Teratai (JTM00315)</t>
  </si>
  <si>
    <t xml:space="preserve"> Jl. Teratai No. 10-11 Kec. Kaliwates Jember</t>
  </si>
  <si>
    <t>BANK JATIM ATM SMKN 5 Jember (JTM14202)</t>
  </si>
  <si>
    <t xml:space="preserve"> Jl. Brawijaya No. 55 Kec. Sukorambi Jember</t>
  </si>
  <si>
    <t>BANK JATIM ATM Dira Park (JTM17802)</t>
  </si>
  <si>
    <t xml:space="preserve"> Jl. Blater KM 04 Dusun Watukebo Desa Andongsari Kec. Ambulu Jember2</t>
  </si>
  <si>
    <t>BANK JATIM ATM RSUD Kalisat (JTM09903)</t>
  </si>
  <si>
    <t xml:space="preserve"> Jl. MH. Thamrin No. 31 Kalisat Kab. Jember</t>
  </si>
  <si>
    <t>BANK JATIM ATM/CRM PG Semboro (JTM03902)</t>
  </si>
  <si>
    <t xml:space="preserve"> PG Semboro Jl. Rejoagung No.01 Kec. Semboro Kab. Jember</t>
  </si>
  <si>
    <t>BANK JATIM ATM Mitratani (JTM00320)</t>
  </si>
  <si>
    <t xml:space="preserve"> Jl. Brawijaya No. 83 Mangil Kec. Kaliwates Kab.Jember</t>
  </si>
  <si>
    <t>BANK JATIM Samsat Online Capem Tanggul</t>
  </si>
  <si>
    <t xml:space="preserve"> Jl. PB Sudirman, Tanggul Jember</t>
  </si>
  <si>
    <t>BANK JATIM Samsat Online Dipenda Puger</t>
  </si>
  <si>
    <t xml:space="preserve"> Jl. M. Adi Darmo Puger Jember</t>
  </si>
  <si>
    <t>3/19/2020</t>
  </si>
  <si>
    <t>CABANG JAKARTA</t>
  </si>
  <si>
    <t>BANK JATIM Cabang Jakarta</t>
  </si>
  <si>
    <t xml:space="preserve"> Jl. Thamrin Boulevard CT.LD1 No.1 CT.LD02 Jakarta Pusat</t>
  </si>
  <si>
    <t>BANK JATIM Capem Mangga Dua</t>
  </si>
  <si>
    <t xml:space="preserve"> Ruko M Mangga Dua No RM/4 Kec Sawah Besar Jakartat Pusat</t>
  </si>
  <si>
    <t>BANK JATIM Capem Woltermonginsidi</t>
  </si>
  <si>
    <t xml:space="preserve"> Jl. W Monginsidi No 61 B, Kebyrn Baru Jakarta Selatan</t>
  </si>
  <si>
    <t>BANK JATIM Capem Bekasi</t>
  </si>
  <si>
    <t xml:space="preserve"> Ruko Suncity Square BlokC-31-32 Jl Mayor Hasibuan Bekasi</t>
  </si>
  <si>
    <t>BANK JATIM Capem Depok</t>
  </si>
  <si>
    <t xml:space="preserve"> Jl. Margonda 469 Kel. Pondok Cina Kec. Beji Depok</t>
  </si>
  <si>
    <t>BANK JATIM Capem Kelapa Gading</t>
  </si>
  <si>
    <t xml:space="preserve"> Jl. Boulevard-Raya Plaza Kelapa Gading C-8 Jakarta Utara</t>
  </si>
  <si>
    <t>BANK JATIM Capem Tangerang</t>
  </si>
  <si>
    <t xml:space="preserve"> Ruko Alam Sutera-S. Niaga I/8 Jl.Raya Serpong Tangerang Selatan</t>
  </si>
  <si>
    <t>CABANG HR MUHAMMAD</t>
  </si>
  <si>
    <t>BANK JATIM Cabang Hr. Muhammad</t>
  </si>
  <si>
    <t xml:space="preserve"> Jl. HR. Muhammad No. 29 Surabaya</t>
  </si>
  <si>
    <t>5/29/2024</t>
  </si>
  <si>
    <t>BANK JATIM Capem Wiyung</t>
  </si>
  <si>
    <t xml:space="preserve"> Jl. Raya Menganti Wiyung Ruko Taman Pondok Indah A-38 Surabaya</t>
  </si>
  <si>
    <t>BANK JATIM Capem Lidah Kulon</t>
  </si>
  <si>
    <t xml:space="preserve"> Jl. Raya Menganti Lidah Kulon 14 Kec. Lakarsantri Surabaya</t>
  </si>
  <si>
    <t>BANK JATIM Capem Benowo</t>
  </si>
  <si>
    <t xml:space="preserve"> Jl. Raya Sememi No. 1 Kec. Benowo Surabaya</t>
  </si>
  <si>
    <t>BANK JATIM Capem Manukan</t>
  </si>
  <si>
    <t xml:space="preserve"> Jl. Manukan Tengah No.20P, Manukan Kulon, Kec. Tandes, Surabaya</t>
  </si>
  <si>
    <t>6/27/2022</t>
  </si>
  <si>
    <t>BANK JATIM KF Lontar</t>
  </si>
  <si>
    <t xml:space="preserve"> Jl. Raya Lontar No 295A Kec. Sambikerep Surabaya</t>
  </si>
  <si>
    <t>BANK JATIM PP RSI Darus Syifa</t>
  </si>
  <si>
    <t xml:space="preserve"> Jl. Raya Benowo No. 5 Surabaya</t>
  </si>
  <si>
    <t>BANK JATIM ATM Univ Wijaya Putra (JTM20102)</t>
  </si>
  <si>
    <t xml:space="preserve"> Jl. Raya Benowo 1-3, Kelurahan Babat Jerawat Perak Surabaya</t>
  </si>
  <si>
    <t>BANK JATIM ATM Minimart Tara (JTM06802)</t>
  </si>
  <si>
    <t xml:space="preserve"> Jl. Manukan Kulon No. 28A Surabaya</t>
  </si>
  <si>
    <t>CABANG GRESIK</t>
  </si>
  <si>
    <t>196.168.116.49/29</t>
  </si>
  <si>
    <t>BANK JATIM Cabang Gresik</t>
  </si>
  <si>
    <t xml:space="preserve"> Jl. Dr. Sutomo 181, Kec. Gresik Kab. Gresik</t>
  </si>
  <si>
    <t>BANK JATIM Capem Driyorejo</t>
  </si>
  <si>
    <t xml:space="preserve"> Jl. Raya Cangkir 101 Kec. Driyorejo Gresik</t>
  </si>
  <si>
    <t>192.168.153.182 /30</t>
  </si>
  <si>
    <t>BANK JATIM Capem Sidayu</t>
  </si>
  <si>
    <t xml:space="preserve"> Jl. Pahlawan No. 5 Kec. Sidayu Gresik</t>
  </si>
  <si>
    <t>BANK JATIM Capem Cerme</t>
  </si>
  <si>
    <t xml:space="preserve"> Jl. Tegal suruh 3 Kec. Cerme Gresik</t>
  </si>
  <si>
    <t>BANK JATIM Capem Balongpangang</t>
  </si>
  <si>
    <t xml:space="preserve"> Jl. Raya Balongpanggang No. 48 Kec. Balongpanggang Gresik</t>
  </si>
  <si>
    <t>BANK JATIM Capem Menganti</t>
  </si>
  <si>
    <t xml:space="preserve"> Jl. Raya Karangturi 728 Kec. Menganti Gresik</t>
  </si>
  <si>
    <t>BANK JATIM H2H Pemda Gresik (KF Pemda Gresik)</t>
  </si>
  <si>
    <t xml:space="preserve"> Jl. W.Sodirohusodo 245 Gresik</t>
  </si>
  <si>
    <t>BANK JATIM KF GKB</t>
  </si>
  <si>
    <t xml:space="preserve"> Jl. Jawa No. 04 Manyar Kec. Kebomas Gresik</t>
  </si>
  <si>
    <t>BANK JATIM PP MPP Gresik</t>
  </si>
  <si>
    <t xml:space="preserve"> Jl. Wahidin Sudirohusodo 245 Gresik</t>
  </si>
  <si>
    <t>196.168.119.105 /29</t>
  </si>
  <si>
    <t>BANK JATIM PP Samsat Gresik</t>
  </si>
  <si>
    <t xml:space="preserve"> Jl. DR. Wahidin Sudiro Husodo No. 714 Kembangan Kec. Kebomas Gresik</t>
  </si>
  <si>
    <t>BANK JATIM PP KPP Selatan Gresik</t>
  </si>
  <si>
    <t xml:space="preserve"> Jl. Dr. Wahidin Sudirohusodo No 700 Gresik</t>
  </si>
  <si>
    <t>BANK JATIM Samsat Online Capem Driyorejo</t>
  </si>
  <si>
    <t xml:space="preserve"> Jl. Raya Cangkir 103 Gresik</t>
  </si>
  <si>
    <t>BANK JATIM Samsat Online Capem Sidayu</t>
  </si>
  <si>
    <t xml:space="preserve"> Jl. Pemuda 10 Gresik</t>
  </si>
  <si>
    <t>BANK JATIM Samsat Online Capem Cerme</t>
  </si>
  <si>
    <t xml:space="preserve"> Jl. Tegal Suruh No.3, Gresik</t>
  </si>
  <si>
    <t>CABANG DR SOETOMO</t>
  </si>
  <si>
    <t>BANK JATIM Cabang Dr. Sutomo</t>
  </si>
  <si>
    <t xml:space="preserve"> Jl. Airlangga No.1-9 Surabaya</t>
  </si>
  <si>
    <t>BANK JATIM Capem Rungkut</t>
  </si>
  <si>
    <t xml:space="preserve"> Jl. Raya Kalirungkut No. 10 Kec. Rungkut Surabaya</t>
  </si>
  <si>
    <t>BANK JATIM Capem Mulyosari</t>
  </si>
  <si>
    <t xml:space="preserve"> Jl. Raya Mulyosari 272 Kec. Mulyorejo Surabaya</t>
  </si>
  <si>
    <t>BANK JATIM Capem Sier</t>
  </si>
  <si>
    <t xml:space="preserve"> Jl. Rungkut Industri Raya No.10 Kec. Rungkut Kota Surabaya</t>
  </si>
  <si>
    <t>BANK JATIM Capem Untag</t>
  </si>
  <si>
    <t xml:space="preserve"> Jl. Semolowaru no. 45 Kec. Sukolilo Surabaya</t>
  </si>
  <si>
    <t>1/29/2018</t>
  </si>
  <si>
    <t>BANK JATIM Capem Klampis</t>
  </si>
  <si>
    <t xml:space="preserve"> Jl. Klampis Jaya No. 17 Kel. Klampisngasem Kec. Sukolilo Surabaya</t>
  </si>
  <si>
    <t>BANK JATIM Capem Pandugo</t>
  </si>
  <si>
    <t xml:space="preserve"> Jl. Penjaringan Sari YKP PS IF/16 Kec. Rungkut Surabaya</t>
  </si>
  <si>
    <t>BANK JATIM H2H SPP Pendidikan STESIA Surabaya</t>
  </si>
  <si>
    <t xml:space="preserve"> Jl. Menur Pumpungan No.30 Menur Pumpungan Kec. Sukolilo Surabaya</t>
  </si>
  <si>
    <t xml:space="preserve">CABANG DR SOETOMO </t>
  </si>
  <si>
    <t>BANK JATIM H2H SPP Pendidikan UNAIR Kampus C Surabaya</t>
  </si>
  <si>
    <t xml:space="preserve"> Jl. Dr. Ir. H. Soekarno Mulyorejo Kec. Mulyorejo Surabaya</t>
  </si>
  <si>
    <t>BANK JATIM KF Pucang</t>
  </si>
  <si>
    <t xml:space="preserve"> Jl. Pucang Jajar no. 22 Kec. Gubeng Surabaya</t>
  </si>
  <si>
    <t>BANK JATIM KF Kenjeran</t>
  </si>
  <si>
    <t xml:space="preserve"> Jl. Raya Kenjeran No. 581 Kec. Mulyorejo Surabaya</t>
  </si>
  <si>
    <t>BANK JATIM KF Merr</t>
  </si>
  <si>
    <t xml:space="preserve"> Jl. Wisma Kedung Asem Indah Blok J/No. 36 Kec. Sukolilo Surabaya</t>
  </si>
  <si>
    <t>BANK JATIM KF Kapasan</t>
  </si>
  <si>
    <t xml:space="preserve"> Jl. Kapasan No 206 Kel. Sidodadi Kec. Simokerto Surabaya</t>
  </si>
  <si>
    <t>BANK JATIM KF Unmuh</t>
  </si>
  <si>
    <t xml:space="preserve"> Jl. Sutorejo No. 59 Kec. Mulyorejo Surabaya</t>
  </si>
  <si>
    <t>BANK JATIM KF RSJ Menur</t>
  </si>
  <si>
    <t xml:space="preserve"> Jl. Menur No.120 Kec. Gubeng Surabaya</t>
  </si>
  <si>
    <t>BANK JATIM KF RS Dr. Soetomo</t>
  </si>
  <si>
    <t xml:space="preserve"> Jl. Mayjen Prof Dr Moestopo No 6-8 Surabaya</t>
  </si>
  <si>
    <t>BANK JATIM PP RS Unair</t>
  </si>
  <si>
    <t xml:space="preserve"> Jl. Mulyorejo Surabaya</t>
  </si>
  <si>
    <t>BANK JATIM PP Unitomo</t>
  </si>
  <si>
    <t xml:space="preserve"> Univ. Unitomo Jl. Semolowaru 84 Surabaya</t>
  </si>
  <si>
    <t>BANK JATIM ATM SMKN 5 (JTM03219)</t>
  </si>
  <si>
    <t xml:space="preserve"> Jl. Prof. Dr. Moestopo No. 167-169 Surabaya</t>
  </si>
  <si>
    <t>BANK JATIM ATM IGD RS Haji (JTM03221)</t>
  </si>
  <si>
    <t xml:space="preserve"> Jl. Manyar Kertoadi Surabaya</t>
  </si>
  <si>
    <t>BANK JATIM ATM RS UNAIR Kamp C (JTM03222)</t>
  </si>
  <si>
    <t xml:space="preserve"> Jl. Dharma Husada Permai Mulyorejo Surabaya</t>
  </si>
  <si>
    <t>BANK JATIM ATM ASEEC UNAIR (JTM03214)</t>
  </si>
  <si>
    <t xml:space="preserve"> Jl. Airlangga No. 4-6 Surabaya</t>
  </si>
  <si>
    <t>BANK JATIM ATM Unitomo (JTM07402)</t>
  </si>
  <si>
    <t xml:space="preserve"> Jl. Semolowaru No. 84 Surabaya</t>
  </si>
  <si>
    <t>BANK JATIM ATM PPJT RSUD Dr. Soetomo (JTM03224)</t>
  </si>
  <si>
    <t xml:space="preserve"> Jl. Mayjend. Prof. Dr. Moestopo No. 6-8 Surabaya</t>
  </si>
  <si>
    <t>BANK JATIM ATM Untag (JTM07403)</t>
  </si>
  <si>
    <t xml:space="preserve"> Jl. Semolowaru No. 45 Surabaya</t>
  </si>
  <si>
    <t>BANK JATIM ATM Juanda (JTM05701)</t>
  </si>
  <si>
    <t xml:space="preserve"> Bandara Terminal T1, Jl. Ir. Haji Juanda Sidoarjo</t>
  </si>
  <si>
    <t>CABANG CARUBAN</t>
  </si>
  <si>
    <t>12/13/2017</t>
  </si>
  <si>
    <t>BANK JATIM Cabang Caruban</t>
  </si>
  <si>
    <t xml:space="preserve"> Jl. Panglima Sudirman No. 179 Caruban Kec. Mejayan Kab. Madiun</t>
  </si>
  <si>
    <t>BANK JATIM Capem Saradan</t>
  </si>
  <si>
    <t xml:space="preserve"> Jl. Raya Saradan-Madiun No.198 Desa Sugihwaras Kec. Saradan Kab. Madiun</t>
  </si>
  <si>
    <t>BANK JATIM H2H SP2D Online KF Pemkab Madiun</t>
  </si>
  <si>
    <t xml:space="preserve"> Jl. MT. Haryono Caruban Krajan Kab. Madiun</t>
  </si>
  <si>
    <t>BANK JATIM PP RSUD Panti Waluyo Caruban</t>
  </si>
  <si>
    <t xml:space="preserve"> Jl. A. Yani km 2, Caruban</t>
  </si>
  <si>
    <t>BANK JATIM ATM Kec. Gemarang (JTM19402)</t>
  </si>
  <si>
    <t xml:space="preserve"> Jl. Tentara Genie Pelajar (TGP) 15 Mundu. Madiun</t>
  </si>
  <si>
    <t>BANK JATIM Samsat Online Capem Caruban</t>
  </si>
  <si>
    <t xml:space="preserve"> Jl. Pangsud 179, Caruban</t>
  </si>
  <si>
    <t>CABANG BONDOWOSO</t>
  </si>
  <si>
    <t>BANK JATIM Cabang Bondowoso</t>
  </si>
  <si>
    <t xml:space="preserve"> Jl. Letnan Karsono No.1 Kec. Bondowoso Bondowoso</t>
  </si>
  <si>
    <t>BANK JATIM Capem Prajekan</t>
  </si>
  <si>
    <t xml:space="preserve"> Jl. Raya Prajekan 16 Kec. Prajekan Bondowoso</t>
  </si>
  <si>
    <t>BANK JATIM Capem Wonosari</t>
  </si>
  <si>
    <t>BANK JATIM Capem Maesan</t>
  </si>
  <si>
    <t xml:space="preserve"> Desa Sumbersari RT003 RW001 Kec. Maesan Kab. Bondowoso</t>
  </si>
  <si>
    <t>BANK JATIM H2H SP2D BPKAD Bondowoso</t>
  </si>
  <si>
    <t xml:space="preserve"> Jl. Letjen Suprapto No.68 Bondowoso</t>
  </si>
  <si>
    <t>BANK JATIM H2H PBB Online DPPKA Bondowoso</t>
  </si>
  <si>
    <t xml:space="preserve"> Jl. Khairil Anwar 279 Bondowoso</t>
  </si>
  <si>
    <t>BANK JATIM KF RSUD Dr.H.Koesnadi</t>
  </si>
  <si>
    <t xml:space="preserve"> Jl. Kapt. Piere Tendean No. 3 Kec. Bondowoso Bondowoso</t>
  </si>
  <si>
    <t>6/20/2022</t>
  </si>
  <si>
    <t>BANK JATIM KF Pemkab Bondowoso</t>
  </si>
  <si>
    <t xml:space="preserve"> Jl. Amir Kusnan 2 Bondowoso</t>
  </si>
  <si>
    <t>BANK JATIM KF Wringin</t>
  </si>
  <si>
    <t xml:space="preserve"> Ruko Wringin Blok A-2 Jl. Raya Wringin Kec. Wringin Bondowoso</t>
  </si>
  <si>
    <t>BANK JATIM ATM Pemkab Bondowoso (JTM03103)</t>
  </si>
  <si>
    <t xml:space="preserve"> Jl. Amir Kusman no.2 Kec. Bondowoso</t>
  </si>
  <si>
    <t>BANK JATIM ATM Puskesmas Pujer (JTM03110)</t>
  </si>
  <si>
    <t xml:space="preserve"> Jl. Raya Pujer Kec Pujer Bondowoso</t>
  </si>
  <si>
    <t>BANK JATIM ATM DPRD Bondowoso (JTM03109)</t>
  </si>
  <si>
    <t xml:space="preserve"> Jl. Situbondo-Bondowoso No. 100 Kec. Tenggarang Bondowoso</t>
  </si>
  <si>
    <t>BANK JATIM ATM Kec Sukosari (JTM15802)</t>
  </si>
  <si>
    <t xml:space="preserve"> Kantor Kec. Sukosari Jl. Raya Ijen Bondowoso</t>
  </si>
  <si>
    <t>BANK JATIM ATM Tamanan Bondowoso (JTM15702)</t>
  </si>
  <si>
    <t xml:space="preserve"> Jl. Raya Alun-alun No 1 Tamanan Anyar Bondowoso</t>
  </si>
  <si>
    <t>BANK JATIM ATM Poltek Jember Kampus Bondowoso (JTM03115)</t>
  </si>
  <si>
    <t xml:space="preserve"> Jl. Raya Situbondo Blindungan Kec. Bondowoso Kab. Bondowoso</t>
  </si>
  <si>
    <t>BANK JATIM Samsat Online Capem Wonosari</t>
  </si>
  <si>
    <t xml:space="preserve"> Jl. Raya Wonosari 231 Kec. Wonosari Bondowoso</t>
  </si>
  <si>
    <t>CABANG BOJONEGORO</t>
  </si>
  <si>
    <t>BANK JATIM Cabang Bojonegoro</t>
  </si>
  <si>
    <t xml:space="preserve"> Jl. Mastrip No. 70 Kec. Bojonegoro Kab. Bojonegoro</t>
  </si>
  <si>
    <t>BANK JATIM Capem Sumberejo</t>
  </si>
  <si>
    <t xml:space="preserve"> Jl. Raya Sumberejo 312 Kec. Sumberrejo Kab. Bojonegoro</t>
  </si>
  <si>
    <t>BANK JATIM Capem Kalitidu</t>
  </si>
  <si>
    <t xml:space="preserve"> Jl. Raya Kalitidu No 98 Dusun Kalitidu Desa Kalitidu Kec. Kalitidu Bojonegoro</t>
  </si>
  <si>
    <t>BANK JATIM Capem Dander</t>
  </si>
  <si>
    <t xml:space="preserve"> Jl. Raya Bojonegoro Nganjuk RT 36 Kec. Dander Bojonegoro</t>
  </si>
  <si>
    <t>BANK JATIM Capem Padangan</t>
  </si>
  <si>
    <t xml:space="preserve"> Jl. Dr Sutomo RT 18 RW 04 Kec. Padangan Bojonegoro</t>
  </si>
  <si>
    <t>BANK JATIM Capem Kedung Adem</t>
  </si>
  <si>
    <t xml:space="preserve"> Jl. Raya Ronggolawe RT03 RW02 Desa Kedungadem Kec. Kedungadem Bojonegoro</t>
  </si>
  <si>
    <t>BANK JATIM H2H PBB Online Dispenda Kab Bojonegoro</t>
  </si>
  <si>
    <t xml:space="preserve"> Jl. Mas Tumapel No.1 Bojonegoro</t>
  </si>
  <si>
    <t>11/27/2019</t>
  </si>
  <si>
    <t>BANK JATIM KF Baureno</t>
  </si>
  <si>
    <t xml:space="preserve"> Jl. Raya Baureno RT04 RW02 Pasinan Kec. Baureno Bojonegoro</t>
  </si>
  <si>
    <t>BANK JATIM KF Sugihwaras</t>
  </si>
  <si>
    <t xml:space="preserve"> Jl. Raya Sugihwaras-Balen 736 Kec. Sugihwaras Bojonegoro</t>
  </si>
  <si>
    <t>BANK JATIM KF RSUD Bojonegoro</t>
  </si>
  <si>
    <t xml:space="preserve"> Jl. Veteran Kec. Bojonegoro Kab. Bojonegoro</t>
  </si>
  <si>
    <t>BANK JATIM KF Pemkab Bojonegoro</t>
  </si>
  <si>
    <t xml:space="preserve"> Jl. P. Mas Tumapel No. 1, Kec. Bojonegoro Kab. Bojonegoro</t>
  </si>
  <si>
    <t>BANK JATIM PP Dispenda Tk.II</t>
  </si>
  <si>
    <t xml:space="preserve"> Jl. Pahlawan 01 Bojonegoro</t>
  </si>
  <si>
    <t>BANK JATIM PP KPP Pratama Bojonegoro</t>
  </si>
  <si>
    <t xml:space="preserve"> Jl. Teuku Umar No. 17 Kec. Bojonegoro Kab. Bojonegoro</t>
  </si>
  <si>
    <t>BANK JATIM ATM RSUD Dr. R. Sosodoro Djatikoesoemo (JTM00803)</t>
  </si>
  <si>
    <t xml:space="preserve"> Jl. Veteran No.36 Jambean Sukorejo Kec. Bojonegoro</t>
  </si>
  <si>
    <t>BANK JATIM ATM Kampus IKIP Bojonegoro (JTM00802)</t>
  </si>
  <si>
    <t xml:space="preserve"> Jl. Panglima Polim no. 46 Kec. Bojonegoro Kab. Bojonegoro</t>
  </si>
  <si>
    <t>BANK JATIM ATM RS Aisiyah (JTM00805)</t>
  </si>
  <si>
    <t xml:space="preserve"> Jl. Hasyiam Ashari 17 Kec. Bojonegoro Kab. Bojonegoro</t>
  </si>
  <si>
    <t>BANK JATIM ATM SMT (JTM00813)</t>
  </si>
  <si>
    <t xml:space="preserve"> Jl. A. Yani, Kec. Kapas Kab. Bojonegoro</t>
  </si>
  <si>
    <t>BANK JATIM ATM Yay. Muhammadiyah (JTM06902)</t>
  </si>
  <si>
    <t xml:space="preserve"> Komplek Yayasan Muhammadiyah Sumberrejo Kec. Bojonegoro Kab. Bojonegoro</t>
  </si>
  <si>
    <t>BANK JATIM ATM Bravo Market (JTM00816)</t>
  </si>
  <si>
    <t xml:space="preserve"> Jl. Pemuda 36-38 Kec. Bojonegoro Kab. Bojonegoro</t>
  </si>
  <si>
    <t>BANK JATIM ATM Kec. Baureno (JTM00818)</t>
  </si>
  <si>
    <t xml:space="preserve"> Jl. Raya Baureno Kec. Baureno Kab. Bojonegoro</t>
  </si>
  <si>
    <t>BANK JATIM ATM Indomaret Purwosari (JTM14802)</t>
  </si>
  <si>
    <t xml:space="preserve"> Jl. Raya Kec. Purwosari Kab. Bojonegoro</t>
  </si>
  <si>
    <t>BANK JATIM ATM RSUD Sumberejo (JTM06904)</t>
  </si>
  <si>
    <t xml:space="preserve"> Jl. Raya Sumberrejo 231 Sumuragung Sumberrejo Bojonegoro</t>
  </si>
  <si>
    <t>BANK JATIM ATM Samsat Bojonegoro (JTM00817)</t>
  </si>
  <si>
    <t xml:space="preserve"> Jl. Raya Teuku Umar 141 Kepatihan Kec. Bojonegoro Kab. Bojonegoro</t>
  </si>
  <si>
    <t>BANK JATIM ATM Pemkab Bojonegoro (JTM00804) (JTM00822)</t>
  </si>
  <si>
    <t xml:space="preserve"> Jl. Mastumapel No 1 Kec. Bojonegoro Kab. Bojonegoro</t>
  </si>
  <si>
    <t>BANK JATIM ATM MPP Bojonegoro (JTM00821)</t>
  </si>
  <si>
    <t xml:space="preserve"> Jl. Veteran 34 Sukorejo Bojonegoro</t>
  </si>
  <si>
    <t>BANK JATIM ATM RS Fatma (JTM00801)</t>
  </si>
  <si>
    <t xml:space="preserve"> Jl. Lettu Suyitno 02 Campurejo Bojonegoro</t>
  </si>
  <si>
    <t>BANK JATIM ATM RSUD Padangan (JTM14804)</t>
  </si>
  <si>
    <t xml:space="preserve"> Jl. Dr Soetomo Kec. Padangan Kab. Bojonegoro</t>
  </si>
  <si>
    <t>BANK JATIM ATM/CRM Komplek Perkantoran Pemda Bojonegoro (JTM00824)</t>
  </si>
  <si>
    <t xml:space="preserve"> Jl. Dr. Wahidin No. 40 Bojonegoro</t>
  </si>
  <si>
    <t>CABANG BLITAR</t>
  </si>
  <si>
    <t>BANK JATIM Cabang Blitar</t>
  </si>
  <si>
    <t xml:space="preserve"> Jl. HOS Cokroaminoto No. 36-38, Kec. Kepanjenkidul Blitar</t>
  </si>
  <si>
    <t>3/23/2023</t>
  </si>
  <si>
    <t>BANK JATIM Capem Wlingi</t>
  </si>
  <si>
    <t xml:space="preserve"> Jl. Urip Sumoharjo No. 52 Kec. Wlingi Kab. Blitar</t>
  </si>
  <si>
    <t>BANK JATIM Capem Srengat</t>
  </si>
  <si>
    <t xml:space="preserve"> Jl. Raya Kediri Blitar RT.03/RW.02 Kec. Srengat Kab. Blitar</t>
  </si>
  <si>
    <t>BANK JATIM Capem Lodoyo</t>
  </si>
  <si>
    <t xml:space="preserve"> Jl. Raya Utara RT05 RW01 Kalipang Kec. Sutojayan Kab. Blitar</t>
  </si>
  <si>
    <t>BANK JATIM Capem Kademangan</t>
  </si>
  <si>
    <t xml:space="preserve"> Jl. Trisula No. 14 Kec. Kademangan Kab Blitar</t>
  </si>
  <si>
    <t>BANK JATIM Capem Kanigoro</t>
  </si>
  <si>
    <t xml:space="preserve"> Jl. Pahlawan Kusuma Bangsa No 27 Kec. Kanigoro Kab Blitar</t>
  </si>
  <si>
    <t>BANK JATIM H2H SP2D Pemkot Blitar</t>
  </si>
  <si>
    <t xml:space="preserve"> Jl. Merdeka No.105, Kepanjen Kidul Kec. Kepanjenkidul Kota Blitar</t>
  </si>
  <si>
    <t>BANK JATIM H2H SP2D BKAD Blitar</t>
  </si>
  <si>
    <t xml:space="preserve"> Jl. S. Supriadi No.17 Kab. Blitar</t>
  </si>
  <si>
    <t>BANK JATIM H2H PBB Online DPPKAD Pemkab Blitar</t>
  </si>
  <si>
    <t xml:space="preserve"> Jl. WR Supratman 23 C Blitar</t>
  </si>
  <si>
    <t>BANK JATIM KF Kesamben</t>
  </si>
  <si>
    <t xml:space="preserve"> Jl. Raya Kesamben RT01 RW05 Kec. Kesamben Kab. Blitar</t>
  </si>
  <si>
    <t>BANK JATIM KF RSUD Mardi Waluyo</t>
  </si>
  <si>
    <t xml:space="preserve"> Jl. Kalimantan No. 113 Kec. Sananwetan Blitar</t>
  </si>
  <si>
    <t>BANK JATIM KF Ponggok</t>
  </si>
  <si>
    <t xml:space="preserve"> Jl. Panglima Sudirman Kec. Ponggok Blitar</t>
  </si>
  <si>
    <t>BANK JATIM KF Nglegok</t>
  </si>
  <si>
    <t xml:space="preserve"> Jl. Raya Penataran Lingk. Nglegok I Kec. Nglegok Kab. Blitar</t>
  </si>
  <si>
    <t>BANK JATIM KF RSUD Syuhada Haji</t>
  </si>
  <si>
    <t xml:space="preserve"> Jl. Lekso RT 1 RW 3 Kel. Pakunden Kec. Sukorejo Kota Blitar</t>
  </si>
  <si>
    <t>BANK JATIM KF Wonodadi</t>
  </si>
  <si>
    <t xml:space="preserve"> Jl. Soekarno Hatta RT 5 RW 1 Kel. Wonodadi Kec. Wonodadi Kab. Blitar</t>
  </si>
  <si>
    <t>BANK JATIM PP RSUD Ngudi Waluyo</t>
  </si>
  <si>
    <t xml:space="preserve"> Jl. Dr. Sucipto no. 5, Kec. Wlingi Blitar</t>
  </si>
  <si>
    <t>9/13/2022</t>
  </si>
  <si>
    <t>BANK JATIM PP MPP Blitar</t>
  </si>
  <si>
    <t xml:space="preserve"> Jl. Cokroaminoto No. 1 Kepanjen Kidul Blitar</t>
  </si>
  <si>
    <t>BANK JATIM PP Pemkab Blitar</t>
  </si>
  <si>
    <t xml:space="preserve"> Jl. Kusuma Bangsa No 60 Kanigoro Blitar</t>
  </si>
  <si>
    <t>BANK JATIM PP Samsat Wlingi</t>
  </si>
  <si>
    <t xml:space="preserve"> Jl.Kenanga No 15 Ngambak Beru Kec. Wlingi Kab. Blitar</t>
  </si>
  <si>
    <t>BANK JATIM PP Samsat Blitar</t>
  </si>
  <si>
    <t xml:space="preserve"> Jl. Melati No 43 Kota Blitar</t>
  </si>
  <si>
    <t>BANK JATIM PP RSUD Srenggat</t>
  </si>
  <si>
    <t xml:space="preserve"> Jl. Raya Dandong RT002 RW003 Kel. Dandong Kec. Srengat Kab. Blitar</t>
  </si>
  <si>
    <t>BANK JATIM PP Bapenda Kab Blitar</t>
  </si>
  <si>
    <t xml:space="preserve"> Jl. Wr. Supratman No. 9 Blitar</t>
  </si>
  <si>
    <t>BANK JATIM ATM RSUD Syuhada Haji (JTM01402)</t>
  </si>
  <si>
    <t>BANK JATIM ATM PIPP (JTM01410)</t>
  </si>
  <si>
    <t xml:space="preserve"> Jl. Moh. Hatta No. 03 Blitar</t>
  </si>
  <si>
    <t>BANK JATIM ATM Samsat Wlingi (JTM04604)</t>
  </si>
  <si>
    <t xml:space="preserve"> Jl. Kenongo No 17 Wlingi Blitar</t>
  </si>
  <si>
    <t>8/31/2022</t>
  </si>
  <si>
    <t>BANK JATIM ATM RSUD Srengat (JTM16502)</t>
  </si>
  <si>
    <t>BANK JATIM ATM Kampung Coklat (JTM15502)</t>
  </si>
  <si>
    <t xml:space="preserve"> Jl.Benteng Blorok No 18 Kademangan Kab.Blitar</t>
  </si>
  <si>
    <t>CABANG BAWEAN</t>
  </si>
  <si>
    <t>BANK JATIM Cabang Bawean</t>
  </si>
  <si>
    <t xml:space="preserve"> Jl. Kawedanan No. 3, Sangkapura Bawean</t>
  </si>
  <si>
    <t>CABANG BATU</t>
  </si>
  <si>
    <t>BANK JATIM Cabang Batu</t>
  </si>
  <si>
    <t xml:space="preserve"> Jl. Panglima Sudirman No. 88 Kel. Pesanggrahan Kec. Batu Batu</t>
  </si>
  <si>
    <t>BANK JATIM Capem Pujon</t>
  </si>
  <si>
    <t xml:space="preserve"> Jl. Brigjend Abd Manan Wijaya No. 293 Pujon Lor Kec. Pujon Kab. Malang</t>
  </si>
  <si>
    <t>8/14/2021</t>
  </si>
  <si>
    <t>BANK JATIM Capem Bumiaji</t>
  </si>
  <si>
    <t xml:space="preserve"> Jl. Raya Selecta No. 36 Kec. Bumiaji Kota Batu</t>
  </si>
  <si>
    <t>BANK JATIM H2H SP2D BKD Batu</t>
  </si>
  <si>
    <t xml:space="preserve"> Jl. Panglima Sudirman No.507 Pesanggrahan Kec. Batu Kota Batu</t>
  </si>
  <si>
    <t>BANK JATIM H2H PBB Online Dispenda Kota Batu</t>
  </si>
  <si>
    <t xml:space="preserve"> Jl. Panglima Sudirman No.507 Kec Batu Kota Batu</t>
  </si>
  <si>
    <t>BANK JATIM KF Karsa Husada</t>
  </si>
  <si>
    <t xml:space="preserve"> Jl. Ahmad Yani No 11-13 Ngaglik Kec. Batu Kota Batu</t>
  </si>
  <si>
    <t>BANK JATIM PP Junrejo</t>
  </si>
  <si>
    <t xml:space="preserve"> Jl. Raya Junrejo No. 5 Kec. Junrejo Kota Batu</t>
  </si>
  <si>
    <t>BANK JATIM PP Samsat Batu</t>
  </si>
  <si>
    <t xml:space="preserve"> Jl. Abdul Rahman Ngaglik Kec. Batu Batu</t>
  </si>
  <si>
    <t>BANK JATIM PP RSUD Karsa Husada Batu</t>
  </si>
  <si>
    <t>BANK JATIM ATM SPBU Beji (JTM04008)</t>
  </si>
  <si>
    <t xml:space="preserve"> Jl. Ir. Soekarno Junrejo Batu</t>
  </si>
  <si>
    <t>BANK JATIM ATM RS Karsa Husada (JTM04005)</t>
  </si>
  <si>
    <t xml:space="preserve"> Jl. A. Yani No.11-13 Batu</t>
  </si>
  <si>
    <t xml:space="preserve">BANK JATIM ATM Masjid An Nuur (JTM04004) </t>
  </si>
  <si>
    <t xml:space="preserve"> Jl. Gajah Mada No.10 Sisir Kec. Batu Batu</t>
  </si>
  <si>
    <t>BANK JATIM ATM Univ. Widyagama (JTM04010)</t>
  </si>
  <si>
    <t xml:space="preserve"> Jl. Borobudur No 12 Malang</t>
  </si>
  <si>
    <t>BANK JATIM H2H SPP Pendidikan Univ. Negeri Malang (UNM)</t>
  </si>
  <si>
    <t xml:space="preserve"> Jl. Semarang 5 Sumbersari Kec.Lowokwaru Kota Malang (Gdg G1 UPT Pusak TIK)</t>
  </si>
  <si>
    <t>6/25/2016</t>
  </si>
  <si>
    <t>CABANG BATAM</t>
  </si>
  <si>
    <t>BANK JATIM Cabang Batam</t>
  </si>
  <si>
    <t xml:space="preserve"> Jl. A. Yani Komplek Ruko Centre Park Blok A No 1 Kel. Taman Baloi Kec. Batam Kota Batam</t>
  </si>
  <si>
    <t>CABANG BANYUWANGI</t>
  </si>
  <si>
    <t>BANK JATIM Cabang Banyuwangi</t>
  </si>
  <si>
    <t xml:space="preserve"> Jl. Basuki Rahmat No. 156 Kec. Banyuwangi Banyuwangi</t>
  </si>
  <si>
    <t>BANK JATIM Capem Gambiran</t>
  </si>
  <si>
    <t xml:space="preserve"> Jl. PB. Sudirman No. 67 Ds. Jajag Kec. Gambiran Banyuwangi</t>
  </si>
  <si>
    <t>BANK JATIM Capem Genteng</t>
  </si>
  <si>
    <t xml:space="preserve"> Jl. Diponegoro No. 33 Kec. Genteng Banyuwangi</t>
  </si>
  <si>
    <t>BANK JATIM Capem Rogojampi</t>
  </si>
  <si>
    <t xml:space="preserve"> Jl. Raya Sempi No 187 Ds. Gitik Kec. Rogojampi Banyuwangi</t>
  </si>
  <si>
    <t>BANK JATIM Capem Pesanggaran</t>
  </si>
  <si>
    <t xml:space="preserve"> Jl. Sukarjo 51 Kec. Pesanggaran Banyuwangi</t>
  </si>
  <si>
    <t>BANK JATIM Capem Glenmore</t>
  </si>
  <si>
    <t xml:space="preserve"> Jl. Untung Suropati No 44 Kec. Glenmore Banyuwangi</t>
  </si>
  <si>
    <t>BANK JATIM Capem Wongsorejo</t>
  </si>
  <si>
    <t xml:space="preserve"> Jl. Raya Situbondo 72 Desa Bajulmati RT 001 RW 003 Wongsorejo Banyuwangi</t>
  </si>
  <si>
    <t>BANK JATIM KF Gendoh</t>
  </si>
  <si>
    <t xml:space="preserve"> Jl. Raya Gendoh No. 81 Kec. Sempu Banyuwangi</t>
  </si>
  <si>
    <t>BANK JATIM KF Srono</t>
  </si>
  <si>
    <t xml:space="preserve"> Jl. Raya Srono Kec. Srono Banyuwangi</t>
  </si>
  <si>
    <t>BANK JATIM KF Ketapang</t>
  </si>
  <si>
    <t xml:space="preserve"> Jl. Gatot Subroto Ruko Ketapang 12 Kalipuro Banyuwangi</t>
  </si>
  <si>
    <t>BANK JATIM KF RSUD Blambangan</t>
  </si>
  <si>
    <t xml:space="preserve"> Jl. Letkol Istiqlah No. 49 Kec. Banyuwangi Banyuwangi</t>
  </si>
  <si>
    <t>BANK JATIM KF Kec. Pasar Banyuwangi</t>
  </si>
  <si>
    <t xml:space="preserve"> Jl. Diponegoro No. 1 Kec. Banyuwangi Banyuwangi</t>
  </si>
  <si>
    <t>BANK JATIM KF Kalibaru</t>
  </si>
  <si>
    <t xml:space="preserve"> Jl. Raya Jember Ds. Tegalpakis Kalibaru Wetan Banyuwangi</t>
  </si>
  <si>
    <t>BANK JATIM KF Purwoharjo</t>
  </si>
  <si>
    <t xml:space="preserve"> Jl. Raya Grajakan No.5 Kec. Purwoharjo Banyuwangi</t>
  </si>
  <si>
    <t>BANK JATIM KF Songgon</t>
  </si>
  <si>
    <t xml:space="preserve"> Jl. A. Yani Ds.Songgon RT01 RW02 Kec. Songgon Banyuwangi</t>
  </si>
  <si>
    <t>BANK JATIM PP Mall Pelayanan Publik Banyuwangi</t>
  </si>
  <si>
    <t xml:space="preserve"> Jl. Satsuit Tubun Kec. Banyuwangi Banyuwangi</t>
  </si>
  <si>
    <t>BANK JATIM PP Samsat Benculuk</t>
  </si>
  <si>
    <t xml:space="preserve"> Jl. Basuki Rahmat Benculuk Kec. Cluring Banyuwangi</t>
  </si>
  <si>
    <t>BANK JATIM ATM Pemkab Banyuwangi (JTM00204)</t>
  </si>
  <si>
    <t xml:space="preserve"> Jl. Ahmad Yani No 100 Banyuwangi</t>
  </si>
  <si>
    <t>BANK JATIM ATM Bapenda Banyuwangi (JTM00205)</t>
  </si>
  <si>
    <t xml:space="preserve"> Jl. Jaksa Agung Suprapto No 140 Kec. Giri Banyuwangi</t>
  </si>
  <si>
    <t>10/14/2019</t>
  </si>
  <si>
    <t>BANK JATIM ATM Hotel Luminor (JTM00219)</t>
  </si>
  <si>
    <t xml:space="preserve"> Jl. Yos Sudarso No 66 Klatak Kec.Kalipuro Banyuwangi</t>
  </si>
  <si>
    <t>BANK JATIM ATM/CRM Bandara Blimbingsari (JTM12502)</t>
  </si>
  <si>
    <t xml:space="preserve"> Jl. Pantai Blimbingsari Kec. Blimbingsari Kab. Banyuwangi</t>
  </si>
  <si>
    <t>BANK JATIM Samsat Online Capem Glenmore</t>
  </si>
  <si>
    <t xml:space="preserve"> Komp Ruko Karang Glenmore Banyuwangi</t>
  </si>
  <si>
    <t>BANK JATIM Samsat Online Capem Pesanggaran</t>
  </si>
  <si>
    <t xml:space="preserve"> Jl. Sukarjo Pesanggaran 51 Banyuwangi</t>
  </si>
  <si>
    <t>BANK JATIM Samsat Online Capem Genteng</t>
  </si>
  <si>
    <t xml:space="preserve"> Jl. Diponegoro 33 Banyuwangi</t>
  </si>
  <si>
    <t>7/24/2020</t>
  </si>
  <si>
    <t>CABANG BANGKALAN</t>
  </si>
  <si>
    <t>BANK JATIM Cabang Bangkalan</t>
  </si>
  <si>
    <t xml:space="preserve"> Jl. K.H. Moh. Kholil 38 Demangan Kec. Bangkalan Kab. Bangkalan</t>
  </si>
  <si>
    <t>BANK JATIM Capem Kamal</t>
  </si>
  <si>
    <t xml:space="preserve"> Jl. Trunojoyo no. 30 Kec. Kamal Bangkalan</t>
  </si>
  <si>
    <t>192.168.153.246 /30</t>
  </si>
  <si>
    <t>BANK JATIM Capem Blega</t>
  </si>
  <si>
    <t xml:space="preserve"> Jl. Raya Blega, Ds Blega Kec Blega Bangkalan</t>
  </si>
  <si>
    <t>BANK JATIM Capem Kwanyar</t>
  </si>
  <si>
    <t xml:space="preserve"> Jl. Raya Pasar Kwanyar Kec.Kwanyar Bangkalan</t>
  </si>
  <si>
    <t>12/13/2022</t>
  </si>
  <si>
    <t>BANK JATIM H2H PBB Online Bapenda Kab Bangkalan</t>
  </si>
  <si>
    <t xml:space="preserve"> Jl. Soekarno Hatta No. 35 Bangkalan</t>
  </si>
  <si>
    <t>192.168.150.114 /30</t>
  </si>
  <si>
    <t>BANK JATIM KF Pemda Bangkalan</t>
  </si>
  <si>
    <t xml:space="preserve"> Jl. Soekarno-Hatta No 35 Kec. Bangkalan Kab. Bangkalan</t>
  </si>
  <si>
    <t>BANK JATIM PP KPP Pratama Bangkalan</t>
  </si>
  <si>
    <t xml:space="preserve"> Jl. Soekarno-Hatta 1 Bangkalan</t>
  </si>
  <si>
    <t>BANK JATIM PP Samsat Bangkalan</t>
  </si>
  <si>
    <t xml:space="preserve"> Jl. Soekarno-Hatta No 12 Mlajah Kec. Bangkalan Bangkalan</t>
  </si>
  <si>
    <t>196.168.117.249 /29</t>
  </si>
  <si>
    <t>BANK JATIM PP MPP Bangkalan</t>
  </si>
  <si>
    <t xml:space="preserve"> Jl. Halim Perdana Kusuma, Area Sawah, Mlajah Kec. Bangkalan Kab. Bangkalan</t>
  </si>
  <si>
    <t>BANK JATIM Samsat Online KF Tanjung Bumi</t>
  </si>
  <si>
    <t xml:space="preserve"> Jl. Raya Paseseh Bangkalan</t>
  </si>
  <si>
    <t>172.20.83.33 /27</t>
  </si>
  <si>
    <t>BANK JATIM CRM Samsat Bangkalan</t>
  </si>
  <si>
    <t xml:space="preserve"> Jl. Soekarno Hatta No.12,RW 01, Mlajah, Kec.Bangkalan</t>
  </si>
  <si>
    <t>PSB DES 25</t>
  </si>
  <si>
    <t>CABANG BALIKPAPAN</t>
  </si>
  <si>
    <t>BANK JATIM Cabang Balikpapan</t>
  </si>
  <si>
    <t>Jl. Jendal Sudirman No.02 RT 011 Kel.Damai, Balikpapan</t>
  </si>
  <si>
    <t>1/15/2017</t>
  </si>
  <si>
    <t>PEMUTUSAN bulan JANUARI 2026</t>
  </si>
  <si>
    <t>PP SMAN2 Jombang,JL.DR.WAHIDIIN SUDIROHUSODO 1 JOMBANG</t>
  </si>
  <si>
    <t>H2H ACS Bandung, Jl.SOEKARNO HATTA BANDUNG</t>
  </si>
  <si>
    <t>ATM SLAHUNG, JL SOEKARNO HATTA NO 39 KEC SLAHUNG PONOROGO, PONOROGO</t>
  </si>
  <si>
    <t>KF PBB PEMKAB PACITAN,Jl.Jaksa Agung Suprapto,K.Kas Pemkab Pacitan</t>
  </si>
  <si>
    <t>KF H2H PBB ONLINE KAB LAMONGAN,LAMONGREJO 120,B LAMONGAN</t>
  </si>
  <si>
    <t>1/30/2015</t>
  </si>
  <si>
    <t>CRM Samsat Bangkalan,JL. SOEKARNO HATTA NO.12,RW 01, MLAJAH, KEC. BANGKALAN</t>
  </si>
  <si>
    <t>pengganti colo</t>
  </si>
  <si>
    <t>Bank Jatim u/ Neucentrix Gubeng, Jl  Sumatera No 131 Gubeng Lt 3, Surabaya</t>
  </si>
  <si>
    <t xml:space="preserve">20 Mbps </t>
  </si>
  <si>
    <t>KANTOR PUSAT  SID 4700020-0003122034 COLO di ganti NEUCENTRIX</t>
  </si>
  <si>
    <t>CNDC Collocation Bank Jatim,JL SUMATERA NO 131GUBENG KEC GUBENG SURABAYA LT 3, SURABAYA</t>
  </si>
  <si>
    <t>KF Gadang Malang,JL. SATSUIT TUBUN 15 NO. 6, GADANG, KEC. SUKUN, MALANG,</t>
  </si>
  <si>
    <t xml:space="preserve">512 Kbps </t>
  </si>
  <si>
    <t>Capem Manukan Surabaya,JL. MANUKAN TENGAH NO.20P, MANUKAN KULON, KEC. TANDES, SURABAYA, JAWA TIMUR 60185, SURABAYA</t>
  </si>
  <si>
    <t xml:space="preserve">1 Mbps </t>
  </si>
  <si>
    <t>PP Samsat Bangkalan,JL. SOEKARNO-HATTA NO 12 MLAJAH KEC. BANGKALAN BANGKALAN, BANGKALAN</t>
  </si>
  <si>
    <t>PP Samsat Krian Sidoarjo, JL. BALAI DESA, KEBOHARAN, KEC. TAMAN, SIDOARJO, SIDOARJO</t>
  </si>
  <si>
    <t>Cabang Situbondo, JL. BASUKI RAHMAD NO 135 KEL  MIMBAAN KEC PANJI KABUPATEN SITUBONDO,SITUBONDO</t>
  </si>
  <si>
    <t xml:space="preserve">2 Mbps </t>
  </si>
  <si>
    <t>UPGRADE TEMPORER END YEAR</t>
  </si>
  <si>
    <t>Backhaul VPN IP Kantor Pusat</t>
  </si>
  <si>
    <t xml:space="preserve">100- 200 Mbps </t>
  </si>
  <si>
    <t>5/26/2015</t>
  </si>
  <si>
    <t>Backhaul VPN IP DC German Center</t>
  </si>
  <si>
    <t>Backhaul VPN IP DRC Citraland</t>
  </si>
  <si>
    <t xml:space="preserve">OK </t>
  </si>
  <si>
    <t>3/18/2020</t>
  </si>
  <si>
    <t>10/31/2015</t>
  </si>
  <si>
    <t>11/15/2015</t>
  </si>
  <si>
    <t>1/27/2015</t>
  </si>
  <si>
    <t>6/30/2022</t>
  </si>
  <si>
    <t xml:space="preserve">PEMUTUSAN </t>
  </si>
  <si>
    <t>12/17/2015</t>
  </si>
  <si>
    <t>9/24/2018</t>
  </si>
  <si>
    <t>5/13/2019</t>
  </si>
  <si>
    <t>11/22/2022</t>
  </si>
  <si>
    <t>12/17/2024</t>
  </si>
  <si>
    <t>2/23/2015</t>
  </si>
  <si>
    <t>100.00%</t>
  </si>
  <si>
    <t>99.00%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</si>
</sst>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(* #,##0_);_(* \(#,##0\);_(* &quot;-&quot;_);_(@_)"/>
    <numFmt numFmtId="165" formatCode="&quot;Rp&quot;#,##0"/>
    <numFmt numFmtId="166" formatCode="_-* #,##0_-;\-* #,##0_-;_-* &quot;-&quot;??_-;_-@"/>
    <numFmt numFmtId="167" formatCode="mm/dd/yyyy"/>
    <numFmt numFmtId="168" formatCode="d/m/yyyy"/>
    <numFmt numFmtId="169" formatCode="&quot;Rp&quot;#,##0;[Red]\-&quot;Rp&quot;#,##0"/>
    <numFmt numFmtId="170" formatCode="0.0%"/>
    <numFmt numFmtId="171" formatCode="m/d/yyyy"/>
    <numFmt numFmtId="172" formatCode="#,##0.00;(#,##0.00)"/>
    <numFmt numFmtId="173" formatCode="_-* #,##0.00_-;\-* #,##0.00_-;_-* &quot;-&quot;_-;_-@"/>
    <numFmt numFmtId="174" formatCode="#,##0.00;\(#,##0.00\)"/>
    <numFmt numFmtId="175" formatCode="[$Rp-421]#,##0.00"/>
    <numFmt numFmtId="176" formatCode="&quot;Rp&quot;#,##0.00"/>
    <numFmt numFmtId="177" formatCode="&quot;Rp&quot;#,##0.00;\-&quot;Rp&quot;#,##0.00"/>
    <numFmt numFmtId="178" formatCode="[$Rp-421]#,##0"/>
    <numFmt numFmtId="179" formatCode="[$-13809]dd/mm/yyyy"/>
  </numFmts>
  <fonts count="136">
    <font>
      <sz val="11.0"/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Calibri"/>
    </font>
    <font>
      <b/>
      <color rgb="FFFFFF00"/>
      <name val="Arial"/>
    </font>
    <font>
      <b/>
      <sz val="12.0"/>
      <color theme="1"/>
      <name val="Calibri"/>
    </font>
    <font>
      <b/>
      <sz val="10.0"/>
      <color rgb="FFFFFF00"/>
      <name val="Arial"/>
    </font>
    <font>
      <sz val="10.0"/>
      <color theme="1"/>
      <name val="Arial"/>
    </font>
    <font>
      <b/>
      <sz val="14.0"/>
      <color theme="1"/>
      <name val="Arial"/>
    </font>
    <font/>
    <font>
      <color theme="1"/>
      <name val="Aptos Narrow"/>
      <scheme val="minor"/>
    </font>
    <font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</font>
    <font>
      <sz val="12.0"/>
      <color rgb="FFFFFFFF"/>
      <name val="Arial"/>
    </font>
    <font>
      <b/>
      <sz val="12.0"/>
      <color rgb="FF0000CC"/>
      <name val="Calibri"/>
    </font>
    <font>
      <sz val="12.0"/>
      <color theme="1"/>
      <name val="Arial"/>
    </font>
    <font>
      <b/>
      <sz val="12.0"/>
      <color theme="4"/>
      <name val="Calibri"/>
    </font>
    <font>
      <b/>
      <sz val="10.0"/>
      <color rgb="FF0000CC"/>
      <name val="Aptos Narrow"/>
    </font>
    <font>
      <b/>
      <sz val="14.0"/>
      <color rgb="FFFF0000"/>
      <name val="Aptos Narrow"/>
    </font>
    <font>
      <b/>
      <sz val="14.0"/>
      <color rgb="FF000000"/>
      <name val="Aptos Narrow"/>
    </font>
    <font>
      <b/>
      <sz val="12.0"/>
      <color rgb="FF000000"/>
      <name val="Arial"/>
    </font>
    <font>
      <b/>
      <sz val="12.0"/>
      <color theme="0"/>
      <name val="Calibri"/>
    </font>
    <font>
      <sz val="10.0"/>
      <color rgb="FF000000"/>
      <name val="Calibri"/>
    </font>
    <font>
      <b/>
      <sz val="12.0"/>
      <color rgb="FF000000"/>
      <name val="Calibri"/>
    </font>
    <font>
      <color rgb="FFFF0000"/>
      <name val="Arial"/>
    </font>
    <font>
      <sz val="10.0"/>
      <color theme="1"/>
      <name val="Aptos Narrow"/>
    </font>
    <font>
      <b/>
      <sz val="12.0"/>
      <color rgb="FFFFFFFF"/>
      <name val="Arial"/>
    </font>
    <font>
      <b/>
      <sz val="11.0"/>
      <color rgb="FF000000"/>
      <name val="Arial"/>
    </font>
    <font>
      <sz val="10.0"/>
      <color rgb="FFFF0000"/>
      <name val="Arial"/>
    </font>
    <font>
      <b/>
      <color theme="1"/>
      <name val="Arial"/>
    </font>
    <font>
      <color rgb="FF434343"/>
      <name val="Arial"/>
    </font>
    <font>
      <b/>
      <sz val="10.0"/>
      <color rgb="FF000000"/>
      <name val="Aptos Narrow"/>
    </font>
    <font>
      <b/>
      <sz val="10.0"/>
      <color rgb="FFFF0000"/>
      <name val="Aptos Narrow"/>
    </font>
    <font>
      <b/>
      <sz val="11.0"/>
      <color theme="1"/>
      <name val="Calibri"/>
    </font>
    <font>
      <u/>
      <color rgb="FF1155CC"/>
      <name val="Arial"/>
    </font>
    <font>
      <sz val="10.0"/>
      <color rgb="FF0000CC"/>
      <name val="Arial"/>
    </font>
    <font>
      <u/>
      <color rgb="FF467886"/>
      <name val="Arial"/>
    </font>
    <font>
      <u/>
      <color rgb="FF467886"/>
      <name val="Arial"/>
    </font>
    <font>
      <sz val="12.0"/>
      <color rgb="FF000000"/>
      <name val="Calibri"/>
    </font>
    <font>
      <sz val="12.0"/>
      <color rgb="FF000000"/>
      <name val="Arial"/>
    </font>
    <font>
      <sz val="12.0"/>
      <color rgb="FF0000CC"/>
      <name val="Calibri"/>
    </font>
    <font>
      <b/>
      <sz val="10.0"/>
      <color theme="1"/>
      <name val="Arial"/>
    </font>
    <font>
      <sz val="12.0"/>
      <color rgb="FFFF0000"/>
      <name val="Aptos Narrow"/>
    </font>
    <font>
      <sz val="14.0"/>
      <color rgb="FFFF0000"/>
      <name val="Aptos Narrow"/>
    </font>
    <font>
      <sz val="10.0"/>
      <color rgb="FF000000"/>
      <name val="Aptos Narrow"/>
    </font>
    <font>
      <sz val="11.0"/>
      <color rgb="FF000000"/>
      <name val="Arial"/>
    </font>
    <font>
      <b/>
      <sz val="10.0"/>
      <color theme="0"/>
      <name val="Aptos Narrow"/>
    </font>
    <font>
      <b/>
      <color rgb="FFFF0000"/>
      <name val="Arial"/>
    </font>
    <font>
      <sz val="16.0"/>
      <color theme="1"/>
      <name val="Calibri"/>
    </font>
    <font>
      <i/>
      <sz val="16.0"/>
      <color rgb="FF0000FF"/>
      <name val="Calibri"/>
    </font>
    <font>
      <sz val="14.0"/>
      <color theme="1"/>
      <name val="Calibri"/>
    </font>
    <font>
      <b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11.0"/>
      <color rgb="FF000000"/>
      <name val="Aptos Narrow"/>
    </font>
    <font>
      <u/>
      <color rgb="FF434343"/>
      <name val="Arial"/>
    </font>
    <font>
      <b/>
      <sz val="10.0"/>
      <color rgb="FF0000CC"/>
      <name val="Arial"/>
    </font>
    <font>
      <sz val="11.0"/>
      <color theme="1"/>
      <name val="Arial"/>
    </font>
    <font>
      <b/>
      <u/>
      <color rgb="FFFF0000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8.0"/>
      <color theme="1"/>
      <name val="Arial"/>
    </font>
    <font>
      <b/>
      <sz val="11.0"/>
      <color rgb="FF000000"/>
      <name val="Aptos Narrow"/>
    </font>
    <font>
      <b/>
      <sz val="11.0"/>
      <color theme="1"/>
      <name val="Work Sans"/>
    </font>
    <font>
      <b/>
      <sz val="11.0"/>
      <color rgb="FFFFFFFF"/>
      <name val="Calibri"/>
    </font>
    <font>
      <b/>
      <sz val="16.0"/>
      <color theme="0"/>
      <name val="Aptos Narrow"/>
    </font>
    <font>
      <b/>
      <sz val="11.0"/>
      <color rgb="FF000000"/>
      <name val="Work Sans"/>
    </font>
    <font>
      <b/>
      <sz val="12.0"/>
      <color rgb="FF000000"/>
      <name val="Work Sans"/>
    </font>
    <font>
      <b/>
      <sz val="12.0"/>
      <color theme="1"/>
      <name val="Work Sans"/>
    </font>
    <font>
      <b/>
      <sz val="11.0"/>
      <color rgb="FF000000"/>
      <name val="Calibri"/>
    </font>
    <font>
      <sz val="11.0"/>
      <color rgb="FF000000"/>
      <name val="Calibri"/>
    </font>
    <font>
      <b/>
      <sz val="13.0"/>
      <color rgb="FF000000"/>
      <name val="Work Sans"/>
    </font>
    <font>
      <b/>
      <sz val="10.0"/>
      <color theme="1"/>
      <name val="Work Sans"/>
    </font>
    <font>
      <b/>
      <sz val="9.0"/>
      <color theme="1"/>
      <name val="Work Sans"/>
    </font>
    <font>
      <b/>
      <sz val="11.0"/>
      <color theme="0"/>
      <name val="Work Sans"/>
    </font>
    <font>
      <b/>
      <sz val="9.0"/>
      <color theme="0"/>
      <name val="Aptos Narrow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rgb="FF9C0006"/>
      <name val="&quot;Aptos Narrow&quot;"/>
    </font>
    <font>
      <b/>
      <sz val="11.0"/>
      <color theme="0"/>
      <name val="Aptos Narrow"/>
    </font>
    <font>
      <b/>
      <sz val="14.0"/>
      <color theme="0"/>
      <name val="Aptos Narrow"/>
    </font>
    <font>
      <b/>
      <sz val="10.0"/>
      <color rgb="FF000000"/>
      <name val="Work Sans"/>
    </font>
    <font>
      <b/>
      <sz val="13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b/>
      <sz val="8.0"/>
      <color rgb="FFFFFFFF"/>
      <name val="Calibri"/>
    </font>
    <font>
      <b/>
      <sz val="10.0"/>
      <color rgb="FF000000"/>
      <name val="Arial"/>
    </font>
    <font>
      <b/>
      <sz val="7.0"/>
      <color rgb="FFFF0000"/>
      <name val="Arial"/>
    </font>
    <font>
      <b/>
      <u/>
      <sz val="16.0"/>
      <color theme="1"/>
      <name val="Calibri"/>
    </font>
    <font>
      <sz val="11.0"/>
      <color theme="1"/>
      <name val="Calibri"/>
    </font>
    <font>
      <sz val="11.0"/>
      <color rgb="FF0070C0"/>
      <name val="Aptos Narrow"/>
    </font>
    <font>
      <sz val="8.0"/>
      <color rgb="FF000000"/>
      <name val="Work Sans"/>
    </font>
    <font>
      <sz val="11.0"/>
      <color rgb="FF0070C0"/>
      <name val="Calibri"/>
    </font>
    <font>
      <sz val="8.0"/>
      <color theme="1"/>
      <name val="Work Sans"/>
    </font>
    <font>
      <sz val="8.0"/>
      <color theme="1"/>
      <name val="Aptos Narrow"/>
    </font>
    <font>
      <sz val="8.0"/>
      <color theme="0"/>
      <name val="Aptos Narrow"/>
    </font>
    <font>
      <u/>
      <sz val="11.0"/>
      <color theme="10"/>
      <name val="Aptos Narrow"/>
    </font>
    <font>
      <sz val="12.0"/>
      <color rgb="FF0070C0"/>
      <name val="Calibri"/>
    </font>
    <font>
      <b/>
      <sz val="11.0"/>
      <color rgb="FF0000CC"/>
      <name val="Aptos Narrow"/>
    </font>
    <font>
      <sz val="10.0"/>
      <color rgb="FF0000CC"/>
      <name val="Aptos Narrow"/>
    </font>
    <font>
      <sz val="10.0"/>
      <color rgb="FF000000"/>
      <name val="Arial"/>
    </font>
    <font>
      <b/>
      <sz val="12.0"/>
      <color rgb="FFFF0000"/>
      <name val="Calibri"/>
    </font>
    <font>
      <sz val="14.0"/>
      <color theme="1"/>
      <name val="Aptos Narrow"/>
    </font>
    <font>
      <b/>
      <sz val="14.0"/>
      <color rgb="FF0000CC"/>
      <name val="Aptos Narrow"/>
    </font>
    <font>
      <b/>
      <sz val="14.0"/>
      <color theme="1"/>
      <name val="Aptos Narrow"/>
    </font>
    <font>
      <u/>
      <sz val="11.0"/>
      <color theme="10"/>
      <name val="Aptos Narrow"/>
    </font>
    <font>
      <b/>
      <sz val="10.0"/>
      <color theme="1"/>
      <name val="Aptos Narrow"/>
    </font>
    <font>
      <b/>
      <sz val="10.0"/>
      <color rgb="FF47D45A"/>
      <name val="Aptos Narrow"/>
    </font>
    <font>
      <sz val="10.0"/>
      <color theme="1"/>
      <name val="Calibri"/>
    </font>
    <font>
      <sz val="9.0"/>
      <color rgb="FFFF0000"/>
      <name val="Aptos Narrow"/>
    </font>
    <font>
      <sz val="10.0"/>
      <color rgb="FF222222"/>
      <name val="Aptos Narrow"/>
    </font>
    <font>
      <sz val="10.0"/>
      <color theme="0"/>
      <name val="Aptos Narrow"/>
    </font>
    <font>
      <sz val="11.0"/>
      <color theme="0"/>
      <name val="Aptos Narrow"/>
    </font>
    <font>
      <sz val="9.0"/>
      <color theme="1"/>
      <name val="Arial"/>
    </font>
    <font>
      <b/>
      <sz val="9.0"/>
      <color theme="1"/>
      <name val="Arial"/>
    </font>
    <font>
      <sz val="8.0"/>
      <color rgb="FF222222"/>
      <name val="Arial"/>
    </font>
    <font>
      <sz val="12.0"/>
      <color rgb="FF434343"/>
      <name val="Calibri"/>
    </font>
    <font>
      <sz val="11.0"/>
      <color rgb="FF0000CC"/>
      <name val="Aptos Narrow"/>
    </font>
    <font>
      <u/>
      <sz val="10.0"/>
      <color theme="1"/>
      <name val="Aptos Narrow"/>
    </font>
    <font>
      <b/>
      <u/>
      <sz val="11.0"/>
      <color rgb="FF0000CC"/>
      <name val="Aptos Narrow"/>
    </font>
    <font>
      <b/>
      <u/>
      <sz val="11.0"/>
      <color rgb="FF0000CC"/>
      <name val="Aptos Narrow"/>
    </font>
    <font>
      <b/>
      <sz val="16.0"/>
      <color theme="1"/>
      <name val="Calibri"/>
    </font>
    <font>
      <sz val="11.0"/>
      <color theme="0"/>
      <name val="Calibri"/>
    </font>
    <font>
      <sz val="11.0"/>
      <color rgb="FF0F4861"/>
      <name val="Aptos Narrow"/>
    </font>
    <font>
      <b/>
      <sz val="9.0"/>
      <color rgb="FFFF0000"/>
      <name val="Calibri"/>
    </font>
    <font>
      <sz val="12.0"/>
      <color theme="4"/>
      <name val="Calibri"/>
    </font>
    <font>
      <sz val="12.0"/>
      <color theme="4"/>
      <name val="Aptos Narrow"/>
    </font>
    <font>
      <sz val="10.0"/>
      <color theme="4"/>
      <name val="Arial"/>
    </font>
    <font>
      <sz val="10.0"/>
      <color rgb="FF0F4861"/>
      <name val="Aptos Narrow"/>
    </font>
    <font>
      <sz val="11.0"/>
      <color theme="4"/>
      <name val="Aptos Narrow"/>
    </font>
    <font>
      <sz val="9.0"/>
      <color theme="4"/>
      <name val="Arial"/>
    </font>
    <font>
      <sz val="8.0"/>
      <color rgb="FFFF0000"/>
      <name val="Arial"/>
    </font>
    <font>
      <b/>
      <sz val="16.0"/>
      <color rgb="FFFF0000"/>
      <name val="Aptos Narrow"/>
    </font>
    <font>
      <b/>
      <sz val="16.0"/>
      <color rgb="FF0000CC"/>
      <name val="Calibri"/>
    </font>
    <font>
      <b/>
      <sz val="12.0"/>
      <color rgb="FFFFFF00"/>
      <name val="Calibri"/>
    </font>
    <font>
      <sz val="11.0"/>
      <color rgb="FFFF0000"/>
      <name val="Aptos Narrow"/>
    </font>
  </fonts>
  <fills count="5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35FC1"/>
        <bgColor rgb="FF535FC1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C1E4F5"/>
        <bgColor rgb="FFC1E4F5"/>
      </patternFill>
    </fill>
    <fill>
      <patternFill patternType="solid">
        <fgColor rgb="FFD9E7FD"/>
        <bgColor rgb="FFD9E7FD"/>
      </patternFill>
    </fill>
    <fill>
      <patternFill patternType="solid">
        <fgColor rgb="FFCFE2F3"/>
        <bgColor rgb="FFCFE2F3"/>
      </patternFill>
    </fill>
    <fill>
      <patternFill patternType="solid">
        <fgColor rgb="FFFDD868"/>
        <bgColor rgb="FFFDD868"/>
      </patternFill>
    </fill>
    <fill>
      <patternFill patternType="solid">
        <fgColor rgb="FFDBE9F7"/>
        <bgColor rgb="FFDBE9F7"/>
      </patternFill>
    </fill>
    <fill>
      <patternFill patternType="solid">
        <fgColor rgb="FFFFD966"/>
        <bgColor rgb="FFFFD966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F1A983"/>
        <bgColor rgb="FFF1A983"/>
      </patternFill>
    </fill>
    <fill>
      <patternFill patternType="solid">
        <fgColor rgb="FFCAEDFB"/>
        <bgColor rgb="FFCAEDFB"/>
      </patternFill>
    </fill>
    <fill>
      <patternFill patternType="solid">
        <fgColor rgb="FF95DCF7"/>
        <bgColor rgb="FF95DCF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theme="9"/>
        <bgColor theme="9"/>
      </patternFill>
    </fill>
    <fill>
      <patternFill patternType="solid">
        <fgColor rgb="FFD9E6FC"/>
        <bgColor rgb="FFD9E6FC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E49EDD"/>
        <bgColor rgb="FFE49EDD"/>
      </patternFill>
    </fill>
    <fill>
      <patternFill patternType="solid">
        <fgColor rgb="FFFFF2CC"/>
        <bgColor rgb="FFFFF2CC"/>
      </patternFill>
    </fill>
    <fill>
      <patternFill patternType="solid">
        <fgColor rgb="FFFF89B9"/>
        <bgColor rgb="FFFF89B9"/>
      </patternFill>
    </fill>
    <fill>
      <patternFill patternType="solid">
        <fgColor rgb="FFA6C9EB"/>
        <bgColor rgb="FFA6C9EB"/>
      </patternFill>
    </fill>
    <fill>
      <patternFill patternType="solid">
        <fgColor rgb="FFFFCCFF"/>
        <bgColor rgb="FFFFCCFF"/>
      </patternFill>
    </fill>
    <fill>
      <patternFill patternType="solid">
        <fgColor rgb="FFF0CBD1"/>
        <bgColor rgb="FFF0CBD1"/>
      </patternFill>
    </fill>
    <fill>
      <patternFill patternType="solid">
        <fgColor rgb="FFDAEEF3"/>
        <bgColor rgb="FFDAEEF3"/>
      </patternFill>
    </fill>
    <fill>
      <patternFill patternType="solid">
        <fgColor rgb="FFF8E7EA"/>
        <bgColor rgb="FFF8E7EA"/>
      </patternFill>
    </fill>
    <fill>
      <patternFill patternType="solid">
        <fgColor rgb="FF94DCF8"/>
        <bgColor rgb="FF94DCF8"/>
      </patternFill>
    </fill>
    <fill>
      <patternFill patternType="solid">
        <fgColor rgb="FFFFC7CE"/>
        <bgColor rgb="FFFFC7CE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83CAEB"/>
        <bgColor rgb="FF83CAEB"/>
      </patternFill>
    </fill>
    <fill>
      <patternFill patternType="solid">
        <fgColor rgb="FFFFFFCC"/>
        <bgColor rgb="FFFFFFCC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00FF99"/>
        <bgColor rgb="FF00FF99"/>
      </patternFill>
    </fill>
    <fill>
      <patternFill patternType="solid">
        <fgColor rgb="FFD9F2D0"/>
        <bgColor rgb="FFD9F2D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46BDC6"/>
        <bgColor rgb="FF46BDC6"/>
      </patternFill>
    </fill>
  </fills>
  <borders count="1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/>
      <top/>
      <bottom style="thin">
        <color rgb="FFFFFFFF"/>
      </bottom>
    </border>
    <border>
      <left/>
      <right/>
      <top/>
      <bottom style="medium">
        <color rgb="FFFFFFFF"/>
      </bottom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/>
      <top style="thin">
        <color rgb="FFFFFFFF"/>
      </top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/>
      <right/>
      <top style="medium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medium">
        <color rgb="FF000000"/>
      </right>
      <top style="thin">
        <color rgb="FFFFFFFF"/>
      </top>
      <bottom style="thin">
        <color rgb="FFFFFFFF"/>
      </bottom>
    </border>
    <border>
      <left/>
      <top style="thin">
        <color rgb="FFFFFFFF"/>
      </top>
      <bottom style="thin">
        <color rgb="FFFFFFFF"/>
      </bottom>
    </border>
    <border>
      <right/>
      <top style="thin">
        <color rgb="FFFFFFFF"/>
      </top>
      <bottom style="thin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CCCCCC"/>
      </right>
      <top style="medium">
        <color rgb="FFFFFFFF"/>
      </top>
      <bottom style="thick">
        <color rgb="FFFFFFFF"/>
      </bottom>
    </border>
    <border>
      <left style="medium">
        <color rgb="FFCCCCCC"/>
      </left>
      <right style="medium">
        <color rgb="FFCCCCCC"/>
      </right>
      <top style="medium">
        <color rgb="FFFFFFFF"/>
      </top>
    </border>
    <border>
      <left style="medium">
        <color rgb="FF000000"/>
      </left>
      <right style="thin">
        <color rgb="FFFFFFFF"/>
      </right>
      <bottom style="medium">
        <color rgb="FF000000"/>
      </bottom>
    </border>
    <border>
      <left style="thin">
        <color rgb="FFFFFFFF"/>
      </left>
      <right/>
      <bottom style="medium">
        <color rgb="FF000000"/>
      </bottom>
    </border>
    <border>
      <left style="thin">
        <color rgb="FFFFFFFF"/>
      </left>
      <right style="thin">
        <color rgb="FFFFFFFF"/>
      </right>
      <top/>
      <bottom style="medium">
        <color rgb="FF000000"/>
      </bottom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000000"/>
      </bottom>
    </border>
    <border>
      <left style="medium">
        <color rgb="FFFFFFFF"/>
      </left>
      <right style="thick">
        <color rgb="FFFFFFFF"/>
      </right>
      <top style="thick">
        <color rgb="FFFFFFFF"/>
      </top>
      <bottom style="medium">
        <color rgb="FF000000"/>
      </bottom>
    </border>
    <border>
      <left/>
      <right/>
      <bottom style="medium">
        <color rgb="FF000000"/>
      </bottom>
    </border>
    <border>
      <left/>
      <right style="thin">
        <color rgb="FFFFFFFF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rgb="FFFFFFFF"/>
      </right>
      <top/>
      <bottom style="thin">
        <color rgb="FFFFFFFF"/>
      </bottom>
    </border>
    <border>
      <left/>
      <right/>
      <bottom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thick">
        <color rgb="FFFFFFFF"/>
      </left>
      <right style="medium">
        <color rgb="FFFFFFFF"/>
      </right>
      <top style="medium">
        <color rgb="FFCCCCCC"/>
      </top>
      <bottom style="medium">
        <color rgb="FFFFFFFF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top/>
      <bottom style="medium">
        <color rgb="FFFFFFFF"/>
      </bottom>
    </border>
    <border>
      <top/>
      <bottom style="medium">
        <color rgb="FFFFFFFF"/>
      </bottom>
    </border>
    <border>
      <right/>
      <top/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/>
      <top style="medium">
        <color rgb="FFFFFFFF"/>
      </top>
    </border>
    <border>
      <left style="medium">
        <color rgb="FFFFFFFF"/>
      </left>
      <right style="medium">
        <color rgb="FFFFFFFF"/>
      </right>
      <bottom style="thick">
        <color rgb="FFFFFFFF"/>
      </bottom>
    </border>
    <border>
      <left style="medium">
        <color rgb="FFFFFFFF"/>
      </left>
      <right/>
      <bottom style="thick">
        <color rgb="FFFFFFFF"/>
      </bottom>
    </border>
    <border>
      <left style="medium">
        <color rgb="FFFFFFFF"/>
      </left>
      <right style="thick">
        <color rgb="FFFFFFFF"/>
      </right>
      <top style="thick">
        <color rgb="FFFFFFFF"/>
      </top>
      <bottom style="medium">
        <color rgb="FFFFFFFF"/>
      </bottom>
    </border>
    <border>
      <left/>
      <right/>
      <bottom style="thick">
        <color rgb="FFFFFFFF"/>
      </bottom>
    </border>
    <border>
      <left style="medium">
        <color rgb="FFFFFFFF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/>
    </border>
    <border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FFFFFF"/>
      </left>
      <right style="medium">
        <color rgb="FFFFFFFF"/>
      </right>
      <top/>
      <bottom style="medium">
        <color rgb="FFFFFFFF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95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/>
    </xf>
    <xf borderId="0" fillId="0" fontId="2" numFmtId="0" xfId="0" applyAlignment="1" applyFont="1">
      <alignment vertical="center"/>
    </xf>
    <xf borderId="1" fillId="2" fontId="1" numFmtId="0" xfId="0" applyBorder="1" applyFill="1" applyFont="1"/>
    <xf borderId="2" fillId="4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3" fillId="2" fontId="7" numFmtId="0" xfId="0" applyAlignment="1" applyBorder="1" applyFill="1" applyFont="1">
      <alignment horizontal="center" readingOrder="0"/>
    </xf>
    <xf borderId="4" fillId="0" fontId="8" numFmtId="0" xfId="0" applyBorder="1" applyFont="1"/>
    <xf borderId="0" fillId="0" fontId="2" numFmtId="0" xfId="0" applyAlignment="1" applyFont="1">
      <alignment horizontal="right" vertical="center"/>
    </xf>
    <xf borderId="0" fillId="0" fontId="2" numFmtId="14" xfId="0" applyAlignment="1" applyFont="1" applyNumberFormat="1">
      <alignment horizontal="right" vertical="center"/>
    </xf>
    <xf borderId="5" fillId="0" fontId="8" numFmtId="0" xfId="0" applyBorder="1" applyFont="1"/>
    <xf borderId="0" fillId="0" fontId="2" numFmtId="14" xfId="0" applyAlignment="1" applyFont="1" applyNumberFormat="1">
      <alignment horizontal="center" vertical="center"/>
    </xf>
    <xf borderId="0" fillId="2" fontId="9" numFmtId="0" xfId="0" applyFill="1" applyFont="1"/>
    <xf borderId="6" fillId="2" fontId="10" numFmtId="49" xfId="0" applyBorder="1" applyFill="1" applyFont="1" applyNumberFormat="1"/>
    <xf borderId="0" fillId="0" fontId="2" numFmtId="164" xfId="0" applyAlignment="1" applyFont="1" applyNumberFormat="1">
      <alignment horizontal="right" vertical="center"/>
    </xf>
    <xf borderId="1" fillId="2" fontId="11" numFmtId="0" xfId="0" applyBorder="1" applyFill="1" applyFont="1"/>
    <xf borderId="7" fillId="2" fontId="10" numFmtId="0" xfId="0" applyBorder="1" applyFill="1" applyFont="1"/>
    <xf borderId="1" fillId="2" fontId="1" numFmtId="165" xfId="0" applyBorder="1" applyFill="1" applyFont="1" applyNumberFormat="1"/>
    <xf borderId="7" fillId="2" fontId="10" numFmtId="0" xfId="0" applyAlignment="1" applyBorder="1" applyFill="1" applyFont="1">
      <alignment horizontal="center"/>
    </xf>
    <xf borderId="0" fillId="0" fontId="2" numFmtId="164" xfId="0" applyAlignment="1" applyFont="1" applyNumberFormat="1">
      <alignment vertical="center"/>
    </xf>
    <xf borderId="7" fillId="2" fontId="10" numFmtId="49" xfId="0" applyAlignment="1" applyBorder="1" applyFill="1" applyFont="1" applyNumberFormat="1">
      <alignment horizontal="center"/>
    </xf>
    <xf borderId="8" fillId="0" fontId="12" numFmtId="0" xfId="0" applyAlignment="1" applyBorder="1" applyFont="1">
      <alignment horizontal="center"/>
    </xf>
    <xf borderId="9" fillId="0" fontId="12" numFmtId="0" xfId="0" applyAlignment="1" applyBorder="1" applyFont="1">
      <alignment horizontal="center"/>
    </xf>
    <xf borderId="1" fillId="2" fontId="2" numFmtId="166" xfId="0" applyAlignment="1" applyBorder="1" applyFill="1" applyFont="1" applyNumberFormat="1">
      <alignment horizontal="center" vertical="center"/>
    </xf>
    <xf borderId="10" fillId="0" fontId="12" numFmtId="0" xfId="0" applyAlignment="1" applyBorder="1" applyFont="1">
      <alignment horizontal="center"/>
    </xf>
    <xf borderId="11" fillId="5" fontId="13" numFmtId="0" xfId="0" applyBorder="1" applyFill="1" applyFont="1"/>
    <xf borderId="7" fillId="2" fontId="10" numFmtId="14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vertical="center"/>
    </xf>
    <xf borderId="1" fillId="5" fontId="1" numFmtId="0" xfId="0" applyBorder="1" applyFill="1" applyFont="1"/>
    <xf borderId="1" fillId="3" fontId="14" numFmtId="49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vertical="center"/>
    </xf>
    <xf borderId="1" fillId="2" fontId="1" numFmtId="0" xfId="0" applyBorder="1" applyFill="1" applyFont="1"/>
    <xf borderId="12" fillId="5" fontId="1" numFmtId="0" xfId="0" applyBorder="1" applyFill="1" applyFont="1"/>
    <xf borderId="1" fillId="3" fontId="14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vertical="center"/>
    </xf>
    <xf borderId="13" fillId="0" fontId="15" numFmtId="0" xfId="0" applyBorder="1" applyFont="1"/>
    <xf borderId="1" fillId="3" fontId="16" numFmtId="0" xfId="0" applyAlignment="1" applyBorder="1" applyFill="1" applyFont="1">
      <alignment horizontal="center" vertical="center"/>
    </xf>
    <xf borderId="1" fillId="3" fontId="14" numFmtId="0" xfId="0" applyAlignment="1" applyBorder="1" applyFill="1" applyFont="1">
      <alignment vertical="center"/>
    </xf>
    <xf borderId="6" fillId="6" fontId="10" numFmtId="49" xfId="0" applyBorder="1" applyFill="1" applyFont="1" applyNumberFormat="1"/>
    <xf borderId="1" fillId="3" fontId="17" numFmtId="0" xfId="0" applyAlignment="1" applyBorder="1" applyFill="1" applyFont="1">
      <alignment horizontal="center" vertical="center"/>
    </xf>
    <xf borderId="7" fillId="6" fontId="10" numFmtId="0" xfId="0" applyBorder="1" applyFill="1" applyFont="1"/>
    <xf borderId="1" fillId="3" fontId="1" numFmtId="0" xfId="0" applyAlignment="1" applyBorder="1" applyFill="1" applyFont="1">
      <alignment vertical="center"/>
    </xf>
    <xf borderId="7" fillId="6" fontId="10" numFmtId="0" xfId="0" applyAlignment="1" applyBorder="1" applyFill="1" applyFont="1">
      <alignment horizontal="center"/>
    </xf>
    <xf borderId="7" fillId="6" fontId="10" numFmtId="49" xfId="0" applyAlignment="1" applyBorder="1" applyFill="1" applyFont="1" applyNumberFormat="1">
      <alignment horizontal="center"/>
    </xf>
    <xf borderId="1" fillId="3" fontId="18" numFmtId="0" xfId="0" applyAlignment="1" applyBorder="1" applyFill="1" applyFont="1">
      <alignment horizontal="right" vertical="center"/>
    </xf>
    <xf borderId="1" fillId="3" fontId="19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7" fillId="6" fontId="10" numFmtId="167" xfId="0" applyAlignment="1" applyBorder="1" applyFill="1" applyFont="1" applyNumberFormat="1">
      <alignment horizontal="center"/>
    </xf>
    <xf borderId="7" fillId="2" fontId="10" numFmtId="168" xfId="0" applyAlignment="1" applyBorder="1" applyFill="1" applyFont="1" applyNumberFormat="1">
      <alignment horizontal="center"/>
    </xf>
    <xf borderId="1" fillId="6" fontId="1" numFmtId="0" xfId="0" applyBorder="1" applyFill="1" applyFont="1"/>
    <xf borderId="0" fillId="0" fontId="15" numFmtId="0" xfId="0" applyAlignment="1" applyFont="1">
      <alignment horizontal="center"/>
    </xf>
    <xf borderId="1" fillId="3" fontId="1" numFmtId="0" xfId="0" applyBorder="1" applyFill="1" applyFont="1"/>
    <xf borderId="1" fillId="6" fontId="6" numFmtId="0" xfId="0" applyAlignment="1" applyBorder="1" applyFill="1" applyFont="1">
      <alignment vertical="center"/>
    </xf>
    <xf borderId="0" fillId="0" fontId="2" numFmtId="166" xfId="0" applyAlignment="1" applyFont="1" applyNumberFormat="1">
      <alignment horizontal="center" vertical="center"/>
    </xf>
    <xf borderId="7" fillId="6" fontId="10" numFmtId="168" xfId="0" applyAlignment="1" applyBorder="1" applyFill="1" applyFont="1" applyNumberFormat="1">
      <alignment horizontal="center"/>
    </xf>
    <xf borderId="14" fillId="0" fontId="15" numFmtId="169" xfId="0" applyAlignment="1" applyBorder="1" applyFont="1" applyNumberFormat="1">
      <alignment horizontal="center"/>
    </xf>
    <xf borderId="15" fillId="7" fontId="20" numFmtId="0" xfId="0" applyAlignment="1" applyBorder="1" applyFill="1" applyFont="1">
      <alignment horizontal="center" vertical="center"/>
    </xf>
    <xf borderId="16" fillId="3" fontId="14" numFmtId="49" xfId="0" applyAlignment="1" applyBorder="1" applyFill="1" applyFont="1" applyNumberFormat="1">
      <alignment horizontal="center" vertical="center"/>
    </xf>
    <xf borderId="15" fillId="8" fontId="20" numFmtId="0" xfId="0" applyAlignment="1" applyBorder="1" applyFill="1" applyFont="1">
      <alignment horizontal="center" vertical="center"/>
    </xf>
    <xf borderId="3" fillId="3" fontId="14" numFmtId="0" xfId="0" applyAlignment="1" applyBorder="1" applyFill="1" applyFont="1">
      <alignment horizontal="center" vertical="center"/>
    </xf>
    <xf borderId="17" fillId="3" fontId="14" numFmtId="0" xfId="0" applyAlignment="1" applyBorder="1" applyFill="1" applyFont="1">
      <alignment horizontal="center" vertical="center"/>
    </xf>
    <xf borderId="7" fillId="2" fontId="10" numFmtId="167" xfId="0" applyAlignment="1" applyBorder="1" applyFill="1" applyFont="1" applyNumberFormat="1">
      <alignment horizontal="center"/>
    </xf>
    <xf borderId="2" fillId="8" fontId="20" numFmtId="0" xfId="0" applyAlignment="1" applyBorder="1" applyFill="1" applyFont="1">
      <alignment horizontal="center" vertical="center"/>
    </xf>
    <xf borderId="3" fillId="3" fontId="21" numFmtId="0" xfId="0" applyAlignment="1" applyBorder="1" applyFill="1" applyFont="1">
      <alignment horizontal="center" vertical="center"/>
    </xf>
    <xf borderId="1" fillId="3" fontId="22" numFmtId="0" xfId="0" applyAlignment="1" applyBorder="1" applyFill="1" applyFont="1">
      <alignment vertical="center"/>
    </xf>
    <xf borderId="7" fillId="6" fontId="10" numFmtId="14" xfId="0" applyAlignment="1" applyBorder="1" applyFill="1" applyFont="1" applyNumberFormat="1">
      <alignment horizontal="center"/>
    </xf>
    <xf borderId="18" fillId="8" fontId="20" numFmtId="0" xfId="0" applyAlignment="1" applyBorder="1" applyFill="1" applyFont="1">
      <alignment horizontal="center" vertical="center"/>
    </xf>
    <xf borderId="19" fillId="0" fontId="8" numFmtId="0" xfId="0" applyBorder="1" applyFont="1"/>
    <xf borderId="20" fillId="0" fontId="8" numFmtId="0" xfId="0" applyBorder="1" applyFont="1"/>
    <xf borderId="15" fillId="8" fontId="23" numFmtId="0" xfId="0" applyAlignment="1" applyBorder="1" applyFill="1" applyFont="1">
      <alignment horizontal="center" vertical="center"/>
    </xf>
    <xf borderId="15" fillId="8" fontId="23" numFmtId="14" xfId="0" applyAlignment="1" applyBorder="1" applyFill="1" applyFont="1" applyNumberFormat="1">
      <alignment horizontal="center" shrinkToFit="0" vertical="center" wrapText="1"/>
    </xf>
    <xf borderId="15" fillId="8" fontId="20" numFmtId="0" xfId="0" applyAlignment="1" applyBorder="1" applyFill="1" applyFont="1">
      <alignment horizontal="center" shrinkToFit="0" vertical="center" wrapText="1"/>
    </xf>
    <xf borderId="18" fillId="8" fontId="20" numFmtId="0" xfId="0" applyAlignment="1" applyBorder="1" applyFill="1" applyFont="1">
      <alignment horizontal="center" shrinkToFit="0" vertical="center" wrapText="1"/>
    </xf>
    <xf borderId="2" fillId="8" fontId="20" numFmtId="0" xfId="0" applyAlignment="1" applyBorder="1" applyFill="1" applyFont="1">
      <alignment horizontal="center" shrinkToFit="0" vertical="center" wrapText="1"/>
    </xf>
    <xf borderId="21" fillId="9" fontId="4" numFmtId="49" xfId="0" applyAlignment="1" applyBorder="1" applyFill="1" applyFont="1" applyNumberFormat="1">
      <alignment horizontal="center" shrinkToFit="0" vertical="center" wrapText="1"/>
    </xf>
    <xf borderId="2" fillId="2" fontId="10" numFmtId="49" xfId="0" applyAlignment="1" applyBorder="1" applyFill="1" applyFont="1" applyNumberFormat="1">
      <alignment shrinkToFit="0" wrapText="1"/>
    </xf>
    <xf borderId="2" fillId="2" fontId="10" numFmtId="0" xfId="0" applyAlignment="1" applyBorder="1" applyFill="1" applyFont="1">
      <alignment shrinkToFit="0" wrapText="1"/>
    </xf>
    <xf borderId="22" fillId="8" fontId="20" numFmtId="0" xfId="0" applyAlignment="1" applyBorder="1" applyFill="1" applyFont="1">
      <alignment horizontal="center" vertical="center"/>
    </xf>
    <xf borderId="23" fillId="0" fontId="8" numFmtId="0" xfId="0" applyBorder="1" applyFont="1"/>
    <xf borderId="16" fillId="8" fontId="20" numFmtId="0" xfId="0" applyAlignment="1" applyBorder="1" applyFill="1" applyFont="1">
      <alignment horizontal="center" vertical="center"/>
    </xf>
    <xf borderId="2" fillId="2" fontId="10" numFmtId="0" xfId="0" applyAlignment="1" applyBorder="1" applyFill="1" applyFont="1">
      <alignment horizontal="center" shrinkToFit="0" wrapText="1"/>
    </xf>
    <xf borderId="2" fillId="8" fontId="20" numFmtId="166" xfId="0" applyAlignment="1" applyBorder="1" applyFill="1" applyFont="1" applyNumberFormat="1">
      <alignment horizontal="center" shrinkToFit="0" vertical="center" wrapText="1"/>
    </xf>
    <xf borderId="24" fillId="0" fontId="15" numFmtId="0" xfId="0" applyBorder="1" applyFont="1"/>
    <xf borderId="25" fillId="8" fontId="20" numFmtId="0" xfId="0" applyAlignment="1" applyBorder="1" applyFill="1" applyFont="1">
      <alignment horizontal="center" shrinkToFit="0" vertical="center" wrapText="1"/>
    </xf>
    <xf borderId="6" fillId="6" fontId="24" numFmtId="49" xfId="0" applyBorder="1" applyFill="1" applyFont="1" applyNumberFormat="1"/>
    <xf borderId="1" fillId="2" fontId="20" numFmtId="0" xfId="0" applyAlignment="1" applyBorder="1" applyFill="1" applyFont="1">
      <alignment horizontal="center" vertical="center"/>
    </xf>
    <xf borderId="7" fillId="6" fontId="24" numFmtId="0" xfId="0" applyBorder="1" applyFill="1" applyFont="1"/>
    <xf borderId="1" fillId="3" fontId="20" numFmtId="0" xfId="0" applyAlignment="1" applyBorder="1" applyFill="1" applyFont="1">
      <alignment horizontal="center" vertical="center"/>
    </xf>
    <xf borderId="26" fillId="0" fontId="15" numFmtId="0" xfId="0" applyAlignment="1" applyBorder="1" applyFont="1">
      <alignment horizontal="center"/>
    </xf>
    <xf borderId="7" fillId="6" fontId="24" numFmtId="0" xfId="0" applyAlignment="1" applyBorder="1" applyFill="1" applyFont="1">
      <alignment horizontal="center"/>
    </xf>
    <xf borderId="1" fillId="2" fontId="25" numFmtId="0" xfId="0" applyBorder="1" applyFill="1" applyFont="1"/>
    <xf borderId="7" fillId="6" fontId="24" numFmtId="49" xfId="0" applyAlignment="1" applyBorder="1" applyFill="1" applyFont="1" applyNumberFormat="1">
      <alignment horizontal="center"/>
    </xf>
    <xf borderId="27" fillId="0" fontId="15" numFmtId="169" xfId="0" applyAlignment="1" applyBorder="1" applyFont="1" applyNumberFormat="1">
      <alignment horizontal="center"/>
    </xf>
    <xf borderId="7" fillId="6" fontId="24" numFmtId="14" xfId="0" applyAlignment="1" applyBorder="1" applyFill="1" applyFont="1" applyNumberFormat="1">
      <alignment horizontal="center"/>
    </xf>
    <xf borderId="28" fillId="0" fontId="12" numFmtId="0" xfId="0" applyBorder="1" applyFont="1"/>
    <xf borderId="29" fillId="0" fontId="8" numFmtId="0" xfId="0" applyBorder="1" applyFont="1"/>
    <xf borderId="30" fillId="0" fontId="12" numFmtId="0" xfId="0" applyAlignment="1" applyBorder="1" applyFont="1">
      <alignment horizontal="center"/>
    </xf>
    <xf borderId="2" fillId="10" fontId="20" numFmtId="0" xfId="0" applyAlignment="1" applyBorder="1" applyFill="1" applyFont="1">
      <alignment horizontal="center" vertical="center"/>
    </xf>
    <xf borderId="31" fillId="0" fontId="12" numFmtId="169" xfId="0" applyAlignment="1" applyBorder="1" applyFont="1" applyNumberFormat="1">
      <alignment horizontal="center"/>
    </xf>
    <xf borderId="32" fillId="2" fontId="1" numFmtId="0" xfId="0" applyBorder="1" applyFill="1" applyFont="1"/>
    <xf borderId="2" fillId="10" fontId="23" numFmtId="49" xfId="0" applyAlignment="1" applyBorder="1" applyFill="1" applyFont="1" applyNumberFormat="1">
      <alignment horizontal="center" vertical="center"/>
    </xf>
    <xf borderId="33" fillId="5" fontId="26" numFmtId="0" xfId="0" applyAlignment="1" applyBorder="1" applyFill="1" applyFont="1">
      <alignment readingOrder="0" vertical="bottom"/>
    </xf>
    <xf borderId="32" fillId="2" fontId="6" numFmtId="0" xfId="0" applyAlignment="1" applyBorder="1" applyFill="1" applyFont="1">
      <alignment vertical="center"/>
    </xf>
    <xf borderId="25" fillId="8" fontId="20" numFmtId="0" xfId="0" applyAlignment="1" applyBorder="1" applyFill="1" applyFont="1">
      <alignment horizontal="center" vertical="center"/>
    </xf>
    <xf borderId="2" fillId="10" fontId="20" numFmtId="0" xfId="0" applyAlignment="1" applyBorder="1" applyFill="1" applyFont="1">
      <alignment horizontal="center" readingOrder="0" vertical="center"/>
    </xf>
    <xf borderId="7" fillId="2" fontId="10" numFmtId="0" xfId="0" applyAlignment="1" applyBorder="1" applyFill="1" applyFont="1">
      <alignment readingOrder="0"/>
    </xf>
    <xf borderId="2" fillId="11" fontId="14" numFmtId="49" xfId="0" applyAlignment="1" applyBorder="1" applyFill="1" applyFont="1" applyNumberFormat="1">
      <alignment horizontal="center" vertical="center"/>
    </xf>
    <xf borderId="7" fillId="2" fontId="10" numFmtId="0" xfId="0" applyAlignment="1" applyBorder="1" applyFill="1" applyFont="1">
      <alignment horizontal="center" readingOrder="0"/>
    </xf>
    <xf borderId="2" fillId="10" fontId="20" numFmtId="170" xfId="0" applyAlignment="1" applyBorder="1" applyFill="1" applyFont="1" applyNumberFormat="1">
      <alignment horizontal="center" vertical="center"/>
    </xf>
    <xf borderId="3" fillId="8" fontId="14" numFmtId="0" xfId="0" applyAlignment="1" applyBorder="1" applyFill="1" applyFont="1">
      <alignment horizontal="center" vertical="center"/>
    </xf>
    <xf borderId="7" fillId="6" fontId="1" numFmtId="0" xfId="0" applyBorder="1" applyFill="1" applyFont="1"/>
    <xf borderId="7" fillId="6" fontId="6" numFmtId="0" xfId="0" applyAlignment="1" applyBorder="1" applyFill="1" applyFont="1">
      <alignment vertical="center"/>
    </xf>
    <xf borderId="17" fillId="13" fontId="14" numFmtId="0" xfId="0" applyAlignment="1" applyBorder="1" applyFill="1" applyFont="1">
      <alignment horizontal="center" vertical="center"/>
    </xf>
    <xf borderId="2" fillId="12" fontId="27" numFmtId="49" xfId="0" applyAlignment="1" applyBorder="1" applyFill="1" applyFont="1" applyNumberFormat="1">
      <alignment horizontal="center" shrinkToFit="0" vertical="center" wrapText="1"/>
    </xf>
    <xf borderId="3" fillId="14" fontId="21" numFmtId="0" xfId="0" applyAlignment="1" applyBorder="1" applyFill="1" applyFont="1">
      <alignment horizontal="center" vertical="center"/>
    </xf>
    <xf borderId="7" fillId="2" fontId="1" numFmtId="0" xfId="0" applyBorder="1" applyFill="1" applyFont="1"/>
    <xf borderId="7" fillId="2" fontId="6" numFmtId="0" xfId="0" applyAlignment="1" applyBorder="1" applyFill="1" applyFont="1">
      <alignment vertical="center"/>
    </xf>
    <xf borderId="7" fillId="10" fontId="4" numFmtId="49" xfId="0" applyAlignment="1" applyBorder="1" applyFill="1" applyFont="1" applyNumberFormat="1">
      <alignment horizontal="center" shrinkToFit="0" vertical="center" wrapText="1"/>
    </xf>
    <xf borderId="6" fillId="2" fontId="24" numFmtId="49" xfId="0" applyBorder="1" applyFill="1" applyFont="1" applyNumberFormat="1"/>
    <xf borderId="12" fillId="5" fontId="26" numFmtId="0" xfId="0" applyAlignment="1" applyBorder="1" applyFill="1" applyFont="1">
      <alignment horizontal="center"/>
    </xf>
    <xf borderId="2" fillId="10" fontId="20" numFmtId="0" xfId="0" applyAlignment="1" applyBorder="1" applyFill="1" applyFont="1">
      <alignment horizontal="left" shrinkToFit="0" vertical="center" wrapText="1"/>
    </xf>
    <xf borderId="7" fillId="2" fontId="24" numFmtId="0" xfId="0" applyBorder="1" applyFill="1" applyFont="1"/>
    <xf borderId="7" fillId="2" fontId="24" numFmtId="0" xfId="0" applyAlignment="1" applyBorder="1" applyFill="1" applyFont="1">
      <alignment horizontal="center"/>
    </xf>
    <xf borderId="11" fillId="5" fontId="26" numFmtId="0" xfId="0" applyAlignment="1" applyBorder="1" applyFill="1" applyFont="1">
      <alignment readingOrder="0" vertical="bottom"/>
    </xf>
    <xf borderId="2" fillId="10" fontId="20" numFmtId="166" xfId="0" applyAlignment="1" applyBorder="1" applyFill="1" applyFont="1" applyNumberFormat="1">
      <alignment horizontal="center" vertical="center"/>
    </xf>
    <xf borderId="7" fillId="2" fontId="24" numFmtId="49" xfId="0" applyAlignment="1" applyBorder="1" applyFill="1" applyFont="1" applyNumberFormat="1">
      <alignment horizontal="center"/>
    </xf>
    <xf borderId="2" fillId="10" fontId="20" numFmtId="166" xfId="0" applyAlignment="1" applyBorder="1" applyFill="1" applyFont="1" applyNumberFormat="1">
      <alignment horizontal="center" shrinkToFit="0" vertical="center" wrapText="1"/>
    </xf>
    <xf borderId="7" fillId="2" fontId="24" numFmtId="167" xfId="0" applyAlignment="1" applyBorder="1" applyFill="1" applyFont="1" applyNumberFormat="1">
      <alignment horizontal="center"/>
    </xf>
    <xf borderId="25" fillId="10" fontId="20" numFmtId="0" xfId="0" applyAlignment="1" applyBorder="1" applyFill="1" applyFont="1">
      <alignment horizontal="center" shrinkToFit="0" vertical="center" wrapText="1"/>
    </xf>
    <xf borderId="7" fillId="6" fontId="28" numFmtId="0" xfId="0" applyAlignment="1" applyBorder="1" applyFill="1" applyFont="1">
      <alignment horizontal="center" vertical="center"/>
    </xf>
    <xf borderId="12" fillId="5" fontId="26" numFmtId="165" xfId="0" applyAlignment="1" applyBorder="1" applyFill="1" applyFont="1" applyNumberFormat="1">
      <alignment horizontal="center" readingOrder="0"/>
    </xf>
    <xf borderId="34" fillId="5" fontId="26" numFmtId="0" xfId="0" applyAlignment="1" applyBorder="1" applyFill="1" applyFont="1">
      <alignment vertical="bottom"/>
    </xf>
    <xf borderId="2" fillId="10" fontId="20" numFmtId="0" xfId="0" applyAlignment="1" applyBorder="1" applyFill="1" applyFont="1">
      <alignment horizontal="left" vertical="center"/>
    </xf>
    <xf borderId="2" fillId="15" fontId="20" numFmtId="0" xfId="0" applyAlignment="1" applyBorder="1" applyFill="1" applyFont="1">
      <alignment horizontal="center" vertical="center"/>
    </xf>
    <xf borderId="35" fillId="10" fontId="20" numFmtId="0" xfId="0" applyAlignment="1" applyBorder="1" applyFill="1" applyFont="1">
      <alignment horizontal="center" vertical="center"/>
    </xf>
    <xf borderId="2" fillId="10" fontId="20" numFmtId="0" xfId="0" applyAlignment="1" applyBorder="1" applyFill="1" applyFont="1">
      <alignment horizontal="center" shrinkToFit="0" vertical="center" wrapText="1"/>
    </xf>
    <xf borderId="16" fillId="15" fontId="14" numFmtId="49" xfId="0" applyAlignment="1" applyBorder="1" applyFill="1" applyFont="1" applyNumberFormat="1">
      <alignment horizontal="center" vertical="center"/>
    </xf>
    <xf borderId="35" fillId="10" fontId="23" numFmtId="0" xfId="0" applyAlignment="1" applyBorder="1" applyFill="1" applyFont="1">
      <alignment horizontal="right" vertical="center"/>
    </xf>
    <xf borderId="7" fillId="2" fontId="29" numFmtId="0" xfId="0" applyAlignment="1" applyBorder="1" applyFill="1" applyFont="1">
      <alignment horizontal="center"/>
    </xf>
    <xf borderId="1" fillId="16" fontId="14" numFmtId="49" xfId="0" applyAlignment="1" applyBorder="1" applyFill="1" applyFont="1" applyNumberFormat="1">
      <alignment horizontal="center" vertical="center"/>
    </xf>
    <xf borderId="12" fillId="5" fontId="26" numFmtId="165" xfId="0" applyAlignment="1" applyBorder="1" applyFill="1" applyFont="1" applyNumberFormat="1">
      <alignment horizontal="center"/>
    </xf>
    <xf borderId="1" fillId="16" fontId="14" numFmtId="49" xfId="0" applyAlignment="1" applyBorder="1" applyFill="1" applyFont="1" applyNumberFormat="1">
      <alignment horizontal="center" shrinkToFit="0" vertical="center" wrapText="1"/>
    </xf>
    <xf borderId="35" fillId="10" fontId="23" numFmtId="14" xfId="0" applyAlignment="1" applyBorder="1" applyFill="1" applyFont="1" applyNumberFormat="1">
      <alignment horizontal="right" vertical="center"/>
    </xf>
    <xf borderId="1" fillId="16" fontId="16" numFmtId="49" xfId="0" applyAlignment="1" applyBorder="1" applyFill="1" applyFont="1" applyNumberFormat="1">
      <alignment horizontal="center" shrinkToFit="0" vertical="center" wrapText="1"/>
    </xf>
    <xf borderId="7" fillId="6" fontId="30" numFmtId="49" xfId="0" applyAlignment="1" applyBorder="1" applyFill="1" applyFont="1" applyNumberFormat="1">
      <alignment horizontal="center"/>
    </xf>
    <xf borderId="33" fillId="5" fontId="26" numFmtId="0" xfId="0" applyBorder="1" applyFill="1" applyFont="1"/>
    <xf borderId="35" fillId="10" fontId="23" numFmtId="0" xfId="0" applyAlignment="1" applyBorder="1" applyFill="1" applyFont="1">
      <alignment horizontal="center" vertical="center"/>
    </xf>
    <xf borderId="2" fillId="13" fontId="14" numFmtId="0" xfId="0" applyAlignment="1" applyBorder="1" applyFill="1" applyFont="1">
      <alignment horizontal="center" vertical="center"/>
    </xf>
    <xf borderId="36" fillId="0" fontId="1" numFmtId="0" xfId="0" applyBorder="1" applyFont="1"/>
    <xf borderId="7" fillId="8" fontId="6" numFmtId="0" xfId="0" applyAlignment="1" applyBorder="1" applyFill="1" applyFont="1">
      <alignment horizontal="center" vertical="center"/>
    </xf>
    <xf borderId="2" fillId="13" fontId="17" numFmtId="0" xfId="0" applyAlignment="1" applyBorder="1" applyFill="1" applyFont="1">
      <alignment horizontal="center" vertical="center"/>
    </xf>
    <xf borderId="35" fillId="10" fontId="20" numFmtId="170" xfId="0" applyAlignment="1" applyBorder="1" applyFill="1" applyFont="1" applyNumberFormat="1">
      <alignment horizontal="center" vertical="center"/>
    </xf>
    <xf borderId="1" fillId="17" fontId="17" numFmtId="0" xfId="0" applyAlignment="1" applyBorder="1" applyFill="1" applyFont="1">
      <alignment horizontal="center" shrinkToFit="0" vertical="center" wrapText="1"/>
    </xf>
    <xf borderId="35" fillId="12" fontId="12" numFmtId="0" xfId="0" applyAlignment="1" applyBorder="1" applyFill="1" applyFont="1">
      <alignment horizontal="center"/>
    </xf>
    <xf borderId="1" fillId="18" fontId="31" numFmtId="0" xfId="0" applyAlignment="1" applyBorder="1" applyFill="1" applyFont="1">
      <alignment horizontal="center" vertical="center"/>
    </xf>
    <xf borderId="1" fillId="18" fontId="32" numFmtId="0" xfId="0" applyAlignment="1" applyBorder="1" applyFill="1" applyFont="1">
      <alignment horizontal="center" vertical="center"/>
    </xf>
    <xf borderId="37" fillId="0" fontId="12" numFmtId="165" xfId="0" applyAlignment="1" applyBorder="1" applyFont="1" applyNumberFormat="1">
      <alignment horizontal="right"/>
    </xf>
    <xf borderId="35" fillId="10" fontId="20" numFmtId="166" xfId="0" applyAlignment="1" applyBorder="1" applyFill="1" applyFont="1" applyNumberFormat="1">
      <alignment horizontal="center" vertical="center"/>
    </xf>
    <xf borderId="0" fillId="0" fontId="1" numFmtId="0" xfId="0" applyFont="1"/>
    <xf borderId="38" fillId="10" fontId="20" numFmtId="0" xfId="0" applyAlignment="1" applyBorder="1" applyFill="1" applyFont="1">
      <alignment horizontal="center" vertical="center"/>
    </xf>
    <xf borderId="14" fillId="0" fontId="15" numFmtId="165" xfId="0" applyAlignment="1" applyBorder="1" applyFont="1" applyNumberFormat="1">
      <alignment horizontal="right"/>
    </xf>
    <xf borderId="34" fillId="5" fontId="26" numFmtId="0" xfId="0" applyBorder="1" applyFill="1" applyFont="1"/>
    <xf borderId="26" fillId="0" fontId="1" numFmtId="0" xfId="0" applyBorder="1" applyFont="1"/>
    <xf borderId="2" fillId="10" fontId="23" numFmtId="0" xfId="0" applyAlignment="1" applyBorder="1" applyFill="1" applyFont="1">
      <alignment horizontal="right" vertical="center"/>
    </xf>
    <xf borderId="2" fillId="10" fontId="23" numFmtId="14" xfId="0" applyAlignment="1" applyBorder="1" applyFill="1" applyFont="1" applyNumberFormat="1">
      <alignment horizontal="right" vertical="center"/>
    </xf>
    <xf borderId="25" fillId="3" fontId="2" numFmtId="0" xfId="0" applyAlignment="1" applyBorder="1" applyFill="1" applyFont="1">
      <alignment horizontal="center" vertical="center"/>
    </xf>
    <xf borderId="2" fillId="10" fontId="23" numFmtId="0" xfId="0" applyAlignment="1" applyBorder="1" applyFill="1" applyFont="1">
      <alignment horizontal="center" vertical="center"/>
    </xf>
    <xf borderId="27" fillId="0" fontId="12" numFmtId="165" xfId="0" applyAlignment="1" applyBorder="1" applyFont="1" applyNumberFormat="1">
      <alignment horizontal="right"/>
    </xf>
    <xf borderId="2" fillId="16" fontId="33" numFmtId="0" xfId="0" applyAlignment="1" applyBorder="1" applyFill="1" applyFont="1">
      <alignment vertical="center"/>
    </xf>
    <xf borderId="0" fillId="0" fontId="1" numFmtId="165" xfId="0" applyFont="1" applyNumberFormat="1"/>
    <xf borderId="2" fillId="12" fontId="12" numFmtId="0" xfId="0" applyAlignment="1" applyBorder="1" applyFill="1" applyFont="1">
      <alignment horizontal="center"/>
    </xf>
    <xf borderId="7" fillId="6" fontId="34" numFmtId="49" xfId="0" applyAlignment="1" applyBorder="1" applyFill="1" applyFont="1" applyNumberFormat="1">
      <alignment horizontal="center"/>
    </xf>
    <xf borderId="25" fillId="10" fontId="20" numFmtId="0" xfId="0" applyAlignment="1" applyBorder="1" applyFill="1" applyFont="1">
      <alignment horizontal="center" vertical="center"/>
    </xf>
    <xf borderId="1" fillId="16" fontId="14" numFmtId="0" xfId="0" applyAlignment="1" applyBorder="1" applyFill="1" applyFont="1">
      <alignment horizontal="center" vertical="center"/>
    </xf>
    <xf borderId="32" fillId="6" fontId="35" numFmtId="0" xfId="0" applyAlignment="1" applyBorder="1" applyFill="1" applyFont="1">
      <alignment horizontal="center" vertical="center"/>
    </xf>
    <xf borderId="1" fillId="19" fontId="31" numFmtId="0" xfId="0" applyAlignment="1" applyBorder="1" applyFill="1" applyFont="1">
      <alignment horizontal="center" vertical="center"/>
    </xf>
    <xf borderId="1" fillId="19" fontId="3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7" fillId="2" fontId="36" numFmtId="49" xfId="0" applyAlignment="1" applyBorder="1" applyFill="1" applyFont="1" applyNumberFormat="1">
      <alignment horizontal="center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2" fillId="3" fontId="2" numFmtId="49" xfId="0" applyAlignment="1" applyBorder="1" applyFill="1" applyFont="1" applyNumberFormat="1">
      <alignment horizontal="center" vertical="center"/>
    </xf>
    <xf borderId="7" fillId="6" fontId="37" numFmtId="49" xfId="0" applyAlignment="1" applyBorder="1" applyFill="1" applyFont="1" applyNumberFormat="1">
      <alignment horizontal="center"/>
    </xf>
    <xf borderId="2" fillId="3" fontId="4" numFmtId="0" xfId="0" applyAlignment="1" applyBorder="1" applyFill="1" applyFont="1">
      <alignment vertical="center"/>
    </xf>
    <xf borderId="2" fillId="3" fontId="2" numFmtId="49" xfId="0" applyAlignment="1" applyBorder="1" applyFill="1" applyFont="1" applyNumberFormat="1">
      <alignment vertical="center"/>
    </xf>
    <xf borderId="2" fillId="3" fontId="2" numFmtId="171" xfId="0" applyAlignment="1" applyBorder="1" applyFill="1" applyFont="1" applyNumberFormat="1">
      <alignment horizontal="right" vertical="center"/>
    </xf>
    <xf borderId="2" fillId="3" fontId="2" numFmtId="14" xfId="0" applyAlignment="1" applyBorder="1" applyFill="1" applyFont="1" applyNumberFormat="1">
      <alignment horizontal="right" vertical="center"/>
    </xf>
    <xf borderId="2" fillId="3" fontId="38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right" vertical="center"/>
    </xf>
    <xf borderId="2" fillId="3" fontId="2" numFmtId="4" xfId="0" applyAlignment="1" applyBorder="1" applyFill="1" applyFont="1" applyNumberFormat="1">
      <alignment horizontal="right" vertical="center"/>
    </xf>
    <xf borderId="7" fillId="20" fontId="29" numFmtId="0" xfId="0" applyAlignment="1" applyBorder="1" applyFill="1" applyFont="1">
      <alignment horizontal="center"/>
    </xf>
    <xf borderId="2" fillId="3" fontId="39" numFmtId="0" xfId="0" applyAlignment="1" applyBorder="1" applyFill="1" applyFont="1">
      <alignment horizontal="center" readingOrder="0" vertical="center"/>
    </xf>
    <xf borderId="7" fillId="6" fontId="6" numFmtId="0" xfId="0" applyAlignment="1" applyBorder="1" applyFill="1" applyFont="1">
      <alignment horizontal="center" vertical="center"/>
    </xf>
    <xf borderId="1" fillId="2" fontId="6" numFmtId="4" xfId="0" applyAlignment="1" applyBorder="1" applyFill="1" applyFont="1" applyNumberFormat="1">
      <alignment horizontal="center" vertical="center"/>
    </xf>
    <xf borderId="2" fillId="3" fontId="39" numFmtId="0" xfId="0" applyAlignment="1" applyBorder="1" applyFill="1" applyFont="1">
      <alignment horizontal="center" vertical="center"/>
    </xf>
    <xf borderId="2" fillId="3" fontId="38" numFmtId="10" xfId="0" applyAlignment="1" applyBorder="1" applyFill="1" applyFont="1" applyNumberFormat="1">
      <alignment horizontal="right" vertical="center"/>
    </xf>
    <xf borderId="1" fillId="2" fontId="6" numFmtId="4" xfId="0" applyAlignment="1" applyBorder="1" applyFill="1" applyFont="1" applyNumberFormat="1">
      <alignment vertical="center"/>
    </xf>
    <xf borderId="2" fillId="3" fontId="38" numFmtId="0" xfId="0" applyAlignment="1" applyBorder="1" applyFill="1" applyFont="1">
      <alignment horizontal="right" vertical="center"/>
    </xf>
    <xf borderId="2" fillId="3" fontId="2" numFmtId="4" xfId="0" applyAlignment="1" applyBorder="1" applyFill="1" applyFont="1" applyNumberFormat="1">
      <alignment vertical="center"/>
    </xf>
    <xf borderId="2" fillId="3" fontId="6" numFmtId="3" xfId="0" applyAlignment="1" applyBorder="1" applyFill="1" applyFont="1" applyNumberFormat="1">
      <alignment horizontal="right" vertical="center"/>
    </xf>
    <xf borderId="2" fillId="3" fontId="2" numFmtId="4" xfId="0" applyAlignment="1" applyBorder="1" applyFill="1" applyFont="1" applyNumberFormat="1">
      <alignment horizontal="center" vertical="center"/>
    </xf>
    <xf borderId="2" fillId="3" fontId="2" numFmtId="3" xfId="0" applyAlignment="1" applyBorder="1" applyFill="1" applyFont="1" applyNumberFormat="1">
      <alignment horizontal="center" vertical="center"/>
    </xf>
    <xf borderId="2" fillId="3" fontId="40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vertical="center"/>
    </xf>
    <xf borderId="2" fillId="3" fontId="14" numFmtId="0" xfId="0" applyAlignment="1" applyBorder="1" applyFill="1" applyFont="1">
      <alignment horizontal="left" vertical="center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1" numFmtId="0" xfId="0" applyAlignment="1" applyFont="1">
      <alignment shrinkToFit="0" vertical="center" wrapText="1"/>
    </xf>
    <xf borderId="0" fillId="0" fontId="17" numFmtId="0" xfId="0" applyAlignment="1" applyFont="1">
      <alignment vertical="center"/>
    </xf>
    <xf borderId="1" fillId="18" fontId="42" numFmtId="0" xfId="0" applyAlignment="1" applyBorder="1" applyFill="1" applyFont="1">
      <alignment vertical="center"/>
    </xf>
    <xf borderId="1" fillId="18" fontId="43" numFmtId="0" xfId="0" applyAlignment="1" applyBorder="1" applyFill="1" applyFont="1">
      <alignment horizontal="right" vertical="center"/>
    </xf>
    <xf borderId="1" fillId="18" fontId="43" numFmtId="0" xfId="0" applyAlignment="1" applyBorder="1" applyFill="1" applyFont="1">
      <alignment vertical="center"/>
    </xf>
    <xf borderId="1" fillId="18" fontId="44" numFmtId="0" xfId="0" applyAlignment="1" applyBorder="1" applyFill="1" applyFont="1">
      <alignment vertical="center"/>
    </xf>
    <xf borderId="2" fillId="21" fontId="2" numFmtId="0" xfId="0" applyAlignment="1" applyBorder="1" applyFill="1" applyFont="1">
      <alignment vertical="center"/>
    </xf>
    <xf borderId="2" fillId="21" fontId="2" numFmtId="0" xfId="0" applyAlignment="1" applyBorder="1" applyFill="1" applyFont="1">
      <alignment horizontal="center" vertical="center"/>
    </xf>
    <xf borderId="2" fillId="21" fontId="4" numFmtId="0" xfId="0" applyAlignment="1" applyBorder="1" applyFill="1" applyFont="1">
      <alignment horizontal="center" vertical="center"/>
    </xf>
    <xf borderId="2" fillId="21" fontId="6" numFmtId="49" xfId="0" applyAlignment="1" applyBorder="1" applyFill="1" applyFont="1" applyNumberFormat="1">
      <alignment horizontal="center" shrinkToFit="0" vertical="center" wrapText="1"/>
    </xf>
    <xf borderId="2" fillId="21" fontId="4" numFmtId="49" xfId="0" applyAlignment="1" applyBorder="1" applyFill="1" applyFont="1" applyNumberFormat="1">
      <alignment horizontal="center" readingOrder="0" vertical="center"/>
    </xf>
    <xf borderId="2" fillId="21" fontId="2" numFmtId="0" xfId="0" applyAlignment="1" applyBorder="1" applyFill="1" applyFont="1">
      <alignment horizontal="left" vertical="center"/>
    </xf>
    <xf borderId="7" fillId="21" fontId="6" numFmtId="167" xfId="0" applyAlignment="1" applyBorder="1" applyFill="1" applyFont="1" applyNumberFormat="1">
      <alignment horizontal="right" vertical="center"/>
    </xf>
    <xf borderId="2" fillId="21" fontId="2" numFmtId="14" xfId="0" applyAlignment="1" applyBorder="1" applyFill="1" applyFont="1" applyNumberFormat="1">
      <alignment horizontal="right" vertical="center"/>
    </xf>
    <xf borderId="2" fillId="21" fontId="38" numFmtId="0" xfId="0" applyAlignment="1" applyBorder="1" applyFill="1" applyFont="1">
      <alignment horizontal="center" vertical="center"/>
    </xf>
    <xf borderId="32" fillId="6" fontId="6" numFmtId="0" xfId="0" applyAlignment="1" applyBorder="1" applyFill="1" applyFont="1">
      <alignment horizontal="center" vertical="center"/>
    </xf>
    <xf borderId="2" fillId="21" fontId="2" numFmtId="0" xfId="0" applyAlignment="1" applyBorder="1" applyFill="1" applyFont="1">
      <alignment horizontal="right" vertical="center"/>
    </xf>
    <xf borderId="7" fillId="2" fontId="10" numFmtId="171" xfId="0" applyAlignment="1" applyBorder="1" applyFill="1" applyFont="1" applyNumberFormat="1">
      <alignment horizontal="center"/>
    </xf>
    <xf borderId="2" fillId="21" fontId="2" numFmtId="4" xfId="0" applyAlignment="1" applyBorder="1" applyFill="1" applyFont="1" applyNumberFormat="1">
      <alignment horizontal="right" vertical="center"/>
    </xf>
    <xf borderId="2" fillId="21" fontId="38" numFmtId="10" xfId="0" applyAlignment="1" applyBorder="1" applyFill="1" applyFont="1" applyNumberFormat="1">
      <alignment horizontal="right" vertical="center"/>
    </xf>
    <xf borderId="2" fillId="21" fontId="38" numFmtId="0" xfId="0" applyAlignment="1" applyBorder="1" applyFill="1" applyFont="1">
      <alignment horizontal="right" vertical="center"/>
    </xf>
    <xf borderId="2" fillId="21" fontId="2" numFmtId="4" xfId="0" applyAlignment="1" applyBorder="1" applyFill="1" applyFont="1" applyNumberFormat="1">
      <alignment horizontal="right" readingOrder="0" vertical="center"/>
    </xf>
    <xf borderId="2" fillId="21" fontId="2" numFmtId="4" xfId="0" applyAlignment="1" applyBorder="1" applyFill="1" applyFont="1" applyNumberFormat="1">
      <alignment horizontal="center" vertical="center"/>
    </xf>
    <xf borderId="2" fillId="21" fontId="2" numFmtId="3" xfId="0" applyAlignment="1" applyBorder="1" applyFill="1" applyFont="1" applyNumberFormat="1">
      <alignment horizontal="center" vertical="center"/>
    </xf>
    <xf borderId="25" fillId="21" fontId="2" numFmtId="0" xfId="0" applyAlignment="1" applyBorder="1" applyFill="1" applyFont="1">
      <alignment horizontal="center" vertical="center"/>
    </xf>
    <xf borderId="2" fillId="21" fontId="4" numFmtId="49" xfId="0" applyAlignment="1" applyBorder="1" applyFill="1" applyFont="1" applyNumberForma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vertical="center"/>
    </xf>
    <xf borderId="2" fillId="5" fontId="2" numFmtId="0" xfId="0" applyAlignment="1" applyBorder="1" applyFill="1" applyFont="1">
      <alignment horizontal="left" vertical="center"/>
    </xf>
    <xf borderId="2" fillId="5" fontId="2" numFmtId="0" xfId="0" applyAlignment="1" applyBorder="1" applyFill="1" applyFont="1">
      <alignment horizontal="right" vertical="center"/>
    </xf>
    <xf borderId="2" fillId="5" fontId="45" numFmtId="171" xfId="0" applyAlignment="1" applyBorder="1" applyFill="1" applyFont="1" applyNumberFormat="1">
      <alignment horizontal="right" readingOrder="0" vertical="center"/>
    </xf>
    <xf borderId="2" fillId="5" fontId="38" numFmtId="0" xfId="0" applyAlignment="1" applyBorder="1" applyFill="1" applyFont="1">
      <alignment horizontal="center" vertical="center"/>
    </xf>
    <xf borderId="2" fillId="5" fontId="2" numFmtId="4" xfId="0" applyAlignment="1" applyBorder="1" applyFill="1" applyFont="1" applyNumberFormat="1">
      <alignment horizontal="right" vertical="center"/>
    </xf>
    <xf borderId="2" fillId="21" fontId="14" numFmtId="0" xfId="0" applyAlignment="1" applyBorder="1" applyFill="1" applyFont="1">
      <alignment horizontal="left" vertical="center"/>
    </xf>
    <xf borderId="1" fillId="21" fontId="14" numFmtId="0" xfId="0" applyAlignment="1" applyBorder="1" applyFill="1" applyFont="1">
      <alignment horizontal="center" vertical="center"/>
    </xf>
    <xf borderId="2" fillId="5" fontId="38" numFmtId="10" xfId="0" applyAlignment="1" applyBorder="1" applyFill="1" applyFont="1" applyNumberFormat="1">
      <alignment horizontal="right" vertical="center"/>
    </xf>
    <xf borderId="1" fillId="21" fontId="14" numFmtId="0" xfId="0" applyAlignment="1" applyBorder="1" applyFill="1" applyFont="1">
      <alignment vertical="center"/>
    </xf>
    <xf borderId="2" fillId="5" fontId="38" numFmtId="0" xfId="0" applyAlignment="1" applyBorder="1" applyFill="1" applyFont="1">
      <alignment horizontal="right" vertical="center"/>
    </xf>
    <xf borderId="1" fillId="21" fontId="17" numFmtId="0" xfId="0" applyAlignment="1" applyBorder="1" applyFill="1" applyFont="1">
      <alignment vertical="center"/>
    </xf>
    <xf borderId="1" fillId="21" fontId="1" numFmtId="0" xfId="0" applyAlignment="1" applyBorder="1" applyFill="1" applyFont="1">
      <alignment vertical="center"/>
    </xf>
    <xf borderId="2" fillId="5" fontId="2" numFmtId="4" xfId="0" applyAlignment="1" applyBorder="1" applyFill="1" applyFont="1" applyNumberFormat="1">
      <alignment readingOrder="0" vertical="center"/>
    </xf>
    <xf borderId="2" fillId="5" fontId="2" numFmtId="164" xfId="0" applyAlignment="1" applyBorder="1" applyFill="1" applyFont="1" applyNumberFormat="1">
      <alignment vertical="center"/>
    </xf>
    <xf borderId="1" fillId="21" fontId="42" numFmtId="0" xfId="0" applyAlignment="1" applyBorder="1" applyFill="1" applyFont="1">
      <alignment vertical="center"/>
    </xf>
    <xf borderId="2" fillId="5" fontId="2" numFmtId="4" xfId="0" applyAlignment="1" applyBorder="1" applyFill="1" applyFont="1" applyNumberFormat="1">
      <alignment vertical="center"/>
    </xf>
    <xf borderId="1" fillId="21" fontId="43" numFmtId="0" xfId="0" applyAlignment="1" applyBorder="1" applyFill="1" applyFont="1">
      <alignment horizontal="right" vertical="center"/>
    </xf>
    <xf borderId="2" fillId="5" fontId="2" numFmtId="3" xfId="0" applyAlignment="1" applyBorder="1" applyFill="1" applyFont="1" applyNumberFormat="1">
      <alignment readingOrder="0" vertical="center"/>
    </xf>
    <xf borderId="1" fillId="21" fontId="43" numFmtId="0" xfId="0" applyAlignment="1" applyBorder="1" applyFill="1" applyFont="1">
      <alignment vertical="center"/>
    </xf>
    <xf borderId="2" fillId="5" fontId="2" numFmtId="4" xfId="0" applyAlignment="1" applyBorder="1" applyFill="1" applyFont="1" applyNumberFormat="1">
      <alignment horizontal="center" vertical="center"/>
    </xf>
    <xf borderId="1" fillId="21" fontId="44" numFmtId="0" xfId="0" applyAlignment="1" applyBorder="1" applyFill="1" applyFont="1">
      <alignment vertical="center"/>
    </xf>
    <xf borderId="2" fillId="5" fontId="2" numFmtId="3" xfId="0" applyAlignment="1" applyBorder="1" applyFill="1" applyFont="1" applyNumberFormat="1">
      <alignment horizontal="center" vertical="center"/>
    </xf>
    <xf borderId="1" fillId="21" fontId="2" numFmtId="0" xfId="0" applyAlignment="1" applyBorder="1" applyFill="1" applyFont="1">
      <alignment vertical="center"/>
    </xf>
    <xf borderId="25" fillId="5" fontId="2" numFmtId="0" xfId="0" applyAlignment="1" applyBorder="1" applyFill="1" applyFont="1">
      <alignment horizontal="center" vertical="center"/>
    </xf>
    <xf borderId="1" fillId="21" fontId="1" numFmtId="0" xfId="0" applyBorder="1" applyFill="1" applyFont="1"/>
    <xf borderId="2" fillId="5" fontId="14" numFmtId="0" xfId="0" applyAlignment="1" applyBorder="1" applyFill="1" applyFont="1">
      <alignment horizontal="left" vertical="center"/>
    </xf>
    <xf borderId="1" fillId="21" fontId="41" numFmtId="14" xfId="0" applyAlignment="1" applyBorder="1" applyFill="1" applyFont="1" applyNumberFormat="1">
      <alignment shrinkToFit="0" vertical="center" wrapText="1"/>
    </xf>
    <xf borderId="2" fillId="5" fontId="45" numFmtId="14" xfId="0" applyAlignment="1" applyBorder="1" applyFill="1" applyFont="1" applyNumberFormat="1">
      <alignment horizontal="center" vertical="center"/>
    </xf>
    <xf borderId="2" fillId="3" fontId="6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2" fillId="5" fontId="2" numFmtId="172" xfId="0" applyAlignment="1" applyBorder="1" applyFill="1" applyFont="1" applyNumberFormat="1">
      <alignment readingOrder="0" vertical="center"/>
    </xf>
    <xf borderId="2" fillId="5" fontId="14" numFmtId="0" xfId="0" applyAlignment="1" applyBorder="1" applyFill="1" applyFont="1">
      <alignment horizontal="center" vertical="center"/>
    </xf>
    <xf borderId="1" fillId="5" fontId="21" numFmtId="0" xfId="0" applyAlignment="1" applyBorder="1" applyFill="1" applyFont="1">
      <alignment horizontal="center" vertical="center"/>
    </xf>
    <xf borderId="1" fillId="5" fontId="21" numFmtId="0" xfId="0" applyAlignment="1" applyBorder="1" applyFill="1" applyFont="1">
      <alignment vertical="center"/>
    </xf>
    <xf borderId="1" fillId="5" fontId="46" numFmtId="0" xfId="0" applyAlignment="1" applyBorder="1" applyFill="1" applyFont="1">
      <alignment vertical="center"/>
    </xf>
    <xf borderId="1" fillId="5" fontId="44" numFmtId="0" xfId="0" applyAlignment="1" applyBorder="1" applyFill="1" applyFont="1">
      <alignment vertical="center"/>
    </xf>
    <xf borderId="1" fillId="5" fontId="42" numFmtId="0" xfId="0" applyAlignment="1" applyBorder="1" applyFill="1" applyFont="1">
      <alignment vertical="center"/>
    </xf>
    <xf borderId="1" fillId="5" fontId="43" numFmtId="0" xfId="0" applyAlignment="1" applyBorder="1" applyFill="1" applyFont="1">
      <alignment horizontal="right" vertical="center"/>
    </xf>
    <xf borderId="1" fillId="5" fontId="43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vertical="center"/>
    </xf>
    <xf borderId="1" fillId="6" fontId="6" numFmtId="4" xfId="0" applyAlignment="1" applyBorder="1" applyFill="1" applyFont="1" applyNumberFormat="1">
      <alignment horizontal="center" vertical="center"/>
    </xf>
    <xf borderId="7" fillId="6" fontId="24" numFmtId="167" xfId="0" applyAlignment="1" applyBorder="1" applyFill="1" applyFont="1" applyNumberFormat="1">
      <alignment horizontal="center"/>
    </xf>
    <xf borderId="7" fillId="20" fontId="47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3" fontId="15" numFmtId="0" xfId="0" applyAlignment="1" applyBorder="1" applyFill="1" applyFont="1">
      <alignment vertical="center"/>
    </xf>
    <xf borderId="1" fillId="6" fontId="6" numFmtId="4" xfId="0" applyAlignment="1" applyBorder="1" applyFill="1" applyFont="1" applyNumberFormat="1">
      <alignment vertical="center"/>
    </xf>
    <xf borderId="2" fillId="3" fontId="14" numFmtId="0" xfId="0" applyAlignment="1" applyBorder="1" applyFill="1" applyFont="1">
      <alignment horizontal="left" shrinkToFit="0" vertical="center" wrapText="1"/>
    </xf>
    <xf borderId="7" fillId="6" fontId="10" numFmtId="171" xfId="0" applyAlignment="1" applyBorder="1" applyFill="1" applyFont="1" applyNumberFormat="1">
      <alignment horizontal="center"/>
    </xf>
    <xf borderId="7" fillId="6" fontId="24" numFmtId="168" xfId="0" applyAlignment="1" applyBorder="1" applyFill="1" applyFont="1" applyNumberFormat="1">
      <alignment horizontal="center"/>
    </xf>
    <xf borderId="2" fillId="3" fontId="2" numFmtId="3" xfId="0" applyAlignment="1" applyBorder="1" applyFill="1" applyFont="1" applyNumberFormat="1">
      <alignment horizontal="right" vertical="center"/>
    </xf>
    <xf borderId="39" fillId="3" fontId="2" numFmtId="0" xfId="0" applyAlignment="1" applyBorder="1" applyFill="1" applyFont="1">
      <alignment vertical="center"/>
    </xf>
    <xf borderId="39" fillId="3" fontId="2" numFmtId="0" xfId="0" applyAlignment="1" applyBorder="1" applyFill="1" applyFont="1">
      <alignment horizontal="right" vertical="center"/>
    </xf>
    <xf borderId="1" fillId="22" fontId="1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horizontal="center" vertical="center"/>
    </xf>
    <xf borderId="2" fillId="3" fontId="14" numFmtId="0" xfId="0" applyAlignment="1" applyBorder="1" applyFill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2" fillId="3" fontId="2" numFmtId="49" xfId="0" applyAlignment="1" applyBorder="1" applyFill="1" applyFont="1" applyNumberFormat="1">
      <alignment horizontal="right" vertical="center"/>
    </xf>
    <xf borderId="2" fillId="3" fontId="2" numFmtId="14" xfId="0" applyAlignment="1" applyBorder="1" applyFill="1" applyFont="1" applyNumberFormat="1">
      <alignment horizontal="center" vertical="center"/>
    </xf>
    <xf borderId="39" fillId="3" fontId="2" numFmtId="14" xfId="0" applyAlignment="1" applyBorder="1" applyFill="1" applyFont="1" applyNumberFormat="1">
      <alignment horizontal="right" vertical="center"/>
    </xf>
    <xf borderId="2" fillId="3" fontId="38" numFmtId="10" xfId="0" applyAlignment="1" applyBorder="1" applyFill="1" applyFont="1" applyNumberFormat="1">
      <alignment horizontal="right" shrinkToFit="0" vertical="center" wrapText="1"/>
    </xf>
    <xf borderId="2" fillId="3" fontId="2" numFmtId="164" xfId="0" applyAlignment="1" applyBorder="1" applyFill="1" applyFont="1" applyNumberFormat="1">
      <alignment vertical="center"/>
    </xf>
    <xf borderId="2" fillId="3" fontId="38" numFmtId="166" xfId="0" applyAlignment="1" applyBorder="1" applyFill="1" applyFont="1" applyNumberFormat="1">
      <alignment vertical="center"/>
    </xf>
    <xf borderId="2" fillId="3" fontId="38" numFmtId="166" xfId="0" applyAlignment="1" applyBorder="1" applyFill="1" applyFont="1" applyNumberFormat="1">
      <alignment horizontal="center" vertical="center"/>
    </xf>
    <xf borderId="2" fillId="3" fontId="2" numFmtId="166" xfId="0" applyAlignment="1" applyBorder="1" applyFill="1" applyFont="1" applyNumberFormat="1">
      <alignment horizontal="center" vertical="center"/>
    </xf>
    <xf borderId="25" fillId="3" fontId="2" numFmtId="4" xfId="0" applyAlignment="1" applyBorder="1" applyFill="1" applyFont="1" applyNumberFormat="1">
      <alignment vertical="center"/>
    </xf>
    <xf borderId="1" fillId="23" fontId="2" numFmtId="0" xfId="0" applyAlignment="1" applyBorder="1" applyFill="1" applyFont="1">
      <alignment vertical="center"/>
    </xf>
    <xf borderId="1" fillId="2" fontId="10" numFmtId="0" xfId="0" applyAlignment="1" applyBorder="1" applyFill="1" applyFont="1">
      <alignment shrinkToFit="0" vertical="center" wrapText="0"/>
    </xf>
    <xf borderId="3" fillId="2" fontId="48" numFmtId="0" xfId="0" applyAlignment="1" applyBorder="1" applyFill="1" applyFont="1">
      <alignment horizontal="center" shrinkToFit="0" vertical="center" wrapText="0"/>
    </xf>
    <xf borderId="3" fillId="2" fontId="49" numFmtId="0" xfId="0" applyAlignment="1" applyBorder="1" applyFill="1" applyFont="1">
      <alignment horizontal="center" shrinkToFit="0" vertical="center" wrapText="0"/>
    </xf>
    <xf borderId="40" fillId="2" fontId="10" numFmtId="0" xfId="0" applyAlignment="1" applyBorder="1" applyFill="1" applyFont="1">
      <alignment shrinkToFit="0" vertical="center" wrapText="0"/>
    </xf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44" fillId="0" fontId="8" numFmtId="0" xfId="0" applyBorder="1" applyFont="1"/>
    <xf borderId="3" fillId="2" fontId="50" numFmtId="0" xfId="0" applyAlignment="1" applyBorder="1" applyFill="1" applyFont="1">
      <alignment horizontal="center" shrinkToFit="0" vertical="center" wrapText="0"/>
    </xf>
    <xf borderId="3" fillId="2" fontId="51" numFmtId="0" xfId="0" applyAlignment="1" applyBorder="1" applyFill="1" applyFont="1">
      <alignment shrinkToFit="0" vertical="center" wrapText="0"/>
    </xf>
    <xf borderId="1" fillId="2" fontId="51" numFmtId="0" xfId="0" applyAlignment="1" applyBorder="1" applyFill="1" applyFont="1">
      <alignment readingOrder="0" shrinkToFit="0" vertical="center" wrapText="0"/>
    </xf>
    <xf borderId="1" fillId="2" fontId="51" numFmtId="0" xfId="0" applyAlignment="1" applyBorder="1" applyFill="1" applyFont="1">
      <alignment shrinkToFit="0" vertical="center" wrapText="0"/>
    </xf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3" fillId="2" fontId="33" numFmtId="0" xfId="0" applyAlignment="1" applyBorder="1" applyFill="1" applyFont="1">
      <alignment shrinkToFit="0" vertical="center" wrapText="0"/>
    </xf>
    <xf borderId="1" fillId="2" fontId="10" numFmtId="173" xfId="0" applyAlignment="1" applyBorder="1" applyFill="1" applyFont="1" applyNumberFormat="1">
      <alignment shrinkToFit="0" vertical="center" wrapText="0"/>
    </xf>
    <xf borderId="48" fillId="2" fontId="10" numFmtId="0" xfId="0" applyAlignment="1" applyBorder="1" applyFill="1" applyFont="1">
      <alignment shrinkToFit="0" vertical="center" wrapText="0"/>
    </xf>
    <xf borderId="15" fillId="24" fontId="52" numFmtId="0" xfId="0" applyAlignment="1" applyBorder="1" applyFill="1" applyFont="1">
      <alignment horizontal="center" shrinkToFit="0" vertical="center" wrapText="0"/>
    </xf>
    <xf borderId="15" fillId="24" fontId="52" numFmtId="49" xfId="0" applyAlignment="1" applyBorder="1" applyFill="1" applyFont="1" applyNumberFormat="1">
      <alignment horizontal="center" shrinkToFit="0" vertical="center" wrapText="0"/>
    </xf>
    <xf borderId="25" fillId="24" fontId="52" numFmtId="0" xfId="0" applyAlignment="1" applyBorder="1" applyFill="1" applyFont="1">
      <alignment horizontal="center" shrinkToFit="0" vertical="center" wrapText="0"/>
    </xf>
    <xf borderId="2" fillId="24" fontId="52" numFmtId="0" xfId="0" applyAlignment="1" applyBorder="1" applyFill="1" applyFont="1">
      <alignment horizontal="center" shrinkToFit="0" vertical="center" wrapText="1"/>
    </xf>
    <xf borderId="18" fillId="24" fontId="52" numFmtId="0" xfId="0" applyAlignment="1" applyBorder="1" applyFill="1" applyFont="1">
      <alignment horizontal="center" shrinkToFit="0" vertical="center" wrapText="1"/>
    </xf>
    <xf borderId="2" fillId="24" fontId="52" numFmtId="174" xfId="0" applyAlignment="1" applyBorder="1" applyFill="1" applyFont="1" applyNumberFormat="1">
      <alignment horizontal="center" shrinkToFit="0" vertical="center" wrapText="0"/>
    </xf>
    <xf borderId="18" fillId="24" fontId="52" numFmtId="0" xfId="0" applyAlignment="1" applyBorder="1" applyFill="1" applyFont="1">
      <alignment horizontal="center" shrinkToFit="0" vertical="center" wrapText="0"/>
    </xf>
    <xf borderId="15" fillId="24" fontId="52" numFmtId="3" xfId="0" applyAlignment="1" applyBorder="1" applyFill="1" applyFont="1" applyNumberFormat="1">
      <alignment horizontal="center" shrinkToFit="0" vertical="center" wrapText="1"/>
    </xf>
    <xf borderId="2" fillId="15" fontId="52" numFmtId="49" xfId="0" applyAlignment="1" applyBorder="1" applyFill="1" applyFont="1" applyNumberFormat="1">
      <alignment horizontal="center" shrinkToFit="0" vertical="center" wrapText="0"/>
    </xf>
    <xf borderId="6" fillId="15" fontId="52" numFmtId="174" xfId="0" applyAlignment="1" applyBorder="1" applyFill="1" applyFont="1" applyNumberFormat="1">
      <alignment horizontal="center" shrinkToFit="0" vertical="center" wrapText="0"/>
    </xf>
    <xf borderId="16" fillId="15" fontId="52" numFmtId="49" xfId="0" applyAlignment="1" applyBorder="1" applyFill="1" applyFont="1" applyNumberFormat="1">
      <alignment horizontal="center" shrinkToFit="0" vertical="center" wrapText="0"/>
    </xf>
    <xf borderId="2" fillId="15" fontId="52" numFmtId="49" xfId="0" applyAlignment="1" applyBorder="1" applyFill="1" applyFont="1" applyNumberFormat="1">
      <alignment horizontal="center" readingOrder="0" shrinkToFit="0" vertical="center" wrapText="1"/>
    </xf>
    <xf borderId="2" fillId="15" fontId="52" numFmtId="49" xfId="0" applyAlignment="1" applyBorder="1" applyFill="1" applyFont="1" applyNumberFormat="1">
      <alignment horizontal="center" readingOrder="0" shrinkToFit="0" vertical="center" wrapText="0"/>
    </xf>
    <xf borderId="49" fillId="2" fontId="53" numFmtId="0" xfId="0" applyAlignment="1" applyBorder="1" applyFill="1" applyFont="1">
      <alignment horizontal="center" shrinkToFit="0" vertical="center" wrapText="0"/>
    </xf>
    <xf borderId="2" fillId="2" fontId="53" numFmtId="0" xfId="0" applyAlignment="1" applyBorder="1" applyFill="1" applyFont="1">
      <alignment horizontal="center" shrinkToFit="0" vertical="center" wrapText="0"/>
    </xf>
    <xf borderId="2" fillId="2" fontId="53" numFmtId="0" xfId="0" applyAlignment="1" applyBorder="1" applyFill="1" applyFont="1">
      <alignment shrinkToFit="0" vertical="center" wrapText="0"/>
    </xf>
    <xf borderId="2" fillId="2" fontId="53" numFmtId="0" xfId="0" applyAlignment="1" applyBorder="1" applyFill="1" applyFont="1">
      <alignment horizontal="center" shrinkToFit="0" vertical="center" wrapText="1"/>
    </xf>
    <xf borderId="50" fillId="2" fontId="53" numFmtId="0" xfId="0" applyAlignment="1" applyBorder="1" applyFill="1" applyFont="1">
      <alignment horizontal="center" shrinkToFit="0" vertical="center" wrapText="0"/>
    </xf>
    <xf borderId="2" fillId="2" fontId="53" numFmtId="49" xfId="0" applyAlignment="1" applyBorder="1" applyFill="1" applyFont="1" applyNumberFormat="1">
      <alignment horizontal="center" shrinkToFit="0" vertical="center" wrapText="0"/>
    </xf>
    <xf borderId="6" fillId="2" fontId="53" numFmtId="4" xfId="0" applyAlignment="1" applyBorder="1" applyFill="1" applyFont="1" applyNumberFormat="1">
      <alignment horizontal="center" shrinkToFit="0" vertical="center" wrapText="0"/>
    </xf>
    <xf borderId="6" fillId="2" fontId="53" numFmtId="10" xfId="0" applyAlignment="1" applyBorder="1" applyFill="1" applyFont="1" applyNumberFormat="1">
      <alignment horizontal="center" readingOrder="0" shrinkToFit="0" vertical="center" wrapText="0"/>
    </xf>
    <xf borderId="6" fillId="2" fontId="53" numFmtId="174" xfId="0" applyAlignment="1" applyBorder="1" applyFill="1" applyFont="1" applyNumberFormat="1">
      <alignment horizontal="center" readingOrder="0" shrinkToFit="0" vertical="center" wrapText="0"/>
    </xf>
    <xf borderId="2" fillId="2" fontId="53" numFmtId="3" xfId="0" applyAlignment="1" applyBorder="1" applyFill="1" applyFont="1" applyNumberFormat="1">
      <alignment horizontal="right" readingOrder="0" shrinkToFit="0" vertical="center" wrapText="0"/>
    </xf>
    <xf borderId="2" fillId="2" fontId="10" numFmtId="3" xfId="0" applyAlignment="1" applyBorder="1" applyFill="1" applyFont="1" applyNumberFormat="1">
      <alignment shrinkToFit="0" vertical="center" wrapText="0"/>
    </xf>
    <xf borderId="2" fillId="2" fontId="53" numFmtId="3" xfId="0" applyAlignment="1" applyBorder="1" applyFill="1" applyFont="1" applyNumberFormat="1">
      <alignment horizontal="center" shrinkToFit="0" vertical="center" wrapText="0"/>
    </xf>
    <xf borderId="2" fillId="2" fontId="53" numFmtId="3" xfId="0" applyAlignment="1" applyBorder="1" applyFill="1" applyFont="1" applyNumberFormat="1">
      <alignment horizontal="center" readingOrder="0" shrinkToFit="0" vertical="center" wrapText="0"/>
    </xf>
    <xf borderId="1" fillId="2" fontId="53" numFmtId="0" xfId="0" applyAlignment="1" applyBorder="1" applyFill="1" applyFont="1">
      <alignment horizontal="center" shrinkToFit="0" vertical="center" wrapText="0"/>
    </xf>
    <xf borderId="49" fillId="25" fontId="53" numFmtId="0" xfId="0" applyAlignment="1" applyBorder="1" applyFill="1" applyFont="1">
      <alignment horizontal="center" shrinkToFit="0" vertical="center" wrapText="0"/>
    </xf>
    <xf borderId="2" fillId="25" fontId="53" numFmtId="0" xfId="0" applyAlignment="1" applyBorder="1" applyFill="1" applyFont="1">
      <alignment horizontal="center" shrinkToFit="0" vertical="center" wrapText="0"/>
    </xf>
    <xf borderId="2" fillId="25" fontId="53" numFmtId="0" xfId="0" applyAlignment="1" applyBorder="1" applyFill="1" applyFont="1">
      <alignment shrinkToFit="0" vertical="center" wrapText="0"/>
    </xf>
    <xf borderId="2" fillId="25" fontId="53" numFmtId="49" xfId="0" applyAlignment="1" applyBorder="1" applyFill="1" applyFont="1" applyNumberFormat="1">
      <alignment horizontal="center" shrinkToFit="0" vertical="center" wrapText="0"/>
    </xf>
    <xf borderId="6" fillId="25" fontId="53" numFmtId="4" xfId="0" applyAlignment="1" applyBorder="1" applyFill="1" applyFont="1" applyNumberFormat="1">
      <alignment horizontal="center" shrinkToFit="0" vertical="center" wrapText="0"/>
    </xf>
    <xf borderId="6" fillId="25" fontId="53" numFmtId="10" xfId="0" applyAlignment="1" applyBorder="1" applyFill="1" applyFont="1" applyNumberFormat="1">
      <alignment horizontal="center" readingOrder="0" shrinkToFit="0" vertical="center" wrapText="0"/>
    </xf>
    <xf borderId="16" fillId="25" fontId="53" numFmtId="174" xfId="0" applyAlignment="1" applyBorder="1" applyFill="1" applyFont="1" applyNumberFormat="1">
      <alignment horizontal="center" readingOrder="0" shrinkToFit="0" vertical="center" wrapText="0"/>
    </xf>
    <xf borderId="2" fillId="25" fontId="53" numFmtId="3" xfId="0" applyAlignment="1" applyBorder="1" applyFill="1" applyFont="1" applyNumberFormat="1">
      <alignment horizontal="right" readingOrder="0" shrinkToFit="0" vertical="center" wrapText="0"/>
    </xf>
    <xf borderId="2" fillId="25" fontId="10" numFmtId="3" xfId="0" applyAlignment="1" applyBorder="1" applyFill="1" applyFont="1" applyNumberFormat="1">
      <alignment shrinkToFit="0" vertical="center" wrapText="0"/>
    </xf>
    <xf borderId="2" fillId="25" fontId="53" numFmtId="3" xfId="0" applyAlignment="1" applyBorder="1" applyFill="1" applyFont="1" applyNumberFormat="1">
      <alignment horizontal="center" shrinkToFit="0" vertical="center" wrapText="0"/>
    </xf>
    <xf borderId="2" fillId="25" fontId="53" numFmtId="3" xfId="0" applyAlignment="1" applyBorder="1" applyFill="1" applyFont="1" applyNumberFormat="1">
      <alignment horizontal="center" readingOrder="0" shrinkToFit="0" vertical="center" wrapText="0"/>
    </xf>
    <xf borderId="1" fillId="25" fontId="53" numFmtId="0" xfId="0" applyAlignment="1" applyBorder="1" applyFill="1" applyFont="1">
      <alignment horizontal="center" shrinkToFit="0" vertical="center" wrapText="0"/>
    </xf>
    <xf borderId="2" fillId="2" fontId="53" numFmtId="0" xfId="0" applyAlignment="1" applyBorder="1" applyFill="1" applyFont="1">
      <alignment horizontal="center" readingOrder="0" shrinkToFit="0" vertical="center" wrapText="0"/>
    </xf>
    <xf borderId="2" fillId="2" fontId="53" numFmtId="49" xfId="0" applyAlignment="1" applyBorder="1" applyFill="1" applyFont="1" applyNumberFormat="1">
      <alignment horizontal="center" readingOrder="0" shrinkToFit="0" vertical="center" wrapText="0"/>
    </xf>
    <xf borderId="16" fillId="2" fontId="53" numFmtId="174" xfId="0" applyAlignment="1" applyBorder="1" applyFill="1" applyFont="1" applyNumberFormat="1">
      <alignment horizontal="center" readingOrder="0" shrinkToFit="0" vertical="center" wrapText="0"/>
    </xf>
    <xf borderId="2" fillId="25" fontId="53" numFmtId="0" xfId="0" applyAlignment="1" applyBorder="1" applyFill="1" applyFont="1">
      <alignment horizontal="center" shrinkToFit="0" vertical="center" wrapText="1"/>
    </xf>
    <xf borderId="2" fillId="25" fontId="52" numFmtId="0" xfId="0" applyAlignment="1" applyBorder="1" applyFill="1" applyFont="1">
      <alignment horizontal="center" shrinkToFit="0" vertical="center" wrapText="0"/>
    </xf>
    <xf borderId="1" fillId="18" fontId="54" numFmtId="0" xfId="0" applyAlignment="1" applyBorder="1" applyFill="1" applyFont="1">
      <alignment vertical="center"/>
    </xf>
    <xf borderId="32" fillId="2" fontId="6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right" vertical="center"/>
    </xf>
    <xf borderId="2" fillId="26" fontId="20" numFmtId="0" xfId="0" applyAlignment="1" applyBorder="1" applyFill="1" applyFont="1">
      <alignment horizontal="center" vertical="center"/>
    </xf>
    <xf borderId="1" fillId="3" fontId="38" numFmtId="0" xfId="0" applyAlignment="1" applyBorder="1" applyFill="1" applyFont="1">
      <alignment horizontal="center" vertical="center"/>
    </xf>
    <xf borderId="1" fillId="3" fontId="38" numFmtId="0" xfId="0" applyAlignment="1" applyBorder="1" applyFill="1" applyFont="1">
      <alignment vertical="center"/>
    </xf>
    <xf borderId="1" fillId="26" fontId="38" numFmtId="0" xfId="0" applyAlignment="1" applyBorder="1" applyFill="1" applyFont="1">
      <alignment horizontal="center" vertical="center"/>
    </xf>
    <xf borderId="6" fillId="2" fontId="10" numFmtId="4" xfId="0" applyAlignment="1" applyBorder="1" applyFill="1" applyFont="1" applyNumberFormat="1">
      <alignment shrinkToFit="0" vertical="center" wrapText="0"/>
    </xf>
    <xf borderId="7" fillId="6" fontId="10" numFmtId="0" xfId="0" applyBorder="1" applyFill="1" applyFont="1"/>
    <xf borderId="7" fillId="6" fontId="55" numFmtId="49" xfId="0" applyAlignment="1" applyBorder="1" applyFill="1" applyFont="1" applyNumberFormat="1">
      <alignment horizontal="center"/>
    </xf>
    <xf borderId="2" fillId="3" fontId="15" numFmtId="49" xfId="0" applyAlignment="1" applyBorder="1" applyFill="1" applyFont="1" applyNumberFormat="1">
      <alignment horizontal="center" vertical="center"/>
    </xf>
    <xf borderId="2" fillId="3" fontId="6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horizontal="right" vertical="center"/>
    </xf>
    <xf borderId="2" fillId="3" fontId="6" numFmtId="14" xfId="0" applyAlignment="1" applyBorder="1" applyFill="1" applyFont="1" applyNumberFormat="1">
      <alignment vertical="center"/>
    </xf>
    <xf borderId="2" fillId="3" fontId="2" numFmtId="10" xfId="0" applyAlignment="1" applyBorder="1" applyFill="1" applyFont="1" applyNumberFormat="1">
      <alignment horizontal="right" vertical="center"/>
    </xf>
    <xf borderId="2" fillId="25" fontId="53" numFmtId="3" xfId="0" applyAlignment="1" applyBorder="1" applyFill="1" applyFont="1" applyNumberFormat="1">
      <alignment horizontal="right" shrinkToFit="0" vertical="center" wrapText="0"/>
    </xf>
    <xf borderId="2" fillId="3" fontId="14" numFmtId="0" xfId="0" applyAlignment="1" applyBorder="1" applyFill="1" applyFont="1">
      <alignment vertical="center"/>
    </xf>
    <xf borderId="7" fillId="3" fontId="2" numFmtId="0" xfId="0" applyAlignment="1" applyBorder="1" applyFill="1" applyFont="1">
      <alignment horizontal="center" vertical="center"/>
    </xf>
    <xf borderId="6" fillId="3" fontId="15" numFmtId="49" xfId="0" applyAlignment="1" applyBorder="1" applyFill="1" applyFont="1" applyNumberFormat="1">
      <alignment horizontal="center" vertical="center"/>
    </xf>
    <xf borderId="39" fillId="3" fontId="1" numFmtId="0" xfId="0" applyAlignment="1" applyBorder="1" applyFill="1" applyFont="1">
      <alignment vertical="center"/>
    </xf>
    <xf borderId="39" fillId="3" fontId="1" numFmtId="0" xfId="0" applyAlignment="1" applyBorder="1" applyFill="1" applyFont="1">
      <alignment horizontal="right" vertical="center"/>
    </xf>
    <xf borderId="1" fillId="3" fontId="56" numFmtId="0" xfId="0" applyAlignment="1" applyBorder="1" applyFill="1" applyFont="1">
      <alignment vertical="center"/>
    </xf>
    <xf borderId="1" fillId="3" fontId="6" numFmtId="0" xfId="0" applyAlignment="1" applyBorder="1" applyFill="1" applyFont="1">
      <alignment vertical="center"/>
    </xf>
    <xf borderId="1" fillId="26" fontId="54" numFmtId="0" xfId="0" applyAlignment="1" applyBorder="1" applyFill="1" applyFont="1">
      <alignment vertical="center"/>
    </xf>
    <xf borderId="50" fillId="6" fontId="10" numFmtId="0" xfId="0" applyBorder="1" applyFill="1" applyFont="1"/>
    <xf borderId="51" fillId="2" fontId="10" numFmtId="49" xfId="0" applyBorder="1" applyFill="1" applyFont="1" applyNumberFormat="1"/>
    <xf borderId="35" fillId="2" fontId="10" numFmtId="0" xfId="0" applyBorder="1" applyFill="1" applyFont="1"/>
    <xf borderId="50" fillId="2" fontId="10" numFmtId="0" xfId="0" applyAlignment="1" applyBorder="1" applyFill="1" applyFont="1">
      <alignment horizontal="center"/>
    </xf>
    <xf borderId="50" fillId="2" fontId="10" numFmtId="49" xfId="0" applyAlignment="1" applyBorder="1" applyFill="1" applyFont="1" applyNumberFormat="1">
      <alignment horizontal="center"/>
    </xf>
    <xf borderId="50" fillId="2" fontId="10" numFmtId="167" xfId="0" applyAlignment="1" applyBorder="1" applyFill="1" applyFont="1" applyNumberFormat="1">
      <alignment horizontal="center"/>
    </xf>
    <xf borderId="2" fillId="2" fontId="10" numFmtId="49" xfId="0" applyBorder="1" applyFill="1" applyFont="1" applyNumberFormat="1"/>
    <xf borderId="2" fillId="2" fontId="10" numFmtId="0" xfId="0" applyBorder="1" applyFill="1" applyFont="1"/>
    <xf borderId="2" fillId="2" fontId="10" numFmtId="0" xfId="0" applyAlignment="1" applyBorder="1" applyFill="1" applyFont="1">
      <alignment horizontal="center"/>
    </xf>
    <xf borderId="2" fillId="2" fontId="10" numFmtId="167" xfId="0" applyAlignment="1" applyBorder="1" applyFill="1" applyFont="1" applyNumberFormat="1">
      <alignment horizontal="center"/>
    </xf>
    <xf borderId="2" fillId="2" fontId="2" numFmtId="49" xfId="0" applyAlignment="1" applyBorder="1" applyFill="1" applyFont="1" applyNumberFormat="1">
      <alignment horizontal="center"/>
    </xf>
    <xf borderId="2" fillId="6" fontId="10" numFmtId="0" xfId="0" applyAlignment="1" applyBorder="1" applyFill="1" applyFont="1">
      <alignment vertical="bottom"/>
    </xf>
    <xf borderId="2" fillId="6" fontId="57" numFmtId="0" xfId="0" applyAlignment="1" applyBorder="1" applyFill="1" applyFont="1">
      <alignment horizontal="center" vertical="bottom"/>
    </xf>
    <xf borderId="2" fillId="6" fontId="57" numFmtId="167" xfId="0" applyAlignment="1" applyBorder="1" applyFill="1" applyFont="1" applyNumberFormat="1">
      <alignment horizontal="center" vertical="bottom"/>
    </xf>
    <xf borderId="2" fillId="6" fontId="1" numFmtId="0" xfId="0" applyAlignment="1" applyBorder="1" applyFill="1" applyFont="1">
      <alignment vertical="bottom"/>
    </xf>
    <xf borderId="2" fillId="2" fontId="10" numFmtId="0" xfId="0" applyAlignment="1" applyBorder="1" applyFill="1" applyFont="1">
      <alignment vertical="bottom"/>
    </xf>
    <xf borderId="2" fillId="2" fontId="57" numFmtId="0" xfId="0" applyAlignment="1" applyBorder="1" applyFill="1" applyFont="1">
      <alignment horizontal="center" vertical="bottom"/>
    </xf>
    <xf borderId="2" fillId="2" fontId="57" numFmtId="0" xfId="0" applyAlignment="1" applyBorder="1" applyFill="1" applyFont="1">
      <alignment horizontal="center" vertical="bottom"/>
    </xf>
    <xf borderId="2" fillId="2" fontId="57" numFmtId="167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vertical="bottom"/>
    </xf>
    <xf borderId="1" fillId="2" fontId="1" numFmtId="49" xfId="0" applyBorder="1" applyFill="1" applyFont="1" applyNumberFormat="1"/>
    <xf borderId="1" fillId="6" fontId="1" numFmtId="167" xfId="0" applyBorder="1" applyFill="1" applyFont="1" applyNumberFormat="1"/>
    <xf borderId="1" fillId="2" fontId="1" numFmtId="167" xfId="0" applyBorder="1" applyFill="1" applyFont="1" applyNumberFormat="1"/>
    <xf borderId="0" fillId="0" fontId="1" numFmtId="0" xfId="0" applyFont="1"/>
    <xf borderId="1" fillId="3" fontId="41" numFmtId="0" xfId="0" applyAlignment="1" applyBorder="1" applyFill="1" applyFont="1">
      <alignment shrinkToFit="0" vertical="center" wrapText="1"/>
    </xf>
    <xf borderId="1" fillId="27" fontId="41" numFmtId="0" xfId="0" applyAlignment="1" applyBorder="1" applyFill="1" applyFont="1">
      <alignment shrinkToFit="0" vertical="center" wrapText="1"/>
    </xf>
    <xf borderId="1" fillId="2" fontId="58" numFmtId="49" xfId="0" applyBorder="1" applyFill="1" applyFont="1" applyNumberFormat="1"/>
    <xf borderId="1" fillId="2" fontId="10" numFmtId="0" xfId="0" applyBorder="1" applyFill="1" applyFont="1"/>
    <xf borderId="1" fillId="6" fontId="10" numFmtId="0" xfId="0" applyBorder="1" applyFill="1" applyFont="1"/>
    <xf borderId="2" fillId="3" fontId="6" numFmtId="4" xfId="0" applyAlignment="1" applyBorder="1" applyFill="1" applyFont="1" applyNumberFormat="1">
      <alignment horizontal="right" vertical="center"/>
    </xf>
    <xf borderId="2" fillId="3" fontId="2" numFmtId="0" xfId="0" applyAlignment="1" applyBorder="1" applyFill="1" applyFont="1">
      <alignment horizontal="left" vertical="center"/>
    </xf>
    <xf borderId="1" fillId="21" fontId="29" numFmtId="0" xfId="0" applyAlignment="1" applyBorder="1" applyFill="1" applyFont="1">
      <alignment horizontal="center" vertical="bottom"/>
    </xf>
    <xf borderId="1" fillId="21" fontId="29" numFmtId="0" xfId="0" applyAlignment="1" applyBorder="1" applyFill="1" applyFont="1">
      <alignment vertical="bottom"/>
    </xf>
    <xf borderId="2" fillId="28" fontId="59" numFmtId="0" xfId="0" applyAlignment="1" applyBorder="1" applyFill="1" applyFont="1">
      <alignment horizontal="center" vertical="bottom"/>
    </xf>
    <xf borderId="2" fillId="28" fontId="60" numFmtId="0" xfId="0" applyAlignment="1" applyBorder="1" applyFill="1" applyFont="1">
      <alignment horizontal="center" vertical="bottom"/>
    </xf>
    <xf borderId="0" fillId="0" fontId="10" numFmtId="0" xfId="0" applyAlignment="1" applyFont="1">
      <alignment vertical="bottom"/>
    </xf>
    <xf borderId="2" fillId="0" fontId="57" numFmtId="0" xfId="0" applyAlignment="1" applyBorder="1" applyFont="1">
      <alignment horizontal="center" readingOrder="0" vertical="bottom"/>
    </xf>
    <xf borderId="2" fillId="0" fontId="1" numFmtId="10" xfId="0" applyAlignment="1" applyBorder="1" applyFont="1" applyNumberFormat="1">
      <alignment horizontal="right" readingOrder="0" vertical="bottom"/>
    </xf>
    <xf borderId="2" fillId="3" fontId="6" numFmtId="171" xfId="0" applyAlignment="1" applyBorder="1" applyFill="1" applyFont="1" applyNumberFormat="1">
      <alignment vertical="center"/>
    </xf>
    <xf borderId="1" fillId="3" fontId="14" numFmtId="0" xfId="0" applyAlignment="1" applyBorder="1" applyFill="1" applyFont="1">
      <alignment horizontal="left" vertical="center"/>
    </xf>
    <xf borderId="2" fillId="0" fontId="1" numFmtId="10" xfId="0" applyAlignment="1" applyBorder="1" applyFont="1" applyNumberFormat="1">
      <alignment horizontal="right" vertical="bottom"/>
    </xf>
    <xf borderId="1" fillId="3" fontId="17" numFmtId="0" xfId="0" applyAlignment="1" applyBorder="1" applyFill="1" applyFont="1">
      <alignment vertical="center"/>
    </xf>
    <xf borderId="2" fillId="0" fontId="1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readingOrder="0"/>
    </xf>
    <xf borderId="2" fillId="0" fontId="10" numFmtId="10" xfId="0" applyAlignment="1" applyBorder="1" applyFont="1" applyNumberFormat="1">
      <alignment readingOrder="0"/>
    </xf>
    <xf borderId="2" fillId="0" fontId="9" numFmtId="10" xfId="0" applyAlignment="1" applyBorder="1" applyFont="1" applyNumberFormat="1">
      <alignment readingOrder="0"/>
    </xf>
    <xf borderId="2" fillId="0" fontId="9" numFmtId="0" xfId="0" applyAlignment="1" applyBorder="1" applyFont="1">
      <alignment horizontal="center" readingOrder="0"/>
    </xf>
    <xf borderId="2" fillId="16" fontId="2" numFmtId="0" xfId="0" applyAlignment="1" applyBorder="1" applyFill="1" applyFont="1">
      <alignment horizontal="center" vertical="center"/>
    </xf>
    <xf borderId="2" fillId="16" fontId="2" numFmtId="4" xfId="0" applyAlignment="1" applyBorder="1" applyFill="1" applyFont="1" applyNumberFormat="1">
      <alignment horizontal="center" vertical="center"/>
    </xf>
    <xf borderId="2" fillId="16" fontId="2" numFmtId="3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6" fillId="3" fontId="2" numFmtId="0" xfId="0" applyAlignment="1" applyBorder="1" applyFill="1" applyFont="1">
      <alignment horizontal="center" vertical="center"/>
    </xf>
    <xf borderId="2" fillId="3" fontId="2" numFmtId="3" xfId="0" applyAlignment="1" applyBorder="1" applyFill="1" applyFont="1" applyNumberFormat="1">
      <alignment vertical="center"/>
    </xf>
    <xf borderId="2" fillId="16" fontId="4" numFmtId="0" xfId="0" applyAlignment="1" applyBorder="1" applyFill="1" applyFont="1">
      <alignment horizontal="center" vertical="center"/>
    </xf>
    <xf borderId="2" fillId="16" fontId="14" numFmtId="0" xfId="0" applyAlignment="1" applyBorder="1" applyFill="1" applyFont="1">
      <alignment horizontal="left" vertical="center"/>
    </xf>
    <xf borderId="1" fillId="18" fontId="1" numFmtId="0" xfId="0" applyAlignment="1" applyBorder="1" applyFill="1" applyFont="1">
      <alignment vertical="center"/>
    </xf>
    <xf borderId="2" fillId="25" fontId="61" numFmtId="3" xfId="0" applyAlignment="1" applyBorder="1" applyFill="1" applyFont="1" applyNumberFormat="1">
      <alignment readingOrder="0" shrinkToFit="0" vertical="center" wrapText="0"/>
    </xf>
    <xf borderId="1" fillId="26" fontId="1" numFmtId="0" xfId="0" applyAlignment="1" applyBorder="1" applyFill="1" applyFont="1">
      <alignment vertical="center"/>
    </xf>
    <xf borderId="1" fillId="3" fontId="62" numFmtId="0" xfId="0" applyAlignment="1" applyBorder="1" applyFill="1" applyFont="1">
      <alignment vertical="center"/>
    </xf>
    <xf borderId="2" fillId="2" fontId="53" numFmtId="3" xfId="0" applyAlignment="1" applyBorder="1" applyFill="1" applyFont="1" applyNumberFormat="1">
      <alignment horizontal="right" shrinkToFit="0" vertical="center" wrapText="0"/>
    </xf>
    <xf borderId="1" fillId="3" fontId="62" numFmtId="0" xfId="0" applyAlignment="1" applyBorder="1" applyFill="1" applyFont="1">
      <alignment horizontal="center" vertical="center"/>
    </xf>
    <xf borderId="1" fillId="3" fontId="63" numFmtId="0" xfId="0" applyAlignment="1" applyBorder="1" applyFill="1" applyFont="1">
      <alignment horizontal="left" vertical="center"/>
    </xf>
    <xf borderId="33" fillId="5" fontId="64" numFmtId="0" xfId="0" applyAlignment="1" applyBorder="1" applyFill="1" applyFont="1">
      <alignment horizontal="center" vertical="center"/>
    </xf>
    <xf borderId="52" fillId="5" fontId="64" numFmtId="0" xfId="0" applyAlignment="1" applyBorder="1" applyFill="1" applyFont="1">
      <alignment horizontal="center" vertical="center"/>
    </xf>
    <xf borderId="53" fillId="0" fontId="8" numFmtId="0" xfId="0" applyBorder="1" applyFont="1"/>
    <xf borderId="54" fillId="0" fontId="8" numFmtId="0" xfId="0" applyBorder="1" applyFont="1"/>
    <xf borderId="55" fillId="3" fontId="64" numFmtId="0" xfId="0" applyAlignment="1" applyBorder="1" applyFill="1" applyFont="1">
      <alignment horizontal="center" vertical="center"/>
    </xf>
    <xf borderId="56" fillId="0" fontId="8" numFmtId="0" xfId="0" applyBorder="1" applyFont="1"/>
    <xf borderId="57" fillId="0" fontId="8" numFmtId="0" xfId="0" applyBorder="1" applyFont="1"/>
    <xf borderId="58" fillId="5" fontId="65" numFmtId="0" xfId="0" applyAlignment="1" applyBorder="1" applyFill="1" applyFont="1">
      <alignment vertical="center"/>
    </xf>
    <xf borderId="59" fillId="29" fontId="66" numFmtId="0" xfId="0" applyAlignment="1" applyBorder="1" applyFill="1" applyFont="1">
      <alignment horizontal="center" vertical="center"/>
    </xf>
    <xf borderId="60" fillId="29" fontId="66" numFmtId="0" xfId="0" applyAlignment="1" applyBorder="1" applyFill="1" applyFont="1">
      <alignment horizontal="center" vertical="center"/>
    </xf>
    <xf borderId="61" fillId="29" fontId="66" numFmtId="0" xfId="0" applyAlignment="1" applyBorder="1" applyFill="1" applyFont="1">
      <alignment horizontal="center" vertical="center"/>
    </xf>
    <xf borderId="62" fillId="29" fontId="66" numFmtId="0" xfId="0" applyAlignment="1" applyBorder="1" applyFill="1" applyFont="1">
      <alignment horizontal="center" readingOrder="1" shrinkToFit="0" vertical="center" wrapText="1"/>
    </xf>
    <xf borderId="63" fillId="0" fontId="8" numFmtId="0" xfId="0" applyBorder="1" applyFont="1"/>
    <xf borderId="64" fillId="29" fontId="66" numFmtId="0" xfId="0" applyAlignment="1" applyBorder="1" applyFill="1" applyFont="1">
      <alignment horizontal="center" readingOrder="1" shrinkToFit="0" vertical="center" wrapText="1"/>
    </xf>
    <xf borderId="65" fillId="29" fontId="66" numFmtId="0" xfId="0" applyAlignment="1" applyBorder="1" applyFill="1" applyFont="1">
      <alignment horizontal="center" vertical="center"/>
    </xf>
    <xf borderId="66" fillId="0" fontId="8" numFmtId="0" xfId="0" applyBorder="1" applyFont="1"/>
    <xf borderId="67" fillId="0" fontId="8" numFmtId="0" xfId="0" applyBorder="1" applyFont="1"/>
    <xf borderId="68" fillId="3" fontId="66" numFmtId="0" xfId="0" applyAlignment="1" applyBorder="1" applyFill="1" applyFont="1">
      <alignment horizontal="center" vertical="center"/>
    </xf>
    <xf borderId="69" fillId="0" fontId="8" numFmtId="0" xfId="0" applyBorder="1" applyFont="1"/>
    <xf borderId="48" fillId="3" fontId="66" numFmtId="0" xfId="0" applyAlignment="1" applyBorder="1" applyFill="1" applyFont="1">
      <alignment horizontal="center" vertical="center"/>
    </xf>
    <xf borderId="62" fillId="29" fontId="67" numFmtId="0" xfId="0" applyAlignment="1" applyBorder="1" applyFill="1" applyFont="1">
      <alignment horizontal="center" readingOrder="1" shrinkToFit="0" vertical="center" wrapText="1"/>
    </xf>
    <xf borderId="70" fillId="0" fontId="8" numFmtId="0" xfId="0" applyBorder="1" applyFont="1"/>
    <xf borderId="62" fillId="30" fontId="68" numFmtId="0" xfId="0" applyAlignment="1" applyBorder="1" applyFill="1" applyFont="1">
      <alignment horizontal="center" vertical="center"/>
    </xf>
    <xf borderId="71" fillId="0" fontId="8" numFmtId="0" xfId="0" applyBorder="1" applyFont="1"/>
    <xf borderId="39" fillId="3" fontId="2" numFmtId="3" xfId="0" applyAlignment="1" applyBorder="1" applyFill="1" applyFont="1" applyNumberFormat="1">
      <alignment vertical="center"/>
    </xf>
    <xf borderId="72" fillId="31" fontId="68" numFmtId="0" xfId="0" applyAlignment="1" applyBorder="1" applyFill="1" applyFont="1">
      <alignment horizontal="center" vertical="center"/>
    </xf>
    <xf borderId="73" fillId="0" fontId="8" numFmtId="0" xfId="0" applyBorder="1" applyFont="1"/>
    <xf borderId="74" fillId="0" fontId="8" numFmtId="0" xfId="0" applyBorder="1" applyFont="1"/>
    <xf borderId="75" fillId="32" fontId="66" numFmtId="0" xfId="0" applyAlignment="1" applyBorder="1" applyFill="1" applyFont="1">
      <alignment horizontal="center" vertical="center"/>
    </xf>
    <xf borderId="76" fillId="32" fontId="66" numFmtId="0" xfId="0" applyAlignment="1" applyBorder="1" applyFill="1" applyFont="1">
      <alignment horizontal="center" readingOrder="1" shrinkToFit="0" vertical="center" wrapText="1"/>
    </xf>
    <xf borderId="77" fillId="32" fontId="66" numFmtId="0" xfId="0" applyAlignment="1" applyBorder="1" applyFill="1" applyFont="1">
      <alignment horizontal="center" readingOrder="1" shrinkToFit="0" vertical="center" wrapText="1"/>
    </xf>
    <xf borderId="78" fillId="0" fontId="8" numFmtId="0" xfId="0" applyBorder="1" applyFont="1"/>
    <xf borderId="79" fillId="32" fontId="66" numFmtId="0" xfId="0" applyAlignment="1" applyBorder="1" applyFill="1" applyFont="1">
      <alignment horizontal="center" vertical="center"/>
    </xf>
    <xf borderId="80" fillId="32" fontId="66" numFmtId="0" xfId="0" applyAlignment="1" applyBorder="1" applyFill="1" applyFont="1">
      <alignment horizontal="center" vertical="center"/>
    </xf>
    <xf borderId="81" fillId="3" fontId="66" numFmtId="0" xfId="0" applyAlignment="1" applyBorder="1" applyFill="1" applyFont="1">
      <alignment horizontal="center" vertical="center"/>
    </xf>
    <xf borderId="82" fillId="0" fontId="8" numFmtId="0" xfId="0" applyBorder="1" applyFont="1"/>
    <xf borderId="83" fillId="32" fontId="67" numFmtId="0" xfId="0" applyAlignment="1" applyBorder="1" applyFill="1" applyFont="1">
      <alignment horizontal="center" readingOrder="1" shrinkToFit="0" vertical="center" wrapText="1"/>
    </xf>
    <xf borderId="84" fillId="32" fontId="67" numFmtId="0" xfId="0" applyAlignment="1" applyBorder="1" applyFill="1" applyFont="1">
      <alignment horizontal="center" readingOrder="1" shrinkToFit="0" vertical="center" wrapText="1"/>
    </xf>
    <xf borderId="85" fillId="33" fontId="68" numFmtId="0" xfId="0" applyAlignment="1" applyBorder="1" applyFill="1" applyFont="1">
      <alignment horizontal="center" vertical="center"/>
    </xf>
    <xf borderId="86" fillId="33" fontId="68" numFmtId="0" xfId="0" applyAlignment="1" applyBorder="1" applyFill="1" applyFont="1">
      <alignment horizontal="center" vertical="center"/>
    </xf>
    <xf borderId="87" fillId="0" fontId="8" numFmtId="0" xfId="0" applyBorder="1" applyFont="1"/>
    <xf borderId="84" fillId="34" fontId="69" numFmtId="0" xfId="0" applyAlignment="1" applyBorder="1" applyFill="1" applyFont="1">
      <alignment horizontal="center" readingOrder="1" shrinkToFit="0" vertical="center" wrapText="1"/>
    </xf>
    <xf borderId="1" fillId="34" fontId="70" numFmtId="0" xfId="0" applyAlignment="1" applyBorder="1" applyFill="1" applyFont="1">
      <alignment horizontal="left" vertical="center"/>
    </xf>
    <xf borderId="88" fillId="34" fontId="66" numFmtId="0" xfId="0" applyAlignment="1" applyBorder="1" applyFill="1" applyFont="1">
      <alignment horizontal="left" readingOrder="1" vertical="center"/>
    </xf>
    <xf borderId="89" fillId="34" fontId="66" numFmtId="0" xfId="0" applyAlignment="1" applyBorder="1" applyFill="1" applyFont="1">
      <alignment horizontal="center" vertical="center"/>
    </xf>
    <xf borderId="89" fillId="34" fontId="66" numFmtId="0" xfId="0" applyAlignment="1" applyBorder="1" applyFill="1" applyFont="1">
      <alignment horizontal="right" vertical="center"/>
    </xf>
    <xf borderId="88" fillId="34" fontId="66" numFmtId="0" xfId="0" applyAlignment="1" applyBorder="1" applyFill="1" applyFont="1">
      <alignment horizontal="right" readingOrder="1" shrinkToFit="0" vertical="center" wrapText="1"/>
    </xf>
    <xf borderId="88" fillId="34" fontId="71" numFmtId="0" xfId="0" applyAlignment="1" applyBorder="1" applyFill="1" applyFont="1">
      <alignment horizontal="right" readingOrder="1" shrinkToFit="0" vertical="center" wrapText="1"/>
    </xf>
    <xf borderId="89" fillId="3" fontId="66" numFmtId="0" xfId="0" applyAlignment="1" applyBorder="1" applyFill="1" applyFont="1">
      <alignment horizontal="center" vertical="center"/>
    </xf>
    <xf borderId="81" fillId="3" fontId="66" numFmtId="0" xfId="0" applyAlignment="1" applyBorder="1" applyFill="1" applyFont="1">
      <alignment horizontal="right" vertical="center"/>
    </xf>
    <xf borderId="1" fillId="3" fontId="66" numFmtId="0" xfId="0" applyAlignment="1" applyBorder="1" applyFill="1" applyFont="1">
      <alignment horizontal="center" vertical="center"/>
    </xf>
    <xf borderId="90" fillId="33" fontId="72" numFmtId="0" xfId="0" applyAlignment="1" applyBorder="1" applyFill="1" applyFont="1">
      <alignment horizontal="right" vertical="center"/>
    </xf>
    <xf borderId="86" fillId="33" fontId="72" numFmtId="0" xfId="0" applyAlignment="1" applyBorder="1" applyFill="1" applyFont="1">
      <alignment horizontal="right" vertical="center"/>
    </xf>
    <xf borderId="1" fillId="22" fontId="73" numFmtId="0" xfId="0" applyAlignment="1" applyBorder="1" applyFill="1" applyFont="1">
      <alignment horizontal="left" vertical="center"/>
    </xf>
    <xf borderId="88" fillId="32" fontId="69" numFmtId="0" xfId="0" applyAlignment="1" applyBorder="1" applyFill="1" applyFont="1">
      <alignment horizontal="center" readingOrder="1" shrinkToFit="0" vertical="center" wrapText="1"/>
    </xf>
    <xf borderId="1" fillId="32" fontId="70" numFmtId="0" xfId="0" applyAlignment="1" applyBorder="1" applyFill="1" applyFont="1">
      <alignment horizontal="left" vertical="center"/>
    </xf>
    <xf borderId="88" fillId="32" fontId="66" numFmtId="0" xfId="0" applyAlignment="1" applyBorder="1" applyFill="1" applyFont="1">
      <alignment horizontal="left" readingOrder="1" vertical="center"/>
    </xf>
    <xf borderId="91" fillId="32" fontId="66" numFmtId="0" xfId="0" applyAlignment="1" applyBorder="1" applyFill="1" applyFont="1">
      <alignment horizontal="center" vertical="center"/>
    </xf>
    <xf borderId="91" fillId="32" fontId="66" numFmtId="0" xfId="0" applyAlignment="1" applyBorder="1" applyFill="1" applyFont="1">
      <alignment horizontal="right" vertical="center"/>
    </xf>
    <xf borderId="1" fillId="26" fontId="62" numFmtId="0" xfId="0" applyAlignment="1" applyBorder="1" applyFill="1" applyFont="1">
      <alignment vertical="center"/>
    </xf>
    <xf borderId="88" fillId="32" fontId="71" numFmtId="0" xfId="0" applyAlignment="1" applyBorder="1" applyFill="1" applyFont="1">
      <alignment horizontal="right" readingOrder="1" shrinkToFit="0" vertical="center" wrapText="1"/>
    </xf>
    <xf borderId="92" fillId="22" fontId="73" numFmtId="0" xfId="0" applyAlignment="1" applyBorder="1" applyFill="1" applyFont="1">
      <alignment horizontal="left" vertical="center"/>
    </xf>
    <xf borderId="88" fillId="34" fontId="69" numFmtId="0" xfId="0" applyAlignment="1" applyBorder="1" applyFill="1" applyFont="1">
      <alignment horizontal="center" readingOrder="1" shrinkToFit="0" vertical="center" wrapText="1"/>
    </xf>
    <xf borderId="91" fillId="34" fontId="66" numFmtId="0" xfId="0" applyAlignment="1" applyBorder="1" applyFill="1" applyFont="1">
      <alignment horizontal="center" vertical="center"/>
    </xf>
    <xf borderId="81" fillId="34" fontId="66" numFmtId="0" xfId="0" applyAlignment="1" applyBorder="1" applyFill="1" applyFont="1">
      <alignment horizontal="right" vertical="center"/>
    </xf>
    <xf borderId="0" fillId="0" fontId="62" numFmtId="0" xfId="0" applyAlignment="1" applyFont="1">
      <alignment vertical="center"/>
    </xf>
    <xf borderId="1" fillId="34" fontId="54" numFmtId="0" xfId="0" applyAlignment="1" applyBorder="1" applyFill="1" applyFont="1">
      <alignment horizontal="left" vertical="center"/>
    </xf>
    <xf borderId="1" fillId="32" fontId="54" numFmtId="0" xfId="0" applyAlignment="1" applyBorder="1" applyFill="1" applyFont="1">
      <alignment horizontal="left" vertical="center"/>
    </xf>
    <xf borderId="91" fillId="5" fontId="74" numFmtId="0" xfId="0" applyAlignment="1" applyBorder="1" applyFill="1" applyFont="1">
      <alignment horizontal="right" vertical="center"/>
    </xf>
    <xf borderId="1" fillId="5" fontId="75" numFmtId="0" xfId="0" applyAlignment="1" applyBorder="1" applyFill="1" applyFont="1">
      <alignment horizontal="center" vertical="center"/>
    </xf>
    <xf borderId="1" fillId="3" fontId="73" numFmtId="0" xfId="0" applyAlignment="1" applyBorder="1" applyFill="1" applyFont="1">
      <alignment horizontal="left" vertical="center"/>
    </xf>
    <xf borderId="0" fillId="0" fontId="62" numFmtId="0" xfId="0" applyAlignment="1" applyFont="1">
      <alignment horizontal="center" vertical="center"/>
    </xf>
    <xf borderId="0" fillId="0" fontId="63" numFmtId="0" xfId="0" applyAlignment="1" applyFont="1">
      <alignment horizontal="left" vertical="center"/>
    </xf>
    <xf borderId="1" fillId="26" fontId="44" numFmtId="0" xfId="0" applyAlignment="1" applyBorder="1" applyFill="1" applyFont="1">
      <alignment horizontal="center" vertical="center"/>
    </xf>
    <xf borderId="16" fillId="25" fontId="53" numFmtId="175" xfId="0" applyAlignment="1" applyBorder="1" applyFill="1" applyFont="1" applyNumberFormat="1">
      <alignment horizontal="center" readingOrder="0" shrinkToFit="0" vertical="center" wrapText="0"/>
    </xf>
    <xf borderId="1" fillId="3" fontId="2" numFmtId="166" xfId="0" applyAlignment="1" applyBorder="1" applyFill="1" applyFont="1" applyNumberFormat="1">
      <alignment horizontal="center" vertical="center"/>
    </xf>
    <xf borderId="2" fillId="3" fontId="2" numFmtId="166" xfId="0" applyAlignment="1" applyBorder="1" applyFill="1" applyFont="1" applyNumberFormat="1">
      <alignment vertical="center"/>
    </xf>
    <xf borderId="2" fillId="2" fontId="53" numFmtId="3" xfId="0" applyAlignment="1" applyBorder="1" applyFill="1" applyFont="1" applyNumberFormat="1">
      <alignment readingOrder="0" shrinkToFit="0" vertical="center" wrapText="0"/>
    </xf>
    <xf borderId="1" fillId="3" fontId="14" numFmtId="166" xfId="0" applyAlignment="1" applyBorder="1" applyFill="1" applyFont="1" applyNumberFormat="1">
      <alignment horizontal="center" vertical="center"/>
    </xf>
    <xf borderId="2" fillId="2" fontId="53" numFmtId="0" xfId="0" applyAlignment="1" applyBorder="1" applyFill="1" applyFont="1">
      <alignment readingOrder="0" shrinkToFit="0" vertical="center" wrapText="0"/>
    </xf>
    <xf borderId="2" fillId="3" fontId="53" numFmtId="0" xfId="0" applyAlignment="1" applyBorder="1" applyFill="1" applyFont="1">
      <alignment vertical="center"/>
    </xf>
    <xf borderId="2" fillId="2" fontId="53" numFmtId="0" xfId="0" applyAlignment="1" applyBorder="1" applyFill="1" applyFont="1">
      <alignment horizontal="center" vertical="center"/>
    </xf>
    <xf borderId="2" fillId="3" fontId="53" numFmtId="0" xfId="0" applyAlignment="1" applyBorder="1" applyFill="1" applyFont="1">
      <alignment horizontal="center" vertical="center"/>
    </xf>
    <xf borderId="2" fillId="26" fontId="4" numFmtId="176" xfId="0" applyAlignment="1" applyBorder="1" applyFill="1" applyFont="1" applyNumberFormat="1">
      <alignment vertical="center"/>
    </xf>
    <xf borderId="2" fillId="26" fontId="14" numFmtId="0" xfId="0" applyAlignment="1" applyBorder="1" applyFill="1" applyFont="1">
      <alignment horizontal="left" vertical="center"/>
    </xf>
    <xf borderId="0" fillId="0" fontId="76" numFmtId="0" xfId="0" applyAlignment="1" applyFont="1">
      <alignment shrinkToFit="0" vertical="bottom" wrapText="0"/>
    </xf>
    <xf borderId="0" fillId="0" fontId="77" numFmtId="0" xfId="0" applyAlignment="1" applyFont="1">
      <alignment readingOrder="0" shrinkToFit="0" vertical="bottom" wrapText="0"/>
    </xf>
    <xf borderId="0" fillId="0" fontId="76" numFmtId="0" xfId="0" applyAlignment="1" applyFont="1">
      <alignment readingOrder="0" shrinkToFit="0" vertical="bottom" wrapText="0"/>
    </xf>
    <xf borderId="0" fillId="0" fontId="76" numFmtId="0" xfId="0" applyAlignment="1" applyFont="1">
      <alignment horizontal="right" readingOrder="0" shrinkToFit="0" vertical="bottom" wrapText="0"/>
    </xf>
    <xf borderId="0" fillId="35" fontId="77" numFmtId="0" xfId="0" applyAlignment="1" applyFill="1" applyFont="1">
      <alignment readingOrder="0" shrinkToFit="0" vertical="bottom" wrapText="0"/>
    </xf>
    <xf borderId="0" fillId="0" fontId="76" numFmtId="0" xfId="0" applyAlignment="1" applyFont="1">
      <alignment horizontal="left" readingOrder="0" shrinkToFit="0" vertical="bottom" wrapText="0"/>
    </xf>
    <xf borderId="0" fillId="36" fontId="78" numFmtId="0" xfId="0" applyAlignment="1" applyFill="1" applyFont="1">
      <alignment horizontal="right" readingOrder="0" shrinkToFit="0" vertical="bottom" wrapText="0"/>
    </xf>
    <xf borderId="1" fillId="3" fontId="25" numFmtId="0" xfId="0" applyAlignment="1" applyBorder="1" applyFill="1" applyFont="1">
      <alignment horizontal="center" vertical="center"/>
    </xf>
    <xf borderId="1" fillId="3" fontId="63" numFmtId="0" xfId="0" applyAlignment="1" applyBorder="1" applyFill="1" applyFont="1">
      <alignment vertical="center"/>
    </xf>
    <xf borderId="1" fillId="5" fontId="79" numFmtId="0" xfId="0" applyAlignment="1" applyBorder="1" applyFill="1" applyFont="1">
      <alignment vertical="center"/>
    </xf>
    <xf borderId="2" fillId="3" fontId="25" numFmtId="0" xfId="0" applyAlignment="1" applyBorder="1" applyFill="1" applyFont="1">
      <alignment vertical="center"/>
    </xf>
    <xf borderId="2" fillId="3" fontId="25" numFmtId="14" xfId="0" applyAlignment="1" applyBorder="1" applyFill="1" applyFont="1" applyNumberFormat="1">
      <alignment horizontal="right" vertical="center"/>
    </xf>
    <xf borderId="93" fillId="5" fontId="80" numFmtId="0" xfId="0" applyAlignment="1" applyBorder="1" applyFill="1" applyFont="1">
      <alignment horizontal="center" vertical="center"/>
    </xf>
    <xf borderId="94" fillId="0" fontId="8" numFmtId="0" xfId="0" applyBorder="1" applyFont="1"/>
    <xf borderId="2" fillId="3" fontId="53" numFmtId="3" xfId="0" applyAlignment="1" applyBorder="1" applyFill="1" applyFont="1" applyNumberFormat="1">
      <alignment readingOrder="0" vertical="center"/>
    </xf>
    <xf borderId="2" fillId="3" fontId="6" numFmtId="3" xfId="0" applyAlignment="1" applyBorder="1" applyFill="1" applyFont="1" applyNumberFormat="1">
      <alignment vertical="center"/>
    </xf>
    <xf borderId="2" fillId="3" fontId="6" numFmtId="0" xfId="0" applyAlignment="1" applyBorder="1" applyFill="1" applyFont="1">
      <alignment horizontal="center" vertical="center"/>
    </xf>
    <xf borderId="95" fillId="0" fontId="8" numFmtId="0" xfId="0" applyBorder="1" applyFont="1"/>
    <xf borderId="93" fillId="5" fontId="65" numFmtId="0" xfId="0" applyAlignment="1" applyBorder="1" applyFill="1" applyFont="1">
      <alignment horizontal="center" vertical="center"/>
    </xf>
    <xf borderId="1" fillId="5" fontId="63" numFmtId="0" xfId="0" applyAlignment="1" applyBorder="1" applyFill="1" applyFont="1">
      <alignment vertical="center"/>
    </xf>
    <xf borderId="96" fillId="29" fontId="67" numFmtId="0" xfId="0" applyAlignment="1" applyBorder="1" applyFill="1" applyFont="1">
      <alignment horizontal="center" readingOrder="1" shrinkToFit="0" vertical="center" wrapText="1"/>
    </xf>
    <xf borderId="97" fillId="29" fontId="67" numFmtId="0" xfId="0" applyAlignment="1" applyBorder="1" applyFill="1" applyFont="1">
      <alignment horizontal="center" readingOrder="1" shrinkToFit="0" vertical="center" wrapText="1"/>
    </xf>
    <xf borderId="64" fillId="29" fontId="67" numFmtId="0" xfId="0" applyAlignment="1" applyBorder="1" applyFill="1" applyFont="1">
      <alignment horizontal="center" readingOrder="1" shrinkToFit="0" vertical="center" wrapText="1"/>
    </xf>
    <xf borderId="97" fillId="29" fontId="81" numFmtId="0" xfId="0" applyAlignment="1" applyBorder="1" applyFill="1" applyFont="1">
      <alignment horizontal="center" readingOrder="1" shrinkToFit="0" vertical="center" wrapText="1"/>
    </xf>
    <xf borderId="62" fillId="33" fontId="68" numFmtId="0" xfId="0" applyAlignment="1" applyBorder="1" applyFill="1" applyFont="1">
      <alignment horizontal="center" vertical="center"/>
    </xf>
    <xf borderId="72" fillId="33" fontId="63" numFmtId="0" xfId="0" applyAlignment="1" applyBorder="1" applyFill="1" applyFont="1">
      <alignment horizontal="center" shrinkToFit="0" vertical="center" wrapText="1"/>
    </xf>
    <xf borderId="72" fillId="33" fontId="68" numFmtId="0" xfId="0" applyAlignment="1" applyBorder="1" applyFill="1" applyFont="1">
      <alignment horizontal="center" vertical="center"/>
    </xf>
    <xf borderId="98" fillId="0" fontId="8" numFmtId="0" xfId="0" applyBorder="1" applyFont="1"/>
    <xf borderId="99" fillId="0" fontId="8" numFmtId="0" xfId="0" applyBorder="1" applyFont="1"/>
    <xf borderId="100" fillId="32" fontId="67" numFmtId="0" xfId="0" applyAlignment="1" applyBorder="1" applyFill="1" applyFont="1">
      <alignment horizontal="center" readingOrder="1" shrinkToFit="0" vertical="center" wrapText="1"/>
    </xf>
    <xf borderId="101" fillId="0" fontId="8" numFmtId="0" xfId="0" applyBorder="1" applyFont="1"/>
    <xf borderId="102" fillId="0" fontId="8" numFmtId="0" xfId="0" applyBorder="1" applyFont="1"/>
    <xf borderId="2" fillId="5" fontId="2" numFmtId="14" xfId="0" applyAlignment="1" applyBorder="1" applyFill="1" applyFont="1" applyNumberFormat="1">
      <alignment horizontal="right" vertical="center"/>
    </xf>
    <xf borderId="84" fillId="34" fontId="82" numFmtId="0" xfId="0" applyAlignment="1" applyBorder="1" applyFill="1" applyFont="1">
      <alignment horizontal="center" readingOrder="1" shrinkToFit="0" vertical="center" wrapText="1"/>
    </xf>
    <xf borderId="2" fillId="5" fontId="2" numFmtId="14" xfId="0" applyAlignment="1" applyBorder="1" applyFill="1" applyFont="1" applyNumberFormat="1">
      <alignment horizontal="right" readingOrder="0" vertical="center"/>
    </xf>
    <xf borderId="88" fillId="34" fontId="71" numFmtId="0" xfId="0" applyAlignment="1" applyBorder="1" applyFill="1" applyFont="1">
      <alignment horizontal="left" readingOrder="1" vertical="center"/>
    </xf>
    <xf borderId="84" fillId="34" fontId="71" numFmtId="0" xfId="0" applyAlignment="1" applyBorder="1" applyFill="1" applyFont="1">
      <alignment horizontal="right" readingOrder="1" shrinkToFit="0" vertical="center" wrapText="1"/>
    </xf>
    <xf borderId="88" fillId="34" fontId="81" numFmtId="0" xfId="0" applyAlignment="1" applyBorder="1" applyFill="1" applyFont="1">
      <alignment horizontal="center" readingOrder="1" shrinkToFit="0" vertical="center" wrapText="1"/>
    </xf>
    <xf borderId="88" fillId="22" fontId="81" numFmtId="0" xfId="0" applyAlignment="1" applyBorder="1" applyFill="1" applyFont="1">
      <alignment horizontal="center" readingOrder="1" shrinkToFit="0" vertical="center" wrapText="1"/>
    </xf>
    <xf borderId="1" fillId="22" fontId="73" numFmtId="0" xfId="0" applyAlignment="1" applyBorder="1" applyFill="1" applyFont="1">
      <alignment vertical="center"/>
    </xf>
    <xf borderId="88" fillId="32" fontId="82" numFmtId="0" xfId="0" applyAlignment="1" applyBorder="1" applyFill="1" applyFont="1">
      <alignment horizontal="center" readingOrder="1" shrinkToFit="0" vertical="center" wrapText="1"/>
    </xf>
    <xf borderId="88" fillId="32" fontId="71" numFmtId="0" xfId="0" applyAlignment="1" applyBorder="1" applyFill="1" applyFont="1">
      <alignment horizontal="left" readingOrder="1" vertical="center"/>
    </xf>
    <xf borderId="88" fillId="34" fontId="82" numFmtId="0" xfId="0" applyAlignment="1" applyBorder="1" applyFill="1" applyFont="1">
      <alignment horizontal="center" readingOrder="1" shrinkToFit="0" vertical="center" wrapText="1"/>
    </xf>
    <xf borderId="92" fillId="22" fontId="73" numFmtId="0" xfId="0" applyAlignment="1" applyBorder="1" applyFill="1" applyFont="1">
      <alignment vertical="center"/>
    </xf>
    <xf borderId="2" fillId="3" fontId="57" numFmtId="0" xfId="0" applyAlignment="1" applyBorder="1" applyFill="1" applyFont="1">
      <alignment horizontal="left" vertical="center"/>
    </xf>
    <xf borderId="1" fillId="5" fontId="81" numFmtId="0" xfId="0" applyAlignment="1" applyBorder="1" applyFill="1" applyFont="1">
      <alignment horizontal="center" readingOrder="1" shrinkToFit="0" vertical="center" wrapText="1"/>
    </xf>
    <xf borderId="1" fillId="5" fontId="73" numFmtId="0" xfId="0" applyBorder="1" applyFill="1" applyFont="1"/>
    <xf borderId="1" fillId="22" fontId="73" numFmtId="0" xfId="0" applyBorder="1" applyFill="1" applyFont="1"/>
    <xf borderId="1" fillId="3" fontId="73" numFmtId="0" xfId="0" applyAlignment="1" applyBorder="1" applyFill="1" applyFont="1">
      <alignment vertical="center"/>
    </xf>
    <xf borderId="2" fillId="3" fontId="83" numFmtId="0" xfId="0" applyAlignment="1" applyBorder="1" applyFill="1" applyFont="1">
      <alignment vertical="center"/>
    </xf>
    <xf borderId="0" fillId="0" fontId="25" numFmtId="0" xfId="0" applyAlignment="1" applyFont="1">
      <alignment horizontal="center" vertical="center"/>
    </xf>
    <xf borderId="0" fillId="0" fontId="63" numFmtId="0" xfId="0" applyAlignment="1" applyFont="1">
      <alignment vertical="center"/>
    </xf>
    <xf borderId="1" fillId="26" fontId="1" numFmtId="0" xfId="0" applyAlignment="1" applyBorder="1" applyFill="1" applyFont="1">
      <alignment horizontal="center" vertical="center"/>
    </xf>
    <xf borderId="2" fillId="3" fontId="53" numFmtId="3" xfId="0" applyAlignment="1" applyBorder="1" applyFill="1" applyFont="1" applyNumberFormat="1">
      <alignment horizontal="right" readingOrder="0" vertical="center"/>
    </xf>
    <xf borderId="39" fillId="3" fontId="25" numFmtId="0" xfId="0" applyAlignment="1" applyBorder="1" applyFill="1" applyFont="1">
      <alignment vertical="center"/>
    </xf>
    <xf borderId="39" fillId="3" fontId="25" numFmtId="14" xfId="0" applyAlignment="1" applyBorder="1" applyFill="1" applyFont="1" applyNumberFormat="1">
      <alignment horizontal="right" vertical="center"/>
    </xf>
    <xf borderId="2" fillId="3" fontId="6" numFmtId="0" xfId="0" applyAlignment="1" applyBorder="1" applyFill="1" applyFont="1">
      <alignment horizontal="right" vertical="center"/>
    </xf>
    <xf borderId="2" fillId="25" fontId="53" numFmtId="0" xfId="0" applyAlignment="1" applyBorder="1" applyFill="1" applyFont="1">
      <alignment horizontal="center" readingOrder="0" shrinkToFit="0" vertical="center" wrapText="0"/>
    </xf>
    <xf borderId="2" fillId="5" fontId="39" numFmtId="0" xfId="0" applyAlignment="1" applyBorder="1" applyFill="1" applyFont="1">
      <alignment horizontal="center" vertical="center"/>
    </xf>
    <xf borderId="1" fillId="26" fontId="6" numFmtId="0" xfId="0" applyAlignment="1" applyBorder="1" applyFill="1" applyFont="1">
      <alignment vertical="center"/>
    </xf>
    <xf borderId="25" fillId="5" fontId="14" numFmtId="0" xfId="0" applyAlignment="1" applyBorder="1" applyFill="1" applyFont="1">
      <alignment horizontal="left" vertical="center"/>
    </xf>
    <xf borderId="25" fillId="5" fontId="4" numFmtId="0" xfId="0" applyAlignment="1" applyBorder="1" applyFill="1" applyFont="1">
      <alignment horizontal="left" vertical="center"/>
    </xf>
    <xf borderId="2" fillId="37" fontId="53" numFmtId="3" xfId="0" applyAlignment="1" applyBorder="1" applyFill="1" applyFont="1" applyNumberFormat="1">
      <alignment readingOrder="0" vertical="center"/>
    </xf>
    <xf borderId="39" fillId="3" fontId="84" numFmtId="0" xfId="0" applyAlignment="1" applyBorder="1" applyFill="1" applyFont="1">
      <alignment vertical="center"/>
    </xf>
    <xf borderId="35" fillId="2" fontId="53" numFmtId="0" xfId="0" applyAlignment="1" applyBorder="1" applyFill="1" applyFont="1">
      <alignment horizontal="center" shrinkToFit="0" vertical="center" wrapText="0"/>
    </xf>
    <xf borderId="103" fillId="2" fontId="53" numFmtId="4" xfId="0" applyAlignment="1" applyBorder="1" applyFill="1" applyFont="1" applyNumberFormat="1">
      <alignment horizontal="center" shrinkToFit="0" vertical="center" wrapText="0"/>
    </xf>
    <xf borderId="103" fillId="2" fontId="53" numFmtId="10" xfId="0" applyAlignment="1" applyBorder="1" applyFill="1" applyFont="1" applyNumberFormat="1">
      <alignment horizontal="center" readingOrder="0" shrinkToFit="0" vertical="center" wrapText="0"/>
    </xf>
    <xf borderId="104" fillId="2" fontId="53" numFmtId="174" xfId="0" applyAlignment="1" applyBorder="1" applyFill="1" applyFont="1" applyNumberFormat="1">
      <alignment horizontal="center" readingOrder="0" shrinkToFit="0" vertical="center" wrapText="0"/>
    </xf>
    <xf borderId="35" fillId="2" fontId="10" numFmtId="3" xfId="0" applyAlignment="1" applyBorder="1" applyFill="1" applyFont="1" applyNumberFormat="1">
      <alignment shrinkToFit="0" vertical="center" wrapText="0"/>
    </xf>
    <xf borderId="35" fillId="2" fontId="53" numFmtId="3" xfId="0" applyAlignment="1" applyBorder="1" applyFill="1" applyFont="1" applyNumberFormat="1">
      <alignment horizontal="center" readingOrder="0" shrinkToFit="0" vertical="center" wrapText="0"/>
    </xf>
    <xf borderId="2" fillId="25" fontId="53" numFmtId="4" xfId="0" applyAlignment="1" applyBorder="1" applyFill="1" applyFont="1" applyNumberFormat="1">
      <alignment horizontal="center" shrinkToFit="0" vertical="center" wrapText="0"/>
    </xf>
    <xf borderId="2" fillId="25" fontId="53" numFmtId="10" xfId="0" applyAlignment="1" applyBorder="1" applyFill="1" applyFont="1" applyNumberFormat="1">
      <alignment horizontal="center" readingOrder="0" shrinkToFit="0" vertical="center" wrapText="0"/>
    </xf>
    <xf borderId="2" fillId="25" fontId="53" numFmtId="174" xfId="0" applyAlignment="1" applyBorder="1" applyFill="1" applyFont="1" applyNumberFormat="1">
      <alignment horizontal="center" readingOrder="0" shrinkToFit="0" vertical="center" wrapText="0"/>
    </xf>
    <xf borderId="2" fillId="2" fontId="53" numFmtId="4" xfId="0" applyAlignment="1" applyBorder="1" applyFill="1" applyFont="1" applyNumberFormat="1">
      <alignment horizontal="center" shrinkToFit="0" vertical="center" wrapText="0"/>
    </xf>
    <xf borderId="2" fillId="2" fontId="53" numFmtId="10" xfId="0" applyAlignment="1" applyBorder="1" applyFill="1" applyFont="1" applyNumberFormat="1">
      <alignment horizontal="center" readingOrder="0" shrinkToFit="0" vertical="center" wrapText="0"/>
    </xf>
    <xf borderId="2" fillId="2" fontId="53" numFmtId="174" xfId="0" applyAlignment="1" applyBorder="1" applyFill="1" applyFont="1" applyNumberFormat="1">
      <alignment horizontal="center" readingOrder="0" shrinkToFit="0" vertical="center" wrapText="0"/>
    </xf>
    <xf borderId="48" fillId="25" fontId="53" numFmtId="0" xfId="0" applyAlignment="1" applyBorder="1" applyFill="1" applyFont="1">
      <alignment horizontal="center" shrinkToFit="0" vertical="center" wrapText="0"/>
    </xf>
    <xf borderId="0" fillId="2" fontId="53" numFmtId="0" xfId="0" applyAlignment="1" applyFill="1" applyFont="1">
      <alignment horizontal="center" shrinkToFit="0" vertical="center" wrapText="0"/>
    </xf>
    <xf borderId="0" fillId="2" fontId="10" numFmtId="0" xfId="0" applyAlignment="1" applyFill="1" applyFont="1">
      <alignment shrinkToFit="0" vertical="center" wrapText="0"/>
    </xf>
    <xf borderId="5" fillId="2" fontId="10" numFmtId="0" xfId="0" applyAlignment="1" applyBorder="1" applyFill="1" applyFont="1">
      <alignment shrinkToFit="0" vertical="center" wrapText="0"/>
    </xf>
    <xf borderId="105" fillId="2" fontId="10" numFmtId="0" xfId="0" applyAlignment="1" applyBorder="1" applyFill="1" applyFont="1">
      <alignment shrinkToFit="0" vertical="center" wrapText="0"/>
    </xf>
    <xf borderId="0" fillId="2" fontId="85" numFmtId="0" xfId="0" applyAlignment="1" applyFill="1" applyFont="1">
      <alignment horizontal="center" shrinkToFit="0" vertical="center" wrapText="0"/>
    </xf>
    <xf borderId="106" fillId="38" fontId="33" numFmtId="0" xfId="0" applyBorder="1" applyFill="1" applyFont="1"/>
    <xf borderId="107" fillId="38" fontId="1" numFmtId="0" xfId="0" applyBorder="1" applyFill="1" applyFont="1"/>
    <xf borderId="107" fillId="38" fontId="1" numFmtId="9" xfId="0" applyBorder="1" applyFill="1" applyFont="1" applyNumberFormat="1"/>
    <xf borderId="107" fillId="38" fontId="1" numFmtId="4" xfId="0" applyBorder="1" applyFill="1" applyFont="1" applyNumberFormat="1"/>
    <xf borderId="107" fillId="38" fontId="1" numFmtId="176" xfId="0" applyBorder="1" applyFill="1" applyFont="1" applyNumberFormat="1"/>
    <xf borderId="107" fillId="38" fontId="1" numFmtId="3" xfId="0" applyBorder="1" applyFill="1" applyFont="1" applyNumberFormat="1"/>
    <xf borderId="108" fillId="38" fontId="1" numFmtId="3" xfId="0" applyBorder="1" applyFill="1" applyFont="1" applyNumberFormat="1"/>
    <xf borderId="18" fillId="38" fontId="86" numFmtId="3" xfId="0" applyAlignment="1" applyBorder="1" applyFill="1" applyFont="1" applyNumberFormat="1">
      <alignment horizontal="right" readingOrder="0" shrinkToFit="0" vertical="center" wrapText="0"/>
    </xf>
    <xf borderId="20" fillId="2" fontId="8" numFmtId="0" xfId="0" applyBorder="1" applyFill="1" applyFont="1"/>
    <xf borderId="107" fillId="38" fontId="1" numFmtId="170" xfId="0" applyBorder="1" applyFill="1" applyFont="1" applyNumberFormat="1"/>
    <xf borderId="25" fillId="38" fontId="87" numFmtId="177" xfId="0" applyAlignment="1" applyBorder="1" applyFill="1" applyFont="1" applyNumberFormat="1">
      <alignment horizontal="center" shrinkToFit="0" vertical="center" wrapText="0"/>
    </xf>
    <xf borderId="20" fillId="38" fontId="41" numFmtId="3" xfId="0" applyAlignment="1" applyBorder="1" applyFill="1" applyFont="1" applyNumberFormat="1">
      <alignment readingOrder="0" shrinkToFit="0" vertical="center" wrapText="0"/>
    </xf>
    <xf borderId="19" fillId="38" fontId="33" numFmtId="0" xfId="0" applyBorder="1" applyFill="1" applyFont="1"/>
    <xf borderId="19" fillId="2" fontId="8" numFmtId="0" xfId="0" applyBorder="1" applyFill="1" applyFont="1"/>
    <xf borderId="25" fillId="38" fontId="10" numFmtId="3" xfId="0" applyAlignment="1" applyBorder="1" applyFill="1" applyFont="1" applyNumberFormat="1">
      <alignment shrinkToFit="0" vertical="center" wrapText="0"/>
    </xf>
    <xf borderId="16" fillId="38" fontId="41" numFmtId="3" xfId="0" applyAlignment="1" applyBorder="1" applyFill="1" applyFont="1" applyNumberFormat="1">
      <alignment readingOrder="0" shrinkToFit="0" vertical="center" wrapText="0"/>
    </xf>
    <xf borderId="19" fillId="38" fontId="33" numFmtId="0" xfId="0" applyAlignment="1" applyBorder="1" applyFill="1" applyFont="1">
      <alignment readingOrder="0"/>
    </xf>
    <xf borderId="19" fillId="25" fontId="8" numFmtId="0" xfId="0" applyBorder="1" applyFill="1" applyFont="1"/>
    <xf borderId="20" fillId="25" fontId="8" numFmtId="0" xfId="0" applyBorder="1" applyFill="1" applyFont="1"/>
    <xf borderId="82" fillId="2" fontId="10" numFmtId="0" xfId="0" applyAlignment="1" applyBorder="1" applyFill="1" applyFont="1">
      <alignment shrinkToFit="0" vertical="center" wrapText="0"/>
    </xf>
    <xf borderId="1" fillId="25" fontId="10" numFmtId="0" xfId="0" applyAlignment="1" applyBorder="1" applyFill="1" applyFont="1">
      <alignment shrinkToFit="0" vertical="center" wrapText="0"/>
    </xf>
    <xf borderId="1" fillId="2" fontId="10" numFmtId="4" xfId="0" applyAlignment="1" applyBorder="1" applyFill="1" applyFont="1" applyNumberFormat="1">
      <alignment shrinkToFit="0" vertical="center" wrapText="0"/>
    </xf>
    <xf borderId="1" fillId="2" fontId="10" numFmtId="10" xfId="0" applyAlignment="1" applyBorder="1" applyFill="1" applyFont="1" applyNumberFormat="1">
      <alignment shrinkToFit="0" vertical="center" wrapText="0"/>
    </xf>
    <xf borderId="1" fillId="2" fontId="10" numFmtId="174" xfId="0" applyAlignment="1" applyBorder="1" applyFill="1" applyFont="1" applyNumberFormat="1">
      <alignment shrinkToFit="0" vertical="center" wrapText="0"/>
    </xf>
    <xf borderId="1" fillId="2" fontId="10" numFmtId="3" xfId="0" applyAlignment="1" applyBorder="1" applyFill="1" applyFont="1" applyNumberFormat="1">
      <alignment shrinkToFit="0" vertical="center" wrapText="0"/>
    </xf>
    <xf borderId="82" fillId="2" fontId="10" numFmtId="3" xfId="0" applyAlignment="1" applyBorder="1" applyFill="1" applyFont="1" applyNumberFormat="1">
      <alignment shrinkToFit="0" vertical="center" wrapText="0"/>
    </xf>
    <xf borderId="2" fillId="3" fontId="2" numFmtId="178" xfId="0" applyAlignment="1" applyBorder="1" applyFill="1" applyFont="1" applyNumberFormat="1">
      <alignment vertical="center"/>
    </xf>
    <xf borderId="0" fillId="0" fontId="88" numFmtId="0" xfId="0" applyAlignment="1" applyFont="1">
      <alignment horizontal="center" vertical="center"/>
    </xf>
    <xf borderId="2" fillId="7" fontId="33" numFmtId="0" xfId="0" applyAlignment="1" applyBorder="1" applyFill="1" applyFont="1">
      <alignment horizontal="center" vertical="center"/>
    </xf>
    <xf borderId="2" fillId="7" fontId="33" numFmtId="0" xfId="0" applyAlignment="1" applyBorder="1" applyFill="1" applyFont="1">
      <alignment horizontal="center"/>
    </xf>
    <xf borderId="1" fillId="39" fontId="60" numFmtId="0" xfId="0" applyAlignment="1" applyBorder="1" applyFill="1" applyFont="1">
      <alignment horizontal="center" vertical="center"/>
    </xf>
    <xf borderId="2" fillId="0" fontId="1" numFmtId="1" xfId="0" applyAlignment="1" applyBorder="1" applyFont="1" applyNumberFormat="1">
      <alignment horizontal="center" vertical="center"/>
    </xf>
    <xf borderId="2" fillId="0" fontId="1" numFmtId="0" xfId="0" applyBorder="1" applyFont="1"/>
    <xf borderId="2" fillId="0" fontId="1" numFmtId="0" xfId="0" applyAlignment="1" applyBorder="1" applyFont="1">
      <alignment horizontal="center" vertical="center"/>
    </xf>
    <xf borderId="2" fillId="0" fontId="89" numFmtId="0" xfId="0" applyAlignment="1" applyBorder="1" applyFont="1">
      <alignment horizontal="left" readingOrder="0" shrinkToFit="0" wrapText="0"/>
    </xf>
    <xf borderId="2" fillId="0" fontId="1" numFmtId="2" xfId="0" applyAlignment="1" applyBorder="1" applyFont="1" applyNumberFormat="1">
      <alignment horizontal="center" vertical="center"/>
    </xf>
    <xf borderId="2" fillId="2" fontId="89" numFmtId="0" xfId="0" applyAlignment="1" applyBorder="1" applyFill="1" applyFont="1">
      <alignment horizontal="left" readingOrder="0" shrinkToFit="0" wrapText="0"/>
    </xf>
    <xf borderId="0" fillId="2" fontId="89" numFmtId="0" xfId="0" applyAlignment="1" applyFill="1" applyFont="1">
      <alignment horizontal="left" readingOrder="0" shrinkToFit="0" wrapText="0"/>
    </xf>
    <xf borderId="2" fillId="26" fontId="90" numFmtId="0" xfId="0" applyBorder="1" applyFill="1" applyFont="1"/>
    <xf borderId="2" fillId="26" fontId="90" numFmtId="0" xfId="0" applyAlignment="1" applyBorder="1" applyFill="1" applyFont="1">
      <alignment horizontal="center" vertical="center"/>
    </xf>
    <xf borderId="2" fillId="5" fontId="90" numFmtId="0" xfId="0" applyAlignment="1" applyBorder="1" applyFill="1" applyFont="1">
      <alignment horizontal="center" vertical="center"/>
    </xf>
    <xf borderId="109" fillId="0" fontId="89" numFmtId="0" xfId="0" applyAlignment="1" applyBorder="1" applyFont="1">
      <alignment horizontal="left" readingOrder="0" shrinkToFit="0" wrapText="0"/>
    </xf>
    <xf borderId="15" fillId="0" fontId="1" numFmtId="1" xfId="0" applyAlignment="1" applyBorder="1" applyFont="1" applyNumberFormat="1">
      <alignment horizontal="center" vertical="center"/>
    </xf>
    <xf borderId="15" fillId="0" fontId="1" numFmtId="0" xfId="0" applyBorder="1" applyFont="1"/>
    <xf borderId="15" fillId="0" fontId="1" numFmtId="0" xfId="0" applyAlignment="1" applyBorder="1" applyFont="1">
      <alignment horizontal="center" vertical="center"/>
    </xf>
    <xf borderId="15" fillId="0" fontId="1" numFmtId="2" xfId="0" applyAlignment="1" applyBorder="1" applyFont="1" applyNumberFormat="1">
      <alignment horizontal="center" vertical="center"/>
    </xf>
    <xf borderId="2" fillId="0" fontId="60" numFmtId="0" xfId="0" applyAlignment="1" applyBorder="1" applyFont="1">
      <alignment horizontal="center" vertical="center"/>
    </xf>
    <xf borderId="2" fillId="0" fontId="60" numFmtId="1" xfId="0" applyAlignment="1" applyBorder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110" fillId="34" fontId="91" numFmtId="0" xfId="0" applyAlignment="1" applyBorder="1" applyFill="1" applyFont="1">
      <alignment horizontal="left" readingOrder="1" vertical="center"/>
    </xf>
    <xf borderId="1" fillId="11" fontId="92" numFmtId="0" xfId="0" applyAlignment="1" applyBorder="1" applyFill="1" applyFont="1">
      <alignment horizontal="center" vertical="center"/>
    </xf>
    <xf borderId="1" fillId="3" fontId="91" numFmtId="0" xfId="0" applyAlignment="1" applyBorder="1" applyFill="1" applyFont="1">
      <alignment horizontal="right" readingOrder="1" shrinkToFit="0" vertical="center" wrapText="1"/>
    </xf>
    <xf borderId="1" fillId="3" fontId="91" numFmtId="0" xfId="0" applyAlignment="1" applyBorder="1" applyFill="1" applyFont="1">
      <alignment horizontal="left" readingOrder="1" shrinkToFit="0" vertical="center" wrapText="1"/>
    </xf>
    <xf borderId="1" fillId="3" fontId="93" numFmtId="0" xfId="0" applyAlignment="1" applyBorder="1" applyFill="1" applyFont="1">
      <alignment vertical="center"/>
    </xf>
    <xf borderId="1" fillId="3" fontId="94" numFmtId="0" xfId="0" applyAlignment="1" applyBorder="1" applyFill="1" applyFont="1">
      <alignment horizontal="center" vertical="center"/>
    </xf>
    <xf borderId="0" fillId="0" fontId="94" numFmtId="0" xfId="0" applyAlignment="1" applyFont="1">
      <alignment horizontal="left" vertical="center"/>
    </xf>
    <xf borderId="88" fillId="32" fontId="91" numFmtId="0" xfId="0" applyAlignment="1" applyBorder="1" applyFill="1" applyFont="1">
      <alignment horizontal="left" readingOrder="1" vertical="center"/>
    </xf>
    <xf borderId="1" fillId="3" fontId="93" numFmtId="0" xfId="0" applyAlignment="1" applyBorder="1" applyFill="1" applyFont="1">
      <alignment horizontal="left" vertical="center"/>
    </xf>
    <xf borderId="88" fillId="34" fontId="91" numFmtId="0" xfId="0" applyAlignment="1" applyBorder="1" applyFill="1" applyFont="1">
      <alignment horizontal="left" readingOrder="1" vertical="center"/>
    </xf>
    <xf borderId="1" fillId="3" fontId="93" numFmtId="0" xfId="0" applyAlignment="1" applyBorder="1" applyFill="1" applyFont="1">
      <alignment horizontal="right" vertical="center"/>
    </xf>
    <xf borderId="88" fillId="3" fontId="82" numFmtId="0" xfId="0" applyAlignment="1" applyBorder="1" applyFill="1" applyFont="1">
      <alignment horizontal="center" readingOrder="1" shrinkToFit="0" vertical="center" wrapText="1"/>
    </xf>
    <xf borderId="1" fillId="11" fontId="90" numFmtId="0" xfId="0" applyAlignment="1" applyBorder="1" applyFill="1" applyFont="1">
      <alignment horizontal="center" vertical="center"/>
    </xf>
    <xf borderId="1" fillId="3" fontId="93" numFmtId="0" xfId="0" applyAlignment="1" applyBorder="1" applyFill="1" applyFont="1">
      <alignment horizontal="center" readingOrder="1" shrinkToFit="0" vertical="center" wrapText="1"/>
    </xf>
    <xf borderId="1" fillId="3" fontId="93" numFmtId="0" xfId="0" applyBorder="1" applyFill="1" applyFont="1"/>
    <xf borderId="1" fillId="5" fontId="95" numFmtId="0" xfId="0" applyAlignment="1" applyBorder="1" applyFill="1" applyFont="1">
      <alignment horizontal="left" vertical="center"/>
    </xf>
    <xf borderId="1" fillId="3" fontId="94" numFmtId="0" xfId="0" applyBorder="1" applyFill="1" applyFont="1"/>
    <xf borderId="1" fillId="3" fontId="94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2" fillId="3" fontId="96" numFmtId="0" xfId="0" applyAlignment="1" applyBorder="1" applyFill="1" applyFont="1">
      <alignment vertical="center"/>
    </xf>
    <xf borderId="2" fillId="3" fontId="97" numFmtId="0" xfId="0" applyAlignment="1" applyBorder="1" applyFill="1" applyFont="1">
      <alignment vertical="center"/>
    </xf>
    <xf borderId="111" fillId="21" fontId="60" numFmtId="0" xfId="0" applyAlignment="1" applyBorder="1" applyFill="1" applyFont="1">
      <alignment horizontal="center" vertical="center"/>
    </xf>
    <xf borderId="112" fillId="0" fontId="8" numFmtId="0" xfId="0" applyBorder="1" applyFont="1"/>
    <xf borderId="113" fillId="0" fontId="8" numFmtId="0" xfId="0" applyBorder="1" applyFont="1"/>
    <xf borderId="0" fillId="0" fontId="44" numFmtId="0" xfId="0" applyAlignment="1" applyFont="1">
      <alignment vertical="center"/>
    </xf>
    <xf borderId="2" fillId="7" fontId="60" numFmtId="0" xfId="0" applyAlignment="1" applyBorder="1" applyFill="1" applyFont="1">
      <alignment horizontal="center" shrinkToFit="0" vertical="center" wrapText="1"/>
    </xf>
    <xf borderId="2" fillId="7" fontId="44" numFmtId="0" xfId="0" applyAlignment="1" applyBorder="1" applyFill="1" applyFont="1">
      <alignment vertical="center"/>
    </xf>
    <xf borderId="15" fillId="0" fontId="44" numFmtId="0" xfId="0" applyAlignment="1" applyBorder="1" applyFont="1">
      <alignment horizontal="center" shrinkToFit="0" vertical="center" wrapText="1"/>
    </xf>
    <xf borderId="2" fillId="0" fontId="44" numFmtId="0" xfId="0" applyAlignment="1" applyBorder="1" applyFont="1">
      <alignment shrinkToFit="0" vertical="center" wrapText="1"/>
    </xf>
    <xf borderId="2" fillId="0" fontId="44" numFmtId="3" xfId="0" applyAlignment="1" applyBorder="1" applyFont="1" applyNumberFormat="1">
      <alignment shrinkToFit="0" vertical="center" wrapText="1"/>
    </xf>
    <xf borderId="2" fillId="0" fontId="44" numFmtId="0" xfId="0" applyAlignment="1" applyBorder="1" applyFont="1">
      <alignment vertical="center"/>
    </xf>
    <xf borderId="2" fillId="40" fontId="98" numFmtId="0" xfId="0" applyAlignment="1" applyBorder="1" applyFill="1" applyFont="1">
      <alignment shrinkToFit="0" vertical="center" wrapText="1"/>
    </xf>
    <xf borderId="2" fillId="40" fontId="98" numFmtId="3" xfId="0" applyAlignment="1" applyBorder="1" applyFill="1" applyFont="1" applyNumberFormat="1">
      <alignment shrinkToFit="0" vertical="center" wrapText="1"/>
    </xf>
    <xf borderId="2" fillId="0" fontId="44" numFmtId="0" xfId="0" applyAlignment="1" applyBorder="1" applyFont="1">
      <alignment horizontal="center" shrinkToFit="0" vertical="center" wrapText="1"/>
    </xf>
    <xf borderId="15" fillId="0" fontId="44" numFmtId="0" xfId="0" applyAlignment="1" applyBorder="1" applyFont="1">
      <alignment horizontal="left" vertical="center"/>
    </xf>
    <xf borderId="114" fillId="0" fontId="8" numFmtId="0" xfId="0" applyBorder="1" applyFont="1"/>
    <xf borderId="15" fillId="0" fontId="99" numFmtId="0" xfId="0" applyAlignment="1" applyBorder="1" applyFont="1">
      <alignment horizontal="left" shrinkToFit="0" vertical="center" wrapText="1"/>
    </xf>
    <xf borderId="2" fillId="0" fontId="99" numFmtId="0" xfId="0" applyAlignment="1" applyBorder="1" applyFont="1">
      <alignment shrinkToFit="0" vertical="center" wrapText="1"/>
    </xf>
    <xf borderId="2" fillId="0" fontId="17" numFmtId="3" xfId="0" applyAlignment="1" applyBorder="1" applyFont="1" applyNumberFormat="1">
      <alignment shrinkToFit="0" vertical="center" wrapText="1"/>
    </xf>
    <xf borderId="2" fillId="0" fontId="31" numFmtId="0" xfId="0" applyAlignment="1" applyBorder="1" applyFont="1">
      <alignment shrinkToFit="0" vertical="center" wrapText="1"/>
    </xf>
    <xf borderId="2" fillId="0" fontId="100" numFmtId="0" xfId="0" applyAlignment="1" applyBorder="1" applyFont="1">
      <alignment readingOrder="0" shrinkToFit="0" vertical="center" wrapText="1"/>
    </xf>
    <xf borderId="2" fillId="2" fontId="44" numFmtId="0" xfId="0" applyAlignment="1" applyBorder="1" applyFill="1" applyFont="1">
      <alignment horizontal="center" shrinkToFit="0" vertical="center" wrapText="1"/>
    </xf>
    <xf borderId="2" fillId="2" fontId="44" numFmtId="0" xfId="0" applyAlignment="1" applyBorder="1" applyFill="1" applyFont="1">
      <alignment shrinkToFit="0" vertical="center" wrapText="1"/>
    </xf>
    <xf borderId="2" fillId="2" fontId="44" numFmtId="3" xfId="0" applyAlignment="1" applyBorder="1" applyFill="1" applyFont="1" applyNumberFormat="1">
      <alignment shrinkToFit="0" vertical="center" wrapText="1"/>
    </xf>
    <xf borderId="0" fillId="0" fontId="44" numFmtId="0" xfId="0" applyAlignment="1" applyFont="1">
      <alignment horizontal="center" vertical="center"/>
    </xf>
    <xf borderId="2" fillId="5" fontId="14" numFmtId="0" xfId="0" applyAlignment="1" applyBorder="1" applyFill="1" applyFont="1">
      <alignment horizontal="left" shrinkToFit="0" vertical="center" wrapText="1"/>
    </xf>
    <xf borderId="1" fillId="3" fontId="101" numFmtId="0" xfId="0" applyAlignment="1" applyBorder="1" applyFill="1" applyFont="1">
      <alignment horizontal="center" vertical="center"/>
    </xf>
    <xf borderId="1" fillId="3" fontId="102" numFmtId="0" xfId="0" applyAlignment="1" applyBorder="1" applyFill="1" applyFont="1">
      <alignment horizontal="center"/>
    </xf>
    <xf borderId="111" fillId="3" fontId="7" numFmtId="0" xfId="0" applyAlignment="1" applyBorder="1" applyFill="1" applyFont="1">
      <alignment horizontal="center" readingOrder="0" shrinkToFit="0" vertical="center" wrapText="1"/>
    </xf>
    <xf borderId="1" fillId="3" fontId="102" numFmtId="0" xfId="0" applyBorder="1" applyFill="1" applyFont="1"/>
    <xf borderId="1" fillId="3" fontId="103" numFmtId="0" xfId="0" applyAlignment="1" applyBorder="1" applyFill="1" applyFont="1">
      <alignment horizontal="right"/>
    </xf>
    <xf borderId="1" fillId="3" fontId="104" numFmtId="3" xfId="0" applyBorder="1" applyFill="1" applyFont="1" applyNumberFormat="1"/>
    <xf borderId="35" fillId="41" fontId="106" numFmtId="0" xfId="0" applyAlignment="1" applyBorder="1" applyFill="1" applyFont="1">
      <alignment horizontal="center" shrinkToFit="0" vertical="center" wrapText="1"/>
    </xf>
    <xf borderId="39" fillId="3" fontId="105" numFmtId="0" xfId="0" applyAlignment="1" applyBorder="1" applyFill="1" applyFont="1">
      <alignment vertical="center"/>
    </xf>
    <xf borderId="35" fillId="41" fontId="106" numFmtId="0" xfId="0" applyAlignment="1" applyBorder="1" applyFill="1" applyFont="1">
      <alignment horizontal="center" vertical="center"/>
    </xf>
    <xf borderId="35" fillId="42" fontId="106" numFmtId="0" xfId="0" applyAlignment="1" applyBorder="1" applyFill="1" applyFont="1">
      <alignment horizontal="center" vertical="center"/>
    </xf>
    <xf borderId="51" fillId="43" fontId="98" numFmtId="0" xfId="0" applyAlignment="1" applyBorder="1" applyFill="1" applyFont="1">
      <alignment horizontal="center" vertical="center"/>
    </xf>
    <xf borderId="1" fillId="43" fontId="98" numFmtId="3" xfId="0" applyAlignment="1" applyBorder="1" applyFill="1" applyFont="1" applyNumberFormat="1">
      <alignment horizontal="center" shrinkToFit="0" vertical="center" wrapText="1"/>
    </xf>
    <xf borderId="1" fillId="42" fontId="60" numFmtId="0" xfId="0" applyAlignment="1" applyBorder="1" applyFill="1" applyFont="1">
      <alignment horizontal="center" shrinkToFit="0" vertical="center" wrapText="1"/>
    </xf>
    <xf borderId="1" fillId="42" fontId="60" numFmtId="0" xfId="0" applyAlignment="1" applyBorder="1" applyFill="1" applyFont="1">
      <alignment horizontal="center"/>
    </xf>
    <xf borderId="1" fillId="3" fontId="60" numFmtId="0" xfId="0" applyAlignment="1" applyBorder="1" applyFill="1" applyFont="1">
      <alignment horizontal="center"/>
    </xf>
    <xf borderId="2" fillId="3" fontId="25" numFmtId="0" xfId="0" applyAlignment="1" applyBorder="1" applyFill="1" applyFont="1">
      <alignment horizontal="center"/>
    </xf>
    <xf borderId="2" fillId="3" fontId="25" numFmtId="0" xfId="0" applyAlignment="1" applyBorder="1" applyFill="1" applyFont="1">
      <alignment horizontal="left"/>
    </xf>
    <xf borderId="2" fillId="3" fontId="25" numFmtId="0" xfId="0" applyBorder="1" applyFill="1" applyFont="1"/>
    <xf borderId="2" fillId="3" fontId="25" numFmtId="0" xfId="0" applyAlignment="1" applyBorder="1" applyFill="1" applyFont="1">
      <alignment horizontal="left" vertical="center"/>
    </xf>
    <xf borderId="1" fillId="3" fontId="98" numFmtId="0" xfId="0" applyAlignment="1" applyBorder="1" applyFill="1" applyFont="1">
      <alignment horizontal="right" vertical="center"/>
    </xf>
    <xf borderId="1" fillId="3" fontId="98" numFmtId="3" xfId="0" applyAlignment="1" applyBorder="1" applyFill="1" applyFont="1" applyNumberFormat="1">
      <alignment horizontal="right" vertical="center"/>
    </xf>
    <xf borderId="2" fillId="3" fontId="107" numFmtId="0" xfId="0" applyAlignment="1" applyBorder="1" applyFill="1" applyFont="1">
      <alignment horizontal="left"/>
    </xf>
    <xf borderId="2" fillId="3" fontId="56" numFmtId="0" xfId="0" applyAlignment="1" applyBorder="1" applyFill="1" applyFont="1">
      <alignment horizontal="left" vertical="center"/>
    </xf>
    <xf borderId="1" fillId="3" fontId="40" numFmtId="0" xfId="0" applyAlignment="1" applyBorder="1" applyFill="1" applyFont="1">
      <alignment horizontal="left" vertical="center"/>
    </xf>
    <xf borderId="2" fillId="3" fontId="17" numFmtId="0" xfId="0" applyAlignment="1" applyBorder="1" applyFill="1" applyFont="1">
      <alignment horizontal="left"/>
    </xf>
    <xf borderId="35" fillId="3" fontId="25" numFmtId="0" xfId="0" applyAlignment="1" applyBorder="1" applyFill="1" applyFont="1">
      <alignment horizontal="left" vertical="center"/>
    </xf>
    <xf borderId="25" fillId="3" fontId="25" numFmtId="0" xfId="0" applyBorder="1" applyFill="1" applyFont="1"/>
    <xf borderId="39" fillId="3" fontId="97" numFmtId="0" xfId="0" applyAlignment="1" applyBorder="1" applyFill="1" applyFont="1">
      <alignment vertical="center"/>
    </xf>
    <xf borderId="2" fillId="21" fontId="25" numFmtId="0" xfId="0" applyAlignment="1" applyBorder="1" applyFill="1" applyFont="1">
      <alignment vertical="center"/>
    </xf>
    <xf borderId="2" fillId="21" fontId="108" numFmtId="49" xfId="0" applyAlignment="1" applyBorder="1" applyFill="1" applyFont="1" applyNumberFormat="1">
      <alignment horizontal="left" shrinkToFit="0" vertical="center" wrapText="1"/>
    </xf>
    <xf borderId="2" fillId="21" fontId="25" numFmtId="0" xfId="0" applyAlignment="1" applyBorder="1" applyFill="1" applyFont="1">
      <alignment horizontal="left"/>
    </xf>
    <xf borderId="25" fillId="21" fontId="25" numFmtId="0" xfId="0" applyBorder="1" applyFill="1" applyFont="1"/>
    <xf borderId="2" fillId="21" fontId="25" numFmtId="0" xfId="0" applyAlignment="1" applyBorder="1" applyFill="1" applyFont="1">
      <alignment horizontal="left" vertical="center"/>
    </xf>
    <xf borderId="1" fillId="21" fontId="98" numFmtId="0" xfId="0" applyAlignment="1" applyBorder="1" applyFill="1" applyFont="1">
      <alignment horizontal="right" vertical="center"/>
    </xf>
    <xf borderId="1" fillId="21" fontId="98" numFmtId="3" xfId="0" applyAlignment="1" applyBorder="1" applyFill="1" applyFont="1" applyNumberFormat="1">
      <alignment horizontal="right" vertical="center"/>
    </xf>
    <xf borderId="2" fillId="21" fontId="106" numFmtId="0" xfId="0" applyAlignment="1" applyBorder="1" applyFill="1" applyFont="1">
      <alignment horizontal="left"/>
    </xf>
    <xf borderId="2" fillId="3" fontId="25" numFmtId="0" xfId="0" applyAlignment="1" applyBorder="1" applyFill="1" applyFont="1">
      <alignment horizontal="left" shrinkToFit="0" wrapText="1"/>
    </xf>
    <xf borderId="2" fillId="5" fontId="25" numFmtId="0" xfId="0" applyAlignment="1" applyBorder="1" applyFill="1" applyFont="1">
      <alignment vertical="center"/>
    </xf>
    <xf borderId="2" fillId="5" fontId="25" numFmtId="0" xfId="0" applyAlignment="1" applyBorder="1" applyFill="1" applyFont="1">
      <alignment horizontal="left"/>
    </xf>
    <xf borderId="2" fillId="5" fontId="106" numFmtId="0" xfId="0" applyAlignment="1" applyBorder="1" applyFill="1" applyFont="1">
      <alignment horizontal="left"/>
    </xf>
    <xf borderId="2" fillId="5" fontId="25" numFmtId="0" xfId="0" applyAlignment="1" applyBorder="1" applyFill="1" applyFont="1">
      <alignment horizontal="left" shrinkToFit="0" wrapText="1"/>
    </xf>
    <xf borderId="25" fillId="5" fontId="25" numFmtId="0" xfId="0" applyBorder="1" applyFill="1" applyFont="1"/>
    <xf borderId="2" fillId="5" fontId="25" numFmtId="0" xfId="0" applyBorder="1" applyFill="1" applyFont="1"/>
    <xf borderId="1" fillId="5" fontId="98" numFmtId="0" xfId="0" applyAlignment="1" applyBorder="1" applyFill="1" applyFont="1">
      <alignment horizontal="right"/>
    </xf>
    <xf borderId="1" fillId="5" fontId="98" numFmtId="3" xfId="0" applyAlignment="1" applyBorder="1" applyFill="1" applyFont="1" applyNumberFormat="1">
      <alignment horizontal="right"/>
    </xf>
    <xf borderId="1" fillId="5" fontId="1" numFmtId="0" xfId="0" applyBorder="1" applyFill="1" applyFont="1"/>
    <xf borderId="2" fillId="3" fontId="17" numFmtId="0" xfId="0" applyAlignment="1" applyBorder="1" applyFill="1" applyFont="1">
      <alignment horizontal="left" vertical="center"/>
    </xf>
    <xf borderId="1" fillId="43" fontId="98" numFmtId="0" xfId="0" applyAlignment="1" applyBorder="1" applyFill="1" applyFont="1">
      <alignment horizontal="right"/>
    </xf>
    <xf borderId="1" fillId="3" fontId="98" numFmtId="3" xfId="0" applyAlignment="1" applyBorder="1" applyFill="1" applyFont="1" applyNumberFormat="1">
      <alignment horizontal="right"/>
    </xf>
    <xf borderId="1" fillId="3" fontId="60" numFmtId="0" xfId="0" applyBorder="1" applyFill="1" applyFont="1"/>
    <xf borderId="1" fillId="26" fontId="44" numFmtId="0" xfId="0" applyAlignment="1" applyBorder="1" applyFill="1" applyFont="1">
      <alignment horizontal="left" vertical="center"/>
    </xf>
    <xf borderId="1" fillId="3" fontId="98" numFmtId="0" xfId="0" applyAlignment="1" applyBorder="1" applyFill="1" applyFont="1">
      <alignment horizontal="right"/>
    </xf>
    <xf borderId="2" fillId="21" fontId="6" numFmtId="49" xfId="0" applyAlignment="1" applyBorder="1" applyFill="1" applyFont="1" applyNumberFormat="1">
      <alignment horizontal="center" vertical="center"/>
    </xf>
    <xf borderId="2" fillId="21" fontId="6" numFmtId="167" xfId="0" applyAlignment="1" applyBorder="1" applyFill="1" applyFont="1" applyNumberFormat="1">
      <alignment horizontal="right" vertical="center"/>
    </xf>
    <xf borderId="2" fillId="21" fontId="38" numFmtId="0" xfId="0" applyAlignment="1" applyBorder="1" applyFill="1" applyFont="1">
      <alignment horizontal="center" readingOrder="0" vertical="center"/>
    </xf>
    <xf borderId="2" fillId="21" fontId="2" numFmtId="3" xfId="0" applyAlignment="1" applyBorder="1" applyFill="1" applyFont="1" applyNumberFormat="1">
      <alignment readingOrder="0" vertical="center"/>
    </xf>
    <xf borderId="1" fillId="21" fontId="2" numFmtId="0" xfId="0" applyAlignment="1" applyBorder="1" applyFill="1" applyFont="1">
      <alignment horizontal="center" vertical="center"/>
    </xf>
    <xf borderId="25" fillId="3" fontId="25" numFmtId="0" xfId="0" applyAlignment="1" applyBorder="1" applyFill="1" applyFont="1">
      <alignment horizontal="left"/>
    </xf>
    <xf borderId="1" fillId="21" fontId="4" numFmtId="0" xfId="0" applyAlignment="1" applyBorder="1" applyFill="1" applyFont="1">
      <alignment horizontal="center" vertical="center"/>
    </xf>
    <xf borderId="1" fillId="21" fontId="1" numFmtId="0" xfId="0" applyAlignment="1" applyBorder="1" applyFill="1" applyFont="1">
      <alignment horizontal="center" vertical="center"/>
    </xf>
    <xf borderId="1" fillId="21" fontId="41" numFmtId="0" xfId="0" applyAlignment="1" applyBorder="1" applyFill="1" applyFont="1">
      <alignment shrinkToFit="0" vertical="center" wrapText="1"/>
    </xf>
    <xf borderId="1" fillId="44" fontId="14" numFmtId="179" xfId="0" applyAlignment="1" applyBorder="1" applyFill="1" applyFont="1" applyNumberFormat="1">
      <alignment horizontal="center" vertical="center"/>
    </xf>
    <xf borderId="1" fillId="15" fontId="1" numFmtId="0" xfId="0" applyBorder="1" applyFill="1" applyFont="1"/>
    <xf borderId="0" fillId="0" fontId="2" numFmtId="0" xfId="0" applyAlignment="1" applyFont="1">
      <alignment horizontal="left" vertical="center"/>
    </xf>
    <xf borderId="2" fillId="3" fontId="98" numFmtId="3" xfId="0" applyAlignment="1" applyBorder="1" applyFill="1" applyFont="1" applyNumberFormat="1">
      <alignment horizontal="right" vertical="center"/>
    </xf>
    <xf borderId="2" fillId="44" fontId="14" numFmtId="179" xfId="0" applyAlignment="1" applyBorder="1" applyFill="1" applyFont="1" applyNumberFormat="1">
      <alignment horizontal="center" vertical="center"/>
    </xf>
    <xf borderId="39" fillId="5" fontId="2" numFmtId="0" xfId="0" applyAlignment="1" applyBorder="1" applyFill="1" applyFont="1">
      <alignment vertical="center"/>
    </xf>
    <xf borderId="39" fillId="5" fontId="2" numFmtId="0" xfId="0" applyAlignment="1" applyBorder="1" applyFill="1" applyFont="1">
      <alignment horizontal="right" vertical="center"/>
    </xf>
    <xf borderId="2" fillId="0" fontId="109" numFmtId="14" xfId="0" applyAlignment="1" applyBorder="1" applyFont="1" applyNumberFormat="1">
      <alignment horizontal="center" shrinkToFit="0" wrapText="1"/>
    </xf>
    <xf borderId="2" fillId="5" fontId="14" numFmtId="0" xfId="0" applyAlignment="1" applyBorder="1" applyFill="1" applyFont="1">
      <alignment vertical="center"/>
    </xf>
    <xf borderId="2" fillId="3" fontId="25" numFmtId="3" xfId="0" applyAlignment="1" applyBorder="1" applyFill="1" applyFont="1" applyNumberFormat="1">
      <alignment horizontal="left" vertical="center"/>
    </xf>
    <xf borderId="1" fillId="21" fontId="110" numFmtId="0" xfId="0" applyBorder="1" applyFill="1" applyFont="1"/>
    <xf borderId="1" fillId="21" fontId="1" numFmtId="0" xfId="0" applyAlignment="1" applyBorder="1" applyFill="1" applyFont="1">
      <alignment horizontal="center"/>
    </xf>
    <xf borderId="39" fillId="5" fontId="2" numFmtId="14" xfId="0" applyAlignment="1" applyBorder="1" applyFill="1" applyFont="1" applyNumberFormat="1">
      <alignment horizontal="right" vertical="center"/>
    </xf>
    <xf borderId="6" fillId="3" fontId="25" numFmtId="0" xfId="0" applyAlignment="1" applyBorder="1" applyFill="1" applyFont="1">
      <alignment horizontal="left" vertical="center"/>
    </xf>
    <xf borderId="2" fillId="3" fontId="106" numFmtId="0" xfId="0" applyAlignment="1" applyBorder="1" applyFill="1" applyFont="1">
      <alignment horizontal="left" vertical="center"/>
    </xf>
    <xf borderId="2" fillId="3" fontId="4" numFmtId="0" xfId="0" applyAlignment="1" applyBorder="1" applyFill="1" applyFont="1">
      <alignment horizontal="left"/>
    </xf>
    <xf borderId="1" fillId="2" fontId="41" numFmtId="0" xfId="0" applyAlignment="1" applyBorder="1" applyFill="1" applyFont="1">
      <alignment shrinkToFit="0" vertical="center" wrapText="1"/>
    </xf>
    <xf borderId="0" fillId="0" fontId="41" numFmtId="0" xfId="0" applyAlignment="1" applyFont="1">
      <alignment horizontal="center" shrinkToFit="0" vertical="center" wrapText="1"/>
    </xf>
    <xf borderId="1" fillId="3" fontId="100" numFmtId="0" xfId="0" applyAlignment="1" applyBorder="1" applyFill="1" applyFont="1">
      <alignment horizontal="center" vertical="center"/>
    </xf>
    <xf borderId="2" fillId="5" fontId="111" numFmtId="0" xfId="0" applyAlignment="1" applyBorder="1" applyFill="1" applyFont="1">
      <alignment vertical="center"/>
    </xf>
    <xf borderId="1" fillId="5" fontId="111" numFmtId="0" xfId="0" applyAlignment="1" applyBorder="1" applyFill="1" applyFont="1">
      <alignment horizontal="left"/>
    </xf>
    <xf borderId="2" fillId="5" fontId="111" numFmtId="0" xfId="0" applyAlignment="1" applyBorder="1" applyFill="1" applyFont="1">
      <alignment horizontal="left"/>
    </xf>
    <xf borderId="2" fillId="5" fontId="111" numFmtId="0" xfId="0" applyAlignment="1" applyBorder="1" applyFill="1" applyFont="1">
      <alignment horizontal="left" vertical="center"/>
    </xf>
    <xf borderId="25" fillId="5" fontId="111" numFmtId="0" xfId="0" applyBorder="1" applyFill="1" applyFont="1"/>
    <xf borderId="2" fillId="5" fontId="111" numFmtId="0" xfId="0" applyBorder="1" applyFill="1" applyFont="1"/>
    <xf borderId="1" fillId="5" fontId="79" numFmtId="0" xfId="0" applyAlignment="1" applyBorder="1" applyFill="1" applyFont="1">
      <alignment horizontal="right"/>
    </xf>
    <xf borderId="1" fillId="5" fontId="79" numFmtId="3" xfId="0" applyAlignment="1" applyBorder="1" applyFill="1" applyFont="1" applyNumberFormat="1">
      <alignment horizontal="right"/>
    </xf>
    <xf borderId="1" fillId="5" fontId="112" numFmtId="0" xfId="0" applyBorder="1" applyFill="1" applyFont="1"/>
    <xf borderId="25" fillId="3" fontId="25" numFmtId="0" xfId="0" applyAlignment="1" applyBorder="1" applyFill="1" applyFont="1">
      <alignment vertical="center"/>
    </xf>
    <xf borderId="2" fillId="3" fontId="99" numFmtId="0" xfId="0" applyAlignment="1" applyBorder="1" applyFill="1" applyFont="1">
      <alignment horizontal="left" vertical="center"/>
    </xf>
    <xf borderId="2" fillId="5" fontId="25" numFmtId="0" xfId="0" applyAlignment="1" applyBorder="1" applyFill="1" applyFont="1">
      <alignment horizontal="left" vertical="center"/>
    </xf>
    <xf borderId="2" fillId="5" fontId="46" numFmtId="0" xfId="0" applyAlignment="1" applyBorder="1" applyFill="1" applyFont="1">
      <alignment horizontal="left" vertical="center"/>
    </xf>
    <xf borderId="2" fillId="3" fontId="25" numFmtId="0" xfId="0" applyAlignment="1" applyBorder="1" applyFill="1" applyFont="1">
      <alignment shrinkToFit="0" wrapText="1"/>
    </xf>
    <xf borderId="2" fillId="3" fontId="25" numFmtId="0" xfId="0" applyAlignment="1" applyBorder="1" applyFill="1" applyFont="1">
      <alignment shrinkToFit="0" vertical="center" wrapText="1"/>
    </xf>
    <xf borderId="1" fillId="15" fontId="60" numFmtId="0" xfId="0" applyBorder="1" applyFill="1" applyFont="1"/>
    <xf borderId="2" fillId="21" fontId="113" numFmtId="0" xfId="0" applyAlignment="1" applyBorder="1" applyFill="1" applyFont="1">
      <alignment horizontal="left" vertical="center"/>
    </xf>
    <xf borderId="2" fillId="21" fontId="114" numFmtId="0" xfId="0" applyAlignment="1" applyBorder="1" applyFill="1" applyFont="1">
      <alignment horizontal="center" vertical="center"/>
    </xf>
    <xf borderId="1" fillId="21" fontId="115" numFmtId="3" xfId="0" applyBorder="1" applyFill="1" applyFont="1" applyNumberFormat="1"/>
    <xf borderId="1" fillId="21" fontId="114" numFmtId="0" xfId="0" applyAlignment="1" applyBorder="1" applyFill="1" applyFont="1">
      <alignment horizontal="center" vertical="center"/>
    </xf>
    <xf borderId="1" fillId="3" fontId="25" numFmtId="0" xfId="0" applyBorder="1" applyFill="1" applyFont="1"/>
    <xf borderId="1" fillId="5" fontId="79" numFmtId="0" xfId="0" applyAlignment="1" applyBorder="1" applyFill="1" applyFont="1">
      <alignment horizontal="right" vertical="center"/>
    </xf>
    <xf borderId="1" fillId="5" fontId="79" numFmtId="3" xfId="0" applyAlignment="1" applyBorder="1" applyFill="1" applyFont="1" applyNumberFormat="1">
      <alignment horizontal="right" vertical="center"/>
    </xf>
    <xf borderId="2" fillId="16" fontId="14" numFmtId="0" xfId="0" applyAlignment="1" applyBorder="1" applyFill="1" applyFont="1">
      <alignment vertical="center"/>
    </xf>
    <xf borderId="2" fillId="21" fontId="2" numFmtId="49" xfId="0" applyAlignment="1" applyBorder="1" applyFill="1" applyFont="1" applyNumberFormat="1">
      <alignment horizontal="center" vertical="center"/>
    </xf>
    <xf borderId="2" fillId="21" fontId="39" numFmtId="0" xfId="0" applyAlignment="1" applyBorder="1" applyFill="1" applyFont="1">
      <alignment horizontal="center" vertical="center"/>
    </xf>
    <xf borderId="2" fillId="21" fontId="2" numFmtId="4" xfId="0" applyAlignment="1" applyBorder="1" applyFill="1" applyFont="1" applyNumberFormat="1">
      <alignment readingOrder="0" vertical="center"/>
    </xf>
    <xf borderId="2" fillId="21" fontId="2" numFmtId="172" xfId="0" applyAlignment="1" applyBorder="1" applyFill="1" applyFont="1" applyNumberFormat="1">
      <alignment readingOrder="0" vertical="center"/>
    </xf>
    <xf borderId="2" fillId="21" fontId="14" numFmtId="0" xfId="0" applyAlignment="1" applyBorder="1" applyFill="1" applyFont="1">
      <alignment vertical="center"/>
    </xf>
    <xf borderId="1" fillId="21" fontId="16" numFmtId="0" xfId="0" applyAlignment="1" applyBorder="1" applyFill="1" applyFont="1">
      <alignment horizontal="center" vertical="center"/>
    </xf>
    <xf borderId="1" fillId="21" fontId="54" numFmtId="0" xfId="0" applyAlignment="1" applyBorder="1" applyFill="1" applyFont="1">
      <alignment vertical="center"/>
    </xf>
    <xf borderId="2" fillId="3" fontId="25" numFmtId="3" xfId="0" applyAlignment="1" applyBorder="1" applyFill="1" applyFont="1" applyNumberFormat="1">
      <alignment horizontal="left"/>
    </xf>
    <xf borderId="2" fillId="3" fontId="116" numFmtId="49" xfId="0" applyAlignment="1" applyBorder="1" applyFill="1" applyFont="1" applyNumberFormat="1">
      <alignment horizontal="right" vertical="center"/>
    </xf>
    <xf borderId="2" fillId="3" fontId="2" numFmtId="168" xfId="0" applyAlignment="1" applyBorder="1" applyFill="1" applyFont="1" applyNumberFormat="1">
      <alignment horizontal="right" vertical="center"/>
    </xf>
    <xf borderId="35" fillId="3" fontId="25" numFmtId="0" xfId="0" applyAlignment="1" applyBorder="1" applyFill="1" applyFont="1">
      <alignment horizontal="left"/>
    </xf>
    <xf borderId="25" fillId="3" fontId="2" numFmtId="0" xfId="0" applyAlignment="1" applyBorder="1" applyFill="1" applyFont="1">
      <alignment vertical="center"/>
    </xf>
    <xf borderId="16" fillId="3" fontId="25" numFmtId="0" xfId="0" applyAlignment="1" applyBorder="1" applyFill="1" applyFont="1">
      <alignment horizontal="left"/>
    </xf>
    <xf borderId="115" fillId="3" fontId="25" numFmtId="0" xfId="0" applyBorder="1" applyFill="1" applyFont="1"/>
    <xf borderId="1" fillId="3" fontId="25" numFmtId="0" xfId="0" applyAlignment="1" applyBorder="1" applyFill="1" applyFont="1">
      <alignment horizontal="left"/>
    </xf>
    <xf borderId="2" fillId="45" fontId="25" numFmtId="0" xfId="0" applyAlignment="1" applyBorder="1" applyFill="1" applyFont="1">
      <alignment vertical="center"/>
    </xf>
    <xf borderId="2" fillId="45" fontId="25" numFmtId="0" xfId="0" applyAlignment="1" applyBorder="1" applyFill="1" applyFont="1">
      <alignment horizontal="left"/>
    </xf>
    <xf borderId="25" fillId="45" fontId="25" numFmtId="0" xfId="0" applyBorder="1" applyFill="1" applyFont="1"/>
    <xf borderId="1" fillId="45" fontId="98" numFmtId="0" xfId="0" applyAlignment="1" applyBorder="1" applyFill="1" applyFont="1">
      <alignment horizontal="right"/>
    </xf>
    <xf borderId="1" fillId="45" fontId="98" numFmtId="3" xfId="0" applyAlignment="1" applyBorder="1" applyFill="1" applyFont="1" applyNumberFormat="1">
      <alignment horizontal="right"/>
    </xf>
    <xf borderId="1" fillId="45" fontId="1" numFmtId="0" xfId="0" applyBorder="1" applyFill="1" applyFont="1"/>
    <xf borderId="25" fillId="3" fontId="6" numFmtId="0" xfId="0" applyAlignment="1" applyBorder="1" applyFill="1" applyFont="1">
      <alignment horizontal="center" vertical="center"/>
    </xf>
    <xf borderId="2" fillId="3" fontId="99" numFmtId="0" xfId="0" applyAlignment="1" applyBorder="1" applyFill="1" applyFont="1">
      <alignment vertical="center"/>
    </xf>
    <xf borderId="25" fillId="3" fontId="99" numFmtId="0" xfId="0" applyBorder="1" applyFill="1" applyFont="1"/>
    <xf borderId="1" fillId="3" fontId="117" numFmtId="0" xfId="0" applyBorder="1" applyFill="1" applyFont="1"/>
    <xf borderId="2" fillId="3" fontId="118" numFmtId="0" xfId="0" applyAlignment="1" applyBorder="1" applyFill="1" applyFont="1">
      <alignment horizontal="left" vertical="center"/>
    </xf>
    <xf borderId="1" fillId="3" fontId="119" numFmtId="0" xfId="0" applyAlignment="1" applyBorder="1" applyFill="1" applyFont="1">
      <alignment horizontal="right" vertical="center"/>
    </xf>
    <xf borderId="1" fillId="3" fontId="120" numFmtId="3" xfId="0" applyAlignment="1" applyBorder="1" applyFill="1" applyFont="1" applyNumberFormat="1">
      <alignment horizontal="right" vertical="center"/>
    </xf>
    <xf borderId="2" fillId="3" fontId="2" numFmtId="4" xfId="0" applyAlignment="1" applyBorder="1" applyFill="1" applyFont="1" applyNumberFormat="1">
      <alignment readingOrder="0" vertical="center"/>
    </xf>
    <xf borderId="2" fillId="3" fontId="57" numFmtId="0" xfId="0" applyAlignment="1" applyBorder="1" applyFill="1" applyFont="1">
      <alignment horizontal="center" vertical="center"/>
    </xf>
    <xf borderId="38" fillId="3" fontId="25" numFmtId="0" xfId="0" applyAlignment="1" applyBorder="1" applyFill="1" applyFont="1">
      <alignment vertical="center"/>
    </xf>
    <xf borderId="38" fillId="21" fontId="25" numFmtId="0" xfId="0" applyAlignment="1" applyBorder="1" applyFill="1" applyFont="1">
      <alignment vertical="center"/>
    </xf>
    <xf borderId="2" fillId="21" fontId="61" numFmtId="14" xfId="0" applyAlignment="1" applyBorder="1" applyFill="1" applyFont="1" applyNumberFormat="1">
      <alignment horizontal="center" vertical="center"/>
    </xf>
    <xf borderId="2" fillId="3" fontId="11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/>
    </xf>
    <xf borderId="1" fillId="3" fontId="60" numFmtId="3" xfId="0" applyBorder="1" applyFill="1" applyFont="1" applyNumberFormat="1"/>
    <xf borderId="48" fillId="21" fontId="121" numFmtId="0" xfId="0" applyAlignment="1" applyBorder="1" applyFill="1" applyFont="1">
      <alignment horizontal="center" vertical="center"/>
    </xf>
    <xf borderId="105" fillId="0" fontId="8" numFmtId="0" xfId="0" applyBorder="1" applyFont="1"/>
    <xf borderId="1" fillId="21" fontId="60" numFmtId="0" xfId="0" applyBorder="1" applyFill="1" applyFont="1"/>
    <xf borderId="1" fillId="3" fontId="2" numFmtId="0" xfId="0" applyAlignment="1" applyBorder="1" applyFill="1" applyFont="1">
      <alignment horizontal="right" vertical="center"/>
    </xf>
    <xf borderId="16" fillId="5" fontId="122" numFmtId="0" xfId="0" applyAlignment="1" applyBorder="1" applyFill="1" applyFont="1">
      <alignment horizontal="center" vertical="center"/>
    </xf>
    <xf borderId="16" fillId="5" fontId="122" numFmtId="0" xfId="0" applyAlignment="1" applyBorder="1" applyFill="1" applyFont="1">
      <alignment horizontal="left" vertical="center"/>
    </xf>
    <xf borderId="25" fillId="5" fontId="112" numFmtId="0" xfId="0" applyAlignment="1" applyBorder="1" applyFill="1" applyFont="1">
      <alignment horizontal="center" shrinkToFit="0" vertical="center" wrapText="1"/>
    </xf>
    <xf borderId="1" fillId="3" fontId="123" numFmtId="14" xfId="0" applyAlignment="1" applyBorder="1" applyFill="1" applyFont="1" applyNumberFormat="1">
      <alignment horizontal="left" shrinkToFit="0" vertical="center" wrapText="1"/>
    </xf>
    <xf borderId="104" fillId="5" fontId="122" numFmtId="0" xfId="0" applyAlignment="1" applyBorder="1" applyFill="1" applyFont="1">
      <alignment horizontal="left" vertical="center"/>
    </xf>
    <xf borderId="104" fillId="5" fontId="122" numFmtId="0" xfId="0" applyAlignment="1" applyBorder="1" applyFill="1" applyFont="1">
      <alignment horizontal="center" vertical="center"/>
    </xf>
    <xf borderId="1" fillId="5" fontId="123" numFmtId="14" xfId="0" applyAlignment="1" applyBorder="1" applyFill="1" applyFont="1" applyNumberFormat="1">
      <alignment horizontal="left" shrinkToFit="0" vertical="center" wrapText="1"/>
    </xf>
    <xf borderId="1" fillId="5" fontId="122" numFmtId="0" xfId="0" applyAlignment="1" applyBorder="1" applyFill="1" applyFont="1">
      <alignment horizontal="left" vertical="center"/>
    </xf>
    <xf borderId="1" fillId="5" fontId="122" numFmtId="0" xfId="0" applyAlignment="1" applyBorder="1" applyFill="1" applyFont="1">
      <alignment horizontal="center" vertical="center"/>
    </xf>
    <xf borderId="1" fillId="3" fontId="124" numFmtId="0" xfId="0" applyAlignment="1" applyBorder="1" applyFill="1" applyFont="1">
      <alignment horizontal="right" vertical="center"/>
    </xf>
    <xf borderId="2" fillId="21" fontId="125" numFmtId="0" xfId="0" applyAlignment="1" applyBorder="1" applyFill="1" applyFont="1">
      <alignment horizontal="center" vertical="center"/>
    </xf>
    <xf borderId="2" fillId="21" fontId="125" numFmtId="0" xfId="0" applyAlignment="1" applyBorder="1" applyFill="1" applyFont="1">
      <alignment horizontal="left" vertical="center"/>
    </xf>
    <xf borderId="2" fillId="21" fontId="126" numFmtId="0" xfId="0" applyAlignment="1" applyBorder="1" applyFill="1" applyFont="1">
      <alignment horizontal="left" vertical="center"/>
    </xf>
    <xf borderId="25" fillId="21" fontId="127" numFmtId="0" xfId="0" applyAlignment="1" applyBorder="1" applyFill="1" applyFont="1">
      <alignment horizontal="center" vertical="center"/>
    </xf>
    <xf borderId="1" fillId="3" fontId="128" numFmtId="0" xfId="0" applyBorder="1" applyFill="1" applyFont="1"/>
    <xf borderId="1" fillId="3" fontId="1" numFmtId="0" xfId="0" applyAlignment="1" applyBorder="1" applyFill="1" applyFont="1">
      <alignment horizontal="right"/>
    </xf>
    <xf borderId="2" fillId="13" fontId="125" numFmtId="0" xfId="0" applyAlignment="1" applyBorder="1" applyFill="1" applyFont="1">
      <alignment horizontal="center" vertical="center"/>
    </xf>
    <xf borderId="2" fillId="13" fontId="129" numFmtId="0" xfId="0" applyBorder="1" applyFill="1" applyFont="1"/>
    <xf borderId="2" fillId="21" fontId="130" numFmtId="0" xfId="0" applyAlignment="1" applyBorder="1" applyFill="1" applyFont="1">
      <alignment horizontal="center" shrinkToFit="0" vertical="center" wrapText="1"/>
    </xf>
    <xf borderId="1" fillId="19" fontId="128" numFmtId="0" xfId="0" applyBorder="1" applyFill="1" applyFont="1"/>
    <xf borderId="1" fillId="13" fontId="129" numFmtId="0" xfId="0" applyBorder="1" applyFill="1" applyFont="1"/>
    <xf borderId="1" fillId="21" fontId="130" numFmtId="0" xfId="0" applyAlignment="1" applyBorder="1" applyFill="1" applyFont="1">
      <alignment horizontal="center" shrinkToFit="0" vertical="center" wrapText="1"/>
    </xf>
    <xf borderId="1" fillId="46" fontId="1" numFmtId="0" xfId="0" applyAlignment="1" applyBorder="1" applyFill="1" applyFont="1">
      <alignment horizontal="center" vertical="center"/>
    </xf>
    <xf borderId="1" fillId="46" fontId="1" numFmtId="0" xfId="0" applyBorder="1" applyFill="1" applyFont="1"/>
    <xf borderId="2" fillId="46" fontId="61" numFmtId="0" xfId="0" applyAlignment="1" applyBorder="1" applyFill="1" applyFont="1">
      <alignment horizontal="center" shrinkToFit="0" vertical="center" wrapText="1"/>
    </xf>
    <xf borderId="2" fillId="47" fontId="131" numFmtId="0" xfId="0" applyAlignment="1" applyBorder="1" applyFill="1" applyFont="1">
      <alignment horizontal="center" shrinkToFit="0" vertical="center" wrapText="1"/>
    </xf>
    <xf borderId="2" fillId="46" fontId="61" numFmtId="0" xfId="0" applyAlignment="1" applyBorder="1" applyFill="1" applyFont="1">
      <alignment horizontal="center" vertical="center"/>
    </xf>
    <xf borderId="2" fillId="47" fontId="131" numFmtId="0" xfId="0" applyAlignment="1" applyBorder="1" applyFill="1" applyFont="1">
      <alignment horizontal="center" vertical="center"/>
    </xf>
    <xf borderId="1" fillId="46" fontId="94" numFmtId="0" xfId="0" applyAlignment="1" applyBorder="1" applyFill="1" applyFont="1">
      <alignment horizontal="left" vertical="center"/>
    </xf>
    <xf borderId="1" fillId="46" fontId="61" numFmtId="0" xfId="0" applyAlignment="1" applyBorder="1" applyFill="1" applyFont="1">
      <alignment horizontal="left" vertical="center"/>
    </xf>
    <xf borderId="1" fillId="48" fontId="131" numFmtId="0" xfId="0" applyAlignment="1" applyBorder="1" applyFill="1" applyFont="1">
      <alignment horizontal="center" shrinkToFit="0" vertical="center" wrapText="1"/>
    </xf>
    <xf borderId="1" fillId="47" fontId="131" numFmtId="0" xfId="0" applyAlignment="1" applyBorder="1" applyFill="1" applyFont="1">
      <alignment horizontal="center" shrinkToFit="0" vertical="center" wrapText="1"/>
    </xf>
    <xf borderId="1" fillId="18" fontId="132" numFmtId="0" xfId="0" applyAlignment="1" applyBorder="1" applyFill="1" applyFont="1">
      <alignment vertical="center"/>
    </xf>
    <xf borderId="1" fillId="18" fontId="1" numFmtId="0" xfId="0" applyBorder="1" applyFill="1" applyFont="1"/>
    <xf borderId="2" fillId="3" fontId="2" numFmtId="10" xfId="0" applyAlignment="1" applyBorder="1" applyFill="1" applyFont="1" applyNumberFormat="1">
      <alignment horizontal="right" readingOrder="0" vertical="center"/>
    </xf>
    <xf borderId="2" fillId="16" fontId="4" numFmtId="0" xfId="0" applyAlignment="1" applyBorder="1" applyFill="1" applyFont="1">
      <alignment vertical="center"/>
    </xf>
    <xf borderId="1" fillId="49" fontId="6" numFmtId="0" xfId="0" applyAlignment="1" applyBorder="1" applyFill="1" applyFont="1">
      <alignment vertical="center"/>
    </xf>
    <xf borderId="116" fillId="3" fontId="1" numFmtId="0" xfId="0" applyAlignment="1" applyBorder="1" applyFill="1" applyFont="1">
      <alignment vertical="center"/>
    </xf>
    <xf borderId="117" fillId="21" fontId="1" numFmtId="0" xfId="0" applyAlignment="1" applyBorder="1" applyFill="1" applyFont="1">
      <alignment vertical="center"/>
    </xf>
    <xf borderId="117" fillId="21" fontId="1" numFmtId="0" xfId="0" applyAlignment="1" applyBorder="1" applyFill="1" applyFont="1">
      <alignment horizontal="center" vertical="center"/>
    </xf>
    <xf borderId="117" fillId="21" fontId="1" numFmtId="0" xfId="0" applyAlignment="1" applyBorder="1" applyFill="1" applyFont="1">
      <alignment horizontal="right" vertical="center"/>
    </xf>
    <xf borderId="117" fillId="21" fontId="38" numFmtId="0" xfId="0" applyAlignment="1" applyBorder="1" applyFill="1" applyFont="1">
      <alignment vertical="center"/>
    </xf>
    <xf borderId="117" fillId="21" fontId="23" numFmtId="0" xfId="0" applyAlignment="1" applyBorder="1" applyFill="1" applyFont="1">
      <alignment horizontal="center" vertical="center"/>
    </xf>
    <xf borderId="117" fillId="2" fontId="1" numFmtId="0" xfId="0" applyAlignment="1" applyBorder="1" applyFill="1" applyFont="1">
      <alignment vertical="center"/>
    </xf>
    <xf borderId="29" fillId="0" fontId="2" numFmtId="0" xfId="0" applyAlignment="1" applyBorder="1" applyFont="1">
      <alignment horizontal="center" vertical="center"/>
    </xf>
    <xf borderId="49" fillId="3" fontId="2" numFmtId="0" xfId="0" applyAlignment="1" applyBorder="1" applyFill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92" fillId="3" fontId="133" numFmtId="0" xfId="0" applyAlignment="1" applyBorder="1" applyFill="1" applyFont="1">
      <alignment horizontal="center" vertical="center"/>
    </xf>
    <xf borderId="92" fillId="21" fontId="1" numFmtId="0" xfId="0" applyAlignment="1" applyBorder="1" applyFill="1" applyFont="1">
      <alignment vertical="center"/>
    </xf>
    <xf borderId="92" fillId="21" fontId="1" numFmtId="0" xfId="0" applyAlignment="1" applyBorder="1" applyFill="1" applyFont="1">
      <alignment horizontal="center" vertical="center"/>
    </xf>
    <xf borderId="92" fillId="21" fontId="1" numFmtId="0" xfId="0" applyAlignment="1" applyBorder="1" applyFill="1" applyFont="1">
      <alignment horizontal="right" vertical="center"/>
    </xf>
    <xf borderId="92" fillId="21" fontId="38" numFmtId="0" xfId="0" applyAlignment="1" applyBorder="1" applyFill="1" applyFont="1">
      <alignment vertical="center"/>
    </xf>
    <xf borderId="92" fillId="2" fontId="1" numFmtId="0" xfId="0" applyAlignment="1" applyBorder="1" applyFill="1" applyFont="1">
      <alignment vertical="center"/>
    </xf>
    <xf borderId="92" fillId="21" fontId="23" numFmtId="165" xfId="0" applyAlignment="1" applyBorder="1" applyFill="1" applyFont="1" applyNumberFormat="1">
      <alignment horizontal="center" vertical="center"/>
    </xf>
    <xf borderId="92" fillId="21" fontId="23" numFmtId="176" xfId="0" applyAlignment="1" applyBorder="1" applyFill="1" applyFont="1" applyNumberFormat="1">
      <alignment horizontal="center" vertical="center"/>
    </xf>
    <xf borderId="1" fillId="3" fontId="134" numFmtId="3" xfId="0" applyAlignment="1" applyBorder="1" applyFill="1" applyFont="1" applyNumberFormat="1">
      <alignment horizontal="center" vertical="center"/>
    </xf>
    <xf borderId="7" fillId="3" fontId="116" numFmtId="49" xfId="0" applyAlignment="1" applyBorder="1" applyFill="1" applyFont="1" applyNumberFormat="1">
      <alignment horizontal="right" vertical="center"/>
    </xf>
    <xf borderId="7" fillId="3" fontId="2" numFmtId="168" xfId="0" applyAlignment="1" applyBorder="1" applyFill="1" applyFont="1" applyNumberFormat="1">
      <alignment horizontal="right" vertical="center"/>
    </xf>
    <xf borderId="2" fillId="3" fontId="6" numFmtId="1" xfId="0" applyAlignment="1" applyBorder="1" applyFill="1" applyFont="1" applyNumberFormat="1">
      <alignment horizontal="right" vertical="center"/>
    </xf>
    <xf borderId="1" fillId="18" fontId="2" numFmtId="0" xfId="0" applyAlignment="1" applyBorder="1" applyFill="1" applyFont="1">
      <alignment vertical="center"/>
    </xf>
    <xf borderId="1" fillId="3" fontId="14" numFmtId="0" xfId="0" applyAlignment="1" applyBorder="1" applyFill="1" applyFont="1">
      <alignment readingOrder="0" vertical="center"/>
    </xf>
    <xf borderId="1" fillId="11" fontId="1" numFmtId="0" xfId="0" applyAlignment="1" applyBorder="1" applyFill="1" applyFont="1">
      <alignment horizontal="center" vertical="center"/>
    </xf>
    <xf borderId="118" fillId="3" fontId="2" numFmtId="0" xfId="0" applyAlignment="1" applyBorder="1" applyFill="1" applyFont="1">
      <alignment vertical="center"/>
    </xf>
    <xf borderId="118" fillId="3" fontId="2" numFmtId="14" xfId="0" applyAlignment="1" applyBorder="1" applyFill="1" applyFont="1" applyNumberFormat="1">
      <alignment horizontal="right" vertical="center"/>
    </xf>
    <xf borderId="25" fillId="3" fontId="14" numFmtId="0" xfId="0" applyAlignment="1" applyBorder="1" applyFill="1" applyFont="1">
      <alignment vertical="center"/>
    </xf>
    <xf borderId="25" fillId="3" fontId="14" numFmtId="0" xfId="0" applyAlignment="1" applyBorder="1" applyFill="1" applyFont="1">
      <alignment horizontal="center" vertical="center"/>
    </xf>
    <xf borderId="1" fillId="18" fontId="89" numFmtId="0" xfId="0" applyAlignment="1" applyBorder="1" applyFill="1" applyFont="1">
      <alignment vertical="center"/>
    </xf>
    <xf borderId="119" fillId="3" fontId="2" numFmtId="0" xfId="0" applyAlignment="1" applyBorder="1" applyFill="1" applyFont="1">
      <alignment vertical="center"/>
    </xf>
    <xf borderId="119" fillId="3" fontId="2" numFmtId="0" xfId="0" applyAlignment="1" applyBorder="1" applyFill="1" applyFont="1">
      <alignment horizontal="right" vertical="center"/>
    </xf>
    <xf borderId="7" fillId="3" fontId="2" numFmtId="49" xfId="0" applyAlignment="1" applyBorder="1" applyFill="1" applyFont="1" applyNumberFormat="1">
      <alignment horizontal="right" vertical="center"/>
    </xf>
    <xf borderId="7" fillId="3" fontId="2" numFmtId="14" xfId="0" applyAlignment="1" applyBorder="1" applyFill="1" applyFont="1" applyNumberFormat="1">
      <alignment horizontal="right" vertical="center"/>
    </xf>
    <xf borderId="116" fillId="21" fontId="1" numFmtId="0" xfId="0" applyAlignment="1" applyBorder="1" applyFill="1" applyFont="1">
      <alignment vertical="center"/>
    </xf>
    <xf borderId="116" fillId="21" fontId="1" numFmtId="0" xfId="0" applyAlignment="1" applyBorder="1" applyFill="1" applyFont="1">
      <alignment horizontal="center" vertical="center"/>
    </xf>
    <xf borderId="116" fillId="21" fontId="1" numFmtId="0" xfId="0" applyAlignment="1" applyBorder="1" applyFill="1" applyFont="1">
      <alignment horizontal="right" vertical="center"/>
    </xf>
    <xf borderId="116" fillId="21" fontId="38" numFmtId="0" xfId="0" applyAlignment="1" applyBorder="1" applyFill="1" applyFont="1">
      <alignment vertical="center"/>
    </xf>
    <xf borderId="116" fillId="21" fontId="23" numFmtId="0" xfId="0" applyAlignment="1" applyBorder="1" applyFill="1" applyFont="1">
      <alignment horizontal="center" vertical="center"/>
    </xf>
    <xf borderId="116" fillId="2" fontId="1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vertical="center"/>
    </xf>
    <xf borderId="1" fillId="3" fontId="135" numFmtId="0" xfId="0" applyAlignment="1" applyBorder="1" applyFill="1" applyFont="1">
      <alignment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vertical="center"/>
    </xf>
    <xf borderId="0" fillId="0" fontId="38" numFmtId="0" xfId="0" applyFont="1"/>
    <xf borderId="1" fillId="3" fontId="17" numFmtId="49" xfId="0" applyAlignment="1" applyBorder="1" applyFill="1" applyFont="1" applyNumberFormat="1">
      <alignment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2</xdr:row>
      <xdr:rowOff>180975</xdr:rowOff>
    </xdr:from>
    <xdr:ext cx="6600825" cy="52197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3</xdr:row>
      <xdr:rowOff>190500</xdr:rowOff>
    </xdr:from>
    <xdr:ext cx="10182225" cy="4448175"/>
    <xdr:pic>
      <xdr:nvPicPr>
        <xdr:cNvPr id="0" name="image4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823</xdr:row>
      <xdr:rowOff>190500</xdr:rowOff>
    </xdr:from>
    <xdr:ext cx="7658100" cy="44100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95250</xdr:rowOff>
    </xdr:from>
    <xdr:ext cx="6143625" cy="397192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26</xdr:row>
      <xdr:rowOff>19050</xdr:rowOff>
    </xdr:from>
    <xdr:ext cx="6429375" cy="4048125"/>
    <xdr:sp>
      <xdr:nvSpPr>
        <xdr:cNvPr id="3" name="Shape 3"/>
        <xdr:cNvSpPr/>
      </xdr:nvSpPr>
      <xdr:spPr>
        <a:xfrm>
          <a:off x="2136075" y="1760700"/>
          <a:ext cx="6419850" cy="40386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20322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Dari Tabel Downtime </a:t>
          </a:r>
          <a:r>
            <a:rPr b="1"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Vendor ISP Telkom</a:t>
          </a: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, penjelasan lebih lanjut sbb : </a:t>
          </a:r>
          <a:endParaRPr sz="14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-228611" lvl="0" marL="228611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Terjadi Gangguan koneksi FO CUT pada lokasi KC Pasuruan, Sampang, Bawean, Perak, KCPS SBY Barat, Probolinggo, KCP Maospati, Brondong, Rejoso, Karanggeneng, Rengel, Kencong</a:t>
          </a:r>
          <a:endParaRPr sz="1400"/>
        </a:p>
        <a:p>
          <a:pPr indent="-228611" lvl="0" marL="228611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Terjadi</a:t>
          </a: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Gamas pada lokasi</a:t>
          </a:r>
          <a:endParaRPr sz="14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-228611" lvl="0" marL="228611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Terjadi Modem Hang pada Lokasi KC Kangean, KCP Undaan, Glenmore</a:t>
          </a:r>
          <a:endParaRPr sz="1400"/>
        </a:p>
        <a:p>
          <a:pPr indent="-228611" lvl="0" marL="228611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Terjadi Pemadaman Listrik pad Lokasi KC Madiun, KCP Pragaan, Sumberejo</a:t>
          </a:r>
          <a:endParaRPr sz="1400"/>
        </a:p>
        <a:p>
          <a:pPr indent="-228611" lvl="0" marL="228611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Terjadi Gangguan Akses Central pada Lokasi</a:t>
          </a:r>
          <a:endParaRPr sz="1400"/>
        </a:p>
        <a:p>
          <a:pPr indent="-228611" lvl="0" marL="228611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Char char="•"/>
          </a:pPr>
          <a:r>
            <a:rPr lang="en-US" sz="1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Terjadi Relokasi jaringan pada Lokasi KC Situbondo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12.%20DRAFF%20INVOIS%20TELKOM%20DESEMBER%202025%20(792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Availability%20Des2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BASE"/>
      <sheetName val="DES25"/>
      <sheetName val="Data Invois Des25(792)"/>
      <sheetName val="Availability Nov25"/>
      <sheetName val="SUMMARY DES25"/>
      <sheetName val="Master Jaringan Des 2025(792)"/>
      <sheetName val="SLA Pemakaian NOV 25"/>
      <sheetName val="REKAP GGN NOV25"/>
      <sheetName val="ADD 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vailability Des2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72.16.205.109/30" TargetMode="External"/><Relationship Id="rId2" Type="http://schemas.openxmlformats.org/officeDocument/2006/relationships/hyperlink" Target="https://172.16.205.109/30" TargetMode="External"/><Relationship Id="rId3" Type="http://schemas.openxmlformats.org/officeDocument/2006/relationships/hyperlink" Target="https://192.168.170.2/30" TargetMode="External"/><Relationship Id="rId4" Type="http://schemas.openxmlformats.org/officeDocument/2006/relationships/hyperlink" Target="https://192.168.170.2/30" TargetMode="External"/><Relationship Id="rId11" Type="http://schemas.openxmlformats.org/officeDocument/2006/relationships/hyperlink" Target="https://drive.google.com/drive/folders/1sa8kycn1eZ1a5mYM3EgWUmKOL76A2WCZ?usp=drive_link" TargetMode="External"/><Relationship Id="rId10" Type="http://schemas.openxmlformats.org/officeDocument/2006/relationships/hyperlink" Target="https://196.168.178.97/29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196.168.178.97/29" TargetMode="External"/><Relationship Id="rId5" Type="http://schemas.openxmlformats.org/officeDocument/2006/relationships/hyperlink" Target="https://196.168.100.65/28" TargetMode="External"/><Relationship Id="rId6" Type="http://schemas.openxmlformats.org/officeDocument/2006/relationships/hyperlink" Target="https://196.168.100.65/28" TargetMode="External"/><Relationship Id="rId7" Type="http://schemas.openxmlformats.org/officeDocument/2006/relationships/hyperlink" Target="https://196.168.119.9/29" TargetMode="External"/><Relationship Id="rId8" Type="http://schemas.openxmlformats.org/officeDocument/2006/relationships/hyperlink" Target="https://196.168.119.9/2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196.168.100.65/2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196.168.100.65/2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192.168.150.26/30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2" width="45.5"/>
    <col customWidth="1" min="3" max="3" width="24.38"/>
    <col customWidth="1" min="4" max="4" width="33.0"/>
    <col customWidth="1" min="5" max="5" width="25.63"/>
    <col customWidth="1" min="6" max="6" width="37.25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8" t="s">
        <v>9</v>
      </c>
      <c r="B2" s="21" t="s">
        <v>11</v>
      </c>
      <c r="C2" s="23" t="s">
        <v>12</v>
      </c>
      <c r="D2" s="25" t="s">
        <v>13</v>
      </c>
      <c r="E2" s="31">
        <v>45361.0</v>
      </c>
      <c r="F2" s="36"/>
      <c r="G2" s="39"/>
      <c r="H2" s="3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43" t="s">
        <v>19</v>
      </c>
      <c r="B3" s="45" t="s">
        <v>20</v>
      </c>
      <c r="C3" s="47" t="s">
        <v>12</v>
      </c>
      <c r="D3" s="48" t="s">
        <v>13</v>
      </c>
      <c r="E3" s="52">
        <v>45361.0</v>
      </c>
      <c r="F3" s="36"/>
      <c r="G3" s="39"/>
      <c r="H3" s="3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18" t="s">
        <v>22</v>
      </c>
      <c r="B4" s="21" t="s">
        <v>23</v>
      </c>
      <c r="C4" s="23" t="s">
        <v>12</v>
      </c>
      <c r="D4" s="25" t="s">
        <v>13</v>
      </c>
      <c r="E4" s="53" t="s">
        <v>24</v>
      </c>
      <c r="F4" s="54"/>
      <c r="G4" s="57"/>
      <c r="H4" s="5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43" t="s">
        <v>25</v>
      </c>
      <c r="B5" s="45" t="s">
        <v>26</v>
      </c>
      <c r="C5" s="47" t="s">
        <v>12</v>
      </c>
      <c r="D5" s="48" t="s">
        <v>13</v>
      </c>
      <c r="E5" s="59" t="s">
        <v>24</v>
      </c>
      <c r="F5" s="36"/>
      <c r="G5" s="39"/>
      <c r="H5" s="3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18" t="s">
        <v>29</v>
      </c>
      <c r="B6" s="21" t="s">
        <v>30</v>
      </c>
      <c r="C6" s="23" t="s">
        <v>12</v>
      </c>
      <c r="D6" s="25" t="s">
        <v>13</v>
      </c>
      <c r="E6" s="53" t="s">
        <v>31</v>
      </c>
      <c r="F6" s="54"/>
      <c r="G6" s="57"/>
      <c r="H6" s="5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43" t="s">
        <v>34</v>
      </c>
      <c r="B7" s="45" t="s">
        <v>35</v>
      </c>
      <c r="C7" s="47" t="s">
        <v>12</v>
      </c>
      <c r="D7" s="48" t="s">
        <v>13</v>
      </c>
      <c r="E7" s="59" t="s">
        <v>31</v>
      </c>
      <c r="F7" s="36"/>
      <c r="G7" s="39"/>
      <c r="H7" s="3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18" t="s">
        <v>37</v>
      </c>
      <c r="B8" s="21" t="s">
        <v>38</v>
      </c>
      <c r="C8" s="23" t="s">
        <v>12</v>
      </c>
      <c r="D8" s="25" t="s">
        <v>13</v>
      </c>
      <c r="E8" s="66">
        <v>43497.0</v>
      </c>
      <c r="F8" s="54"/>
      <c r="G8" s="57"/>
      <c r="H8" s="5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43" t="s">
        <v>43</v>
      </c>
      <c r="B9" s="45" t="s">
        <v>45</v>
      </c>
      <c r="C9" s="47" t="s">
        <v>12</v>
      </c>
      <c r="D9" s="48" t="s">
        <v>13</v>
      </c>
      <c r="E9" s="70">
        <v>43497.0</v>
      </c>
      <c r="F9" s="36"/>
      <c r="G9" s="39"/>
      <c r="H9" s="3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18" t="s">
        <v>48</v>
      </c>
      <c r="B10" s="21" t="s">
        <v>50</v>
      </c>
      <c r="C10" s="23" t="s">
        <v>12</v>
      </c>
      <c r="D10" s="25" t="s">
        <v>13</v>
      </c>
      <c r="E10" s="53" t="s">
        <v>51</v>
      </c>
      <c r="F10" s="54"/>
      <c r="G10" s="57"/>
      <c r="H10" s="5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43" t="s">
        <v>53</v>
      </c>
      <c r="B11" s="45" t="s">
        <v>54</v>
      </c>
      <c r="C11" s="47" t="s">
        <v>12</v>
      </c>
      <c r="D11" s="48" t="s">
        <v>13</v>
      </c>
      <c r="E11" s="59" t="s">
        <v>55</v>
      </c>
      <c r="F11" s="36"/>
      <c r="G11" s="39"/>
      <c r="H11" s="3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18" t="s">
        <v>58</v>
      </c>
      <c r="B12" s="21" t="s">
        <v>59</v>
      </c>
      <c r="C12" s="23" t="s">
        <v>12</v>
      </c>
      <c r="D12" s="25" t="s">
        <v>13</v>
      </c>
      <c r="E12" s="53" t="s">
        <v>61</v>
      </c>
      <c r="F12" s="54"/>
      <c r="G12" s="57"/>
      <c r="H12" s="5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43" t="s">
        <v>63</v>
      </c>
      <c r="B13" s="45" t="s">
        <v>64</v>
      </c>
      <c r="C13" s="47" t="s">
        <v>12</v>
      </c>
      <c r="D13" s="48" t="s">
        <v>13</v>
      </c>
      <c r="E13" s="59" t="s">
        <v>66</v>
      </c>
      <c r="F13" s="36"/>
      <c r="G13" s="39"/>
      <c r="H13" s="3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80" t="s">
        <v>71</v>
      </c>
      <c r="B14" s="81" t="s">
        <v>73</v>
      </c>
      <c r="C14" s="85" t="s">
        <v>75</v>
      </c>
      <c r="D14" s="25" t="s">
        <v>78</v>
      </c>
      <c r="E14" s="66">
        <v>46003.0</v>
      </c>
      <c r="F14" s="54"/>
      <c r="G14" s="57" t="s">
        <v>80</v>
      </c>
      <c r="H14" s="5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89" t="s">
        <v>85</v>
      </c>
      <c r="B15" s="91" t="s">
        <v>86</v>
      </c>
      <c r="C15" s="94" t="s">
        <v>87</v>
      </c>
      <c r="D15" s="96" t="s">
        <v>88</v>
      </c>
      <c r="E15" s="98">
        <v>43717.0</v>
      </c>
      <c r="F15" s="36"/>
      <c r="G15" s="39"/>
      <c r="H15" s="3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8" t="s">
        <v>90</v>
      </c>
      <c r="B16" s="21" t="s">
        <v>91</v>
      </c>
      <c r="C16" s="23" t="s">
        <v>92</v>
      </c>
      <c r="D16" s="25" t="s">
        <v>88</v>
      </c>
      <c r="E16" s="66">
        <v>44963.0</v>
      </c>
      <c r="F16" s="54"/>
      <c r="G16" s="57"/>
      <c r="H16" s="5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43" t="s">
        <v>94</v>
      </c>
      <c r="B17" s="45" t="s">
        <v>96</v>
      </c>
      <c r="C17" s="47" t="s">
        <v>99</v>
      </c>
      <c r="D17" s="48" t="s">
        <v>13</v>
      </c>
      <c r="E17" s="52">
        <v>43717.0</v>
      </c>
      <c r="F17" s="104"/>
      <c r="G17" s="107"/>
      <c r="H17" s="3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18" t="s">
        <v>103</v>
      </c>
      <c r="B18" s="110" t="s">
        <v>105</v>
      </c>
      <c r="C18" s="112" t="s">
        <v>106</v>
      </c>
      <c r="D18" s="25" t="s">
        <v>109</v>
      </c>
      <c r="E18" s="66">
        <v>43717.0</v>
      </c>
      <c r="F18" s="115"/>
      <c r="G18" s="116" t="s">
        <v>113</v>
      </c>
      <c r="H18" s="5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43" t="s">
        <v>114</v>
      </c>
      <c r="B19" s="45" t="s">
        <v>115</v>
      </c>
      <c r="C19" s="47" t="s">
        <v>116</v>
      </c>
      <c r="D19" s="48" t="s">
        <v>117</v>
      </c>
      <c r="E19" s="52">
        <v>42278.0</v>
      </c>
      <c r="F19" s="120"/>
      <c r="G19" s="121"/>
      <c r="H19" s="3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123" t="s">
        <v>120</v>
      </c>
      <c r="B20" s="126" t="s">
        <v>123</v>
      </c>
      <c r="C20" s="127" t="s">
        <v>126</v>
      </c>
      <c r="D20" s="130" t="s">
        <v>129</v>
      </c>
      <c r="E20" s="132" t="s">
        <v>130</v>
      </c>
      <c r="F20" s="115"/>
      <c r="G20" s="134" t="s">
        <v>131</v>
      </c>
      <c r="H20" s="5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43" t="s">
        <v>134</v>
      </c>
      <c r="B21" s="45" t="s">
        <v>135</v>
      </c>
      <c r="C21" s="94" t="s">
        <v>87</v>
      </c>
      <c r="D21" s="96" t="s">
        <v>136</v>
      </c>
      <c r="E21" s="47" t="s">
        <v>13</v>
      </c>
      <c r="F21" s="115"/>
      <c r="G21" s="116"/>
      <c r="H21" s="3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18" t="s">
        <v>139</v>
      </c>
      <c r="B22" s="21" t="s">
        <v>140</v>
      </c>
      <c r="C22" s="23" t="s">
        <v>141</v>
      </c>
      <c r="D22" s="130" t="s">
        <v>142</v>
      </c>
      <c r="E22" s="25" t="s">
        <v>13</v>
      </c>
      <c r="F22" s="120"/>
      <c r="G22" s="121"/>
      <c r="H22" s="5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43" t="s">
        <v>144</v>
      </c>
      <c r="B23" s="45" t="s">
        <v>145</v>
      </c>
      <c r="C23" s="47" t="s">
        <v>92</v>
      </c>
      <c r="D23" s="96" t="s">
        <v>147</v>
      </c>
      <c r="E23" s="48" t="s">
        <v>13</v>
      </c>
      <c r="F23" s="115"/>
      <c r="G23" s="116"/>
      <c r="H23" s="3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18" t="s">
        <v>152</v>
      </c>
      <c r="B24" s="21" t="s">
        <v>154</v>
      </c>
      <c r="C24" s="23" t="s">
        <v>141</v>
      </c>
      <c r="D24" s="130" t="s">
        <v>157</v>
      </c>
      <c r="E24" s="143" t="s">
        <v>13</v>
      </c>
      <c r="F24" s="120"/>
      <c r="G24" s="121"/>
      <c r="H24" s="5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43" t="s">
        <v>162</v>
      </c>
      <c r="B25" s="45" t="s">
        <v>163</v>
      </c>
      <c r="C25" s="47" t="s">
        <v>164</v>
      </c>
      <c r="D25" s="149" t="s">
        <v>166</v>
      </c>
      <c r="E25" s="47" t="s">
        <v>13</v>
      </c>
      <c r="F25" s="115"/>
      <c r="G25" s="154" t="s">
        <v>173</v>
      </c>
      <c r="H25" s="3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18" t="s">
        <v>181</v>
      </c>
      <c r="B26" s="21" t="s">
        <v>182</v>
      </c>
      <c r="C26" s="23" t="s">
        <v>183</v>
      </c>
      <c r="D26" s="25" t="s">
        <v>184</v>
      </c>
      <c r="E26" s="23" t="s">
        <v>187</v>
      </c>
      <c r="F26" s="120"/>
      <c r="G26" s="121"/>
      <c r="H26" s="5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43" t="s">
        <v>193</v>
      </c>
      <c r="B27" s="45" t="s">
        <v>196</v>
      </c>
      <c r="C27" s="47" t="s">
        <v>141</v>
      </c>
      <c r="D27" s="48" t="s">
        <v>198</v>
      </c>
      <c r="E27" s="52">
        <v>42014.0</v>
      </c>
      <c r="F27" s="115"/>
      <c r="G27" s="116"/>
      <c r="H27" s="3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18" t="s">
        <v>205</v>
      </c>
      <c r="B28" s="21" t="s">
        <v>207</v>
      </c>
      <c r="C28" s="23" t="s">
        <v>208</v>
      </c>
      <c r="D28" s="25" t="s">
        <v>209</v>
      </c>
      <c r="E28" s="53">
        <v>42677.0</v>
      </c>
      <c r="F28" s="120"/>
      <c r="G28" s="121"/>
      <c r="H28" s="5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43" t="s">
        <v>211</v>
      </c>
      <c r="B29" s="45" t="s">
        <v>212</v>
      </c>
      <c r="C29" s="47" t="s">
        <v>141</v>
      </c>
      <c r="D29" s="48" t="s">
        <v>213</v>
      </c>
      <c r="E29" s="70" t="s">
        <v>214</v>
      </c>
      <c r="F29" s="115"/>
      <c r="G29" s="116"/>
      <c r="H29" s="3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8" t="s">
        <v>216</v>
      </c>
      <c r="B30" s="21" t="s">
        <v>217</v>
      </c>
      <c r="C30" s="23" t="s">
        <v>218</v>
      </c>
      <c r="D30" s="25" t="s">
        <v>219</v>
      </c>
      <c r="E30" s="66">
        <v>42010.0</v>
      </c>
      <c r="F30" s="120"/>
      <c r="G30" s="121"/>
      <c r="H30" s="57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43" t="s">
        <v>220</v>
      </c>
      <c r="B31" s="45" t="s">
        <v>221</v>
      </c>
      <c r="C31" s="47" t="s">
        <v>92</v>
      </c>
      <c r="D31" s="48" t="s">
        <v>222</v>
      </c>
      <c r="E31" s="59">
        <v>42342.0</v>
      </c>
      <c r="F31" s="115"/>
      <c r="G31" s="116"/>
      <c r="H31" s="3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18" t="s">
        <v>224</v>
      </c>
      <c r="B32" s="21" t="s">
        <v>225</v>
      </c>
      <c r="C32" s="23" t="s">
        <v>87</v>
      </c>
      <c r="D32" s="25" t="s">
        <v>226</v>
      </c>
      <c r="E32" s="31" t="s">
        <v>227</v>
      </c>
      <c r="F32" s="120"/>
      <c r="G32" s="121"/>
      <c r="H32" s="5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43" t="s">
        <v>228</v>
      </c>
      <c r="B33" s="45" t="s">
        <v>229</v>
      </c>
      <c r="C33" s="47" t="s">
        <v>230</v>
      </c>
      <c r="D33" s="176" t="s">
        <v>231</v>
      </c>
      <c r="E33" s="59" t="s">
        <v>232</v>
      </c>
      <c r="F33" s="115"/>
      <c r="G33" s="179" t="s">
        <v>233</v>
      </c>
      <c r="H33" s="3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18" t="s">
        <v>237</v>
      </c>
      <c r="B34" s="21" t="s">
        <v>238</v>
      </c>
      <c r="C34" s="23" t="s">
        <v>183</v>
      </c>
      <c r="D34" s="183" t="s">
        <v>239</v>
      </c>
      <c r="E34" s="53" t="s">
        <v>241</v>
      </c>
      <c r="F34" s="120"/>
      <c r="G34" s="121"/>
      <c r="H34" s="57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43" t="s">
        <v>244</v>
      </c>
      <c r="B35" s="45" t="s">
        <v>245</v>
      </c>
      <c r="C35" s="47" t="s">
        <v>246</v>
      </c>
      <c r="D35" s="187" t="s">
        <v>247</v>
      </c>
      <c r="E35" s="52">
        <v>42011.0</v>
      </c>
      <c r="F35" s="115"/>
      <c r="G35" s="116"/>
      <c r="H35" s="3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18" t="s">
        <v>249</v>
      </c>
      <c r="B36" s="21" t="s">
        <v>250</v>
      </c>
      <c r="C36" s="23" t="s">
        <v>164</v>
      </c>
      <c r="D36" s="25" t="s">
        <v>251</v>
      </c>
      <c r="E36" s="31" t="s">
        <v>253</v>
      </c>
      <c r="F36" s="120"/>
      <c r="G36" s="121"/>
      <c r="H36" s="57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43" t="s">
        <v>254</v>
      </c>
      <c r="B37" s="45" t="s">
        <v>255</v>
      </c>
      <c r="C37" s="47" t="s">
        <v>218</v>
      </c>
      <c r="D37" s="48" t="s">
        <v>251</v>
      </c>
      <c r="E37" s="59" t="s">
        <v>253</v>
      </c>
      <c r="F37" s="115"/>
      <c r="G37" s="116"/>
      <c r="H37" s="3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18" t="s">
        <v>256</v>
      </c>
      <c r="B38" s="21" t="s">
        <v>257</v>
      </c>
      <c r="C38" s="23" t="s">
        <v>258</v>
      </c>
      <c r="D38" s="25" t="s">
        <v>259</v>
      </c>
      <c r="E38" s="53" t="s">
        <v>260</v>
      </c>
      <c r="F38" s="120"/>
      <c r="G38" s="121"/>
      <c r="H38" s="5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43" t="s">
        <v>261</v>
      </c>
      <c r="B39" s="45" t="s">
        <v>262</v>
      </c>
      <c r="C39" s="47" t="s">
        <v>218</v>
      </c>
      <c r="D39" s="48" t="s">
        <v>263</v>
      </c>
      <c r="E39" s="52">
        <v>42009.0</v>
      </c>
      <c r="F39" s="115"/>
      <c r="G39" s="116"/>
      <c r="H39" s="3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18" t="s">
        <v>264</v>
      </c>
      <c r="B40" s="21" t="s">
        <v>265</v>
      </c>
      <c r="C40" s="23" t="s">
        <v>218</v>
      </c>
      <c r="D40" s="25" t="s">
        <v>266</v>
      </c>
      <c r="E40" s="53">
        <v>42010.0</v>
      </c>
      <c r="F40" s="120"/>
      <c r="G40" s="121"/>
      <c r="H40" s="5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43" t="s">
        <v>267</v>
      </c>
      <c r="B41" s="45" t="s">
        <v>268</v>
      </c>
      <c r="C41" s="47" t="s">
        <v>218</v>
      </c>
      <c r="D41" s="48" t="s">
        <v>269</v>
      </c>
      <c r="E41" s="70">
        <v>42221.0</v>
      </c>
      <c r="F41" s="115"/>
      <c r="G41" s="116"/>
      <c r="H41" s="3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18" t="s">
        <v>270</v>
      </c>
      <c r="B42" s="21" t="s">
        <v>271</v>
      </c>
      <c r="C42" s="23" t="s">
        <v>218</v>
      </c>
      <c r="D42" s="25" t="s">
        <v>272</v>
      </c>
      <c r="E42" s="31">
        <v>42010.0</v>
      </c>
      <c r="F42" s="120"/>
      <c r="G42" s="121"/>
      <c r="H42" s="5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43" t="s">
        <v>273</v>
      </c>
      <c r="B43" s="45" t="s">
        <v>274</v>
      </c>
      <c r="C43" s="47" t="s">
        <v>141</v>
      </c>
      <c r="D43" s="48" t="s">
        <v>275</v>
      </c>
      <c r="E43" s="70">
        <v>42278.0</v>
      </c>
      <c r="F43" s="196" t="s">
        <v>276</v>
      </c>
      <c r="G43" s="198" t="s">
        <v>277</v>
      </c>
      <c r="H43" s="199">
        <v>2319819.0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18" t="s">
        <v>278</v>
      </c>
      <c r="B44" s="21" t="s">
        <v>279</v>
      </c>
      <c r="C44" s="23" t="s">
        <v>218</v>
      </c>
      <c r="D44" s="25" t="s">
        <v>275</v>
      </c>
      <c r="E44" s="31">
        <v>42278.0</v>
      </c>
      <c r="F44" s="120"/>
      <c r="G44" s="121"/>
      <c r="H44" s="57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43" t="s">
        <v>280</v>
      </c>
      <c r="B45" s="45" t="s">
        <v>281</v>
      </c>
      <c r="C45" s="47" t="s">
        <v>218</v>
      </c>
      <c r="D45" s="48" t="s">
        <v>282</v>
      </c>
      <c r="E45" s="70" t="s">
        <v>283</v>
      </c>
      <c r="F45" s="115"/>
      <c r="G45" s="116"/>
      <c r="H45" s="202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18" t="s">
        <v>284</v>
      </c>
      <c r="B46" s="21" t="s">
        <v>285</v>
      </c>
      <c r="C46" s="23" t="s">
        <v>218</v>
      </c>
      <c r="D46" s="25" t="s">
        <v>286</v>
      </c>
      <c r="E46" s="66">
        <v>43656.0</v>
      </c>
      <c r="F46" s="120"/>
      <c r="G46" s="121"/>
      <c r="H46" s="57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43" t="s">
        <v>287</v>
      </c>
      <c r="B47" s="45" t="s">
        <v>288</v>
      </c>
      <c r="C47" s="47" t="s">
        <v>218</v>
      </c>
      <c r="D47" s="48" t="s">
        <v>289</v>
      </c>
      <c r="E47" s="70" t="s">
        <v>290</v>
      </c>
      <c r="F47" s="115"/>
      <c r="G47" s="116"/>
      <c r="H47" s="3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18" t="s">
        <v>292</v>
      </c>
      <c r="B48" s="21" t="s">
        <v>293</v>
      </c>
      <c r="C48" s="23" t="s">
        <v>218</v>
      </c>
      <c r="D48" s="25" t="s">
        <v>294</v>
      </c>
      <c r="E48" s="53" t="s">
        <v>295</v>
      </c>
      <c r="F48" s="120"/>
      <c r="G48" s="121"/>
      <c r="H48" s="57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43" t="s">
        <v>296</v>
      </c>
      <c r="B49" s="45" t="s">
        <v>297</v>
      </c>
      <c r="C49" s="47" t="s">
        <v>218</v>
      </c>
      <c r="D49" s="48" t="s">
        <v>294</v>
      </c>
      <c r="E49" s="59" t="s">
        <v>295</v>
      </c>
      <c r="F49" s="115"/>
      <c r="G49" s="116"/>
      <c r="H49" s="3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18" t="s">
        <v>298</v>
      </c>
      <c r="B50" s="21" t="s">
        <v>299</v>
      </c>
      <c r="C50" s="23" t="s">
        <v>218</v>
      </c>
      <c r="D50" s="25" t="s">
        <v>300</v>
      </c>
      <c r="E50" s="66">
        <v>42010.0</v>
      </c>
      <c r="F50" s="120"/>
      <c r="G50" s="121"/>
      <c r="H50" s="57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43" t="s">
        <v>301</v>
      </c>
      <c r="B51" s="45" t="s">
        <v>302</v>
      </c>
      <c r="C51" s="47" t="s">
        <v>218</v>
      </c>
      <c r="D51" s="48" t="s">
        <v>303</v>
      </c>
      <c r="E51" s="59">
        <v>42010.0</v>
      </c>
      <c r="F51" s="115"/>
      <c r="G51" s="116"/>
      <c r="H51" s="3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18" t="s">
        <v>304</v>
      </c>
      <c r="B52" s="21" t="s">
        <v>305</v>
      </c>
      <c r="C52" s="23" t="s">
        <v>218</v>
      </c>
      <c r="D52" s="25" t="s">
        <v>306</v>
      </c>
      <c r="E52" s="31" t="s">
        <v>307</v>
      </c>
      <c r="F52" s="120"/>
      <c r="G52" s="121"/>
      <c r="H52" s="57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43" t="s">
        <v>308</v>
      </c>
      <c r="B53" s="45" t="s">
        <v>309</v>
      </c>
      <c r="C53" s="47" t="s">
        <v>218</v>
      </c>
      <c r="D53" s="48" t="s">
        <v>310</v>
      </c>
      <c r="E53" s="59" t="s">
        <v>311</v>
      </c>
      <c r="F53" s="115"/>
      <c r="G53" s="116"/>
      <c r="H53" s="3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18" t="s">
        <v>312</v>
      </c>
      <c r="B54" s="21" t="s">
        <v>313</v>
      </c>
      <c r="C54" s="23" t="s">
        <v>218</v>
      </c>
      <c r="D54" s="25" t="s">
        <v>314</v>
      </c>
      <c r="E54" s="66">
        <v>42010.0</v>
      </c>
      <c r="F54" s="120"/>
      <c r="G54" s="121"/>
      <c r="H54" s="57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43" t="s">
        <v>316</v>
      </c>
      <c r="B55" s="45" t="s">
        <v>317</v>
      </c>
      <c r="C55" s="47" t="s">
        <v>218</v>
      </c>
      <c r="D55" s="48" t="s">
        <v>318</v>
      </c>
      <c r="E55" s="70" t="s">
        <v>319</v>
      </c>
      <c r="F55" s="115"/>
      <c r="G55" s="116"/>
      <c r="H55" s="3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18" t="s">
        <v>320</v>
      </c>
      <c r="B56" s="21" t="s">
        <v>321</v>
      </c>
      <c r="C56" s="23" t="s">
        <v>126</v>
      </c>
      <c r="D56" s="25" t="s">
        <v>322</v>
      </c>
      <c r="E56" s="66">
        <v>42010.0</v>
      </c>
      <c r="F56" s="120"/>
      <c r="G56" s="121"/>
      <c r="H56" s="57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43" t="s">
        <v>323</v>
      </c>
      <c r="B57" s="45" t="s">
        <v>324</v>
      </c>
      <c r="C57" s="47" t="s">
        <v>218</v>
      </c>
      <c r="D57" s="48" t="s">
        <v>325</v>
      </c>
      <c r="E57" s="59">
        <v>42010.0</v>
      </c>
      <c r="F57" s="115"/>
      <c r="G57" s="116"/>
      <c r="H57" s="3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18" t="s">
        <v>326</v>
      </c>
      <c r="B58" s="21" t="s">
        <v>327</v>
      </c>
      <c r="C58" s="23" t="s">
        <v>164</v>
      </c>
      <c r="D58" s="25" t="s">
        <v>328</v>
      </c>
      <c r="E58" s="31" t="s">
        <v>283</v>
      </c>
      <c r="F58" s="120"/>
      <c r="G58" s="121"/>
      <c r="H58" s="57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43" t="s">
        <v>329</v>
      </c>
      <c r="B59" s="45" t="s">
        <v>330</v>
      </c>
      <c r="C59" s="47" t="s">
        <v>218</v>
      </c>
      <c r="D59" s="48" t="s">
        <v>331</v>
      </c>
      <c r="E59" s="59" t="s">
        <v>332</v>
      </c>
      <c r="F59" s="115"/>
      <c r="G59" s="116"/>
      <c r="H59" s="3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18" t="s">
        <v>333</v>
      </c>
      <c r="B60" s="21" t="s">
        <v>334</v>
      </c>
      <c r="C60" s="23" t="s">
        <v>218</v>
      </c>
      <c r="D60" s="25" t="s">
        <v>335</v>
      </c>
      <c r="E60" s="66">
        <v>42009.0</v>
      </c>
      <c r="F60" s="120"/>
      <c r="G60" s="121"/>
      <c r="H60" s="57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43" t="s">
        <v>336</v>
      </c>
      <c r="B61" s="45" t="s">
        <v>337</v>
      </c>
      <c r="C61" s="47" t="s">
        <v>218</v>
      </c>
      <c r="D61" s="48" t="s">
        <v>338</v>
      </c>
      <c r="E61" s="70" t="s">
        <v>339</v>
      </c>
      <c r="F61" s="115"/>
      <c r="G61" s="116"/>
      <c r="H61" s="3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18" t="s">
        <v>340</v>
      </c>
      <c r="B62" s="21" t="s">
        <v>341</v>
      </c>
      <c r="C62" s="23" t="s">
        <v>218</v>
      </c>
      <c r="D62" s="25" t="s">
        <v>342</v>
      </c>
      <c r="E62" s="53" t="s">
        <v>343</v>
      </c>
      <c r="F62" s="120"/>
      <c r="G62" s="121"/>
      <c r="H62" s="57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43" t="s">
        <v>344</v>
      </c>
      <c r="B63" s="45" t="s">
        <v>345</v>
      </c>
      <c r="C63" s="47" t="s">
        <v>346</v>
      </c>
      <c r="D63" s="48" t="s">
        <v>347</v>
      </c>
      <c r="E63" s="59" t="s">
        <v>348</v>
      </c>
      <c r="F63" s="115"/>
      <c r="G63" s="116"/>
      <c r="H63" s="3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18" t="s">
        <v>349</v>
      </c>
      <c r="B64" s="21" t="s">
        <v>350</v>
      </c>
      <c r="C64" s="23" t="s">
        <v>218</v>
      </c>
      <c r="D64" s="25" t="s">
        <v>347</v>
      </c>
      <c r="E64" s="53" t="s">
        <v>348</v>
      </c>
      <c r="F64" s="120"/>
      <c r="G64" s="121"/>
      <c r="H64" s="57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43" t="s">
        <v>352</v>
      </c>
      <c r="B65" s="45" t="s">
        <v>353</v>
      </c>
      <c r="C65" s="47" t="s">
        <v>218</v>
      </c>
      <c r="D65" s="48" t="s">
        <v>355</v>
      </c>
      <c r="E65" s="52">
        <v>42010.0</v>
      </c>
      <c r="F65" s="115"/>
      <c r="G65" s="116"/>
      <c r="H65" s="3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18" t="s">
        <v>357</v>
      </c>
      <c r="B66" s="21" t="s">
        <v>358</v>
      </c>
      <c r="C66" s="23" t="s">
        <v>218</v>
      </c>
      <c r="D66" s="25" t="s">
        <v>359</v>
      </c>
      <c r="E66" s="31" t="s">
        <v>360</v>
      </c>
      <c r="F66" s="120"/>
      <c r="G66" s="121"/>
      <c r="H66" s="57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43" t="s">
        <v>361</v>
      </c>
      <c r="B67" s="45" t="s">
        <v>362</v>
      </c>
      <c r="C67" s="47" t="s">
        <v>218</v>
      </c>
      <c r="D67" s="48" t="s">
        <v>363</v>
      </c>
      <c r="E67" s="59" t="s">
        <v>364</v>
      </c>
      <c r="F67" s="115"/>
      <c r="G67" s="116"/>
      <c r="H67" s="3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18" t="s">
        <v>365</v>
      </c>
      <c r="B68" s="21" t="s">
        <v>366</v>
      </c>
      <c r="C68" s="23" t="s">
        <v>218</v>
      </c>
      <c r="D68" s="25" t="s">
        <v>367</v>
      </c>
      <c r="E68" s="66">
        <v>44257.0</v>
      </c>
      <c r="F68" s="120"/>
      <c r="G68" s="121"/>
      <c r="H68" s="57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43" t="s">
        <v>368</v>
      </c>
      <c r="B69" s="45" t="s">
        <v>369</v>
      </c>
      <c r="C69" s="47" t="s">
        <v>218</v>
      </c>
      <c r="D69" s="48" t="s">
        <v>370</v>
      </c>
      <c r="E69" s="59">
        <v>42010.0</v>
      </c>
      <c r="F69" s="115"/>
      <c r="G69" s="116"/>
      <c r="H69" s="3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18" t="s">
        <v>371</v>
      </c>
      <c r="B70" s="21" t="s">
        <v>372</v>
      </c>
      <c r="C70" s="23" t="s">
        <v>218</v>
      </c>
      <c r="D70" s="25" t="s">
        <v>373</v>
      </c>
      <c r="E70" s="31">
        <v>42009.0</v>
      </c>
      <c r="F70" s="120"/>
      <c r="G70" s="121"/>
      <c r="H70" s="57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43" t="s">
        <v>374</v>
      </c>
      <c r="B71" s="45" t="s">
        <v>375</v>
      </c>
      <c r="C71" s="47" t="s">
        <v>218</v>
      </c>
      <c r="D71" s="48" t="s">
        <v>376</v>
      </c>
      <c r="E71" s="70" t="s">
        <v>377</v>
      </c>
      <c r="F71" s="115"/>
      <c r="G71" s="116"/>
      <c r="H71" s="3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18" t="s">
        <v>378</v>
      </c>
      <c r="B72" s="21" t="s">
        <v>379</v>
      </c>
      <c r="C72" s="23" t="s">
        <v>218</v>
      </c>
      <c r="D72" s="25" t="s">
        <v>380</v>
      </c>
      <c r="E72" s="66">
        <v>42014.0</v>
      </c>
      <c r="F72" s="120"/>
      <c r="G72" s="121"/>
      <c r="H72" s="57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43" t="s">
        <v>381</v>
      </c>
      <c r="B73" s="45" t="s">
        <v>382</v>
      </c>
      <c r="C73" s="47" t="s">
        <v>218</v>
      </c>
      <c r="D73" s="48" t="s">
        <v>383</v>
      </c>
      <c r="E73" s="59">
        <v>41030.0</v>
      </c>
      <c r="F73" s="115"/>
      <c r="G73" s="116"/>
      <c r="H73" s="3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18" t="s">
        <v>384</v>
      </c>
      <c r="B74" s="21" t="s">
        <v>385</v>
      </c>
      <c r="C74" s="23" t="s">
        <v>218</v>
      </c>
      <c r="D74" s="25" t="s">
        <v>386</v>
      </c>
      <c r="E74" s="31" t="s">
        <v>387</v>
      </c>
      <c r="F74" s="120"/>
      <c r="G74" s="121"/>
      <c r="H74" s="57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43" t="s">
        <v>388</v>
      </c>
      <c r="B75" s="45" t="s">
        <v>389</v>
      </c>
      <c r="C75" s="47" t="s">
        <v>218</v>
      </c>
      <c r="D75" s="48" t="s">
        <v>390</v>
      </c>
      <c r="E75" s="59" t="s">
        <v>391</v>
      </c>
      <c r="F75" s="115"/>
      <c r="G75" s="116"/>
      <c r="H75" s="3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18" t="s">
        <v>393</v>
      </c>
      <c r="B76" s="21" t="s">
        <v>394</v>
      </c>
      <c r="C76" s="23" t="s">
        <v>218</v>
      </c>
      <c r="D76" s="25" t="s">
        <v>395</v>
      </c>
      <c r="E76" s="53" t="s">
        <v>397</v>
      </c>
      <c r="F76" s="120"/>
      <c r="G76" s="121"/>
      <c r="H76" s="57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43" t="s">
        <v>398</v>
      </c>
      <c r="B77" s="45" t="s">
        <v>399</v>
      </c>
      <c r="C77" s="47" t="s">
        <v>106</v>
      </c>
      <c r="D77" s="48" t="s">
        <v>401</v>
      </c>
      <c r="E77" s="52">
        <v>43899.0</v>
      </c>
      <c r="F77" s="115"/>
      <c r="G77" s="116"/>
      <c r="H77" s="3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18" t="s">
        <v>402</v>
      </c>
      <c r="B78" s="21" t="s">
        <v>403</v>
      </c>
      <c r="C78" s="23" t="s">
        <v>106</v>
      </c>
      <c r="D78" s="25" t="s">
        <v>404</v>
      </c>
      <c r="E78" s="53">
        <v>45242.0</v>
      </c>
      <c r="F78" s="120"/>
      <c r="G78" s="121"/>
      <c r="H78" s="57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43" t="s">
        <v>405</v>
      </c>
      <c r="B79" s="45" t="s">
        <v>406</v>
      </c>
      <c r="C79" s="47" t="s">
        <v>141</v>
      </c>
      <c r="D79" s="48" t="s">
        <v>407</v>
      </c>
      <c r="E79" s="70" t="s">
        <v>408</v>
      </c>
      <c r="F79" s="115"/>
      <c r="G79" s="229" t="s">
        <v>409</v>
      </c>
      <c r="H79" s="3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18" t="s">
        <v>410</v>
      </c>
      <c r="B80" s="21" t="s">
        <v>411</v>
      </c>
      <c r="C80" s="23" t="s">
        <v>92</v>
      </c>
      <c r="D80" s="25" t="s">
        <v>412</v>
      </c>
      <c r="E80" s="231">
        <v>44907.0</v>
      </c>
      <c r="F80" s="120"/>
      <c r="G80" s="121"/>
      <c r="H80" s="57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43" t="s">
        <v>413</v>
      </c>
      <c r="B81" s="45" t="s">
        <v>414</v>
      </c>
      <c r="C81" s="47" t="s">
        <v>415</v>
      </c>
      <c r="D81" s="48" t="s">
        <v>416</v>
      </c>
      <c r="E81" s="59">
        <v>45566.0</v>
      </c>
      <c r="F81" s="115"/>
      <c r="G81" s="116"/>
      <c r="H81" s="3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18" t="s">
        <v>417</v>
      </c>
      <c r="B82" s="21" t="s">
        <v>418</v>
      </c>
      <c r="C82" s="23" t="s">
        <v>415</v>
      </c>
      <c r="D82" s="25" t="s">
        <v>419</v>
      </c>
      <c r="E82" s="31" t="s">
        <v>420</v>
      </c>
      <c r="F82" s="120"/>
      <c r="G82" s="121"/>
      <c r="H82" s="57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43" t="s">
        <v>421</v>
      </c>
      <c r="B83" s="45" t="s">
        <v>422</v>
      </c>
      <c r="C83" s="47" t="s">
        <v>87</v>
      </c>
      <c r="D83" s="48" t="s">
        <v>423</v>
      </c>
      <c r="E83" s="59" t="s">
        <v>424</v>
      </c>
      <c r="F83" s="115"/>
      <c r="G83" s="116"/>
      <c r="H83" s="3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18" t="s">
        <v>425</v>
      </c>
      <c r="B84" s="21" t="s">
        <v>426</v>
      </c>
      <c r="C84" s="23" t="s">
        <v>92</v>
      </c>
      <c r="D84" s="25" t="s">
        <v>423</v>
      </c>
      <c r="E84" s="53" t="s">
        <v>424</v>
      </c>
      <c r="F84" s="120"/>
      <c r="G84" s="121"/>
      <c r="H84" s="57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43" t="s">
        <v>427</v>
      </c>
      <c r="B85" s="45" t="s">
        <v>428</v>
      </c>
      <c r="C85" s="47" t="s">
        <v>106</v>
      </c>
      <c r="D85" s="48" t="s">
        <v>429</v>
      </c>
      <c r="E85" s="59" t="s">
        <v>430</v>
      </c>
      <c r="F85" s="115"/>
      <c r="G85" s="116"/>
      <c r="H85" s="3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18" t="s">
        <v>431</v>
      </c>
      <c r="B86" s="21" t="s">
        <v>432</v>
      </c>
      <c r="C86" s="23" t="s">
        <v>87</v>
      </c>
      <c r="D86" s="25" t="s">
        <v>433</v>
      </c>
      <c r="E86" s="66">
        <v>45597.0</v>
      </c>
      <c r="F86" s="120"/>
      <c r="G86" s="121"/>
      <c r="H86" s="57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43" t="s">
        <v>435</v>
      </c>
      <c r="B87" s="45" t="s">
        <v>436</v>
      </c>
      <c r="C87" s="47" t="s">
        <v>87</v>
      </c>
      <c r="D87" s="48" t="s">
        <v>437</v>
      </c>
      <c r="E87" s="70" t="s">
        <v>438</v>
      </c>
      <c r="F87" s="115"/>
      <c r="G87" s="116"/>
      <c r="H87" s="3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18" t="s">
        <v>439</v>
      </c>
      <c r="B88" s="21" t="s">
        <v>440</v>
      </c>
      <c r="C88" s="23" t="s">
        <v>87</v>
      </c>
      <c r="D88" s="25" t="s">
        <v>441</v>
      </c>
      <c r="E88" s="53" t="s">
        <v>442</v>
      </c>
      <c r="F88" s="120"/>
      <c r="G88" s="121"/>
      <c r="H88" s="57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43" t="s">
        <v>444</v>
      </c>
      <c r="B89" s="45" t="s">
        <v>445</v>
      </c>
      <c r="C89" s="47" t="s">
        <v>87</v>
      </c>
      <c r="D89" s="48" t="s">
        <v>446</v>
      </c>
      <c r="E89" s="52">
        <v>45449.0</v>
      </c>
      <c r="F89" s="115"/>
      <c r="G89" s="116"/>
      <c r="H89" s="3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18" t="s">
        <v>447</v>
      </c>
      <c r="B90" s="21" t="s">
        <v>448</v>
      </c>
      <c r="C90" s="23" t="s">
        <v>87</v>
      </c>
      <c r="D90" s="25" t="s">
        <v>449</v>
      </c>
      <c r="E90" s="31" t="s">
        <v>450</v>
      </c>
      <c r="F90" s="120"/>
      <c r="G90" s="121"/>
      <c r="H90" s="57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43" t="s">
        <v>451</v>
      </c>
      <c r="B91" s="45" t="s">
        <v>452</v>
      </c>
      <c r="C91" s="47" t="s">
        <v>164</v>
      </c>
      <c r="D91" s="48" t="s">
        <v>453</v>
      </c>
      <c r="E91" s="59" t="s">
        <v>454</v>
      </c>
      <c r="F91" s="115"/>
      <c r="G91" s="116"/>
      <c r="H91" s="3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18" t="s">
        <v>455</v>
      </c>
      <c r="B92" s="21" t="s">
        <v>456</v>
      </c>
      <c r="C92" s="23" t="s">
        <v>106</v>
      </c>
      <c r="D92" s="25" t="s">
        <v>453</v>
      </c>
      <c r="E92" s="53" t="s">
        <v>454</v>
      </c>
      <c r="F92" s="120"/>
      <c r="G92" s="121"/>
      <c r="H92" s="57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43" t="s">
        <v>459</v>
      </c>
      <c r="B93" s="45" t="s">
        <v>460</v>
      </c>
      <c r="C93" s="47" t="s">
        <v>92</v>
      </c>
      <c r="D93" s="48" t="s">
        <v>462</v>
      </c>
      <c r="E93" s="59" t="s">
        <v>463</v>
      </c>
      <c r="F93" s="115"/>
      <c r="G93" s="116"/>
      <c r="H93" s="3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18" t="s">
        <v>465</v>
      </c>
      <c r="B94" s="21" t="s">
        <v>467</v>
      </c>
      <c r="C94" s="23" t="s">
        <v>92</v>
      </c>
      <c r="D94" s="25" t="s">
        <v>468</v>
      </c>
      <c r="E94" s="66">
        <v>42106.0</v>
      </c>
      <c r="F94" s="120"/>
      <c r="G94" s="121"/>
      <c r="H94" s="57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43" t="s">
        <v>469</v>
      </c>
      <c r="B95" s="45" t="s">
        <v>470</v>
      </c>
      <c r="C95" s="47" t="s">
        <v>92</v>
      </c>
      <c r="D95" s="48" t="s">
        <v>471</v>
      </c>
      <c r="E95" s="59">
        <v>45331.0</v>
      </c>
      <c r="F95" s="115"/>
      <c r="G95" s="116"/>
      <c r="H95" s="3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18" t="s">
        <v>472</v>
      </c>
      <c r="B96" s="21" t="s">
        <v>473</v>
      </c>
      <c r="C96" s="23" t="s">
        <v>92</v>
      </c>
      <c r="D96" s="25" t="s">
        <v>474</v>
      </c>
      <c r="E96" s="31" t="s">
        <v>475</v>
      </c>
      <c r="F96" s="120"/>
      <c r="G96" s="121"/>
      <c r="H96" s="57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43" t="s">
        <v>476</v>
      </c>
      <c r="B97" s="45" t="s">
        <v>478</v>
      </c>
      <c r="C97" s="47" t="s">
        <v>415</v>
      </c>
      <c r="D97" s="48" t="s">
        <v>479</v>
      </c>
      <c r="E97" s="52">
        <v>45544.0</v>
      </c>
      <c r="F97" s="115"/>
      <c r="G97" s="116"/>
      <c r="H97" s="3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18" t="s">
        <v>481</v>
      </c>
      <c r="B98" s="21" t="s">
        <v>482</v>
      </c>
      <c r="C98" s="23" t="s">
        <v>106</v>
      </c>
      <c r="D98" s="25" t="s">
        <v>483</v>
      </c>
      <c r="E98" s="53">
        <v>45574.0</v>
      </c>
      <c r="F98" s="120"/>
      <c r="G98" s="121"/>
      <c r="H98" s="57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43" t="s">
        <v>484</v>
      </c>
      <c r="B99" s="45" t="s">
        <v>485</v>
      </c>
      <c r="C99" s="47" t="s">
        <v>106</v>
      </c>
      <c r="D99" s="48" t="s">
        <v>486</v>
      </c>
      <c r="E99" s="70" t="s">
        <v>487</v>
      </c>
      <c r="F99" s="115"/>
      <c r="G99" s="116"/>
      <c r="H99" s="3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18" t="s">
        <v>488</v>
      </c>
      <c r="B100" s="21" t="s">
        <v>489</v>
      </c>
      <c r="C100" s="23" t="s">
        <v>87</v>
      </c>
      <c r="D100" s="25" t="s">
        <v>490</v>
      </c>
      <c r="E100" s="53" t="s">
        <v>491</v>
      </c>
      <c r="F100" s="120"/>
      <c r="G100" s="121"/>
      <c r="H100" s="57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43" t="s">
        <v>492</v>
      </c>
      <c r="B101" s="45" t="s">
        <v>493</v>
      </c>
      <c r="C101" s="47" t="s">
        <v>415</v>
      </c>
      <c r="D101" s="48" t="s">
        <v>494</v>
      </c>
      <c r="E101" s="52">
        <v>45172.0</v>
      </c>
      <c r="F101" s="115"/>
      <c r="G101" s="116"/>
      <c r="H101" s="3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18" t="s">
        <v>495</v>
      </c>
      <c r="B102" s="21" t="s">
        <v>496</v>
      </c>
      <c r="C102" s="23" t="s">
        <v>87</v>
      </c>
      <c r="D102" s="25" t="s">
        <v>497</v>
      </c>
      <c r="E102" s="53">
        <v>44604.0</v>
      </c>
      <c r="F102" s="120"/>
      <c r="G102" s="121"/>
      <c r="H102" s="57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43" t="s">
        <v>499</v>
      </c>
      <c r="B103" s="45" t="s">
        <v>500</v>
      </c>
      <c r="C103" s="47" t="s">
        <v>415</v>
      </c>
      <c r="D103" s="48" t="s">
        <v>501</v>
      </c>
      <c r="E103" s="70" t="s">
        <v>502</v>
      </c>
      <c r="F103" s="115"/>
      <c r="G103" s="116"/>
      <c r="H103" s="3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18" t="s">
        <v>503</v>
      </c>
      <c r="B104" s="21" t="s">
        <v>504</v>
      </c>
      <c r="C104" s="23" t="s">
        <v>87</v>
      </c>
      <c r="D104" s="25" t="s">
        <v>505</v>
      </c>
      <c r="E104" s="66">
        <v>45206.0</v>
      </c>
      <c r="F104" s="120"/>
      <c r="G104" s="121"/>
      <c r="H104" s="57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43" t="s">
        <v>506</v>
      </c>
      <c r="B105" s="45" t="s">
        <v>507</v>
      </c>
      <c r="C105" s="47" t="s">
        <v>92</v>
      </c>
      <c r="D105" s="48" t="s">
        <v>508</v>
      </c>
      <c r="E105" s="59">
        <v>45206.0</v>
      </c>
      <c r="F105" s="115"/>
      <c r="G105" s="116"/>
      <c r="H105" s="3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18" t="s">
        <v>509</v>
      </c>
      <c r="B106" s="21" t="s">
        <v>510</v>
      </c>
      <c r="C106" s="23" t="s">
        <v>92</v>
      </c>
      <c r="D106" s="25" t="s">
        <v>511</v>
      </c>
      <c r="E106" s="31">
        <v>44992.0</v>
      </c>
      <c r="F106" s="120"/>
      <c r="G106" s="121"/>
      <c r="H106" s="57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43" t="s">
        <v>512</v>
      </c>
      <c r="B107" s="45" t="s">
        <v>513</v>
      </c>
      <c r="C107" s="47" t="s">
        <v>106</v>
      </c>
      <c r="D107" s="48" t="s">
        <v>514</v>
      </c>
      <c r="E107" s="70" t="s">
        <v>515</v>
      </c>
      <c r="F107" s="115"/>
      <c r="G107" s="116"/>
      <c r="H107" s="3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18" t="s">
        <v>516</v>
      </c>
      <c r="B108" s="21" t="s">
        <v>517</v>
      </c>
      <c r="C108" s="23" t="s">
        <v>92</v>
      </c>
      <c r="D108" s="25" t="s">
        <v>518</v>
      </c>
      <c r="E108" s="66">
        <v>44968.0</v>
      </c>
      <c r="F108" s="120"/>
      <c r="G108" s="121"/>
      <c r="H108" s="57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43" t="s">
        <v>519</v>
      </c>
      <c r="B109" s="45" t="s">
        <v>520</v>
      </c>
      <c r="C109" s="47" t="s">
        <v>92</v>
      </c>
      <c r="D109" s="48" t="s">
        <v>521</v>
      </c>
      <c r="E109" s="70" t="s">
        <v>522</v>
      </c>
      <c r="F109" s="115"/>
      <c r="G109" s="116"/>
      <c r="H109" s="3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18" t="s">
        <v>523</v>
      </c>
      <c r="B110" s="21" t="s">
        <v>524</v>
      </c>
      <c r="C110" s="23" t="s">
        <v>87</v>
      </c>
      <c r="D110" s="25" t="s">
        <v>525</v>
      </c>
      <c r="E110" s="53" t="s">
        <v>526</v>
      </c>
      <c r="F110" s="120"/>
      <c r="G110" s="121"/>
      <c r="H110" s="57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43" t="s">
        <v>527</v>
      </c>
      <c r="B111" s="45" t="s">
        <v>528</v>
      </c>
      <c r="C111" s="47" t="s">
        <v>106</v>
      </c>
      <c r="D111" s="48" t="s">
        <v>529</v>
      </c>
      <c r="E111" s="59" t="s">
        <v>530</v>
      </c>
      <c r="F111" s="115"/>
      <c r="G111" s="116"/>
      <c r="H111" s="3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18" t="s">
        <v>531</v>
      </c>
      <c r="B112" s="21" t="s">
        <v>532</v>
      </c>
      <c r="C112" s="23" t="s">
        <v>87</v>
      </c>
      <c r="D112" s="25" t="s">
        <v>533</v>
      </c>
      <c r="E112" s="66">
        <v>45718.0</v>
      </c>
      <c r="F112" s="120"/>
      <c r="G112" s="121"/>
      <c r="H112" s="57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43" t="s">
        <v>534</v>
      </c>
      <c r="B113" s="45" t="s">
        <v>535</v>
      </c>
      <c r="C113" s="47" t="s">
        <v>106</v>
      </c>
      <c r="D113" s="48" t="s">
        <v>536</v>
      </c>
      <c r="E113" s="59">
        <v>45841.0</v>
      </c>
      <c r="F113" s="115"/>
      <c r="G113" s="116"/>
      <c r="H113" s="3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18" t="s">
        <v>537</v>
      </c>
      <c r="B114" s="21" t="s">
        <v>538</v>
      </c>
      <c r="C114" s="23" t="s">
        <v>92</v>
      </c>
      <c r="D114" s="25" t="s">
        <v>539</v>
      </c>
      <c r="E114" s="31">
        <v>45904.0</v>
      </c>
      <c r="F114" s="120"/>
      <c r="G114" s="121"/>
      <c r="H114" s="57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43" t="s">
        <v>540</v>
      </c>
      <c r="B115" s="45" t="s">
        <v>541</v>
      </c>
      <c r="C115" s="47" t="s">
        <v>87</v>
      </c>
      <c r="D115" s="48" t="s">
        <v>542</v>
      </c>
      <c r="E115" s="70" t="s">
        <v>543</v>
      </c>
      <c r="F115" s="115"/>
      <c r="G115" s="116"/>
      <c r="H115" s="3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18" t="s">
        <v>544</v>
      </c>
      <c r="B116" s="21" t="s">
        <v>545</v>
      </c>
      <c r="C116" s="23" t="s">
        <v>87</v>
      </c>
      <c r="D116" s="25" t="s">
        <v>546</v>
      </c>
      <c r="E116" s="66">
        <v>45718.0</v>
      </c>
      <c r="F116" s="120"/>
      <c r="G116" s="121"/>
      <c r="H116" s="57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43" t="s">
        <v>547</v>
      </c>
      <c r="B117" s="45" t="s">
        <v>548</v>
      </c>
      <c r="C117" s="47" t="s">
        <v>141</v>
      </c>
      <c r="D117" s="48" t="s">
        <v>549</v>
      </c>
      <c r="E117" s="59">
        <v>42014.0</v>
      </c>
      <c r="F117" s="115"/>
      <c r="G117" s="116"/>
      <c r="H117" s="3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18" t="s">
        <v>550</v>
      </c>
      <c r="B118" s="21" t="s">
        <v>551</v>
      </c>
      <c r="C118" s="23" t="s">
        <v>87</v>
      </c>
      <c r="D118" s="25" t="s">
        <v>552</v>
      </c>
      <c r="E118" s="31">
        <v>41373.0</v>
      </c>
      <c r="F118" s="120"/>
      <c r="G118" s="121"/>
      <c r="H118" s="57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43" t="s">
        <v>553</v>
      </c>
      <c r="B119" s="45" t="s">
        <v>555</v>
      </c>
      <c r="C119" s="47" t="s">
        <v>141</v>
      </c>
      <c r="D119" s="48" t="s">
        <v>554</v>
      </c>
      <c r="E119" s="70">
        <v>42128.0</v>
      </c>
      <c r="F119" s="115"/>
      <c r="G119" s="116"/>
      <c r="H119" s="3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18" t="s">
        <v>556</v>
      </c>
      <c r="B120" s="21" t="s">
        <v>557</v>
      </c>
      <c r="C120" s="23" t="s">
        <v>126</v>
      </c>
      <c r="D120" s="25" t="s">
        <v>558</v>
      </c>
      <c r="E120" s="31" t="s">
        <v>260</v>
      </c>
      <c r="F120" s="120"/>
      <c r="G120" s="121"/>
      <c r="H120" s="57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43" t="s">
        <v>559</v>
      </c>
      <c r="B121" s="45" t="s">
        <v>560</v>
      </c>
      <c r="C121" s="47" t="s">
        <v>141</v>
      </c>
      <c r="D121" s="48" t="s">
        <v>561</v>
      </c>
      <c r="E121" s="59" t="s">
        <v>562</v>
      </c>
      <c r="F121" s="196" t="s">
        <v>276</v>
      </c>
      <c r="G121" s="116"/>
      <c r="H121" s="199">
        <v>2319819.0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18" t="s">
        <v>563</v>
      </c>
      <c r="B122" s="21" t="s">
        <v>564</v>
      </c>
      <c r="C122" s="23" t="s">
        <v>141</v>
      </c>
      <c r="D122" s="25" t="s">
        <v>565</v>
      </c>
      <c r="E122" s="53" t="s">
        <v>566</v>
      </c>
      <c r="F122" s="196" t="s">
        <v>276</v>
      </c>
      <c r="G122" s="121"/>
      <c r="H122" s="283">
        <v>2319819.0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89" t="s">
        <v>567</v>
      </c>
      <c r="B123" s="91" t="s">
        <v>568</v>
      </c>
      <c r="C123" s="94" t="s">
        <v>141</v>
      </c>
      <c r="D123" s="96" t="s">
        <v>569</v>
      </c>
      <c r="E123" s="284">
        <v>43254.0</v>
      </c>
      <c r="F123" s="285" t="s">
        <v>276</v>
      </c>
      <c r="G123" s="116"/>
      <c r="H123" s="199">
        <v>2319819.0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18" t="s">
        <v>570</v>
      </c>
      <c r="B124" s="21" t="s">
        <v>572</v>
      </c>
      <c r="C124" s="23" t="s">
        <v>141</v>
      </c>
      <c r="D124" s="25" t="s">
        <v>573</v>
      </c>
      <c r="E124" s="31" t="s">
        <v>574</v>
      </c>
      <c r="F124" s="196" t="s">
        <v>276</v>
      </c>
      <c r="G124" s="121"/>
      <c r="H124" s="283">
        <v>2319819.0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43" t="s">
        <v>576</v>
      </c>
      <c r="B125" s="45" t="s">
        <v>577</v>
      </c>
      <c r="C125" s="47" t="s">
        <v>141</v>
      </c>
      <c r="D125" s="48" t="s">
        <v>578</v>
      </c>
      <c r="E125" s="59" t="s">
        <v>580</v>
      </c>
      <c r="F125" s="196" t="s">
        <v>276</v>
      </c>
      <c r="G125" s="116"/>
      <c r="H125" s="199">
        <v>2319819.0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18" t="s">
        <v>581</v>
      </c>
      <c r="B126" s="21" t="s">
        <v>582</v>
      </c>
      <c r="C126" s="23" t="s">
        <v>126</v>
      </c>
      <c r="D126" s="25" t="s">
        <v>583</v>
      </c>
      <c r="E126" s="53" t="s">
        <v>584</v>
      </c>
      <c r="F126" s="120"/>
      <c r="G126" s="121"/>
      <c r="H126" s="28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43" t="s">
        <v>585</v>
      </c>
      <c r="B127" s="45" t="s">
        <v>586</v>
      </c>
      <c r="C127" s="47" t="s">
        <v>141</v>
      </c>
      <c r="D127" s="48" t="s">
        <v>583</v>
      </c>
      <c r="E127" s="59" t="s">
        <v>584</v>
      </c>
      <c r="F127" s="196" t="s">
        <v>276</v>
      </c>
      <c r="G127" s="116"/>
      <c r="H127" s="199">
        <v>2319819.0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18" t="s">
        <v>587</v>
      </c>
      <c r="B128" s="21" t="s">
        <v>588</v>
      </c>
      <c r="C128" s="23" t="s">
        <v>141</v>
      </c>
      <c r="D128" s="25" t="s">
        <v>589</v>
      </c>
      <c r="E128" s="53" t="s">
        <v>590</v>
      </c>
      <c r="F128" s="196" t="s">
        <v>276</v>
      </c>
      <c r="G128" s="121"/>
      <c r="H128" s="283">
        <v>2319819.0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43" t="s">
        <v>592</v>
      </c>
      <c r="B129" s="45" t="s">
        <v>593</v>
      </c>
      <c r="C129" s="47" t="s">
        <v>218</v>
      </c>
      <c r="D129" s="48" t="s">
        <v>594</v>
      </c>
      <c r="E129" s="59" t="s">
        <v>595</v>
      </c>
      <c r="F129" s="115"/>
      <c r="G129" s="116"/>
      <c r="H129" s="202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18" t="s">
        <v>596</v>
      </c>
      <c r="B130" s="21" t="s">
        <v>597</v>
      </c>
      <c r="C130" s="23" t="s">
        <v>141</v>
      </c>
      <c r="D130" s="25" t="s">
        <v>594</v>
      </c>
      <c r="E130" s="53" t="s">
        <v>595</v>
      </c>
      <c r="F130" s="196" t="s">
        <v>276</v>
      </c>
      <c r="G130" s="121"/>
      <c r="H130" s="283">
        <v>2319819.0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43" t="s">
        <v>598</v>
      </c>
      <c r="B131" s="45" t="s">
        <v>599</v>
      </c>
      <c r="C131" s="47" t="s">
        <v>141</v>
      </c>
      <c r="D131" s="48" t="s">
        <v>600</v>
      </c>
      <c r="E131" s="291">
        <v>43445.0</v>
      </c>
      <c r="F131" s="196" t="s">
        <v>276</v>
      </c>
      <c r="G131" s="116"/>
      <c r="H131" s="199">
        <v>2319819.0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18" t="s">
        <v>601</v>
      </c>
      <c r="B132" s="21" t="s">
        <v>602</v>
      </c>
      <c r="C132" s="23" t="s">
        <v>141</v>
      </c>
      <c r="D132" s="25" t="s">
        <v>603</v>
      </c>
      <c r="E132" s="53">
        <v>43497.0</v>
      </c>
      <c r="F132" s="196" t="s">
        <v>276</v>
      </c>
      <c r="G132" s="121"/>
      <c r="H132" s="283">
        <v>2319819.0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43" t="s">
        <v>604</v>
      </c>
      <c r="B133" s="45" t="s">
        <v>605</v>
      </c>
      <c r="C133" s="47" t="s">
        <v>141</v>
      </c>
      <c r="D133" s="48" t="s">
        <v>606</v>
      </c>
      <c r="E133" s="70" t="s">
        <v>607</v>
      </c>
      <c r="F133" s="196" t="s">
        <v>276</v>
      </c>
      <c r="G133" s="116"/>
      <c r="H133" s="199">
        <v>2319819.0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18" t="s">
        <v>608</v>
      </c>
      <c r="B134" s="21" t="s">
        <v>609</v>
      </c>
      <c r="C134" s="23" t="s">
        <v>346</v>
      </c>
      <c r="D134" s="25" t="s">
        <v>610</v>
      </c>
      <c r="E134" s="53" t="s">
        <v>611</v>
      </c>
      <c r="F134" s="120"/>
      <c r="G134" s="121"/>
      <c r="H134" s="28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43" t="s">
        <v>612</v>
      </c>
      <c r="B135" s="45" t="s">
        <v>613</v>
      </c>
      <c r="C135" s="47" t="s">
        <v>141</v>
      </c>
      <c r="D135" s="48" t="s">
        <v>614</v>
      </c>
      <c r="E135" s="52">
        <v>43567.0</v>
      </c>
      <c r="F135" s="196" t="s">
        <v>276</v>
      </c>
      <c r="G135" s="116"/>
      <c r="H135" s="199">
        <v>2319819.0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18" t="s">
        <v>615</v>
      </c>
      <c r="B136" s="21" t="s">
        <v>616</v>
      </c>
      <c r="C136" s="23" t="s">
        <v>346</v>
      </c>
      <c r="D136" s="25" t="s">
        <v>617</v>
      </c>
      <c r="E136" s="31" t="s">
        <v>618</v>
      </c>
      <c r="F136" s="120"/>
      <c r="G136" s="121"/>
      <c r="H136" s="57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43" t="s">
        <v>619</v>
      </c>
      <c r="B137" s="45" t="s">
        <v>620</v>
      </c>
      <c r="C137" s="47" t="s">
        <v>92</v>
      </c>
      <c r="D137" s="48" t="s">
        <v>621</v>
      </c>
      <c r="E137" s="59" t="s">
        <v>622</v>
      </c>
      <c r="F137" s="115"/>
      <c r="G137" s="116"/>
      <c r="H137" s="20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18" t="s">
        <v>623</v>
      </c>
      <c r="B138" s="21" t="s">
        <v>624</v>
      </c>
      <c r="C138" s="23" t="s">
        <v>141</v>
      </c>
      <c r="D138" s="25" t="s">
        <v>621</v>
      </c>
      <c r="E138" s="53" t="s">
        <v>622</v>
      </c>
      <c r="F138" s="196" t="s">
        <v>276</v>
      </c>
      <c r="G138" s="121"/>
      <c r="H138" s="283">
        <v>2319819.0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43" t="s">
        <v>625</v>
      </c>
      <c r="B139" s="45" t="s">
        <v>626</v>
      </c>
      <c r="C139" s="47" t="s">
        <v>116</v>
      </c>
      <c r="D139" s="48" t="s">
        <v>627</v>
      </c>
      <c r="E139" s="52">
        <v>43254.0</v>
      </c>
      <c r="F139" s="115"/>
      <c r="G139" s="116"/>
      <c r="H139" s="3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18" t="s">
        <v>628</v>
      </c>
      <c r="B140" s="21" t="s">
        <v>629</v>
      </c>
      <c r="C140" s="23" t="s">
        <v>126</v>
      </c>
      <c r="D140" s="25" t="s">
        <v>630</v>
      </c>
      <c r="E140" s="31" t="s">
        <v>631</v>
      </c>
      <c r="F140" s="120"/>
      <c r="G140" s="121"/>
      <c r="H140" s="28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43" t="s">
        <v>633</v>
      </c>
      <c r="B141" s="45" t="s">
        <v>634</v>
      </c>
      <c r="C141" s="47" t="s">
        <v>116</v>
      </c>
      <c r="D141" s="48" t="s">
        <v>630</v>
      </c>
      <c r="E141" s="59" t="s">
        <v>631</v>
      </c>
      <c r="F141" s="196" t="s">
        <v>276</v>
      </c>
      <c r="G141" s="116"/>
      <c r="H141" s="199">
        <v>2319819.0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18" t="s">
        <v>635</v>
      </c>
      <c r="B142" s="21" t="s">
        <v>636</v>
      </c>
      <c r="C142" s="23" t="s">
        <v>116</v>
      </c>
      <c r="D142" s="25" t="s">
        <v>637</v>
      </c>
      <c r="E142" s="53" t="s">
        <v>638</v>
      </c>
      <c r="F142" s="196" t="s">
        <v>276</v>
      </c>
      <c r="G142" s="121"/>
      <c r="H142" s="283">
        <v>2319819.0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43" t="s">
        <v>639</v>
      </c>
      <c r="B143" s="45" t="s">
        <v>640</v>
      </c>
      <c r="C143" s="47" t="s">
        <v>116</v>
      </c>
      <c r="D143" s="48" t="s">
        <v>641</v>
      </c>
      <c r="E143" s="59" t="s">
        <v>642</v>
      </c>
      <c r="F143" s="115"/>
      <c r="G143" s="116"/>
      <c r="H143" s="20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18" t="s">
        <v>643</v>
      </c>
      <c r="B144" s="21" t="s">
        <v>644</v>
      </c>
      <c r="C144" s="23" t="s">
        <v>92</v>
      </c>
      <c r="D144" s="25" t="s">
        <v>645</v>
      </c>
      <c r="E144" s="66">
        <v>42009.0</v>
      </c>
      <c r="F144" s="196" t="s">
        <v>276</v>
      </c>
      <c r="G144" s="121"/>
      <c r="H144" s="283">
        <v>2319819.0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43" t="s">
        <v>646</v>
      </c>
      <c r="B145" s="45" t="s">
        <v>647</v>
      </c>
      <c r="C145" s="47" t="s">
        <v>116</v>
      </c>
      <c r="D145" s="48" t="s">
        <v>648</v>
      </c>
      <c r="E145" s="59">
        <v>42374.0</v>
      </c>
      <c r="F145" s="115"/>
      <c r="G145" s="116"/>
      <c r="H145" s="3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18" t="s">
        <v>649</v>
      </c>
      <c r="B146" s="21" t="s">
        <v>650</v>
      </c>
      <c r="C146" s="23" t="s">
        <v>116</v>
      </c>
      <c r="D146" s="25" t="s">
        <v>651</v>
      </c>
      <c r="E146" s="31" t="s">
        <v>566</v>
      </c>
      <c r="F146" s="120"/>
      <c r="G146" s="121"/>
      <c r="H146" s="28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43" t="s">
        <v>652</v>
      </c>
      <c r="B147" s="45" t="s">
        <v>653</v>
      </c>
      <c r="C147" s="47" t="s">
        <v>126</v>
      </c>
      <c r="D147" s="48" t="s">
        <v>654</v>
      </c>
      <c r="E147" s="52">
        <v>43656.0</v>
      </c>
      <c r="F147" s="115"/>
      <c r="G147" s="116"/>
      <c r="H147" s="3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18" t="s">
        <v>655</v>
      </c>
      <c r="B148" s="21" t="s">
        <v>656</v>
      </c>
      <c r="C148" s="23" t="s">
        <v>141</v>
      </c>
      <c r="D148" s="25" t="s">
        <v>654</v>
      </c>
      <c r="E148" s="53">
        <v>43656.0</v>
      </c>
      <c r="F148" s="120"/>
      <c r="G148" s="121"/>
      <c r="H148" s="57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43" t="s">
        <v>661</v>
      </c>
      <c r="B149" s="45" t="s">
        <v>662</v>
      </c>
      <c r="C149" s="47" t="s">
        <v>87</v>
      </c>
      <c r="D149" s="48" t="s">
        <v>663</v>
      </c>
      <c r="E149" s="70" t="s">
        <v>664</v>
      </c>
      <c r="F149" s="115"/>
      <c r="G149" s="116"/>
      <c r="H149" s="3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18" t="s">
        <v>665</v>
      </c>
      <c r="B150" s="21" t="s">
        <v>666</v>
      </c>
      <c r="C150" s="23" t="s">
        <v>141</v>
      </c>
      <c r="D150" s="25" t="s">
        <v>663</v>
      </c>
      <c r="E150" s="53" t="s">
        <v>664</v>
      </c>
      <c r="F150" s="196" t="s">
        <v>276</v>
      </c>
      <c r="G150" s="121"/>
      <c r="H150" s="283">
        <v>2319819.0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43" t="s">
        <v>667</v>
      </c>
      <c r="B151" s="45" t="s">
        <v>668</v>
      </c>
      <c r="C151" s="47" t="s">
        <v>116</v>
      </c>
      <c r="D151" s="48" t="s">
        <v>669</v>
      </c>
      <c r="E151" s="59" t="s">
        <v>670</v>
      </c>
      <c r="F151" s="196" t="s">
        <v>276</v>
      </c>
      <c r="G151" s="116"/>
      <c r="H151" s="199">
        <v>2319819.0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18" t="s">
        <v>671</v>
      </c>
      <c r="B152" s="21" t="s">
        <v>672</v>
      </c>
      <c r="C152" s="23" t="s">
        <v>208</v>
      </c>
      <c r="D152" s="25" t="s">
        <v>673</v>
      </c>
      <c r="E152" s="53" t="s">
        <v>674</v>
      </c>
      <c r="F152" s="196" t="s">
        <v>276</v>
      </c>
      <c r="G152" s="121"/>
      <c r="H152" s="283">
        <v>2319819.0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43" t="s">
        <v>458</v>
      </c>
      <c r="B153" s="45" t="s">
        <v>675</v>
      </c>
      <c r="C153" s="47" t="s">
        <v>141</v>
      </c>
      <c r="D153" s="48" t="s">
        <v>464</v>
      </c>
      <c r="E153" s="59" t="s">
        <v>676</v>
      </c>
      <c r="F153" s="115"/>
      <c r="G153" s="116"/>
      <c r="H153" s="20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18" t="s">
        <v>677</v>
      </c>
      <c r="B154" s="21" t="s">
        <v>678</v>
      </c>
      <c r="C154" s="23" t="s">
        <v>92</v>
      </c>
      <c r="D154" s="25" t="s">
        <v>679</v>
      </c>
      <c r="E154" s="66">
        <v>42010.0</v>
      </c>
      <c r="F154" s="120"/>
      <c r="G154" s="121"/>
      <c r="H154" s="28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89" t="s">
        <v>682</v>
      </c>
      <c r="B155" s="91" t="s">
        <v>683</v>
      </c>
      <c r="C155" s="94" t="s">
        <v>141</v>
      </c>
      <c r="D155" s="96" t="s">
        <v>684</v>
      </c>
      <c r="E155" s="292">
        <v>43656.0</v>
      </c>
      <c r="F155" s="115"/>
      <c r="G155" s="116"/>
      <c r="H155" s="3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18" t="s">
        <v>657</v>
      </c>
      <c r="B156" s="21" t="s">
        <v>685</v>
      </c>
      <c r="C156" s="23" t="s">
        <v>686</v>
      </c>
      <c r="D156" s="25" t="s">
        <v>659</v>
      </c>
      <c r="E156" s="31" t="s">
        <v>687</v>
      </c>
      <c r="F156" s="120"/>
      <c r="G156" s="121"/>
      <c r="H156" s="57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43" t="s">
        <v>688</v>
      </c>
      <c r="B157" s="45" t="s">
        <v>689</v>
      </c>
      <c r="C157" s="47" t="s">
        <v>126</v>
      </c>
      <c r="D157" s="48" t="s">
        <v>690</v>
      </c>
      <c r="E157" s="59" t="s">
        <v>691</v>
      </c>
      <c r="F157" s="115"/>
      <c r="G157" s="116"/>
      <c r="H157" s="3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18" t="s">
        <v>692</v>
      </c>
      <c r="B158" s="21" t="s">
        <v>693</v>
      </c>
      <c r="C158" s="23" t="s">
        <v>126</v>
      </c>
      <c r="D158" s="25" t="s">
        <v>694</v>
      </c>
      <c r="E158" s="66">
        <v>43566.0</v>
      </c>
      <c r="F158" s="120"/>
      <c r="G158" s="121"/>
      <c r="H158" s="57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43" t="s">
        <v>695</v>
      </c>
      <c r="B159" s="45" t="s">
        <v>696</v>
      </c>
      <c r="C159" s="47" t="s">
        <v>141</v>
      </c>
      <c r="D159" s="48" t="s">
        <v>697</v>
      </c>
      <c r="E159" s="70" t="s">
        <v>698</v>
      </c>
      <c r="F159" s="196" t="s">
        <v>276</v>
      </c>
      <c r="G159" s="116"/>
      <c r="H159" s="199">
        <v>2319819.0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18" t="s">
        <v>699</v>
      </c>
      <c r="B160" s="21" t="s">
        <v>700</v>
      </c>
      <c r="C160" s="23" t="s">
        <v>141</v>
      </c>
      <c r="D160" s="25" t="s">
        <v>701</v>
      </c>
      <c r="E160" s="66">
        <v>43840.0</v>
      </c>
      <c r="F160" s="196" t="s">
        <v>276</v>
      </c>
      <c r="G160" s="121"/>
      <c r="H160" s="283">
        <v>2319819.0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43" t="s">
        <v>702</v>
      </c>
      <c r="B161" s="45" t="s">
        <v>703</v>
      </c>
      <c r="C161" s="47" t="s">
        <v>141</v>
      </c>
      <c r="D161" s="48" t="s">
        <v>704</v>
      </c>
      <c r="E161" s="59">
        <v>43656.0</v>
      </c>
      <c r="F161" s="196" t="s">
        <v>276</v>
      </c>
      <c r="G161" s="116"/>
      <c r="H161" s="199">
        <v>2319819.0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18" t="s">
        <v>705</v>
      </c>
      <c r="B162" s="21" t="s">
        <v>706</v>
      </c>
      <c r="C162" s="23" t="s">
        <v>116</v>
      </c>
      <c r="D162" s="25" t="s">
        <v>707</v>
      </c>
      <c r="E162" s="31">
        <v>43656.0</v>
      </c>
      <c r="F162" s="120"/>
      <c r="G162" s="121"/>
      <c r="H162" s="28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43" t="s">
        <v>708</v>
      </c>
      <c r="B163" s="45" t="s">
        <v>709</v>
      </c>
      <c r="C163" s="47" t="s">
        <v>141</v>
      </c>
      <c r="D163" s="48" t="s">
        <v>710</v>
      </c>
      <c r="E163" s="70">
        <v>42949.0</v>
      </c>
      <c r="F163" s="196" t="s">
        <v>276</v>
      </c>
      <c r="G163" s="116"/>
      <c r="H163" s="199">
        <v>2319819.0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18" t="s">
        <v>711</v>
      </c>
      <c r="B164" s="21" t="s">
        <v>712</v>
      </c>
      <c r="C164" s="23" t="s">
        <v>126</v>
      </c>
      <c r="D164" s="25" t="s">
        <v>713</v>
      </c>
      <c r="E164" s="31" t="s">
        <v>714</v>
      </c>
      <c r="F164" s="120"/>
      <c r="G164" s="121"/>
      <c r="H164" s="57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43" t="s">
        <v>715</v>
      </c>
      <c r="B165" s="45" t="s">
        <v>716</v>
      </c>
      <c r="C165" s="47" t="s">
        <v>141</v>
      </c>
      <c r="D165" s="48" t="s">
        <v>713</v>
      </c>
      <c r="E165" s="59" t="s">
        <v>714</v>
      </c>
      <c r="F165" s="196" t="s">
        <v>276</v>
      </c>
      <c r="G165" s="116"/>
      <c r="H165" s="199">
        <v>2319819.0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18" t="s">
        <v>717</v>
      </c>
      <c r="B166" s="21" t="s">
        <v>718</v>
      </c>
      <c r="C166" s="23" t="s">
        <v>141</v>
      </c>
      <c r="D166" s="25" t="s">
        <v>719</v>
      </c>
      <c r="E166" s="66">
        <v>43717.0</v>
      </c>
      <c r="F166" s="196" t="s">
        <v>276</v>
      </c>
      <c r="G166" s="121"/>
      <c r="H166" s="283">
        <v>2319819.0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43" t="s">
        <v>720</v>
      </c>
      <c r="B167" s="45" t="s">
        <v>721</v>
      </c>
      <c r="C167" s="47" t="s">
        <v>116</v>
      </c>
      <c r="D167" s="48" t="s">
        <v>722</v>
      </c>
      <c r="E167" s="70" t="s">
        <v>723</v>
      </c>
      <c r="F167" s="196" t="s">
        <v>276</v>
      </c>
      <c r="G167" s="116"/>
      <c r="H167" s="199">
        <v>2319819.0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18" t="s">
        <v>724</v>
      </c>
      <c r="B168" s="21" t="s">
        <v>725</v>
      </c>
      <c r="C168" s="23" t="s">
        <v>141</v>
      </c>
      <c r="D168" s="25" t="s">
        <v>726</v>
      </c>
      <c r="E168" s="53" t="s">
        <v>727</v>
      </c>
      <c r="F168" s="196" t="s">
        <v>276</v>
      </c>
      <c r="G168" s="121"/>
      <c r="H168" s="283">
        <v>2319819.0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43" t="s">
        <v>728</v>
      </c>
      <c r="B169" s="45" t="s">
        <v>729</v>
      </c>
      <c r="C169" s="47" t="s">
        <v>126</v>
      </c>
      <c r="D169" s="48" t="s">
        <v>730</v>
      </c>
      <c r="E169" s="59" t="s">
        <v>130</v>
      </c>
      <c r="F169" s="115"/>
      <c r="G169" s="116"/>
      <c r="H169" s="20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18" t="s">
        <v>732</v>
      </c>
      <c r="B170" s="21" t="s">
        <v>733</v>
      </c>
      <c r="C170" s="23" t="s">
        <v>116</v>
      </c>
      <c r="D170" s="25" t="s">
        <v>730</v>
      </c>
      <c r="E170" s="53" t="s">
        <v>130</v>
      </c>
      <c r="F170" s="196" t="s">
        <v>276</v>
      </c>
      <c r="G170" s="121"/>
      <c r="H170" s="283">
        <v>2319819.0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43" t="s">
        <v>734</v>
      </c>
      <c r="B171" s="45" t="s">
        <v>735</v>
      </c>
      <c r="C171" s="47" t="s">
        <v>116</v>
      </c>
      <c r="D171" s="48" t="s">
        <v>736</v>
      </c>
      <c r="E171" s="52">
        <v>42010.0</v>
      </c>
      <c r="F171" s="115"/>
      <c r="G171" s="116"/>
      <c r="H171" s="3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18" t="s">
        <v>737</v>
      </c>
      <c r="B172" s="21" t="s">
        <v>738</v>
      </c>
      <c r="C172" s="23" t="s">
        <v>116</v>
      </c>
      <c r="D172" s="25" t="s">
        <v>739</v>
      </c>
      <c r="E172" s="53">
        <v>42375.0</v>
      </c>
      <c r="F172" s="120"/>
      <c r="G172" s="121"/>
      <c r="H172" s="28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43" t="s">
        <v>740</v>
      </c>
      <c r="B173" s="45" t="s">
        <v>741</v>
      </c>
      <c r="C173" s="47" t="s">
        <v>126</v>
      </c>
      <c r="D173" s="48" t="s">
        <v>742</v>
      </c>
      <c r="E173" s="70" t="s">
        <v>743</v>
      </c>
      <c r="F173" s="115"/>
      <c r="G173" s="116"/>
      <c r="H173" s="3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18" t="s">
        <v>744</v>
      </c>
      <c r="B174" s="21" t="s">
        <v>745</v>
      </c>
      <c r="C174" s="23" t="s">
        <v>346</v>
      </c>
      <c r="D174" s="25" t="s">
        <v>746</v>
      </c>
      <c r="E174" s="53" t="s">
        <v>747</v>
      </c>
      <c r="F174" s="120"/>
      <c r="G174" s="121"/>
      <c r="H174" s="57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43" t="s">
        <v>748</v>
      </c>
      <c r="B175" s="45" t="s">
        <v>750</v>
      </c>
      <c r="C175" s="47" t="s">
        <v>346</v>
      </c>
      <c r="D175" s="48" t="s">
        <v>751</v>
      </c>
      <c r="E175" s="59" t="s">
        <v>752</v>
      </c>
      <c r="F175" s="115"/>
      <c r="G175" s="116"/>
      <c r="H175" s="3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18" t="s">
        <v>755</v>
      </c>
      <c r="B176" s="21" t="s">
        <v>756</v>
      </c>
      <c r="C176" s="23" t="s">
        <v>92</v>
      </c>
      <c r="D176" s="25" t="s">
        <v>751</v>
      </c>
      <c r="E176" s="53" t="s">
        <v>752</v>
      </c>
      <c r="F176" s="120"/>
      <c r="G176" s="121"/>
      <c r="H176" s="57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43" t="s">
        <v>757</v>
      </c>
      <c r="B177" s="45" t="s">
        <v>758</v>
      </c>
      <c r="C177" s="47" t="s">
        <v>106</v>
      </c>
      <c r="D177" s="48" t="s">
        <v>759</v>
      </c>
      <c r="E177" s="59" t="s">
        <v>723</v>
      </c>
      <c r="F177" s="196" t="s">
        <v>276</v>
      </c>
      <c r="G177" s="116"/>
      <c r="H177" s="199">
        <v>2319819.0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18" t="s">
        <v>760</v>
      </c>
      <c r="B178" s="21" t="s">
        <v>761</v>
      </c>
      <c r="C178" s="23" t="s">
        <v>141</v>
      </c>
      <c r="D178" s="25" t="s">
        <v>762</v>
      </c>
      <c r="E178" s="66">
        <v>42014.0</v>
      </c>
      <c r="F178" s="196" t="s">
        <v>276</v>
      </c>
      <c r="G178" s="121"/>
      <c r="H178" s="283">
        <v>2319819.0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43" t="s">
        <v>763</v>
      </c>
      <c r="B179" s="45" t="s">
        <v>764</v>
      </c>
      <c r="C179" s="47" t="s">
        <v>141</v>
      </c>
      <c r="D179" s="48" t="s">
        <v>765</v>
      </c>
      <c r="E179" s="70" t="s">
        <v>766</v>
      </c>
      <c r="F179" s="115"/>
      <c r="G179" s="116"/>
      <c r="H179" s="20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18" t="s">
        <v>767</v>
      </c>
      <c r="B180" s="21" t="s">
        <v>768</v>
      </c>
      <c r="C180" s="23" t="s">
        <v>116</v>
      </c>
      <c r="D180" s="25" t="s">
        <v>769</v>
      </c>
      <c r="E180" s="66">
        <v>43656.0</v>
      </c>
      <c r="F180" s="120"/>
      <c r="G180" s="121"/>
      <c r="H180" s="28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43" t="s">
        <v>771</v>
      </c>
      <c r="B181" s="45" t="s">
        <v>772</v>
      </c>
      <c r="C181" s="47" t="s">
        <v>116</v>
      </c>
      <c r="D181" s="48" t="s">
        <v>773</v>
      </c>
      <c r="E181" s="70" t="s">
        <v>631</v>
      </c>
      <c r="F181" s="115"/>
      <c r="G181" s="116"/>
      <c r="H181" s="3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18" t="s">
        <v>774</v>
      </c>
      <c r="B182" s="21" t="s">
        <v>775</v>
      </c>
      <c r="C182" s="23" t="s">
        <v>116</v>
      </c>
      <c r="D182" s="25" t="s">
        <v>776</v>
      </c>
      <c r="E182" s="66">
        <v>43656.0</v>
      </c>
      <c r="F182" s="120"/>
      <c r="G182" s="121"/>
      <c r="H182" s="57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43" t="s">
        <v>777</v>
      </c>
      <c r="B183" s="45" t="s">
        <v>778</v>
      </c>
      <c r="C183" s="47" t="s">
        <v>141</v>
      </c>
      <c r="D183" s="48" t="s">
        <v>779</v>
      </c>
      <c r="E183" s="59">
        <v>44044.0</v>
      </c>
      <c r="F183" s="115"/>
      <c r="G183" s="116"/>
      <c r="H183" s="3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18" t="s">
        <v>780</v>
      </c>
      <c r="B184" s="21" t="s">
        <v>781</v>
      </c>
      <c r="C184" s="23" t="s">
        <v>116</v>
      </c>
      <c r="D184" s="25" t="s">
        <v>782</v>
      </c>
      <c r="E184" s="31">
        <v>43656.0</v>
      </c>
      <c r="F184" s="120"/>
      <c r="G184" s="121"/>
      <c r="H184" s="57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43" t="s">
        <v>783</v>
      </c>
      <c r="B185" s="45" t="s">
        <v>784</v>
      </c>
      <c r="C185" s="47" t="s">
        <v>116</v>
      </c>
      <c r="D185" s="48" t="s">
        <v>785</v>
      </c>
      <c r="E185" s="70">
        <v>43656.0</v>
      </c>
      <c r="F185" s="196" t="s">
        <v>276</v>
      </c>
      <c r="G185" s="116"/>
      <c r="H185" s="199">
        <v>2319819.0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18" t="s">
        <v>786</v>
      </c>
      <c r="B186" s="21" t="s">
        <v>787</v>
      </c>
      <c r="C186" s="23" t="s">
        <v>92</v>
      </c>
      <c r="D186" s="25" t="s">
        <v>788</v>
      </c>
      <c r="E186" s="31">
        <v>43472.0</v>
      </c>
      <c r="F186" s="196" t="s">
        <v>276</v>
      </c>
      <c r="G186" s="121"/>
      <c r="H186" s="283">
        <v>2319819.0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43" t="s">
        <v>789</v>
      </c>
      <c r="B187" s="45" t="s">
        <v>790</v>
      </c>
      <c r="C187" s="47" t="s">
        <v>126</v>
      </c>
      <c r="D187" s="48" t="s">
        <v>791</v>
      </c>
      <c r="E187" s="70" t="s">
        <v>792</v>
      </c>
      <c r="F187" s="115"/>
      <c r="G187" s="116"/>
      <c r="H187" s="20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18" t="s">
        <v>794</v>
      </c>
      <c r="B188" s="21" t="s">
        <v>795</v>
      </c>
      <c r="C188" s="23" t="s">
        <v>164</v>
      </c>
      <c r="D188" s="25" t="s">
        <v>791</v>
      </c>
      <c r="E188" s="53" t="s">
        <v>792</v>
      </c>
      <c r="F188" s="120"/>
      <c r="G188" s="121"/>
      <c r="H188" s="28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43" t="s">
        <v>796</v>
      </c>
      <c r="B189" s="45" t="s">
        <v>797</v>
      </c>
      <c r="C189" s="47" t="s">
        <v>106</v>
      </c>
      <c r="D189" s="48" t="s">
        <v>798</v>
      </c>
      <c r="E189" s="59" t="s">
        <v>799</v>
      </c>
      <c r="F189" s="115"/>
      <c r="G189" s="116"/>
      <c r="H189" s="3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18" t="s">
        <v>800</v>
      </c>
      <c r="B190" s="21" t="s">
        <v>801</v>
      </c>
      <c r="C190" s="23" t="s">
        <v>164</v>
      </c>
      <c r="D190" s="25" t="s">
        <v>798</v>
      </c>
      <c r="E190" s="53" t="s">
        <v>799</v>
      </c>
      <c r="F190" s="120"/>
      <c r="G190" s="121"/>
      <c r="H190" s="57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43" t="s">
        <v>802</v>
      </c>
      <c r="B191" s="45" t="s">
        <v>803</v>
      </c>
      <c r="C191" s="47" t="s">
        <v>164</v>
      </c>
      <c r="D191" s="48" t="s">
        <v>804</v>
      </c>
      <c r="E191" s="59" t="s">
        <v>283</v>
      </c>
      <c r="F191" s="115"/>
      <c r="G191" s="116"/>
      <c r="H191" s="3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18" t="s">
        <v>805</v>
      </c>
      <c r="B192" s="21" t="s">
        <v>806</v>
      </c>
      <c r="C192" s="23" t="s">
        <v>164</v>
      </c>
      <c r="D192" s="25" t="s">
        <v>807</v>
      </c>
      <c r="E192" s="53" t="s">
        <v>283</v>
      </c>
      <c r="F192" s="120"/>
      <c r="G192" s="121"/>
      <c r="H192" s="57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43" t="s">
        <v>808</v>
      </c>
      <c r="B193" s="45" t="s">
        <v>809</v>
      </c>
      <c r="C193" s="47" t="s">
        <v>164</v>
      </c>
      <c r="D193" s="48" t="s">
        <v>810</v>
      </c>
      <c r="E193" s="52">
        <v>42005.0</v>
      </c>
      <c r="F193" s="115"/>
      <c r="G193" s="116"/>
      <c r="H193" s="3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18" t="s">
        <v>811</v>
      </c>
      <c r="B194" s="21" t="s">
        <v>812</v>
      </c>
      <c r="C194" s="23" t="s">
        <v>164</v>
      </c>
      <c r="D194" s="25" t="s">
        <v>813</v>
      </c>
      <c r="E194" s="31" t="s">
        <v>283</v>
      </c>
      <c r="F194" s="120"/>
      <c r="G194" s="121"/>
      <c r="H194" s="57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43" t="s">
        <v>815</v>
      </c>
      <c r="B195" s="45" t="s">
        <v>816</v>
      </c>
      <c r="C195" s="47" t="s">
        <v>164</v>
      </c>
      <c r="D195" s="48" t="s">
        <v>817</v>
      </c>
      <c r="E195" s="59" t="s">
        <v>818</v>
      </c>
      <c r="F195" s="115"/>
      <c r="G195" s="116"/>
      <c r="H195" s="3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18" t="s">
        <v>819</v>
      </c>
      <c r="B196" s="21" t="s">
        <v>820</v>
      </c>
      <c r="C196" s="23" t="s">
        <v>164</v>
      </c>
      <c r="D196" s="25" t="s">
        <v>821</v>
      </c>
      <c r="E196" s="53" t="s">
        <v>822</v>
      </c>
      <c r="F196" s="120"/>
      <c r="G196" s="121"/>
      <c r="H196" s="57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43" t="s">
        <v>823</v>
      </c>
      <c r="B197" s="45" t="s">
        <v>824</v>
      </c>
      <c r="C197" s="47" t="s">
        <v>164</v>
      </c>
      <c r="D197" s="48" t="s">
        <v>825</v>
      </c>
      <c r="E197" s="59" t="s">
        <v>283</v>
      </c>
      <c r="F197" s="115"/>
      <c r="G197" s="116"/>
      <c r="H197" s="3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18" t="s">
        <v>826</v>
      </c>
      <c r="B198" s="21" t="s">
        <v>827</v>
      </c>
      <c r="C198" s="23" t="s">
        <v>164</v>
      </c>
      <c r="D198" s="25" t="s">
        <v>828</v>
      </c>
      <c r="E198" s="53" t="s">
        <v>283</v>
      </c>
      <c r="F198" s="120"/>
      <c r="G198" s="121"/>
      <c r="H198" s="57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43" t="s">
        <v>829</v>
      </c>
      <c r="B199" s="45" t="s">
        <v>830</v>
      </c>
      <c r="C199" s="47" t="s">
        <v>164</v>
      </c>
      <c r="D199" s="48" t="s">
        <v>831</v>
      </c>
      <c r="E199" s="59" t="s">
        <v>283</v>
      </c>
      <c r="F199" s="115"/>
      <c r="G199" s="116"/>
      <c r="H199" s="3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18" t="s">
        <v>832</v>
      </c>
      <c r="B200" s="21" t="s">
        <v>833</v>
      </c>
      <c r="C200" s="23" t="s">
        <v>126</v>
      </c>
      <c r="D200" s="25" t="s">
        <v>834</v>
      </c>
      <c r="E200" s="53" t="s">
        <v>835</v>
      </c>
      <c r="F200" s="120"/>
      <c r="G200" s="121"/>
      <c r="H200" s="57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43" t="s">
        <v>836</v>
      </c>
      <c r="B201" s="45" t="s">
        <v>837</v>
      </c>
      <c r="C201" s="47" t="s">
        <v>164</v>
      </c>
      <c r="D201" s="48" t="s">
        <v>834</v>
      </c>
      <c r="E201" s="59" t="s">
        <v>835</v>
      </c>
      <c r="F201" s="115"/>
      <c r="G201" s="116"/>
      <c r="H201" s="3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18" t="s">
        <v>838</v>
      </c>
      <c r="B202" s="21" t="s">
        <v>839</v>
      </c>
      <c r="C202" s="23" t="s">
        <v>87</v>
      </c>
      <c r="D202" s="25" t="s">
        <v>840</v>
      </c>
      <c r="E202" s="53" t="s">
        <v>841</v>
      </c>
      <c r="F202" s="120"/>
      <c r="G202" s="121"/>
      <c r="H202" s="57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43" t="s">
        <v>842</v>
      </c>
      <c r="B203" s="45" t="s">
        <v>843</v>
      </c>
      <c r="C203" s="47" t="s">
        <v>164</v>
      </c>
      <c r="D203" s="48" t="s">
        <v>840</v>
      </c>
      <c r="E203" s="59" t="s">
        <v>841</v>
      </c>
      <c r="F203" s="115"/>
      <c r="G203" s="116"/>
      <c r="H203" s="3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18" t="s">
        <v>844</v>
      </c>
      <c r="B204" s="21" t="s">
        <v>845</v>
      </c>
      <c r="C204" s="23" t="s">
        <v>164</v>
      </c>
      <c r="D204" s="25" t="s">
        <v>846</v>
      </c>
      <c r="E204" s="53" t="s">
        <v>847</v>
      </c>
      <c r="F204" s="120"/>
      <c r="G204" s="121"/>
      <c r="H204" s="57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43" t="s">
        <v>848</v>
      </c>
      <c r="B205" s="45" t="s">
        <v>849</v>
      </c>
      <c r="C205" s="47" t="s">
        <v>164</v>
      </c>
      <c r="D205" s="48" t="s">
        <v>850</v>
      </c>
      <c r="E205" s="52">
        <v>44387.0</v>
      </c>
      <c r="F205" s="115"/>
      <c r="G205" s="116"/>
      <c r="H205" s="3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18" t="s">
        <v>851</v>
      </c>
      <c r="B206" s="21" t="s">
        <v>852</v>
      </c>
      <c r="C206" s="23" t="s">
        <v>346</v>
      </c>
      <c r="D206" s="25" t="s">
        <v>853</v>
      </c>
      <c r="E206" s="31" t="s">
        <v>847</v>
      </c>
      <c r="F206" s="120"/>
      <c r="G206" s="121"/>
      <c r="H206" s="57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43" t="s">
        <v>854</v>
      </c>
      <c r="B207" s="45" t="s">
        <v>855</v>
      </c>
      <c r="C207" s="47" t="s">
        <v>346</v>
      </c>
      <c r="D207" s="48" t="s">
        <v>856</v>
      </c>
      <c r="E207" s="52">
        <v>42010.0</v>
      </c>
      <c r="F207" s="115"/>
      <c r="G207" s="116"/>
      <c r="H207" s="3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18" t="s">
        <v>857</v>
      </c>
      <c r="B208" s="21" t="s">
        <v>858</v>
      </c>
      <c r="C208" s="23" t="s">
        <v>346</v>
      </c>
      <c r="D208" s="25" t="s">
        <v>859</v>
      </c>
      <c r="E208" s="53">
        <v>42064.0</v>
      </c>
      <c r="F208" s="120"/>
      <c r="G208" s="121"/>
      <c r="H208" s="57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43" t="s">
        <v>860</v>
      </c>
      <c r="B209" s="45" t="s">
        <v>861</v>
      </c>
      <c r="C209" s="47" t="s">
        <v>346</v>
      </c>
      <c r="D209" s="48" t="s">
        <v>862</v>
      </c>
      <c r="E209" s="70">
        <v>42010.0</v>
      </c>
      <c r="F209" s="115"/>
      <c r="G209" s="116"/>
      <c r="H209" s="3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18" t="s">
        <v>863</v>
      </c>
      <c r="B210" s="21" t="s">
        <v>864</v>
      </c>
      <c r="C210" s="23" t="s">
        <v>164</v>
      </c>
      <c r="D210" s="25" t="s">
        <v>865</v>
      </c>
      <c r="E210" s="31" t="s">
        <v>283</v>
      </c>
      <c r="F210" s="120"/>
      <c r="G210" s="121"/>
      <c r="H210" s="57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43" t="s">
        <v>866</v>
      </c>
      <c r="B211" s="45" t="s">
        <v>867</v>
      </c>
      <c r="C211" s="47" t="s">
        <v>346</v>
      </c>
      <c r="D211" s="48" t="s">
        <v>868</v>
      </c>
      <c r="E211" s="52">
        <v>42010.0</v>
      </c>
      <c r="F211" s="115"/>
      <c r="G211" s="116"/>
      <c r="H211" s="3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18" t="s">
        <v>869</v>
      </c>
      <c r="B212" s="21" t="s">
        <v>870</v>
      </c>
      <c r="C212" s="23" t="s">
        <v>346</v>
      </c>
      <c r="D212" s="25" t="s">
        <v>871</v>
      </c>
      <c r="E212" s="53">
        <v>42014.0</v>
      </c>
      <c r="F212" s="120"/>
      <c r="G212" s="121"/>
      <c r="H212" s="57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43" t="s">
        <v>872</v>
      </c>
      <c r="B213" s="45" t="s">
        <v>873</v>
      </c>
      <c r="C213" s="47" t="s">
        <v>346</v>
      </c>
      <c r="D213" s="48" t="s">
        <v>874</v>
      </c>
      <c r="E213" s="70">
        <v>42011.0</v>
      </c>
      <c r="F213" s="115"/>
      <c r="G213" s="116"/>
      <c r="H213" s="3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18" t="s">
        <v>875</v>
      </c>
      <c r="B214" s="21" t="s">
        <v>876</v>
      </c>
      <c r="C214" s="23" t="s">
        <v>346</v>
      </c>
      <c r="D214" s="25" t="s">
        <v>877</v>
      </c>
      <c r="E214" s="31">
        <v>42011.0</v>
      </c>
      <c r="F214" s="120"/>
      <c r="G214" s="121"/>
      <c r="H214" s="57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43" t="s">
        <v>354</v>
      </c>
      <c r="B215" s="45" t="s">
        <v>878</v>
      </c>
      <c r="C215" s="47" t="s">
        <v>879</v>
      </c>
      <c r="D215" s="48" t="s">
        <v>356</v>
      </c>
      <c r="E215" s="70">
        <v>43347.0</v>
      </c>
      <c r="F215" s="115"/>
      <c r="G215" s="116"/>
      <c r="H215" s="3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18" t="s">
        <v>880</v>
      </c>
      <c r="B216" s="21" t="s">
        <v>881</v>
      </c>
      <c r="C216" s="23" t="s">
        <v>346</v>
      </c>
      <c r="D216" s="25" t="s">
        <v>882</v>
      </c>
      <c r="E216" s="31" t="s">
        <v>883</v>
      </c>
      <c r="F216" s="120"/>
      <c r="G216" s="121"/>
      <c r="H216" s="57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43" t="s">
        <v>885</v>
      </c>
      <c r="B217" s="45" t="s">
        <v>886</v>
      </c>
      <c r="C217" s="47" t="s">
        <v>346</v>
      </c>
      <c r="D217" s="48" t="s">
        <v>887</v>
      </c>
      <c r="E217" s="52">
        <v>43647.0</v>
      </c>
      <c r="F217" s="115"/>
      <c r="G217" s="116"/>
      <c r="H217" s="3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18" t="s">
        <v>888</v>
      </c>
      <c r="B218" s="21" t="s">
        <v>889</v>
      </c>
      <c r="C218" s="23" t="s">
        <v>346</v>
      </c>
      <c r="D218" s="25" t="s">
        <v>890</v>
      </c>
      <c r="E218" s="31" t="s">
        <v>891</v>
      </c>
      <c r="F218" s="120"/>
      <c r="G218" s="121"/>
      <c r="H218" s="57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43" t="s">
        <v>892</v>
      </c>
      <c r="B219" s="45" t="s">
        <v>893</v>
      </c>
      <c r="C219" s="47" t="s">
        <v>164</v>
      </c>
      <c r="D219" s="48" t="s">
        <v>894</v>
      </c>
      <c r="E219" s="52">
        <v>42010.0</v>
      </c>
      <c r="F219" s="115"/>
      <c r="G219" s="116"/>
      <c r="H219" s="3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18" t="s">
        <v>895</v>
      </c>
      <c r="B220" s="21" t="s">
        <v>896</v>
      </c>
      <c r="C220" s="23" t="s">
        <v>164</v>
      </c>
      <c r="D220" s="25" t="s">
        <v>897</v>
      </c>
      <c r="E220" s="31" t="s">
        <v>283</v>
      </c>
      <c r="F220" s="120"/>
      <c r="G220" s="121"/>
      <c r="H220" s="57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43" t="s">
        <v>898</v>
      </c>
      <c r="B221" s="45" t="s">
        <v>899</v>
      </c>
      <c r="C221" s="47" t="s">
        <v>164</v>
      </c>
      <c r="D221" s="48" t="s">
        <v>900</v>
      </c>
      <c r="E221" s="59" t="s">
        <v>901</v>
      </c>
      <c r="F221" s="115"/>
      <c r="G221" s="116"/>
      <c r="H221" s="3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18" t="s">
        <v>902</v>
      </c>
      <c r="B222" s="21" t="s">
        <v>903</v>
      </c>
      <c r="C222" s="23" t="s">
        <v>346</v>
      </c>
      <c r="D222" s="25" t="s">
        <v>900</v>
      </c>
      <c r="E222" s="53" t="s">
        <v>901</v>
      </c>
      <c r="F222" s="120"/>
      <c r="G222" s="121"/>
      <c r="H222" s="57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43" t="s">
        <v>904</v>
      </c>
      <c r="B223" s="45" t="s">
        <v>905</v>
      </c>
      <c r="C223" s="47" t="s">
        <v>346</v>
      </c>
      <c r="D223" s="48" t="s">
        <v>906</v>
      </c>
      <c r="E223" s="59" t="s">
        <v>907</v>
      </c>
      <c r="F223" s="115"/>
      <c r="G223" s="116"/>
      <c r="H223" s="3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18" t="s">
        <v>908</v>
      </c>
      <c r="B224" s="21" t="s">
        <v>909</v>
      </c>
      <c r="C224" s="23" t="s">
        <v>346</v>
      </c>
      <c r="D224" s="25" t="s">
        <v>910</v>
      </c>
      <c r="E224" s="53" t="s">
        <v>847</v>
      </c>
      <c r="F224" s="120"/>
      <c r="G224" s="121"/>
      <c r="H224" s="57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43" t="s">
        <v>911</v>
      </c>
      <c r="B225" s="45" t="s">
        <v>912</v>
      </c>
      <c r="C225" s="47" t="s">
        <v>346</v>
      </c>
      <c r="D225" s="48" t="s">
        <v>913</v>
      </c>
      <c r="E225" s="52">
        <v>42010.0</v>
      </c>
      <c r="F225" s="115"/>
      <c r="G225" s="116"/>
      <c r="H225" s="3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18" t="s">
        <v>914</v>
      </c>
      <c r="B226" s="21" t="s">
        <v>915</v>
      </c>
      <c r="C226" s="23" t="s">
        <v>346</v>
      </c>
      <c r="D226" s="25" t="s">
        <v>916</v>
      </c>
      <c r="E226" s="31" t="s">
        <v>387</v>
      </c>
      <c r="F226" s="120"/>
      <c r="G226" s="121"/>
      <c r="H226" s="57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43" t="s">
        <v>917</v>
      </c>
      <c r="B227" s="45" t="s">
        <v>918</v>
      </c>
      <c r="C227" s="47" t="s">
        <v>164</v>
      </c>
      <c r="D227" s="48" t="s">
        <v>919</v>
      </c>
      <c r="E227" s="52">
        <v>42010.0</v>
      </c>
      <c r="F227" s="115"/>
      <c r="G227" s="116"/>
      <c r="H227" s="3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18" t="s">
        <v>920</v>
      </c>
      <c r="B228" s="21" t="s">
        <v>921</v>
      </c>
      <c r="C228" s="23" t="s">
        <v>346</v>
      </c>
      <c r="D228" s="25" t="s">
        <v>922</v>
      </c>
      <c r="E228" s="53">
        <v>43778.0</v>
      </c>
      <c r="F228" s="120"/>
      <c r="G228" s="121"/>
      <c r="H228" s="57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43" t="s">
        <v>923</v>
      </c>
      <c r="B229" s="45" t="s">
        <v>924</v>
      </c>
      <c r="C229" s="47" t="s">
        <v>164</v>
      </c>
      <c r="D229" s="48" t="s">
        <v>925</v>
      </c>
      <c r="E229" s="70">
        <v>43525.0</v>
      </c>
      <c r="F229" s="115"/>
      <c r="G229" s="116"/>
      <c r="H229" s="3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18" t="s">
        <v>926</v>
      </c>
      <c r="B230" s="21" t="s">
        <v>927</v>
      </c>
      <c r="C230" s="23" t="s">
        <v>164</v>
      </c>
      <c r="D230" s="25" t="s">
        <v>928</v>
      </c>
      <c r="E230" s="31" t="s">
        <v>929</v>
      </c>
      <c r="F230" s="120"/>
      <c r="G230" s="121"/>
      <c r="H230" s="57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43" t="s">
        <v>930</v>
      </c>
      <c r="B231" s="45" t="s">
        <v>931</v>
      </c>
      <c r="C231" s="47" t="s">
        <v>346</v>
      </c>
      <c r="D231" s="48" t="s">
        <v>932</v>
      </c>
      <c r="E231" s="59" t="s">
        <v>260</v>
      </c>
      <c r="F231" s="115"/>
      <c r="G231" s="116"/>
      <c r="H231" s="3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18" t="s">
        <v>933</v>
      </c>
      <c r="B232" s="21" t="s">
        <v>934</v>
      </c>
      <c r="C232" s="23" t="s">
        <v>164</v>
      </c>
      <c r="D232" s="25" t="s">
        <v>932</v>
      </c>
      <c r="E232" s="53" t="s">
        <v>260</v>
      </c>
      <c r="F232" s="120"/>
      <c r="G232" s="121"/>
      <c r="H232" s="57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43" t="s">
        <v>935</v>
      </c>
      <c r="B233" s="45" t="s">
        <v>936</v>
      </c>
      <c r="C233" s="47" t="s">
        <v>87</v>
      </c>
      <c r="D233" s="48" t="s">
        <v>937</v>
      </c>
      <c r="E233" s="59" t="s">
        <v>283</v>
      </c>
      <c r="F233" s="115"/>
      <c r="G233" s="116"/>
      <c r="H233" s="3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18" t="s">
        <v>938</v>
      </c>
      <c r="B234" s="21" t="s">
        <v>939</v>
      </c>
      <c r="C234" s="23" t="s">
        <v>92</v>
      </c>
      <c r="D234" s="25" t="s">
        <v>940</v>
      </c>
      <c r="E234" s="53" t="s">
        <v>847</v>
      </c>
      <c r="F234" s="120"/>
      <c r="G234" s="121"/>
      <c r="H234" s="57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43" t="s">
        <v>941</v>
      </c>
      <c r="B235" s="45" t="s">
        <v>942</v>
      </c>
      <c r="C235" s="47" t="s">
        <v>164</v>
      </c>
      <c r="D235" s="48" t="s">
        <v>940</v>
      </c>
      <c r="E235" s="59" t="s">
        <v>847</v>
      </c>
      <c r="F235" s="115"/>
      <c r="G235" s="116"/>
      <c r="H235" s="3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18" t="s">
        <v>943</v>
      </c>
      <c r="B236" s="21" t="s">
        <v>944</v>
      </c>
      <c r="C236" s="23" t="s">
        <v>141</v>
      </c>
      <c r="D236" s="25" t="s">
        <v>945</v>
      </c>
      <c r="E236" s="53" t="s">
        <v>792</v>
      </c>
      <c r="F236" s="196" t="s">
        <v>276</v>
      </c>
      <c r="G236" s="121"/>
      <c r="H236" s="283">
        <v>2319819.0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43" t="s">
        <v>946</v>
      </c>
      <c r="B237" s="45" t="s">
        <v>947</v>
      </c>
      <c r="C237" s="47" t="s">
        <v>164</v>
      </c>
      <c r="D237" s="48" t="s">
        <v>945</v>
      </c>
      <c r="E237" s="59" t="s">
        <v>792</v>
      </c>
      <c r="F237" s="115"/>
      <c r="G237" s="116"/>
      <c r="H237" s="3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18" t="s">
        <v>948</v>
      </c>
      <c r="B238" s="21" t="s">
        <v>949</v>
      </c>
      <c r="C238" s="23" t="s">
        <v>164</v>
      </c>
      <c r="D238" s="25" t="s">
        <v>950</v>
      </c>
      <c r="E238" s="53" t="s">
        <v>792</v>
      </c>
      <c r="F238" s="120"/>
      <c r="G238" s="121"/>
      <c r="H238" s="28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43" t="s">
        <v>951</v>
      </c>
      <c r="B239" s="45" t="s">
        <v>952</v>
      </c>
      <c r="C239" s="47" t="s">
        <v>164</v>
      </c>
      <c r="D239" s="48" t="s">
        <v>953</v>
      </c>
      <c r="E239" s="52">
        <v>43141.0</v>
      </c>
      <c r="F239" s="115"/>
      <c r="G239" s="116"/>
      <c r="H239" s="3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18" t="s">
        <v>955</v>
      </c>
      <c r="B240" s="21" t="s">
        <v>957</v>
      </c>
      <c r="C240" s="23" t="s">
        <v>164</v>
      </c>
      <c r="D240" s="25" t="s">
        <v>958</v>
      </c>
      <c r="E240" s="31" t="s">
        <v>959</v>
      </c>
      <c r="F240" s="120"/>
      <c r="G240" s="121"/>
      <c r="H240" s="57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43" t="s">
        <v>960</v>
      </c>
      <c r="B241" s="45" t="s">
        <v>961</v>
      </c>
      <c r="C241" s="47" t="s">
        <v>164</v>
      </c>
      <c r="D241" s="48" t="s">
        <v>962</v>
      </c>
      <c r="E241" s="59" t="s">
        <v>283</v>
      </c>
      <c r="F241" s="115"/>
      <c r="G241" s="116"/>
      <c r="H241" s="3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18" t="s">
        <v>963</v>
      </c>
      <c r="B242" s="21" t="s">
        <v>964</v>
      </c>
      <c r="C242" s="23" t="s">
        <v>164</v>
      </c>
      <c r="D242" s="25" t="s">
        <v>965</v>
      </c>
      <c r="E242" s="53" t="s">
        <v>966</v>
      </c>
      <c r="F242" s="120"/>
      <c r="G242" s="121"/>
      <c r="H242" s="57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43" t="s">
        <v>967</v>
      </c>
      <c r="B243" s="45" t="s">
        <v>968</v>
      </c>
      <c r="C243" s="47" t="s">
        <v>164</v>
      </c>
      <c r="D243" s="48" t="s">
        <v>969</v>
      </c>
      <c r="E243" s="59" t="s">
        <v>283</v>
      </c>
      <c r="F243" s="115"/>
      <c r="G243" s="116"/>
      <c r="H243" s="3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18" t="s">
        <v>970</v>
      </c>
      <c r="B244" s="21" t="s">
        <v>971</v>
      </c>
      <c r="C244" s="23" t="s">
        <v>87</v>
      </c>
      <c r="D244" s="25" t="s">
        <v>972</v>
      </c>
      <c r="E244" s="53" t="s">
        <v>847</v>
      </c>
      <c r="F244" s="120"/>
      <c r="G244" s="121"/>
      <c r="H244" s="57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43" t="s">
        <v>973</v>
      </c>
      <c r="B245" s="45" t="s">
        <v>974</v>
      </c>
      <c r="C245" s="47" t="s">
        <v>164</v>
      </c>
      <c r="D245" s="48" t="s">
        <v>972</v>
      </c>
      <c r="E245" s="59" t="s">
        <v>847</v>
      </c>
      <c r="F245" s="115"/>
      <c r="G245" s="116"/>
      <c r="H245" s="3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18" t="s">
        <v>975</v>
      </c>
      <c r="B246" s="21" t="s">
        <v>976</v>
      </c>
      <c r="C246" s="23" t="s">
        <v>164</v>
      </c>
      <c r="D246" s="25" t="s">
        <v>977</v>
      </c>
      <c r="E246" s="53" t="s">
        <v>792</v>
      </c>
      <c r="F246" s="120"/>
      <c r="G246" s="121"/>
      <c r="H246" s="57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43" t="s">
        <v>978</v>
      </c>
      <c r="B247" s="45" t="s">
        <v>979</v>
      </c>
      <c r="C247" s="47" t="s">
        <v>164</v>
      </c>
      <c r="D247" s="48" t="s">
        <v>980</v>
      </c>
      <c r="E247" s="59" t="s">
        <v>981</v>
      </c>
      <c r="F247" s="115"/>
      <c r="G247" s="116"/>
      <c r="H247" s="3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18" t="s">
        <v>982</v>
      </c>
      <c r="B248" s="21" t="s">
        <v>983</v>
      </c>
      <c r="C248" s="23" t="s">
        <v>164</v>
      </c>
      <c r="D248" s="25" t="s">
        <v>984</v>
      </c>
      <c r="E248" s="53" t="s">
        <v>985</v>
      </c>
      <c r="F248" s="120"/>
      <c r="G248" s="121"/>
      <c r="H248" s="57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43" t="s">
        <v>986</v>
      </c>
      <c r="B249" s="45" t="s">
        <v>987</v>
      </c>
      <c r="C249" s="47" t="s">
        <v>164</v>
      </c>
      <c r="D249" s="48" t="s">
        <v>988</v>
      </c>
      <c r="E249" s="291" t="s">
        <v>989</v>
      </c>
      <c r="F249" s="115"/>
      <c r="G249" s="116"/>
      <c r="H249" s="3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18" t="s">
        <v>990</v>
      </c>
      <c r="B250" s="21" t="s">
        <v>991</v>
      </c>
      <c r="C250" s="23" t="s">
        <v>164</v>
      </c>
      <c r="D250" s="25" t="s">
        <v>992</v>
      </c>
      <c r="E250" s="31" t="s">
        <v>847</v>
      </c>
      <c r="F250" s="120"/>
      <c r="G250" s="121"/>
      <c r="H250" s="57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43" t="s">
        <v>994</v>
      </c>
      <c r="B251" s="45" t="s">
        <v>995</v>
      </c>
      <c r="C251" s="47" t="s">
        <v>87</v>
      </c>
      <c r="D251" s="48" t="s">
        <v>996</v>
      </c>
      <c r="E251" s="59" t="s">
        <v>997</v>
      </c>
      <c r="F251" s="115"/>
      <c r="G251" s="116"/>
      <c r="H251" s="3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18" t="s">
        <v>998</v>
      </c>
      <c r="B252" s="21" t="s">
        <v>999</v>
      </c>
      <c r="C252" s="23" t="s">
        <v>164</v>
      </c>
      <c r="D252" s="25" t="s">
        <v>996</v>
      </c>
      <c r="E252" s="53" t="s">
        <v>997</v>
      </c>
      <c r="F252" s="120"/>
      <c r="G252" s="121"/>
      <c r="H252" s="57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43" t="s">
        <v>1000</v>
      </c>
      <c r="B253" s="45" t="s">
        <v>1001</v>
      </c>
      <c r="C253" s="47" t="s">
        <v>346</v>
      </c>
      <c r="D253" s="48" t="s">
        <v>1002</v>
      </c>
      <c r="E253" s="52">
        <v>43983.0</v>
      </c>
      <c r="F253" s="115"/>
      <c r="G253" s="116"/>
      <c r="H253" s="3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18" t="s">
        <v>1003</v>
      </c>
      <c r="B254" s="21" t="s">
        <v>1004</v>
      </c>
      <c r="C254" s="23" t="s">
        <v>346</v>
      </c>
      <c r="D254" s="25" t="s">
        <v>1005</v>
      </c>
      <c r="E254" s="53">
        <v>42344.0</v>
      </c>
      <c r="F254" s="120"/>
      <c r="G254" s="121"/>
      <c r="H254" s="57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43" t="s">
        <v>1007</v>
      </c>
      <c r="B255" s="45" t="s">
        <v>1008</v>
      </c>
      <c r="C255" s="47" t="s">
        <v>346</v>
      </c>
      <c r="D255" s="48" t="s">
        <v>1009</v>
      </c>
      <c r="E255" s="70">
        <v>42133.0</v>
      </c>
      <c r="F255" s="115"/>
      <c r="G255" s="116"/>
      <c r="H255" s="3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18" t="s">
        <v>1010</v>
      </c>
      <c r="B256" s="21" t="s">
        <v>1011</v>
      </c>
      <c r="C256" s="23" t="s">
        <v>346</v>
      </c>
      <c r="D256" s="25" t="s">
        <v>1012</v>
      </c>
      <c r="E256" s="31" t="s">
        <v>283</v>
      </c>
      <c r="F256" s="120"/>
      <c r="G256" s="121"/>
      <c r="H256" s="57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43" t="s">
        <v>1013</v>
      </c>
      <c r="B257" s="45" t="s">
        <v>1014</v>
      </c>
      <c r="C257" s="47" t="s">
        <v>346</v>
      </c>
      <c r="D257" s="48" t="s">
        <v>1015</v>
      </c>
      <c r="E257" s="59" t="s">
        <v>1016</v>
      </c>
      <c r="F257" s="115"/>
      <c r="G257" s="116"/>
      <c r="H257" s="3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18" t="s">
        <v>1017</v>
      </c>
      <c r="B258" s="21" t="s">
        <v>1018</v>
      </c>
      <c r="C258" s="23" t="s">
        <v>346</v>
      </c>
      <c r="D258" s="25" t="s">
        <v>1019</v>
      </c>
      <c r="E258" s="66">
        <v>42010.0</v>
      </c>
      <c r="F258" s="120"/>
      <c r="G258" s="121"/>
      <c r="H258" s="57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43" t="s">
        <v>1020</v>
      </c>
      <c r="B259" s="45" t="s">
        <v>1021</v>
      </c>
      <c r="C259" s="47" t="s">
        <v>346</v>
      </c>
      <c r="D259" s="48" t="s">
        <v>1022</v>
      </c>
      <c r="E259" s="59">
        <v>42010.0</v>
      </c>
      <c r="F259" s="115"/>
      <c r="G259" s="116"/>
      <c r="H259" s="3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18" t="s">
        <v>1023</v>
      </c>
      <c r="B260" s="21" t="s">
        <v>1024</v>
      </c>
      <c r="C260" s="23" t="s">
        <v>346</v>
      </c>
      <c r="D260" s="25" t="s">
        <v>1025</v>
      </c>
      <c r="E260" s="31">
        <v>42010.0</v>
      </c>
      <c r="F260" s="120"/>
      <c r="G260" s="121"/>
      <c r="H260" s="57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43" t="s">
        <v>1026</v>
      </c>
      <c r="B261" s="45" t="s">
        <v>1027</v>
      </c>
      <c r="C261" s="47" t="s">
        <v>346</v>
      </c>
      <c r="D261" s="48" t="s">
        <v>1028</v>
      </c>
      <c r="E261" s="70">
        <v>42010.0</v>
      </c>
      <c r="F261" s="115"/>
      <c r="G261" s="116"/>
      <c r="H261" s="3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18" t="s">
        <v>1029</v>
      </c>
      <c r="B262" s="21" t="s">
        <v>1030</v>
      </c>
      <c r="C262" s="23" t="s">
        <v>346</v>
      </c>
      <c r="D262" s="25" t="s">
        <v>1031</v>
      </c>
      <c r="E262" s="31">
        <v>42011.0</v>
      </c>
      <c r="F262" s="120"/>
      <c r="G262" s="121"/>
      <c r="H262" s="57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43" t="s">
        <v>1032</v>
      </c>
      <c r="B263" s="45" t="s">
        <v>1033</v>
      </c>
      <c r="C263" s="47" t="s">
        <v>164</v>
      </c>
      <c r="D263" s="48" t="s">
        <v>1034</v>
      </c>
      <c r="E263" s="70" t="s">
        <v>1035</v>
      </c>
      <c r="F263" s="115"/>
      <c r="G263" s="116"/>
      <c r="H263" s="3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18" t="s">
        <v>1036</v>
      </c>
      <c r="B264" s="21" t="s">
        <v>1037</v>
      </c>
      <c r="C264" s="23" t="s">
        <v>346</v>
      </c>
      <c r="D264" s="25" t="s">
        <v>1038</v>
      </c>
      <c r="E264" s="53" t="s">
        <v>283</v>
      </c>
      <c r="F264" s="120"/>
      <c r="G264" s="121"/>
      <c r="H264" s="57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43" t="s">
        <v>1039</v>
      </c>
      <c r="B265" s="45" t="s">
        <v>1040</v>
      </c>
      <c r="C265" s="47" t="s">
        <v>346</v>
      </c>
      <c r="D265" s="48" t="s">
        <v>1038</v>
      </c>
      <c r="E265" s="59" t="s">
        <v>283</v>
      </c>
      <c r="F265" s="115"/>
      <c r="G265" s="116"/>
      <c r="H265" s="3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18" t="s">
        <v>1041</v>
      </c>
      <c r="B266" s="21" t="s">
        <v>1042</v>
      </c>
      <c r="C266" s="23" t="s">
        <v>346</v>
      </c>
      <c r="D266" s="25" t="s">
        <v>1043</v>
      </c>
      <c r="E266" s="66">
        <v>42011.0</v>
      </c>
      <c r="F266" s="120"/>
      <c r="G266" s="121"/>
      <c r="H266" s="57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43" t="s">
        <v>1044</v>
      </c>
      <c r="B267" s="45" t="s">
        <v>1045</v>
      </c>
      <c r="C267" s="47" t="s">
        <v>346</v>
      </c>
      <c r="D267" s="48" t="s">
        <v>1046</v>
      </c>
      <c r="E267" s="59">
        <v>42010.0</v>
      </c>
      <c r="F267" s="115"/>
      <c r="G267" s="116"/>
      <c r="H267" s="3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18" t="s">
        <v>1047</v>
      </c>
      <c r="B268" s="21" t="s">
        <v>1048</v>
      </c>
      <c r="C268" s="23" t="s">
        <v>346</v>
      </c>
      <c r="D268" s="25" t="s">
        <v>1049</v>
      </c>
      <c r="E268" s="31">
        <v>42046.0</v>
      </c>
      <c r="F268" s="120"/>
      <c r="G268" s="121"/>
      <c r="H268" s="57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43" t="s">
        <v>1050</v>
      </c>
      <c r="B269" s="45" t="s">
        <v>1051</v>
      </c>
      <c r="C269" s="47" t="s">
        <v>346</v>
      </c>
      <c r="D269" s="48" t="s">
        <v>1052</v>
      </c>
      <c r="E269" s="70" t="s">
        <v>1053</v>
      </c>
      <c r="F269" s="115"/>
      <c r="G269" s="116"/>
      <c r="H269" s="3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18" t="s">
        <v>1054</v>
      </c>
      <c r="B270" s="21" t="s">
        <v>1055</v>
      </c>
      <c r="C270" s="23" t="s">
        <v>346</v>
      </c>
      <c r="D270" s="25" t="s">
        <v>1056</v>
      </c>
      <c r="E270" s="66">
        <v>42010.0</v>
      </c>
      <c r="F270" s="120"/>
      <c r="G270" s="121"/>
      <c r="H270" s="57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43" t="s">
        <v>1057</v>
      </c>
      <c r="B271" s="45" t="s">
        <v>1058</v>
      </c>
      <c r="C271" s="47" t="s">
        <v>346</v>
      </c>
      <c r="D271" s="48" t="s">
        <v>1059</v>
      </c>
      <c r="E271" s="59">
        <v>42010.0</v>
      </c>
      <c r="F271" s="115"/>
      <c r="G271" s="116"/>
      <c r="H271" s="3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18" t="s">
        <v>1060</v>
      </c>
      <c r="B272" s="21" t="s">
        <v>1061</v>
      </c>
      <c r="C272" s="23" t="s">
        <v>346</v>
      </c>
      <c r="D272" s="25" t="s">
        <v>1062</v>
      </c>
      <c r="E272" s="31" t="s">
        <v>1063</v>
      </c>
      <c r="F272" s="120"/>
      <c r="G272" s="121"/>
      <c r="H272" s="57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43" t="s">
        <v>1064</v>
      </c>
      <c r="B273" s="45" t="s">
        <v>1065</v>
      </c>
      <c r="C273" s="47" t="s">
        <v>116</v>
      </c>
      <c r="D273" s="48" t="s">
        <v>1062</v>
      </c>
      <c r="E273" s="59" t="s">
        <v>1063</v>
      </c>
      <c r="F273" s="196" t="s">
        <v>276</v>
      </c>
      <c r="G273" s="116"/>
      <c r="H273" s="199">
        <v>2319819.0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18" t="s">
        <v>1066</v>
      </c>
      <c r="B274" s="21" t="s">
        <v>1067</v>
      </c>
      <c r="C274" s="23" t="s">
        <v>141</v>
      </c>
      <c r="D274" s="25" t="s">
        <v>1068</v>
      </c>
      <c r="E274" s="66">
        <v>42011.0</v>
      </c>
      <c r="F274" s="120"/>
      <c r="G274" s="121"/>
      <c r="H274" s="57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43" t="s">
        <v>1069</v>
      </c>
      <c r="B275" s="45" t="s">
        <v>1070</v>
      </c>
      <c r="C275" s="47" t="s">
        <v>116</v>
      </c>
      <c r="D275" s="48" t="s">
        <v>1071</v>
      </c>
      <c r="E275" s="59">
        <v>42010.0</v>
      </c>
      <c r="F275" s="196" t="s">
        <v>276</v>
      </c>
      <c r="G275" s="116"/>
      <c r="H275" s="199">
        <v>2319819.0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18" t="s">
        <v>1072</v>
      </c>
      <c r="B276" s="21" t="s">
        <v>1073</v>
      </c>
      <c r="C276" s="23" t="s">
        <v>218</v>
      </c>
      <c r="D276" s="25" t="s">
        <v>1075</v>
      </c>
      <c r="E276" s="31">
        <v>42010.0</v>
      </c>
      <c r="F276" s="120"/>
      <c r="G276" s="121"/>
      <c r="H276" s="57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43" t="s">
        <v>1076</v>
      </c>
      <c r="B277" s="45" t="s">
        <v>1077</v>
      </c>
      <c r="C277" s="47" t="s">
        <v>346</v>
      </c>
      <c r="D277" s="48" t="s">
        <v>1078</v>
      </c>
      <c r="E277" s="70">
        <v>42009.0</v>
      </c>
      <c r="F277" s="115"/>
      <c r="G277" s="116"/>
      <c r="H277" s="202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18" t="s">
        <v>1079</v>
      </c>
      <c r="B278" s="21" t="s">
        <v>1080</v>
      </c>
      <c r="C278" s="23" t="s">
        <v>346</v>
      </c>
      <c r="D278" s="25" t="s">
        <v>1081</v>
      </c>
      <c r="E278" s="31" t="s">
        <v>1082</v>
      </c>
      <c r="F278" s="120"/>
      <c r="G278" s="121"/>
      <c r="H278" s="57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43" t="s">
        <v>1083</v>
      </c>
      <c r="B279" s="45" t="s">
        <v>1084</v>
      </c>
      <c r="C279" s="47" t="s">
        <v>346</v>
      </c>
      <c r="D279" s="48" t="s">
        <v>1085</v>
      </c>
      <c r="E279" s="52">
        <v>42009.0</v>
      </c>
      <c r="F279" s="115"/>
      <c r="G279" s="116"/>
      <c r="H279" s="3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18" t="s">
        <v>1087</v>
      </c>
      <c r="B280" s="21" t="s">
        <v>1088</v>
      </c>
      <c r="C280" s="23" t="s">
        <v>346</v>
      </c>
      <c r="D280" s="25" t="s">
        <v>1089</v>
      </c>
      <c r="E280" s="53">
        <v>42010.0</v>
      </c>
      <c r="F280" s="120"/>
      <c r="G280" s="121"/>
      <c r="H280" s="57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43" t="s">
        <v>1090</v>
      </c>
      <c r="B281" s="45" t="s">
        <v>1091</v>
      </c>
      <c r="C281" s="47" t="s">
        <v>346</v>
      </c>
      <c r="D281" s="48" t="s">
        <v>1092</v>
      </c>
      <c r="E281" s="70" t="s">
        <v>1093</v>
      </c>
      <c r="F281" s="115"/>
      <c r="G281" s="116"/>
      <c r="H281" s="3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18" t="s">
        <v>1094</v>
      </c>
      <c r="B282" s="21" t="s">
        <v>1095</v>
      </c>
      <c r="C282" s="23" t="s">
        <v>346</v>
      </c>
      <c r="D282" s="25" t="s">
        <v>1096</v>
      </c>
      <c r="E282" s="66">
        <v>42064.0</v>
      </c>
      <c r="F282" s="120"/>
      <c r="G282" s="121"/>
      <c r="H282" s="57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43" t="s">
        <v>1097</v>
      </c>
      <c r="B283" s="45" t="s">
        <v>1098</v>
      </c>
      <c r="C283" s="47" t="s">
        <v>346</v>
      </c>
      <c r="D283" s="48" t="s">
        <v>1099</v>
      </c>
      <c r="E283" s="70" t="s">
        <v>1100</v>
      </c>
      <c r="F283" s="115"/>
      <c r="G283" s="116"/>
      <c r="H283" s="3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18" t="s">
        <v>1102</v>
      </c>
      <c r="B284" s="21" t="s">
        <v>1103</v>
      </c>
      <c r="C284" s="23" t="s">
        <v>346</v>
      </c>
      <c r="D284" s="25" t="s">
        <v>1104</v>
      </c>
      <c r="E284" s="66">
        <v>43627.0</v>
      </c>
      <c r="F284" s="120"/>
      <c r="G284" s="121"/>
      <c r="H284" s="57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43" t="s">
        <v>1105</v>
      </c>
      <c r="B285" s="45" t="s">
        <v>1106</v>
      </c>
      <c r="C285" s="47" t="s">
        <v>346</v>
      </c>
      <c r="D285" s="48" t="s">
        <v>1107</v>
      </c>
      <c r="E285" s="59">
        <v>42010.0</v>
      </c>
      <c r="F285" s="115"/>
      <c r="G285" s="116"/>
      <c r="H285" s="3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18" t="s">
        <v>1108</v>
      </c>
      <c r="B286" s="21" t="s">
        <v>1110</v>
      </c>
      <c r="C286" s="23" t="s">
        <v>346</v>
      </c>
      <c r="D286" s="25" t="s">
        <v>1111</v>
      </c>
      <c r="E286" s="31" t="s">
        <v>1112</v>
      </c>
      <c r="F286" s="120"/>
      <c r="G286" s="121"/>
      <c r="H286" s="57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43" t="s">
        <v>1116</v>
      </c>
      <c r="B287" s="45" t="s">
        <v>1118</v>
      </c>
      <c r="C287" s="47" t="s">
        <v>346</v>
      </c>
      <c r="D287" s="48" t="s">
        <v>1119</v>
      </c>
      <c r="E287" s="59" t="s">
        <v>1120</v>
      </c>
      <c r="F287" s="115"/>
      <c r="G287" s="116"/>
      <c r="H287" s="3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18" t="s">
        <v>1122</v>
      </c>
      <c r="B288" s="21" t="s">
        <v>1123</v>
      </c>
      <c r="C288" s="23" t="s">
        <v>346</v>
      </c>
      <c r="D288" s="25" t="s">
        <v>1124</v>
      </c>
      <c r="E288" s="53" t="s">
        <v>1126</v>
      </c>
      <c r="F288" s="120"/>
      <c r="G288" s="121"/>
      <c r="H288" s="57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43" t="s">
        <v>1127</v>
      </c>
      <c r="B289" s="45" t="s">
        <v>1128</v>
      </c>
      <c r="C289" s="47" t="s">
        <v>346</v>
      </c>
      <c r="D289" s="48" t="s">
        <v>1129</v>
      </c>
      <c r="E289" s="59" t="s">
        <v>1131</v>
      </c>
      <c r="F289" s="115"/>
      <c r="G289" s="116"/>
      <c r="H289" s="3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18" t="s">
        <v>1133</v>
      </c>
      <c r="B290" s="21" t="s">
        <v>1134</v>
      </c>
      <c r="C290" s="23" t="s">
        <v>346</v>
      </c>
      <c r="D290" s="25" t="s">
        <v>1135</v>
      </c>
      <c r="E290" s="66">
        <v>42011.0</v>
      </c>
      <c r="F290" s="120"/>
      <c r="G290" s="121"/>
      <c r="H290" s="57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43" t="s">
        <v>1138</v>
      </c>
      <c r="B291" s="45" t="s">
        <v>1139</v>
      </c>
      <c r="C291" s="47" t="s">
        <v>346</v>
      </c>
      <c r="D291" s="48" t="s">
        <v>1141</v>
      </c>
      <c r="E291" s="59">
        <v>42010.0</v>
      </c>
      <c r="F291" s="115"/>
      <c r="G291" s="116"/>
      <c r="H291" s="3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18" t="s">
        <v>1143</v>
      </c>
      <c r="B292" s="21" t="s">
        <v>1144</v>
      </c>
      <c r="C292" s="23" t="s">
        <v>164</v>
      </c>
      <c r="D292" s="25" t="s">
        <v>1145</v>
      </c>
      <c r="E292" s="31" t="s">
        <v>1082</v>
      </c>
      <c r="F292" s="120"/>
      <c r="G292" s="121"/>
      <c r="H292" s="57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43" t="s">
        <v>1147</v>
      </c>
      <c r="B293" s="45" t="s">
        <v>1148</v>
      </c>
      <c r="C293" s="47" t="s">
        <v>346</v>
      </c>
      <c r="D293" s="48" t="s">
        <v>1145</v>
      </c>
      <c r="E293" s="59" t="s">
        <v>1082</v>
      </c>
      <c r="F293" s="115"/>
      <c r="G293" s="116"/>
      <c r="H293" s="3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18" t="s">
        <v>1152</v>
      </c>
      <c r="B294" s="21" t="s">
        <v>1153</v>
      </c>
      <c r="C294" s="23" t="s">
        <v>346</v>
      </c>
      <c r="D294" s="25" t="s">
        <v>1154</v>
      </c>
      <c r="E294" s="66">
        <v>42010.0</v>
      </c>
      <c r="F294" s="120"/>
      <c r="G294" s="121"/>
      <c r="H294" s="57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43" t="s">
        <v>1155</v>
      </c>
      <c r="B295" s="45" t="s">
        <v>1156</v>
      </c>
      <c r="C295" s="47" t="s">
        <v>346</v>
      </c>
      <c r="D295" s="48" t="s">
        <v>1157</v>
      </c>
      <c r="E295" s="59">
        <v>42047.0</v>
      </c>
      <c r="F295" s="115"/>
      <c r="G295" s="116"/>
      <c r="H295" s="3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18" t="s">
        <v>1158</v>
      </c>
      <c r="B296" s="21" t="s">
        <v>1159</v>
      </c>
      <c r="C296" s="23" t="s">
        <v>346</v>
      </c>
      <c r="D296" s="25" t="s">
        <v>1160</v>
      </c>
      <c r="E296" s="31">
        <v>42010.0</v>
      </c>
      <c r="F296" s="120"/>
      <c r="G296" s="121"/>
      <c r="H296" s="57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43" t="s">
        <v>1161</v>
      </c>
      <c r="B297" s="45" t="s">
        <v>1162</v>
      </c>
      <c r="C297" s="47" t="s">
        <v>346</v>
      </c>
      <c r="D297" s="48" t="s">
        <v>1163</v>
      </c>
      <c r="E297" s="70" t="s">
        <v>387</v>
      </c>
      <c r="F297" s="115"/>
      <c r="G297" s="116"/>
      <c r="H297" s="3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18" t="s">
        <v>1164</v>
      </c>
      <c r="B298" s="21" t="s">
        <v>1165</v>
      </c>
      <c r="C298" s="23" t="s">
        <v>346</v>
      </c>
      <c r="D298" s="25" t="s">
        <v>1166</v>
      </c>
      <c r="E298" s="53" t="s">
        <v>1167</v>
      </c>
      <c r="F298" s="120"/>
      <c r="G298" s="121"/>
      <c r="H298" s="57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43" t="s">
        <v>1168</v>
      </c>
      <c r="B299" s="45" t="s">
        <v>1169</v>
      </c>
      <c r="C299" s="47" t="s">
        <v>346</v>
      </c>
      <c r="D299" s="48" t="s">
        <v>1170</v>
      </c>
      <c r="E299" s="52">
        <v>42010.0</v>
      </c>
      <c r="F299" s="115"/>
      <c r="G299" s="116"/>
      <c r="H299" s="3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18" t="s">
        <v>1174</v>
      </c>
      <c r="B300" s="21" t="s">
        <v>1175</v>
      </c>
      <c r="C300" s="23" t="s">
        <v>346</v>
      </c>
      <c r="D300" s="25" t="s">
        <v>1178</v>
      </c>
      <c r="E300" s="53">
        <v>42011.0</v>
      </c>
      <c r="F300" s="120"/>
      <c r="G300" s="121"/>
      <c r="H300" s="57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43" t="s">
        <v>1182</v>
      </c>
      <c r="B301" s="45" t="s">
        <v>1183</v>
      </c>
      <c r="C301" s="47" t="s">
        <v>346</v>
      </c>
      <c r="D301" s="48" t="s">
        <v>1184</v>
      </c>
      <c r="E301" s="70" t="s">
        <v>283</v>
      </c>
      <c r="F301" s="115"/>
      <c r="G301" s="116"/>
      <c r="H301" s="3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2.5" customHeight="1">
      <c r="A302" s="18" t="s">
        <v>1186</v>
      </c>
      <c r="B302" s="21" t="s">
        <v>1187</v>
      </c>
      <c r="C302" s="23" t="s">
        <v>346</v>
      </c>
      <c r="D302" s="25" t="s">
        <v>1188</v>
      </c>
      <c r="E302" s="66">
        <v>43313.0</v>
      </c>
      <c r="F302" s="120"/>
      <c r="G302" s="121"/>
      <c r="H302" s="57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2.5" customHeight="1">
      <c r="A303" s="43" t="s">
        <v>1189</v>
      </c>
      <c r="B303" s="45" t="s">
        <v>1190</v>
      </c>
      <c r="C303" s="47" t="s">
        <v>346</v>
      </c>
      <c r="D303" s="48" t="s">
        <v>1188</v>
      </c>
      <c r="E303" s="59">
        <v>43313.0</v>
      </c>
      <c r="F303" s="115"/>
      <c r="G303" s="116"/>
      <c r="H303" s="3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2.5" customHeight="1">
      <c r="A304" s="18" t="s">
        <v>1191</v>
      </c>
      <c r="B304" s="21" t="s">
        <v>1192</v>
      </c>
      <c r="C304" s="23" t="s">
        <v>346</v>
      </c>
      <c r="D304" s="25" t="s">
        <v>1194</v>
      </c>
      <c r="E304" s="31">
        <v>42014.0</v>
      </c>
      <c r="F304" s="120"/>
      <c r="G304" s="121"/>
      <c r="H304" s="57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2.5" customHeight="1">
      <c r="A305" s="43" t="s">
        <v>1197</v>
      </c>
      <c r="B305" s="45" t="s">
        <v>1198</v>
      </c>
      <c r="C305" s="47" t="s">
        <v>346</v>
      </c>
      <c r="D305" s="48" t="s">
        <v>1199</v>
      </c>
      <c r="E305" s="70">
        <v>43810.0</v>
      </c>
      <c r="F305" s="115"/>
      <c r="G305" s="116"/>
      <c r="H305" s="3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2.5" customHeight="1">
      <c r="A306" s="18" t="s">
        <v>1201</v>
      </c>
      <c r="B306" s="21" t="s">
        <v>1202</v>
      </c>
      <c r="C306" s="23" t="s">
        <v>87</v>
      </c>
      <c r="D306" s="25" t="s">
        <v>1203</v>
      </c>
      <c r="E306" s="31" t="s">
        <v>1205</v>
      </c>
      <c r="F306" s="120"/>
      <c r="G306" s="121"/>
      <c r="H306" s="57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2.5" customHeight="1">
      <c r="A307" s="43" t="s">
        <v>1207</v>
      </c>
      <c r="B307" s="45" t="s">
        <v>1208</v>
      </c>
      <c r="C307" s="47" t="s">
        <v>346</v>
      </c>
      <c r="D307" s="48" t="s">
        <v>1209</v>
      </c>
      <c r="E307" s="52">
        <v>42010.0</v>
      </c>
      <c r="F307" s="115"/>
      <c r="G307" s="116"/>
      <c r="H307" s="3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2.5" customHeight="1">
      <c r="A308" s="18" t="s">
        <v>1210</v>
      </c>
      <c r="B308" s="21" t="s">
        <v>1211</v>
      </c>
      <c r="C308" s="23" t="s">
        <v>346</v>
      </c>
      <c r="D308" s="25" t="s">
        <v>1212</v>
      </c>
      <c r="E308" s="31" t="s">
        <v>1213</v>
      </c>
      <c r="F308" s="120"/>
      <c r="G308" s="121"/>
      <c r="H308" s="57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2.5" customHeight="1">
      <c r="A309" s="43" t="s">
        <v>1214</v>
      </c>
      <c r="B309" s="45" t="s">
        <v>1215</v>
      </c>
      <c r="C309" s="47" t="s">
        <v>87</v>
      </c>
      <c r="D309" s="48" t="s">
        <v>1216</v>
      </c>
      <c r="E309" s="59" t="s">
        <v>1217</v>
      </c>
      <c r="F309" s="115"/>
      <c r="G309" s="116"/>
      <c r="H309" s="3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2.5" customHeight="1">
      <c r="A310" s="18" t="s">
        <v>1218</v>
      </c>
      <c r="B310" s="21" t="s">
        <v>1219</v>
      </c>
      <c r="C310" s="23" t="s">
        <v>346</v>
      </c>
      <c r="D310" s="25" t="s">
        <v>1216</v>
      </c>
      <c r="E310" s="53" t="s">
        <v>1217</v>
      </c>
      <c r="F310" s="120"/>
      <c r="G310" s="121"/>
      <c r="H310" s="57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2.5" customHeight="1">
      <c r="A311" s="43" t="s">
        <v>1220</v>
      </c>
      <c r="B311" s="45" t="s">
        <v>1221</v>
      </c>
      <c r="C311" s="47" t="s">
        <v>346</v>
      </c>
      <c r="D311" s="48" t="s">
        <v>1222</v>
      </c>
      <c r="E311" s="52">
        <v>42773.0</v>
      </c>
      <c r="F311" s="115"/>
      <c r="G311" s="116"/>
      <c r="H311" s="3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2.5" customHeight="1">
      <c r="A312" s="18" t="s">
        <v>1223</v>
      </c>
      <c r="B312" s="21" t="s">
        <v>1224</v>
      </c>
      <c r="C312" s="23" t="s">
        <v>346</v>
      </c>
      <c r="D312" s="25" t="s">
        <v>1225</v>
      </c>
      <c r="E312" s="53">
        <v>43101.0</v>
      </c>
      <c r="F312" s="120"/>
      <c r="G312" s="121"/>
      <c r="H312" s="57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2.5" customHeight="1">
      <c r="A313" s="43" t="s">
        <v>1226</v>
      </c>
      <c r="B313" s="45" t="s">
        <v>1227</v>
      </c>
      <c r="C313" s="47" t="s">
        <v>346</v>
      </c>
      <c r="D313" s="48" t="s">
        <v>1228</v>
      </c>
      <c r="E313" s="70" t="s">
        <v>1229</v>
      </c>
      <c r="F313" s="115"/>
      <c r="G313" s="116"/>
      <c r="H313" s="3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2.5" customHeight="1">
      <c r="A314" s="18" t="s">
        <v>1230</v>
      </c>
      <c r="B314" s="21" t="s">
        <v>1231</v>
      </c>
      <c r="C314" s="23" t="s">
        <v>126</v>
      </c>
      <c r="D314" s="25" t="s">
        <v>1232</v>
      </c>
      <c r="E314" s="53" t="s">
        <v>1233</v>
      </c>
      <c r="F314" s="120"/>
      <c r="G314" s="121"/>
      <c r="H314" s="57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2.5" customHeight="1">
      <c r="A315" s="43" t="s">
        <v>1234</v>
      </c>
      <c r="B315" s="45" t="s">
        <v>1235</v>
      </c>
      <c r="C315" s="47" t="s">
        <v>346</v>
      </c>
      <c r="D315" s="48" t="s">
        <v>1232</v>
      </c>
      <c r="E315" s="59" t="s">
        <v>1233</v>
      </c>
      <c r="F315" s="115"/>
      <c r="G315" s="116"/>
      <c r="H315" s="3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2.5" customHeight="1">
      <c r="A316" s="18" t="s">
        <v>1236</v>
      </c>
      <c r="B316" s="21" t="s">
        <v>1237</v>
      </c>
      <c r="C316" s="23" t="s">
        <v>346</v>
      </c>
      <c r="D316" s="25" t="s">
        <v>1238</v>
      </c>
      <c r="E316" s="53" t="s">
        <v>1239</v>
      </c>
      <c r="F316" s="120"/>
      <c r="G316" s="121"/>
      <c r="H316" s="57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2.5" customHeight="1">
      <c r="A317" s="43" t="s">
        <v>1240</v>
      </c>
      <c r="B317" s="45" t="s">
        <v>1241</v>
      </c>
      <c r="C317" s="47" t="s">
        <v>346</v>
      </c>
      <c r="D317" s="48" t="s">
        <v>1242</v>
      </c>
      <c r="E317" s="59" t="s">
        <v>408</v>
      </c>
      <c r="F317" s="115"/>
      <c r="G317" s="116"/>
      <c r="H317" s="3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2.5" customHeight="1">
      <c r="A318" s="18" t="s">
        <v>1243</v>
      </c>
      <c r="B318" s="21" t="s">
        <v>1244</v>
      </c>
      <c r="C318" s="23" t="s">
        <v>346</v>
      </c>
      <c r="D318" s="25" t="s">
        <v>1245</v>
      </c>
      <c r="E318" s="53" t="s">
        <v>1246</v>
      </c>
      <c r="F318" s="120"/>
      <c r="G318" s="121"/>
      <c r="H318" s="57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2.5" customHeight="1">
      <c r="A319" s="43" t="s">
        <v>1247</v>
      </c>
      <c r="B319" s="45" t="s">
        <v>1248</v>
      </c>
      <c r="C319" s="47" t="s">
        <v>346</v>
      </c>
      <c r="D319" s="48" t="s">
        <v>1249</v>
      </c>
      <c r="E319" s="52">
        <v>43286.0</v>
      </c>
      <c r="F319" s="115"/>
      <c r="G319" s="116"/>
      <c r="H319" s="3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2.5" customHeight="1">
      <c r="A320" s="18" t="s">
        <v>1250</v>
      </c>
      <c r="B320" s="21" t="s">
        <v>1251</v>
      </c>
      <c r="C320" s="23" t="s">
        <v>346</v>
      </c>
      <c r="D320" s="25" t="s">
        <v>1252</v>
      </c>
      <c r="E320" s="31" t="s">
        <v>1253</v>
      </c>
      <c r="F320" s="120"/>
      <c r="G320" s="121"/>
      <c r="H320" s="57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2.5" customHeight="1">
      <c r="A321" s="43" t="s">
        <v>1254</v>
      </c>
      <c r="B321" s="45" t="s">
        <v>1255</v>
      </c>
      <c r="C321" s="47" t="s">
        <v>346</v>
      </c>
      <c r="D321" s="48" t="s">
        <v>1256</v>
      </c>
      <c r="E321" s="52">
        <v>42010.0</v>
      </c>
      <c r="F321" s="115"/>
      <c r="G321" s="116"/>
      <c r="H321" s="3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2.5" customHeight="1">
      <c r="A322" s="18" t="s">
        <v>1259</v>
      </c>
      <c r="B322" s="21" t="s">
        <v>1261</v>
      </c>
      <c r="C322" s="23" t="s">
        <v>346</v>
      </c>
      <c r="D322" s="25" t="s">
        <v>1262</v>
      </c>
      <c r="E322" s="31" t="s">
        <v>1263</v>
      </c>
      <c r="F322" s="120"/>
      <c r="G322" s="121"/>
      <c r="H322" s="57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2.5" customHeight="1">
      <c r="A323" s="43" t="s">
        <v>1264</v>
      </c>
      <c r="B323" s="45" t="s">
        <v>1265</v>
      </c>
      <c r="C323" s="47" t="s">
        <v>346</v>
      </c>
      <c r="D323" s="48" t="s">
        <v>1266</v>
      </c>
      <c r="E323" s="59" t="s">
        <v>311</v>
      </c>
      <c r="F323" s="115"/>
      <c r="G323" s="116"/>
      <c r="H323" s="3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2.5" customHeight="1">
      <c r="A324" s="18" t="s">
        <v>1267</v>
      </c>
      <c r="B324" s="21" t="s">
        <v>1268</v>
      </c>
      <c r="C324" s="23" t="s">
        <v>346</v>
      </c>
      <c r="D324" s="25" t="s">
        <v>1269</v>
      </c>
      <c r="E324" s="66">
        <v>45021.0</v>
      </c>
      <c r="F324" s="120"/>
      <c r="G324" s="121"/>
      <c r="H324" s="57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2.5" customHeight="1">
      <c r="A325" s="43" t="s">
        <v>1270</v>
      </c>
      <c r="B325" s="45" t="s">
        <v>1271</v>
      </c>
      <c r="C325" s="47" t="s">
        <v>346</v>
      </c>
      <c r="D325" s="48" t="s">
        <v>1272</v>
      </c>
      <c r="E325" s="70" t="s">
        <v>311</v>
      </c>
      <c r="F325" s="115"/>
      <c r="G325" s="116"/>
      <c r="H325" s="3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2.5" customHeight="1">
      <c r="A326" s="18" t="s">
        <v>1273</v>
      </c>
      <c r="B326" s="21" t="s">
        <v>1274</v>
      </c>
      <c r="C326" s="23" t="s">
        <v>346</v>
      </c>
      <c r="D326" s="25" t="s">
        <v>1275</v>
      </c>
      <c r="E326" s="53" t="s">
        <v>1276</v>
      </c>
      <c r="F326" s="120"/>
      <c r="G326" s="121"/>
      <c r="H326" s="57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2.5" customHeight="1">
      <c r="A327" s="43" t="s">
        <v>1277</v>
      </c>
      <c r="B327" s="45" t="s">
        <v>1278</v>
      </c>
      <c r="C327" s="47" t="s">
        <v>346</v>
      </c>
      <c r="D327" s="48" t="s">
        <v>1279</v>
      </c>
      <c r="E327" s="59" t="s">
        <v>311</v>
      </c>
      <c r="F327" s="115"/>
      <c r="G327" s="116"/>
      <c r="H327" s="3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2.5" customHeight="1">
      <c r="A328" s="18" t="s">
        <v>1280</v>
      </c>
      <c r="B328" s="21" t="s">
        <v>1281</v>
      </c>
      <c r="C328" s="23" t="s">
        <v>346</v>
      </c>
      <c r="D328" s="25" t="s">
        <v>1282</v>
      </c>
      <c r="E328" s="231">
        <v>42318.0</v>
      </c>
      <c r="F328" s="120"/>
      <c r="G328" s="121"/>
      <c r="H328" s="57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2.5" customHeight="1">
      <c r="A329" s="43" t="s">
        <v>1283</v>
      </c>
      <c r="B329" s="45" t="s">
        <v>1284</v>
      </c>
      <c r="C329" s="47" t="s">
        <v>346</v>
      </c>
      <c r="D329" s="48" t="s">
        <v>1285</v>
      </c>
      <c r="E329" s="59">
        <v>42103.0</v>
      </c>
      <c r="F329" s="115"/>
      <c r="G329" s="116"/>
      <c r="H329" s="3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2.5" customHeight="1">
      <c r="A330" s="18" t="s">
        <v>1289</v>
      </c>
      <c r="B330" s="21" t="s">
        <v>1290</v>
      </c>
      <c r="C330" s="23" t="s">
        <v>346</v>
      </c>
      <c r="D330" s="25" t="s">
        <v>1291</v>
      </c>
      <c r="E330" s="31">
        <v>42103.0</v>
      </c>
      <c r="F330" s="120"/>
      <c r="G330" s="121"/>
      <c r="H330" s="57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2.5" customHeight="1">
      <c r="A331" s="43" t="s">
        <v>1292</v>
      </c>
      <c r="B331" s="45" t="s">
        <v>1293</v>
      </c>
      <c r="C331" s="47" t="s">
        <v>346</v>
      </c>
      <c r="D331" s="48" t="s">
        <v>1294</v>
      </c>
      <c r="E331" s="70" t="s">
        <v>1295</v>
      </c>
      <c r="F331" s="115"/>
      <c r="G331" s="116"/>
      <c r="H331" s="3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2.5" customHeight="1">
      <c r="A332" s="18" t="s">
        <v>1296</v>
      </c>
      <c r="B332" s="21" t="s">
        <v>1297</v>
      </c>
      <c r="C332" s="23" t="s">
        <v>87</v>
      </c>
      <c r="D332" s="25" t="s">
        <v>1298</v>
      </c>
      <c r="E332" s="53" t="s">
        <v>1299</v>
      </c>
      <c r="F332" s="120"/>
      <c r="G332" s="121"/>
      <c r="H332" s="57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2.5" customHeight="1">
      <c r="A333" s="43" t="s">
        <v>1300</v>
      </c>
      <c r="B333" s="45" t="s">
        <v>1301</v>
      </c>
      <c r="C333" s="47" t="s">
        <v>346</v>
      </c>
      <c r="D333" s="48" t="s">
        <v>1298</v>
      </c>
      <c r="E333" s="59" t="s">
        <v>1299</v>
      </c>
      <c r="F333" s="115"/>
      <c r="G333" s="116"/>
      <c r="H333" s="3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2.5" customHeight="1">
      <c r="A334" s="18" t="s">
        <v>1302</v>
      </c>
      <c r="B334" s="21" t="s">
        <v>1303</v>
      </c>
      <c r="C334" s="23" t="s">
        <v>346</v>
      </c>
      <c r="D334" s="25" t="s">
        <v>1304</v>
      </c>
      <c r="E334" s="53" t="s">
        <v>1305</v>
      </c>
      <c r="F334" s="120"/>
      <c r="G334" s="121"/>
      <c r="H334" s="57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2.5" customHeight="1">
      <c r="A335" s="43" t="s">
        <v>1306</v>
      </c>
      <c r="B335" s="45" t="s">
        <v>1307</v>
      </c>
      <c r="C335" s="47" t="s">
        <v>346</v>
      </c>
      <c r="D335" s="48" t="s">
        <v>1308</v>
      </c>
      <c r="E335" s="59" t="s">
        <v>1309</v>
      </c>
      <c r="F335" s="115"/>
      <c r="G335" s="116"/>
      <c r="H335" s="3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2.5" customHeight="1">
      <c r="A336" s="18" t="s">
        <v>1310</v>
      </c>
      <c r="B336" s="21" t="s">
        <v>1311</v>
      </c>
      <c r="C336" s="23" t="s">
        <v>346</v>
      </c>
      <c r="D336" s="25" t="s">
        <v>1312</v>
      </c>
      <c r="E336" s="66">
        <v>43200.0</v>
      </c>
      <c r="F336" s="120"/>
      <c r="G336" s="121"/>
      <c r="H336" s="57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2.5" customHeight="1">
      <c r="A337" s="43" t="s">
        <v>1313</v>
      </c>
      <c r="B337" s="45" t="s">
        <v>1314</v>
      </c>
      <c r="C337" s="47" t="s">
        <v>346</v>
      </c>
      <c r="D337" s="48" t="s">
        <v>1315</v>
      </c>
      <c r="E337" s="59">
        <v>43353.0</v>
      </c>
      <c r="F337" s="115"/>
      <c r="G337" s="116"/>
      <c r="H337" s="3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2.5" customHeight="1">
      <c r="A338" s="18" t="s">
        <v>1316</v>
      </c>
      <c r="B338" s="21" t="s">
        <v>1317</v>
      </c>
      <c r="C338" s="23" t="s">
        <v>346</v>
      </c>
      <c r="D338" s="25" t="s">
        <v>1318</v>
      </c>
      <c r="E338" s="31" t="s">
        <v>1305</v>
      </c>
      <c r="F338" s="120"/>
      <c r="G338" s="121"/>
      <c r="H338" s="57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2.5" customHeight="1">
      <c r="A339" s="43" t="s">
        <v>1319</v>
      </c>
      <c r="B339" s="45" t="s">
        <v>1320</v>
      </c>
      <c r="C339" s="47" t="s">
        <v>346</v>
      </c>
      <c r="D339" s="48" t="s">
        <v>1321</v>
      </c>
      <c r="E339" s="52">
        <v>42010.0</v>
      </c>
      <c r="F339" s="115"/>
      <c r="G339" s="116"/>
      <c r="H339" s="3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2.5" customHeight="1">
      <c r="A340" s="18" t="s">
        <v>1322</v>
      </c>
      <c r="B340" s="21" t="s">
        <v>1323</v>
      </c>
      <c r="C340" s="23" t="s">
        <v>346</v>
      </c>
      <c r="D340" s="25" t="s">
        <v>1324</v>
      </c>
      <c r="E340" s="31" t="s">
        <v>232</v>
      </c>
      <c r="F340" s="120"/>
      <c r="G340" s="121"/>
      <c r="H340" s="57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2.5" customHeight="1">
      <c r="A341" s="43" t="s">
        <v>1325</v>
      </c>
      <c r="B341" s="45" t="s">
        <v>1326</v>
      </c>
      <c r="C341" s="47" t="s">
        <v>346</v>
      </c>
      <c r="D341" s="48" t="s">
        <v>1327</v>
      </c>
      <c r="E341" s="59" t="s">
        <v>1328</v>
      </c>
      <c r="F341" s="115"/>
      <c r="G341" s="116"/>
      <c r="H341" s="3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2.5" customHeight="1">
      <c r="A342" s="18" t="s">
        <v>1329</v>
      </c>
      <c r="B342" s="21" t="s">
        <v>1330</v>
      </c>
      <c r="C342" s="23" t="s">
        <v>346</v>
      </c>
      <c r="D342" s="25" t="s">
        <v>1331</v>
      </c>
      <c r="E342" s="66">
        <v>42014.0</v>
      </c>
      <c r="F342" s="120"/>
      <c r="G342" s="121"/>
      <c r="H342" s="57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2.5" customHeight="1">
      <c r="A343" s="43" t="s">
        <v>1332</v>
      </c>
      <c r="B343" s="45" t="s">
        <v>1333</v>
      </c>
      <c r="C343" s="47" t="s">
        <v>346</v>
      </c>
      <c r="D343" s="48" t="s">
        <v>1334</v>
      </c>
      <c r="E343" s="59">
        <v>42103.0</v>
      </c>
      <c r="F343" s="115"/>
      <c r="G343" s="116"/>
      <c r="H343" s="3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2.5" customHeight="1">
      <c r="A344" s="18" t="s">
        <v>1335</v>
      </c>
      <c r="B344" s="21" t="s">
        <v>1336</v>
      </c>
      <c r="C344" s="23" t="s">
        <v>346</v>
      </c>
      <c r="D344" s="25" t="s">
        <v>1337</v>
      </c>
      <c r="E344" s="31">
        <v>42103.0</v>
      </c>
      <c r="F344" s="120"/>
      <c r="G344" s="121"/>
      <c r="H344" s="57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2.5" customHeight="1">
      <c r="A345" s="43" t="s">
        <v>1338</v>
      </c>
      <c r="B345" s="45" t="s">
        <v>1339</v>
      </c>
      <c r="C345" s="47" t="s">
        <v>1340</v>
      </c>
      <c r="D345" s="48" t="s">
        <v>1341</v>
      </c>
      <c r="E345" s="70" t="s">
        <v>847</v>
      </c>
      <c r="F345" s="115"/>
      <c r="G345" s="116"/>
      <c r="H345" s="3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2.5" customHeight="1">
      <c r="A346" s="18" t="s">
        <v>1342</v>
      </c>
      <c r="B346" s="21" t="s">
        <v>1343</v>
      </c>
      <c r="C346" s="23" t="s">
        <v>346</v>
      </c>
      <c r="D346" s="25" t="s">
        <v>1344</v>
      </c>
      <c r="E346" s="53" t="s">
        <v>1345</v>
      </c>
      <c r="F346" s="120"/>
      <c r="G346" s="121"/>
      <c r="H346" s="57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2.5" customHeight="1">
      <c r="A347" s="43" t="s">
        <v>1346</v>
      </c>
      <c r="B347" s="45" t="s">
        <v>1347</v>
      </c>
      <c r="C347" s="47" t="s">
        <v>92</v>
      </c>
      <c r="D347" s="48" t="s">
        <v>1348</v>
      </c>
      <c r="E347" s="59" t="s">
        <v>1233</v>
      </c>
      <c r="F347" s="115"/>
      <c r="G347" s="116"/>
      <c r="H347" s="3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2.5" customHeight="1">
      <c r="A348" s="18" t="s">
        <v>1349</v>
      </c>
      <c r="B348" s="21" t="s">
        <v>1350</v>
      </c>
      <c r="C348" s="23" t="s">
        <v>346</v>
      </c>
      <c r="D348" s="25" t="s">
        <v>1348</v>
      </c>
      <c r="E348" s="53" t="s">
        <v>1233</v>
      </c>
      <c r="F348" s="120"/>
      <c r="G348" s="121"/>
      <c r="H348" s="57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2.5" customHeight="1">
      <c r="A349" s="43" t="s">
        <v>1351</v>
      </c>
      <c r="B349" s="45" t="s">
        <v>1352</v>
      </c>
      <c r="C349" s="47" t="s">
        <v>346</v>
      </c>
      <c r="D349" s="48" t="s">
        <v>1353</v>
      </c>
      <c r="E349" s="52">
        <v>42103.0</v>
      </c>
      <c r="F349" s="115"/>
      <c r="G349" s="116"/>
      <c r="H349" s="3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2.5" customHeight="1">
      <c r="A350" s="18" t="s">
        <v>1354</v>
      </c>
      <c r="B350" s="21" t="s">
        <v>1355</v>
      </c>
      <c r="C350" s="23" t="s">
        <v>346</v>
      </c>
      <c r="D350" s="25" t="s">
        <v>1356</v>
      </c>
      <c r="E350" s="53">
        <v>42010.0</v>
      </c>
      <c r="F350" s="120"/>
      <c r="G350" s="121"/>
      <c r="H350" s="57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2.5" customHeight="1">
      <c r="A351" s="43" t="s">
        <v>1360</v>
      </c>
      <c r="B351" s="45" t="s">
        <v>1361</v>
      </c>
      <c r="C351" s="47" t="s">
        <v>346</v>
      </c>
      <c r="D351" s="48" t="s">
        <v>1362</v>
      </c>
      <c r="E351" s="70">
        <v>45081.0</v>
      </c>
      <c r="F351" s="115"/>
      <c r="G351" s="116"/>
      <c r="H351" s="3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2.5" customHeight="1">
      <c r="A352" s="18" t="s">
        <v>1363</v>
      </c>
      <c r="B352" s="21" t="s">
        <v>1364</v>
      </c>
      <c r="C352" s="23" t="s">
        <v>346</v>
      </c>
      <c r="D352" s="25" t="s">
        <v>1365</v>
      </c>
      <c r="E352" s="31" t="s">
        <v>835</v>
      </c>
      <c r="F352" s="120"/>
      <c r="G352" s="121"/>
      <c r="H352" s="57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2.5" customHeight="1">
      <c r="A353" s="43" t="s">
        <v>1366</v>
      </c>
      <c r="B353" s="45" t="s">
        <v>1367</v>
      </c>
      <c r="C353" s="47" t="s">
        <v>346</v>
      </c>
      <c r="D353" s="48" t="s">
        <v>1368</v>
      </c>
      <c r="E353" s="52">
        <v>42249.0</v>
      </c>
      <c r="F353" s="115"/>
      <c r="G353" s="116"/>
      <c r="H353" s="3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2.5" customHeight="1">
      <c r="A354" s="18" t="s">
        <v>1369</v>
      </c>
      <c r="B354" s="21" t="s">
        <v>1370</v>
      </c>
      <c r="C354" s="23" t="s">
        <v>346</v>
      </c>
      <c r="D354" s="25" t="s">
        <v>1371</v>
      </c>
      <c r="E354" s="53">
        <v>42010.0</v>
      </c>
      <c r="F354" s="120"/>
      <c r="G354" s="121"/>
      <c r="H354" s="57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2.5" customHeight="1">
      <c r="A355" s="43" t="s">
        <v>1372</v>
      </c>
      <c r="B355" s="45" t="s">
        <v>1373</v>
      </c>
      <c r="C355" s="47" t="s">
        <v>346</v>
      </c>
      <c r="D355" s="48" t="s">
        <v>1374</v>
      </c>
      <c r="E355" s="70" t="s">
        <v>1375</v>
      </c>
      <c r="F355" s="115"/>
      <c r="G355" s="116"/>
      <c r="H355" s="3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2.5" customHeight="1">
      <c r="A356" s="18" t="s">
        <v>1376</v>
      </c>
      <c r="B356" s="21" t="s">
        <v>1377</v>
      </c>
      <c r="C356" s="23" t="s">
        <v>346</v>
      </c>
      <c r="D356" s="25" t="s">
        <v>1374</v>
      </c>
      <c r="E356" s="53" t="s">
        <v>1375</v>
      </c>
      <c r="F356" s="120"/>
      <c r="G356" s="121"/>
      <c r="H356" s="57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2.5" customHeight="1">
      <c r="A357" s="43" t="s">
        <v>1378</v>
      </c>
      <c r="B357" s="45" t="s">
        <v>1379</v>
      </c>
      <c r="C357" s="47" t="s">
        <v>346</v>
      </c>
      <c r="D357" s="48" t="s">
        <v>1380</v>
      </c>
      <c r="E357" s="59" t="s">
        <v>1381</v>
      </c>
      <c r="F357" s="115"/>
      <c r="G357" s="116"/>
      <c r="H357" s="3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2.5" customHeight="1">
      <c r="A358" s="18" t="s">
        <v>1382</v>
      </c>
      <c r="B358" s="21" t="s">
        <v>1383</v>
      </c>
      <c r="C358" s="23" t="s">
        <v>346</v>
      </c>
      <c r="D358" s="25" t="s">
        <v>1384</v>
      </c>
      <c r="E358" s="53" t="s">
        <v>1385</v>
      </c>
      <c r="F358" s="120"/>
      <c r="G358" s="121"/>
      <c r="H358" s="57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2.5" customHeight="1">
      <c r="A359" s="43" t="s">
        <v>1386</v>
      </c>
      <c r="B359" s="45" t="s">
        <v>1387</v>
      </c>
      <c r="C359" s="47" t="s">
        <v>346</v>
      </c>
      <c r="D359" s="48" t="s">
        <v>1388</v>
      </c>
      <c r="E359" s="59" t="s">
        <v>1389</v>
      </c>
      <c r="F359" s="115"/>
      <c r="G359" s="116"/>
      <c r="H359" s="3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2.5" customHeight="1">
      <c r="A360" s="18" t="s">
        <v>1390</v>
      </c>
      <c r="B360" s="21" t="s">
        <v>1391</v>
      </c>
      <c r="C360" s="23" t="s">
        <v>346</v>
      </c>
      <c r="D360" s="25" t="s">
        <v>1392</v>
      </c>
      <c r="E360" s="53" t="s">
        <v>1393</v>
      </c>
      <c r="F360" s="120"/>
      <c r="G360" s="121"/>
      <c r="H360" s="57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2.5" customHeight="1">
      <c r="A361" s="43" t="s">
        <v>1394</v>
      </c>
      <c r="B361" s="45" t="s">
        <v>1395</v>
      </c>
      <c r="C361" s="47" t="s">
        <v>346</v>
      </c>
      <c r="D361" s="48" t="s">
        <v>1396</v>
      </c>
      <c r="E361" s="52">
        <v>42527.0</v>
      </c>
      <c r="F361" s="115"/>
      <c r="G361" s="116"/>
      <c r="H361" s="3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2.5" customHeight="1">
      <c r="A362" s="18" t="s">
        <v>1397</v>
      </c>
      <c r="B362" s="21" t="s">
        <v>1398</v>
      </c>
      <c r="C362" s="23" t="s">
        <v>346</v>
      </c>
      <c r="D362" s="25" t="s">
        <v>1399</v>
      </c>
      <c r="E362" s="31" t="s">
        <v>408</v>
      </c>
      <c r="F362" s="120"/>
      <c r="G362" s="121"/>
      <c r="H362" s="57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2.5" customHeight="1">
      <c r="A363" s="43" t="s">
        <v>1400</v>
      </c>
      <c r="B363" s="45" t="s">
        <v>1401</v>
      </c>
      <c r="C363" s="47" t="s">
        <v>346</v>
      </c>
      <c r="D363" s="48" t="s">
        <v>1402</v>
      </c>
      <c r="E363" s="59" t="s">
        <v>408</v>
      </c>
      <c r="F363" s="115"/>
      <c r="G363" s="116"/>
      <c r="H363" s="3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2.5" customHeight="1">
      <c r="A364" s="18" t="s">
        <v>1403</v>
      </c>
      <c r="B364" s="21" t="s">
        <v>1404</v>
      </c>
      <c r="C364" s="23" t="s">
        <v>346</v>
      </c>
      <c r="D364" s="25" t="s">
        <v>1405</v>
      </c>
      <c r="E364" s="53" t="s">
        <v>408</v>
      </c>
      <c r="F364" s="120"/>
      <c r="G364" s="121"/>
      <c r="H364" s="57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2.5" customHeight="1">
      <c r="A365" s="43" t="s">
        <v>1409</v>
      </c>
      <c r="B365" s="45" t="s">
        <v>1410</v>
      </c>
      <c r="C365" s="47" t="s">
        <v>346</v>
      </c>
      <c r="D365" s="48" t="s">
        <v>1411</v>
      </c>
      <c r="E365" s="52">
        <v>42069.0</v>
      </c>
      <c r="F365" s="115"/>
      <c r="G365" s="116"/>
      <c r="H365" s="3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2.5" customHeight="1">
      <c r="A366" s="18" t="s">
        <v>1412</v>
      </c>
      <c r="B366" s="21" t="s">
        <v>1413</v>
      </c>
      <c r="C366" s="23" t="s">
        <v>346</v>
      </c>
      <c r="D366" s="25" t="s">
        <v>1414</v>
      </c>
      <c r="E366" s="31" t="s">
        <v>1375</v>
      </c>
      <c r="F366" s="120"/>
      <c r="G366" s="121"/>
      <c r="H366" s="57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2.5" customHeight="1">
      <c r="A367" s="43" t="s">
        <v>1415</v>
      </c>
      <c r="B367" s="45" t="s">
        <v>1416</v>
      </c>
      <c r="C367" s="47" t="s">
        <v>346</v>
      </c>
      <c r="D367" s="48" t="s">
        <v>1417</v>
      </c>
      <c r="E367" s="52">
        <v>43506.0</v>
      </c>
      <c r="F367" s="115"/>
      <c r="G367" s="116"/>
      <c r="H367" s="3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2.5" customHeight="1">
      <c r="A368" s="18" t="s">
        <v>1418</v>
      </c>
      <c r="B368" s="21" t="s">
        <v>1419</v>
      </c>
      <c r="C368" s="23" t="s">
        <v>346</v>
      </c>
      <c r="D368" s="25" t="s">
        <v>1420</v>
      </c>
      <c r="E368" s="31" t="s">
        <v>1421</v>
      </c>
      <c r="F368" s="120"/>
      <c r="G368" s="121"/>
      <c r="H368" s="57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2.5" customHeight="1">
      <c r="A369" s="43" t="s">
        <v>1422</v>
      </c>
      <c r="B369" s="45" t="s">
        <v>1423</v>
      </c>
      <c r="C369" s="47" t="s">
        <v>164</v>
      </c>
      <c r="D369" s="48" t="s">
        <v>1424</v>
      </c>
      <c r="E369" s="52">
        <v>42158.0</v>
      </c>
      <c r="F369" s="115"/>
      <c r="G369" s="116"/>
      <c r="H369" s="3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2.5" customHeight="1">
      <c r="A370" s="18" t="s">
        <v>1425</v>
      </c>
      <c r="B370" s="21" t="s">
        <v>1426</v>
      </c>
      <c r="C370" s="23" t="s">
        <v>346</v>
      </c>
      <c r="D370" s="25" t="s">
        <v>1427</v>
      </c>
      <c r="E370" s="31" t="s">
        <v>1428</v>
      </c>
      <c r="F370" s="120"/>
      <c r="G370" s="121"/>
      <c r="H370" s="57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2.5" customHeight="1">
      <c r="A371" s="43" t="s">
        <v>1429</v>
      </c>
      <c r="B371" s="45" t="s">
        <v>1430</v>
      </c>
      <c r="C371" s="47" t="s">
        <v>346</v>
      </c>
      <c r="D371" s="48" t="s">
        <v>1431</v>
      </c>
      <c r="E371" s="52">
        <v>43191.0</v>
      </c>
      <c r="F371" s="115"/>
      <c r="G371" s="116"/>
      <c r="H371" s="3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2.5" customHeight="1">
      <c r="A372" s="18" t="s">
        <v>1432</v>
      </c>
      <c r="B372" s="21" t="s">
        <v>1433</v>
      </c>
      <c r="C372" s="23" t="s">
        <v>346</v>
      </c>
      <c r="D372" s="25" t="s">
        <v>1434</v>
      </c>
      <c r="E372" s="31" t="s">
        <v>1436</v>
      </c>
      <c r="F372" s="120"/>
      <c r="G372" s="121"/>
      <c r="H372" s="57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2.5" customHeight="1">
      <c r="A373" s="43" t="s">
        <v>1438</v>
      </c>
      <c r="B373" s="45" t="s">
        <v>1439</v>
      </c>
      <c r="C373" s="47" t="s">
        <v>346</v>
      </c>
      <c r="D373" s="48" t="s">
        <v>1440</v>
      </c>
      <c r="E373" s="59" t="s">
        <v>1441</v>
      </c>
      <c r="F373" s="115"/>
      <c r="G373" s="116"/>
      <c r="H373" s="3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2.5" customHeight="1">
      <c r="A374" s="18" t="s">
        <v>1442</v>
      </c>
      <c r="B374" s="21" t="s">
        <v>1443</v>
      </c>
      <c r="C374" s="23" t="s">
        <v>346</v>
      </c>
      <c r="D374" s="25" t="s">
        <v>1444</v>
      </c>
      <c r="E374" s="66">
        <v>43286.0</v>
      </c>
      <c r="F374" s="120"/>
      <c r="G374" s="121"/>
      <c r="H374" s="57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2.5" customHeight="1">
      <c r="A375" s="43" t="s">
        <v>1445</v>
      </c>
      <c r="B375" s="45" t="s">
        <v>1446</v>
      </c>
      <c r="C375" s="47" t="s">
        <v>164</v>
      </c>
      <c r="D375" s="48" t="s">
        <v>1447</v>
      </c>
      <c r="E375" s="70" t="s">
        <v>1448</v>
      </c>
      <c r="F375" s="115"/>
      <c r="G375" s="116"/>
      <c r="H375" s="3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2.5" customHeight="1">
      <c r="A376" s="18" t="s">
        <v>1449</v>
      </c>
      <c r="B376" s="21" t="s">
        <v>1450</v>
      </c>
      <c r="C376" s="23" t="s">
        <v>346</v>
      </c>
      <c r="D376" s="25" t="s">
        <v>1451</v>
      </c>
      <c r="E376" s="53" t="s">
        <v>1452</v>
      </c>
      <c r="F376" s="120"/>
      <c r="G376" s="121"/>
      <c r="H376" s="57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2.5" customHeight="1">
      <c r="A377" s="43" t="s">
        <v>1453</v>
      </c>
      <c r="B377" s="45" t="s">
        <v>1454</v>
      </c>
      <c r="C377" s="47" t="s">
        <v>164</v>
      </c>
      <c r="D377" s="48" t="s">
        <v>1455</v>
      </c>
      <c r="E377" s="59" t="s">
        <v>747</v>
      </c>
      <c r="F377" s="115"/>
      <c r="G377" s="116"/>
      <c r="H377" s="3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2.5" customHeight="1">
      <c r="A378" s="18" t="s">
        <v>1456</v>
      </c>
      <c r="B378" s="21" t="s">
        <v>1457</v>
      </c>
      <c r="C378" s="23" t="s">
        <v>346</v>
      </c>
      <c r="D378" s="25" t="s">
        <v>1458</v>
      </c>
      <c r="E378" s="53" t="s">
        <v>1459</v>
      </c>
      <c r="F378" s="120"/>
      <c r="G378" s="121"/>
      <c r="H378" s="57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2.5" customHeight="1">
      <c r="A379" s="43" t="s">
        <v>1460</v>
      </c>
      <c r="B379" s="45" t="s">
        <v>1461</v>
      </c>
      <c r="C379" s="47" t="s">
        <v>346</v>
      </c>
      <c r="D379" s="48" t="s">
        <v>1462</v>
      </c>
      <c r="E379" s="59" t="s">
        <v>311</v>
      </c>
      <c r="F379" s="115"/>
      <c r="G379" s="116"/>
      <c r="H379" s="3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2.5" customHeight="1">
      <c r="A380" s="18" t="s">
        <v>1464</v>
      </c>
      <c r="B380" s="21" t="s">
        <v>1466</v>
      </c>
      <c r="C380" s="23" t="s">
        <v>346</v>
      </c>
      <c r="D380" s="25" t="s">
        <v>1468</v>
      </c>
      <c r="E380" s="53" t="s">
        <v>1469</v>
      </c>
      <c r="F380" s="120"/>
      <c r="G380" s="121"/>
      <c r="H380" s="57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2.5" customHeight="1">
      <c r="A381" s="43" t="s">
        <v>1470</v>
      </c>
      <c r="B381" s="45" t="s">
        <v>1471</v>
      </c>
      <c r="C381" s="47" t="s">
        <v>346</v>
      </c>
      <c r="D381" s="48" t="s">
        <v>1472</v>
      </c>
      <c r="E381" s="59" t="s">
        <v>311</v>
      </c>
      <c r="F381" s="115"/>
      <c r="G381" s="116"/>
      <c r="H381" s="3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2.5" customHeight="1">
      <c r="A382" s="18" t="s">
        <v>1475</v>
      </c>
      <c r="B382" s="21" t="s">
        <v>1476</v>
      </c>
      <c r="C382" s="23" t="s">
        <v>346</v>
      </c>
      <c r="D382" s="25" t="s">
        <v>1477</v>
      </c>
      <c r="E382" s="66">
        <v>42014.0</v>
      </c>
      <c r="F382" s="120"/>
      <c r="G382" s="121"/>
      <c r="H382" s="57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2.5" customHeight="1">
      <c r="A383" s="43" t="s">
        <v>1478</v>
      </c>
      <c r="B383" s="45" t="s">
        <v>1479</v>
      </c>
      <c r="C383" s="47" t="s">
        <v>164</v>
      </c>
      <c r="D383" s="48" t="s">
        <v>1480</v>
      </c>
      <c r="E383" s="70" t="s">
        <v>1481</v>
      </c>
      <c r="F383" s="115"/>
      <c r="G383" s="116"/>
      <c r="H383" s="3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2.5" customHeight="1">
      <c r="A384" s="18" t="s">
        <v>1483</v>
      </c>
      <c r="B384" s="21" t="s">
        <v>1484</v>
      </c>
      <c r="C384" s="23" t="s">
        <v>164</v>
      </c>
      <c r="D384" s="25" t="s">
        <v>1485</v>
      </c>
      <c r="E384" s="53" t="s">
        <v>1486</v>
      </c>
      <c r="F384" s="120"/>
      <c r="G384" s="121"/>
      <c r="H384" s="57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2.5" customHeight="1">
      <c r="A385" s="43" t="s">
        <v>1487</v>
      </c>
      <c r="B385" s="45" t="s">
        <v>1488</v>
      </c>
      <c r="C385" s="47" t="s">
        <v>346</v>
      </c>
      <c r="D385" s="48" t="s">
        <v>1489</v>
      </c>
      <c r="E385" s="59" t="s">
        <v>1490</v>
      </c>
      <c r="F385" s="115"/>
      <c r="G385" s="116"/>
      <c r="H385" s="3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2.5" customHeight="1">
      <c r="A386" s="18" t="s">
        <v>1491</v>
      </c>
      <c r="B386" s="21" t="s">
        <v>1492</v>
      </c>
      <c r="C386" s="23" t="s">
        <v>346</v>
      </c>
      <c r="D386" s="25" t="s">
        <v>1494</v>
      </c>
      <c r="E386" s="66">
        <v>42015.0</v>
      </c>
      <c r="F386" s="120"/>
      <c r="G386" s="121"/>
      <c r="H386" s="57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2.5" customHeight="1">
      <c r="A387" s="43" t="s">
        <v>1495</v>
      </c>
      <c r="B387" s="45" t="s">
        <v>1496</v>
      </c>
      <c r="C387" s="47" t="s">
        <v>126</v>
      </c>
      <c r="D387" s="48" t="s">
        <v>1497</v>
      </c>
      <c r="E387" s="70" t="s">
        <v>1498</v>
      </c>
      <c r="F387" s="115"/>
      <c r="G387" s="116"/>
      <c r="H387" s="3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2.5" customHeight="1">
      <c r="A388" s="18" t="s">
        <v>1499</v>
      </c>
      <c r="B388" s="21" t="s">
        <v>1500</v>
      </c>
      <c r="C388" s="23" t="s">
        <v>346</v>
      </c>
      <c r="D388" s="25" t="s">
        <v>1501</v>
      </c>
      <c r="E388" s="53" t="s">
        <v>1502</v>
      </c>
      <c r="F388" s="120"/>
      <c r="G388" s="121"/>
      <c r="H388" s="57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2.5" customHeight="1">
      <c r="A389" s="43" t="s">
        <v>1504</v>
      </c>
      <c r="B389" s="45" t="s">
        <v>1505</v>
      </c>
      <c r="C389" s="47" t="s">
        <v>126</v>
      </c>
      <c r="D389" s="48" t="s">
        <v>1501</v>
      </c>
      <c r="E389" s="59" t="s">
        <v>1502</v>
      </c>
      <c r="F389" s="115"/>
      <c r="G389" s="116"/>
      <c r="H389" s="3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2.5" customHeight="1">
      <c r="A390" s="18" t="s">
        <v>1506</v>
      </c>
      <c r="B390" s="21" t="s">
        <v>1507</v>
      </c>
      <c r="C390" s="23" t="s">
        <v>346</v>
      </c>
      <c r="D390" s="25" t="s">
        <v>1508</v>
      </c>
      <c r="E390" s="66">
        <v>42317.0</v>
      </c>
      <c r="F390" s="120"/>
      <c r="G390" s="121"/>
      <c r="H390" s="57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2.5" customHeight="1">
      <c r="A391" s="43" t="s">
        <v>1512</v>
      </c>
      <c r="B391" s="45" t="s">
        <v>1513</v>
      </c>
      <c r="C391" s="47" t="s">
        <v>346</v>
      </c>
      <c r="D391" s="48" t="s">
        <v>1514</v>
      </c>
      <c r="E391" s="59">
        <v>42005.0</v>
      </c>
      <c r="F391" s="115"/>
      <c r="G391" s="116"/>
      <c r="H391" s="3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2.5" customHeight="1">
      <c r="A392" s="18" t="s">
        <v>1515</v>
      </c>
      <c r="B392" s="21" t="s">
        <v>1516</v>
      </c>
      <c r="C392" s="23" t="s">
        <v>346</v>
      </c>
      <c r="D392" s="25" t="s">
        <v>1517</v>
      </c>
      <c r="E392" s="31" t="s">
        <v>1518</v>
      </c>
      <c r="F392" s="120"/>
      <c r="G392" s="121"/>
      <c r="H392" s="57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2.5" customHeight="1">
      <c r="A393" s="43" t="s">
        <v>1520</v>
      </c>
      <c r="B393" s="45" t="s">
        <v>1521</v>
      </c>
      <c r="C393" s="47" t="s">
        <v>346</v>
      </c>
      <c r="D393" s="48" t="s">
        <v>1522</v>
      </c>
      <c r="E393" s="52">
        <v>42010.0</v>
      </c>
      <c r="F393" s="115"/>
      <c r="G393" s="116"/>
      <c r="H393" s="3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2.5" customHeight="1">
      <c r="A394" s="18" t="s">
        <v>1523</v>
      </c>
      <c r="B394" s="21" t="s">
        <v>1524</v>
      </c>
      <c r="C394" s="23" t="s">
        <v>346</v>
      </c>
      <c r="D394" s="25" t="s">
        <v>1525</v>
      </c>
      <c r="E394" s="53">
        <v>44968.0</v>
      </c>
      <c r="F394" s="104"/>
      <c r="G394" s="374" t="s">
        <v>1526</v>
      </c>
      <c r="H394" s="57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2.5" customHeight="1">
      <c r="A395" s="43" t="s">
        <v>1528</v>
      </c>
      <c r="B395" s="45" t="s">
        <v>1529</v>
      </c>
      <c r="C395" s="47" t="s">
        <v>87</v>
      </c>
      <c r="D395" s="48" t="s">
        <v>1530</v>
      </c>
      <c r="E395" s="70" t="s">
        <v>1531</v>
      </c>
      <c r="F395" s="115"/>
      <c r="G395" s="116"/>
      <c r="H395" s="3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2.5" customHeight="1">
      <c r="A396" s="18" t="s">
        <v>1532</v>
      </c>
      <c r="B396" s="21" t="s">
        <v>1533</v>
      </c>
      <c r="C396" s="23" t="s">
        <v>346</v>
      </c>
      <c r="D396" s="25" t="s">
        <v>1530</v>
      </c>
      <c r="E396" s="53" t="s">
        <v>1531</v>
      </c>
      <c r="F396" s="120"/>
      <c r="G396" s="121"/>
      <c r="H396" s="57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2.5" customHeight="1">
      <c r="A397" s="43" t="s">
        <v>1534</v>
      </c>
      <c r="B397" s="45" t="s">
        <v>1535</v>
      </c>
      <c r="C397" s="47" t="s">
        <v>346</v>
      </c>
      <c r="D397" s="48" t="s">
        <v>1536</v>
      </c>
      <c r="E397" s="52">
        <v>42010.0</v>
      </c>
      <c r="F397" s="115"/>
      <c r="G397" s="116"/>
      <c r="H397" s="3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2.5" customHeight="1">
      <c r="A398" s="18" t="s">
        <v>1537</v>
      </c>
      <c r="B398" s="21" t="s">
        <v>1538</v>
      </c>
      <c r="C398" s="23" t="s">
        <v>346</v>
      </c>
      <c r="D398" s="25" t="s">
        <v>1539</v>
      </c>
      <c r="E398" s="53">
        <v>42010.0</v>
      </c>
      <c r="F398" s="120"/>
      <c r="G398" s="121"/>
      <c r="H398" s="57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2.5" customHeight="1">
      <c r="A399" s="43" t="s">
        <v>1540</v>
      </c>
      <c r="B399" s="45" t="s">
        <v>1541</v>
      </c>
      <c r="C399" s="47" t="s">
        <v>92</v>
      </c>
      <c r="D399" s="48" t="s">
        <v>1542</v>
      </c>
      <c r="E399" s="70" t="s">
        <v>1543</v>
      </c>
      <c r="F399" s="115"/>
      <c r="G399" s="116"/>
      <c r="H399" s="3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2.5" customHeight="1">
      <c r="A400" s="18" t="s">
        <v>1544</v>
      </c>
      <c r="B400" s="21" t="s">
        <v>1545</v>
      </c>
      <c r="C400" s="23" t="s">
        <v>346</v>
      </c>
      <c r="D400" s="25" t="s">
        <v>1542</v>
      </c>
      <c r="E400" s="53" t="s">
        <v>1543</v>
      </c>
      <c r="F400" s="120"/>
      <c r="G400" s="121"/>
      <c r="H400" s="57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2.5" customHeight="1">
      <c r="A401" s="43" t="s">
        <v>1547</v>
      </c>
      <c r="B401" s="45" t="s">
        <v>1548</v>
      </c>
      <c r="C401" s="47" t="s">
        <v>92</v>
      </c>
      <c r="D401" s="48" t="s">
        <v>1549</v>
      </c>
      <c r="E401" s="59" t="s">
        <v>1233</v>
      </c>
      <c r="F401" s="115"/>
      <c r="G401" s="116"/>
      <c r="H401" s="3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2.5" customHeight="1">
      <c r="A402" s="18" t="s">
        <v>1551</v>
      </c>
      <c r="B402" s="21" t="s">
        <v>1552</v>
      </c>
      <c r="C402" s="23" t="s">
        <v>346</v>
      </c>
      <c r="D402" s="25" t="s">
        <v>1553</v>
      </c>
      <c r="E402" s="53" t="s">
        <v>1554</v>
      </c>
      <c r="F402" s="120"/>
      <c r="G402" s="121"/>
      <c r="H402" s="57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2.5" customHeight="1">
      <c r="A403" s="43" t="s">
        <v>1555</v>
      </c>
      <c r="B403" s="45" t="s">
        <v>1556</v>
      </c>
      <c r="C403" s="47" t="s">
        <v>346</v>
      </c>
      <c r="D403" s="48" t="s">
        <v>1557</v>
      </c>
      <c r="E403" s="52">
        <v>42010.0</v>
      </c>
      <c r="F403" s="115"/>
      <c r="G403" s="116"/>
      <c r="H403" s="3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2.5" customHeight="1">
      <c r="A404" s="18" t="s">
        <v>1558</v>
      </c>
      <c r="B404" s="21" t="s">
        <v>1559</v>
      </c>
      <c r="C404" s="23" t="s">
        <v>346</v>
      </c>
      <c r="D404" s="25" t="s">
        <v>1560</v>
      </c>
      <c r="E404" s="53">
        <v>42531.0</v>
      </c>
      <c r="F404" s="120"/>
      <c r="G404" s="121"/>
      <c r="H404" s="57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2.5" customHeight="1">
      <c r="A405" s="43" t="s">
        <v>1561</v>
      </c>
      <c r="B405" s="45" t="s">
        <v>1562</v>
      </c>
      <c r="C405" s="47" t="s">
        <v>346</v>
      </c>
      <c r="D405" s="48" t="s">
        <v>1563</v>
      </c>
      <c r="E405" s="70" t="s">
        <v>1564</v>
      </c>
      <c r="F405" s="115"/>
      <c r="G405" s="116"/>
      <c r="H405" s="3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2.5" customHeight="1">
      <c r="A406" s="18" t="s">
        <v>1565</v>
      </c>
      <c r="B406" s="21" t="s">
        <v>1566</v>
      </c>
      <c r="C406" s="23" t="s">
        <v>346</v>
      </c>
      <c r="D406" s="25" t="s">
        <v>1567</v>
      </c>
      <c r="E406" s="66">
        <v>42038.0</v>
      </c>
      <c r="F406" s="120"/>
      <c r="G406" s="121"/>
      <c r="H406" s="57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2.5" customHeight="1">
      <c r="A407" s="43" t="s">
        <v>1568</v>
      </c>
      <c r="B407" s="45" t="s">
        <v>1569</v>
      </c>
      <c r="C407" s="47" t="s">
        <v>346</v>
      </c>
      <c r="D407" s="48" t="s">
        <v>1570</v>
      </c>
      <c r="E407" s="59">
        <v>42007.0</v>
      </c>
      <c r="F407" s="115"/>
      <c r="G407" s="116"/>
      <c r="H407" s="3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2.5" customHeight="1">
      <c r="A408" s="18" t="s">
        <v>954</v>
      </c>
      <c r="B408" s="21" t="s">
        <v>1571</v>
      </c>
      <c r="C408" s="23" t="s">
        <v>164</v>
      </c>
      <c r="D408" s="25" t="s">
        <v>956</v>
      </c>
      <c r="E408" s="31">
        <v>45968.0</v>
      </c>
      <c r="F408" s="120"/>
      <c r="G408" s="121"/>
      <c r="H408" s="57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2.5" customHeight="1">
      <c r="A409" s="43" t="s">
        <v>1573</v>
      </c>
      <c r="B409" s="45" t="s">
        <v>1574</v>
      </c>
      <c r="C409" s="47" t="s">
        <v>126</v>
      </c>
      <c r="D409" s="187" t="s">
        <v>1575</v>
      </c>
      <c r="E409" s="70" t="s">
        <v>1577</v>
      </c>
      <c r="F409" s="115"/>
      <c r="G409" s="116"/>
      <c r="H409" s="3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2.5" customHeight="1">
      <c r="A410" s="18" t="s">
        <v>1579</v>
      </c>
      <c r="B410" s="21" t="s">
        <v>1580</v>
      </c>
      <c r="C410" s="23" t="s">
        <v>346</v>
      </c>
      <c r="D410" s="183" t="s">
        <v>1581</v>
      </c>
      <c r="E410" s="66">
        <v>43717.0</v>
      </c>
      <c r="F410" s="120"/>
      <c r="G410" s="121"/>
      <c r="H410" s="57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2.5" customHeight="1">
      <c r="A411" s="43" t="s">
        <v>1583</v>
      </c>
      <c r="B411" s="45" t="s">
        <v>1584</v>
      </c>
      <c r="C411" s="47" t="s">
        <v>126</v>
      </c>
      <c r="D411" s="48" t="s">
        <v>1581</v>
      </c>
      <c r="E411" s="59">
        <v>43717.0</v>
      </c>
      <c r="F411" s="115"/>
      <c r="G411" s="116"/>
      <c r="H411" s="3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2.5" customHeight="1">
      <c r="A412" s="18" t="s">
        <v>1585</v>
      </c>
      <c r="B412" s="21" t="s">
        <v>1587</v>
      </c>
      <c r="C412" s="23" t="s">
        <v>126</v>
      </c>
      <c r="D412" s="25" t="s">
        <v>1588</v>
      </c>
      <c r="E412" s="31" t="s">
        <v>1589</v>
      </c>
      <c r="F412" s="120"/>
      <c r="G412" s="121"/>
      <c r="H412" s="57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2.5" customHeight="1">
      <c r="A413" s="43" t="s">
        <v>1590</v>
      </c>
      <c r="B413" s="45" t="s">
        <v>1591</v>
      </c>
      <c r="C413" s="47" t="s">
        <v>126</v>
      </c>
      <c r="D413" s="48" t="s">
        <v>1592</v>
      </c>
      <c r="E413" s="59" t="s">
        <v>1593</v>
      </c>
      <c r="F413" s="115"/>
      <c r="G413" s="116"/>
      <c r="H413" s="3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2.5" customHeight="1">
      <c r="A414" s="18" t="s">
        <v>1594</v>
      </c>
      <c r="B414" s="21" t="s">
        <v>1595</v>
      </c>
      <c r="C414" s="23" t="s">
        <v>126</v>
      </c>
      <c r="D414" s="25" t="s">
        <v>1596</v>
      </c>
      <c r="E414" s="66">
        <v>43102.0</v>
      </c>
      <c r="F414" s="120"/>
      <c r="G414" s="121"/>
      <c r="H414" s="57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2.5" customHeight="1">
      <c r="A415" s="43" t="s">
        <v>1597</v>
      </c>
      <c r="B415" s="45" t="s">
        <v>1598</v>
      </c>
      <c r="C415" s="47" t="s">
        <v>92</v>
      </c>
      <c r="D415" s="48" t="s">
        <v>1599</v>
      </c>
      <c r="E415" s="59">
        <v>44968.0</v>
      </c>
      <c r="F415" s="115"/>
      <c r="G415" s="116"/>
      <c r="H415" s="3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2.5" customHeight="1">
      <c r="A416" s="18" t="s">
        <v>1600</v>
      </c>
      <c r="B416" s="21" t="s">
        <v>1601</v>
      </c>
      <c r="C416" s="23" t="s">
        <v>346</v>
      </c>
      <c r="D416" s="25" t="s">
        <v>1602</v>
      </c>
      <c r="E416" s="31">
        <v>43533.0</v>
      </c>
      <c r="F416" s="120"/>
      <c r="G416" s="121"/>
      <c r="H416" s="57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2.5" customHeight="1">
      <c r="A417" s="43" t="s">
        <v>1603</v>
      </c>
      <c r="B417" s="45" t="s">
        <v>1604</v>
      </c>
      <c r="C417" s="47" t="s">
        <v>87</v>
      </c>
      <c r="D417" s="48" t="s">
        <v>1605</v>
      </c>
      <c r="E417" s="70">
        <v>43533.0</v>
      </c>
      <c r="F417" s="115"/>
      <c r="G417" s="116"/>
      <c r="H417" s="3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2.5" customHeight="1">
      <c r="A418" s="18" t="s">
        <v>1606</v>
      </c>
      <c r="B418" s="21" t="s">
        <v>1607</v>
      </c>
      <c r="C418" s="23" t="s">
        <v>141</v>
      </c>
      <c r="D418" s="183" t="s">
        <v>1608</v>
      </c>
      <c r="E418" s="31">
        <v>43810.0</v>
      </c>
      <c r="F418" s="120"/>
      <c r="G418" s="121"/>
      <c r="H418" s="57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2.5" customHeight="1">
      <c r="A419" s="43" t="s">
        <v>1610</v>
      </c>
      <c r="B419" s="45" t="s">
        <v>1611</v>
      </c>
      <c r="C419" s="47" t="s">
        <v>126</v>
      </c>
      <c r="D419" s="187" t="s">
        <v>1612</v>
      </c>
      <c r="E419" s="70">
        <v>42013.0</v>
      </c>
      <c r="F419" s="115"/>
      <c r="G419" s="116"/>
      <c r="H419" s="3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2.5" customHeight="1">
      <c r="A420" s="18" t="s">
        <v>1613</v>
      </c>
      <c r="B420" s="21" t="s">
        <v>1614</v>
      </c>
      <c r="C420" s="23" t="s">
        <v>346</v>
      </c>
      <c r="D420" s="25" t="s">
        <v>1615</v>
      </c>
      <c r="E420" s="31" t="s">
        <v>1616</v>
      </c>
      <c r="F420" s="120"/>
      <c r="G420" s="121"/>
      <c r="H420" s="57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2.5" customHeight="1">
      <c r="A421" s="43" t="s">
        <v>1617</v>
      </c>
      <c r="B421" s="45" t="s">
        <v>1618</v>
      </c>
      <c r="C421" s="47" t="s">
        <v>87</v>
      </c>
      <c r="D421" s="48" t="s">
        <v>1615</v>
      </c>
      <c r="E421" s="59" t="s">
        <v>1616</v>
      </c>
      <c r="F421" s="115"/>
      <c r="G421" s="116"/>
      <c r="H421" s="3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2.5" customHeight="1">
      <c r="A422" s="18" t="s">
        <v>1619</v>
      </c>
      <c r="B422" s="21" t="s">
        <v>1620</v>
      </c>
      <c r="C422" s="23" t="s">
        <v>87</v>
      </c>
      <c r="D422" s="25" t="s">
        <v>1621</v>
      </c>
      <c r="E422" s="66">
        <v>42009.0</v>
      </c>
      <c r="F422" s="120"/>
      <c r="G422" s="121"/>
      <c r="H422" s="57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2.5" customHeight="1">
      <c r="A423" s="43" t="s">
        <v>1623</v>
      </c>
      <c r="B423" s="45" t="s">
        <v>1624</v>
      </c>
      <c r="C423" s="47" t="s">
        <v>87</v>
      </c>
      <c r="D423" s="48" t="s">
        <v>1625</v>
      </c>
      <c r="E423" s="59">
        <v>42013.0</v>
      </c>
      <c r="F423" s="115"/>
      <c r="G423" s="116"/>
      <c r="H423" s="3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2.5" customHeight="1">
      <c r="A424" s="18" t="s">
        <v>1626</v>
      </c>
      <c r="B424" s="21" t="s">
        <v>1627</v>
      </c>
      <c r="C424" s="23" t="s">
        <v>87</v>
      </c>
      <c r="D424" s="25" t="s">
        <v>1628</v>
      </c>
      <c r="E424" s="31">
        <v>42010.0</v>
      </c>
      <c r="F424" s="120"/>
      <c r="G424" s="121"/>
      <c r="H424" s="57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2.5" customHeight="1">
      <c r="A425" s="43" t="s">
        <v>1629</v>
      </c>
      <c r="B425" s="45" t="s">
        <v>1630</v>
      </c>
      <c r="C425" s="47" t="s">
        <v>126</v>
      </c>
      <c r="D425" s="48" t="s">
        <v>1631</v>
      </c>
      <c r="E425" s="70" t="s">
        <v>1632</v>
      </c>
      <c r="F425" s="115"/>
      <c r="G425" s="116"/>
      <c r="H425" s="3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2.5" customHeight="1">
      <c r="A426" s="18" t="s">
        <v>1633</v>
      </c>
      <c r="B426" s="21" t="s">
        <v>1634</v>
      </c>
      <c r="C426" s="23" t="s">
        <v>106</v>
      </c>
      <c r="D426" s="25" t="s">
        <v>1635</v>
      </c>
      <c r="E426" s="53" t="s">
        <v>580</v>
      </c>
      <c r="F426" s="120"/>
      <c r="G426" s="121"/>
      <c r="H426" s="57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2.5" customHeight="1">
      <c r="A427" s="43" t="s">
        <v>1637</v>
      </c>
      <c r="B427" s="45" t="s">
        <v>1639</v>
      </c>
      <c r="C427" s="47" t="s">
        <v>126</v>
      </c>
      <c r="D427" s="48" t="s">
        <v>1640</v>
      </c>
      <c r="E427" s="52">
        <v>42013.0</v>
      </c>
      <c r="F427" s="115"/>
      <c r="G427" s="116"/>
      <c r="H427" s="3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2.5" customHeight="1">
      <c r="A428" s="18" t="s">
        <v>1641</v>
      </c>
      <c r="B428" s="21" t="s">
        <v>1642</v>
      </c>
      <c r="C428" s="23" t="s">
        <v>87</v>
      </c>
      <c r="D428" s="25" t="s">
        <v>1643</v>
      </c>
      <c r="E428" s="53">
        <v>42010.0</v>
      </c>
      <c r="F428" s="120"/>
      <c r="G428" s="121"/>
      <c r="H428" s="57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2.5" customHeight="1">
      <c r="A429" s="43" t="s">
        <v>1644</v>
      </c>
      <c r="B429" s="45" t="s">
        <v>1645</v>
      </c>
      <c r="C429" s="47" t="s">
        <v>87</v>
      </c>
      <c r="D429" s="48" t="s">
        <v>1646</v>
      </c>
      <c r="E429" s="70">
        <v>42010.0</v>
      </c>
      <c r="F429" s="115"/>
      <c r="G429" s="116"/>
      <c r="H429" s="3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2.5" customHeight="1">
      <c r="A430" s="18" t="s">
        <v>1649</v>
      </c>
      <c r="B430" s="21" t="s">
        <v>1650</v>
      </c>
      <c r="C430" s="23" t="s">
        <v>218</v>
      </c>
      <c r="D430" s="25" t="s">
        <v>1651</v>
      </c>
      <c r="E430" s="31" t="s">
        <v>1652</v>
      </c>
      <c r="F430" s="120"/>
      <c r="G430" s="121"/>
      <c r="H430" s="57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2.5" customHeight="1">
      <c r="A431" s="43" t="s">
        <v>1653</v>
      </c>
      <c r="B431" s="45" t="s">
        <v>1654</v>
      </c>
      <c r="C431" s="47" t="s">
        <v>126</v>
      </c>
      <c r="D431" s="48" t="s">
        <v>1651</v>
      </c>
      <c r="E431" s="59" t="s">
        <v>1652</v>
      </c>
      <c r="F431" s="115"/>
      <c r="G431" s="116"/>
      <c r="H431" s="3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2.5" customHeight="1">
      <c r="A432" s="18" t="s">
        <v>1655</v>
      </c>
      <c r="B432" s="21" t="s">
        <v>1656</v>
      </c>
      <c r="C432" s="23" t="s">
        <v>92</v>
      </c>
      <c r="D432" s="25" t="s">
        <v>1657</v>
      </c>
      <c r="E432" s="53" t="s">
        <v>1652</v>
      </c>
      <c r="F432" s="120"/>
      <c r="G432" s="121"/>
      <c r="H432" s="57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2.5" customHeight="1">
      <c r="A433" s="43" t="s">
        <v>1204</v>
      </c>
      <c r="B433" s="45" t="s">
        <v>1503</v>
      </c>
      <c r="C433" s="47" t="s">
        <v>1474</v>
      </c>
      <c r="D433" s="48" t="s">
        <v>1206</v>
      </c>
      <c r="E433" s="52">
        <v>43892.0</v>
      </c>
      <c r="F433" s="115"/>
      <c r="G433" s="116"/>
      <c r="H433" s="3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2.5" customHeight="1">
      <c r="A434" s="18" t="s">
        <v>1173</v>
      </c>
      <c r="B434" s="21" t="s">
        <v>1493</v>
      </c>
      <c r="C434" s="23" t="s">
        <v>1474</v>
      </c>
      <c r="D434" s="25" t="s">
        <v>1177</v>
      </c>
      <c r="E434" s="31" t="s">
        <v>595</v>
      </c>
      <c r="F434" s="120"/>
      <c r="G434" s="121"/>
      <c r="H434" s="57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2.5" customHeight="1">
      <c r="A435" s="43" t="s">
        <v>1150</v>
      </c>
      <c r="B435" s="45" t="s">
        <v>1482</v>
      </c>
      <c r="C435" s="47" t="s">
        <v>1474</v>
      </c>
      <c r="D435" s="48" t="s">
        <v>1151</v>
      </c>
      <c r="E435" s="52">
        <v>43892.0</v>
      </c>
      <c r="F435" s="115"/>
      <c r="G435" s="116"/>
      <c r="H435" s="3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2.5" customHeight="1">
      <c r="A436" s="18" t="s">
        <v>1109</v>
      </c>
      <c r="B436" s="21" t="s">
        <v>1473</v>
      </c>
      <c r="C436" s="23" t="s">
        <v>1474</v>
      </c>
      <c r="D436" s="25" t="s">
        <v>1113</v>
      </c>
      <c r="E436" s="31" t="s">
        <v>1661</v>
      </c>
      <c r="F436" s="120"/>
      <c r="G436" s="121"/>
      <c r="H436" s="57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2.5" customHeight="1">
      <c r="A437" s="43" t="s">
        <v>1662</v>
      </c>
      <c r="B437" s="45" t="s">
        <v>1663</v>
      </c>
      <c r="C437" s="47" t="s">
        <v>1664</v>
      </c>
      <c r="D437" s="48" t="s">
        <v>1665</v>
      </c>
      <c r="E437" s="59" t="s">
        <v>130</v>
      </c>
      <c r="F437" s="115"/>
      <c r="G437" s="116"/>
      <c r="H437" s="3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2.5" customHeight="1">
      <c r="A438" s="18" t="s">
        <v>1667</v>
      </c>
      <c r="B438" s="21" t="s">
        <v>1668</v>
      </c>
      <c r="C438" s="23" t="s">
        <v>87</v>
      </c>
      <c r="D438" s="25" t="s">
        <v>1669</v>
      </c>
      <c r="E438" s="66">
        <v>42010.0</v>
      </c>
      <c r="F438" s="120"/>
      <c r="G438" s="121"/>
      <c r="H438" s="57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2.5" customHeight="1">
      <c r="A439" s="43" t="s">
        <v>1671</v>
      </c>
      <c r="B439" s="45" t="s">
        <v>1672</v>
      </c>
      <c r="C439" s="47" t="s">
        <v>126</v>
      </c>
      <c r="D439" s="48" t="s">
        <v>1674</v>
      </c>
      <c r="E439" s="70">
        <v>42013.0</v>
      </c>
      <c r="F439" s="115"/>
      <c r="G439" s="116"/>
      <c r="H439" s="3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2.5" customHeight="1">
      <c r="A440" s="18" t="s">
        <v>1257</v>
      </c>
      <c r="B440" s="21" t="s">
        <v>1519</v>
      </c>
      <c r="C440" s="23" t="s">
        <v>87</v>
      </c>
      <c r="D440" s="25" t="s">
        <v>1260</v>
      </c>
      <c r="E440" s="31">
        <v>43227.0</v>
      </c>
      <c r="F440" s="120"/>
      <c r="G440" s="121"/>
      <c r="H440" s="57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2.5" customHeight="1">
      <c r="A441" s="43" t="s">
        <v>1675</v>
      </c>
      <c r="B441" s="45" t="s">
        <v>1676</v>
      </c>
      <c r="C441" s="47" t="s">
        <v>87</v>
      </c>
      <c r="D441" s="48" t="s">
        <v>1677</v>
      </c>
      <c r="E441" s="70" t="s">
        <v>1389</v>
      </c>
      <c r="F441" s="115"/>
      <c r="G441" s="116"/>
      <c r="H441" s="3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2.5" customHeight="1">
      <c r="A442" s="18" t="s">
        <v>1679</v>
      </c>
      <c r="B442" s="21" t="s">
        <v>1680</v>
      </c>
      <c r="C442" s="23" t="s">
        <v>87</v>
      </c>
      <c r="D442" s="25" t="s">
        <v>1682</v>
      </c>
      <c r="E442" s="53" t="s">
        <v>1389</v>
      </c>
      <c r="F442" s="120"/>
      <c r="G442" s="121"/>
      <c r="H442" s="57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2.5" customHeight="1">
      <c r="A443" s="43" t="s">
        <v>1683</v>
      </c>
      <c r="B443" s="45" t="s">
        <v>1684</v>
      </c>
      <c r="C443" s="47" t="s">
        <v>92</v>
      </c>
      <c r="D443" s="48" t="s">
        <v>1685</v>
      </c>
      <c r="E443" s="52">
        <v>42010.0</v>
      </c>
      <c r="F443" s="115"/>
      <c r="G443" s="116"/>
      <c r="H443" s="3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2.5" customHeight="1">
      <c r="A444" s="18" t="s">
        <v>1686</v>
      </c>
      <c r="B444" s="21" t="s">
        <v>1687</v>
      </c>
      <c r="C444" s="23" t="s">
        <v>126</v>
      </c>
      <c r="D444" s="25" t="s">
        <v>1688</v>
      </c>
      <c r="E444" s="31" t="s">
        <v>1652</v>
      </c>
      <c r="F444" s="120"/>
      <c r="G444" s="121"/>
      <c r="H444" s="57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2.5" customHeight="1">
      <c r="A445" s="43" t="s">
        <v>1690</v>
      </c>
      <c r="B445" s="45" t="s">
        <v>1692</v>
      </c>
      <c r="C445" s="47" t="s">
        <v>87</v>
      </c>
      <c r="D445" s="48" t="s">
        <v>1693</v>
      </c>
      <c r="E445" s="59" t="s">
        <v>1694</v>
      </c>
      <c r="F445" s="115"/>
      <c r="G445" s="116"/>
      <c r="H445" s="3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2.5" customHeight="1">
      <c r="A446" s="18" t="s">
        <v>1695</v>
      </c>
      <c r="B446" s="21" t="s">
        <v>1696</v>
      </c>
      <c r="C446" s="23" t="s">
        <v>92</v>
      </c>
      <c r="D446" s="25" t="s">
        <v>1697</v>
      </c>
      <c r="E446" s="53" t="s">
        <v>847</v>
      </c>
      <c r="F446" s="120"/>
      <c r="G446" s="121"/>
      <c r="H446" s="57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2.5" customHeight="1">
      <c r="A447" s="43" t="s">
        <v>1698</v>
      </c>
      <c r="B447" s="45" t="s">
        <v>1699</v>
      </c>
      <c r="C447" s="47" t="s">
        <v>87</v>
      </c>
      <c r="D447" s="48" t="s">
        <v>1700</v>
      </c>
      <c r="E447" s="59" t="s">
        <v>847</v>
      </c>
      <c r="F447" s="115"/>
      <c r="G447" s="116"/>
      <c r="H447" s="3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2.5" customHeight="1">
      <c r="A448" s="18" t="s">
        <v>1702</v>
      </c>
      <c r="B448" s="21" t="s">
        <v>1703</v>
      </c>
      <c r="C448" s="23" t="s">
        <v>87</v>
      </c>
      <c r="D448" s="25" t="s">
        <v>1706</v>
      </c>
      <c r="E448" s="66">
        <v>42010.0</v>
      </c>
      <c r="F448" s="120"/>
      <c r="G448" s="121"/>
      <c r="H448" s="57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2.5" customHeight="1">
      <c r="A449" s="43" t="s">
        <v>1707</v>
      </c>
      <c r="B449" s="45" t="s">
        <v>1708</v>
      </c>
      <c r="C449" s="47" t="s">
        <v>116</v>
      </c>
      <c r="D449" s="48" t="s">
        <v>1709</v>
      </c>
      <c r="E449" s="59">
        <v>43717.0</v>
      </c>
      <c r="F449" s="115"/>
      <c r="G449" s="116"/>
      <c r="H449" s="3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2.5" customHeight="1">
      <c r="A450" s="18" t="s">
        <v>1710</v>
      </c>
      <c r="B450" s="21" t="s">
        <v>1711</v>
      </c>
      <c r="C450" s="23" t="s">
        <v>92</v>
      </c>
      <c r="D450" s="25" t="s">
        <v>1712</v>
      </c>
      <c r="E450" s="31">
        <v>42010.0</v>
      </c>
      <c r="F450" s="120"/>
      <c r="G450" s="121"/>
      <c r="H450" s="57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2.5" customHeight="1">
      <c r="A451" s="43" t="s">
        <v>1713</v>
      </c>
      <c r="B451" s="45" t="s">
        <v>1715</v>
      </c>
      <c r="C451" s="47" t="s">
        <v>346</v>
      </c>
      <c r="D451" s="48" t="s">
        <v>1716</v>
      </c>
      <c r="E451" s="70">
        <v>42013.0</v>
      </c>
      <c r="F451" s="115"/>
      <c r="G451" s="116"/>
      <c r="H451" s="3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2.5" customHeight="1">
      <c r="A452" s="18" t="s">
        <v>1718</v>
      </c>
      <c r="B452" s="21" t="s">
        <v>1719</v>
      </c>
      <c r="C452" s="23" t="s">
        <v>126</v>
      </c>
      <c r="D452" s="25" t="s">
        <v>1716</v>
      </c>
      <c r="E452" s="31">
        <v>42013.0</v>
      </c>
      <c r="F452" s="120"/>
      <c r="G452" s="121"/>
      <c r="H452" s="57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2.5" customHeight="1">
      <c r="A453" s="43" t="s">
        <v>1720</v>
      </c>
      <c r="B453" s="45" t="s">
        <v>1721</v>
      </c>
      <c r="C453" s="47" t="s">
        <v>87</v>
      </c>
      <c r="D453" s="48" t="s">
        <v>1722</v>
      </c>
      <c r="E453" s="70" t="s">
        <v>1652</v>
      </c>
      <c r="F453" s="115"/>
      <c r="G453" s="116"/>
      <c r="H453" s="3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2.5" customHeight="1">
      <c r="A454" s="18" t="s">
        <v>1724</v>
      </c>
      <c r="B454" s="21" t="s">
        <v>1725</v>
      </c>
      <c r="C454" s="23" t="s">
        <v>126</v>
      </c>
      <c r="D454" s="25" t="s">
        <v>1722</v>
      </c>
      <c r="E454" s="53" t="s">
        <v>1652</v>
      </c>
      <c r="F454" s="120"/>
      <c r="G454" s="121"/>
      <c r="H454" s="57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2.5" customHeight="1">
      <c r="A455" s="43" t="s">
        <v>1729</v>
      </c>
      <c r="B455" s="45" t="s">
        <v>1730</v>
      </c>
      <c r="C455" s="47" t="s">
        <v>126</v>
      </c>
      <c r="D455" s="48" t="s">
        <v>1731</v>
      </c>
      <c r="E455" s="52">
        <v>43533.0</v>
      </c>
      <c r="F455" s="115"/>
      <c r="G455" s="116"/>
      <c r="H455" s="3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2.5" customHeight="1">
      <c r="A456" s="18" t="s">
        <v>1732</v>
      </c>
      <c r="B456" s="21" t="s">
        <v>1733</v>
      </c>
      <c r="C456" s="23" t="s">
        <v>126</v>
      </c>
      <c r="D456" s="25" t="s">
        <v>1734</v>
      </c>
      <c r="E456" s="53">
        <v>43408.0</v>
      </c>
      <c r="F456" s="120"/>
      <c r="G456" s="121"/>
      <c r="H456" s="57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2.5" customHeight="1">
      <c r="A457" s="43" t="s">
        <v>1735</v>
      </c>
      <c r="B457" s="45" t="s">
        <v>1736</v>
      </c>
      <c r="C457" s="47" t="s">
        <v>92</v>
      </c>
      <c r="D457" s="48" t="s">
        <v>1737</v>
      </c>
      <c r="E457" s="70">
        <v>42010.0</v>
      </c>
      <c r="F457" s="115"/>
      <c r="G457" s="116"/>
      <c r="H457" s="3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2.5" customHeight="1">
      <c r="A458" s="18" t="s">
        <v>1738</v>
      </c>
      <c r="B458" s="21" t="s">
        <v>1739</v>
      </c>
      <c r="C458" s="23" t="s">
        <v>92</v>
      </c>
      <c r="D458" s="25" t="s">
        <v>1740</v>
      </c>
      <c r="E458" s="31">
        <v>44199.0</v>
      </c>
      <c r="F458" s="120"/>
      <c r="G458" s="121"/>
      <c r="H458" s="57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2.5" customHeight="1">
      <c r="A459" s="43" t="s">
        <v>1741</v>
      </c>
      <c r="B459" s="45" t="s">
        <v>1742</v>
      </c>
      <c r="C459" s="47" t="s">
        <v>87</v>
      </c>
      <c r="D459" s="48" t="s">
        <v>1743</v>
      </c>
      <c r="E459" s="70" t="s">
        <v>1744</v>
      </c>
      <c r="F459" s="115"/>
      <c r="G459" s="116"/>
      <c r="H459" s="3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2.5" customHeight="1">
      <c r="A460" s="18" t="s">
        <v>1745</v>
      </c>
      <c r="B460" s="21" t="s">
        <v>1746</v>
      </c>
      <c r="C460" s="23" t="s">
        <v>126</v>
      </c>
      <c r="D460" s="25" t="s">
        <v>1747</v>
      </c>
      <c r="E460" s="53" t="s">
        <v>1652</v>
      </c>
      <c r="F460" s="120"/>
      <c r="G460" s="121"/>
      <c r="H460" s="57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2.5" customHeight="1">
      <c r="A461" s="43" t="s">
        <v>1749</v>
      </c>
      <c r="B461" s="45" t="s">
        <v>1750</v>
      </c>
      <c r="C461" s="47" t="s">
        <v>87</v>
      </c>
      <c r="D461" s="48" t="s">
        <v>1751</v>
      </c>
      <c r="E461" s="291">
        <v>42287.0</v>
      </c>
      <c r="F461" s="115"/>
      <c r="G461" s="116"/>
      <c r="H461" s="3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2.5" customHeight="1">
      <c r="A462" s="18" t="s">
        <v>1752</v>
      </c>
      <c r="B462" s="21" t="s">
        <v>1753</v>
      </c>
      <c r="C462" s="23" t="s">
        <v>92</v>
      </c>
      <c r="D462" s="25" t="s">
        <v>1754</v>
      </c>
      <c r="E462" s="31" t="s">
        <v>674</v>
      </c>
      <c r="F462" s="120"/>
      <c r="G462" s="121"/>
      <c r="H462" s="57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2.5" customHeight="1">
      <c r="A463" s="43" t="s">
        <v>1755</v>
      </c>
      <c r="B463" s="45" t="s">
        <v>1756</v>
      </c>
      <c r="C463" s="47" t="s">
        <v>87</v>
      </c>
      <c r="D463" s="48" t="s">
        <v>1757</v>
      </c>
      <c r="E463" s="52">
        <v>45394.0</v>
      </c>
      <c r="F463" s="115"/>
      <c r="G463" s="116"/>
      <c r="H463" s="3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2.5" customHeight="1">
      <c r="A464" s="18" t="s">
        <v>1758</v>
      </c>
      <c r="B464" s="21" t="s">
        <v>1759</v>
      </c>
      <c r="C464" s="23" t="s">
        <v>92</v>
      </c>
      <c r="D464" s="25" t="s">
        <v>1760</v>
      </c>
      <c r="E464" s="31" t="s">
        <v>1761</v>
      </c>
      <c r="F464" s="120"/>
      <c r="G464" s="121"/>
      <c r="H464" s="57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2.5" customHeight="1">
      <c r="A465" s="43" t="s">
        <v>1762</v>
      </c>
      <c r="B465" s="45" t="s">
        <v>1763</v>
      </c>
      <c r="C465" s="47" t="s">
        <v>87</v>
      </c>
      <c r="D465" s="48" t="s">
        <v>1764</v>
      </c>
      <c r="E465" s="59" t="s">
        <v>1765</v>
      </c>
      <c r="F465" s="115"/>
      <c r="G465" s="116"/>
      <c r="H465" s="3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2.5" customHeight="1">
      <c r="A466" s="18" t="s">
        <v>1766</v>
      </c>
      <c r="B466" s="21" t="s">
        <v>1767</v>
      </c>
      <c r="C466" s="23" t="s">
        <v>87</v>
      </c>
      <c r="D466" s="25" t="s">
        <v>1768</v>
      </c>
      <c r="E466" s="53" t="s">
        <v>1769</v>
      </c>
      <c r="F466" s="120"/>
      <c r="G466" s="121"/>
      <c r="H466" s="57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2.5" customHeight="1">
      <c r="A467" s="43" t="s">
        <v>1770</v>
      </c>
      <c r="B467" s="45" t="s">
        <v>1771</v>
      </c>
      <c r="C467" s="47" t="s">
        <v>87</v>
      </c>
      <c r="D467" s="48" t="s">
        <v>1768</v>
      </c>
      <c r="E467" s="59" t="s">
        <v>1769</v>
      </c>
      <c r="F467" s="115"/>
      <c r="G467" s="116"/>
      <c r="H467" s="3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2.5" customHeight="1">
      <c r="A468" s="18" t="s">
        <v>1773</v>
      </c>
      <c r="B468" s="21" t="s">
        <v>1774</v>
      </c>
      <c r="C468" s="23" t="s">
        <v>87</v>
      </c>
      <c r="D468" s="25" t="s">
        <v>1775</v>
      </c>
      <c r="E468" s="53" t="s">
        <v>1776</v>
      </c>
      <c r="F468" s="120"/>
      <c r="G468" s="121"/>
      <c r="H468" s="57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2.5" customHeight="1">
      <c r="A469" s="43" t="s">
        <v>1777</v>
      </c>
      <c r="B469" s="45" t="s">
        <v>1778</v>
      </c>
      <c r="C469" s="47" t="s">
        <v>87</v>
      </c>
      <c r="D469" s="48" t="s">
        <v>1779</v>
      </c>
      <c r="E469" s="52">
        <v>42016.0</v>
      </c>
      <c r="F469" s="115"/>
      <c r="G469" s="116"/>
      <c r="H469" s="3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2.5" customHeight="1">
      <c r="A470" s="18" t="s">
        <v>1780</v>
      </c>
      <c r="B470" s="21" t="s">
        <v>1781</v>
      </c>
      <c r="C470" s="23" t="s">
        <v>87</v>
      </c>
      <c r="D470" s="25" t="s">
        <v>1782</v>
      </c>
      <c r="E470" s="31" t="s">
        <v>1783</v>
      </c>
      <c r="F470" s="120"/>
      <c r="G470" s="121"/>
      <c r="H470" s="57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2.5" customHeight="1">
      <c r="A471" s="43" t="s">
        <v>1785</v>
      </c>
      <c r="B471" s="45" t="s">
        <v>1786</v>
      </c>
      <c r="C471" s="47" t="s">
        <v>87</v>
      </c>
      <c r="D471" s="48" t="s">
        <v>1787</v>
      </c>
      <c r="E471" s="52">
        <v>42010.0</v>
      </c>
      <c r="F471" s="115"/>
      <c r="G471" s="116"/>
      <c r="H471" s="3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2.5" customHeight="1">
      <c r="A472" s="18" t="s">
        <v>1789</v>
      </c>
      <c r="B472" s="21" t="s">
        <v>1790</v>
      </c>
      <c r="C472" s="23" t="s">
        <v>87</v>
      </c>
      <c r="D472" s="25" t="s">
        <v>1791</v>
      </c>
      <c r="E472" s="31" t="s">
        <v>1498</v>
      </c>
      <c r="F472" s="120"/>
      <c r="G472" s="121"/>
      <c r="H472" s="57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2.5" customHeight="1">
      <c r="A473" s="43" t="s">
        <v>1792</v>
      </c>
      <c r="B473" s="45" t="s">
        <v>1793</v>
      </c>
      <c r="C473" s="47" t="s">
        <v>126</v>
      </c>
      <c r="D473" s="48" t="s">
        <v>1794</v>
      </c>
      <c r="E473" s="59" t="s">
        <v>1652</v>
      </c>
      <c r="F473" s="115"/>
      <c r="G473" s="116"/>
      <c r="H473" s="3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2.5" customHeight="1">
      <c r="A474" s="18" t="s">
        <v>1795</v>
      </c>
      <c r="B474" s="21" t="s">
        <v>1797</v>
      </c>
      <c r="C474" s="23" t="s">
        <v>87</v>
      </c>
      <c r="D474" s="25" t="s">
        <v>1799</v>
      </c>
      <c r="E474" s="66">
        <v>42010.0</v>
      </c>
      <c r="F474" s="120"/>
      <c r="G474" s="121"/>
      <c r="H474" s="57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2.5" customHeight="1">
      <c r="A475" s="43" t="s">
        <v>1802</v>
      </c>
      <c r="B475" s="45" t="s">
        <v>1803</v>
      </c>
      <c r="C475" s="47" t="s">
        <v>126</v>
      </c>
      <c r="D475" s="48" t="s">
        <v>1799</v>
      </c>
      <c r="E475" s="59">
        <v>42010.0</v>
      </c>
      <c r="F475" s="115"/>
      <c r="G475" s="116"/>
      <c r="H475" s="3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2.5" customHeight="1">
      <c r="A476" s="18" t="s">
        <v>1804</v>
      </c>
      <c r="B476" s="21" t="s">
        <v>1805</v>
      </c>
      <c r="C476" s="23" t="s">
        <v>87</v>
      </c>
      <c r="D476" s="25" t="s">
        <v>1806</v>
      </c>
      <c r="E476" s="31" t="s">
        <v>1807</v>
      </c>
      <c r="F476" s="120"/>
      <c r="G476" s="121"/>
      <c r="H476" s="57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2.5" customHeight="1">
      <c r="A477" s="43" t="s">
        <v>1808</v>
      </c>
      <c r="B477" s="45" t="s">
        <v>1809</v>
      </c>
      <c r="C477" s="47" t="s">
        <v>87</v>
      </c>
      <c r="D477" s="48" t="s">
        <v>1810</v>
      </c>
      <c r="E477" s="59" t="s">
        <v>1811</v>
      </c>
      <c r="F477" s="115"/>
      <c r="G477" s="116"/>
      <c r="H477" s="3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2.5" customHeight="1">
      <c r="A478" s="18" t="s">
        <v>1812</v>
      </c>
      <c r="B478" s="21" t="s">
        <v>1813</v>
      </c>
      <c r="C478" s="23" t="s">
        <v>126</v>
      </c>
      <c r="D478" s="25" t="s">
        <v>1814</v>
      </c>
      <c r="E478" s="53" t="s">
        <v>1815</v>
      </c>
      <c r="F478" s="120"/>
      <c r="G478" s="121"/>
      <c r="H478" s="57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2.5" customHeight="1">
      <c r="A479" s="43" t="s">
        <v>1816</v>
      </c>
      <c r="B479" s="45" t="s">
        <v>1817</v>
      </c>
      <c r="C479" s="47" t="s">
        <v>87</v>
      </c>
      <c r="D479" s="48" t="s">
        <v>1818</v>
      </c>
      <c r="E479" s="59" t="s">
        <v>1819</v>
      </c>
      <c r="F479" s="115"/>
      <c r="G479" s="116"/>
      <c r="H479" s="3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2.5" customHeight="1">
      <c r="A480" s="18" t="s">
        <v>1820</v>
      </c>
      <c r="B480" s="21" t="s">
        <v>1821</v>
      </c>
      <c r="C480" s="23" t="s">
        <v>346</v>
      </c>
      <c r="D480" s="25" t="s">
        <v>1822</v>
      </c>
      <c r="E480" s="53" t="s">
        <v>674</v>
      </c>
      <c r="F480" s="120"/>
      <c r="G480" s="121"/>
      <c r="H480" s="57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2.5" customHeight="1">
      <c r="A481" s="43" t="s">
        <v>1823</v>
      </c>
      <c r="B481" s="45" t="s">
        <v>1824</v>
      </c>
      <c r="C481" s="47" t="s">
        <v>92</v>
      </c>
      <c r="D481" s="48" t="s">
        <v>1822</v>
      </c>
      <c r="E481" s="59" t="s">
        <v>674</v>
      </c>
      <c r="F481" s="115"/>
      <c r="G481" s="116"/>
      <c r="H481" s="3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2.5" customHeight="1">
      <c r="A482" s="18" t="s">
        <v>1825</v>
      </c>
      <c r="B482" s="21" t="s">
        <v>1826</v>
      </c>
      <c r="C482" s="23" t="s">
        <v>87</v>
      </c>
      <c r="D482" s="25" t="s">
        <v>1827</v>
      </c>
      <c r="E482" s="53" t="s">
        <v>1828</v>
      </c>
      <c r="F482" s="120"/>
      <c r="G482" s="121"/>
      <c r="H482" s="57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2.5" customHeight="1">
      <c r="A483" s="43" t="s">
        <v>1830</v>
      </c>
      <c r="B483" s="45" t="s">
        <v>1831</v>
      </c>
      <c r="C483" s="47" t="s">
        <v>87</v>
      </c>
      <c r="D483" s="48" t="s">
        <v>1832</v>
      </c>
      <c r="E483" s="52">
        <v>42010.0</v>
      </c>
      <c r="F483" s="115"/>
      <c r="G483" s="116"/>
      <c r="H483" s="3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2.5" customHeight="1">
      <c r="A484" s="18" t="s">
        <v>1833</v>
      </c>
      <c r="B484" s="21" t="s">
        <v>1834</v>
      </c>
      <c r="C484" s="23" t="s">
        <v>92</v>
      </c>
      <c r="D484" s="25" t="s">
        <v>1835</v>
      </c>
      <c r="E484" s="31" t="s">
        <v>1652</v>
      </c>
      <c r="F484" s="120"/>
      <c r="G484" s="121"/>
      <c r="H484" s="57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2.5" customHeight="1">
      <c r="A485" s="43" t="s">
        <v>1836</v>
      </c>
      <c r="B485" s="45" t="s">
        <v>1837</v>
      </c>
      <c r="C485" s="47" t="s">
        <v>87</v>
      </c>
      <c r="D485" s="48" t="s">
        <v>1838</v>
      </c>
      <c r="E485" s="59" t="s">
        <v>408</v>
      </c>
      <c r="F485" s="115"/>
      <c r="G485" s="116"/>
      <c r="H485" s="3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2.5" customHeight="1">
      <c r="A486" s="18" t="s">
        <v>1839</v>
      </c>
      <c r="B486" s="21" t="s">
        <v>1840</v>
      </c>
      <c r="C486" s="23" t="s">
        <v>87</v>
      </c>
      <c r="D486" s="25" t="s">
        <v>1841</v>
      </c>
      <c r="E486" s="53" t="s">
        <v>1842</v>
      </c>
      <c r="F486" s="120"/>
      <c r="G486" s="121"/>
      <c r="H486" s="57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2.5" customHeight="1">
      <c r="A487" s="43" t="s">
        <v>1843</v>
      </c>
      <c r="B487" s="45" t="s">
        <v>1844</v>
      </c>
      <c r="C487" s="47" t="s">
        <v>126</v>
      </c>
      <c r="D487" s="48" t="s">
        <v>1845</v>
      </c>
      <c r="E487" s="59" t="s">
        <v>1846</v>
      </c>
      <c r="F487" s="115"/>
      <c r="G487" s="116"/>
      <c r="H487" s="3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2.5" customHeight="1">
      <c r="A488" s="18" t="s">
        <v>1847</v>
      </c>
      <c r="B488" s="21" t="s">
        <v>1848</v>
      </c>
      <c r="C488" s="23" t="s">
        <v>126</v>
      </c>
      <c r="D488" s="25" t="s">
        <v>1849</v>
      </c>
      <c r="E488" s="66">
        <v>43533.0</v>
      </c>
      <c r="F488" s="120"/>
      <c r="G488" s="121"/>
      <c r="H488" s="57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2.5" customHeight="1">
      <c r="A489" s="43" t="s">
        <v>1852</v>
      </c>
      <c r="B489" s="45" t="s">
        <v>1853</v>
      </c>
      <c r="C489" s="47" t="s">
        <v>126</v>
      </c>
      <c r="D489" s="48" t="s">
        <v>1849</v>
      </c>
      <c r="E489" s="59">
        <v>43533.0</v>
      </c>
      <c r="F489" s="115"/>
      <c r="G489" s="116"/>
      <c r="H489" s="3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2.5" customHeight="1">
      <c r="A490" s="18" t="s">
        <v>1854</v>
      </c>
      <c r="B490" s="21" t="s">
        <v>1855</v>
      </c>
      <c r="C490" s="23" t="s">
        <v>87</v>
      </c>
      <c r="D490" s="25" t="s">
        <v>1856</v>
      </c>
      <c r="E490" s="31">
        <v>43533.0</v>
      </c>
      <c r="F490" s="120"/>
      <c r="G490" s="121"/>
      <c r="H490" s="57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2.5" customHeight="1">
      <c r="A491" s="43" t="s">
        <v>1857</v>
      </c>
      <c r="B491" s="45" t="s">
        <v>1858</v>
      </c>
      <c r="C491" s="47" t="s">
        <v>126</v>
      </c>
      <c r="D491" s="48" t="s">
        <v>1859</v>
      </c>
      <c r="E491" s="70" t="s">
        <v>1860</v>
      </c>
      <c r="F491" s="115"/>
      <c r="G491" s="116"/>
      <c r="H491" s="3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2.5" customHeight="1">
      <c r="A492" s="18" t="s">
        <v>1861</v>
      </c>
      <c r="B492" s="21" t="s">
        <v>1862</v>
      </c>
      <c r="C492" s="23" t="s">
        <v>126</v>
      </c>
      <c r="D492" s="25" t="s">
        <v>1863</v>
      </c>
      <c r="E492" s="66">
        <v>42072.0</v>
      </c>
      <c r="F492" s="120"/>
      <c r="G492" s="121"/>
      <c r="H492" s="57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2.5" customHeight="1">
      <c r="A493" s="43" t="s">
        <v>1864</v>
      </c>
      <c r="B493" s="45" t="s">
        <v>1865</v>
      </c>
      <c r="C493" s="47" t="s">
        <v>346</v>
      </c>
      <c r="D493" s="48" t="s">
        <v>1866</v>
      </c>
      <c r="E493" s="59">
        <v>43533.0</v>
      </c>
      <c r="F493" s="115"/>
      <c r="G493" s="116"/>
      <c r="H493" s="3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2.5" customHeight="1">
      <c r="A494" s="18" t="s">
        <v>1867</v>
      </c>
      <c r="B494" s="21" t="s">
        <v>1868</v>
      </c>
      <c r="C494" s="23" t="s">
        <v>126</v>
      </c>
      <c r="D494" s="25" t="s">
        <v>1866</v>
      </c>
      <c r="E494" s="31">
        <v>43533.0</v>
      </c>
      <c r="F494" s="120"/>
      <c r="G494" s="121"/>
      <c r="H494" s="57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2.5" customHeight="1">
      <c r="A495" s="43" t="s">
        <v>1870</v>
      </c>
      <c r="B495" s="45" t="s">
        <v>1871</v>
      </c>
      <c r="C495" s="47" t="s">
        <v>87</v>
      </c>
      <c r="D495" s="48" t="s">
        <v>1872</v>
      </c>
      <c r="E495" s="70">
        <v>42044.0</v>
      </c>
      <c r="F495" s="115"/>
      <c r="G495" s="116"/>
      <c r="H495" s="3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2.5" customHeight="1">
      <c r="A496" s="18" t="s">
        <v>1660</v>
      </c>
      <c r="B496" s="21" t="s">
        <v>1659</v>
      </c>
      <c r="C496" s="23" t="s">
        <v>87</v>
      </c>
      <c r="D496" s="25" t="s">
        <v>1705</v>
      </c>
      <c r="E496" s="31" t="s">
        <v>1498</v>
      </c>
      <c r="F496" s="120"/>
      <c r="G496" s="121"/>
      <c r="H496" s="57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2.5" customHeight="1">
      <c r="A497" s="43" t="s">
        <v>1873</v>
      </c>
      <c r="B497" s="45" t="s">
        <v>1874</v>
      </c>
      <c r="C497" s="47" t="s">
        <v>126</v>
      </c>
      <c r="D497" s="48" t="s">
        <v>1875</v>
      </c>
      <c r="E497" s="59" t="s">
        <v>1876</v>
      </c>
      <c r="F497" s="115"/>
      <c r="G497" s="116"/>
      <c r="H497" s="3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2.5" customHeight="1">
      <c r="A498" s="18" t="s">
        <v>1878</v>
      </c>
      <c r="B498" s="21" t="s">
        <v>1879</v>
      </c>
      <c r="C498" s="23" t="s">
        <v>87</v>
      </c>
      <c r="D498" s="25" t="s">
        <v>1880</v>
      </c>
      <c r="E498" s="53" t="s">
        <v>1881</v>
      </c>
      <c r="F498" s="120"/>
      <c r="G498" s="121"/>
      <c r="H498" s="57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2.5" customHeight="1">
      <c r="A499" s="43" t="s">
        <v>1882</v>
      </c>
      <c r="B499" s="45" t="s">
        <v>1883</v>
      </c>
      <c r="C499" s="47" t="s">
        <v>87</v>
      </c>
      <c r="D499" s="48" t="s">
        <v>1884</v>
      </c>
      <c r="E499" s="52">
        <v>43503.0</v>
      </c>
      <c r="F499" s="115"/>
      <c r="G499" s="116"/>
      <c r="H499" s="3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2.5" customHeight="1">
      <c r="A500" s="18" t="s">
        <v>1885</v>
      </c>
      <c r="B500" s="21" t="s">
        <v>1886</v>
      </c>
      <c r="C500" s="23" t="s">
        <v>126</v>
      </c>
      <c r="D500" s="25" t="s">
        <v>1887</v>
      </c>
      <c r="E500" s="31" t="s">
        <v>1888</v>
      </c>
      <c r="F500" s="120"/>
      <c r="G500" s="121"/>
      <c r="H500" s="57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2.5" customHeight="1">
      <c r="A501" s="43" t="s">
        <v>1889</v>
      </c>
      <c r="B501" s="45" t="s">
        <v>1890</v>
      </c>
      <c r="C501" s="47" t="s">
        <v>126</v>
      </c>
      <c r="D501" s="48" t="s">
        <v>1891</v>
      </c>
      <c r="E501" s="59" t="s">
        <v>1815</v>
      </c>
      <c r="F501" s="115"/>
      <c r="G501" s="116"/>
      <c r="H501" s="3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2.5" customHeight="1">
      <c r="A502" s="18" t="s">
        <v>1892</v>
      </c>
      <c r="B502" s="21" t="s">
        <v>1893</v>
      </c>
      <c r="C502" s="23" t="s">
        <v>92</v>
      </c>
      <c r="D502" s="25" t="s">
        <v>1894</v>
      </c>
      <c r="E502" s="66">
        <v>43628.0</v>
      </c>
      <c r="F502" s="120"/>
      <c r="G502" s="121"/>
      <c r="H502" s="57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2.5" customHeight="1">
      <c r="A503" s="43" t="s">
        <v>1895</v>
      </c>
      <c r="B503" s="45" t="s">
        <v>1896</v>
      </c>
      <c r="C503" s="47" t="s">
        <v>87</v>
      </c>
      <c r="D503" s="48" t="s">
        <v>1897</v>
      </c>
      <c r="E503" s="59">
        <v>44475.0</v>
      </c>
      <c r="F503" s="115"/>
      <c r="G503" s="116"/>
      <c r="H503" s="3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2.5" customHeight="1">
      <c r="A504" s="18" t="s">
        <v>1898</v>
      </c>
      <c r="B504" s="21" t="s">
        <v>1899</v>
      </c>
      <c r="C504" s="23" t="s">
        <v>218</v>
      </c>
      <c r="D504" s="25" t="s">
        <v>1900</v>
      </c>
      <c r="E504" s="31" t="s">
        <v>1901</v>
      </c>
      <c r="F504" s="120"/>
      <c r="G504" s="121"/>
      <c r="H504" s="57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2.5" customHeight="1">
      <c r="A505" s="43" t="s">
        <v>1902</v>
      </c>
      <c r="B505" s="45" t="s">
        <v>1903</v>
      </c>
      <c r="C505" s="47" t="s">
        <v>126</v>
      </c>
      <c r="D505" s="48" t="s">
        <v>1900</v>
      </c>
      <c r="E505" s="59" t="s">
        <v>1901</v>
      </c>
      <c r="F505" s="115"/>
      <c r="G505" s="116"/>
      <c r="H505" s="3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2.5" customHeight="1">
      <c r="A506" s="18" t="s">
        <v>1904</v>
      </c>
      <c r="B506" s="21" t="s">
        <v>1905</v>
      </c>
      <c r="C506" s="23" t="s">
        <v>106</v>
      </c>
      <c r="D506" s="25" t="s">
        <v>1906</v>
      </c>
      <c r="E506" s="66">
        <v>42010.0</v>
      </c>
      <c r="F506" s="120"/>
      <c r="G506" s="121"/>
      <c r="H506" s="57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2.5" customHeight="1">
      <c r="A507" s="43" t="s">
        <v>1907</v>
      </c>
      <c r="B507" s="45" t="s">
        <v>1908</v>
      </c>
      <c r="C507" s="47" t="s">
        <v>126</v>
      </c>
      <c r="D507" s="48" t="s">
        <v>1909</v>
      </c>
      <c r="E507" s="70" t="s">
        <v>1694</v>
      </c>
      <c r="F507" s="115"/>
      <c r="G507" s="116"/>
      <c r="H507" s="3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2.5" customHeight="1">
      <c r="A508" s="18" t="s">
        <v>1910</v>
      </c>
      <c r="B508" s="21" t="s">
        <v>1911</v>
      </c>
      <c r="C508" s="23" t="s">
        <v>87</v>
      </c>
      <c r="D508" s="25" t="s">
        <v>1912</v>
      </c>
      <c r="E508" s="53" t="s">
        <v>901</v>
      </c>
      <c r="F508" s="120"/>
      <c r="G508" s="121"/>
      <c r="H508" s="57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2.5" customHeight="1">
      <c r="A509" s="43" t="s">
        <v>1914</v>
      </c>
      <c r="B509" s="45" t="s">
        <v>1915</v>
      </c>
      <c r="C509" s="47" t="s">
        <v>126</v>
      </c>
      <c r="D509" s="48" t="s">
        <v>1912</v>
      </c>
      <c r="E509" s="59" t="s">
        <v>901</v>
      </c>
      <c r="F509" s="115"/>
      <c r="G509" s="116"/>
      <c r="H509" s="3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2.5" customHeight="1">
      <c r="A510" s="18" t="s">
        <v>1916</v>
      </c>
      <c r="B510" s="21" t="s">
        <v>1917</v>
      </c>
      <c r="C510" s="23" t="s">
        <v>87</v>
      </c>
      <c r="D510" s="25" t="s">
        <v>1918</v>
      </c>
      <c r="E510" s="53" t="s">
        <v>1498</v>
      </c>
      <c r="F510" s="120"/>
      <c r="G510" s="121"/>
      <c r="H510" s="57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2.5" customHeight="1">
      <c r="A511" s="43" t="s">
        <v>1919</v>
      </c>
      <c r="B511" s="45" t="s">
        <v>1920</v>
      </c>
      <c r="C511" s="47" t="s">
        <v>1340</v>
      </c>
      <c r="D511" s="48" t="s">
        <v>1921</v>
      </c>
      <c r="E511" s="52">
        <v>42010.0</v>
      </c>
      <c r="F511" s="115"/>
      <c r="G511" s="116"/>
      <c r="H511" s="3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2.5" customHeight="1">
      <c r="A512" s="18" t="s">
        <v>1922</v>
      </c>
      <c r="B512" s="21" t="s">
        <v>1923</v>
      </c>
      <c r="C512" s="23" t="s">
        <v>87</v>
      </c>
      <c r="D512" s="25" t="s">
        <v>1924</v>
      </c>
      <c r="E512" s="31" t="s">
        <v>1925</v>
      </c>
      <c r="F512" s="120"/>
      <c r="G512" s="121"/>
      <c r="H512" s="57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2.5" customHeight="1">
      <c r="A513" s="43" t="s">
        <v>1926</v>
      </c>
      <c r="B513" s="45" t="s">
        <v>1927</v>
      </c>
      <c r="C513" s="47" t="s">
        <v>92</v>
      </c>
      <c r="D513" s="48" t="s">
        <v>1928</v>
      </c>
      <c r="E513" s="59" t="s">
        <v>130</v>
      </c>
      <c r="F513" s="115"/>
      <c r="G513" s="116"/>
      <c r="H513" s="3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2.5" customHeight="1">
      <c r="A514" s="18" t="s">
        <v>1929</v>
      </c>
      <c r="B514" s="21" t="s">
        <v>1930</v>
      </c>
      <c r="C514" s="23" t="s">
        <v>126</v>
      </c>
      <c r="D514" s="25" t="s">
        <v>1931</v>
      </c>
      <c r="E514" s="53" t="s">
        <v>1932</v>
      </c>
      <c r="F514" s="120"/>
      <c r="G514" s="121"/>
      <c r="H514" s="57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2.5" customHeight="1">
      <c r="A515" s="43" t="s">
        <v>1933</v>
      </c>
      <c r="B515" s="45" t="s">
        <v>1934</v>
      </c>
      <c r="C515" s="47" t="s">
        <v>126</v>
      </c>
      <c r="D515" s="48" t="s">
        <v>1931</v>
      </c>
      <c r="E515" s="59" t="s">
        <v>1932</v>
      </c>
      <c r="F515" s="115"/>
      <c r="G515" s="116"/>
      <c r="H515" s="3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2.5" customHeight="1">
      <c r="A516" s="18" t="s">
        <v>1936</v>
      </c>
      <c r="B516" s="21" t="s">
        <v>1937</v>
      </c>
      <c r="C516" s="23" t="s">
        <v>87</v>
      </c>
      <c r="D516" s="25" t="s">
        <v>1938</v>
      </c>
      <c r="E516" s="53" t="s">
        <v>1939</v>
      </c>
      <c r="F516" s="120"/>
      <c r="G516" s="121"/>
      <c r="H516" s="57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2.5" customHeight="1">
      <c r="A517" s="43" t="s">
        <v>1940</v>
      </c>
      <c r="B517" s="45" t="s">
        <v>1941</v>
      </c>
      <c r="C517" s="47" t="s">
        <v>87</v>
      </c>
      <c r="D517" s="48" t="s">
        <v>1942</v>
      </c>
      <c r="E517" s="59" t="s">
        <v>1943</v>
      </c>
      <c r="F517" s="115"/>
      <c r="G517" s="116"/>
      <c r="H517" s="3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2.5" customHeight="1">
      <c r="A518" s="18" t="s">
        <v>1944</v>
      </c>
      <c r="B518" s="21" t="s">
        <v>1945</v>
      </c>
      <c r="C518" s="23" t="s">
        <v>87</v>
      </c>
      <c r="D518" s="25" t="s">
        <v>1946</v>
      </c>
      <c r="E518" s="53" t="s">
        <v>1947</v>
      </c>
      <c r="F518" s="120"/>
      <c r="G518" s="121"/>
      <c r="H518" s="57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2.5" customHeight="1">
      <c r="A519" s="43" t="s">
        <v>1948</v>
      </c>
      <c r="B519" s="45" t="s">
        <v>1949</v>
      </c>
      <c r="C519" s="47" t="s">
        <v>126</v>
      </c>
      <c r="D519" s="48" t="s">
        <v>1950</v>
      </c>
      <c r="E519" s="52">
        <v>43628.0</v>
      </c>
      <c r="F519" s="115"/>
      <c r="G519" s="116"/>
      <c r="H519" s="3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2.5" customHeight="1">
      <c r="A520" s="18" t="s">
        <v>1951</v>
      </c>
      <c r="B520" s="21" t="s">
        <v>1952</v>
      </c>
      <c r="C520" s="23" t="s">
        <v>87</v>
      </c>
      <c r="D520" s="25" t="s">
        <v>1953</v>
      </c>
      <c r="E520" s="31" t="s">
        <v>1954</v>
      </c>
      <c r="F520" s="120"/>
      <c r="G520" s="121"/>
      <c r="H520" s="57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2.5" customHeight="1">
      <c r="A521" s="43" t="s">
        <v>1955</v>
      </c>
      <c r="B521" s="45" t="s">
        <v>1956</v>
      </c>
      <c r="C521" s="47" t="s">
        <v>346</v>
      </c>
      <c r="D521" s="48" t="s">
        <v>1957</v>
      </c>
      <c r="E521" s="52">
        <v>43533.0</v>
      </c>
      <c r="F521" s="115"/>
      <c r="G521" s="116"/>
      <c r="H521" s="3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2.5" customHeight="1">
      <c r="A522" s="18" t="s">
        <v>1958</v>
      </c>
      <c r="B522" s="21" t="s">
        <v>1959</v>
      </c>
      <c r="C522" s="23" t="s">
        <v>87</v>
      </c>
      <c r="D522" s="25" t="s">
        <v>1961</v>
      </c>
      <c r="E522" s="31" t="s">
        <v>1962</v>
      </c>
      <c r="F522" s="120"/>
      <c r="G522" s="121"/>
      <c r="H522" s="57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2.5" customHeight="1">
      <c r="A523" s="43" t="s">
        <v>1963</v>
      </c>
      <c r="B523" s="45" t="s">
        <v>1964</v>
      </c>
      <c r="C523" s="47" t="s">
        <v>87</v>
      </c>
      <c r="D523" s="48" t="s">
        <v>1965</v>
      </c>
      <c r="E523" s="59" t="s">
        <v>1939</v>
      </c>
      <c r="F523" s="115"/>
      <c r="G523" s="116"/>
      <c r="H523" s="3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2.5" customHeight="1">
      <c r="A524" s="18" t="s">
        <v>1966</v>
      </c>
      <c r="B524" s="21" t="s">
        <v>1967</v>
      </c>
      <c r="C524" s="23" t="s">
        <v>87</v>
      </c>
      <c r="D524" s="25" t="s">
        <v>1968</v>
      </c>
      <c r="E524" s="53" t="s">
        <v>1939</v>
      </c>
      <c r="F524" s="120"/>
      <c r="G524" s="121"/>
      <c r="H524" s="57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2.5" customHeight="1">
      <c r="A525" s="43" t="s">
        <v>1969</v>
      </c>
      <c r="B525" s="45" t="s">
        <v>1970</v>
      </c>
      <c r="C525" s="47" t="s">
        <v>87</v>
      </c>
      <c r="D525" s="48" t="s">
        <v>1971</v>
      </c>
      <c r="E525" s="59" t="s">
        <v>1972</v>
      </c>
      <c r="F525" s="115"/>
      <c r="G525" s="116"/>
      <c r="H525" s="3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2.5" customHeight="1">
      <c r="A526" s="18" t="s">
        <v>1973</v>
      </c>
      <c r="B526" s="21" t="s">
        <v>1974</v>
      </c>
      <c r="C526" s="23" t="s">
        <v>87</v>
      </c>
      <c r="D526" s="25" t="s">
        <v>1975</v>
      </c>
      <c r="E526" s="53" t="s">
        <v>1972</v>
      </c>
      <c r="F526" s="120"/>
      <c r="G526" s="121"/>
      <c r="H526" s="57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2.5" customHeight="1">
      <c r="A527" s="43" t="s">
        <v>1673</v>
      </c>
      <c r="B527" s="45" t="s">
        <v>1670</v>
      </c>
      <c r="C527" s="47" t="s">
        <v>87</v>
      </c>
      <c r="D527" s="48" t="s">
        <v>1727</v>
      </c>
      <c r="E527" s="59" t="s">
        <v>1126</v>
      </c>
      <c r="F527" s="115"/>
      <c r="G527" s="116"/>
      <c r="H527" s="3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2.5" customHeight="1">
      <c r="A528" s="18" t="s">
        <v>1681</v>
      </c>
      <c r="B528" s="21" t="s">
        <v>1678</v>
      </c>
      <c r="C528" s="23" t="s">
        <v>87</v>
      </c>
      <c r="D528" s="25" t="s">
        <v>1748</v>
      </c>
      <c r="E528" s="66">
        <v>42461.0</v>
      </c>
      <c r="F528" s="120"/>
      <c r="G528" s="121"/>
      <c r="H528" s="57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2.5" customHeight="1">
      <c r="A529" s="43" t="s">
        <v>1979</v>
      </c>
      <c r="B529" s="45" t="s">
        <v>1980</v>
      </c>
      <c r="C529" s="47" t="s">
        <v>87</v>
      </c>
      <c r="D529" s="48" t="s">
        <v>1981</v>
      </c>
      <c r="E529" s="70" t="s">
        <v>1983</v>
      </c>
      <c r="F529" s="115"/>
      <c r="G529" s="116"/>
      <c r="H529" s="3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2.5" customHeight="1">
      <c r="A530" s="18" t="s">
        <v>1984</v>
      </c>
      <c r="B530" s="21" t="s">
        <v>1985</v>
      </c>
      <c r="C530" s="23" t="s">
        <v>87</v>
      </c>
      <c r="D530" s="25" t="s">
        <v>1981</v>
      </c>
      <c r="E530" s="53" t="s">
        <v>1983</v>
      </c>
      <c r="F530" s="120"/>
      <c r="G530" s="121"/>
      <c r="H530" s="57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2.5" customHeight="1">
      <c r="A531" s="43" t="s">
        <v>1986</v>
      </c>
      <c r="B531" s="45" t="s">
        <v>1987</v>
      </c>
      <c r="C531" s="47" t="s">
        <v>87</v>
      </c>
      <c r="D531" s="48" t="s">
        <v>1988</v>
      </c>
      <c r="E531" s="291">
        <v>42348.0</v>
      </c>
      <c r="F531" s="115"/>
      <c r="G531" s="116"/>
      <c r="H531" s="3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2.5" customHeight="1">
      <c r="A532" s="18" t="s">
        <v>1989</v>
      </c>
      <c r="B532" s="21" t="s">
        <v>1990</v>
      </c>
      <c r="C532" s="23" t="s">
        <v>87</v>
      </c>
      <c r="D532" s="25" t="s">
        <v>1991</v>
      </c>
      <c r="E532" s="53">
        <v>42988.0</v>
      </c>
      <c r="F532" s="120"/>
      <c r="G532" s="121"/>
      <c r="H532" s="57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2.5" customHeight="1">
      <c r="A533" s="43" t="s">
        <v>1992</v>
      </c>
      <c r="B533" s="45" t="s">
        <v>1993</v>
      </c>
      <c r="C533" s="47" t="s">
        <v>346</v>
      </c>
      <c r="D533" s="48" t="s">
        <v>1994</v>
      </c>
      <c r="E533" s="70" t="s">
        <v>61</v>
      </c>
      <c r="F533" s="115"/>
      <c r="G533" s="116"/>
      <c r="H533" s="3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2.5" customHeight="1">
      <c r="A534" s="18" t="s">
        <v>1996</v>
      </c>
      <c r="B534" s="21" t="s">
        <v>1997</v>
      </c>
      <c r="C534" s="23" t="s">
        <v>87</v>
      </c>
      <c r="D534" s="25" t="s">
        <v>1994</v>
      </c>
      <c r="E534" s="53" t="s">
        <v>61</v>
      </c>
      <c r="F534" s="120"/>
      <c r="G534" s="121"/>
      <c r="H534" s="57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2.5" customHeight="1">
      <c r="A535" s="43" t="s">
        <v>1998</v>
      </c>
      <c r="B535" s="45" t="s">
        <v>1999</v>
      </c>
      <c r="C535" s="47" t="s">
        <v>87</v>
      </c>
      <c r="D535" s="48" t="s">
        <v>2000</v>
      </c>
      <c r="E535" s="291">
        <v>42348.0</v>
      </c>
      <c r="F535" s="115"/>
      <c r="G535" s="116"/>
      <c r="H535" s="3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2.5" customHeight="1">
      <c r="A536" s="18" t="s">
        <v>2001</v>
      </c>
      <c r="B536" s="21" t="s">
        <v>2002</v>
      </c>
      <c r="C536" s="23" t="s">
        <v>126</v>
      </c>
      <c r="D536" s="25" t="s">
        <v>2003</v>
      </c>
      <c r="E536" s="31" t="s">
        <v>295</v>
      </c>
      <c r="F536" s="120"/>
      <c r="G536" s="121"/>
      <c r="H536" s="57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2.5" customHeight="1">
      <c r="A537" s="43" t="s">
        <v>2004</v>
      </c>
      <c r="B537" s="45" t="s">
        <v>2005</v>
      </c>
      <c r="C537" s="47" t="s">
        <v>87</v>
      </c>
      <c r="D537" s="48" t="s">
        <v>2006</v>
      </c>
      <c r="E537" s="59" t="s">
        <v>2007</v>
      </c>
      <c r="F537" s="115"/>
      <c r="G537" s="116"/>
      <c r="H537" s="3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2.5" customHeight="1">
      <c r="A538" s="18" t="s">
        <v>2008</v>
      </c>
      <c r="B538" s="21" t="s">
        <v>2009</v>
      </c>
      <c r="C538" s="23" t="s">
        <v>87</v>
      </c>
      <c r="D538" s="25" t="s">
        <v>2010</v>
      </c>
      <c r="E538" s="53" t="s">
        <v>752</v>
      </c>
      <c r="F538" s="120"/>
      <c r="G538" s="121"/>
      <c r="H538" s="57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2.5" customHeight="1">
      <c r="A539" s="43" t="s">
        <v>2011</v>
      </c>
      <c r="B539" s="45" t="s">
        <v>2012</v>
      </c>
      <c r="C539" s="47" t="s">
        <v>87</v>
      </c>
      <c r="D539" s="48" t="s">
        <v>2013</v>
      </c>
      <c r="E539" s="59" t="s">
        <v>1939</v>
      </c>
      <c r="F539" s="115"/>
      <c r="G539" s="116"/>
      <c r="H539" s="3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2.5" customHeight="1">
      <c r="A540" s="18" t="s">
        <v>2015</v>
      </c>
      <c r="B540" s="21" t="s">
        <v>2016</v>
      </c>
      <c r="C540" s="23" t="s">
        <v>92</v>
      </c>
      <c r="D540" s="25" t="s">
        <v>2017</v>
      </c>
      <c r="E540" s="66">
        <v>44199.0</v>
      </c>
      <c r="F540" s="120"/>
      <c r="G540" s="121"/>
      <c r="H540" s="57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2.5" customHeight="1">
      <c r="A541" s="43" t="s">
        <v>2018</v>
      </c>
      <c r="B541" s="45" t="s">
        <v>2019</v>
      </c>
      <c r="C541" s="47" t="s">
        <v>126</v>
      </c>
      <c r="D541" s="48" t="s">
        <v>2020</v>
      </c>
      <c r="E541" s="70" t="s">
        <v>1652</v>
      </c>
      <c r="F541" s="115"/>
      <c r="G541" s="116"/>
      <c r="H541" s="3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2.5" customHeight="1">
      <c r="A542" s="18" t="s">
        <v>2022</v>
      </c>
      <c r="B542" s="21" t="s">
        <v>2023</v>
      </c>
      <c r="C542" s="23" t="s">
        <v>92</v>
      </c>
      <c r="D542" s="25" t="s">
        <v>2025</v>
      </c>
      <c r="E542" s="53" t="s">
        <v>130</v>
      </c>
      <c r="F542" s="120"/>
      <c r="G542" s="121"/>
      <c r="H542" s="57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2.5" customHeight="1">
      <c r="A543" s="43" t="s">
        <v>2026</v>
      </c>
      <c r="B543" s="45" t="s">
        <v>2027</v>
      </c>
      <c r="C543" s="47" t="s">
        <v>126</v>
      </c>
      <c r="D543" s="48" t="s">
        <v>2028</v>
      </c>
      <c r="E543" s="59" t="s">
        <v>1498</v>
      </c>
      <c r="F543" s="115"/>
      <c r="G543" s="116"/>
      <c r="H543" s="3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2.5" customHeight="1">
      <c r="A544" s="18" t="s">
        <v>2029</v>
      </c>
      <c r="B544" s="21" t="s">
        <v>2030</v>
      </c>
      <c r="C544" s="23" t="s">
        <v>92</v>
      </c>
      <c r="D544" s="25" t="s">
        <v>2031</v>
      </c>
      <c r="E544" s="66">
        <v>42594.0</v>
      </c>
      <c r="F544" s="120"/>
      <c r="G544" s="121"/>
      <c r="H544" s="57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2.5" customHeight="1">
      <c r="A545" s="43" t="s">
        <v>2033</v>
      </c>
      <c r="B545" s="45" t="s">
        <v>2034</v>
      </c>
      <c r="C545" s="47" t="s">
        <v>92</v>
      </c>
      <c r="D545" s="48" t="s">
        <v>2035</v>
      </c>
      <c r="E545" s="70" t="s">
        <v>1498</v>
      </c>
      <c r="F545" s="115"/>
      <c r="G545" s="116"/>
      <c r="H545" s="3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2.5" customHeight="1">
      <c r="A546" s="18" t="s">
        <v>2037</v>
      </c>
      <c r="B546" s="21" t="s">
        <v>2038</v>
      </c>
      <c r="C546" s="23" t="s">
        <v>218</v>
      </c>
      <c r="D546" s="25" t="s">
        <v>2039</v>
      </c>
      <c r="E546" s="66">
        <v>45870.0</v>
      </c>
      <c r="F546" s="120"/>
      <c r="G546" s="121"/>
      <c r="H546" s="57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2.5" customHeight="1">
      <c r="A547" s="43" t="s">
        <v>2040</v>
      </c>
      <c r="B547" s="45" t="s">
        <v>2041</v>
      </c>
      <c r="C547" s="47" t="s">
        <v>126</v>
      </c>
      <c r="D547" s="48" t="s">
        <v>2039</v>
      </c>
      <c r="E547" s="59">
        <v>45870.0</v>
      </c>
      <c r="F547" s="115"/>
      <c r="G547" s="116"/>
      <c r="H547" s="3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2.5" customHeight="1">
      <c r="A548" s="18" t="s">
        <v>2042</v>
      </c>
      <c r="B548" s="21" t="s">
        <v>2043</v>
      </c>
      <c r="C548" s="23" t="s">
        <v>92</v>
      </c>
      <c r="D548" s="25" t="s">
        <v>2044</v>
      </c>
      <c r="E548" s="31" t="s">
        <v>2045</v>
      </c>
      <c r="F548" s="120"/>
      <c r="G548" s="121"/>
      <c r="H548" s="57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2.5" customHeight="1">
      <c r="A549" s="43" t="s">
        <v>2046</v>
      </c>
      <c r="B549" s="45" t="s">
        <v>2047</v>
      </c>
      <c r="C549" s="47" t="s">
        <v>92</v>
      </c>
      <c r="D549" s="48" t="s">
        <v>2048</v>
      </c>
      <c r="E549" s="59" t="s">
        <v>1815</v>
      </c>
      <c r="F549" s="115"/>
      <c r="G549" s="116"/>
      <c r="H549" s="3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2.5" customHeight="1">
      <c r="A550" s="18" t="s">
        <v>2049</v>
      </c>
      <c r="B550" s="21" t="s">
        <v>2050</v>
      </c>
      <c r="C550" s="23" t="s">
        <v>87</v>
      </c>
      <c r="D550" s="25" t="s">
        <v>2051</v>
      </c>
      <c r="E550" s="53" t="s">
        <v>2052</v>
      </c>
      <c r="F550" s="120"/>
      <c r="G550" s="121"/>
      <c r="H550" s="57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2.5" customHeight="1">
      <c r="A551" s="43" t="s">
        <v>2053</v>
      </c>
      <c r="B551" s="45" t="s">
        <v>2054</v>
      </c>
      <c r="C551" s="47" t="s">
        <v>126</v>
      </c>
      <c r="D551" s="48" t="s">
        <v>2055</v>
      </c>
      <c r="E551" s="59" t="s">
        <v>2056</v>
      </c>
      <c r="F551" s="115"/>
      <c r="G551" s="116"/>
      <c r="H551" s="3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2.5" customHeight="1">
      <c r="A552" s="18" t="s">
        <v>2057</v>
      </c>
      <c r="B552" s="21" t="s">
        <v>2058</v>
      </c>
      <c r="C552" s="23" t="s">
        <v>87</v>
      </c>
      <c r="D552" s="25" t="s">
        <v>2055</v>
      </c>
      <c r="E552" s="53" t="s">
        <v>2056</v>
      </c>
      <c r="F552" s="120"/>
      <c r="G552" s="121"/>
      <c r="H552" s="57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2.5" customHeight="1">
      <c r="A553" s="43" t="s">
        <v>2059</v>
      </c>
      <c r="B553" s="45" t="s">
        <v>2060</v>
      </c>
      <c r="C553" s="47" t="s">
        <v>87</v>
      </c>
      <c r="D553" s="48" t="s">
        <v>2061</v>
      </c>
      <c r="E553" s="52">
        <v>43013.0</v>
      </c>
      <c r="F553" s="115"/>
      <c r="G553" s="116"/>
      <c r="H553" s="3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2.5" customHeight="1">
      <c r="A554" s="18" t="s">
        <v>2036</v>
      </c>
      <c r="B554" s="21" t="s">
        <v>2032</v>
      </c>
      <c r="C554" s="23" t="s">
        <v>92</v>
      </c>
      <c r="D554" s="25" t="s">
        <v>2062</v>
      </c>
      <c r="E554" s="31" t="s">
        <v>2063</v>
      </c>
      <c r="F554" s="120"/>
      <c r="G554" s="121"/>
      <c r="H554" s="57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2.5" customHeight="1">
      <c r="A555" s="43" t="s">
        <v>2065</v>
      </c>
      <c r="B555" s="45" t="s">
        <v>2066</v>
      </c>
      <c r="C555" s="47" t="s">
        <v>92</v>
      </c>
      <c r="D555" s="48" t="s">
        <v>2068</v>
      </c>
      <c r="E555" s="52">
        <v>42952.0</v>
      </c>
      <c r="F555" s="115"/>
      <c r="G555" s="116"/>
      <c r="H555" s="3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2.5" customHeight="1">
      <c r="A556" s="18" t="s">
        <v>2069</v>
      </c>
      <c r="B556" s="21" t="s">
        <v>2070</v>
      </c>
      <c r="C556" s="23" t="s">
        <v>126</v>
      </c>
      <c r="D556" s="25" t="s">
        <v>2071</v>
      </c>
      <c r="E556" s="53">
        <v>43841.0</v>
      </c>
      <c r="F556" s="120"/>
      <c r="G556" s="121"/>
      <c r="H556" s="57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2.5" customHeight="1">
      <c r="A557" s="43" t="s">
        <v>2072</v>
      </c>
      <c r="B557" s="45" t="s">
        <v>2073</v>
      </c>
      <c r="C557" s="47" t="s">
        <v>92</v>
      </c>
      <c r="D557" s="48" t="s">
        <v>2074</v>
      </c>
      <c r="E557" s="70" t="s">
        <v>1498</v>
      </c>
      <c r="F557" s="115"/>
      <c r="G557" s="116"/>
      <c r="H557" s="3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2.5" customHeight="1">
      <c r="A558" s="18" t="s">
        <v>2076</v>
      </c>
      <c r="B558" s="21" t="s">
        <v>2077</v>
      </c>
      <c r="C558" s="23" t="s">
        <v>92</v>
      </c>
      <c r="D558" s="25" t="s">
        <v>2078</v>
      </c>
      <c r="E558" s="66">
        <v>43656.0</v>
      </c>
      <c r="F558" s="120"/>
      <c r="G558" s="121"/>
      <c r="H558" s="57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2.5" customHeight="1">
      <c r="A559" s="43" t="s">
        <v>2080</v>
      </c>
      <c r="B559" s="45" t="s">
        <v>2081</v>
      </c>
      <c r="C559" s="47" t="s">
        <v>126</v>
      </c>
      <c r="D559" s="48" t="s">
        <v>2082</v>
      </c>
      <c r="E559" s="70" t="s">
        <v>674</v>
      </c>
      <c r="F559" s="115"/>
      <c r="G559" s="116"/>
      <c r="H559" s="3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2.5" customHeight="1">
      <c r="A560" s="18" t="s">
        <v>2083</v>
      </c>
      <c r="B560" s="21" t="s">
        <v>2084</v>
      </c>
      <c r="C560" s="23" t="s">
        <v>92</v>
      </c>
      <c r="D560" s="25" t="s">
        <v>2085</v>
      </c>
      <c r="E560" s="53" t="s">
        <v>674</v>
      </c>
      <c r="F560" s="120"/>
      <c r="G560" s="121"/>
      <c r="H560" s="57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2.5" customHeight="1">
      <c r="A561" s="43" t="s">
        <v>2086</v>
      </c>
      <c r="B561" s="45" t="s">
        <v>2087</v>
      </c>
      <c r="C561" s="47" t="s">
        <v>87</v>
      </c>
      <c r="D561" s="48" t="s">
        <v>2089</v>
      </c>
      <c r="E561" s="59" t="s">
        <v>2090</v>
      </c>
      <c r="F561" s="115"/>
      <c r="G561" s="116"/>
      <c r="H561" s="3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2.5" customHeight="1">
      <c r="A562" s="18" t="s">
        <v>2092</v>
      </c>
      <c r="B562" s="21" t="s">
        <v>2093</v>
      </c>
      <c r="C562" s="23" t="s">
        <v>126</v>
      </c>
      <c r="D562" s="25" t="s">
        <v>2094</v>
      </c>
      <c r="E562" s="53" t="s">
        <v>2095</v>
      </c>
      <c r="F562" s="120"/>
      <c r="G562" s="121"/>
      <c r="H562" s="57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2.5" customHeight="1">
      <c r="A563" s="43" t="s">
        <v>2096</v>
      </c>
      <c r="B563" s="45" t="s">
        <v>2097</v>
      </c>
      <c r="C563" s="47" t="s">
        <v>126</v>
      </c>
      <c r="D563" s="48" t="s">
        <v>2098</v>
      </c>
      <c r="E563" s="59" t="s">
        <v>1531</v>
      </c>
      <c r="F563" s="115"/>
      <c r="G563" s="116"/>
      <c r="H563" s="3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2.5" customHeight="1">
      <c r="A564" s="18" t="s">
        <v>2024</v>
      </c>
      <c r="B564" s="21" t="s">
        <v>2021</v>
      </c>
      <c r="C564" s="23" t="s">
        <v>87</v>
      </c>
      <c r="D564" s="25" t="s">
        <v>2099</v>
      </c>
      <c r="E564" s="53" t="s">
        <v>2100</v>
      </c>
      <c r="F564" s="120"/>
      <c r="G564" s="121"/>
      <c r="H564" s="57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2.5" customHeight="1">
      <c r="A565" s="43" t="s">
        <v>2101</v>
      </c>
      <c r="B565" s="45" t="s">
        <v>2102</v>
      </c>
      <c r="C565" s="47" t="s">
        <v>92</v>
      </c>
      <c r="D565" s="48" t="s">
        <v>2103</v>
      </c>
      <c r="E565" s="59" t="s">
        <v>595</v>
      </c>
      <c r="F565" s="115"/>
      <c r="G565" s="116"/>
      <c r="H565" s="3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2.5" customHeight="1">
      <c r="A566" s="18" t="s">
        <v>2104</v>
      </c>
      <c r="B566" s="21" t="s">
        <v>2105</v>
      </c>
      <c r="C566" s="23" t="s">
        <v>87</v>
      </c>
      <c r="D566" s="25" t="s">
        <v>2106</v>
      </c>
      <c r="E566" s="53" t="s">
        <v>2107</v>
      </c>
      <c r="F566" s="120"/>
      <c r="G566" s="121"/>
      <c r="H566" s="57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2.5" customHeight="1">
      <c r="A567" s="43" t="s">
        <v>2108</v>
      </c>
      <c r="B567" s="45" t="s">
        <v>2109</v>
      </c>
      <c r="C567" s="47" t="s">
        <v>126</v>
      </c>
      <c r="D567" s="48" t="s">
        <v>2110</v>
      </c>
      <c r="E567" s="59" t="s">
        <v>2111</v>
      </c>
      <c r="F567" s="115"/>
      <c r="G567" s="116"/>
      <c r="H567" s="3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2.5" customHeight="1">
      <c r="A568" s="18" t="s">
        <v>2112</v>
      </c>
      <c r="B568" s="21" t="s">
        <v>2113</v>
      </c>
      <c r="C568" s="23" t="s">
        <v>218</v>
      </c>
      <c r="D568" s="25" t="s">
        <v>2114</v>
      </c>
      <c r="E568" s="53" t="s">
        <v>1765</v>
      </c>
      <c r="F568" s="120"/>
      <c r="G568" s="121"/>
      <c r="H568" s="57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2.5" customHeight="1">
      <c r="A569" s="43" t="s">
        <v>2117</v>
      </c>
      <c r="B569" s="45" t="s">
        <v>2118</v>
      </c>
      <c r="C569" s="47" t="s">
        <v>92</v>
      </c>
      <c r="D569" s="48" t="s">
        <v>2114</v>
      </c>
      <c r="E569" s="59" t="s">
        <v>1765</v>
      </c>
      <c r="F569" s="115"/>
      <c r="G569" s="116"/>
      <c r="H569" s="3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2.5" customHeight="1">
      <c r="A570" s="18" t="s">
        <v>2119</v>
      </c>
      <c r="B570" s="21" t="s">
        <v>2120</v>
      </c>
      <c r="C570" s="23" t="s">
        <v>126</v>
      </c>
      <c r="D570" s="25" t="s">
        <v>2121</v>
      </c>
      <c r="E570" s="66">
        <v>42826.0</v>
      </c>
      <c r="F570" s="120"/>
      <c r="G570" s="121"/>
      <c r="H570" s="57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2.5" customHeight="1">
      <c r="A571" s="43" t="s">
        <v>2122</v>
      </c>
      <c r="B571" s="45" t="s">
        <v>2123</v>
      </c>
      <c r="C571" s="47" t="s">
        <v>126</v>
      </c>
      <c r="D571" s="48" t="s">
        <v>2124</v>
      </c>
      <c r="E571" s="70" t="s">
        <v>2125</v>
      </c>
      <c r="F571" s="115"/>
      <c r="G571" s="116"/>
      <c r="H571" s="3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2.5" customHeight="1">
      <c r="A572" s="18" t="s">
        <v>2128</v>
      </c>
      <c r="B572" s="21" t="s">
        <v>2129</v>
      </c>
      <c r="C572" s="23" t="s">
        <v>92</v>
      </c>
      <c r="D572" s="25" t="s">
        <v>2130</v>
      </c>
      <c r="E572" s="53" t="s">
        <v>130</v>
      </c>
      <c r="F572" s="120"/>
      <c r="G572" s="121"/>
      <c r="H572" s="57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2.5" customHeight="1">
      <c r="A573" s="43" t="s">
        <v>2131</v>
      </c>
      <c r="B573" s="45" t="s">
        <v>2132</v>
      </c>
      <c r="C573" s="47" t="s">
        <v>126</v>
      </c>
      <c r="D573" s="48" t="s">
        <v>2133</v>
      </c>
      <c r="E573" s="59" t="s">
        <v>2134</v>
      </c>
      <c r="F573" s="115"/>
      <c r="G573" s="116"/>
      <c r="H573" s="3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2.5" customHeight="1">
      <c r="A574" s="18" t="s">
        <v>2135</v>
      </c>
      <c r="B574" s="21" t="s">
        <v>2136</v>
      </c>
      <c r="C574" s="23" t="s">
        <v>126</v>
      </c>
      <c r="D574" s="25" t="s">
        <v>2137</v>
      </c>
      <c r="E574" s="53" t="s">
        <v>2138</v>
      </c>
      <c r="F574" s="120"/>
      <c r="G574" s="121"/>
      <c r="H574" s="57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2.5" customHeight="1">
      <c r="A575" s="43" t="s">
        <v>2140</v>
      </c>
      <c r="B575" s="45" t="s">
        <v>2141</v>
      </c>
      <c r="C575" s="47" t="s">
        <v>126</v>
      </c>
      <c r="D575" s="48" t="s">
        <v>2143</v>
      </c>
      <c r="E575" s="59" t="s">
        <v>2144</v>
      </c>
      <c r="F575" s="115"/>
      <c r="G575" s="116"/>
      <c r="H575" s="3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2.5" customHeight="1">
      <c r="A576" s="18" t="s">
        <v>1717</v>
      </c>
      <c r="B576" s="21" t="s">
        <v>1714</v>
      </c>
      <c r="C576" s="23" t="s">
        <v>92</v>
      </c>
      <c r="D576" s="25" t="s">
        <v>1829</v>
      </c>
      <c r="E576" s="66">
        <v>43377.0</v>
      </c>
      <c r="F576" s="120"/>
      <c r="G576" s="121"/>
      <c r="H576" s="57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2.5" customHeight="1">
      <c r="A577" s="43" t="s">
        <v>2145</v>
      </c>
      <c r="B577" s="45" t="s">
        <v>2146</v>
      </c>
      <c r="C577" s="47" t="s">
        <v>126</v>
      </c>
      <c r="D577" s="48" t="s">
        <v>2147</v>
      </c>
      <c r="E577" s="70" t="s">
        <v>2148</v>
      </c>
      <c r="F577" s="115"/>
      <c r="G577" s="116"/>
      <c r="H577" s="3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2.5" customHeight="1">
      <c r="A578" s="18" t="s">
        <v>1726</v>
      </c>
      <c r="B578" s="21" t="s">
        <v>1723</v>
      </c>
      <c r="C578" s="23" t="s">
        <v>92</v>
      </c>
      <c r="D578" s="25" t="s">
        <v>1850</v>
      </c>
      <c r="E578" s="53" t="s">
        <v>2150</v>
      </c>
      <c r="F578" s="120"/>
      <c r="G578" s="121"/>
      <c r="H578" s="57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2.5" customHeight="1">
      <c r="A579" s="43" t="s">
        <v>2152</v>
      </c>
      <c r="B579" s="381" t="s">
        <v>2153</v>
      </c>
      <c r="C579" s="47" t="s">
        <v>92</v>
      </c>
      <c r="D579" s="48" t="s">
        <v>2154</v>
      </c>
      <c r="E579" s="52">
        <v>43227.0</v>
      </c>
      <c r="F579" s="115"/>
      <c r="G579" s="116"/>
      <c r="H579" s="3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2.5" customHeight="1">
      <c r="A580" s="18" t="s">
        <v>2155</v>
      </c>
      <c r="B580" s="21" t="s">
        <v>2156</v>
      </c>
      <c r="C580" s="23" t="s">
        <v>87</v>
      </c>
      <c r="D580" s="25" t="s">
        <v>2157</v>
      </c>
      <c r="E580" s="31" t="s">
        <v>1860</v>
      </c>
      <c r="F580" s="120"/>
      <c r="G580" s="121"/>
      <c r="H580" s="5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2.5" customHeight="1">
      <c r="A581" s="43" t="s">
        <v>2158</v>
      </c>
      <c r="B581" s="45" t="s">
        <v>2159</v>
      </c>
      <c r="C581" s="47" t="s">
        <v>87</v>
      </c>
      <c r="D581" s="48" t="s">
        <v>2160</v>
      </c>
      <c r="E581" s="59" t="s">
        <v>2161</v>
      </c>
      <c r="F581" s="115"/>
      <c r="G581" s="116"/>
      <c r="H581" s="3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2.5" customHeight="1">
      <c r="A582" s="18" t="s">
        <v>2162</v>
      </c>
      <c r="B582" s="21" t="s">
        <v>2163</v>
      </c>
      <c r="C582" s="23" t="s">
        <v>87</v>
      </c>
      <c r="D582" s="25" t="s">
        <v>2164</v>
      </c>
      <c r="E582" s="66">
        <v>43168.0</v>
      </c>
      <c r="F582" s="120"/>
      <c r="G582" s="121"/>
      <c r="H582" s="5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2.5" customHeight="1">
      <c r="A583" s="43" t="s">
        <v>2165</v>
      </c>
      <c r="B583" s="45" t="s">
        <v>2166</v>
      </c>
      <c r="C583" s="47" t="s">
        <v>87</v>
      </c>
      <c r="D583" s="48" t="s">
        <v>2167</v>
      </c>
      <c r="E583" s="59">
        <v>43382.0</v>
      </c>
      <c r="F583" s="115"/>
      <c r="G583" s="116"/>
      <c r="H583" s="3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2.5" customHeight="1">
      <c r="A584" s="18" t="s">
        <v>1691</v>
      </c>
      <c r="B584" s="21" t="s">
        <v>1689</v>
      </c>
      <c r="C584" s="23" t="s">
        <v>126</v>
      </c>
      <c r="D584" s="25" t="s">
        <v>1772</v>
      </c>
      <c r="E584" s="31" t="s">
        <v>1498</v>
      </c>
      <c r="F584" s="120"/>
      <c r="G584" s="121"/>
      <c r="H584" s="57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2.5" customHeight="1">
      <c r="A585" s="43" t="s">
        <v>2168</v>
      </c>
      <c r="B585" s="45" t="s">
        <v>2169</v>
      </c>
      <c r="C585" s="47" t="s">
        <v>346</v>
      </c>
      <c r="D585" s="48" t="s">
        <v>2170</v>
      </c>
      <c r="E585" s="59" t="s">
        <v>691</v>
      </c>
      <c r="F585" s="115"/>
      <c r="G585" s="116"/>
      <c r="H585" s="3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2.5" customHeight="1">
      <c r="A586" s="18" t="s">
        <v>2172</v>
      </c>
      <c r="B586" s="21" t="s">
        <v>2173</v>
      </c>
      <c r="C586" s="23" t="s">
        <v>126</v>
      </c>
      <c r="D586" s="25" t="s">
        <v>2170</v>
      </c>
      <c r="E586" s="53" t="s">
        <v>691</v>
      </c>
      <c r="F586" s="120"/>
      <c r="G586" s="121"/>
      <c r="H586" s="57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2.5" customHeight="1">
      <c r="A587" s="43" t="s">
        <v>2174</v>
      </c>
      <c r="B587" s="45" t="s">
        <v>2175</v>
      </c>
      <c r="C587" s="47" t="s">
        <v>87</v>
      </c>
      <c r="D587" s="382" t="s">
        <v>2176</v>
      </c>
      <c r="E587" s="59" t="s">
        <v>2177</v>
      </c>
      <c r="F587" s="115"/>
      <c r="G587" s="116"/>
      <c r="H587" s="3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2.5" customHeight="1">
      <c r="A588" s="18" t="s">
        <v>2178</v>
      </c>
      <c r="B588" s="21" t="s">
        <v>2179</v>
      </c>
      <c r="C588" s="23" t="s">
        <v>92</v>
      </c>
      <c r="D588" s="25" t="s">
        <v>2180</v>
      </c>
      <c r="E588" s="66">
        <v>43892.0</v>
      </c>
      <c r="F588" s="120"/>
      <c r="G588" s="121"/>
      <c r="H588" s="57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2.5" customHeight="1">
      <c r="A589" s="43" t="s">
        <v>2182</v>
      </c>
      <c r="B589" s="45" t="s">
        <v>2183</v>
      </c>
      <c r="C589" s="47" t="s">
        <v>87</v>
      </c>
      <c r="D589" s="48" t="s">
        <v>2184</v>
      </c>
      <c r="E589" s="70" t="s">
        <v>841</v>
      </c>
      <c r="F589" s="115"/>
      <c r="G589" s="116"/>
      <c r="H589" s="3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2.5" customHeight="1">
      <c r="A590" s="18" t="s">
        <v>2185</v>
      </c>
      <c r="B590" s="21" t="s">
        <v>2186</v>
      </c>
      <c r="C590" s="23" t="s">
        <v>126</v>
      </c>
      <c r="D590" s="25" t="s">
        <v>2187</v>
      </c>
      <c r="E590" s="53" t="s">
        <v>1652</v>
      </c>
      <c r="F590" s="120"/>
      <c r="G590" s="121"/>
      <c r="H590" s="57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2.5" customHeight="1">
      <c r="A591" s="43" t="s">
        <v>2188</v>
      </c>
      <c r="B591" s="45" t="s">
        <v>2189</v>
      </c>
      <c r="C591" s="47" t="s">
        <v>87</v>
      </c>
      <c r="D591" s="48" t="s">
        <v>2190</v>
      </c>
      <c r="E591" s="59" t="s">
        <v>2191</v>
      </c>
      <c r="F591" s="115"/>
      <c r="G591" s="116"/>
      <c r="H591" s="3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2.5" customHeight="1">
      <c r="A592" s="18" t="s">
        <v>1704</v>
      </c>
      <c r="B592" s="21" t="s">
        <v>1701</v>
      </c>
      <c r="C592" s="23" t="s">
        <v>92</v>
      </c>
      <c r="D592" s="25" t="s">
        <v>1796</v>
      </c>
      <c r="E592" s="53" t="s">
        <v>2192</v>
      </c>
      <c r="F592" s="120"/>
      <c r="G592" s="121"/>
      <c r="H592" s="57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2.5" customHeight="1">
      <c r="A593" s="43" t="s">
        <v>2193</v>
      </c>
      <c r="B593" s="45" t="s">
        <v>2194</v>
      </c>
      <c r="C593" s="47" t="s">
        <v>126</v>
      </c>
      <c r="D593" s="48" t="s">
        <v>2195</v>
      </c>
      <c r="E593" s="59" t="s">
        <v>1815</v>
      </c>
      <c r="F593" s="115"/>
      <c r="G593" s="116"/>
      <c r="H593" s="3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2.5" customHeight="1">
      <c r="A594" s="18" t="s">
        <v>2196</v>
      </c>
      <c r="B594" s="21" t="s">
        <v>2197</v>
      </c>
      <c r="C594" s="23" t="s">
        <v>126</v>
      </c>
      <c r="D594" s="25" t="s">
        <v>2198</v>
      </c>
      <c r="E594" s="53" t="s">
        <v>1375</v>
      </c>
      <c r="F594" s="120"/>
      <c r="G594" s="121"/>
      <c r="H594" s="57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2.5" customHeight="1">
      <c r="A595" s="43" t="s">
        <v>2199</v>
      </c>
      <c r="B595" s="45" t="s">
        <v>2200</v>
      </c>
      <c r="C595" s="47" t="s">
        <v>126</v>
      </c>
      <c r="D595" s="48" t="s">
        <v>2201</v>
      </c>
      <c r="E595" s="52">
        <v>44200.0</v>
      </c>
      <c r="F595" s="115"/>
      <c r="G595" s="116"/>
      <c r="H595" s="3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2.5" customHeight="1">
      <c r="A596" s="18" t="s">
        <v>2202</v>
      </c>
      <c r="B596" s="21" t="s">
        <v>2203</v>
      </c>
      <c r="C596" s="23" t="s">
        <v>126</v>
      </c>
      <c r="D596" s="25" t="s">
        <v>2204</v>
      </c>
      <c r="E596" s="31" t="s">
        <v>1828</v>
      </c>
      <c r="F596" s="120"/>
      <c r="G596" s="121"/>
      <c r="H596" s="57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2.5" customHeight="1">
      <c r="A597" s="43" t="s">
        <v>2205</v>
      </c>
      <c r="B597" s="45" t="s">
        <v>2206</v>
      </c>
      <c r="C597" s="47" t="s">
        <v>92</v>
      </c>
      <c r="D597" s="48" t="s">
        <v>2207</v>
      </c>
      <c r="E597" s="59" t="s">
        <v>1652</v>
      </c>
      <c r="F597" s="115"/>
      <c r="G597" s="116"/>
      <c r="H597" s="3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2.5" customHeight="1">
      <c r="A598" s="18" t="s">
        <v>2208</v>
      </c>
      <c r="B598" s="21" t="s">
        <v>2209</v>
      </c>
      <c r="C598" s="23" t="s">
        <v>87</v>
      </c>
      <c r="D598" s="25" t="s">
        <v>2210</v>
      </c>
      <c r="E598" s="53" t="s">
        <v>2211</v>
      </c>
      <c r="F598" s="120"/>
      <c r="G598" s="121"/>
      <c r="H598" s="57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2.5" customHeight="1">
      <c r="A599" s="43" t="s">
        <v>2214</v>
      </c>
      <c r="B599" s="45" t="s">
        <v>2215</v>
      </c>
      <c r="C599" s="47" t="s">
        <v>92</v>
      </c>
      <c r="D599" s="48" t="s">
        <v>2216</v>
      </c>
      <c r="E599" s="59" t="s">
        <v>2217</v>
      </c>
      <c r="F599" s="115"/>
      <c r="G599" s="116"/>
      <c r="H599" s="3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2.5" customHeight="1">
      <c r="A600" s="18" t="s">
        <v>2218</v>
      </c>
      <c r="B600" s="21" t="s">
        <v>2219</v>
      </c>
      <c r="C600" s="23" t="s">
        <v>92</v>
      </c>
      <c r="D600" s="25" t="s">
        <v>2220</v>
      </c>
      <c r="E600" s="53" t="s">
        <v>1498</v>
      </c>
      <c r="F600" s="120"/>
      <c r="G600" s="121"/>
      <c r="H600" s="57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2.5" customHeight="1">
      <c r="A601" s="43" t="s">
        <v>2221</v>
      </c>
      <c r="B601" s="45" t="s">
        <v>2222</v>
      </c>
      <c r="C601" s="47" t="s">
        <v>92</v>
      </c>
      <c r="D601" s="48" t="s">
        <v>2223</v>
      </c>
      <c r="E601" s="59" t="s">
        <v>2224</v>
      </c>
      <c r="F601" s="115"/>
      <c r="G601" s="116"/>
      <c r="H601" s="3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2.5" customHeight="1">
      <c r="A602" s="18" t="s">
        <v>2225</v>
      </c>
      <c r="B602" s="21" t="s">
        <v>2226</v>
      </c>
      <c r="C602" s="23" t="s">
        <v>92</v>
      </c>
      <c r="D602" s="25" t="s">
        <v>2227</v>
      </c>
      <c r="E602" s="53" t="s">
        <v>2228</v>
      </c>
      <c r="F602" s="120"/>
      <c r="G602" s="121"/>
      <c r="H602" s="57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2.5" customHeight="1">
      <c r="A603" s="43" t="s">
        <v>2229</v>
      </c>
      <c r="B603" s="45" t="s">
        <v>2230</v>
      </c>
      <c r="C603" s="47" t="s">
        <v>92</v>
      </c>
      <c r="D603" s="48" t="s">
        <v>2231</v>
      </c>
      <c r="E603" s="59" t="s">
        <v>2232</v>
      </c>
      <c r="F603" s="115"/>
      <c r="G603" s="116"/>
      <c r="H603" s="3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2.5" customHeight="1">
      <c r="A604" s="18" t="s">
        <v>2233</v>
      </c>
      <c r="B604" s="21" t="s">
        <v>2234</v>
      </c>
      <c r="C604" s="23" t="s">
        <v>92</v>
      </c>
      <c r="D604" s="25" t="s">
        <v>2235</v>
      </c>
      <c r="E604" s="53" t="s">
        <v>2236</v>
      </c>
      <c r="F604" s="120"/>
      <c r="G604" s="121"/>
      <c r="H604" s="57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2.5" customHeight="1">
      <c r="A605" s="43" t="s">
        <v>2237</v>
      </c>
      <c r="B605" s="45" t="s">
        <v>2238</v>
      </c>
      <c r="C605" s="47" t="s">
        <v>92</v>
      </c>
      <c r="D605" s="48" t="s">
        <v>2239</v>
      </c>
      <c r="E605" s="59" t="s">
        <v>2236</v>
      </c>
      <c r="F605" s="115"/>
      <c r="G605" s="116"/>
      <c r="H605" s="3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2.5" customHeight="1">
      <c r="A606" s="18" t="s">
        <v>2240</v>
      </c>
      <c r="B606" s="21" t="s">
        <v>2241</v>
      </c>
      <c r="C606" s="23" t="s">
        <v>92</v>
      </c>
      <c r="D606" s="25" t="s">
        <v>2242</v>
      </c>
      <c r="E606" s="53" t="s">
        <v>1815</v>
      </c>
      <c r="F606" s="120"/>
      <c r="G606" s="121"/>
      <c r="H606" s="57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2.5" customHeight="1">
      <c r="A607" s="43" t="s">
        <v>2243</v>
      </c>
      <c r="B607" s="45" t="s">
        <v>2244</v>
      </c>
      <c r="C607" s="47" t="s">
        <v>92</v>
      </c>
      <c r="D607" s="48" t="s">
        <v>2246</v>
      </c>
      <c r="E607" s="52">
        <v>43628.0</v>
      </c>
      <c r="F607" s="115"/>
      <c r="G607" s="116"/>
      <c r="H607" s="3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2.5" customHeight="1">
      <c r="A608" s="18" t="s">
        <v>2247</v>
      </c>
      <c r="B608" s="21" t="s">
        <v>2248</v>
      </c>
      <c r="C608" s="23" t="s">
        <v>92</v>
      </c>
      <c r="D608" s="25" t="s">
        <v>2249</v>
      </c>
      <c r="E608" s="31" t="s">
        <v>2250</v>
      </c>
      <c r="F608" s="120"/>
      <c r="G608" s="121"/>
      <c r="H608" s="57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2.5" customHeight="1">
      <c r="A609" s="43" t="s">
        <v>2251</v>
      </c>
      <c r="B609" s="45" t="s">
        <v>2252</v>
      </c>
      <c r="C609" s="47" t="s">
        <v>92</v>
      </c>
      <c r="D609" s="48" t="s">
        <v>2253</v>
      </c>
      <c r="E609" s="59" t="s">
        <v>2250</v>
      </c>
      <c r="F609" s="115"/>
      <c r="G609" s="116"/>
      <c r="H609" s="3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2.5" customHeight="1">
      <c r="A610" s="18" t="s">
        <v>2254</v>
      </c>
      <c r="B610" s="21" t="s">
        <v>2255</v>
      </c>
      <c r="C610" s="23" t="s">
        <v>126</v>
      </c>
      <c r="D610" s="25" t="s">
        <v>2256</v>
      </c>
      <c r="E610" s="53" t="s">
        <v>2257</v>
      </c>
      <c r="F610" s="120"/>
      <c r="G610" s="121"/>
      <c r="H610" s="57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2.5" customHeight="1">
      <c r="A611" s="43" t="s">
        <v>2258</v>
      </c>
      <c r="B611" s="45" t="s">
        <v>2259</v>
      </c>
      <c r="C611" s="47" t="s">
        <v>126</v>
      </c>
      <c r="D611" s="48" t="s">
        <v>2260</v>
      </c>
      <c r="E611" s="59" t="s">
        <v>1815</v>
      </c>
      <c r="F611" s="115"/>
      <c r="G611" s="116"/>
      <c r="H611" s="3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2.5" customHeight="1">
      <c r="A612" s="18" t="s">
        <v>2261</v>
      </c>
      <c r="B612" s="21" t="s">
        <v>2262</v>
      </c>
      <c r="C612" s="23" t="s">
        <v>346</v>
      </c>
      <c r="D612" s="25" t="s">
        <v>2263</v>
      </c>
      <c r="E612" s="66">
        <v>43533.0</v>
      </c>
      <c r="F612" s="120"/>
      <c r="G612" s="121"/>
      <c r="H612" s="57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2.5" customHeight="1">
      <c r="A613" s="43" t="s">
        <v>2265</v>
      </c>
      <c r="B613" s="45" t="s">
        <v>2266</v>
      </c>
      <c r="C613" s="47" t="s">
        <v>92</v>
      </c>
      <c r="D613" s="48" t="s">
        <v>2267</v>
      </c>
      <c r="E613" s="70" t="s">
        <v>2269</v>
      </c>
      <c r="F613" s="115"/>
      <c r="G613" s="116"/>
      <c r="H613" s="3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2.5" customHeight="1">
      <c r="A614" s="18" t="s">
        <v>2270</v>
      </c>
      <c r="B614" s="21" t="s">
        <v>2271</v>
      </c>
      <c r="C614" s="23" t="s">
        <v>92</v>
      </c>
      <c r="D614" s="25" t="s">
        <v>2272</v>
      </c>
      <c r="E614" s="53" t="s">
        <v>2269</v>
      </c>
      <c r="F614" s="120"/>
      <c r="G614" s="121"/>
      <c r="H614" s="57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2.5" customHeight="1">
      <c r="A615" s="43" t="s">
        <v>2273</v>
      </c>
      <c r="B615" s="45" t="s">
        <v>2274</v>
      </c>
      <c r="C615" s="47" t="s">
        <v>92</v>
      </c>
      <c r="D615" s="48" t="s">
        <v>2272</v>
      </c>
      <c r="E615" s="59" t="s">
        <v>2269</v>
      </c>
      <c r="F615" s="115"/>
      <c r="G615" s="116"/>
      <c r="H615" s="3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2.5" customHeight="1">
      <c r="A616" s="18" t="s">
        <v>2275</v>
      </c>
      <c r="B616" s="21" t="s">
        <v>2276</v>
      </c>
      <c r="C616" s="23" t="s">
        <v>92</v>
      </c>
      <c r="D616" s="25" t="s">
        <v>2277</v>
      </c>
      <c r="E616" s="53" t="s">
        <v>2236</v>
      </c>
      <c r="F616" s="120"/>
      <c r="G616" s="121"/>
      <c r="H616" s="57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2.5" customHeight="1">
      <c r="A617" s="43" t="s">
        <v>2079</v>
      </c>
      <c r="B617" s="45" t="s">
        <v>2075</v>
      </c>
      <c r="C617" s="47" t="s">
        <v>92</v>
      </c>
      <c r="D617" s="48" t="s">
        <v>2278</v>
      </c>
      <c r="E617" s="52">
        <v>43681.0</v>
      </c>
      <c r="F617" s="115"/>
      <c r="G617" s="116"/>
      <c r="H617" s="3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2.5" customHeight="1">
      <c r="A618" s="18" t="s">
        <v>2279</v>
      </c>
      <c r="B618" s="21" t="s">
        <v>2280</v>
      </c>
      <c r="C618" s="23" t="s">
        <v>92</v>
      </c>
      <c r="D618" s="25" t="s">
        <v>2281</v>
      </c>
      <c r="E618" s="31" t="s">
        <v>2282</v>
      </c>
      <c r="F618" s="120"/>
      <c r="G618" s="121"/>
      <c r="H618" s="57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2.5" customHeight="1">
      <c r="A619" s="43" t="s">
        <v>2283</v>
      </c>
      <c r="B619" s="45" t="s">
        <v>2284</v>
      </c>
      <c r="C619" s="47" t="s">
        <v>141</v>
      </c>
      <c r="D619" s="48" t="s">
        <v>2285</v>
      </c>
      <c r="E619" s="59" t="s">
        <v>595</v>
      </c>
      <c r="F619" s="196" t="s">
        <v>276</v>
      </c>
      <c r="G619" s="116"/>
      <c r="H619" s="199">
        <v>2319819.0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2.5" customHeight="1">
      <c r="A620" s="18" t="s">
        <v>2287</v>
      </c>
      <c r="B620" s="21" t="s">
        <v>2288</v>
      </c>
      <c r="C620" s="23" t="s">
        <v>92</v>
      </c>
      <c r="D620" s="25" t="s">
        <v>2285</v>
      </c>
      <c r="E620" s="53" t="s">
        <v>595</v>
      </c>
      <c r="F620" s="120"/>
      <c r="G620" s="121"/>
      <c r="H620" s="57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2.5" customHeight="1">
      <c r="A621" s="43" t="s">
        <v>2289</v>
      </c>
      <c r="B621" s="45" t="s">
        <v>2290</v>
      </c>
      <c r="C621" s="47" t="s">
        <v>92</v>
      </c>
      <c r="D621" s="48" t="s">
        <v>2291</v>
      </c>
      <c r="E621" s="59" t="s">
        <v>2292</v>
      </c>
      <c r="F621" s="115"/>
      <c r="G621" s="116"/>
      <c r="H621" s="202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2.5" customHeight="1">
      <c r="A622" s="18" t="s">
        <v>2293</v>
      </c>
      <c r="B622" s="21" t="s">
        <v>2294</v>
      </c>
      <c r="C622" s="23" t="s">
        <v>92</v>
      </c>
      <c r="D622" s="25" t="s">
        <v>2291</v>
      </c>
      <c r="E622" s="53" t="s">
        <v>2292</v>
      </c>
      <c r="F622" s="120"/>
      <c r="G622" s="121"/>
      <c r="H622" s="57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2.5" customHeight="1">
      <c r="A623" s="43" t="s">
        <v>2296</v>
      </c>
      <c r="B623" s="45" t="s">
        <v>2297</v>
      </c>
      <c r="C623" s="47" t="s">
        <v>346</v>
      </c>
      <c r="D623" s="48" t="s">
        <v>2298</v>
      </c>
      <c r="E623" s="59" t="s">
        <v>2299</v>
      </c>
      <c r="F623" s="115"/>
      <c r="G623" s="116"/>
      <c r="H623" s="3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2.5" customHeight="1">
      <c r="A624" s="18" t="s">
        <v>2300</v>
      </c>
      <c r="B624" s="21" t="s">
        <v>2301</v>
      </c>
      <c r="C624" s="23" t="s">
        <v>92</v>
      </c>
      <c r="D624" s="25" t="s">
        <v>2298</v>
      </c>
      <c r="E624" s="53" t="s">
        <v>2299</v>
      </c>
      <c r="F624" s="120"/>
      <c r="G624" s="121"/>
      <c r="H624" s="57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2.5" customHeight="1">
      <c r="A625" s="43" t="s">
        <v>2302</v>
      </c>
      <c r="B625" s="45" t="s">
        <v>2303</v>
      </c>
      <c r="C625" s="47" t="s">
        <v>92</v>
      </c>
      <c r="D625" s="48" t="s">
        <v>2304</v>
      </c>
      <c r="E625" s="52">
        <v>44105.0</v>
      </c>
      <c r="F625" s="115"/>
      <c r="G625" s="116"/>
      <c r="H625" s="3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2.5" customHeight="1">
      <c r="A626" s="18" t="s">
        <v>2305</v>
      </c>
      <c r="B626" s="21" t="s">
        <v>2306</v>
      </c>
      <c r="C626" s="23" t="s">
        <v>92</v>
      </c>
      <c r="D626" s="25" t="s">
        <v>2307</v>
      </c>
      <c r="E626" s="31" t="s">
        <v>2308</v>
      </c>
      <c r="F626" s="120"/>
      <c r="G626" s="121"/>
      <c r="H626" s="57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2.5" customHeight="1">
      <c r="A627" s="43" t="s">
        <v>2309</v>
      </c>
      <c r="B627" s="45" t="s">
        <v>2310</v>
      </c>
      <c r="C627" s="47" t="s">
        <v>346</v>
      </c>
      <c r="D627" s="48" t="s">
        <v>2311</v>
      </c>
      <c r="E627" s="52">
        <v>43953.0</v>
      </c>
      <c r="F627" s="115"/>
      <c r="G627" s="116"/>
      <c r="H627" s="3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2.5" customHeight="1">
      <c r="A628" s="18" t="s">
        <v>2312</v>
      </c>
      <c r="B628" s="21" t="s">
        <v>2313</v>
      </c>
      <c r="C628" s="23" t="s">
        <v>87</v>
      </c>
      <c r="D628" s="25" t="s">
        <v>2311</v>
      </c>
      <c r="E628" s="53">
        <v>43953.0</v>
      </c>
      <c r="F628" s="120"/>
      <c r="G628" s="121"/>
      <c r="H628" s="57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2.5" customHeight="1">
      <c r="A629" s="43" t="s">
        <v>2314</v>
      </c>
      <c r="B629" s="45" t="s">
        <v>2315</v>
      </c>
      <c r="C629" s="47" t="s">
        <v>346</v>
      </c>
      <c r="D629" s="48" t="s">
        <v>2316</v>
      </c>
      <c r="E629" s="70" t="s">
        <v>2317</v>
      </c>
      <c r="F629" s="115"/>
      <c r="G629" s="116"/>
      <c r="H629" s="3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2.5" customHeight="1">
      <c r="A630" s="18" t="s">
        <v>2319</v>
      </c>
      <c r="B630" s="21" t="s">
        <v>2320</v>
      </c>
      <c r="C630" s="23" t="s">
        <v>92</v>
      </c>
      <c r="D630" s="25" t="s">
        <v>2316</v>
      </c>
      <c r="E630" s="53" t="s">
        <v>2317</v>
      </c>
      <c r="F630" s="120"/>
      <c r="G630" s="121"/>
      <c r="H630" s="57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2.5" customHeight="1">
      <c r="A631" s="43" t="s">
        <v>2322</v>
      </c>
      <c r="B631" s="45" t="s">
        <v>2323</v>
      </c>
      <c r="C631" s="47" t="s">
        <v>87</v>
      </c>
      <c r="D631" s="48" t="s">
        <v>2324</v>
      </c>
      <c r="E631" s="59" t="s">
        <v>2325</v>
      </c>
      <c r="F631" s="115"/>
      <c r="G631" s="116"/>
      <c r="H631" s="3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2.5" customHeight="1">
      <c r="A632" s="18" t="s">
        <v>2326</v>
      </c>
      <c r="B632" s="21" t="s">
        <v>2327</v>
      </c>
      <c r="C632" s="23" t="s">
        <v>92</v>
      </c>
      <c r="D632" s="25" t="s">
        <v>2328</v>
      </c>
      <c r="E632" s="53" t="s">
        <v>1932</v>
      </c>
      <c r="F632" s="120"/>
      <c r="G632" s="121"/>
      <c r="H632" s="57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2.5" customHeight="1">
      <c r="A633" s="43" t="s">
        <v>2329</v>
      </c>
      <c r="B633" s="45" t="s">
        <v>2330</v>
      </c>
      <c r="C633" s="47" t="s">
        <v>92</v>
      </c>
      <c r="D633" s="48" t="s">
        <v>2331</v>
      </c>
      <c r="E633" s="59" t="s">
        <v>2332</v>
      </c>
      <c r="F633" s="115"/>
      <c r="G633" s="116"/>
      <c r="H633" s="3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2.5" customHeight="1">
      <c r="A634" s="18" t="s">
        <v>2333</v>
      </c>
      <c r="B634" s="21" t="s">
        <v>2334</v>
      </c>
      <c r="C634" s="23" t="s">
        <v>346</v>
      </c>
      <c r="D634" s="25" t="s">
        <v>2335</v>
      </c>
      <c r="E634" s="53" t="s">
        <v>2336</v>
      </c>
      <c r="F634" s="120"/>
      <c r="G634" s="121"/>
      <c r="H634" s="57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2.5" customHeight="1">
      <c r="A635" s="43" t="s">
        <v>2337</v>
      </c>
      <c r="B635" s="45" t="s">
        <v>2338</v>
      </c>
      <c r="C635" s="47" t="s">
        <v>87</v>
      </c>
      <c r="D635" s="48" t="s">
        <v>2335</v>
      </c>
      <c r="E635" s="59" t="s">
        <v>2336</v>
      </c>
      <c r="F635" s="115"/>
      <c r="G635" s="116"/>
      <c r="H635" s="3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2.5" customHeight="1">
      <c r="A636" s="18" t="s">
        <v>2339</v>
      </c>
      <c r="B636" s="21" t="s">
        <v>2340</v>
      </c>
      <c r="C636" s="23" t="s">
        <v>126</v>
      </c>
      <c r="D636" s="25" t="s">
        <v>2341</v>
      </c>
      <c r="E636" s="53" t="s">
        <v>2342</v>
      </c>
      <c r="F636" s="120"/>
      <c r="G636" s="121"/>
      <c r="H636" s="57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2.5" customHeight="1">
      <c r="A637" s="43" t="s">
        <v>2343</v>
      </c>
      <c r="B637" s="45" t="s">
        <v>2344</v>
      </c>
      <c r="C637" s="47" t="s">
        <v>106</v>
      </c>
      <c r="D637" s="48" t="s">
        <v>2345</v>
      </c>
      <c r="E637" s="59" t="s">
        <v>2144</v>
      </c>
      <c r="F637" s="115"/>
      <c r="G637" s="116"/>
      <c r="H637" s="3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2.5" customHeight="1">
      <c r="A638" s="18" t="s">
        <v>2346</v>
      </c>
      <c r="B638" s="21" t="s">
        <v>2347</v>
      </c>
      <c r="C638" s="23" t="s">
        <v>87</v>
      </c>
      <c r="D638" s="25" t="s">
        <v>2348</v>
      </c>
      <c r="E638" s="53" t="s">
        <v>2349</v>
      </c>
      <c r="F638" s="120"/>
      <c r="G638" s="121"/>
      <c r="H638" s="57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2.5" customHeight="1">
      <c r="A639" s="43" t="s">
        <v>2350</v>
      </c>
      <c r="B639" s="45" t="s">
        <v>2351</v>
      </c>
      <c r="C639" s="47" t="s">
        <v>87</v>
      </c>
      <c r="D639" s="48" t="s">
        <v>2348</v>
      </c>
      <c r="E639" s="59" t="s">
        <v>2349</v>
      </c>
      <c r="F639" s="115"/>
      <c r="G639" s="116"/>
      <c r="H639" s="3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2.5" customHeight="1">
      <c r="A640" s="18" t="s">
        <v>2352</v>
      </c>
      <c r="B640" s="21" t="s">
        <v>2353</v>
      </c>
      <c r="C640" s="23" t="s">
        <v>92</v>
      </c>
      <c r="D640" s="25" t="s">
        <v>2354</v>
      </c>
      <c r="E640" s="66">
        <v>44013.0</v>
      </c>
      <c r="F640" s="120"/>
      <c r="G640" s="121"/>
      <c r="H640" s="57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2.5" customHeight="1">
      <c r="A641" s="43" t="s">
        <v>2355</v>
      </c>
      <c r="B641" s="45" t="s">
        <v>2356</v>
      </c>
      <c r="C641" s="47" t="s">
        <v>346</v>
      </c>
      <c r="D641" s="48" t="s">
        <v>2357</v>
      </c>
      <c r="E641" s="70" t="s">
        <v>2358</v>
      </c>
      <c r="F641" s="115"/>
      <c r="G641" s="116"/>
      <c r="H641" s="3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2.5" customHeight="1">
      <c r="A642" s="18" t="s">
        <v>2359</v>
      </c>
      <c r="B642" s="21" t="s">
        <v>2360</v>
      </c>
      <c r="C642" s="23" t="s">
        <v>87</v>
      </c>
      <c r="D642" s="25" t="s">
        <v>2357</v>
      </c>
      <c r="E642" s="53" t="s">
        <v>2358</v>
      </c>
      <c r="F642" s="120"/>
      <c r="G642" s="121"/>
      <c r="H642" s="57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2.5" customHeight="1">
      <c r="A643" s="43" t="s">
        <v>2361</v>
      </c>
      <c r="B643" s="45" t="s">
        <v>2362</v>
      </c>
      <c r="C643" s="47" t="s">
        <v>415</v>
      </c>
      <c r="D643" s="48" t="s">
        <v>2363</v>
      </c>
      <c r="E643" s="59" t="s">
        <v>2308</v>
      </c>
      <c r="F643" s="115"/>
      <c r="G643" s="116"/>
      <c r="H643" s="3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2.5" customHeight="1">
      <c r="A644" s="18" t="s">
        <v>2364</v>
      </c>
      <c r="B644" s="21" t="s">
        <v>2365</v>
      </c>
      <c r="C644" s="23" t="s">
        <v>87</v>
      </c>
      <c r="D644" s="25" t="s">
        <v>2366</v>
      </c>
      <c r="E644" s="66">
        <v>44105.0</v>
      </c>
      <c r="F644" s="120"/>
      <c r="G644" s="121"/>
      <c r="H644" s="57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2.5" customHeight="1">
      <c r="A645" s="43" t="s">
        <v>2268</v>
      </c>
      <c r="B645" s="45" t="s">
        <v>2264</v>
      </c>
      <c r="C645" s="47" t="s">
        <v>126</v>
      </c>
      <c r="D645" s="48" t="s">
        <v>2369</v>
      </c>
      <c r="E645" s="59" t="s">
        <v>2370</v>
      </c>
      <c r="F645" s="115"/>
      <c r="G645" s="116"/>
      <c r="H645" s="3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2.5" customHeight="1">
      <c r="A646" s="18" t="s">
        <v>2091</v>
      </c>
      <c r="B646" s="21" t="s">
        <v>2088</v>
      </c>
      <c r="C646" s="23" t="s">
        <v>87</v>
      </c>
      <c r="D646" s="25" t="s">
        <v>2371</v>
      </c>
      <c r="E646" s="31" t="s">
        <v>2372</v>
      </c>
      <c r="F646" s="120"/>
      <c r="G646" s="121"/>
      <c r="H646" s="57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2.5" customHeight="1">
      <c r="A647" s="43" t="s">
        <v>2373</v>
      </c>
      <c r="B647" s="45" t="s">
        <v>2374</v>
      </c>
      <c r="C647" s="47" t="s">
        <v>92</v>
      </c>
      <c r="D647" s="48" t="s">
        <v>2375</v>
      </c>
      <c r="E647" s="59" t="s">
        <v>2376</v>
      </c>
      <c r="F647" s="115"/>
      <c r="G647" s="116"/>
      <c r="H647" s="3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2.5" customHeight="1">
      <c r="A648" s="18" t="s">
        <v>2379</v>
      </c>
      <c r="B648" s="21" t="s">
        <v>2380</v>
      </c>
      <c r="C648" s="23" t="s">
        <v>92</v>
      </c>
      <c r="D648" s="25" t="s">
        <v>2381</v>
      </c>
      <c r="E648" s="66">
        <v>43564.0</v>
      </c>
      <c r="F648" s="120"/>
      <c r="G648" s="121"/>
      <c r="H648" s="57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2.5" customHeight="1">
      <c r="A649" s="43" t="s">
        <v>2382</v>
      </c>
      <c r="B649" s="45" t="s">
        <v>2383</v>
      </c>
      <c r="C649" s="47" t="s">
        <v>87</v>
      </c>
      <c r="D649" s="48" t="s">
        <v>2384</v>
      </c>
      <c r="E649" s="70" t="s">
        <v>2385</v>
      </c>
      <c r="F649" s="115"/>
      <c r="G649" s="116"/>
      <c r="H649" s="3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2.5" customHeight="1">
      <c r="A650" s="18" t="s">
        <v>2386</v>
      </c>
      <c r="B650" s="21" t="s">
        <v>2387</v>
      </c>
      <c r="C650" s="23" t="s">
        <v>92</v>
      </c>
      <c r="D650" s="25" t="s">
        <v>2388</v>
      </c>
      <c r="E650" s="53" t="s">
        <v>2389</v>
      </c>
      <c r="F650" s="120"/>
      <c r="G650" s="121"/>
      <c r="H650" s="57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2.5" customHeight="1">
      <c r="A651" s="43" t="s">
        <v>2390</v>
      </c>
      <c r="B651" s="45" t="s">
        <v>2391</v>
      </c>
      <c r="C651" s="47" t="s">
        <v>87</v>
      </c>
      <c r="D651" s="48" t="s">
        <v>2392</v>
      </c>
      <c r="E651" s="59" t="s">
        <v>1901</v>
      </c>
      <c r="F651" s="115"/>
      <c r="G651" s="116"/>
      <c r="H651" s="3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2.5" customHeight="1">
      <c r="A652" s="18" t="s">
        <v>2395</v>
      </c>
      <c r="B652" s="21" t="s">
        <v>2396</v>
      </c>
      <c r="C652" s="23" t="s">
        <v>92</v>
      </c>
      <c r="D652" s="25" t="s">
        <v>2397</v>
      </c>
      <c r="E652" s="53" t="s">
        <v>2398</v>
      </c>
      <c r="F652" s="120"/>
      <c r="G652" s="121"/>
      <c r="H652" s="57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2.5" customHeight="1">
      <c r="A653" s="89" t="s">
        <v>2399</v>
      </c>
      <c r="B653" s="91" t="s">
        <v>2400</v>
      </c>
      <c r="C653" s="94" t="s">
        <v>92</v>
      </c>
      <c r="D653" s="96" t="s">
        <v>2401</v>
      </c>
      <c r="E653" s="292" t="s">
        <v>2402</v>
      </c>
      <c r="F653" s="115"/>
      <c r="G653" s="134" t="s">
        <v>2403</v>
      </c>
      <c r="H653" s="3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2.5" customHeight="1">
      <c r="A654" s="18" t="s">
        <v>1357</v>
      </c>
      <c r="B654" s="21" t="s">
        <v>1550</v>
      </c>
      <c r="C654" s="23" t="s">
        <v>87</v>
      </c>
      <c r="D654" s="183" t="s">
        <v>1358</v>
      </c>
      <c r="E654" s="53" t="s">
        <v>1389</v>
      </c>
      <c r="F654" s="120"/>
      <c r="G654" s="121"/>
      <c r="H654" s="57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2.5" customHeight="1">
      <c r="A655" s="43" t="s">
        <v>2404</v>
      </c>
      <c r="B655" s="45" t="s">
        <v>2405</v>
      </c>
      <c r="C655" s="47" t="s">
        <v>92</v>
      </c>
      <c r="D655" s="187" t="s">
        <v>2406</v>
      </c>
      <c r="E655" s="52">
        <v>42010.0</v>
      </c>
      <c r="F655" s="115"/>
      <c r="G655" s="116"/>
      <c r="H655" s="3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2.5" customHeight="1">
      <c r="A656" s="18" t="s">
        <v>2407</v>
      </c>
      <c r="B656" s="21" t="s">
        <v>2408</v>
      </c>
      <c r="C656" s="23" t="s">
        <v>92</v>
      </c>
      <c r="D656" s="25" t="s">
        <v>2409</v>
      </c>
      <c r="E656" s="53">
        <v>43871.0</v>
      </c>
      <c r="F656" s="120"/>
      <c r="G656" s="121"/>
      <c r="H656" s="57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2.5" customHeight="1">
      <c r="A657" s="43" t="s">
        <v>2410</v>
      </c>
      <c r="B657" s="45" t="s">
        <v>2412</v>
      </c>
      <c r="C657" s="47" t="s">
        <v>92</v>
      </c>
      <c r="D657" s="48" t="s">
        <v>2413</v>
      </c>
      <c r="E657" s="70">
        <v>44115.0</v>
      </c>
      <c r="F657" s="115"/>
      <c r="G657" s="116"/>
      <c r="H657" s="3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2.5" customHeight="1">
      <c r="A658" s="18" t="s">
        <v>2414</v>
      </c>
      <c r="B658" s="21" t="s">
        <v>2415</v>
      </c>
      <c r="C658" s="23" t="s">
        <v>87</v>
      </c>
      <c r="D658" s="25" t="s">
        <v>2416</v>
      </c>
      <c r="E658" s="31">
        <v>44054.0</v>
      </c>
      <c r="F658" s="120"/>
      <c r="G658" s="121"/>
      <c r="H658" s="57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2.5" customHeight="1">
      <c r="A659" s="43" t="s">
        <v>2417</v>
      </c>
      <c r="B659" s="45" t="s">
        <v>2418</v>
      </c>
      <c r="C659" s="47" t="s">
        <v>87</v>
      </c>
      <c r="D659" s="48" t="s">
        <v>2419</v>
      </c>
      <c r="E659" s="70" t="s">
        <v>2420</v>
      </c>
      <c r="F659" s="115"/>
      <c r="G659" s="116"/>
      <c r="H659" s="3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2.5" customHeight="1">
      <c r="A660" s="18" t="s">
        <v>2421</v>
      </c>
      <c r="B660" s="21" t="s">
        <v>2422</v>
      </c>
      <c r="C660" s="23" t="s">
        <v>87</v>
      </c>
      <c r="D660" s="25" t="s">
        <v>2423</v>
      </c>
      <c r="E660" s="53" t="s">
        <v>1385</v>
      </c>
      <c r="F660" s="120"/>
      <c r="G660" s="121"/>
      <c r="H660" s="57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2.5" customHeight="1">
      <c r="A661" s="43" t="s">
        <v>2424</v>
      </c>
      <c r="B661" s="45" t="s">
        <v>2425</v>
      </c>
      <c r="C661" s="47" t="s">
        <v>92</v>
      </c>
      <c r="D661" s="48" t="s">
        <v>2426</v>
      </c>
      <c r="E661" s="59" t="s">
        <v>2427</v>
      </c>
      <c r="F661" s="115"/>
      <c r="G661" s="116"/>
      <c r="H661" s="3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2.5" customHeight="1">
      <c r="A662" s="18" t="s">
        <v>2428</v>
      </c>
      <c r="B662" s="21" t="s">
        <v>2429</v>
      </c>
      <c r="C662" s="23" t="s">
        <v>87</v>
      </c>
      <c r="D662" s="25" t="s">
        <v>2430</v>
      </c>
      <c r="E662" s="231">
        <v>44176.0</v>
      </c>
      <c r="F662" s="120"/>
      <c r="G662" s="121"/>
      <c r="H662" s="57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2.5" customHeight="1">
      <c r="A663" s="43" t="s">
        <v>2431</v>
      </c>
      <c r="B663" s="45" t="s">
        <v>2432</v>
      </c>
      <c r="C663" s="47" t="s">
        <v>87</v>
      </c>
      <c r="D663" s="48" t="s">
        <v>2433</v>
      </c>
      <c r="E663" s="70" t="s">
        <v>2434</v>
      </c>
      <c r="F663" s="115"/>
      <c r="G663" s="116"/>
      <c r="H663" s="3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2.5" customHeight="1">
      <c r="A664" s="18" t="s">
        <v>2435</v>
      </c>
      <c r="B664" s="21" t="s">
        <v>2436</v>
      </c>
      <c r="C664" s="23" t="s">
        <v>87</v>
      </c>
      <c r="D664" s="25" t="s">
        <v>2437</v>
      </c>
      <c r="E664" s="66">
        <v>42557.0</v>
      </c>
      <c r="F664" s="120"/>
      <c r="G664" s="121"/>
      <c r="H664" s="57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2.5" customHeight="1">
      <c r="A665" s="43" t="s">
        <v>2439</v>
      </c>
      <c r="B665" s="45" t="s">
        <v>2440</v>
      </c>
      <c r="C665" s="47" t="s">
        <v>87</v>
      </c>
      <c r="D665" s="48" t="s">
        <v>2441</v>
      </c>
      <c r="E665" s="59">
        <v>42009.0</v>
      </c>
      <c r="F665" s="115"/>
      <c r="G665" s="116"/>
      <c r="H665" s="3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2.5" customHeight="1">
      <c r="A666" s="18" t="s">
        <v>2442</v>
      </c>
      <c r="B666" s="21" t="s">
        <v>2443</v>
      </c>
      <c r="C666" s="23" t="s">
        <v>92</v>
      </c>
      <c r="D666" s="25" t="s">
        <v>2444</v>
      </c>
      <c r="E666" s="31">
        <v>44147.0</v>
      </c>
      <c r="F666" s="120"/>
      <c r="G666" s="121"/>
      <c r="H666" s="57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2.5" customHeight="1">
      <c r="A667" s="43" t="s">
        <v>2445</v>
      </c>
      <c r="B667" s="45" t="s">
        <v>2446</v>
      </c>
      <c r="C667" s="47" t="s">
        <v>87</v>
      </c>
      <c r="D667" s="48" t="s">
        <v>2447</v>
      </c>
      <c r="E667" s="70" t="s">
        <v>2448</v>
      </c>
      <c r="F667" s="115"/>
      <c r="G667" s="116"/>
      <c r="H667" s="3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2.5" customHeight="1">
      <c r="A668" s="18" t="s">
        <v>2449</v>
      </c>
      <c r="B668" s="21" t="s">
        <v>2450</v>
      </c>
      <c r="C668" s="23" t="s">
        <v>92</v>
      </c>
      <c r="D668" s="25" t="s">
        <v>2451</v>
      </c>
      <c r="E668" s="53" t="s">
        <v>2452</v>
      </c>
      <c r="F668" s="120"/>
      <c r="G668" s="121"/>
      <c r="H668" s="57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2.5" customHeight="1">
      <c r="A669" s="43" t="s">
        <v>2453</v>
      </c>
      <c r="B669" s="45" t="s">
        <v>2454</v>
      </c>
      <c r="C669" s="47" t="s">
        <v>87</v>
      </c>
      <c r="D669" s="48" t="s">
        <v>2455</v>
      </c>
      <c r="E669" s="59" t="s">
        <v>2456</v>
      </c>
      <c r="F669" s="115"/>
      <c r="G669" s="116"/>
      <c r="H669" s="3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2.5" customHeight="1">
      <c r="A670" s="18" t="s">
        <v>2457</v>
      </c>
      <c r="B670" s="21" t="s">
        <v>2458</v>
      </c>
      <c r="C670" s="23" t="s">
        <v>87</v>
      </c>
      <c r="D670" s="25" t="s">
        <v>2459</v>
      </c>
      <c r="E670" s="231">
        <v>44176.0</v>
      </c>
      <c r="F670" s="120"/>
      <c r="G670" s="121"/>
      <c r="H670" s="57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2.5" customHeight="1">
      <c r="A671" s="43" t="s">
        <v>2460</v>
      </c>
      <c r="B671" s="45" t="s">
        <v>2461</v>
      </c>
      <c r="C671" s="47" t="s">
        <v>87</v>
      </c>
      <c r="D671" s="48" t="s">
        <v>2462</v>
      </c>
      <c r="E671" s="59">
        <v>44287.0</v>
      </c>
      <c r="F671" s="115"/>
      <c r="G671" s="116"/>
      <c r="H671" s="3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2.5" customHeight="1">
      <c r="A672" s="18" t="s">
        <v>2464</v>
      </c>
      <c r="B672" s="21" t="s">
        <v>2465</v>
      </c>
      <c r="C672" s="23" t="s">
        <v>87</v>
      </c>
      <c r="D672" s="25" t="s">
        <v>2466</v>
      </c>
      <c r="E672" s="31">
        <v>44287.0</v>
      </c>
      <c r="F672" s="120"/>
      <c r="G672" s="121"/>
      <c r="H672" s="57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2.5" customHeight="1">
      <c r="A673" s="43" t="s">
        <v>2467</v>
      </c>
      <c r="B673" s="45" t="s">
        <v>2468</v>
      </c>
      <c r="C673" s="47" t="s">
        <v>126</v>
      </c>
      <c r="D673" s="48" t="s">
        <v>2469</v>
      </c>
      <c r="E673" s="70">
        <v>44378.0</v>
      </c>
      <c r="F673" s="115"/>
      <c r="G673" s="116"/>
      <c r="H673" s="3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2.5" customHeight="1">
      <c r="A674" s="18" t="s">
        <v>2470</v>
      </c>
      <c r="B674" s="21" t="s">
        <v>2471</v>
      </c>
      <c r="C674" s="23" t="s">
        <v>106</v>
      </c>
      <c r="D674" s="25" t="s">
        <v>2472</v>
      </c>
      <c r="E674" s="31">
        <v>42370.0</v>
      </c>
      <c r="F674" s="120"/>
      <c r="G674" s="121"/>
      <c r="H674" s="57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2.5" customHeight="1">
      <c r="A675" s="43" t="s">
        <v>2473</v>
      </c>
      <c r="B675" s="45" t="s">
        <v>2474</v>
      </c>
      <c r="C675" s="47" t="s">
        <v>92</v>
      </c>
      <c r="D675" s="48" t="s">
        <v>2475</v>
      </c>
      <c r="E675" s="70" t="s">
        <v>2476</v>
      </c>
      <c r="F675" s="115"/>
      <c r="G675" s="116"/>
      <c r="H675" s="3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2.5" customHeight="1">
      <c r="A676" s="18" t="s">
        <v>2477</v>
      </c>
      <c r="B676" s="21" t="s">
        <v>2478</v>
      </c>
      <c r="C676" s="23" t="s">
        <v>92</v>
      </c>
      <c r="D676" s="25" t="s">
        <v>2479</v>
      </c>
      <c r="E676" s="66">
        <v>43871.0</v>
      </c>
      <c r="F676" s="120"/>
      <c r="G676" s="121"/>
      <c r="H676" s="57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2.5" customHeight="1">
      <c r="A677" s="43" t="s">
        <v>2480</v>
      </c>
      <c r="B677" s="45" t="s">
        <v>2481</v>
      </c>
      <c r="C677" s="47" t="s">
        <v>92</v>
      </c>
      <c r="D677" s="48" t="s">
        <v>2482</v>
      </c>
      <c r="E677" s="70" t="s">
        <v>1082</v>
      </c>
      <c r="F677" s="115"/>
      <c r="G677" s="116"/>
      <c r="H677" s="3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2.5" customHeight="1">
      <c r="A678" s="18" t="s">
        <v>2483</v>
      </c>
      <c r="B678" s="21" t="s">
        <v>2484</v>
      </c>
      <c r="C678" s="23" t="s">
        <v>87</v>
      </c>
      <c r="D678" s="25" t="s">
        <v>2486</v>
      </c>
      <c r="E678" s="53" t="s">
        <v>1498</v>
      </c>
      <c r="F678" s="120"/>
      <c r="G678" s="121"/>
      <c r="H678" s="57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2.5" customHeight="1">
      <c r="A679" s="43" t="s">
        <v>2487</v>
      </c>
      <c r="B679" s="45" t="s">
        <v>2488</v>
      </c>
      <c r="C679" s="47" t="s">
        <v>87</v>
      </c>
      <c r="D679" s="48" t="s">
        <v>2489</v>
      </c>
      <c r="E679" s="59" t="s">
        <v>2490</v>
      </c>
      <c r="F679" s="115"/>
      <c r="G679" s="116"/>
      <c r="H679" s="3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2.5" customHeight="1">
      <c r="A680" s="18" t="s">
        <v>2491</v>
      </c>
      <c r="B680" s="21" t="s">
        <v>2492</v>
      </c>
      <c r="C680" s="23" t="s">
        <v>87</v>
      </c>
      <c r="D680" s="25" t="s">
        <v>2493</v>
      </c>
      <c r="E680" s="53" t="s">
        <v>2494</v>
      </c>
      <c r="F680" s="120"/>
      <c r="G680" s="121"/>
      <c r="H680" s="57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2.5" customHeight="1">
      <c r="A681" s="43" t="s">
        <v>2495</v>
      </c>
      <c r="B681" s="45" t="s">
        <v>2496</v>
      </c>
      <c r="C681" s="47" t="s">
        <v>92</v>
      </c>
      <c r="D681" s="48" t="s">
        <v>2493</v>
      </c>
      <c r="E681" s="59" t="s">
        <v>2494</v>
      </c>
      <c r="F681" s="115"/>
      <c r="G681" s="116"/>
      <c r="H681" s="3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2.5" customHeight="1">
      <c r="A682" s="18" t="s">
        <v>2499</v>
      </c>
      <c r="B682" s="21" t="s">
        <v>2500</v>
      </c>
      <c r="C682" s="23" t="s">
        <v>87</v>
      </c>
      <c r="D682" s="25" t="s">
        <v>2501</v>
      </c>
      <c r="E682" s="53" t="s">
        <v>2502</v>
      </c>
      <c r="F682" s="120"/>
      <c r="G682" s="121"/>
      <c r="H682" s="57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2.5" customHeight="1">
      <c r="A683" s="43" t="s">
        <v>2498</v>
      </c>
      <c r="B683" s="45" t="s">
        <v>2497</v>
      </c>
      <c r="C683" s="47" t="s">
        <v>87</v>
      </c>
      <c r="D683" s="48" t="s">
        <v>2503</v>
      </c>
      <c r="E683" s="52">
        <v>44256.0</v>
      </c>
      <c r="F683" s="115"/>
      <c r="G683" s="116"/>
      <c r="H683" s="3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2.5" customHeight="1">
      <c r="A684" s="18" t="s">
        <v>2504</v>
      </c>
      <c r="B684" s="21" t="s">
        <v>2505</v>
      </c>
      <c r="C684" s="23" t="s">
        <v>92</v>
      </c>
      <c r="D684" s="25" t="s">
        <v>2507</v>
      </c>
      <c r="E684" s="31" t="s">
        <v>2508</v>
      </c>
      <c r="F684" s="120"/>
      <c r="G684" s="121"/>
      <c r="H684" s="57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2.5" customHeight="1">
      <c r="A685" s="43" t="s">
        <v>2509</v>
      </c>
      <c r="B685" s="45" t="s">
        <v>2510</v>
      </c>
      <c r="C685" s="47" t="s">
        <v>141</v>
      </c>
      <c r="D685" s="48" t="s">
        <v>2507</v>
      </c>
      <c r="E685" s="59" t="s">
        <v>2508</v>
      </c>
      <c r="F685" s="115"/>
      <c r="G685" s="116"/>
      <c r="H685" s="3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2.5" customHeight="1">
      <c r="A686" s="18" t="s">
        <v>2511</v>
      </c>
      <c r="B686" s="21" t="s">
        <v>2512</v>
      </c>
      <c r="C686" s="23" t="s">
        <v>126</v>
      </c>
      <c r="D686" s="25" t="s">
        <v>2513</v>
      </c>
      <c r="E686" s="66">
        <v>44348.0</v>
      </c>
      <c r="F686" s="120"/>
      <c r="G686" s="121"/>
      <c r="H686" s="57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2.5" customHeight="1">
      <c r="A687" s="43" t="s">
        <v>2514</v>
      </c>
      <c r="B687" s="45" t="s">
        <v>2515</v>
      </c>
      <c r="C687" s="47" t="s">
        <v>126</v>
      </c>
      <c r="D687" s="48" t="s">
        <v>2516</v>
      </c>
      <c r="E687" s="70" t="s">
        <v>2517</v>
      </c>
      <c r="F687" s="115"/>
      <c r="G687" s="116"/>
      <c r="H687" s="3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2.5" customHeight="1">
      <c r="A688" s="18" t="s">
        <v>2518</v>
      </c>
      <c r="B688" s="21" t="s">
        <v>2519</v>
      </c>
      <c r="C688" s="23" t="s">
        <v>126</v>
      </c>
      <c r="D688" s="25" t="s">
        <v>2520</v>
      </c>
      <c r="E688" s="53" t="s">
        <v>2521</v>
      </c>
      <c r="F688" s="120"/>
      <c r="G688" s="121"/>
      <c r="H688" s="57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2.5" customHeight="1">
      <c r="A689" s="43" t="s">
        <v>2522</v>
      </c>
      <c r="B689" s="45" t="s">
        <v>2523</v>
      </c>
      <c r="C689" s="47" t="s">
        <v>87</v>
      </c>
      <c r="D689" s="382" t="s">
        <v>2524</v>
      </c>
      <c r="E689" s="59" t="s">
        <v>2525</v>
      </c>
      <c r="F689" s="115"/>
      <c r="G689" s="116"/>
      <c r="H689" s="3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2.5" customHeight="1">
      <c r="A690" s="18" t="s">
        <v>2526</v>
      </c>
      <c r="B690" s="21" t="s">
        <v>2527</v>
      </c>
      <c r="C690" s="23" t="s">
        <v>87</v>
      </c>
      <c r="D690" s="25" t="s">
        <v>2528</v>
      </c>
      <c r="E690" s="31" t="s">
        <v>2529</v>
      </c>
      <c r="F690" s="120"/>
      <c r="G690" s="121"/>
      <c r="H690" s="57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2.5" customHeight="1">
      <c r="A691" s="43" t="s">
        <v>2531</v>
      </c>
      <c r="B691" s="45" t="s">
        <v>2532</v>
      </c>
      <c r="C691" s="47" t="s">
        <v>87</v>
      </c>
      <c r="D691" s="48" t="s">
        <v>2533</v>
      </c>
      <c r="E691" s="59" t="s">
        <v>2534</v>
      </c>
      <c r="F691" s="115"/>
      <c r="G691" s="116"/>
      <c r="H691" s="3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2.5" customHeight="1">
      <c r="A692" s="18" t="s">
        <v>2535</v>
      </c>
      <c r="B692" s="21" t="s">
        <v>2536</v>
      </c>
      <c r="C692" s="23" t="s">
        <v>87</v>
      </c>
      <c r="D692" s="25" t="s">
        <v>2537</v>
      </c>
      <c r="E692" s="66">
        <v>44806.0</v>
      </c>
      <c r="F692" s="120"/>
      <c r="G692" s="121"/>
      <c r="H692" s="57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2.5" customHeight="1">
      <c r="A693" s="43" t="s">
        <v>2538</v>
      </c>
      <c r="B693" s="45" t="s">
        <v>2539</v>
      </c>
      <c r="C693" s="47" t="s">
        <v>141</v>
      </c>
      <c r="D693" s="48" t="s">
        <v>2540</v>
      </c>
      <c r="E693" s="70" t="s">
        <v>2541</v>
      </c>
      <c r="F693" s="115"/>
      <c r="G693" s="116"/>
      <c r="H693" s="3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2.5" customHeight="1">
      <c r="A694" s="18" t="s">
        <v>2542</v>
      </c>
      <c r="B694" s="21" t="s">
        <v>2543</v>
      </c>
      <c r="C694" s="23" t="s">
        <v>92</v>
      </c>
      <c r="D694" s="25" t="s">
        <v>2544</v>
      </c>
      <c r="E694" s="53" t="s">
        <v>2545</v>
      </c>
      <c r="F694" s="120"/>
      <c r="G694" s="121"/>
      <c r="H694" s="57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2.5" customHeight="1">
      <c r="A695" s="43" t="s">
        <v>2546</v>
      </c>
      <c r="B695" s="45" t="s">
        <v>2547</v>
      </c>
      <c r="C695" s="47" t="s">
        <v>87</v>
      </c>
      <c r="D695" s="48" t="s">
        <v>2548</v>
      </c>
      <c r="E695" s="59" t="s">
        <v>2545</v>
      </c>
      <c r="F695" s="115"/>
      <c r="G695" s="116"/>
      <c r="H695" s="3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2.5" customHeight="1">
      <c r="A696" s="18" t="s">
        <v>2116</v>
      </c>
      <c r="B696" s="21" t="s">
        <v>2115</v>
      </c>
      <c r="C696" s="23" t="s">
        <v>106</v>
      </c>
      <c r="D696" s="25" t="s">
        <v>2549</v>
      </c>
      <c r="E696" s="53" t="s">
        <v>2551</v>
      </c>
      <c r="F696" s="120"/>
      <c r="G696" s="121"/>
      <c r="H696" s="57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2.5" customHeight="1">
      <c r="A697" s="43" t="s">
        <v>2127</v>
      </c>
      <c r="B697" s="45" t="s">
        <v>2126</v>
      </c>
      <c r="C697" s="47" t="s">
        <v>126</v>
      </c>
      <c r="D697" s="48" t="s">
        <v>2552</v>
      </c>
      <c r="E697" s="59" t="s">
        <v>2551</v>
      </c>
      <c r="F697" s="115"/>
      <c r="G697" s="116"/>
      <c r="H697" s="3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2.5" customHeight="1">
      <c r="A698" s="18" t="s">
        <v>2553</v>
      </c>
      <c r="B698" s="21" t="s">
        <v>2554</v>
      </c>
      <c r="C698" s="23" t="s">
        <v>92</v>
      </c>
      <c r="D698" s="25" t="s">
        <v>2555</v>
      </c>
      <c r="E698" s="66">
        <v>44288.0</v>
      </c>
      <c r="F698" s="120"/>
      <c r="G698" s="121"/>
      <c r="H698" s="57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2.5" customHeight="1">
      <c r="A699" s="43" t="s">
        <v>2556</v>
      </c>
      <c r="B699" s="45" t="s">
        <v>2557</v>
      </c>
      <c r="C699" s="47" t="s">
        <v>106</v>
      </c>
      <c r="D699" s="48" t="s">
        <v>2558</v>
      </c>
      <c r="E699" s="59">
        <v>44318.0</v>
      </c>
      <c r="F699" s="115"/>
      <c r="G699" s="116"/>
      <c r="H699" s="3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2.5" customHeight="1">
      <c r="A700" s="18" t="s">
        <v>2559</v>
      </c>
      <c r="B700" s="21" t="s">
        <v>2560</v>
      </c>
      <c r="C700" s="23" t="s">
        <v>126</v>
      </c>
      <c r="D700" s="25" t="s">
        <v>2561</v>
      </c>
      <c r="E700" s="31" t="s">
        <v>2148</v>
      </c>
      <c r="F700" s="120"/>
      <c r="G700" s="121"/>
      <c r="H700" s="57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2.5" customHeight="1">
      <c r="A701" s="43" t="s">
        <v>2563</v>
      </c>
      <c r="B701" s="45" t="s">
        <v>2564</v>
      </c>
      <c r="C701" s="47" t="s">
        <v>92</v>
      </c>
      <c r="D701" s="48" t="s">
        <v>2565</v>
      </c>
      <c r="E701" s="59" t="s">
        <v>2566</v>
      </c>
      <c r="F701" s="115"/>
      <c r="G701" s="116"/>
      <c r="H701" s="3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2.5" customHeight="1">
      <c r="A702" s="18" t="s">
        <v>1788</v>
      </c>
      <c r="B702" s="21" t="s">
        <v>1784</v>
      </c>
      <c r="C702" s="23" t="s">
        <v>87</v>
      </c>
      <c r="D702" s="25" t="s">
        <v>1976</v>
      </c>
      <c r="E702" s="53" t="s">
        <v>959</v>
      </c>
      <c r="F702" s="120"/>
      <c r="G702" s="121"/>
      <c r="H702" s="57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2.5" customHeight="1">
      <c r="A703" s="43" t="s">
        <v>2142</v>
      </c>
      <c r="B703" s="45" t="s">
        <v>2139</v>
      </c>
      <c r="C703" s="47" t="s">
        <v>126</v>
      </c>
      <c r="D703" s="48" t="s">
        <v>2567</v>
      </c>
      <c r="E703" s="52">
        <v>44902.0</v>
      </c>
      <c r="F703" s="115"/>
      <c r="G703" s="116"/>
      <c r="H703" s="3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2.5" customHeight="1">
      <c r="A704" s="18" t="s">
        <v>2568</v>
      </c>
      <c r="B704" s="21" t="s">
        <v>2569</v>
      </c>
      <c r="C704" s="23" t="s">
        <v>87</v>
      </c>
      <c r="D704" s="25" t="s">
        <v>2570</v>
      </c>
      <c r="E704" s="53">
        <v>44317.0</v>
      </c>
      <c r="F704" s="120"/>
      <c r="G704" s="121"/>
      <c r="H704" s="57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2.5" customHeight="1">
      <c r="A705" s="43" t="s">
        <v>2571</v>
      </c>
      <c r="B705" s="45" t="s">
        <v>2572</v>
      </c>
      <c r="C705" s="47" t="s">
        <v>87</v>
      </c>
      <c r="D705" s="48" t="s">
        <v>2573</v>
      </c>
      <c r="E705" s="70" t="s">
        <v>2508</v>
      </c>
      <c r="F705" s="115"/>
      <c r="G705" s="116"/>
      <c r="H705" s="3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2.5" customHeight="1">
      <c r="A706" s="18" t="s">
        <v>2574</v>
      </c>
      <c r="B706" s="21" t="s">
        <v>2575</v>
      </c>
      <c r="C706" s="23" t="s">
        <v>87</v>
      </c>
      <c r="D706" s="25" t="s">
        <v>2576</v>
      </c>
      <c r="E706" s="66">
        <v>44836.0</v>
      </c>
      <c r="F706" s="120"/>
      <c r="G706" s="121"/>
      <c r="H706" s="57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2.5" customHeight="1">
      <c r="A707" s="43" t="s">
        <v>2577</v>
      </c>
      <c r="B707" s="45" t="s">
        <v>2578</v>
      </c>
      <c r="C707" s="47" t="s">
        <v>87</v>
      </c>
      <c r="D707" s="48" t="s">
        <v>2579</v>
      </c>
      <c r="E707" s="70" t="s">
        <v>2580</v>
      </c>
      <c r="F707" s="115"/>
      <c r="G707" s="116"/>
      <c r="H707" s="3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2.5" customHeight="1">
      <c r="A708" s="18" t="s">
        <v>2581</v>
      </c>
      <c r="B708" s="21" t="s">
        <v>2582</v>
      </c>
      <c r="C708" s="23" t="s">
        <v>87</v>
      </c>
      <c r="D708" s="25" t="s">
        <v>2583</v>
      </c>
      <c r="E708" s="66">
        <v>44598.0</v>
      </c>
      <c r="F708" s="120"/>
      <c r="G708" s="121"/>
      <c r="H708" s="57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2.5" customHeight="1">
      <c r="A709" s="43" t="s">
        <v>2585</v>
      </c>
      <c r="B709" s="45" t="s">
        <v>2586</v>
      </c>
      <c r="C709" s="47" t="s">
        <v>87</v>
      </c>
      <c r="D709" s="48" t="s">
        <v>2587</v>
      </c>
      <c r="E709" s="59">
        <v>44810.0</v>
      </c>
      <c r="F709" s="115"/>
      <c r="G709" s="116"/>
      <c r="H709" s="3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2.5" customHeight="1">
      <c r="A710" s="18" t="s">
        <v>2588</v>
      </c>
      <c r="B710" s="21" t="s">
        <v>2589</v>
      </c>
      <c r="C710" s="23" t="s">
        <v>87</v>
      </c>
      <c r="D710" s="25" t="s">
        <v>2590</v>
      </c>
      <c r="E710" s="31" t="s">
        <v>2591</v>
      </c>
      <c r="F710" s="120"/>
      <c r="G710" s="121"/>
      <c r="H710" s="57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2.5" customHeight="1">
      <c r="A711" s="43" t="s">
        <v>2592</v>
      </c>
      <c r="B711" s="45" t="s">
        <v>2593</v>
      </c>
      <c r="C711" s="47" t="s">
        <v>87</v>
      </c>
      <c r="D711" s="48" t="s">
        <v>2594</v>
      </c>
      <c r="E711" s="59" t="s">
        <v>2595</v>
      </c>
      <c r="F711" s="115"/>
      <c r="G711" s="116"/>
      <c r="H711" s="3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2.5" customHeight="1">
      <c r="A712" s="18" t="s">
        <v>2596</v>
      </c>
      <c r="B712" s="21" t="s">
        <v>2597</v>
      </c>
      <c r="C712" s="23" t="s">
        <v>87</v>
      </c>
      <c r="D712" s="25" t="s">
        <v>2594</v>
      </c>
      <c r="E712" s="53" t="s">
        <v>2595</v>
      </c>
      <c r="F712" s="120"/>
      <c r="G712" s="121"/>
      <c r="H712" s="57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2.5" customHeight="1">
      <c r="A713" s="43" t="s">
        <v>2598</v>
      </c>
      <c r="B713" s="45" t="s">
        <v>2599</v>
      </c>
      <c r="C713" s="47" t="s">
        <v>92</v>
      </c>
      <c r="D713" s="48" t="s">
        <v>2600</v>
      </c>
      <c r="E713" s="59" t="s">
        <v>2601</v>
      </c>
      <c r="F713" s="115"/>
      <c r="G713" s="116"/>
      <c r="H713" s="3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2.5" customHeight="1">
      <c r="A714" s="18" t="s">
        <v>2602</v>
      </c>
      <c r="B714" s="21" t="s">
        <v>2604</v>
      </c>
      <c r="C714" s="23" t="s">
        <v>87</v>
      </c>
      <c r="D714" s="25" t="s">
        <v>2605</v>
      </c>
      <c r="E714" s="66">
        <v>44564.0</v>
      </c>
      <c r="F714" s="120"/>
      <c r="G714" s="121"/>
      <c r="H714" s="57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2.5" customHeight="1">
      <c r="A715" s="43" t="s">
        <v>2607</v>
      </c>
      <c r="B715" s="45" t="s">
        <v>2608</v>
      </c>
      <c r="C715" s="47" t="s">
        <v>92</v>
      </c>
      <c r="D715" s="48" t="s">
        <v>2609</v>
      </c>
      <c r="E715" s="70" t="s">
        <v>2529</v>
      </c>
      <c r="F715" s="115"/>
      <c r="G715" s="116"/>
      <c r="H715" s="3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2.5" customHeight="1">
      <c r="A716" s="18" t="s">
        <v>2151</v>
      </c>
      <c r="B716" s="21" t="s">
        <v>2149</v>
      </c>
      <c r="C716" s="23" t="s">
        <v>106</v>
      </c>
      <c r="D716" s="25" t="s">
        <v>2610</v>
      </c>
      <c r="E716" s="66">
        <v>44815.0</v>
      </c>
      <c r="F716" s="120"/>
      <c r="G716" s="121"/>
      <c r="H716" s="57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2.5" customHeight="1">
      <c r="A717" s="43" t="s">
        <v>2611</v>
      </c>
      <c r="B717" s="45" t="s">
        <v>2612</v>
      </c>
      <c r="C717" s="47" t="s">
        <v>415</v>
      </c>
      <c r="D717" s="48" t="s">
        <v>2613</v>
      </c>
      <c r="E717" s="70" t="s">
        <v>2614</v>
      </c>
      <c r="F717" s="115"/>
      <c r="G717" s="116"/>
      <c r="H717" s="3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2.5" customHeight="1">
      <c r="A718" s="18" t="s">
        <v>2615</v>
      </c>
      <c r="B718" s="21" t="s">
        <v>2616</v>
      </c>
      <c r="C718" s="23" t="s">
        <v>87</v>
      </c>
      <c r="D718" s="25" t="s">
        <v>2617</v>
      </c>
      <c r="E718" s="66">
        <v>44815.0</v>
      </c>
      <c r="F718" s="120"/>
      <c r="G718" s="121"/>
      <c r="H718" s="57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2.5" customHeight="1">
      <c r="A719" s="43" t="s">
        <v>2618</v>
      </c>
      <c r="B719" s="45" t="s">
        <v>2619</v>
      </c>
      <c r="C719" s="47" t="s">
        <v>87</v>
      </c>
      <c r="D719" s="48" t="s">
        <v>2620</v>
      </c>
      <c r="E719" s="59">
        <v>44604.0</v>
      </c>
      <c r="F719" s="115"/>
      <c r="G719" s="116"/>
      <c r="H719" s="3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2.5" customHeight="1">
      <c r="A720" s="18" t="s">
        <v>2621</v>
      </c>
      <c r="B720" s="21" t="s">
        <v>2622</v>
      </c>
      <c r="C720" s="23" t="s">
        <v>87</v>
      </c>
      <c r="D720" s="25" t="s">
        <v>2623</v>
      </c>
      <c r="E720" s="31" t="s">
        <v>2624</v>
      </c>
      <c r="F720" s="120"/>
      <c r="G720" s="121"/>
      <c r="H720" s="57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2.5" customHeight="1">
      <c r="A721" s="43" t="s">
        <v>2625</v>
      </c>
      <c r="B721" s="45" t="s">
        <v>2626</v>
      </c>
      <c r="C721" s="47" t="s">
        <v>87</v>
      </c>
      <c r="D721" s="48" t="s">
        <v>2627</v>
      </c>
      <c r="E721" s="52">
        <v>44564.0</v>
      </c>
      <c r="F721" s="115"/>
      <c r="G721" s="116"/>
      <c r="H721" s="3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2.5" customHeight="1">
      <c r="A722" s="18" t="s">
        <v>2629</v>
      </c>
      <c r="B722" s="21" t="s">
        <v>2630</v>
      </c>
      <c r="C722" s="23" t="s">
        <v>87</v>
      </c>
      <c r="D722" s="25" t="s">
        <v>2631</v>
      </c>
      <c r="E722" s="53">
        <v>44564.0</v>
      </c>
      <c r="F722" s="120"/>
      <c r="G722" s="121"/>
      <c r="H722" s="57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2.5" customHeight="1">
      <c r="A723" s="43" t="s">
        <v>2632</v>
      </c>
      <c r="B723" s="45" t="s">
        <v>2633</v>
      </c>
      <c r="C723" s="47" t="s">
        <v>87</v>
      </c>
      <c r="D723" s="48" t="s">
        <v>2634</v>
      </c>
      <c r="E723" s="70">
        <v>44655.0</v>
      </c>
      <c r="F723" s="115"/>
      <c r="G723" s="116"/>
      <c r="H723" s="3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2.5" customHeight="1">
      <c r="A724" s="18" t="s">
        <v>2635</v>
      </c>
      <c r="B724" s="21" t="s">
        <v>2636</v>
      </c>
      <c r="C724" s="23" t="s">
        <v>87</v>
      </c>
      <c r="D724" s="25" t="s">
        <v>2637</v>
      </c>
      <c r="E724" s="31">
        <v>44655.0</v>
      </c>
      <c r="F724" s="120"/>
      <c r="G724" s="121"/>
      <c r="H724" s="57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2.5" customHeight="1">
      <c r="A725" s="43" t="s">
        <v>2638</v>
      </c>
      <c r="B725" s="45" t="s">
        <v>2639</v>
      </c>
      <c r="C725" s="47" t="s">
        <v>87</v>
      </c>
      <c r="D725" s="48" t="s">
        <v>2640</v>
      </c>
      <c r="E725" s="70" t="s">
        <v>2641</v>
      </c>
      <c r="F725" s="115"/>
      <c r="G725" s="116"/>
      <c r="H725" s="3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2.5" customHeight="1">
      <c r="A726" s="18" t="s">
        <v>2642</v>
      </c>
      <c r="B726" s="21" t="s">
        <v>2643</v>
      </c>
      <c r="C726" s="23" t="s">
        <v>415</v>
      </c>
      <c r="D726" s="25" t="s">
        <v>2644</v>
      </c>
      <c r="E726" s="53" t="s">
        <v>2645</v>
      </c>
      <c r="F726" s="120"/>
      <c r="G726" s="121"/>
      <c r="H726" s="57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2.5" customHeight="1">
      <c r="A727" s="43" t="s">
        <v>2646</v>
      </c>
      <c r="B727" s="45" t="s">
        <v>2647</v>
      </c>
      <c r="C727" s="47" t="s">
        <v>87</v>
      </c>
      <c r="D727" s="48" t="s">
        <v>2648</v>
      </c>
      <c r="E727" s="52">
        <v>42009.0</v>
      </c>
      <c r="F727" s="115"/>
      <c r="G727" s="116"/>
      <c r="H727" s="3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2.5" customHeight="1">
      <c r="A728" s="18" t="s">
        <v>2649</v>
      </c>
      <c r="B728" s="21" t="s">
        <v>2650</v>
      </c>
      <c r="C728" s="23" t="s">
        <v>87</v>
      </c>
      <c r="D728" s="25" t="s">
        <v>2651</v>
      </c>
      <c r="E728" s="53">
        <v>43627.0</v>
      </c>
      <c r="F728" s="120"/>
      <c r="G728" s="121"/>
      <c r="H728" s="57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2.5" customHeight="1">
      <c r="A729" s="43" t="s">
        <v>2652</v>
      </c>
      <c r="B729" s="45" t="s">
        <v>2653</v>
      </c>
      <c r="C729" s="47" t="s">
        <v>92</v>
      </c>
      <c r="D729" s="48" t="s">
        <v>2654</v>
      </c>
      <c r="E729" s="70" t="s">
        <v>674</v>
      </c>
      <c r="F729" s="115"/>
      <c r="G729" s="116"/>
      <c r="H729" s="3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2.5" customHeight="1">
      <c r="A730" s="18" t="s">
        <v>2655</v>
      </c>
      <c r="B730" s="21" t="s">
        <v>2656</v>
      </c>
      <c r="C730" s="23" t="s">
        <v>106</v>
      </c>
      <c r="D730" s="25" t="s">
        <v>2657</v>
      </c>
      <c r="E730" s="53" t="s">
        <v>2658</v>
      </c>
      <c r="F730" s="120"/>
      <c r="G730" s="121"/>
      <c r="H730" s="57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2.5" customHeight="1">
      <c r="A731" s="43" t="s">
        <v>1286</v>
      </c>
      <c r="B731" s="45" t="s">
        <v>1527</v>
      </c>
      <c r="C731" s="47" t="s">
        <v>92</v>
      </c>
      <c r="D731" s="48" t="s">
        <v>1287</v>
      </c>
      <c r="E731" s="59" t="s">
        <v>1498</v>
      </c>
      <c r="F731" s="115"/>
      <c r="G731" s="116"/>
      <c r="H731" s="3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2.5" customHeight="1">
      <c r="A732" s="18" t="s">
        <v>2659</v>
      </c>
      <c r="B732" s="21" t="s">
        <v>2660</v>
      </c>
      <c r="C732" s="23" t="s">
        <v>87</v>
      </c>
      <c r="D732" s="25" t="s">
        <v>2661</v>
      </c>
      <c r="E732" s="53" t="s">
        <v>2658</v>
      </c>
      <c r="F732" s="120"/>
      <c r="G732" s="121"/>
      <c r="H732" s="57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2.5" customHeight="1">
      <c r="A733" s="43" t="s">
        <v>2662</v>
      </c>
      <c r="B733" s="45" t="s">
        <v>2663</v>
      </c>
      <c r="C733" s="47" t="s">
        <v>126</v>
      </c>
      <c r="D733" s="48" t="s">
        <v>2664</v>
      </c>
      <c r="E733" s="59" t="s">
        <v>2658</v>
      </c>
      <c r="F733" s="115"/>
      <c r="G733" s="116"/>
      <c r="H733" s="3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2.5" customHeight="1">
      <c r="A734" s="18" t="s">
        <v>2665</v>
      </c>
      <c r="B734" s="21" t="s">
        <v>2666</v>
      </c>
      <c r="C734" s="23" t="s">
        <v>92</v>
      </c>
      <c r="D734" s="25" t="s">
        <v>2667</v>
      </c>
      <c r="E734" s="66">
        <v>43627.0</v>
      </c>
      <c r="F734" s="120"/>
      <c r="G734" s="121"/>
      <c r="H734" s="57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2.5" customHeight="1">
      <c r="A735" s="43" t="s">
        <v>2668</v>
      </c>
      <c r="B735" s="45" t="s">
        <v>2669</v>
      </c>
      <c r="C735" s="47" t="s">
        <v>126</v>
      </c>
      <c r="D735" s="48" t="s">
        <v>2670</v>
      </c>
      <c r="E735" s="59">
        <v>43865.0</v>
      </c>
      <c r="F735" s="115"/>
      <c r="G735" s="116"/>
      <c r="H735" s="3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2.5" customHeight="1">
      <c r="A736" s="18" t="s">
        <v>2671</v>
      </c>
      <c r="B736" s="21" t="s">
        <v>2672</v>
      </c>
      <c r="C736" s="23" t="s">
        <v>92</v>
      </c>
      <c r="D736" s="25" t="s">
        <v>2673</v>
      </c>
      <c r="E736" s="31">
        <v>45394.0</v>
      </c>
      <c r="F736" s="120"/>
      <c r="G736" s="121"/>
      <c r="H736" s="57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2.5" customHeight="1">
      <c r="A737" s="43" t="s">
        <v>2674</v>
      </c>
      <c r="B737" s="45" t="s">
        <v>2675</v>
      </c>
      <c r="C737" s="47" t="s">
        <v>126</v>
      </c>
      <c r="D737" s="48" t="s">
        <v>2676</v>
      </c>
      <c r="E737" s="70">
        <v>42009.0</v>
      </c>
      <c r="F737" s="115"/>
      <c r="G737" s="116"/>
      <c r="H737" s="3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2.5" customHeight="1">
      <c r="A738" s="18" t="s">
        <v>2677</v>
      </c>
      <c r="B738" s="21" t="s">
        <v>2678</v>
      </c>
      <c r="C738" s="23" t="s">
        <v>126</v>
      </c>
      <c r="D738" s="25" t="s">
        <v>2679</v>
      </c>
      <c r="E738" s="31" t="s">
        <v>2680</v>
      </c>
      <c r="F738" s="120"/>
      <c r="G738" s="121"/>
      <c r="H738" s="57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2.5" customHeight="1">
      <c r="A739" s="43" t="s">
        <v>2681</v>
      </c>
      <c r="B739" s="45" t="s">
        <v>2682</v>
      </c>
      <c r="C739" s="47" t="s">
        <v>87</v>
      </c>
      <c r="D739" s="48" t="s">
        <v>2683</v>
      </c>
      <c r="E739" s="52">
        <v>43842.0</v>
      </c>
      <c r="F739" s="115"/>
      <c r="G739" s="116"/>
      <c r="H739" s="3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2.5" customHeight="1">
      <c r="A740" s="18" t="s">
        <v>2684</v>
      </c>
      <c r="B740" s="21" t="s">
        <v>2685</v>
      </c>
      <c r="C740" s="23" t="s">
        <v>126</v>
      </c>
      <c r="D740" s="25" t="s">
        <v>2686</v>
      </c>
      <c r="E740" s="31" t="s">
        <v>1652</v>
      </c>
      <c r="F740" s="120"/>
      <c r="G740" s="121"/>
      <c r="H740" s="57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2.5" customHeight="1">
      <c r="A741" s="43" t="s">
        <v>2687</v>
      </c>
      <c r="B741" s="45" t="s">
        <v>2688</v>
      </c>
      <c r="C741" s="47" t="s">
        <v>87</v>
      </c>
      <c r="D741" s="48" t="s">
        <v>2689</v>
      </c>
      <c r="E741" s="291">
        <v>42318.0</v>
      </c>
      <c r="F741" s="115"/>
      <c r="G741" s="116"/>
      <c r="H741" s="3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2.5" customHeight="1">
      <c r="A742" s="18" t="s">
        <v>2690</v>
      </c>
      <c r="B742" s="21" t="s">
        <v>2691</v>
      </c>
      <c r="C742" s="23" t="s">
        <v>92</v>
      </c>
      <c r="D742" s="25" t="s">
        <v>2692</v>
      </c>
      <c r="E742" s="31" t="s">
        <v>2448</v>
      </c>
      <c r="F742" s="120"/>
      <c r="G742" s="121"/>
      <c r="H742" s="57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2.5" customHeight="1">
      <c r="A743" s="43" t="s">
        <v>2693</v>
      </c>
      <c r="B743" s="45" t="s">
        <v>2694</v>
      </c>
      <c r="C743" s="47" t="s">
        <v>87</v>
      </c>
      <c r="D743" s="48" t="s">
        <v>2695</v>
      </c>
      <c r="E743" s="59" t="s">
        <v>2398</v>
      </c>
      <c r="F743" s="115"/>
      <c r="G743" s="116"/>
      <c r="H743" s="3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2.5" customHeight="1">
      <c r="A744" s="18" t="s">
        <v>2368</v>
      </c>
      <c r="B744" s="21" t="s">
        <v>2367</v>
      </c>
      <c r="C744" s="23" t="s">
        <v>92</v>
      </c>
      <c r="D744" s="25" t="s">
        <v>2696</v>
      </c>
      <c r="E744" s="231">
        <v>42318.0</v>
      </c>
      <c r="F744" s="120"/>
      <c r="G744" s="121"/>
      <c r="H744" s="57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2.5" customHeight="1">
      <c r="A745" s="43" t="s">
        <v>2697</v>
      </c>
      <c r="B745" s="45" t="s">
        <v>2698</v>
      </c>
      <c r="C745" s="47" t="s">
        <v>87</v>
      </c>
      <c r="D745" s="48" t="s">
        <v>2699</v>
      </c>
      <c r="E745" s="59">
        <v>45081.0</v>
      </c>
      <c r="F745" s="115"/>
      <c r="G745" s="116"/>
      <c r="H745" s="3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2.5" customHeight="1">
      <c r="A746" s="18" t="s">
        <v>2700</v>
      </c>
      <c r="B746" s="21" t="s">
        <v>2701</v>
      </c>
      <c r="C746" s="23" t="s">
        <v>87</v>
      </c>
      <c r="D746" s="25" t="s">
        <v>2702</v>
      </c>
      <c r="E746" s="31" t="s">
        <v>2703</v>
      </c>
      <c r="F746" s="120"/>
      <c r="G746" s="121"/>
      <c r="H746" s="57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2.5" customHeight="1">
      <c r="A747" s="43" t="s">
        <v>2704</v>
      </c>
      <c r="B747" s="45" t="s">
        <v>2705</v>
      </c>
      <c r="C747" s="47" t="s">
        <v>87</v>
      </c>
      <c r="D747" s="48" t="s">
        <v>2706</v>
      </c>
      <c r="E747" s="52">
        <v>45111.0</v>
      </c>
      <c r="F747" s="115"/>
      <c r="G747" s="116"/>
      <c r="H747" s="3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2.5" customHeight="1">
      <c r="A748" s="18" t="s">
        <v>2707</v>
      </c>
      <c r="B748" s="21" t="s">
        <v>2708</v>
      </c>
      <c r="C748" s="23" t="s">
        <v>218</v>
      </c>
      <c r="D748" s="25" t="s">
        <v>2709</v>
      </c>
      <c r="E748" s="53">
        <v>43717.0</v>
      </c>
      <c r="F748" s="120"/>
      <c r="G748" s="121"/>
      <c r="H748" s="57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2.5" customHeight="1">
      <c r="A749" s="43" t="s">
        <v>2712</v>
      </c>
      <c r="B749" s="45" t="s">
        <v>2713</v>
      </c>
      <c r="C749" s="47" t="s">
        <v>87</v>
      </c>
      <c r="D749" s="48" t="s">
        <v>2714</v>
      </c>
      <c r="E749" s="70">
        <v>45081.0</v>
      </c>
      <c r="F749" s="115"/>
      <c r="G749" s="116"/>
      <c r="H749" s="3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2.5" customHeight="1">
      <c r="A750" s="18" t="s">
        <v>2715</v>
      </c>
      <c r="B750" s="21" t="s">
        <v>2716</v>
      </c>
      <c r="C750" s="23" t="s">
        <v>346</v>
      </c>
      <c r="D750" s="25" t="s">
        <v>2717</v>
      </c>
      <c r="E750" s="31">
        <v>45111.0</v>
      </c>
      <c r="F750" s="120"/>
      <c r="G750" s="121"/>
      <c r="H750" s="57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2.5" customHeight="1">
      <c r="A751" s="43" t="s">
        <v>2718</v>
      </c>
      <c r="B751" s="45" t="s">
        <v>2719</v>
      </c>
      <c r="C751" s="47" t="s">
        <v>92</v>
      </c>
      <c r="D751" s="48" t="s">
        <v>2720</v>
      </c>
      <c r="E751" s="70" t="s">
        <v>2721</v>
      </c>
      <c r="F751" s="115"/>
      <c r="G751" s="116"/>
      <c r="H751" s="3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2.5" customHeight="1">
      <c r="A752" s="18" t="s">
        <v>2722</v>
      </c>
      <c r="B752" s="21" t="s">
        <v>2723</v>
      </c>
      <c r="C752" s="23" t="s">
        <v>87</v>
      </c>
      <c r="D752" s="25" t="s">
        <v>2724</v>
      </c>
      <c r="E752" s="66">
        <v>45050.0</v>
      </c>
      <c r="F752" s="120"/>
      <c r="G752" s="121"/>
      <c r="H752" s="57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2.5" customHeight="1">
      <c r="A753" s="43" t="s">
        <v>2725</v>
      </c>
      <c r="B753" s="45" t="s">
        <v>2726</v>
      </c>
      <c r="C753" s="47" t="s">
        <v>87</v>
      </c>
      <c r="D753" s="48" t="s">
        <v>2727</v>
      </c>
      <c r="E753" s="70" t="s">
        <v>2728</v>
      </c>
      <c r="F753" s="115"/>
      <c r="G753" s="116"/>
      <c r="H753" s="3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2.5" customHeight="1">
      <c r="A754" s="18" t="s">
        <v>2729</v>
      </c>
      <c r="B754" s="21" t="s">
        <v>2730</v>
      </c>
      <c r="C754" s="23" t="s">
        <v>116</v>
      </c>
      <c r="D754" s="183" t="s">
        <v>2731</v>
      </c>
      <c r="E754" s="66">
        <v>43533.0</v>
      </c>
      <c r="F754" s="120"/>
      <c r="G754" s="121"/>
      <c r="H754" s="57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2.5" customHeight="1">
      <c r="A755" s="43" t="s">
        <v>2733</v>
      </c>
      <c r="B755" s="45" t="s">
        <v>2734</v>
      </c>
      <c r="C755" s="47" t="s">
        <v>126</v>
      </c>
      <c r="D755" s="187" t="s">
        <v>2731</v>
      </c>
      <c r="E755" s="59">
        <v>43533.0</v>
      </c>
      <c r="F755" s="115"/>
      <c r="G755" s="116"/>
      <c r="H755" s="3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2.5" customHeight="1">
      <c r="A756" s="18" t="s">
        <v>2735</v>
      </c>
      <c r="B756" s="21" t="s">
        <v>2736</v>
      </c>
      <c r="C756" s="23" t="s">
        <v>106</v>
      </c>
      <c r="D756" s="25" t="s">
        <v>2737</v>
      </c>
      <c r="E756" s="31" t="s">
        <v>2566</v>
      </c>
      <c r="F756" s="120"/>
      <c r="G756" s="121"/>
      <c r="H756" s="57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2.5" customHeight="1">
      <c r="A757" s="43" t="s">
        <v>2378</v>
      </c>
      <c r="B757" s="45" t="s">
        <v>2377</v>
      </c>
      <c r="C757" s="47" t="s">
        <v>87</v>
      </c>
      <c r="D757" s="48" t="s">
        <v>2738</v>
      </c>
      <c r="E757" s="291">
        <v>42318.0</v>
      </c>
      <c r="F757" s="115"/>
      <c r="G757" s="116"/>
      <c r="H757" s="3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2.5" customHeight="1">
      <c r="A758" s="18" t="s">
        <v>2739</v>
      </c>
      <c r="B758" s="21" t="s">
        <v>2740</v>
      </c>
      <c r="C758" s="23" t="s">
        <v>346</v>
      </c>
      <c r="D758" s="25" t="s">
        <v>2741</v>
      </c>
      <c r="E758" s="31" t="s">
        <v>1233</v>
      </c>
      <c r="F758" s="120"/>
      <c r="G758" s="121"/>
      <c r="H758" s="57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2.5" customHeight="1">
      <c r="A759" s="43" t="s">
        <v>2743</v>
      </c>
      <c r="B759" s="45" t="s">
        <v>2744</v>
      </c>
      <c r="C759" s="47" t="s">
        <v>92</v>
      </c>
      <c r="D759" s="48" t="s">
        <v>2745</v>
      </c>
      <c r="E759" s="59" t="s">
        <v>1233</v>
      </c>
      <c r="F759" s="115"/>
      <c r="G759" s="116"/>
      <c r="H759" s="3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2.5" customHeight="1">
      <c r="A760" s="18" t="s">
        <v>2746</v>
      </c>
      <c r="B760" s="21" t="s">
        <v>2747</v>
      </c>
      <c r="C760" s="23" t="s">
        <v>92</v>
      </c>
      <c r="D760" s="25" t="s">
        <v>2748</v>
      </c>
      <c r="E760" s="53" t="s">
        <v>1233</v>
      </c>
      <c r="F760" s="120"/>
      <c r="G760" s="121"/>
      <c r="H760" s="57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2.5" customHeight="1">
      <c r="A761" s="43" t="s">
        <v>2749</v>
      </c>
      <c r="B761" s="45" t="s">
        <v>2750</v>
      </c>
      <c r="C761" s="47" t="s">
        <v>87</v>
      </c>
      <c r="D761" s="48" t="s">
        <v>2751</v>
      </c>
      <c r="E761" s="291">
        <v>42318.0</v>
      </c>
      <c r="F761" s="115"/>
      <c r="G761" s="116"/>
      <c r="H761" s="3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2.5" customHeight="1">
      <c r="A762" s="18" t="s">
        <v>2752</v>
      </c>
      <c r="B762" s="21" t="s">
        <v>2753</v>
      </c>
      <c r="C762" s="23" t="s">
        <v>141</v>
      </c>
      <c r="D762" s="25" t="s">
        <v>2754</v>
      </c>
      <c r="E762" s="31" t="s">
        <v>1932</v>
      </c>
      <c r="F762" s="120"/>
      <c r="G762" s="121"/>
      <c r="H762" s="57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2.5" customHeight="1">
      <c r="A763" s="43" t="s">
        <v>2755</v>
      </c>
      <c r="B763" s="45" t="s">
        <v>2756</v>
      </c>
      <c r="C763" s="47" t="s">
        <v>126</v>
      </c>
      <c r="D763" s="48" t="s">
        <v>2757</v>
      </c>
      <c r="E763" s="59" t="s">
        <v>1815</v>
      </c>
      <c r="F763" s="115"/>
      <c r="G763" s="116"/>
      <c r="H763" s="3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2.5" customHeight="1">
      <c r="A764" s="18" t="s">
        <v>2758</v>
      </c>
      <c r="B764" s="21" t="s">
        <v>2759</v>
      </c>
      <c r="C764" s="23" t="s">
        <v>87</v>
      </c>
      <c r="D764" s="25" t="s">
        <v>2760</v>
      </c>
      <c r="E764" s="53" t="s">
        <v>2761</v>
      </c>
      <c r="F764" s="120"/>
      <c r="G764" s="121"/>
      <c r="H764" s="57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2.5" customHeight="1">
      <c r="A765" s="43" t="s">
        <v>2762</v>
      </c>
      <c r="B765" s="45" t="s">
        <v>2763</v>
      </c>
      <c r="C765" s="47" t="s">
        <v>92</v>
      </c>
      <c r="D765" s="48" t="s">
        <v>2764</v>
      </c>
      <c r="E765" s="59" t="s">
        <v>1815</v>
      </c>
      <c r="F765" s="115"/>
      <c r="G765" s="116"/>
      <c r="H765" s="3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2.5" customHeight="1">
      <c r="A766" s="18" t="s">
        <v>2766</v>
      </c>
      <c r="B766" s="21" t="s">
        <v>2767</v>
      </c>
      <c r="C766" s="23" t="s">
        <v>126</v>
      </c>
      <c r="D766" s="25" t="s">
        <v>2768</v>
      </c>
      <c r="E766" s="53" t="s">
        <v>2308</v>
      </c>
      <c r="F766" s="120"/>
      <c r="G766" s="121"/>
      <c r="H766" s="57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2.5" customHeight="1">
      <c r="A767" s="43" t="s">
        <v>2769</v>
      </c>
      <c r="B767" s="45" t="s">
        <v>2770</v>
      </c>
      <c r="C767" s="47" t="s">
        <v>116</v>
      </c>
      <c r="D767" s="48" t="s">
        <v>2771</v>
      </c>
      <c r="E767" s="59" t="s">
        <v>2772</v>
      </c>
      <c r="F767" s="115"/>
      <c r="G767" s="116"/>
      <c r="H767" s="3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2.5" customHeight="1">
      <c r="A768" s="18" t="s">
        <v>2773</v>
      </c>
      <c r="B768" s="21" t="s">
        <v>2774</v>
      </c>
      <c r="C768" s="23" t="s">
        <v>126</v>
      </c>
      <c r="D768" s="25" t="s">
        <v>2775</v>
      </c>
      <c r="E768" s="53" t="s">
        <v>595</v>
      </c>
      <c r="F768" s="120"/>
      <c r="G768" s="121"/>
      <c r="H768" s="57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2.5" customHeight="1">
      <c r="A769" s="43" t="s">
        <v>2776</v>
      </c>
      <c r="B769" s="45" t="s">
        <v>2777</v>
      </c>
      <c r="C769" s="47" t="s">
        <v>126</v>
      </c>
      <c r="D769" s="48" t="s">
        <v>2778</v>
      </c>
      <c r="E769" s="52">
        <v>43892.0</v>
      </c>
      <c r="F769" s="115"/>
      <c r="G769" s="116"/>
      <c r="H769" s="3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2.5" customHeight="1">
      <c r="A770" s="18" t="s">
        <v>2779</v>
      </c>
      <c r="B770" s="21" t="s">
        <v>2780</v>
      </c>
      <c r="C770" s="23" t="s">
        <v>126</v>
      </c>
      <c r="D770" s="25" t="s">
        <v>2781</v>
      </c>
      <c r="E770" s="31" t="s">
        <v>595</v>
      </c>
      <c r="F770" s="120"/>
      <c r="G770" s="121"/>
      <c r="H770" s="57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2.5" customHeight="1">
      <c r="A771" s="43" t="s">
        <v>2782</v>
      </c>
      <c r="B771" s="45" t="s">
        <v>2783</v>
      </c>
      <c r="C771" s="47" t="s">
        <v>92</v>
      </c>
      <c r="D771" s="48" t="s">
        <v>2784</v>
      </c>
      <c r="E771" s="52">
        <v>44203.0</v>
      </c>
      <c r="F771" s="115"/>
      <c r="G771" s="116"/>
      <c r="H771" s="3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2.5" customHeight="1">
      <c r="A772" s="18" t="s">
        <v>2786</v>
      </c>
      <c r="B772" s="21" t="s">
        <v>2787</v>
      </c>
      <c r="C772" s="23" t="s">
        <v>87</v>
      </c>
      <c r="D772" s="25" t="s">
        <v>2788</v>
      </c>
      <c r="E772" s="53">
        <v>43416.0</v>
      </c>
      <c r="F772" s="120"/>
      <c r="G772" s="121"/>
      <c r="H772" s="57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2.5" customHeight="1">
      <c r="A773" s="43" t="s">
        <v>2606</v>
      </c>
      <c r="B773" s="45" t="s">
        <v>2603</v>
      </c>
      <c r="C773" s="47" t="s">
        <v>87</v>
      </c>
      <c r="D773" s="48" t="s">
        <v>2789</v>
      </c>
      <c r="E773" s="70" t="s">
        <v>2790</v>
      </c>
      <c r="F773" s="115"/>
      <c r="G773" s="116"/>
      <c r="H773" s="3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2.5" customHeight="1">
      <c r="A774" s="18" t="s">
        <v>2791</v>
      </c>
      <c r="B774" s="21" t="s">
        <v>2792</v>
      </c>
      <c r="C774" s="23" t="s">
        <v>87</v>
      </c>
      <c r="D774" s="25" t="s">
        <v>2793</v>
      </c>
      <c r="E774" s="66">
        <v>42283.0</v>
      </c>
      <c r="F774" s="120"/>
      <c r="G774" s="121"/>
      <c r="H774" s="57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2.5" customHeight="1">
      <c r="A775" s="43" t="s">
        <v>1406</v>
      </c>
      <c r="B775" s="45" t="s">
        <v>1572</v>
      </c>
      <c r="C775" s="47" t="s">
        <v>87</v>
      </c>
      <c r="D775" s="48" t="s">
        <v>1407</v>
      </c>
      <c r="E775" s="70" t="s">
        <v>901</v>
      </c>
      <c r="F775" s="115"/>
      <c r="G775" s="116"/>
      <c r="H775" s="3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2.5" customHeight="1">
      <c r="A776" s="18" t="s">
        <v>2794</v>
      </c>
      <c r="B776" s="21" t="s">
        <v>2795</v>
      </c>
      <c r="C776" s="23" t="s">
        <v>92</v>
      </c>
      <c r="D776" s="25" t="s">
        <v>2796</v>
      </c>
      <c r="E776" s="66">
        <v>43717.0</v>
      </c>
      <c r="F776" s="120"/>
      <c r="G776" s="121"/>
      <c r="H776" s="57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2.5" customHeight="1">
      <c r="A777" s="43" t="s">
        <v>2797</v>
      </c>
      <c r="B777" s="45" t="s">
        <v>2798</v>
      </c>
      <c r="C777" s="47" t="s">
        <v>92</v>
      </c>
      <c r="D777" s="48" t="s">
        <v>2799</v>
      </c>
      <c r="E777" s="70" t="s">
        <v>901</v>
      </c>
      <c r="F777" s="115"/>
      <c r="G777" s="116"/>
      <c r="H777" s="3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2.5" customHeight="1">
      <c r="A778" s="18" t="s">
        <v>2800</v>
      </c>
      <c r="B778" s="21" t="s">
        <v>2801</v>
      </c>
      <c r="C778" s="23" t="s">
        <v>87</v>
      </c>
      <c r="D778" s="25" t="s">
        <v>2799</v>
      </c>
      <c r="E778" s="53" t="s">
        <v>901</v>
      </c>
      <c r="F778" s="120"/>
      <c r="G778" s="121"/>
      <c r="H778" s="57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2.5" customHeight="1">
      <c r="A779" s="43" t="s">
        <v>2802</v>
      </c>
      <c r="B779" s="45" t="s">
        <v>2803</v>
      </c>
      <c r="C779" s="47" t="s">
        <v>218</v>
      </c>
      <c r="D779" s="48" t="s">
        <v>2804</v>
      </c>
      <c r="E779" s="52">
        <v>42042.0</v>
      </c>
      <c r="F779" s="115"/>
      <c r="G779" s="116"/>
      <c r="H779" s="3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2.5" customHeight="1">
      <c r="A780" s="18" t="s">
        <v>2805</v>
      </c>
      <c r="B780" s="21" t="s">
        <v>2806</v>
      </c>
      <c r="C780" s="23" t="s">
        <v>92</v>
      </c>
      <c r="D780" s="25" t="s">
        <v>2807</v>
      </c>
      <c r="E780" s="53">
        <v>44199.0</v>
      </c>
      <c r="F780" s="120"/>
      <c r="G780" s="121"/>
      <c r="H780" s="57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2.5" customHeight="1">
      <c r="A781" s="43" t="s">
        <v>1801</v>
      </c>
      <c r="B781" s="45" t="s">
        <v>1800</v>
      </c>
      <c r="C781" s="47" t="s">
        <v>87</v>
      </c>
      <c r="D781" s="48" t="s">
        <v>1995</v>
      </c>
      <c r="E781" s="70">
        <v>45261.0</v>
      </c>
      <c r="F781" s="115"/>
      <c r="G781" s="116"/>
      <c r="H781" s="3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2.5" customHeight="1">
      <c r="A782" s="18" t="s">
        <v>1509</v>
      </c>
      <c r="B782" s="21" t="s">
        <v>1586</v>
      </c>
      <c r="C782" s="23" t="s">
        <v>87</v>
      </c>
      <c r="D782" s="25" t="s">
        <v>1510</v>
      </c>
      <c r="E782" s="31" t="s">
        <v>2808</v>
      </c>
      <c r="F782" s="120"/>
      <c r="G782" s="121"/>
      <c r="H782" s="57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2.5" customHeight="1">
      <c r="A783" s="43" t="s">
        <v>2321</v>
      </c>
      <c r="B783" s="45" t="s">
        <v>2318</v>
      </c>
      <c r="C783" s="47" t="s">
        <v>87</v>
      </c>
      <c r="D783" s="48" t="s">
        <v>2809</v>
      </c>
      <c r="E783" s="59" t="s">
        <v>2810</v>
      </c>
      <c r="F783" s="115"/>
      <c r="G783" s="116"/>
      <c r="H783" s="3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2.5" customHeight="1">
      <c r="A784" s="18" t="s">
        <v>1463</v>
      </c>
      <c r="B784" s="21" t="s">
        <v>1578</v>
      </c>
      <c r="C784" s="23" t="s">
        <v>87</v>
      </c>
      <c r="D784" s="25" t="s">
        <v>1465</v>
      </c>
      <c r="E784" s="53" t="s">
        <v>2811</v>
      </c>
      <c r="F784" s="120"/>
      <c r="G784" s="121"/>
      <c r="H784" s="57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2.5" customHeight="1">
      <c r="A785" s="43" t="s">
        <v>2812</v>
      </c>
      <c r="B785" s="45" t="s">
        <v>2813</v>
      </c>
      <c r="C785" s="47" t="s">
        <v>87</v>
      </c>
      <c r="D785" s="48" t="s">
        <v>2814</v>
      </c>
      <c r="E785" s="59" t="s">
        <v>2815</v>
      </c>
      <c r="F785" s="115"/>
      <c r="G785" s="116"/>
      <c r="H785" s="3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2.5" customHeight="1">
      <c r="A786" s="18" t="s">
        <v>2816</v>
      </c>
      <c r="B786" s="21" t="s">
        <v>2817</v>
      </c>
      <c r="C786" s="23" t="s">
        <v>87</v>
      </c>
      <c r="D786" s="25" t="s">
        <v>2818</v>
      </c>
      <c r="E786" s="53" t="s">
        <v>2815</v>
      </c>
      <c r="F786" s="120"/>
      <c r="G786" s="121"/>
      <c r="H786" s="57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2.5" customHeight="1">
      <c r="A787" s="43" t="s">
        <v>2819</v>
      </c>
      <c r="B787" s="45" t="s">
        <v>2820</v>
      </c>
      <c r="C787" s="47" t="s">
        <v>87</v>
      </c>
      <c r="D787" s="48" t="s">
        <v>2821</v>
      </c>
      <c r="E787" s="59" t="s">
        <v>2822</v>
      </c>
      <c r="F787" s="115"/>
      <c r="G787" s="116"/>
      <c r="H787" s="3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2.5" customHeight="1">
      <c r="A788" s="18" t="s">
        <v>2823</v>
      </c>
      <c r="B788" s="21" t="s">
        <v>2824</v>
      </c>
      <c r="C788" s="23" t="s">
        <v>87</v>
      </c>
      <c r="D788" s="25" t="s">
        <v>2825</v>
      </c>
      <c r="E788" s="66">
        <v>42069.0</v>
      </c>
      <c r="F788" s="120"/>
      <c r="G788" s="121"/>
      <c r="H788" s="57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2.5" customHeight="1">
      <c r="A789" s="43" t="s">
        <v>1435</v>
      </c>
      <c r="B789" s="45" t="s">
        <v>1576</v>
      </c>
      <c r="C789" s="47" t="s">
        <v>87</v>
      </c>
      <c r="D789" s="48" t="s">
        <v>1437</v>
      </c>
      <c r="E789" s="59">
        <v>42069.0</v>
      </c>
      <c r="F789" s="115"/>
      <c r="G789" s="116"/>
      <c r="H789" s="3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2.5" customHeight="1">
      <c r="A790" s="18" t="s">
        <v>2826</v>
      </c>
      <c r="B790" s="21" t="s">
        <v>2827</v>
      </c>
      <c r="C790" s="23" t="s">
        <v>87</v>
      </c>
      <c r="D790" s="25" t="s">
        <v>2828</v>
      </c>
      <c r="E790" s="31" t="s">
        <v>792</v>
      </c>
      <c r="F790" s="120"/>
      <c r="G790" s="121"/>
      <c r="H790" s="57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2.5" customHeight="1">
      <c r="A791" s="43" t="s">
        <v>2829</v>
      </c>
      <c r="B791" s="45" t="s">
        <v>2830</v>
      </c>
      <c r="C791" s="47" t="s">
        <v>87</v>
      </c>
      <c r="D791" s="48" t="s">
        <v>2831</v>
      </c>
      <c r="E791" s="59" t="s">
        <v>1846</v>
      </c>
      <c r="F791" s="115"/>
      <c r="G791" s="116"/>
      <c r="H791" s="3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2.5" customHeight="1">
      <c r="A792" s="18" t="s">
        <v>2832</v>
      </c>
      <c r="B792" s="21" t="s">
        <v>2833</v>
      </c>
      <c r="C792" s="23" t="s">
        <v>87</v>
      </c>
      <c r="D792" s="25" t="s">
        <v>2834</v>
      </c>
      <c r="E792" s="53" t="s">
        <v>2835</v>
      </c>
      <c r="F792" s="120"/>
      <c r="G792" s="121"/>
      <c r="H792" s="57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2.5" customHeight="1">
      <c r="A793" s="43" t="s">
        <v>2836</v>
      </c>
      <c r="B793" s="45" t="s">
        <v>2837</v>
      </c>
      <c r="C793" s="47" t="s">
        <v>126</v>
      </c>
      <c r="D793" s="48" t="s">
        <v>2838</v>
      </c>
      <c r="E793" s="59" t="s">
        <v>2144</v>
      </c>
      <c r="F793" s="115"/>
      <c r="G793" s="116"/>
      <c r="H793" s="3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2.5" customHeight="1">
      <c r="A794" s="18" t="s">
        <v>2839</v>
      </c>
      <c r="B794" s="21" t="s">
        <v>2840</v>
      </c>
      <c r="C794" s="23" t="s">
        <v>126</v>
      </c>
      <c r="D794" s="25" t="s">
        <v>2841</v>
      </c>
      <c r="E794" s="53" t="s">
        <v>2842</v>
      </c>
      <c r="F794" s="120"/>
      <c r="G794" s="121"/>
      <c r="H794" s="57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2.5" customHeight="1">
      <c r="A795" s="43" t="s">
        <v>2843</v>
      </c>
      <c r="B795" s="45" t="s">
        <v>2844</v>
      </c>
      <c r="C795" s="47" t="s">
        <v>87</v>
      </c>
      <c r="D795" s="48" t="s">
        <v>2845</v>
      </c>
      <c r="E795" s="59" t="s">
        <v>891</v>
      </c>
      <c r="F795" s="115"/>
      <c r="G795" s="116"/>
      <c r="H795" s="3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2.5" customHeight="1">
      <c r="A796" s="18" t="s">
        <v>2846</v>
      </c>
      <c r="B796" s="21" t="s">
        <v>2847</v>
      </c>
      <c r="C796" s="23" t="s">
        <v>87</v>
      </c>
      <c r="D796" s="25" t="s">
        <v>2848</v>
      </c>
      <c r="E796" s="53" t="s">
        <v>130</v>
      </c>
      <c r="F796" s="120"/>
      <c r="G796" s="121"/>
      <c r="H796" s="57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2.5" customHeight="1">
      <c r="A797" s="43" t="s">
        <v>2849</v>
      </c>
      <c r="B797" s="45" t="s">
        <v>2850</v>
      </c>
      <c r="C797" s="47" t="s">
        <v>126</v>
      </c>
      <c r="D797" s="48" t="s">
        <v>2848</v>
      </c>
      <c r="E797" s="59" t="s">
        <v>130</v>
      </c>
      <c r="F797" s="115"/>
      <c r="G797" s="116"/>
      <c r="H797" s="3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2.5" customHeight="1">
      <c r="A798" s="18" t="s">
        <v>1982</v>
      </c>
      <c r="B798" s="21" t="s">
        <v>1978</v>
      </c>
      <c r="C798" s="23" t="s">
        <v>126</v>
      </c>
      <c r="D798" s="25" t="s">
        <v>2393</v>
      </c>
      <c r="E798" s="53" t="s">
        <v>2144</v>
      </c>
      <c r="F798" s="120"/>
      <c r="G798" s="121"/>
      <c r="H798" s="57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2.5" customHeight="1">
      <c r="A799" s="43" t="s">
        <v>2067</v>
      </c>
      <c r="B799" s="45" t="s">
        <v>2064</v>
      </c>
      <c r="C799" s="47" t="s">
        <v>126</v>
      </c>
      <c r="D799" s="48" t="s">
        <v>2550</v>
      </c>
      <c r="E799" s="52">
        <v>43353.0</v>
      </c>
      <c r="F799" s="115"/>
      <c r="G799" s="116"/>
      <c r="H799" s="3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2.5" customHeight="1">
      <c r="A800" s="18" t="s">
        <v>1638</v>
      </c>
      <c r="B800" s="21" t="s">
        <v>1636</v>
      </c>
      <c r="C800" s="23" t="s">
        <v>87</v>
      </c>
      <c r="D800" s="25" t="s">
        <v>1647</v>
      </c>
      <c r="E800" s="31" t="s">
        <v>2851</v>
      </c>
      <c r="F800" s="120"/>
      <c r="G800" s="121"/>
      <c r="H800" s="57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2.5" customHeight="1">
      <c r="A801" s="43" t="s">
        <v>2852</v>
      </c>
      <c r="B801" s="45" t="s">
        <v>2853</v>
      </c>
      <c r="C801" s="47" t="s">
        <v>106</v>
      </c>
      <c r="D801" s="48" t="s">
        <v>2854</v>
      </c>
      <c r="E801" s="52">
        <v>45455.0</v>
      </c>
      <c r="F801" s="115"/>
      <c r="G801" s="116"/>
      <c r="H801" s="3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2.5" customHeight="1">
      <c r="A802" s="18" t="s">
        <v>2855</v>
      </c>
      <c r="B802" s="21" t="s">
        <v>2856</v>
      </c>
      <c r="C802" s="23" t="s">
        <v>87</v>
      </c>
      <c r="D802" s="25" t="s">
        <v>2854</v>
      </c>
      <c r="E802" s="53">
        <v>45455.0</v>
      </c>
      <c r="F802" s="120"/>
      <c r="G802" s="121"/>
      <c r="H802" s="57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2.5" customHeight="1">
      <c r="A803" s="43" t="s">
        <v>2857</v>
      </c>
      <c r="B803" s="45" t="s">
        <v>2858</v>
      </c>
      <c r="C803" s="47" t="s">
        <v>87</v>
      </c>
      <c r="D803" s="48" t="s">
        <v>2859</v>
      </c>
      <c r="E803" s="70" t="s">
        <v>2063</v>
      </c>
      <c r="F803" s="115"/>
      <c r="G803" s="116"/>
      <c r="H803" s="3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2.5" customHeight="1">
      <c r="A804" s="18" t="s">
        <v>2861</v>
      </c>
      <c r="B804" s="21" t="s">
        <v>2862</v>
      </c>
      <c r="C804" s="23" t="s">
        <v>126</v>
      </c>
      <c r="D804" s="25" t="s">
        <v>2863</v>
      </c>
      <c r="E804" s="66">
        <v>43533.0</v>
      </c>
      <c r="F804" s="120"/>
      <c r="G804" s="121"/>
      <c r="H804" s="57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2.5" customHeight="1">
      <c r="A805" s="43" t="s">
        <v>2864</v>
      </c>
      <c r="B805" s="45" t="s">
        <v>2865</v>
      </c>
      <c r="C805" s="47" t="s">
        <v>106</v>
      </c>
      <c r="D805" s="48" t="s">
        <v>2866</v>
      </c>
      <c r="E805" s="70">
        <v>43747.0</v>
      </c>
      <c r="F805" s="115"/>
      <c r="G805" s="116"/>
      <c r="H805" s="3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2.5" customHeight="1">
      <c r="A806" s="18" t="s">
        <v>2867</v>
      </c>
      <c r="B806" s="21" t="s">
        <v>2868</v>
      </c>
      <c r="C806" s="23" t="s">
        <v>87</v>
      </c>
      <c r="D806" s="25" t="s">
        <v>2869</v>
      </c>
      <c r="E806" s="31">
        <v>44112.0</v>
      </c>
      <c r="F806" s="120"/>
      <c r="G806" s="121"/>
      <c r="H806" s="57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8" t="s">
        <v>2870</v>
      </c>
      <c r="B807" s="398" t="s">
        <v>2871</v>
      </c>
      <c r="C807" s="47" t="s">
        <v>218</v>
      </c>
      <c r="D807" s="47" t="s">
        <v>2872</v>
      </c>
      <c r="E807" s="52">
        <v>43101.0</v>
      </c>
      <c r="F807" s="54"/>
      <c r="G807" s="57"/>
      <c r="H807" s="3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399" t="s">
        <v>2873</v>
      </c>
      <c r="B808" s="400" t="s">
        <v>2874</v>
      </c>
      <c r="C808" s="401" t="s">
        <v>106</v>
      </c>
      <c r="D808" s="402" t="s">
        <v>2876</v>
      </c>
      <c r="E808" s="403">
        <v>45848.0</v>
      </c>
      <c r="F808" s="54"/>
      <c r="G808" s="57"/>
      <c r="H808" s="57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404" t="s">
        <v>2877</v>
      </c>
      <c r="B809" s="405" t="s">
        <v>2878</v>
      </c>
      <c r="C809" s="406" t="s">
        <v>415</v>
      </c>
      <c r="D809" s="406" t="s">
        <v>2879</v>
      </c>
      <c r="E809" s="407">
        <v>45994.0</v>
      </c>
      <c r="F809" s="36"/>
      <c r="G809" s="39"/>
      <c r="H809" s="3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408">
        <v>2.096500334E9</v>
      </c>
      <c r="B810" s="409" t="s">
        <v>2880</v>
      </c>
      <c r="C810" s="410" t="s">
        <v>415</v>
      </c>
      <c r="D810" s="410" t="s">
        <v>2881</v>
      </c>
      <c r="E810" s="411" t="s">
        <v>2882</v>
      </c>
      <c r="F810" s="412"/>
      <c r="G810" s="57"/>
      <c r="H810" s="57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408">
        <v>2.095863788E9</v>
      </c>
      <c r="B811" s="413" t="s">
        <v>2883</v>
      </c>
      <c r="C811" s="414" t="s">
        <v>92</v>
      </c>
      <c r="D811" s="415" t="s">
        <v>2884</v>
      </c>
      <c r="E811" s="416">
        <v>46266.0</v>
      </c>
      <c r="F811" s="417"/>
      <c r="G811" s="39"/>
      <c r="H811" s="3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418"/>
      <c r="B812" s="267"/>
      <c r="C812" s="54"/>
      <c r="D812" s="54"/>
      <c r="E812" s="419"/>
      <c r="F812" s="54"/>
      <c r="G812" s="39"/>
      <c r="H812" s="3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418"/>
      <c r="B813" s="36"/>
      <c r="C813" s="36"/>
      <c r="D813" s="36"/>
      <c r="E813" s="420"/>
      <c r="F813" s="421"/>
      <c r="G813" s="39"/>
      <c r="H813" s="3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424" t="s">
        <v>2885</v>
      </c>
      <c r="B814" s="54"/>
      <c r="C814" s="54"/>
      <c r="D814" s="54"/>
      <c r="E814" s="419"/>
      <c r="F814" s="421"/>
      <c r="G814" s="57"/>
      <c r="H814" s="57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418"/>
      <c r="B815" s="36"/>
      <c r="C815" s="36"/>
      <c r="D815" s="425" t="s">
        <v>2886</v>
      </c>
      <c r="E815" s="420"/>
      <c r="F815" s="421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36"/>
      <c r="B816" s="54"/>
      <c r="C816" s="54"/>
      <c r="D816" s="426" t="s">
        <v>2887</v>
      </c>
      <c r="E816" s="54"/>
      <c r="F816" s="421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425" t="s">
        <v>2888</v>
      </c>
      <c r="B817" s="425" t="s">
        <v>2889</v>
      </c>
      <c r="C817" s="36"/>
      <c r="D817" s="425" t="s">
        <v>2890</v>
      </c>
      <c r="E817" s="36"/>
      <c r="F817" s="421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425" t="s">
        <v>2891</v>
      </c>
      <c r="B818" s="426" t="s">
        <v>2889</v>
      </c>
      <c r="C818" s="54"/>
      <c r="D818" s="426" t="s">
        <v>2892</v>
      </c>
      <c r="E818" s="54"/>
      <c r="F818" s="421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425" t="s">
        <v>2893</v>
      </c>
      <c r="B819" s="425" t="s">
        <v>2889</v>
      </c>
      <c r="C819" s="36"/>
      <c r="D819" s="425" t="s">
        <v>2894</v>
      </c>
      <c r="E819" s="36"/>
      <c r="F819" s="421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425" t="s">
        <v>2895</v>
      </c>
      <c r="B820" s="426" t="s">
        <v>2889</v>
      </c>
      <c r="C820" s="54"/>
      <c r="D820" s="426" t="s">
        <v>2896</v>
      </c>
      <c r="E820" s="54"/>
      <c r="F820" s="421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429" t="s">
        <v>2897</v>
      </c>
      <c r="B821" s="430" t="s">
        <v>2898</v>
      </c>
      <c r="C821" s="36"/>
      <c r="D821" s="425" t="s">
        <v>2899</v>
      </c>
      <c r="E821" s="36"/>
      <c r="F821" s="421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429" t="s">
        <v>2900</v>
      </c>
      <c r="B822" s="430" t="s">
        <v>2898</v>
      </c>
      <c r="C822" s="54"/>
      <c r="D822" s="54"/>
      <c r="E822" s="54"/>
      <c r="F822" s="421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429" t="s">
        <v>234</v>
      </c>
      <c r="B823" s="430" t="s">
        <v>2898</v>
      </c>
      <c r="C823" s="36"/>
      <c r="D823" s="36"/>
      <c r="E823" s="36"/>
      <c r="F823" s="421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429" t="s">
        <v>2902</v>
      </c>
      <c r="B824" s="430" t="s">
        <v>2903</v>
      </c>
      <c r="C824" s="54"/>
      <c r="D824" s="54"/>
      <c r="E824" s="54"/>
      <c r="F824" s="421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429" t="s">
        <v>2904</v>
      </c>
      <c r="B825" s="430" t="s">
        <v>2903</v>
      </c>
      <c r="C825" s="36"/>
      <c r="D825" s="36"/>
      <c r="E825" s="36"/>
      <c r="F825" s="421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429" t="s">
        <v>2905</v>
      </c>
      <c r="B826" s="430" t="s">
        <v>2906</v>
      </c>
      <c r="C826" s="54"/>
      <c r="D826" s="54"/>
      <c r="E826" s="54"/>
      <c r="F826" s="421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36"/>
      <c r="B827" s="36"/>
      <c r="C827" s="36"/>
      <c r="D827" s="36"/>
      <c r="E827" s="36"/>
      <c r="F827" s="421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36"/>
      <c r="B828" s="54"/>
      <c r="C828" s="54"/>
      <c r="D828" s="54"/>
      <c r="E828" s="54"/>
      <c r="F828" s="421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36"/>
      <c r="B829" s="36"/>
      <c r="C829" s="36"/>
      <c r="D829" s="36"/>
      <c r="E829" s="36"/>
      <c r="F829" s="421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36"/>
      <c r="B830" s="54"/>
      <c r="C830" s="54"/>
      <c r="D830" s="54"/>
      <c r="E830" s="54"/>
      <c r="F830" s="421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36"/>
      <c r="B831" s="36"/>
      <c r="C831" s="36"/>
      <c r="D831" s="36"/>
      <c r="E831" s="36"/>
      <c r="F831" s="421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36"/>
      <c r="B832" s="54"/>
      <c r="C832" s="54"/>
      <c r="D832" s="54"/>
      <c r="E832" s="54"/>
      <c r="F832" s="421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36"/>
      <c r="B833" s="36"/>
      <c r="C833" s="36"/>
      <c r="D833" s="36"/>
      <c r="E833" s="36"/>
      <c r="F833" s="421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36"/>
      <c r="B834" s="54"/>
      <c r="C834" s="54"/>
      <c r="D834" s="54"/>
      <c r="E834" s="54"/>
      <c r="F834" s="421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36"/>
      <c r="B835" s="36"/>
      <c r="C835" s="36"/>
      <c r="D835" s="36"/>
      <c r="E835" s="36"/>
      <c r="F835" s="421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36"/>
      <c r="B836" s="54"/>
      <c r="C836" s="54"/>
      <c r="D836" s="54"/>
      <c r="E836" s="54"/>
      <c r="F836" s="421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36"/>
      <c r="B837" s="36"/>
      <c r="C837" s="36"/>
      <c r="D837" s="36"/>
      <c r="E837" s="36"/>
      <c r="F837" s="421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36"/>
      <c r="B838" s="54"/>
      <c r="C838" s="54"/>
      <c r="D838" s="54"/>
      <c r="E838" s="54"/>
      <c r="F838" s="421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36"/>
      <c r="B839" s="36"/>
      <c r="C839" s="36"/>
      <c r="D839" s="36"/>
      <c r="E839" s="36"/>
      <c r="F839" s="421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36"/>
      <c r="B840" s="54"/>
      <c r="C840" s="54"/>
      <c r="D840" s="54"/>
      <c r="E840" s="54"/>
      <c r="F840" s="421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36"/>
      <c r="B841" s="36"/>
      <c r="C841" s="36"/>
      <c r="D841" s="36"/>
      <c r="E841" s="36"/>
      <c r="F841" s="421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36"/>
      <c r="B842" s="54"/>
      <c r="C842" s="54"/>
      <c r="D842" s="54"/>
      <c r="E842" s="54"/>
      <c r="F842" s="421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36"/>
      <c r="B843" s="36"/>
      <c r="C843" s="36"/>
      <c r="D843" s="36"/>
      <c r="E843" s="36"/>
      <c r="F843" s="421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36"/>
      <c r="B844" s="54"/>
      <c r="C844" s="54"/>
      <c r="D844" s="54"/>
      <c r="E844" s="54"/>
      <c r="F844" s="421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36"/>
      <c r="B845" s="36"/>
      <c r="C845" s="36"/>
      <c r="D845" s="36"/>
      <c r="E845" s="36"/>
      <c r="F845" s="421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36"/>
      <c r="B846" s="54"/>
      <c r="C846" s="54"/>
      <c r="D846" s="54"/>
      <c r="E846" s="54"/>
      <c r="F846" s="421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36"/>
      <c r="B847" s="36"/>
      <c r="C847" s="36"/>
      <c r="D847" s="36"/>
      <c r="E847" s="36"/>
      <c r="F847" s="421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36"/>
      <c r="B848" s="54"/>
      <c r="C848" s="54"/>
      <c r="D848" s="54"/>
      <c r="E848" s="54"/>
      <c r="F848" s="421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36"/>
      <c r="B849" s="36"/>
      <c r="C849" s="36"/>
      <c r="D849" s="36"/>
      <c r="E849" s="36"/>
      <c r="F849" s="421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36"/>
      <c r="B850" s="54"/>
      <c r="C850" s="54"/>
      <c r="D850" s="54"/>
      <c r="E850" s="54"/>
      <c r="F850" s="421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36"/>
      <c r="B851" s="36"/>
      <c r="C851" s="36"/>
      <c r="D851" s="36"/>
      <c r="E851" s="36"/>
      <c r="F851" s="421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36"/>
      <c r="B852" s="54"/>
      <c r="C852" s="54"/>
      <c r="D852" s="54"/>
      <c r="E852" s="54"/>
      <c r="F852" s="421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36"/>
      <c r="B853" s="36"/>
      <c r="C853" s="36"/>
      <c r="D853" s="36"/>
      <c r="E853" s="36"/>
      <c r="F853" s="421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36"/>
      <c r="B854" s="54"/>
      <c r="C854" s="54"/>
      <c r="D854" s="54"/>
      <c r="E854" s="54"/>
      <c r="F854" s="421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36"/>
      <c r="B855" s="36"/>
      <c r="C855" s="36"/>
      <c r="D855" s="36"/>
      <c r="E855" s="36"/>
      <c r="F855" s="421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36"/>
      <c r="B856" s="54"/>
      <c r="C856" s="54"/>
      <c r="D856" s="54"/>
      <c r="E856" s="54"/>
      <c r="F856" s="421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36"/>
      <c r="B857" s="36"/>
      <c r="C857" s="36"/>
      <c r="D857" s="36"/>
      <c r="E857" s="36"/>
      <c r="F857" s="421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36"/>
      <c r="B858" s="54"/>
      <c r="C858" s="54"/>
      <c r="D858" s="54"/>
      <c r="E858" s="54"/>
      <c r="F858" s="421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36"/>
      <c r="B859" s="36"/>
      <c r="C859" s="36"/>
      <c r="D859" s="36"/>
      <c r="E859" s="36"/>
      <c r="F859" s="421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36"/>
      <c r="B860" s="54"/>
      <c r="C860" s="54"/>
      <c r="D860" s="54"/>
      <c r="E860" s="54"/>
      <c r="F860" s="421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36"/>
      <c r="B861" s="36"/>
      <c r="C861" s="36"/>
      <c r="D861" s="36"/>
      <c r="E861" s="36"/>
      <c r="F861" s="421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36"/>
      <c r="B862" s="54"/>
      <c r="C862" s="54"/>
      <c r="D862" s="54"/>
      <c r="E862" s="54"/>
      <c r="F862" s="421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36"/>
      <c r="B863" s="36"/>
      <c r="C863" s="36"/>
      <c r="D863" s="36"/>
      <c r="E863" s="36"/>
      <c r="F863" s="421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36"/>
      <c r="B864" s="54"/>
      <c r="C864" s="54"/>
      <c r="D864" s="54"/>
      <c r="E864" s="54"/>
      <c r="F864" s="421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36"/>
      <c r="B865" s="36"/>
      <c r="C865" s="36"/>
      <c r="D865" s="36"/>
      <c r="E865" s="36"/>
      <c r="F865" s="421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36"/>
      <c r="B866" s="54"/>
      <c r="C866" s="54"/>
      <c r="D866" s="54"/>
      <c r="E866" s="54"/>
      <c r="F866" s="421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36"/>
      <c r="B867" s="36"/>
      <c r="C867" s="36"/>
      <c r="D867" s="36"/>
      <c r="E867" s="36"/>
      <c r="F867" s="421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36"/>
      <c r="B868" s="54"/>
      <c r="C868" s="54"/>
      <c r="D868" s="54"/>
      <c r="E868" s="54"/>
      <c r="F868" s="421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36"/>
      <c r="B869" s="36"/>
      <c r="C869" s="36"/>
      <c r="D869" s="36"/>
      <c r="E869" s="36"/>
      <c r="F869" s="421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36"/>
      <c r="B870" s="54"/>
      <c r="C870" s="54"/>
      <c r="D870" s="54"/>
      <c r="E870" s="54"/>
      <c r="F870" s="421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36"/>
      <c r="B871" s="36"/>
      <c r="C871" s="36"/>
      <c r="D871" s="36"/>
      <c r="E871" s="36"/>
      <c r="F871" s="421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36"/>
      <c r="B872" s="54"/>
      <c r="C872" s="54"/>
      <c r="D872" s="54"/>
      <c r="E872" s="54"/>
      <c r="F872" s="421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36"/>
      <c r="B873" s="36"/>
      <c r="C873" s="36"/>
      <c r="D873" s="36"/>
      <c r="E873" s="36"/>
      <c r="F873" s="421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36"/>
      <c r="B874" s="54"/>
      <c r="C874" s="54"/>
      <c r="D874" s="54"/>
      <c r="E874" s="54"/>
      <c r="F874" s="421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36"/>
      <c r="B875" s="36"/>
      <c r="C875" s="36"/>
      <c r="D875" s="36"/>
      <c r="E875" s="36"/>
      <c r="F875" s="421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36"/>
      <c r="B876" s="54"/>
      <c r="C876" s="54"/>
      <c r="D876" s="54"/>
      <c r="E876" s="54"/>
      <c r="F876" s="421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36"/>
      <c r="B877" s="36"/>
      <c r="C877" s="36"/>
      <c r="D877" s="36"/>
      <c r="E877" s="36"/>
      <c r="F877" s="421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36"/>
      <c r="B878" s="54"/>
      <c r="C878" s="54"/>
      <c r="D878" s="54"/>
      <c r="E878" s="54"/>
      <c r="F878" s="421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36"/>
      <c r="B879" s="36"/>
      <c r="C879" s="36"/>
      <c r="D879" s="36"/>
      <c r="E879" s="36"/>
      <c r="F879" s="421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36"/>
      <c r="B880" s="54"/>
      <c r="C880" s="54"/>
      <c r="D880" s="54"/>
      <c r="E880" s="54"/>
      <c r="F880" s="421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36"/>
      <c r="B881" s="36"/>
      <c r="C881" s="36"/>
      <c r="D881" s="36"/>
      <c r="E881" s="36"/>
      <c r="F881" s="421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36"/>
      <c r="B882" s="54"/>
      <c r="C882" s="54"/>
      <c r="D882" s="54"/>
      <c r="E882" s="54"/>
      <c r="F882" s="421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36"/>
      <c r="B883" s="36"/>
      <c r="C883" s="36"/>
      <c r="D883" s="36"/>
      <c r="E883" s="36"/>
      <c r="F883" s="421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36"/>
      <c r="B884" s="54"/>
      <c r="C884" s="54"/>
      <c r="D884" s="54"/>
      <c r="E884" s="54"/>
      <c r="F884" s="421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36"/>
      <c r="B885" s="36"/>
      <c r="C885" s="36"/>
      <c r="D885" s="36"/>
      <c r="E885" s="36"/>
      <c r="F885" s="421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36"/>
      <c r="B886" s="54"/>
      <c r="C886" s="54"/>
      <c r="D886" s="54"/>
      <c r="E886" s="54"/>
      <c r="F886" s="421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36"/>
      <c r="B887" s="36"/>
      <c r="C887" s="36"/>
      <c r="D887" s="36"/>
      <c r="E887" s="36"/>
      <c r="F887" s="421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36"/>
      <c r="B888" s="54"/>
      <c r="C888" s="54"/>
      <c r="D888" s="54"/>
      <c r="E888" s="54"/>
      <c r="F888" s="421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36"/>
      <c r="B889" s="36"/>
      <c r="C889" s="36"/>
      <c r="D889" s="36"/>
      <c r="E889" s="36"/>
      <c r="F889" s="421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36"/>
      <c r="B890" s="54"/>
      <c r="C890" s="54"/>
      <c r="D890" s="54"/>
      <c r="E890" s="54"/>
      <c r="F890" s="421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36"/>
      <c r="B891" s="36"/>
      <c r="C891" s="36"/>
      <c r="D891" s="36"/>
      <c r="E891" s="36"/>
      <c r="F891" s="421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36"/>
      <c r="B892" s="54"/>
      <c r="C892" s="54"/>
      <c r="D892" s="54"/>
      <c r="E892" s="54"/>
      <c r="F892" s="421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36"/>
      <c r="B893" s="36"/>
      <c r="C893" s="36"/>
      <c r="D893" s="36"/>
      <c r="E893" s="36"/>
      <c r="F893" s="421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36"/>
      <c r="B894" s="54"/>
      <c r="C894" s="54"/>
      <c r="D894" s="54"/>
      <c r="E894" s="54"/>
      <c r="F894" s="421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36"/>
      <c r="B895" s="36"/>
      <c r="C895" s="36"/>
      <c r="D895" s="36"/>
      <c r="E895" s="36"/>
      <c r="F895" s="421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36"/>
      <c r="B896" s="54"/>
      <c r="C896" s="54"/>
      <c r="D896" s="54"/>
      <c r="E896" s="54"/>
      <c r="F896" s="421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36"/>
      <c r="B897" s="36"/>
      <c r="C897" s="36"/>
      <c r="D897" s="36"/>
      <c r="E897" s="36"/>
      <c r="F897" s="421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36"/>
      <c r="B898" s="54"/>
      <c r="C898" s="54"/>
      <c r="D898" s="54"/>
      <c r="E898" s="54"/>
      <c r="F898" s="421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36"/>
      <c r="B899" s="36"/>
      <c r="C899" s="36"/>
      <c r="D899" s="36"/>
      <c r="E899" s="36"/>
      <c r="F899" s="421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36"/>
      <c r="B900" s="54"/>
      <c r="C900" s="54"/>
      <c r="D900" s="54"/>
      <c r="E900" s="54"/>
      <c r="F900" s="421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36"/>
      <c r="B901" s="36"/>
      <c r="C901" s="36"/>
      <c r="D901" s="36"/>
      <c r="E901" s="36"/>
      <c r="F901" s="421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36"/>
      <c r="B902" s="54"/>
      <c r="C902" s="54"/>
      <c r="D902" s="54"/>
      <c r="E902" s="54"/>
      <c r="F902" s="421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36"/>
      <c r="B903" s="36"/>
      <c r="C903" s="36"/>
      <c r="D903" s="36"/>
      <c r="E903" s="36"/>
      <c r="F903" s="421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36"/>
      <c r="B904" s="54"/>
      <c r="C904" s="54"/>
      <c r="D904" s="54"/>
      <c r="E904" s="54"/>
      <c r="F904" s="421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36"/>
      <c r="B905" s="36"/>
      <c r="C905" s="36"/>
      <c r="D905" s="36"/>
      <c r="E905" s="36"/>
      <c r="F905" s="421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36"/>
      <c r="B906" s="54"/>
      <c r="C906" s="54"/>
      <c r="D906" s="54"/>
      <c r="E906" s="54"/>
      <c r="F906" s="421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36"/>
      <c r="B907" s="36"/>
      <c r="C907" s="36"/>
      <c r="D907" s="36"/>
      <c r="E907" s="36"/>
      <c r="F907" s="421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36"/>
      <c r="B908" s="54"/>
      <c r="C908" s="54"/>
      <c r="D908" s="54"/>
      <c r="E908" s="54"/>
      <c r="F908" s="421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36"/>
      <c r="B909" s="36"/>
      <c r="C909" s="36"/>
      <c r="D909" s="36"/>
      <c r="E909" s="36"/>
      <c r="F909" s="421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36"/>
      <c r="B910" s="36"/>
      <c r="C910" s="36"/>
      <c r="D910" s="36"/>
      <c r="E910" s="36"/>
      <c r="F910" s="421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36"/>
      <c r="B911" s="54"/>
      <c r="C911" s="54"/>
      <c r="D911" s="54"/>
      <c r="E911" s="54"/>
      <c r="F911" s="421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36"/>
      <c r="B912" s="36"/>
      <c r="C912" s="36"/>
      <c r="D912" s="36"/>
      <c r="E912" s="36"/>
      <c r="F912" s="421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36"/>
      <c r="B913" s="54"/>
      <c r="C913" s="54"/>
      <c r="D913" s="54"/>
      <c r="E913" s="54"/>
      <c r="F913" s="421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36"/>
      <c r="B914" s="36"/>
      <c r="C914" s="36"/>
      <c r="D914" s="36"/>
      <c r="E914" s="36"/>
      <c r="F914" s="421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36"/>
      <c r="B915" s="54"/>
      <c r="C915" s="54"/>
      <c r="D915" s="54"/>
      <c r="E915" s="54"/>
      <c r="F915" s="421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36"/>
      <c r="B916" s="36"/>
      <c r="C916" s="36"/>
      <c r="D916" s="36"/>
      <c r="E916" s="36"/>
      <c r="F916" s="421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36"/>
      <c r="B917" s="54"/>
      <c r="C917" s="54"/>
      <c r="D917" s="54"/>
      <c r="E917" s="54"/>
      <c r="F917" s="421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36"/>
      <c r="B918" s="36"/>
      <c r="C918" s="36"/>
      <c r="D918" s="36"/>
      <c r="E918" s="36"/>
      <c r="F918" s="421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36"/>
      <c r="B919" s="54"/>
      <c r="C919" s="54"/>
      <c r="D919" s="54"/>
      <c r="E919" s="54"/>
      <c r="F919" s="421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36"/>
      <c r="B920" s="36"/>
      <c r="C920" s="36"/>
      <c r="D920" s="36"/>
      <c r="E920" s="36"/>
      <c r="F920" s="421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36"/>
      <c r="B921" s="54"/>
      <c r="C921" s="54"/>
      <c r="D921" s="54"/>
      <c r="E921" s="54"/>
      <c r="F921" s="421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36"/>
      <c r="B922" s="36"/>
      <c r="C922" s="36"/>
      <c r="D922" s="36"/>
      <c r="E922" s="36"/>
      <c r="F922" s="421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36"/>
      <c r="B923" s="54"/>
      <c r="C923" s="54"/>
      <c r="D923" s="54"/>
      <c r="E923" s="54"/>
      <c r="F923" s="421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36"/>
      <c r="B924" s="36"/>
      <c r="C924" s="36"/>
      <c r="D924" s="36"/>
      <c r="E924" s="36"/>
      <c r="F924" s="421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36"/>
      <c r="B925" s="54"/>
      <c r="C925" s="54"/>
      <c r="D925" s="54"/>
      <c r="E925" s="54"/>
      <c r="F925" s="421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36"/>
      <c r="B926" s="36"/>
      <c r="C926" s="36"/>
      <c r="D926" s="36"/>
      <c r="E926" s="36"/>
      <c r="F926" s="421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36"/>
      <c r="B927" s="54"/>
      <c r="C927" s="54"/>
      <c r="D927" s="54"/>
      <c r="E927" s="54"/>
      <c r="F927" s="421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36"/>
      <c r="B928" s="36"/>
      <c r="C928" s="36"/>
      <c r="D928" s="36"/>
      <c r="E928" s="36"/>
      <c r="F928" s="421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36"/>
      <c r="B929" s="54"/>
      <c r="C929" s="54"/>
      <c r="D929" s="54"/>
      <c r="E929" s="54"/>
      <c r="F929" s="421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36"/>
      <c r="B930" s="36"/>
      <c r="C930" s="36"/>
      <c r="D930" s="36"/>
      <c r="E930" s="36"/>
      <c r="F930" s="421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36"/>
      <c r="B931" s="54"/>
      <c r="C931" s="54"/>
      <c r="D931" s="54"/>
      <c r="E931" s="54"/>
      <c r="F931" s="421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36"/>
      <c r="B932" s="36"/>
      <c r="C932" s="36"/>
      <c r="D932" s="36"/>
      <c r="E932" s="36"/>
      <c r="F932" s="421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36"/>
      <c r="B933" s="54"/>
      <c r="C933" s="54"/>
      <c r="D933" s="54"/>
      <c r="E933" s="54"/>
      <c r="F933" s="421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36"/>
      <c r="B934" s="36"/>
      <c r="C934" s="36"/>
      <c r="D934" s="36"/>
      <c r="E934" s="36"/>
      <c r="F934" s="421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36"/>
      <c r="B935" s="54"/>
      <c r="C935" s="54"/>
      <c r="D935" s="54"/>
      <c r="E935" s="54"/>
      <c r="F935" s="421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36"/>
      <c r="B936" s="36"/>
      <c r="C936" s="36"/>
      <c r="D936" s="36"/>
      <c r="E936" s="36"/>
      <c r="F936" s="421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36"/>
      <c r="B937" s="54"/>
      <c r="C937" s="54"/>
      <c r="D937" s="54"/>
      <c r="E937" s="54"/>
      <c r="F937" s="421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36"/>
      <c r="B938" s="36"/>
      <c r="C938" s="36"/>
      <c r="D938" s="36"/>
      <c r="E938" s="36"/>
      <c r="F938" s="421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36"/>
      <c r="B939" s="54"/>
      <c r="C939" s="54"/>
      <c r="D939" s="54"/>
      <c r="E939" s="54"/>
      <c r="F939" s="421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36"/>
      <c r="B940" s="36"/>
      <c r="C940" s="36"/>
      <c r="D940" s="36"/>
      <c r="E940" s="36"/>
      <c r="F940" s="421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36"/>
      <c r="B941" s="54"/>
      <c r="C941" s="54"/>
      <c r="D941" s="54"/>
      <c r="E941" s="54"/>
      <c r="F941" s="421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36"/>
      <c r="B942" s="36"/>
      <c r="C942" s="36"/>
      <c r="D942" s="36"/>
      <c r="E942" s="36"/>
      <c r="F942" s="421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36"/>
      <c r="B943" s="54"/>
      <c r="C943" s="54"/>
      <c r="D943" s="54"/>
      <c r="E943" s="54"/>
      <c r="F943" s="421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36"/>
      <c r="B944" s="36"/>
      <c r="C944" s="36"/>
      <c r="D944" s="36"/>
      <c r="E944" s="36"/>
      <c r="F944" s="421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36"/>
      <c r="B945" s="54"/>
      <c r="C945" s="54"/>
      <c r="D945" s="54"/>
      <c r="E945" s="54"/>
      <c r="F945" s="421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36"/>
      <c r="B946" s="36"/>
      <c r="C946" s="36"/>
      <c r="D946" s="36"/>
      <c r="E946" s="36"/>
      <c r="F946" s="421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36"/>
      <c r="B947" s="54"/>
      <c r="C947" s="54"/>
      <c r="D947" s="54"/>
      <c r="E947" s="54"/>
      <c r="F947" s="421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36"/>
      <c r="B948" s="36"/>
      <c r="C948" s="36"/>
      <c r="D948" s="36"/>
      <c r="E948" s="36"/>
      <c r="F948" s="421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36"/>
      <c r="B949" s="54"/>
      <c r="C949" s="54"/>
      <c r="D949" s="54"/>
      <c r="E949" s="54"/>
      <c r="F949" s="421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36"/>
      <c r="B950" s="36"/>
      <c r="C950" s="36"/>
      <c r="D950" s="36"/>
      <c r="E950" s="36"/>
      <c r="F950" s="421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36"/>
      <c r="B951" s="54"/>
      <c r="C951" s="54"/>
      <c r="D951" s="54"/>
      <c r="E951" s="54"/>
      <c r="F951" s="421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36"/>
      <c r="B952" s="36"/>
      <c r="C952" s="36"/>
      <c r="D952" s="36"/>
      <c r="E952" s="36"/>
      <c r="F952" s="421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36"/>
      <c r="B953" s="54"/>
      <c r="C953" s="54"/>
      <c r="D953" s="54"/>
      <c r="E953" s="54"/>
      <c r="F953" s="421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36"/>
      <c r="B954" s="36"/>
      <c r="C954" s="36"/>
      <c r="D954" s="36"/>
      <c r="E954" s="36"/>
      <c r="F954" s="421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36"/>
      <c r="B955" s="54"/>
      <c r="C955" s="54"/>
      <c r="D955" s="54"/>
      <c r="E955" s="54"/>
      <c r="F955" s="421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36"/>
      <c r="B956" s="36"/>
      <c r="C956" s="36"/>
      <c r="D956" s="36"/>
      <c r="E956" s="36"/>
      <c r="F956" s="421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36"/>
      <c r="B957" s="54"/>
      <c r="C957" s="54"/>
      <c r="D957" s="54"/>
      <c r="E957" s="54"/>
      <c r="F957" s="421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36"/>
      <c r="B958" s="36"/>
      <c r="C958" s="36"/>
      <c r="D958" s="36"/>
      <c r="E958" s="36"/>
      <c r="F958" s="421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36"/>
      <c r="B959" s="54"/>
      <c r="C959" s="54"/>
      <c r="D959" s="54"/>
      <c r="E959" s="54"/>
      <c r="F959" s="421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36"/>
      <c r="B960" s="36"/>
      <c r="C960" s="36"/>
      <c r="D960" s="36"/>
      <c r="E960" s="36"/>
      <c r="F960" s="421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36"/>
      <c r="B961" s="54"/>
      <c r="C961" s="54"/>
      <c r="D961" s="54"/>
      <c r="E961" s="54"/>
      <c r="F961" s="421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36"/>
      <c r="B962" s="36"/>
      <c r="C962" s="36"/>
      <c r="D962" s="36"/>
      <c r="E962" s="36"/>
      <c r="F962" s="421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36"/>
      <c r="B963" s="54"/>
      <c r="C963" s="54"/>
      <c r="D963" s="54"/>
      <c r="E963" s="54"/>
      <c r="F963" s="421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36"/>
      <c r="B964" s="36"/>
      <c r="C964" s="36"/>
      <c r="D964" s="36"/>
      <c r="E964" s="36"/>
      <c r="F964" s="421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36"/>
      <c r="B965" s="54"/>
      <c r="C965" s="54"/>
      <c r="D965" s="54"/>
      <c r="E965" s="54"/>
      <c r="F965" s="421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36"/>
      <c r="B966" s="36"/>
      <c r="C966" s="36"/>
      <c r="D966" s="36"/>
      <c r="E966" s="36"/>
      <c r="F966" s="421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36"/>
      <c r="B967" s="54"/>
      <c r="C967" s="54"/>
      <c r="D967" s="54"/>
      <c r="E967" s="54"/>
      <c r="F967" s="421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36"/>
      <c r="B968" s="36"/>
      <c r="C968" s="36"/>
      <c r="D968" s="36"/>
      <c r="E968" s="36"/>
      <c r="F968" s="421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36"/>
      <c r="B969" s="54"/>
      <c r="C969" s="54"/>
      <c r="D969" s="54"/>
      <c r="E969" s="54"/>
      <c r="F969" s="421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36"/>
      <c r="B970" s="36"/>
      <c r="C970" s="36"/>
      <c r="D970" s="36"/>
      <c r="E970" s="36"/>
      <c r="F970" s="421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36"/>
      <c r="B971" s="54"/>
      <c r="C971" s="54"/>
      <c r="D971" s="54"/>
      <c r="E971" s="54"/>
      <c r="F971" s="421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36"/>
      <c r="B972" s="36"/>
      <c r="C972" s="36"/>
      <c r="D972" s="36"/>
      <c r="E972" s="36"/>
      <c r="F972" s="421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36"/>
      <c r="B973" s="54"/>
      <c r="C973" s="54"/>
      <c r="D973" s="54"/>
      <c r="E973" s="54"/>
      <c r="F973" s="421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36"/>
      <c r="B974" s="36"/>
      <c r="C974" s="36"/>
      <c r="D974" s="36"/>
      <c r="E974" s="36"/>
      <c r="F974" s="421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36"/>
      <c r="B975" s="54"/>
      <c r="C975" s="54"/>
      <c r="D975" s="54"/>
      <c r="E975" s="54"/>
      <c r="F975" s="421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36"/>
      <c r="B976" s="36"/>
      <c r="C976" s="36"/>
      <c r="D976" s="36"/>
      <c r="E976" s="36"/>
      <c r="F976" s="421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36"/>
      <c r="B977" s="54"/>
      <c r="C977" s="54"/>
      <c r="D977" s="54"/>
      <c r="E977" s="54"/>
      <c r="F977" s="421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36"/>
      <c r="B978" s="36"/>
      <c r="C978" s="36"/>
      <c r="D978" s="36"/>
      <c r="E978" s="36"/>
      <c r="F978" s="421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36"/>
      <c r="B979" s="54"/>
      <c r="C979" s="54"/>
      <c r="D979" s="54"/>
      <c r="E979" s="54"/>
      <c r="F979" s="421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36"/>
      <c r="B980" s="36"/>
      <c r="C980" s="36"/>
      <c r="D980" s="36"/>
      <c r="E980" s="36"/>
      <c r="F980" s="421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36"/>
      <c r="B981" s="54"/>
      <c r="C981" s="54"/>
      <c r="D981" s="54"/>
      <c r="E981" s="54"/>
      <c r="F981" s="421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36"/>
      <c r="B982" s="36"/>
      <c r="C982" s="36"/>
      <c r="D982" s="36"/>
      <c r="E982" s="36"/>
      <c r="F982" s="421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36"/>
      <c r="B983" s="54"/>
      <c r="C983" s="54"/>
      <c r="D983" s="54"/>
      <c r="E983" s="54"/>
      <c r="F983" s="421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36"/>
      <c r="B984" s="36"/>
      <c r="C984" s="36"/>
      <c r="D984" s="36"/>
      <c r="E984" s="36"/>
      <c r="F984" s="421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36"/>
      <c r="B985" s="54"/>
      <c r="C985" s="54"/>
      <c r="D985" s="54"/>
      <c r="E985" s="54"/>
      <c r="F985" s="421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36"/>
      <c r="B986" s="36"/>
      <c r="C986" s="36"/>
      <c r="D986" s="36"/>
      <c r="E986" s="36"/>
      <c r="F986" s="421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36"/>
      <c r="B987" s="54"/>
      <c r="C987" s="54"/>
      <c r="D987" s="54"/>
      <c r="E987" s="54"/>
      <c r="F987" s="421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36"/>
      <c r="B988" s="36"/>
      <c r="C988" s="36"/>
      <c r="D988" s="36"/>
      <c r="E988" s="36"/>
      <c r="F988" s="421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36"/>
      <c r="B989" s="54"/>
      <c r="C989" s="54"/>
      <c r="D989" s="54"/>
      <c r="E989" s="54"/>
      <c r="F989" s="421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36"/>
      <c r="B990" s="36"/>
      <c r="C990" s="36"/>
      <c r="D990" s="36"/>
      <c r="E990" s="36"/>
      <c r="F990" s="421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36"/>
      <c r="B991" s="54"/>
      <c r="C991" s="54"/>
      <c r="D991" s="54"/>
      <c r="E991" s="54"/>
      <c r="F991" s="421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36"/>
      <c r="B992" s="36"/>
      <c r="C992" s="36"/>
      <c r="D992" s="36"/>
      <c r="E992" s="36"/>
      <c r="F992" s="421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36"/>
      <c r="B993" s="54"/>
      <c r="C993" s="54"/>
      <c r="D993" s="54"/>
      <c r="E993" s="54"/>
      <c r="F993" s="421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36"/>
      <c r="B994" s="36"/>
      <c r="C994" s="36"/>
      <c r="D994" s="36"/>
      <c r="E994" s="36"/>
      <c r="F994" s="421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36"/>
      <c r="B995" s="54"/>
      <c r="C995" s="54"/>
      <c r="D995" s="54"/>
      <c r="E995" s="54"/>
      <c r="F995" s="421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36"/>
      <c r="B996" s="36"/>
      <c r="C996" s="36"/>
      <c r="D996" s="36"/>
      <c r="E996" s="36"/>
      <c r="F996" s="421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36"/>
      <c r="B997" s="54"/>
      <c r="C997" s="54"/>
      <c r="D997" s="54"/>
      <c r="E997" s="54"/>
      <c r="F997" s="421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36"/>
      <c r="B998" s="36"/>
      <c r="C998" s="36"/>
      <c r="D998" s="36"/>
      <c r="E998" s="36"/>
      <c r="F998" s="421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36"/>
      <c r="B999" s="54"/>
      <c r="C999" s="54"/>
      <c r="D999" s="54"/>
      <c r="E999" s="54"/>
      <c r="F999" s="421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36"/>
      <c r="B1000" s="36"/>
      <c r="C1000" s="36"/>
      <c r="D1000" s="36"/>
      <c r="E1000" s="36"/>
      <c r="F1000" s="421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36"/>
      <c r="B1001" s="421"/>
      <c r="C1001" s="421"/>
      <c r="D1001" s="421"/>
      <c r="E1001" s="421"/>
      <c r="F1001" s="421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36"/>
      <c r="B1002" s="421"/>
      <c r="C1002" s="421"/>
      <c r="D1002" s="421"/>
      <c r="E1002" s="421"/>
      <c r="F1002" s="421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36"/>
      <c r="B1003" s="421"/>
      <c r="C1003" s="421"/>
      <c r="D1003" s="421"/>
      <c r="E1003" s="421"/>
      <c r="F1003" s="421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36"/>
      <c r="B1004" s="421"/>
      <c r="C1004" s="421"/>
      <c r="D1004" s="421"/>
      <c r="E1004" s="421"/>
      <c r="F1004" s="421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3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3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</sheetData>
  <conditionalFormatting sqref="A1:A797">
    <cfRule type="expression" dxfId="1" priority="1">
      <formula>COUNTIF($A2:$A806, A2) &gt; 1</formula>
    </cfRule>
  </conditionalFormatting>
  <conditionalFormatting sqref="A2:A807">
    <cfRule type="expression" dxfId="1" priority="2">
      <formula>COUNTIF(A:A,A2)&gt;1</formula>
    </cfRule>
  </conditionalFormatting>
  <conditionalFormatting sqref="A800:A807">
    <cfRule type="expression" dxfId="2" priority="3">
      <formula>#REF!="BANDWITH LAMA"</formula>
    </cfRule>
  </conditionalFormatting>
  <conditionalFormatting sqref="B798:B806">
    <cfRule type="expression" dxfId="2" priority="4">
      <formula>#REF!="BANDWITH LAMA"</formula>
    </cfRule>
  </conditionalFormatting>
  <dataValidations>
    <dataValidation type="custom" allowBlank="1" showDropDown="1" sqref="E2:E815">
      <formula1>OR(NOT(ISERROR(DATEVALUE(E2))), AND(ISNUMBER(E2), LEFT(CELL("format", E2))="D"))</formula1>
    </dataValidation>
  </dataValidations>
  <hyperlinks>
    <hyperlink r:id="rId1" ref="D34"/>
    <hyperlink r:id="rId2" ref="D35"/>
    <hyperlink r:id="rId3" ref="D409"/>
    <hyperlink r:id="rId4" ref="D410"/>
    <hyperlink r:id="rId5" ref="D418"/>
    <hyperlink r:id="rId6" ref="D419"/>
    <hyperlink r:id="rId7" ref="D654"/>
    <hyperlink r:id="rId8" ref="D655"/>
    <hyperlink r:id="rId9" ref="D754"/>
    <hyperlink r:id="rId10" ref="D755"/>
    <hyperlink r:id="rId11" ref="A814"/>
  </hyperlinks>
  <printOptions/>
  <pageMargins bottom="0.75" footer="0.0" header="0.0" left="0.7" right="0.7" top="0.75"/>
  <pageSetup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7.63"/>
    <col customWidth="1" min="3" max="3" width="96.5"/>
    <col customWidth="1" min="4" max="4" width="24.63"/>
    <col customWidth="1" min="5" max="5" width="23.25"/>
    <col customWidth="1" min="6" max="6" width="14.38"/>
    <col customWidth="1" min="7" max="7" width="24.0"/>
    <col customWidth="1" min="8" max="8" width="12.5"/>
    <col customWidth="1" min="9" max="10" width="14.5"/>
    <col customWidth="1" min="11" max="11" width="16.38"/>
    <col customWidth="1" min="12" max="12" width="22.88"/>
    <col customWidth="1" min="13" max="13" width="24.0"/>
    <col customWidth="1" min="14" max="14" width="29.13"/>
    <col customWidth="1" min="15" max="16" width="12.88"/>
    <col customWidth="1" min="17" max="17" width="15.38"/>
    <col customWidth="1" min="18" max="18" width="14.38"/>
    <col customWidth="1" min="19" max="19" width="13.5"/>
    <col customWidth="1" min="20" max="20" width="13.88"/>
    <col customWidth="1" min="21" max="22" width="14.38"/>
    <col customWidth="1" min="23" max="23" width="19.5"/>
    <col customWidth="1" min="24" max="24" width="18.13"/>
    <col customWidth="1" min="25" max="25" width="20.13"/>
    <col customWidth="1" min="26" max="26" width="18.5"/>
    <col customWidth="1" min="27" max="27" width="15.88"/>
    <col customWidth="1" min="28" max="28" width="16.75"/>
    <col customWidth="1" min="29" max="29" width="18.5"/>
    <col customWidth="1" min="30" max="30" width="13.88"/>
    <col customWidth="1" min="31" max="32" width="22.13"/>
    <col customWidth="1" min="33" max="33" width="17.88"/>
    <col customWidth="1" min="34" max="34" width="29.0"/>
    <col customWidth="1" min="35" max="35" width="44.5"/>
    <col customWidth="1" min="36" max="36" width="20.5"/>
    <col customWidth="1" min="37" max="37" width="18.25"/>
    <col customWidth="1" min="38" max="55" width="61.38"/>
  </cols>
  <sheetData>
    <row r="1" ht="15.0" customHeight="1">
      <c r="A1" s="2"/>
      <c r="B1" s="4"/>
      <c r="C1" s="7"/>
      <c r="H1" s="10"/>
      <c r="I1" s="4"/>
      <c r="J1" s="4"/>
      <c r="K1" s="4"/>
      <c r="L1" s="13"/>
      <c r="M1" s="14"/>
      <c r="N1" s="16"/>
      <c r="O1" s="13"/>
      <c r="P1" s="13"/>
      <c r="Q1" s="13"/>
      <c r="R1" s="13"/>
      <c r="S1" s="13"/>
      <c r="T1" s="13"/>
      <c r="U1" s="13"/>
      <c r="V1" s="19"/>
      <c r="W1" s="19"/>
      <c r="X1" s="19"/>
      <c r="Y1" s="4"/>
      <c r="Z1" s="24"/>
      <c r="AA1" s="4"/>
      <c r="AB1" s="4"/>
      <c r="AC1" s="4"/>
      <c r="AD1" s="4"/>
      <c r="AE1" s="28"/>
      <c r="AF1" s="28"/>
      <c r="AG1" s="28"/>
      <c r="AH1" s="4"/>
      <c r="AI1" s="4"/>
      <c r="AJ1" s="32"/>
      <c r="AK1" s="35"/>
      <c r="AL1" s="32"/>
      <c r="AM1" s="32"/>
      <c r="AN1" s="35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</row>
    <row r="2" ht="15.75" customHeight="1">
      <c r="A2" s="2"/>
      <c r="B2" s="4" t="s">
        <v>21</v>
      </c>
      <c r="C2" s="4"/>
      <c r="D2" s="10"/>
      <c r="E2" s="10"/>
      <c r="F2" s="10"/>
      <c r="G2" s="10"/>
      <c r="H2" s="10"/>
      <c r="I2" s="4"/>
      <c r="J2" s="4"/>
      <c r="K2" s="4"/>
      <c r="L2" s="13"/>
      <c r="M2" s="14"/>
      <c r="N2" s="16"/>
      <c r="O2" s="13"/>
      <c r="P2" s="13"/>
      <c r="Q2" s="13"/>
      <c r="R2" s="13"/>
      <c r="S2" s="13"/>
      <c r="T2" s="13"/>
      <c r="U2" s="13"/>
      <c r="V2" s="19"/>
      <c r="W2" s="19"/>
      <c r="X2" s="19"/>
      <c r="Y2" s="4"/>
      <c r="Z2" s="24"/>
      <c r="AA2" s="4"/>
      <c r="AB2" s="4"/>
      <c r="AC2" s="4"/>
      <c r="AD2" s="4"/>
      <c r="AE2" s="58"/>
      <c r="AF2" s="58"/>
      <c r="AG2" s="58"/>
      <c r="AH2" s="4"/>
      <c r="AI2" s="4"/>
      <c r="AJ2" s="32"/>
      <c r="AK2" s="35"/>
      <c r="AL2" s="32"/>
      <c r="AM2" s="32"/>
      <c r="AN2" s="35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</row>
    <row r="3" ht="33.75" customHeight="1">
      <c r="A3" s="61" t="s">
        <v>27</v>
      </c>
      <c r="B3" s="63" t="s">
        <v>33</v>
      </c>
      <c r="C3" s="63" t="s">
        <v>36</v>
      </c>
      <c r="D3" s="63" t="s">
        <v>2</v>
      </c>
      <c r="E3" s="63" t="s">
        <v>39</v>
      </c>
      <c r="F3" s="63" t="s">
        <v>40</v>
      </c>
      <c r="G3" s="67" t="s">
        <v>42</v>
      </c>
      <c r="H3" s="63" t="s">
        <v>44</v>
      </c>
      <c r="I3" s="71" t="s">
        <v>47</v>
      </c>
      <c r="J3" s="72"/>
      <c r="K3" s="73"/>
      <c r="L3" s="74" t="s">
        <v>49</v>
      </c>
      <c r="M3" s="75" t="s">
        <v>4</v>
      </c>
      <c r="N3" s="76" t="s">
        <v>57</v>
      </c>
      <c r="O3" s="77" t="s">
        <v>60</v>
      </c>
      <c r="P3" s="73"/>
      <c r="Q3" s="71" t="s">
        <v>62</v>
      </c>
      <c r="R3" s="73"/>
      <c r="S3" s="78" t="s">
        <v>65</v>
      </c>
      <c r="T3" s="71" t="s">
        <v>67</v>
      </c>
      <c r="U3" s="73"/>
      <c r="V3" s="79" t="s">
        <v>70</v>
      </c>
      <c r="W3" s="71" t="s">
        <v>72</v>
      </c>
      <c r="X3" s="73"/>
      <c r="Y3" s="82" t="s">
        <v>74</v>
      </c>
      <c r="Z3" s="72"/>
      <c r="AA3" s="72"/>
      <c r="AB3" s="72"/>
      <c r="AC3" s="72"/>
      <c r="AD3" s="83"/>
      <c r="AE3" s="84" t="s">
        <v>76</v>
      </c>
      <c r="AF3" s="86" t="s">
        <v>79</v>
      </c>
      <c r="AG3" s="86" t="s">
        <v>82</v>
      </c>
      <c r="AH3" s="88" t="s">
        <v>83</v>
      </c>
      <c r="AI3" s="67" t="s">
        <v>84</v>
      </c>
      <c r="AJ3" s="90"/>
      <c r="AK3" s="92"/>
      <c r="AL3" s="95"/>
      <c r="AM3" s="90"/>
      <c r="AN3" s="92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</row>
    <row r="4">
      <c r="A4" s="100"/>
      <c r="B4" s="100"/>
      <c r="C4" s="100"/>
      <c r="D4" s="100"/>
      <c r="E4" s="100"/>
      <c r="F4" s="100"/>
      <c r="G4" s="102" t="s">
        <v>93</v>
      </c>
      <c r="H4" s="100"/>
      <c r="I4" s="102" t="s">
        <v>95</v>
      </c>
      <c r="J4" s="102" t="s">
        <v>97</v>
      </c>
      <c r="K4" s="102" t="s">
        <v>98</v>
      </c>
      <c r="L4" s="100"/>
      <c r="M4" s="100"/>
      <c r="N4" s="100"/>
      <c r="O4" s="105" t="s">
        <v>100</v>
      </c>
      <c r="P4" s="102" t="s">
        <v>102</v>
      </c>
      <c r="Q4" s="102" t="s">
        <v>100</v>
      </c>
      <c r="R4" s="102" t="s">
        <v>102</v>
      </c>
      <c r="S4" s="109" t="s">
        <v>104</v>
      </c>
      <c r="T4" s="102" t="s">
        <v>107</v>
      </c>
      <c r="U4" s="113" t="s">
        <v>110</v>
      </c>
      <c r="V4" s="100"/>
      <c r="W4" s="118" t="s">
        <v>111</v>
      </c>
      <c r="X4" s="122" t="s">
        <v>118</v>
      </c>
      <c r="Y4" s="102" t="s">
        <v>100</v>
      </c>
      <c r="Z4" s="102" t="s">
        <v>119</v>
      </c>
      <c r="AA4" s="102" t="s">
        <v>121</v>
      </c>
      <c r="AB4" s="125" t="s">
        <v>122</v>
      </c>
      <c r="AC4" s="102" t="s">
        <v>124</v>
      </c>
      <c r="AD4" s="102" t="s">
        <v>125</v>
      </c>
      <c r="AE4" s="129" t="s">
        <v>76</v>
      </c>
      <c r="AF4" s="131" t="s">
        <v>79</v>
      </c>
      <c r="AG4" s="131" t="s">
        <v>82</v>
      </c>
      <c r="AH4" s="133" t="s">
        <v>83</v>
      </c>
      <c r="AI4" s="102" t="s">
        <v>84</v>
      </c>
      <c r="AJ4" s="90"/>
      <c r="AK4" s="92"/>
      <c r="AL4" s="90"/>
      <c r="AM4" s="90"/>
      <c r="AN4" s="92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</row>
    <row r="5" ht="14.25" customHeight="1">
      <c r="A5" s="138" t="s">
        <v>138</v>
      </c>
      <c r="B5" s="139" t="s">
        <v>143</v>
      </c>
      <c r="C5" s="139" t="s">
        <v>146</v>
      </c>
      <c r="D5" s="139" t="s">
        <v>148</v>
      </c>
      <c r="E5" s="139" t="s">
        <v>149</v>
      </c>
      <c r="F5" s="139" t="s">
        <v>150</v>
      </c>
      <c r="G5" s="139" t="s">
        <v>151</v>
      </c>
      <c r="H5" s="139" t="s">
        <v>153</v>
      </c>
      <c r="I5" s="139" t="s">
        <v>155</v>
      </c>
      <c r="J5" s="139" t="s">
        <v>156</v>
      </c>
      <c r="K5" s="139" t="s">
        <v>158</v>
      </c>
      <c r="L5" s="142" t="s">
        <v>160</v>
      </c>
      <c r="M5" s="147" t="s">
        <v>161</v>
      </c>
      <c r="N5" s="139" t="s">
        <v>167</v>
      </c>
      <c r="O5" s="151" t="s">
        <v>170</v>
      </c>
      <c r="P5" s="139" t="s">
        <v>172</v>
      </c>
      <c r="Q5" s="139" t="s">
        <v>174</v>
      </c>
      <c r="R5" s="139" t="s">
        <v>175</v>
      </c>
      <c r="S5" s="139" t="s">
        <v>177</v>
      </c>
      <c r="T5" s="139" t="s">
        <v>178</v>
      </c>
      <c r="U5" s="156" t="s">
        <v>179</v>
      </c>
      <c r="V5" s="158" t="s">
        <v>185</v>
      </c>
      <c r="W5" s="139" t="s">
        <v>188</v>
      </c>
      <c r="X5" s="139" t="s">
        <v>189</v>
      </c>
      <c r="Y5" s="139" t="s">
        <v>190</v>
      </c>
      <c r="Z5" s="139" t="s">
        <v>191</v>
      </c>
      <c r="AA5" s="139" t="s">
        <v>192</v>
      </c>
      <c r="AB5" s="139" t="s">
        <v>195</v>
      </c>
      <c r="AC5" s="139" t="s">
        <v>197</v>
      </c>
      <c r="AD5" s="139" t="s">
        <v>199</v>
      </c>
      <c r="AE5" s="162" t="s">
        <v>202</v>
      </c>
      <c r="AF5" s="162" t="s">
        <v>202</v>
      </c>
      <c r="AG5" s="162" t="s">
        <v>204</v>
      </c>
      <c r="AH5" s="164" t="s">
        <v>206</v>
      </c>
      <c r="AI5" s="102" t="s">
        <v>210</v>
      </c>
      <c r="AJ5" s="90"/>
      <c r="AK5" s="92"/>
      <c r="AL5" s="90"/>
      <c r="AM5" s="90"/>
      <c r="AN5" s="92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</row>
    <row r="6" ht="22.5" customHeight="1">
      <c r="A6" s="170">
        <v>1.0</v>
      </c>
      <c r="B6" s="173" t="s">
        <v>223</v>
      </c>
      <c r="C6" s="182" t="str">
        <f t="array" ref="C6">_xlfn.XLOOKUP(G6,DATABASE!$A$2:$A$806,DATABASE!$B$2:$B$806)</f>
        <v>Bank Jatim Internet Kantor Pusat; Jl.Basuki Rahmat No. 98-104, Surabaya ( Astinet )</v>
      </c>
      <c r="D6" s="184" t="str">
        <f t="array" ref="D6">_xlfn.XLOOKUP(G6,DATABASE!$A$2:$A$808,DATABASE!$C$2:$C$808)</f>
        <v>INTERNET KANTOR PUSAT</v>
      </c>
      <c r="E6" s="184" t="s">
        <v>242</v>
      </c>
      <c r="F6" s="185" t="s">
        <v>243</v>
      </c>
      <c r="G6" s="184" t="s">
        <v>181</v>
      </c>
      <c r="H6" s="184">
        <v>202512.0</v>
      </c>
      <c r="I6" s="186" t="s">
        <v>248</v>
      </c>
      <c r="J6" s="188"/>
      <c r="K6" s="184"/>
      <c r="L6" s="189" t="s">
        <v>184</v>
      </c>
      <c r="M6" s="190" t="s">
        <v>252</v>
      </c>
      <c r="N6" s="191"/>
      <c r="O6" s="192">
        <v>12390.4</v>
      </c>
      <c r="P6" s="194"/>
      <c r="Q6" s="195">
        <f t="shared" ref="Q6:R6" si="1">(O6*24*3600*30/8)/100000</f>
        <v>40144.896</v>
      </c>
      <c r="R6" s="195">
        <f t="shared" si="1"/>
        <v>0</v>
      </c>
      <c r="S6" s="197">
        <v>0.0</v>
      </c>
      <c r="T6" s="201">
        <f>(V6-S6)/V6</f>
        <v>1</v>
      </c>
      <c r="U6" s="201">
        <v>0.99</v>
      </c>
      <c r="V6" s="182">
        <v>2678400.0</v>
      </c>
      <c r="W6" s="182">
        <f t="shared" ref="W6:W770" si="3">MAX(0, (((S6 - ((1 - VALUE(U6)) * V6)) / V6) * AE6))</f>
        <v>0</v>
      </c>
      <c r="X6" s="203" t="s">
        <v>291</v>
      </c>
      <c r="Y6" s="204">
        <v>2.0412151E7</v>
      </c>
      <c r="Z6" s="205"/>
      <c r="AA6" s="182"/>
      <c r="AB6" s="182"/>
      <c r="AC6" s="182"/>
      <c r="AD6" s="182"/>
      <c r="AE6" s="206">
        <f t="shared" ref="AE6:AE75" si="4">SUM(Y6:AD6)</f>
        <v>20412151</v>
      </c>
      <c r="AF6" s="207">
        <f t="shared" ref="AF6:AF796" si="5">IFERROR(AE6+W6,0)</f>
        <v>20412151</v>
      </c>
      <c r="AG6" s="207">
        <v>1.0731328E8</v>
      </c>
      <c r="AH6" s="170"/>
      <c r="AI6" s="208"/>
      <c r="AJ6" s="209"/>
      <c r="AK6" s="2"/>
      <c r="AL6" s="10"/>
      <c r="AM6" s="211"/>
      <c r="AN6" s="51"/>
      <c r="AO6" s="212"/>
      <c r="AP6" s="10"/>
      <c r="AQ6" s="213"/>
      <c r="AR6" s="213"/>
      <c r="AS6" s="211"/>
      <c r="AT6" s="211"/>
      <c r="AU6" s="211"/>
      <c r="AV6" s="214"/>
      <c r="AW6" s="214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</row>
    <row r="7" ht="22.5" customHeight="1">
      <c r="A7" s="170">
        <f t="shared" ref="A7:A796" si="6">A6+1</f>
        <v>2</v>
      </c>
      <c r="B7" s="173" t="s">
        <v>223</v>
      </c>
      <c r="C7" s="182" t="str">
        <f t="array" ref="C7">_xlfn.XLOOKUP(G7,DATABASE!$A$2:$A$808,DATABASE!$B$2:$B$808)</f>
        <v>Bank Jatim Backhaul VPN IP Kantor Pusat; Jl. Basuki Rahmat No 98-104 Surabaya</v>
      </c>
      <c r="D7" s="184" t="str">
        <f t="array" ref="D7">_xlfn.XLOOKUP(G7,DATABASE!$A$2:$A$808,DATABASE!$C$2:$C$808)</f>
        <v>WAN KANTOR PUSAT</v>
      </c>
      <c r="E7" s="184" t="s">
        <v>351</v>
      </c>
      <c r="F7" s="185" t="s">
        <v>243</v>
      </c>
      <c r="G7" s="184" t="s">
        <v>354</v>
      </c>
      <c r="H7" s="184">
        <v>202512.0</v>
      </c>
      <c r="I7" s="186" t="s">
        <v>248</v>
      </c>
      <c r="J7" s="188"/>
      <c r="K7" s="184"/>
      <c r="L7" s="182" t="s">
        <v>356</v>
      </c>
      <c r="M7" s="191">
        <v>43199.0</v>
      </c>
      <c r="N7" s="191"/>
      <c r="O7" s="192">
        <v>48363.52</v>
      </c>
      <c r="P7" s="194"/>
      <c r="Q7" s="195">
        <f t="shared" ref="Q7:R7" si="2">(O7*24*3600*30/8)/100000</f>
        <v>156697.8048</v>
      </c>
      <c r="R7" s="195">
        <f t="shared" si="2"/>
        <v>0</v>
      </c>
      <c r="S7" s="197">
        <v>0.0</v>
      </c>
      <c r="T7" s="201">
        <f t="shared" ref="T7:T27" si="8">(V7-S7)/V7*100%</f>
        <v>1</v>
      </c>
      <c r="U7" s="201">
        <v>0.99</v>
      </c>
      <c r="V7" s="182">
        <v>2678400.0</v>
      </c>
      <c r="W7" s="182">
        <f t="shared" si="3"/>
        <v>0</v>
      </c>
      <c r="X7" s="203" t="s">
        <v>291</v>
      </c>
      <c r="Y7" s="195">
        <v>2.0776E7</v>
      </c>
      <c r="Z7" s="182"/>
      <c r="AA7" s="182"/>
      <c r="AB7" s="182"/>
      <c r="AC7" s="182"/>
      <c r="AD7" s="182"/>
      <c r="AE7" s="206">
        <f t="shared" si="4"/>
        <v>20776000</v>
      </c>
      <c r="AF7" s="207">
        <f t="shared" si="5"/>
        <v>20776000</v>
      </c>
      <c r="AG7" s="184"/>
      <c r="AH7" s="170"/>
      <c r="AI7" s="208"/>
      <c r="AJ7" s="209"/>
      <c r="AK7" s="2"/>
      <c r="AL7" s="10"/>
      <c r="AM7" s="211"/>
      <c r="AN7" s="51"/>
      <c r="AO7" s="212"/>
      <c r="AP7" s="10"/>
      <c r="AQ7" s="213"/>
      <c r="AR7" s="213"/>
      <c r="AS7" s="211"/>
      <c r="AT7" s="211"/>
      <c r="AU7" s="211"/>
      <c r="AV7" s="214"/>
      <c r="AW7" s="214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</row>
    <row r="8" ht="22.5" customHeight="1">
      <c r="A8" s="170">
        <f t="shared" si="6"/>
        <v>3</v>
      </c>
      <c r="B8" s="173" t="s">
        <v>223</v>
      </c>
      <c r="C8" s="220" t="str">
        <f t="array" ref="C8">_xlfn.XLOOKUP(G8,DATABASE!$A$2:$A$806,DATABASE!$B$2:$B$806)</f>
        <v>Bank Jatim Neucentrix Gubeng,  Jl.Sumatera No.131 Lt 3 Kec Gubeng , Surabaya</v>
      </c>
      <c r="D8" s="184" t="str">
        <f t="array" ref="D8">_xlfn.XLOOKUP(G8,DATABASE!$A$2:$A$808,DATABASE!$C$2:$C$808)</f>
        <v>COLOCATION</v>
      </c>
      <c r="E8" s="221" t="s">
        <v>392</v>
      </c>
      <c r="F8" s="222" t="s">
        <v>396</v>
      </c>
      <c r="G8" s="223" t="s">
        <v>71</v>
      </c>
      <c r="H8" s="221">
        <v>202512.0</v>
      </c>
      <c r="I8" s="224" t="s">
        <v>400</v>
      </c>
      <c r="J8" s="220"/>
      <c r="K8" s="221"/>
      <c r="L8" s="225" t="s">
        <v>78</v>
      </c>
      <c r="M8" s="226">
        <v>46003.0</v>
      </c>
      <c r="N8" s="227">
        <v>46003.0</v>
      </c>
      <c r="O8" s="228">
        <v>234.11</v>
      </c>
      <c r="P8" s="230"/>
      <c r="Q8" s="232">
        <f t="shared" ref="Q8:R8" si="7">(O8*24*3600*30/8)/100000</f>
        <v>758.5164</v>
      </c>
      <c r="R8" s="232">
        <f t="shared" si="7"/>
        <v>0</v>
      </c>
      <c r="S8" s="197">
        <v>0.0</v>
      </c>
      <c r="T8" s="233">
        <f t="shared" si="8"/>
        <v>1</v>
      </c>
      <c r="U8" s="233">
        <v>0.99</v>
      </c>
      <c r="V8" s="220">
        <v>2678400.0</v>
      </c>
      <c r="W8" s="182">
        <f t="shared" si="3"/>
        <v>0</v>
      </c>
      <c r="X8" s="234" t="s">
        <v>291</v>
      </c>
      <c r="Y8" s="235">
        <v>1377297.0</v>
      </c>
      <c r="Z8" s="220"/>
      <c r="AA8" s="220"/>
      <c r="AB8" s="220"/>
      <c r="AC8" s="220">
        <v>0.0</v>
      </c>
      <c r="AD8" s="220"/>
      <c r="AE8" s="236">
        <f t="shared" si="4"/>
        <v>1377297</v>
      </c>
      <c r="AF8" s="237">
        <f t="shared" si="5"/>
        <v>1377297</v>
      </c>
      <c r="AG8" s="221"/>
      <c r="AH8" s="238"/>
      <c r="AI8" s="225" t="s">
        <v>434</v>
      </c>
      <c r="AJ8" s="209"/>
      <c r="AK8" s="2"/>
      <c r="AL8" s="10"/>
      <c r="AM8" s="211"/>
      <c r="AN8" s="51"/>
      <c r="AO8" s="212"/>
      <c r="AP8" s="10"/>
      <c r="AQ8" s="213"/>
      <c r="AR8" s="213"/>
      <c r="AS8" s="211"/>
      <c r="AT8" s="211"/>
      <c r="AU8" s="211"/>
      <c r="AV8" s="214"/>
      <c r="AW8" s="214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</row>
    <row r="9" ht="22.5" customHeight="1">
      <c r="A9" s="170">
        <f t="shared" si="6"/>
        <v>4</v>
      </c>
      <c r="B9" s="173" t="s">
        <v>223</v>
      </c>
      <c r="C9" s="182" t="str">
        <f t="array" ref="C9">_xlfn.XLOOKUP(G9,DATABASE!$A$2:$A$809,DATABASE!$B$2:$B$809)</f>
        <v>Bank Jatim u/ PT ACS, JL. Soekarno Hatta 269,Bandung (SMS Banking Primary)</v>
      </c>
      <c r="D9" s="184" t="str">
        <f t="array" ref="D9">_xlfn.XLOOKUP(G9,DATABASE!$A$2:$A$809,DATABASE!$C$2:$C$809)</f>
        <v>H2H</v>
      </c>
      <c r="E9" s="240" t="s">
        <v>351</v>
      </c>
      <c r="F9" s="241" t="s">
        <v>457</v>
      </c>
      <c r="G9" s="240" t="s">
        <v>458</v>
      </c>
      <c r="H9" s="240">
        <v>202512.0</v>
      </c>
      <c r="I9" s="240" t="s">
        <v>461</v>
      </c>
      <c r="J9" s="242"/>
      <c r="K9" s="241"/>
      <c r="L9" s="243" t="s">
        <v>464</v>
      </c>
      <c r="M9" s="244" t="s">
        <v>466</v>
      </c>
      <c r="N9" s="245">
        <v>46009.0</v>
      </c>
      <c r="O9" s="246">
        <v>5.949999999999999</v>
      </c>
      <c r="P9" s="244"/>
      <c r="Q9" s="247">
        <f t="shared" ref="Q9:R9" si="9">(O9*24*3600*30/8)/100000</f>
        <v>19.278</v>
      </c>
      <c r="R9" s="247">
        <f t="shared" si="9"/>
        <v>0</v>
      </c>
      <c r="S9" s="197">
        <v>0.0</v>
      </c>
      <c r="T9" s="250">
        <f t="shared" si="8"/>
        <v>1</v>
      </c>
      <c r="U9" s="250">
        <v>0.99</v>
      </c>
      <c r="V9" s="242">
        <v>2678400.0</v>
      </c>
      <c r="W9" s="182">
        <f t="shared" si="3"/>
        <v>0</v>
      </c>
      <c r="X9" s="252" t="s">
        <v>291</v>
      </c>
      <c r="Y9" s="255">
        <v>0.0</v>
      </c>
      <c r="Z9" s="256"/>
      <c r="AA9" s="258"/>
      <c r="AB9" s="260">
        <v>1391891.0</v>
      </c>
      <c r="AC9" s="242"/>
      <c r="AD9" s="242"/>
      <c r="AE9" s="262">
        <f t="shared" si="4"/>
        <v>1391891</v>
      </c>
      <c r="AF9" s="264">
        <f t="shared" si="5"/>
        <v>1391891</v>
      </c>
      <c r="AG9" s="240"/>
      <c r="AH9" s="266"/>
      <c r="AI9" s="268" t="s">
        <v>498</v>
      </c>
      <c r="AJ9" s="2"/>
      <c r="AK9" s="2"/>
      <c r="AL9" s="10"/>
      <c r="AM9" s="211"/>
      <c r="AN9" s="51"/>
      <c r="AO9" s="212"/>
      <c r="AP9" s="10"/>
      <c r="AQ9" s="213"/>
      <c r="AR9" s="213"/>
      <c r="AS9" s="211"/>
      <c r="AT9" s="211"/>
      <c r="AU9" s="211"/>
      <c r="AV9" s="214"/>
      <c r="AW9" s="269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</row>
    <row r="10" ht="22.5" customHeight="1">
      <c r="A10" s="170">
        <f t="shared" si="6"/>
        <v>5</v>
      </c>
      <c r="B10" s="173" t="s">
        <v>223</v>
      </c>
      <c r="C10" s="182" t="str">
        <f t="array" ref="C10">_xlfn.XLOOKUP(G10,DATABASE!$A$2:$A$806,DATABASE!$B$2:$B$806)</f>
        <v>Bank Jatim u/ Host To Host Finnet ; Jl Kapt.Subijanto Graha Telkom Sigma Lt. 3 BSD Lekong - Serpong</v>
      </c>
      <c r="D10" s="184" t="str">
        <f t="array" ref="D10">_xlfn.XLOOKUP(G10,DATABASE!$A$2:$A$809,DATABASE!$C$2:$C$809)</f>
        <v>H2H</v>
      </c>
      <c r="E10" s="184" t="s">
        <v>351</v>
      </c>
      <c r="F10" s="184" t="s">
        <v>243</v>
      </c>
      <c r="G10" s="184" t="s">
        <v>193</v>
      </c>
      <c r="H10" s="184">
        <v>202512.0</v>
      </c>
      <c r="I10" s="186" t="s">
        <v>461</v>
      </c>
      <c r="J10" s="184"/>
      <c r="K10" s="184"/>
      <c r="L10" s="182" t="s">
        <v>198</v>
      </c>
      <c r="M10" s="191">
        <v>42278.0</v>
      </c>
      <c r="N10" s="191"/>
      <c r="O10" s="192">
        <v>1.72108</v>
      </c>
      <c r="P10" s="194"/>
      <c r="Q10" s="195">
        <f t="shared" ref="Q10:R10" si="10">(O10*24*3600*30/8)/100000</f>
        <v>5.5762992</v>
      </c>
      <c r="R10" s="195">
        <f t="shared" si="10"/>
        <v>0</v>
      </c>
      <c r="S10" s="197">
        <v>0.0</v>
      </c>
      <c r="T10" s="201">
        <f t="shared" si="8"/>
        <v>1</v>
      </c>
      <c r="U10" s="201">
        <v>0.99</v>
      </c>
      <c r="V10" s="182">
        <v>2678400.0</v>
      </c>
      <c r="W10" s="182">
        <f t="shared" si="3"/>
        <v>0</v>
      </c>
      <c r="X10" s="203" t="s">
        <v>291</v>
      </c>
      <c r="Y10" s="204">
        <v>2319819.0</v>
      </c>
      <c r="Z10" s="204"/>
      <c r="AA10" s="182"/>
      <c r="AB10" s="182"/>
      <c r="AC10" s="182"/>
      <c r="AD10" s="182"/>
      <c r="AE10" s="206">
        <f t="shared" si="4"/>
        <v>2319819</v>
      </c>
      <c r="AF10" s="207">
        <f t="shared" si="5"/>
        <v>2319819</v>
      </c>
      <c r="AG10" s="184"/>
      <c r="AH10" s="170"/>
      <c r="AI10" s="271"/>
      <c r="AJ10" s="2"/>
      <c r="AK10" s="2"/>
      <c r="AL10" s="10"/>
      <c r="AM10" s="272"/>
      <c r="AN10" s="51"/>
      <c r="AO10" s="212"/>
      <c r="AP10" s="10"/>
      <c r="AQ10" s="213"/>
      <c r="AR10" s="213"/>
      <c r="AS10" s="211"/>
      <c r="AT10" s="211"/>
      <c r="AU10" s="211"/>
      <c r="AV10" s="214"/>
      <c r="AW10" s="214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</row>
    <row r="11" ht="22.5" customHeight="1">
      <c r="A11" s="170">
        <f t="shared" si="6"/>
        <v>6</v>
      </c>
      <c r="B11" s="173" t="s">
        <v>223</v>
      </c>
      <c r="C11" s="182" t="str">
        <f t="array" ref="C11">_xlfn.XLOOKUP(G11,DATABASE!$A$2:$A$806,DATABASE!$B$2:$B$806)</f>
        <v>Bank Jatim u/ Host To Host MPN G2 KEMENKEU; Graha Telkom Sigma Lt 3 BSD Tangerang</v>
      </c>
      <c r="D11" s="184" t="str">
        <f t="array" ref="D11">_xlfn.XLOOKUP(G11,DATABASE!$A$2:$A$809,DATABASE!$C$2:$C$809)</f>
        <v>H2H</v>
      </c>
      <c r="E11" s="184" t="s">
        <v>351</v>
      </c>
      <c r="F11" s="184" t="s">
        <v>243</v>
      </c>
      <c r="G11" s="184" t="s">
        <v>553</v>
      </c>
      <c r="H11" s="184">
        <v>202512.0</v>
      </c>
      <c r="I11" s="184" t="s">
        <v>461</v>
      </c>
      <c r="J11" s="182"/>
      <c r="K11" s="184"/>
      <c r="L11" s="182" t="s">
        <v>554</v>
      </c>
      <c r="M11" s="191">
        <v>42099.0</v>
      </c>
      <c r="N11" s="191"/>
      <c r="O11" s="192">
        <v>15.3</v>
      </c>
      <c r="P11" s="194"/>
      <c r="Q11" s="195">
        <f t="shared" ref="Q11:R11" si="11">(O11*24*3600*30/8)/100000</f>
        <v>49.572</v>
      </c>
      <c r="R11" s="195">
        <f t="shared" si="11"/>
        <v>0</v>
      </c>
      <c r="S11" s="197">
        <v>0.0</v>
      </c>
      <c r="T11" s="201">
        <f t="shared" si="8"/>
        <v>1</v>
      </c>
      <c r="U11" s="201">
        <v>0.99</v>
      </c>
      <c r="V11" s="182">
        <v>2678400.0</v>
      </c>
      <c r="W11" s="182">
        <f t="shared" si="3"/>
        <v>0</v>
      </c>
      <c r="X11" s="203" t="s">
        <v>291</v>
      </c>
      <c r="Y11" s="204">
        <v>2319819.0</v>
      </c>
      <c r="Z11" s="182"/>
      <c r="AA11" s="182"/>
      <c r="AB11" s="182"/>
      <c r="AC11" s="182"/>
      <c r="AD11" s="182"/>
      <c r="AE11" s="206">
        <f t="shared" si="4"/>
        <v>2319819</v>
      </c>
      <c r="AF11" s="207">
        <f t="shared" si="5"/>
        <v>2319819</v>
      </c>
      <c r="AG11" s="184"/>
      <c r="AH11" s="170"/>
      <c r="AI11" s="184"/>
      <c r="AJ11" s="2"/>
      <c r="AK11" s="2"/>
      <c r="AL11" s="10"/>
      <c r="AM11" s="211"/>
      <c r="AN11" s="51"/>
      <c r="AO11" s="212"/>
      <c r="AP11" s="10"/>
      <c r="AQ11" s="213"/>
      <c r="AR11" s="213"/>
      <c r="AS11" s="211"/>
      <c r="AT11" s="211"/>
      <c r="AU11" s="211"/>
      <c r="AV11" s="214"/>
      <c r="AW11" s="214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</row>
    <row r="12" ht="22.5" customHeight="1">
      <c r="A12" s="170">
        <f t="shared" si="6"/>
        <v>7</v>
      </c>
      <c r="B12" s="173" t="s">
        <v>223</v>
      </c>
      <c r="C12" s="182" t="str">
        <f t="array" ref="C12">_xlfn.XLOOKUP(G12,DATABASE!$A$2:$A$806,DATABASE!$B$2:$B$806)</f>
        <v>Bank Jatim u/ Bandwith Pelaporan Aplikasi BI-RTGS/SSSS/ETP, Bank Indonesia - RTGS; Telkom Sigma Lakarsantri IVC Surabaya</v>
      </c>
      <c r="D12" s="286" t="str">
        <f t="array" ref="D12">_xlfn.XLOOKUP(G12,DATABASE!$A$2:$A$809,DATABASE!$C$2:$C$809)</f>
        <v>Aplikasi BI-RTGS/SSSS/ETP BI</v>
      </c>
      <c r="E12" s="286" t="s">
        <v>571</v>
      </c>
      <c r="F12" s="184" t="s">
        <v>243</v>
      </c>
      <c r="G12" s="184" t="s">
        <v>228</v>
      </c>
      <c r="H12" s="184">
        <v>202512.0</v>
      </c>
      <c r="I12" s="287" t="s">
        <v>575</v>
      </c>
      <c r="J12" s="182"/>
      <c r="K12" s="184"/>
      <c r="L12" s="288" t="s">
        <v>231</v>
      </c>
      <c r="M12" s="194" t="s">
        <v>579</v>
      </c>
      <c r="N12" s="191"/>
      <c r="O12" s="192">
        <v>86.18</v>
      </c>
      <c r="P12" s="194"/>
      <c r="Q12" s="195">
        <f t="shared" ref="Q12:R12" si="12">(O12*24*3600*30/8)/100000</f>
        <v>279.2232</v>
      </c>
      <c r="R12" s="195">
        <f t="shared" si="12"/>
        <v>0</v>
      </c>
      <c r="S12" s="197">
        <v>0.0</v>
      </c>
      <c r="T12" s="201">
        <f t="shared" si="8"/>
        <v>1</v>
      </c>
      <c r="U12" s="201">
        <v>0.99</v>
      </c>
      <c r="V12" s="182">
        <v>2678400.0</v>
      </c>
      <c r="W12" s="182">
        <f t="shared" si="3"/>
        <v>0</v>
      </c>
      <c r="X12" s="203" t="s">
        <v>291</v>
      </c>
      <c r="Y12" s="204">
        <v>5782000.0</v>
      </c>
      <c r="Z12" s="182"/>
      <c r="AA12" s="182"/>
      <c r="AB12" s="182"/>
      <c r="AC12" s="182"/>
      <c r="AD12" s="182"/>
      <c r="AE12" s="206">
        <f t="shared" si="4"/>
        <v>5782000</v>
      </c>
      <c r="AF12" s="207">
        <f t="shared" si="5"/>
        <v>5782000</v>
      </c>
      <c r="AG12" s="184"/>
      <c r="AH12" s="170"/>
      <c r="AI12" s="290" t="s">
        <v>591</v>
      </c>
      <c r="AJ12" s="2"/>
      <c r="AK12" s="2"/>
      <c r="AL12" s="10"/>
      <c r="AM12" s="211"/>
      <c r="AN12" s="51"/>
      <c r="AO12" s="212"/>
      <c r="AP12" s="10"/>
      <c r="AQ12" s="213"/>
      <c r="AR12" s="213"/>
      <c r="AS12" s="211"/>
      <c r="AT12" s="211"/>
      <c r="AU12" s="211"/>
      <c r="AV12" s="214"/>
      <c r="AW12" s="214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</row>
    <row r="13" ht="22.5" customHeight="1">
      <c r="A13" s="170">
        <f t="shared" si="6"/>
        <v>8</v>
      </c>
      <c r="B13" s="173" t="s">
        <v>223</v>
      </c>
      <c r="C13" s="182" t="str">
        <f t="array" ref="C13">_xlfn.XLOOKUP(G13,DATABASE!$A$2:$A$806,DATABASE!$B$2:$B$806)</f>
        <v>Bank Jatim u/ Host To Host Artajasa Sigma; Jl. Bukit Bali B3 Lakarsantri Surabaya Lt.3</v>
      </c>
      <c r="D13" s="184" t="str">
        <f t="array" ref="D13">_xlfn.XLOOKUP(G13,DATABASE!$A$2:$A$809,DATABASE!$C$2:$C$809)</f>
        <v>SPP ONLINE</v>
      </c>
      <c r="E13" s="184" t="s">
        <v>351</v>
      </c>
      <c r="F13" s="184" t="s">
        <v>243</v>
      </c>
      <c r="G13" s="184" t="s">
        <v>205</v>
      </c>
      <c r="H13" s="184">
        <v>202512.0</v>
      </c>
      <c r="I13" s="184" t="s">
        <v>461</v>
      </c>
      <c r="J13" s="182"/>
      <c r="K13" s="184"/>
      <c r="L13" s="182" t="s">
        <v>209</v>
      </c>
      <c r="M13" s="191">
        <v>42440.0</v>
      </c>
      <c r="N13" s="191"/>
      <c r="O13" s="192">
        <v>0.07125</v>
      </c>
      <c r="P13" s="194"/>
      <c r="Q13" s="195">
        <f t="shared" ref="Q13:R13" si="13">(O13*24*3600*30/8)/100000</f>
        <v>0.23085</v>
      </c>
      <c r="R13" s="195">
        <f t="shared" si="13"/>
        <v>0</v>
      </c>
      <c r="S13" s="197">
        <v>0.0</v>
      </c>
      <c r="T13" s="201">
        <f t="shared" si="8"/>
        <v>1</v>
      </c>
      <c r="U13" s="201">
        <v>0.99</v>
      </c>
      <c r="V13" s="182">
        <v>2678400.0</v>
      </c>
      <c r="W13" s="182">
        <f t="shared" si="3"/>
        <v>0</v>
      </c>
      <c r="X13" s="203" t="s">
        <v>291</v>
      </c>
      <c r="Y13" s="204">
        <v>2319819.0</v>
      </c>
      <c r="Z13" s="182"/>
      <c r="AA13" s="182"/>
      <c r="AB13" s="182"/>
      <c r="AC13" s="182"/>
      <c r="AD13" s="182"/>
      <c r="AE13" s="206">
        <f t="shared" si="4"/>
        <v>2319819</v>
      </c>
      <c r="AF13" s="207">
        <f t="shared" si="5"/>
        <v>2319819</v>
      </c>
      <c r="AG13" s="184"/>
      <c r="AH13" s="170"/>
      <c r="AI13" s="184"/>
      <c r="AJ13" s="2"/>
      <c r="AK13" s="2"/>
      <c r="AL13" s="10"/>
      <c r="AM13" s="211"/>
      <c r="AN13" s="51"/>
      <c r="AO13" s="212"/>
      <c r="AP13" s="10"/>
      <c r="AQ13" s="213"/>
      <c r="AR13" s="213"/>
      <c r="AS13" s="211"/>
      <c r="AT13" s="211"/>
      <c r="AU13" s="211"/>
      <c r="AV13" s="214"/>
      <c r="AW13" s="214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</row>
    <row r="14" ht="22.5" customHeight="1">
      <c r="A14" s="170">
        <f t="shared" si="6"/>
        <v>9</v>
      </c>
      <c r="B14" s="173" t="s">
        <v>223</v>
      </c>
      <c r="C14" s="182" t="str">
        <f t="array" ref="C14">_xlfn.XLOOKUP(G14,DATABASE!$A$2:$A$806,DATABASE!$B$2:$B$806)</f>
        <v>Bank Jatim u/ Host To Host KTP-el Ditjen Dukcapil; DC Sigma Tangerang Lt.3 Wing timur, BSD Tangerang</v>
      </c>
      <c r="D14" s="184" t="str">
        <f t="array" ref="D14">_xlfn.XLOOKUP(G14,DATABASE!$A$2:$A$809,DATABASE!$C$2:$C$809)</f>
        <v>H2H</v>
      </c>
      <c r="E14" s="184" t="s">
        <v>351</v>
      </c>
      <c r="F14" s="184" t="s">
        <v>243</v>
      </c>
      <c r="G14" s="184" t="s">
        <v>211</v>
      </c>
      <c r="H14" s="184">
        <v>202512.0</v>
      </c>
      <c r="I14" s="184" t="s">
        <v>575</v>
      </c>
      <c r="J14" s="182"/>
      <c r="K14" s="184"/>
      <c r="L14" s="182" t="s">
        <v>213</v>
      </c>
      <c r="M14" s="194" t="s">
        <v>632</v>
      </c>
      <c r="N14" s="191"/>
      <c r="O14" s="192">
        <v>12.9</v>
      </c>
      <c r="P14" s="194"/>
      <c r="Q14" s="195">
        <f t="shared" ref="Q14:R14" si="14">(O14*24*3600*30/8)/100000</f>
        <v>41.796</v>
      </c>
      <c r="R14" s="195">
        <f t="shared" si="14"/>
        <v>0</v>
      </c>
      <c r="S14" s="197">
        <v>0.0</v>
      </c>
      <c r="T14" s="201">
        <f t="shared" si="8"/>
        <v>1</v>
      </c>
      <c r="U14" s="201">
        <v>0.99</v>
      </c>
      <c r="V14" s="182">
        <v>2678400.0</v>
      </c>
      <c r="W14" s="182">
        <f t="shared" si="3"/>
        <v>0</v>
      </c>
      <c r="X14" s="203" t="s">
        <v>291</v>
      </c>
      <c r="Y14" s="204">
        <v>3671171.0</v>
      </c>
      <c r="Z14" s="182"/>
      <c r="AA14" s="182"/>
      <c r="AB14" s="182"/>
      <c r="AC14" s="182"/>
      <c r="AD14" s="182"/>
      <c r="AE14" s="206">
        <f t="shared" si="4"/>
        <v>3671171</v>
      </c>
      <c r="AF14" s="207">
        <f t="shared" si="5"/>
        <v>3671171</v>
      </c>
      <c r="AG14" s="184"/>
      <c r="AH14" s="170"/>
      <c r="AI14" s="184"/>
      <c r="AJ14" s="2"/>
      <c r="AK14" s="2"/>
      <c r="AL14" s="10"/>
      <c r="AM14" s="211"/>
      <c r="AN14" s="51"/>
      <c r="AO14" s="212"/>
      <c r="AP14" s="10"/>
      <c r="AQ14" s="213"/>
      <c r="AR14" s="213"/>
      <c r="AS14" s="211"/>
      <c r="AT14" s="211"/>
      <c r="AU14" s="211"/>
      <c r="AV14" s="214"/>
      <c r="AW14" s="214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</row>
    <row r="15" ht="22.5" customHeight="1">
      <c r="A15" s="170">
        <f t="shared" si="6"/>
        <v>10</v>
      </c>
      <c r="B15" s="173" t="s">
        <v>223</v>
      </c>
      <c r="C15" s="182" t="str">
        <f t="array" ref="C15">_xlfn.XLOOKUP(G15,DATABASE!$A$2:$A$806,DATABASE!$B$2:$B$806)</f>
        <v>Bank Jatim u/ Host To Host Call Center Infomedia; Jl. A. Yani 88, Lt.4, Surabaya</v>
      </c>
      <c r="D15" s="184" t="str">
        <f t="array" ref="D15">_xlfn.XLOOKUP(G15,DATABASE!$A$2:$A$809,DATABASE!$C$2:$C$809)</f>
        <v>CALL CENTER INFOMEDIA</v>
      </c>
      <c r="E15" s="184" t="s">
        <v>351</v>
      </c>
      <c r="F15" s="184" t="s">
        <v>243</v>
      </c>
      <c r="G15" s="184" t="s">
        <v>657</v>
      </c>
      <c r="H15" s="184">
        <v>202512.0</v>
      </c>
      <c r="I15" s="184" t="s">
        <v>658</v>
      </c>
      <c r="J15" s="182"/>
      <c r="K15" s="184"/>
      <c r="L15" s="182" t="s">
        <v>659</v>
      </c>
      <c r="M15" s="194" t="s">
        <v>660</v>
      </c>
      <c r="N15" s="191"/>
      <c r="O15" s="192">
        <v>6.44</v>
      </c>
      <c r="P15" s="194"/>
      <c r="Q15" s="195">
        <f t="shared" ref="Q15:R15" si="15">(O15*24*3600*30/8)/100000</f>
        <v>20.8656</v>
      </c>
      <c r="R15" s="195">
        <f t="shared" si="15"/>
        <v>0</v>
      </c>
      <c r="S15" s="197">
        <v>0.0</v>
      </c>
      <c r="T15" s="201">
        <f t="shared" si="8"/>
        <v>1</v>
      </c>
      <c r="U15" s="201">
        <v>0.99</v>
      </c>
      <c r="V15" s="182">
        <v>2678400.0</v>
      </c>
      <c r="W15" s="182">
        <f t="shared" si="3"/>
        <v>0</v>
      </c>
      <c r="X15" s="203" t="s">
        <v>291</v>
      </c>
      <c r="Y15" s="204">
        <v>9800000.0</v>
      </c>
      <c r="Z15" s="182"/>
      <c r="AA15" s="182"/>
      <c r="AB15" s="182"/>
      <c r="AC15" s="182"/>
      <c r="AD15" s="182"/>
      <c r="AE15" s="206">
        <f t="shared" si="4"/>
        <v>9800000</v>
      </c>
      <c r="AF15" s="207">
        <f t="shared" si="5"/>
        <v>9800000</v>
      </c>
      <c r="AG15" s="184"/>
      <c r="AH15" s="170"/>
      <c r="AI15" s="184"/>
      <c r="AJ15" s="2"/>
      <c r="AK15" s="2"/>
      <c r="AL15" s="10"/>
      <c r="AM15" s="211"/>
      <c r="AN15" s="51"/>
      <c r="AO15" s="212"/>
      <c r="AP15" s="10"/>
      <c r="AQ15" s="213"/>
      <c r="AR15" s="213"/>
      <c r="AS15" s="211"/>
      <c r="AT15" s="211"/>
      <c r="AU15" s="211"/>
      <c r="AV15" s="214"/>
      <c r="AW15" s="214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</row>
    <row r="16" ht="22.5" customHeight="1">
      <c r="A16" s="170">
        <f t="shared" si="6"/>
        <v>11</v>
      </c>
      <c r="B16" s="173" t="s">
        <v>223</v>
      </c>
      <c r="C16" s="182" t="str">
        <f t="array" ref="C16">_xlfn.XLOOKUP(G16,DATABASE!$A$2:$A$806,DATABASE!$B$2:$B$806)</f>
        <v>Bank Jatim u/ Internet DRC Bank Jatim; JL.Citraland Surabaya ( Astinet )</v>
      </c>
      <c r="D16" s="184" t="str">
        <f t="array" ref="D16">_xlfn.XLOOKUP(G16,DATABASE!$A$2:$A$809,DATABASE!$C$2:$C$809)</f>
        <v>INTERNET KANTOR PUSAT</v>
      </c>
      <c r="E16" s="184" t="s">
        <v>242</v>
      </c>
      <c r="F16" s="184" t="s">
        <v>243</v>
      </c>
      <c r="G16" s="184" t="s">
        <v>237</v>
      </c>
      <c r="H16" s="184">
        <v>202512.0</v>
      </c>
      <c r="I16" s="184" t="s">
        <v>680</v>
      </c>
      <c r="J16" s="182"/>
      <c r="K16" s="184"/>
      <c r="L16" s="182" t="s">
        <v>239</v>
      </c>
      <c r="M16" s="194" t="s">
        <v>681</v>
      </c>
      <c r="N16" s="191"/>
      <c r="O16" s="192">
        <v>515.1700000000001</v>
      </c>
      <c r="P16" s="194"/>
      <c r="Q16" s="195">
        <f t="shared" ref="Q16:R16" si="16">(O16*24*3600*30/8)/100000</f>
        <v>1669.1508</v>
      </c>
      <c r="R16" s="195">
        <f t="shared" si="16"/>
        <v>0</v>
      </c>
      <c r="S16" s="197">
        <v>0.0</v>
      </c>
      <c r="T16" s="201">
        <f t="shared" si="8"/>
        <v>1</v>
      </c>
      <c r="U16" s="201">
        <v>0.99</v>
      </c>
      <c r="V16" s="182">
        <v>2678400.0</v>
      </c>
      <c r="W16" s="182">
        <f t="shared" si="3"/>
        <v>0</v>
      </c>
      <c r="X16" s="203" t="s">
        <v>291</v>
      </c>
      <c r="Y16" s="204">
        <v>2940000.0</v>
      </c>
      <c r="Z16" s="182"/>
      <c r="AA16" s="182"/>
      <c r="AB16" s="182"/>
      <c r="AC16" s="182"/>
      <c r="AD16" s="182"/>
      <c r="AE16" s="206">
        <f t="shared" si="4"/>
        <v>2940000</v>
      </c>
      <c r="AF16" s="207">
        <f t="shared" si="5"/>
        <v>2940000</v>
      </c>
      <c r="AG16" s="184"/>
      <c r="AH16" s="170"/>
      <c r="AI16" s="184"/>
      <c r="AJ16" s="2"/>
      <c r="AK16" s="2"/>
      <c r="AL16" s="10"/>
      <c r="AM16" s="211"/>
      <c r="AN16" s="51"/>
      <c r="AO16" s="212"/>
      <c r="AP16" s="10"/>
      <c r="AQ16" s="213"/>
      <c r="AR16" s="213"/>
      <c r="AS16" s="211"/>
      <c r="AT16" s="211"/>
      <c r="AU16" s="211"/>
      <c r="AV16" s="214"/>
      <c r="AW16" s="214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</row>
    <row r="17" ht="22.5" customHeight="1">
      <c r="A17" s="170">
        <f t="shared" si="6"/>
        <v>12</v>
      </c>
      <c r="B17" s="173" t="s">
        <v>223</v>
      </c>
      <c r="C17" s="182" t="str">
        <f t="array" ref="C17">_xlfn.XLOOKUP(G17,DATABASE!$A$2:$A$806,DATABASE!$B$2:$B$806)</f>
        <v>Bank Jatim Backhaul VPN IP DC; Graha Telkom Sigma Lt 3 BSD Tangerang</v>
      </c>
      <c r="D17" s="184" t="str">
        <f t="array" ref="D17">_xlfn.XLOOKUP(G17,DATABASE!$A$2:$A$809,DATABASE!$C$2:$C$809)</f>
        <v>DC</v>
      </c>
      <c r="E17" s="184" t="s">
        <v>351</v>
      </c>
      <c r="F17" s="185" t="s">
        <v>243</v>
      </c>
      <c r="G17" s="184" t="s">
        <v>244</v>
      </c>
      <c r="H17" s="184">
        <v>202512.0</v>
      </c>
      <c r="I17" s="287" t="s">
        <v>248</v>
      </c>
      <c r="J17" s="188"/>
      <c r="K17" s="184"/>
      <c r="L17" s="182" t="s">
        <v>247</v>
      </c>
      <c r="M17" s="191">
        <v>42186.0</v>
      </c>
      <c r="N17" s="191">
        <v>46022.0</v>
      </c>
      <c r="O17" s="192">
        <v>30904.32</v>
      </c>
      <c r="P17" s="194"/>
      <c r="Q17" s="195">
        <f t="shared" ref="Q17:R17" si="17">(O17*24*3600*30/8)/100000</f>
        <v>100129.9968</v>
      </c>
      <c r="R17" s="195">
        <f t="shared" si="17"/>
        <v>0</v>
      </c>
      <c r="S17" s="197">
        <v>0.0</v>
      </c>
      <c r="T17" s="201">
        <f t="shared" si="8"/>
        <v>1</v>
      </c>
      <c r="U17" s="201">
        <v>0.99</v>
      </c>
      <c r="V17" s="182">
        <v>2678400.0</v>
      </c>
      <c r="W17" s="182">
        <f t="shared" si="3"/>
        <v>0</v>
      </c>
      <c r="X17" s="203" t="s">
        <v>291</v>
      </c>
      <c r="Y17" s="293">
        <v>2.0776E7</v>
      </c>
      <c r="Z17" s="182"/>
      <c r="AA17" s="182"/>
      <c r="AB17" s="182"/>
      <c r="AC17" s="182"/>
      <c r="AD17" s="182"/>
      <c r="AE17" s="206">
        <f t="shared" si="4"/>
        <v>20776000</v>
      </c>
      <c r="AF17" s="207">
        <f t="shared" si="5"/>
        <v>20776000</v>
      </c>
      <c r="AG17" s="184"/>
      <c r="AH17" s="170"/>
      <c r="AI17" s="208" t="s">
        <v>315</v>
      </c>
      <c r="AJ17" s="209"/>
      <c r="AK17" s="2"/>
      <c r="AL17" s="10"/>
      <c r="AM17" s="211"/>
      <c r="AN17" s="51"/>
      <c r="AO17" s="212"/>
      <c r="AP17" s="10"/>
      <c r="AQ17" s="213"/>
      <c r="AR17" s="213"/>
      <c r="AS17" s="211"/>
      <c r="AT17" s="211"/>
      <c r="AU17" s="211"/>
      <c r="AV17" s="214"/>
      <c r="AW17" s="214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</row>
    <row r="18" ht="22.5" customHeight="1">
      <c r="A18" s="170">
        <f t="shared" si="6"/>
        <v>13</v>
      </c>
      <c r="B18" s="173" t="s">
        <v>223</v>
      </c>
      <c r="C18" s="182" t="str">
        <f t="array" ref="C18">_xlfn.XLOOKUP(G18,DATABASE!$A$2:$A$806,DATABASE!$B$2:$B$806)</f>
        <v>Bank Jatim Backhaul VPN IP DRC; Bukit Bali B3-2 Lakarsantri Surabaya</v>
      </c>
      <c r="D18" s="184" t="str">
        <f t="array" ref="D18">_xlfn.XLOOKUP(G18,DATABASE!$A$2:$A$809,DATABASE!$C$2:$C$809)</f>
        <v>DRC</v>
      </c>
      <c r="E18" s="184" t="s">
        <v>351</v>
      </c>
      <c r="F18" s="184" t="s">
        <v>243</v>
      </c>
      <c r="G18" s="184" t="s">
        <v>256</v>
      </c>
      <c r="H18" s="184">
        <v>202512.0</v>
      </c>
      <c r="I18" s="287" t="s">
        <v>248</v>
      </c>
      <c r="J18" s="182"/>
      <c r="K18" s="184"/>
      <c r="L18" s="182" t="s">
        <v>259</v>
      </c>
      <c r="M18" s="194" t="s">
        <v>731</v>
      </c>
      <c r="N18" s="191"/>
      <c r="O18" s="192">
        <v>26818.56</v>
      </c>
      <c r="P18" s="194"/>
      <c r="Q18" s="195">
        <f t="shared" ref="Q18:R18" si="18">(O18*24*3600*30/8)/100000</f>
        <v>86892.1344</v>
      </c>
      <c r="R18" s="195">
        <f t="shared" si="18"/>
        <v>0</v>
      </c>
      <c r="S18" s="197">
        <v>0.0</v>
      </c>
      <c r="T18" s="201">
        <f t="shared" si="8"/>
        <v>1</v>
      </c>
      <c r="U18" s="201">
        <v>0.99</v>
      </c>
      <c r="V18" s="182">
        <v>2678400.0</v>
      </c>
      <c r="W18" s="182">
        <f t="shared" si="3"/>
        <v>0</v>
      </c>
      <c r="X18" s="203" t="s">
        <v>291</v>
      </c>
      <c r="Y18" s="293">
        <v>2.0776E7</v>
      </c>
      <c r="Z18" s="182"/>
      <c r="AA18" s="182"/>
      <c r="AB18" s="182"/>
      <c r="AC18" s="182"/>
      <c r="AD18" s="182"/>
      <c r="AE18" s="206">
        <f t="shared" si="4"/>
        <v>20776000</v>
      </c>
      <c r="AF18" s="207">
        <f t="shared" si="5"/>
        <v>20776000</v>
      </c>
      <c r="AG18" s="184"/>
      <c r="AH18" s="170"/>
      <c r="AI18" s="184"/>
      <c r="AJ18" s="209"/>
      <c r="AK18" s="2"/>
      <c r="AL18" s="10"/>
      <c r="AM18" s="211"/>
      <c r="AN18" s="51"/>
      <c r="AO18" s="212"/>
      <c r="AP18" s="10"/>
      <c r="AQ18" s="213"/>
      <c r="AR18" s="213"/>
      <c r="AS18" s="211"/>
      <c r="AT18" s="211"/>
      <c r="AU18" s="211"/>
      <c r="AV18" s="214"/>
      <c r="AW18" s="214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</row>
    <row r="19" ht="22.5" customHeight="1">
      <c r="A19" s="170">
        <f t="shared" si="6"/>
        <v>14</v>
      </c>
      <c r="B19" s="173" t="s">
        <v>223</v>
      </c>
      <c r="C19" s="182" t="str">
        <f t="array" ref="C19">_xlfn.XLOOKUP(G19,DATABASE!$A$2:$A$806,DATABASE!$B$2:$B$806)</f>
        <v>Bank Jatim u/ Host To Host Metro DJP-DC; Jl. Gatot Subroto Kav. 40-42 JKT ke DC Sigma Citraland SBY (E-Filling)</v>
      </c>
      <c r="D19" s="184" t="str">
        <f t="array" ref="D19">_xlfn.XLOOKUP(G19,DATABASE!$A$2:$A$809,DATABASE!$C$2:$C$809)</f>
        <v>H2H METRO</v>
      </c>
      <c r="E19" s="184" t="s">
        <v>749</v>
      </c>
      <c r="F19" s="184" t="s">
        <v>243</v>
      </c>
      <c r="G19" s="184" t="s">
        <v>63</v>
      </c>
      <c r="H19" s="184">
        <v>202512.0</v>
      </c>
      <c r="I19" s="184" t="s">
        <v>753</v>
      </c>
      <c r="J19" s="182"/>
      <c r="K19" s="184"/>
      <c r="L19" s="182" t="s">
        <v>13</v>
      </c>
      <c r="M19" s="194" t="s">
        <v>754</v>
      </c>
      <c r="N19" s="191"/>
      <c r="O19" s="192">
        <v>3.91</v>
      </c>
      <c r="P19" s="194"/>
      <c r="Q19" s="195">
        <f t="shared" ref="Q19:R19" si="19">(O19*24*3600*30/8)/100000</f>
        <v>12.6684</v>
      </c>
      <c r="R19" s="195">
        <f t="shared" si="19"/>
        <v>0</v>
      </c>
      <c r="S19" s="197">
        <v>0.0</v>
      </c>
      <c r="T19" s="201">
        <f t="shared" si="8"/>
        <v>1</v>
      </c>
      <c r="U19" s="201">
        <v>0.99</v>
      </c>
      <c r="V19" s="182">
        <v>2678400.0</v>
      </c>
      <c r="W19" s="182">
        <f t="shared" si="3"/>
        <v>0</v>
      </c>
      <c r="X19" s="203" t="s">
        <v>291</v>
      </c>
      <c r="Y19" s="204">
        <v>2737114.0</v>
      </c>
      <c r="Z19" s="182"/>
      <c r="AA19" s="182"/>
      <c r="AB19" s="182"/>
      <c r="AC19" s="182"/>
      <c r="AD19" s="182"/>
      <c r="AE19" s="206">
        <f t="shared" si="4"/>
        <v>2737114</v>
      </c>
      <c r="AF19" s="207">
        <f t="shared" si="5"/>
        <v>2737114</v>
      </c>
      <c r="AG19" s="184"/>
      <c r="AH19" s="170"/>
      <c r="AI19" s="184"/>
      <c r="AJ19" s="2"/>
      <c r="AK19" s="2"/>
      <c r="AL19" s="10"/>
      <c r="AM19" s="211"/>
      <c r="AN19" s="51"/>
      <c r="AO19" s="212"/>
      <c r="AP19" s="10"/>
      <c r="AQ19" s="213"/>
      <c r="AR19" s="213"/>
      <c r="AS19" s="211"/>
      <c r="AT19" s="211"/>
      <c r="AU19" s="211"/>
      <c r="AV19" s="214"/>
      <c r="AW19" s="214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</row>
    <row r="20" ht="22.5" customHeight="1">
      <c r="A20" s="170">
        <f t="shared" si="6"/>
        <v>15</v>
      </c>
      <c r="B20" s="173" t="s">
        <v>223</v>
      </c>
      <c r="C20" s="182" t="str">
        <f t="array" ref="C20">_xlfn.XLOOKUP(G20,DATABASE!$A$2:$A$806,DATABASE!$B$2:$B$806)</f>
        <v>Bank Jatim u/ Host To Host Metro DC -DJP; DC Sigma Citraland SBY ke Jl. Gatot Subroto Kav. 40-42 JKT (E-Filling)</v>
      </c>
      <c r="D20" s="184" t="str">
        <f t="array" ref="D20">_xlfn.XLOOKUP(G20,DATABASE!$A$2:$A$809,DATABASE!$C$2:$C$809)</f>
        <v>H2H METRO</v>
      </c>
      <c r="E20" s="184" t="s">
        <v>749</v>
      </c>
      <c r="F20" s="184" t="s">
        <v>243</v>
      </c>
      <c r="G20" s="184" t="s">
        <v>58</v>
      </c>
      <c r="H20" s="184">
        <v>202512.0</v>
      </c>
      <c r="I20" s="184" t="s">
        <v>753</v>
      </c>
      <c r="J20" s="182"/>
      <c r="K20" s="184"/>
      <c r="L20" s="182" t="s">
        <v>13</v>
      </c>
      <c r="M20" s="194" t="s">
        <v>770</v>
      </c>
      <c r="N20" s="191"/>
      <c r="O20" s="192">
        <v>0.47008</v>
      </c>
      <c r="P20" s="194"/>
      <c r="Q20" s="195">
        <f t="shared" ref="Q20:R20" si="20">(O20*24*3600*30/8)/100000</f>
        <v>1.5230592</v>
      </c>
      <c r="R20" s="195">
        <f t="shared" si="20"/>
        <v>0</v>
      </c>
      <c r="S20" s="197">
        <v>0.0</v>
      </c>
      <c r="T20" s="201">
        <f t="shared" si="8"/>
        <v>1</v>
      </c>
      <c r="U20" s="201">
        <v>0.99</v>
      </c>
      <c r="V20" s="182">
        <v>2678400.0</v>
      </c>
      <c r="W20" s="182">
        <f t="shared" si="3"/>
        <v>0</v>
      </c>
      <c r="X20" s="203" t="s">
        <v>291</v>
      </c>
      <c r="Y20" s="204">
        <v>2737114.0</v>
      </c>
      <c r="Z20" s="182"/>
      <c r="AA20" s="182"/>
      <c r="AB20" s="182"/>
      <c r="AC20" s="182"/>
      <c r="AD20" s="182"/>
      <c r="AE20" s="206">
        <f t="shared" si="4"/>
        <v>2737114</v>
      </c>
      <c r="AF20" s="207">
        <f t="shared" si="5"/>
        <v>2737114</v>
      </c>
      <c r="AG20" s="184"/>
      <c r="AH20" s="170"/>
      <c r="AI20" s="184"/>
      <c r="AJ20" s="2"/>
      <c r="AK20" s="2"/>
      <c r="AL20" s="10"/>
      <c r="AM20" s="211"/>
      <c r="AN20" s="51"/>
      <c r="AO20" s="212"/>
      <c r="AP20" s="10"/>
      <c r="AQ20" s="213"/>
      <c r="AR20" s="213"/>
      <c r="AS20" s="211"/>
      <c r="AT20" s="211"/>
      <c r="AU20" s="211"/>
      <c r="AV20" s="214"/>
      <c r="AW20" s="214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</row>
    <row r="21" ht="22.5" customHeight="1">
      <c r="A21" s="170">
        <f t="shared" si="6"/>
        <v>16</v>
      </c>
      <c r="B21" s="173" t="s">
        <v>223</v>
      </c>
      <c r="C21" s="182" t="str">
        <f t="array" ref="C21">_xlfn.XLOOKUP(G21,DATABASE!$A$2:$A$806,DATABASE!$B$2:$B$806)</f>
        <v>Bank Jatim u/ Host To Host Metro Asabri -DC; Jl.Mayjen Sutoyo 11 JakTim</v>
      </c>
      <c r="D21" s="184" t="str">
        <f t="array" ref="D21">_xlfn.XLOOKUP(G21,DATABASE!$A$2:$A$809,DATABASE!$C$2:$C$809)</f>
        <v>H2H METRO</v>
      </c>
      <c r="E21" s="184" t="s">
        <v>749</v>
      </c>
      <c r="F21" s="184" t="s">
        <v>243</v>
      </c>
      <c r="G21" s="184" t="s">
        <v>53</v>
      </c>
      <c r="H21" s="184">
        <v>202512.0</v>
      </c>
      <c r="I21" s="184" t="s">
        <v>753</v>
      </c>
      <c r="J21" s="182"/>
      <c r="K21" s="184"/>
      <c r="L21" s="182" t="s">
        <v>13</v>
      </c>
      <c r="M21" s="194" t="s">
        <v>793</v>
      </c>
      <c r="N21" s="191"/>
      <c r="O21" s="192">
        <v>114.11</v>
      </c>
      <c r="P21" s="194"/>
      <c r="Q21" s="195">
        <f t="shared" ref="Q21:R21" si="21">(O21*24*3600*30/8)/100000</f>
        <v>369.7164</v>
      </c>
      <c r="R21" s="195">
        <f t="shared" si="21"/>
        <v>0</v>
      </c>
      <c r="S21" s="197">
        <v>0.0</v>
      </c>
      <c r="T21" s="201">
        <f t="shared" si="8"/>
        <v>1</v>
      </c>
      <c r="U21" s="201">
        <v>0.99</v>
      </c>
      <c r="V21" s="182">
        <v>2678400.0</v>
      </c>
      <c r="W21" s="182">
        <f t="shared" si="3"/>
        <v>0</v>
      </c>
      <c r="X21" s="203" t="s">
        <v>291</v>
      </c>
      <c r="Y21" s="204">
        <v>2737114.0</v>
      </c>
      <c r="Z21" s="182"/>
      <c r="AA21" s="182"/>
      <c r="AB21" s="182"/>
      <c r="AC21" s="182"/>
      <c r="AD21" s="182"/>
      <c r="AE21" s="206">
        <f t="shared" si="4"/>
        <v>2737114</v>
      </c>
      <c r="AF21" s="207">
        <f t="shared" si="5"/>
        <v>2737114</v>
      </c>
      <c r="AG21" s="184"/>
      <c r="AH21" s="170"/>
      <c r="AI21" s="184"/>
      <c r="AJ21" s="2"/>
      <c r="AK21" s="2"/>
      <c r="AL21" s="10"/>
      <c r="AM21" s="211"/>
      <c r="AN21" s="51"/>
      <c r="AO21" s="212"/>
      <c r="AP21" s="10"/>
      <c r="AQ21" s="213"/>
      <c r="AR21" s="213"/>
      <c r="AS21" s="211"/>
      <c r="AT21" s="211"/>
      <c r="AU21" s="211"/>
      <c r="AV21" s="214"/>
      <c r="AW21" s="214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</row>
    <row r="22" ht="22.5" customHeight="1">
      <c r="A22" s="170">
        <f t="shared" si="6"/>
        <v>17</v>
      </c>
      <c r="B22" s="173" t="s">
        <v>223</v>
      </c>
      <c r="C22" s="182" t="str">
        <f t="array" ref="C22">_xlfn.XLOOKUP(G22,DATABASE!$A$2:$A$806,DATABASE!$B$2:$B$806)</f>
        <v>Bank Jatim u/ Host To Host Metro DC- Asabri; Sigma Citraland Jl.Bukit Bali B3 2 Lakarsantri Surabaya</v>
      </c>
      <c r="D22" s="184" t="str">
        <f t="array" ref="D22">_xlfn.XLOOKUP(G22,DATABASE!$A$2:$A$809,DATABASE!$C$2:$C$809)</f>
        <v>H2H METRO</v>
      </c>
      <c r="E22" s="184" t="s">
        <v>749</v>
      </c>
      <c r="F22" s="184" t="s">
        <v>243</v>
      </c>
      <c r="G22" s="184" t="s">
        <v>48</v>
      </c>
      <c r="H22" s="184">
        <v>202512.0</v>
      </c>
      <c r="I22" s="184" t="s">
        <v>753</v>
      </c>
      <c r="J22" s="182"/>
      <c r="K22" s="184"/>
      <c r="L22" s="182" t="s">
        <v>13</v>
      </c>
      <c r="M22" s="194" t="s">
        <v>814</v>
      </c>
      <c r="N22" s="191"/>
      <c r="O22" s="192">
        <v>0.48568</v>
      </c>
      <c r="P22" s="194"/>
      <c r="Q22" s="195">
        <f t="shared" ref="Q22:R22" si="22">(O22*24*3600*30/8)/100000</f>
        <v>1.5736032</v>
      </c>
      <c r="R22" s="195">
        <f t="shared" si="22"/>
        <v>0</v>
      </c>
      <c r="S22" s="197">
        <v>0.0</v>
      </c>
      <c r="T22" s="201">
        <f t="shared" si="8"/>
        <v>1</v>
      </c>
      <c r="U22" s="201">
        <v>0.99</v>
      </c>
      <c r="V22" s="182">
        <v>2678400.0</v>
      </c>
      <c r="W22" s="182">
        <f t="shared" si="3"/>
        <v>0</v>
      </c>
      <c r="X22" s="203" t="s">
        <v>291</v>
      </c>
      <c r="Y22" s="204">
        <v>2737114.0</v>
      </c>
      <c r="Z22" s="182"/>
      <c r="AA22" s="182"/>
      <c r="AB22" s="182"/>
      <c r="AC22" s="182"/>
      <c r="AD22" s="182"/>
      <c r="AE22" s="206">
        <f t="shared" si="4"/>
        <v>2737114</v>
      </c>
      <c r="AF22" s="207">
        <f t="shared" si="5"/>
        <v>2737114</v>
      </c>
      <c r="AG22" s="184"/>
      <c r="AH22" s="170"/>
      <c r="AI22" s="184"/>
      <c r="AJ22" s="2"/>
      <c r="AK22" s="2"/>
      <c r="AL22" s="10"/>
      <c r="AM22" s="211"/>
      <c r="AN22" s="51"/>
      <c r="AO22" s="212"/>
      <c r="AP22" s="10"/>
      <c r="AQ22" s="213"/>
      <c r="AR22" s="213"/>
      <c r="AS22" s="211"/>
      <c r="AT22" s="211"/>
      <c r="AU22" s="211"/>
      <c r="AV22" s="214"/>
      <c r="AW22" s="214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</row>
    <row r="23" ht="22.5" customHeight="1">
      <c r="A23" s="170">
        <f t="shared" si="6"/>
        <v>18</v>
      </c>
      <c r="B23" s="173" t="s">
        <v>223</v>
      </c>
      <c r="C23" s="182" t="str">
        <f t="array" ref="C23">_xlfn.XLOOKUP(G23,DATABASE!$A$2:$A$806,DATABASE!$B$2:$B$806)</f>
        <v>Bank Jatim u/ Host To Host Metro P2P DC-MKM; Data Center Jl. Gedung German Center Lt. 3, BSD Tangerang ke DCI Bekasi (H2H MKM DCI Tangerang)</v>
      </c>
      <c r="D23" s="184" t="str">
        <f t="array" ref="D23">_xlfn.XLOOKUP(G23,DATABASE!$A$2:$A$809,DATABASE!$C$2:$C$809)</f>
        <v>H2H METRO</v>
      </c>
      <c r="E23" s="184" t="s">
        <v>749</v>
      </c>
      <c r="F23" s="184" t="s">
        <v>243</v>
      </c>
      <c r="G23" s="184" t="s">
        <v>37</v>
      </c>
      <c r="H23" s="184">
        <v>202512.0</v>
      </c>
      <c r="I23" s="184" t="s">
        <v>753</v>
      </c>
      <c r="J23" s="182"/>
      <c r="K23" s="184"/>
      <c r="L23" s="182" t="s">
        <v>13</v>
      </c>
      <c r="M23" s="191">
        <v>43497.0</v>
      </c>
      <c r="N23" s="191"/>
      <c r="O23" s="192">
        <v>68.86</v>
      </c>
      <c r="P23" s="194"/>
      <c r="Q23" s="195">
        <f t="shared" ref="Q23:R23" si="23">(O23*24*3600*30/8)/100000</f>
        <v>223.1064</v>
      </c>
      <c r="R23" s="195">
        <f t="shared" si="23"/>
        <v>0</v>
      </c>
      <c r="S23" s="197">
        <v>0.0</v>
      </c>
      <c r="T23" s="201">
        <f t="shared" si="8"/>
        <v>1</v>
      </c>
      <c r="U23" s="201">
        <v>0.99</v>
      </c>
      <c r="V23" s="182">
        <v>2678400.0</v>
      </c>
      <c r="W23" s="182">
        <f t="shared" si="3"/>
        <v>0</v>
      </c>
      <c r="X23" s="203" t="s">
        <v>291</v>
      </c>
      <c r="Y23" s="204">
        <v>2737114.0</v>
      </c>
      <c r="Z23" s="182"/>
      <c r="AA23" s="182"/>
      <c r="AB23" s="182"/>
      <c r="AC23" s="182"/>
      <c r="AD23" s="182"/>
      <c r="AE23" s="206">
        <f t="shared" si="4"/>
        <v>2737114</v>
      </c>
      <c r="AF23" s="207">
        <f t="shared" si="5"/>
        <v>2737114</v>
      </c>
      <c r="AG23" s="184"/>
      <c r="AH23" s="170"/>
      <c r="AI23" s="184"/>
      <c r="AJ23" s="2"/>
      <c r="AK23" s="2"/>
      <c r="AL23" s="10"/>
      <c r="AM23" s="211"/>
      <c r="AN23" s="51"/>
      <c r="AO23" s="212"/>
      <c r="AP23" s="10"/>
      <c r="AQ23" s="213"/>
      <c r="AR23" s="213"/>
      <c r="AS23" s="211"/>
      <c r="AT23" s="211"/>
      <c r="AU23" s="211"/>
      <c r="AV23" s="214"/>
      <c r="AW23" s="214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</row>
    <row r="24" ht="22.5" customHeight="1">
      <c r="A24" s="170">
        <f t="shared" si="6"/>
        <v>19</v>
      </c>
      <c r="B24" s="173" t="s">
        <v>223</v>
      </c>
      <c r="C24" s="182" t="str">
        <f t="array" ref="C24">_xlfn.XLOOKUP(G24,DATABASE!$A$2:$A$806,DATABASE!$B$2:$B$806)</f>
        <v>Bank Jatim u/ Host To Host Metro P2P MKM-DC; DCI Bekasi, Jl. Halmahera Blok F1 No.1, Danau Indah, Cikarang Bar, Bekasi ke (H2H MKM DCI Tangerang)</v>
      </c>
      <c r="D24" s="184" t="str">
        <f t="array" ref="D24">_xlfn.XLOOKUP(G24,DATABASE!$A$2:$A$809,DATABASE!$C$2:$C$809)</f>
        <v>H2H METRO</v>
      </c>
      <c r="E24" s="184" t="s">
        <v>749</v>
      </c>
      <c r="F24" s="184" t="s">
        <v>243</v>
      </c>
      <c r="G24" s="184" t="s">
        <v>43</v>
      </c>
      <c r="H24" s="184">
        <v>202512.0</v>
      </c>
      <c r="I24" s="184" t="s">
        <v>753</v>
      </c>
      <c r="J24" s="182"/>
      <c r="K24" s="184"/>
      <c r="L24" s="182" t="s">
        <v>13</v>
      </c>
      <c r="M24" s="191">
        <v>43497.0</v>
      </c>
      <c r="N24" s="191"/>
      <c r="O24" s="192">
        <v>34.65</v>
      </c>
      <c r="P24" s="194"/>
      <c r="Q24" s="195">
        <f t="shared" ref="Q24:R24" si="24">(O24*24*3600*30/8)/100000</f>
        <v>112.266</v>
      </c>
      <c r="R24" s="195">
        <f t="shared" si="24"/>
        <v>0</v>
      </c>
      <c r="S24" s="197">
        <v>0.0</v>
      </c>
      <c r="T24" s="201">
        <f t="shared" si="8"/>
        <v>1</v>
      </c>
      <c r="U24" s="201">
        <v>0.99</v>
      </c>
      <c r="V24" s="182">
        <v>2678400.0</v>
      </c>
      <c r="W24" s="182">
        <f t="shared" si="3"/>
        <v>0</v>
      </c>
      <c r="X24" s="203" t="s">
        <v>291</v>
      </c>
      <c r="Y24" s="204">
        <v>2737114.0</v>
      </c>
      <c r="Z24" s="182"/>
      <c r="AA24" s="182"/>
      <c r="AB24" s="182"/>
      <c r="AC24" s="182"/>
      <c r="AD24" s="182"/>
      <c r="AE24" s="206">
        <f t="shared" si="4"/>
        <v>2737114</v>
      </c>
      <c r="AF24" s="207">
        <f t="shared" si="5"/>
        <v>2737114</v>
      </c>
      <c r="AG24" s="184"/>
      <c r="AH24" s="170"/>
      <c r="AI24" s="184"/>
      <c r="AJ24" s="2"/>
      <c r="AK24" s="2"/>
      <c r="AL24" s="10"/>
      <c r="AM24" s="211"/>
      <c r="AN24" s="51"/>
      <c r="AO24" s="212"/>
      <c r="AP24" s="10"/>
      <c r="AQ24" s="213"/>
      <c r="AR24" s="213"/>
      <c r="AS24" s="211"/>
      <c r="AT24" s="211"/>
      <c r="AU24" s="211"/>
      <c r="AV24" s="214"/>
      <c r="AW24" s="214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</row>
    <row r="25" ht="22.5" customHeight="1">
      <c r="A25" s="170">
        <f t="shared" si="6"/>
        <v>20</v>
      </c>
      <c r="B25" s="173" t="s">
        <v>223</v>
      </c>
      <c r="C25" s="182" t="str">
        <f t="array" ref="C25">_xlfn.XLOOKUP(G25,DATABASE!$A$2:$A$806,DATABASE!$B$2:$B$806)</f>
        <v>Bank Jatim u/ Host To Host Metro Bpjs T.Kerja JL. Medan Merdeka Barat 13-14, Jakarta Pusat</v>
      </c>
      <c r="D25" s="184" t="str">
        <f t="array" ref="D25">_xlfn.XLOOKUP(G25,DATABASE!$A$2:$A$809,DATABASE!$C$2:$C$809)</f>
        <v>H2H METRO</v>
      </c>
      <c r="E25" s="184" t="s">
        <v>749</v>
      </c>
      <c r="F25" s="184" t="s">
        <v>243</v>
      </c>
      <c r="G25" s="184" t="s">
        <v>29</v>
      </c>
      <c r="H25" s="184">
        <v>202512.0</v>
      </c>
      <c r="I25" s="184" t="s">
        <v>753</v>
      </c>
      <c r="J25" s="182"/>
      <c r="K25" s="184"/>
      <c r="L25" s="182" t="s">
        <v>13</v>
      </c>
      <c r="M25" s="194" t="s">
        <v>884</v>
      </c>
      <c r="N25" s="191"/>
      <c r="O25" s="184">
        <v>0.62455</v>
      </c>
      <c r="P25" s="194"/>
      <c r="Q25" s="195">
        <f t="shared" ref="Q25:R25" si="25">(O25*24*3600*30/8)/100000</f>
        <v>2.023542</v>
      </c>
      <c r="R25" s="195">
        <f t="shared" si="25"/>
        <v>0</v>
      </c>
      <c r="S25" s="197">
        <v>0.0</v>
      </c>
      <c r="T25" s="201">
        <f t="shared" si="8"/>
        <v>1</v>
      </c>
      <c r="U25" s="201">
        <v>0.99</v>
      </c>
      <c r="V25" s="182">
        <v>2678400.0</v>
      </c>
      <c r="W25" s="182">
        <f t="shared" si="3"/>
        <v>0</v>
      </c>
      <c r="X25" s="203" t="s">
        <v>291</v>
      </c>
      <c r="Y25" s="204">
        <v>2737114.0</v>
      </c>
      <c r="Z25" s="182"/>
      <c r="AA25" s="182"/>
      <c r="AB25" s="182"/>
      <c r="AC25" s="182"/>
      <c r="AD25" s="182"/>
      <c r="AE25" s="206">
        <f t="shared" si="4"/>
        <v>2737114</v>
      </c>
      <c r="AF25" s="207">
        <f t="shared" si="5"/>
        <v>2737114</v>
      </c>
      <c r="AG25" s="184"/>
      <c r="AH25" s="170"/>
      <c r="AI25" s="184"/>
      <c r="AJ25" s="2"/>
      <c r="AK25" s="2"/>
      <c r="AL25" s="10"/>
      <c r="AM25" s="211"/>
      <c r="AN25" s="51"/>
      <c r="AO25" s="212"/>
      <c r="AP25" s="10"/>
      <c r="AQ25" s="213"/>
      <c r="AR25" s="213"/>
      <c r="AS25" s="211"/>
      <c r="AT25" s="211"/>
      <c r="AU25" s="211"/>
      <c r="AV25" s="214"/>
      <c r="AW25" s="214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</row>
    <row r="26" ht="22.5" customHeight="1">
      <c r="A26" s="170">
        <f t="shared" si="6"/>
        <v>21</v>
      </c>
      <c r="B26" s="173" t="s">
        <v>223</v>
      </c>
      <c r="C26" s="182" t="str">
        <f t="array" ref="C26">_xlfn.XLOOKUP(G26,DATABASE!$A$2:$A$806,DATABASE!$B$2:$B$806)</f>
        <v>Bank Jatim u/ Host To Host Metro BPJS Graha Sigma Lt.6, Tangerang</v>
      </c>
      <c r="D26" s="184" t="str">
        <f t="array" ref="D26">_xlfn.XLOOKUP(G26,DATABASE!$A$2:$A$809,DATABASE!$C$2:$C$809)</f>
        <v>H2H METRO</v>
      </c>
      <c r="E26" s="184" t="s">
        <v>749</v>
      </c>
      <c r="F26" s="184" t="s">
        <v>243</v>
      </c>
      <c r="G26" s="184" t="s">
        <v>34</v>
      </c>
      <c r="H26" s="184">
        <v>202512.0</v>
      </c>
      <c r="I26" s="184" t="s">
        <v>753</v>
      </c>
      <c r="J26" s="182"/>
      <c r="K26" s="184"/>
      <c r="L26" s="182" t="s">
        <v>13</v>
      </c>
      <c r="M26" s="194" t="s">
        <v>884</v>
      </c>
      <c r="N26" s="191"/>
      <c r="O26" s="192">
        <v>789.32</v>
      </c>
      <c r="P26" s="194"/>
      <c r="Q26" s="195">
        <f t="shared" ref="Q26:R26" si="26">(O26*24*3600*30/8)/100000</f>
        <v>2557.3968</v>
      </c>
      <c r="R26" s="195">
        <f t="shared" si="26"/>
        <v>0</v>
      </c>
      <c r="S26" s="197">
        <v>0.0</v>
      </c>
      <c r="T26" s="201">
        <f t="shared" si="8"/>
        <v>1</v>
      </c>
      <c r="U26" s="201">
        <v>0.99</v>
      </c>
      <c r="V26" s="182">
        <v>2678400.0</v>
      </c>
      <c r="W26" s="182">
        <f t="shared" si="3"/>
        <v>0</v>
      </c>
      <c r="X26" s="203" t="s">
        <v>291</v>
      </c>
      <c r="Y26" s="204">
        <v>2737114.0</v>
      </c>
      <c r="Z26" s="182"/>
      <c r="AA26" s="182"/>
      <c r="AB26" s="182"/>
      <c r="AC26" s="182"/>
      <c r="AD26" s="182"/>
      <c r="AE26" s="206">
        <f t="shared" si="4"/>
        <v>2737114</v>
      </c>
      <c r="AF26" s="207">
        <f t="shared" si="5"/>
        <v>2737114</v>
      </c>
      <c r="AG26" s="184"/>
      <c r="AH26" s="170"/>
      <c r="AI26" s="184"/>
      <c r="AJ26" s="2"/>
      <c r="AK26" s="2"/>
      <c r="AL26" s="10"/>
      <c r="AM26" s="211"/>
      <c r="AN26" s="51"/>
      <c r="AO26" s="212"/>
      <c r="AP26" s="10"/>
      <c r="AQ26" s="213"/>
      <c r="AR26" s="213"/>
      <c r="AS26" s="211"/>
      <c r="AT26" s="211"/>
      <c r="AU26" s="211"/>
      <c r="AV26" s="214"/>
      <c r="AW26" s="214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</row>
    <row r="27" ht="22.5" customHeight="1">
      <c r="A27" s="170">
        <f t="shared" si="6"/>
        <v>22</v>
      </c>
      <c r="B27" s="173" t="s">
        <v>223</v>
      </c>
      <c r="C27" s="297" t="str">
        <f t="array" ref="C27">_xlfn.XLOOKUP(G27,DATABASE!$A$2:$A$806,DATABASE!$B$2:$B$806)</f>
        <v>Bank Jatim u/ Aplikasi JKD BANK INDONESIA JL. Kapten Subijanto LT. 5, German Center BSD Tangerang Selatan</v>
      </c>
      <c r="D27" s="298" t="str">
        <f t="array" ref="D27">_xlfn.XLOOKUP(G27,DATABASE!$A$2:$A$809,DATABASE!$C$2:$C$809)</f>
        <v>JKD BI</v>
      </c>
      <c r="E27" s="298" t="s">
        <v>571</v>
      </c>
      <c r="F27" s="298" t="s">
        <v>243</v>
      </c>
      <c r="G27" s="298" t="s">
        <v>94</v>
      </c>
      <c r="H27" s="298">
        <v>202512.0</v>
      </c>
      <c r="I27" s="298">
        <v>0.0</v>
      </c>
      <c r="J27" s="182"/>
      <c r="K27" s="184"/>
      <c r="L27" s="182" t="s">
        <v>13</v>
      </c>
      <c r="M27" s="191">
        <v>43717.0</v>
      </c>
      <c r="N27" s="191"/>
      <c r="O27" s="299">
        <v>0.0</v>
      </c>
      <c r="P27" s="194"/>
      <c r="Q27" s="195">
        <f t="shared" ref="Q27:R27" si="27">(O27*24*3600*30/8)/100000</f>
        <v>0</v>
      </c>
      <c r="R27" s="195">
        <f t="shared" si="27"/>
        <v>0</v>
      </c>
      <c r="S27" s="197">
        <v>0.0</v>
      </c>
      <c r="T27" s="201">
        <f t="shared" si="8"/>
        <v>1</v>
      </c>
      <c r="U27" s="201">
        <v>0.99</v>
      </c>
      <c r="V27" s="182">
        <v>2678400.0</v>
      </c>
      <c r="W27" s="182">
        <f t="shared" si="3"/>
        <v>0</v>
      </c>
      <c r="X27" s="203" t="s">
        <v>291</v>
      </c>
      <c r="Y27" s="204">
        <v>1412612.0</v>
      </c>
      <c r="Z27" s="182"/>
      <c r="AA27" s="182"/>
      <c r="AB27" s="182"/>
      <c r="AC27" s="182"/>
      <c r="AD27" s="182"/>
      <c r="AE27" s="206">
        <f t="shared" si="4"/>
        <v>1412612</v>
      </c>
      <c r="AF27" s="207">
        <f t="shared" si="5"/>
        <v>1412612</v>
      </c>
      <c r="AG27" s="184"/>
      <c r="AH27" s="170"/>
      <c r="AI27" s="184"/>
      <c r="AJ27" s="2"/>
      <c r="AK27" s="2"/>
      <c r="AL27" s="10"/>
      <c r="AM27" s="272"/>
      <c r="AN27" s="51"/>
      <c r="AO27" s="212"/>
      <c r="AP27" s="10"/>
      <c r="AQ27" s="300"/>
      <c r="AR27" s="213"/>
      <c r="AS27" s="211"/>
      <c r="AT27" s="211"/>
      <c r="AU27" s="211"/>
      <c r="AV27" s="214"/>
      <c r="AW27" s="214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</row>
    <row r="28" ht="22.5" customHeight="1">
      <c r="A28" s="170">
        <f t="shared" si="6"/>
        <v>23</v>
      </c>
      <c r="B28" s="173" t="s">
        <v>223</v>
      </c>
      <c r="C28" s="182" t="str">
        <f t="array" ref="C28">_xlfn.XLOOKUP(G28,DATABASE!$A$2:$A$809,DATABASE!$B$2:$B$809)</f>
        <v>Cabang Balikpapan JL. Jend Sudirman No.02 RT 011 Kel.Damai, Balikpapan Kaltim</v>
      </c>
      <c r="D28" s="184" t="str">
        <f t="array" ref="D28">_xlfn.XLOOKUP(G28,DATABASE!$A$2:$A$809,DATABASE!$C$2:$C$809)</f>
        <v>CABANG</v>
      </c>
      <c r="E28" s="184" t="s">
        <v>351</v>
      </c>
      <c r="F28" s="184" t="s">
        <v>243</v>
      </c>
      <c r="G28" s="184" t="s">
        <v>954</v>
      </c>
      <c r="H28" s="184">
        <v>202512.0</v>
      </c>
      <c r="I28" s="184" t="s">
        <v>575</v>
      </c>
      <c r="J28" s="184"/>
      <c r="K28" s="182"/>
      <c r="L28" s="301" t="s">
        <v>956</v>
      </c>
      <c r="M28" s="191">
        <v>45968.0</v>
      </c>
      <c r="N28" s="302"/>
      <c r="O28" s="192">
        <v>12.40875</v>
      </c>
      <c r="P28" s="194"/>
      <c r="Q28" s="195">
        <f t="shared" ref="Q28:R28" si="28">(O28*24*3600*30/8)/100000</f>
        <v>40.20435</v>
      </c>
      <c r="R28" s="195">
        <f t="shared" si="28"/>
        <v>0</v>
      </c>
      <c r="S28" s="197">
        <v>0.0</v>
      </c>
      <c r="T28" s="304">
        <f>(V28-S28)/V28</f>
        <v>1</v>
      </c>
      <c r="U28" s="304">
        <v>0.99</v>
      </c>
      <c r="V28" s="194">
        <v>2678400.0</v>
      </c>
      <c r="W28" s="182">
        <f t="shared" si="3"/>
        <v>0</v>
      </c>
      <c r="X28" s="203" t="s">
        <v>291</v>
      </c>
      <c r="Y28" s="204">
        <v>3671171.0</v>
      </c>
      <c r="Z28" s="305"/>
      <c r="AA28" s="182"/>
      <c r="AB28" s="182"/>
      <c r="AC28" s="204"/>
      <c r="AD28" s="182"/>
      <c r="AE28" s="306">
        <f t="shared" si="4"/>
        <v>3671171</v>
      </c>
      <c r="AF28" s="307">
        <f t="shared" si="5"/>
        <v>3671171</v>
      </c>
      <c r="AG28" s="308"/>
      <c r="AH28" s="204"/>
      <c r="AI28" s="309"/>
      <c r="AJ28" s="35"/>
      <c r="AK28" s="35"/>
      <c r="AL28" s="310"/>
      <c r="AM28" s="310"/>
      <c r="AN28" s="35"/>
      <c r="AO28" s="310"/>
      <c r="AP28" s="310"/>
      <c r="AQ28" s="310"/>
      <c r="AR28" s="310"/>
      <c r="AS28" s="310"/>
      <c r="AT28" s="310"/>
      <c r="AU28" s="310"/>
      <c r="AV28" s="265"/>
      <c r="AW28" s="265"/>
      <c r="AX28" s="310"/>
      <c r="AY28" s="310"/>
      <c r="AZ28" s="310"/>
      <c r="BA28" s="310"/>
      <c r="BB28" s="310"/>
      <c r="BC28" s="310"/>
      <c r="BD28" s="310"/>
      <c r="BE28" s="310"/>
      <c r="BF28" s="310"/>
      <c r="BG28" s="310"/>
      <c r="BH28" s="310"/>
      <c r="BI28" s="310"/>
      <c r="BJ28" s="310"/>
      <c r="BK28" s="310"/>
      <c r="BL28" s="310"/>
      <c r="BM28" s="310"/>
      <c r="BN28" s="310"/>
      <c r="BO28" s="310"/>
      <c r="BP28" s="310"/>
      <c r="BQ28" s="310"/>
      <c r="BR28" s="310"/>
      <c r="BS28" s="310"/>
      <c r="BT28" s="310"/>
      <c r="BU28" s="310"/>
    </row>
    <row r="29" ht="22.5" customHeight="1">
      <c r="A29" s="170">
        <f t="shared" si="6"/>
        <v>24</v>
      </c>
      <c r="B29" s="173" t="s">
        <v>993</v>
      </c>
      <c r="C29" s="182" t="str">
        <f t="array" ref="C29">_xlfn.XLOOKUP(G29,DATABASE!$A$2:$A$806,DATABASE!$B$2:$B$806)</f>
        <v>Kantor Kas Pajak Online Pemkot Surabaya, Jimerto 25-27</v>
      </c>
      <c r="D29" s="184" t="str">
        <f t="array" ref="D29">_xlfn.XLOOKUP(G29,DATABASE!$A$2:$A$809,DATABASE!$C$2:$C$809)</f>
        <v>KANTOR KAS</v>
      </c>
      <c r="E29" s="184" t="s">
        <v>351</v>
      </c>
      <c r="F29" s="184" t="s">
        <v>243</v>
      </c>
      <c r="G29" s="184" t="s">
        <v>688</v>
      </c>
      <c r="H29" s="184">
        <v>202512.0</v>
      </c>
      <c r="I29" s="184" t="s">
        <v>461</v>
      </c>
      <c r="J29" s="182"/>
      <c r="K29" s="184"/>
      <c r="L29" s="182" t="s">
        <v>690</v>
      </c>
      <c r="M29" s="194" t="s">
        <v>1006</v>
      </c>
      <c r="N29" s="191"/>
      <c r="O29" s="192">
        <v>12.06</v>
      </c>
      <c r="P29" s="194"/>
      <c r="Q29" s="195">
        <f t="shared" ref="Q29:R29" si="29">(O29*24*3600*30/8)/100000</f>
        <v>39.0744</v>
      </c>
      <c r="R29" s="195">
        <f t="shared" si="29"/>
        <v>0</v>
      </c>
      <c r="S29" s="197">
        <v>300.0</v>
      </c>
      <c r="T29" s="201">
        <f t="shared" ref="T29:T681" si="31">(V29-S29)/V29*100%</f>
        <v>0.9998879928</v>
      </c>
      <c r="U29" s="201">
        <v>0.99</v>
      </c>
      <c r="V29" s="182">
        <v>2678400.0</v>
      </c>
      <c r="W29" s="182">
        <f t="shared" si="3"/>
        <v>0</v>
      </c>
      <c r="X29" s="203" t="s">
        <v>291</v>
      </c>
      <c r="Y29" s="204">
        <v>2319819.0</v>
      </c>
      <c r="Z29" s="182"/>
      <c r="AA29" s="182"/>
      <c r="AB29" s="182"/>
      <c r="AC29" s="182"/>
      <c r="AD29" s="182"/>
      <c r="AE29" s="206">
        <f t="shared" si="4"/>
        <v>2319819</v>
      </c>
      <c r="AF29" s="207">
        <f t="shared" si="5"/>
        <v>2319819</v>
      </c>
      <c r="AG29" s="207">
        <v>9.9316968E7</v>
      </c>
      <c r="AH29" s="170"/>
      <c r="AI29" s="184"/>
      <c r="AJ29" s="2"/>
      <c r="AK29" s="2"/>
      <c r="AL29" s="2"/>
      <c r="AM29" s="46"/>
      <c r="AN29" s="51"/>
      <c r="AO29" s="209"/>
      <c r="AP29" s="2"/>
      <c r="AQ29" s="51"/>
      <c r="AR29" s="51"/>
      <c r="AS29" s="46"/>
      <c r="AT29" s="46"/>
      <c r="AU29" s="211"/>
      <c r="AV29" s="214"/>
      <c r="AW29" s="214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</row>
    <row r="30" ht="22.5" customHeight="1">
      <c r="A30" s="170">
        <f t="shared" si="6"/>
        <v>25</v>
      </c>
      <c r="B30" s="173" t="s">
        <v>993</v>
      </c>
      <c r="C30" s="182" t="str">
        <f t="array" ref="C30">_xlfn.XLOOKUP(G30,DATABASE!$A$2:$A$806,DATABASE!$B$2:$B$806)</f>
        <v>Kantor Kas Provinsi Jatim - Gubernur, Johar 17 Surabaya</v>
      </c>
      <c r="D30" s="184" t="str">
        <f t="array" ref="D30">_xlfn.XLOOKUP(G30,DATABASE!$A$2:$A$809,DATABASE!$C$2:$C$809)</f>
        <v>KANTOR KAS</v>
      </c>
      <c r="E30" s="184" t="s">
        <v>351</v>
      </c>
      <c r="F30" s="184" t="s">
        <v>243</v>
      </c>
      <c r="G30" s="184" t="s">
        <v>692</v>
      </c>
      <c r="H30" s="184">
        <v>202512.0</v>
      </c>
      <c r="I30" s="184" t="s">
        <v>461</v>
      </c>
      <c r="J30" s="182"/>
      <c r="K30" s="184"/>
      <c r="L30" s="182" t="s">
        <v>694</v>
      </c>
      <c r="M30" s="191">
        <v>43773.0</v>
      </c>
      <c r="N30" s="191"/>
      <c r="O30" s="192">
        <v>0.00203</v>
      </c>
      <c r="P30" s="194"/>
      <c r="Q30" s="195">
        <f t="shared" ref="Q30:R30" si="30">(O30*24*3600*30/8)/100000</f>
        <v>0.0065772</v>
      </c>
      <c r="R30" s="195">
        <f t="shared" si="30"/>
        <v>0</v>
      </c>
      <c r="S30" s="197">
        <v>420.0</v>
      </c>
      <c r="T30" s="201">
        <f t="shared" si="31"/>
        <v>0.99984319</v>
      </c>
      <c r="U30" s="201">
        <v>0.99</v>
      </c>
      <c r="V30" s="182">
        <v>2678400.0</v>
      </c>
      <c r="W30" s="182">
        <f t="shared" si="3"/>
        <v>0</v>
      </c>
      <c r="X30" s="203" t="s">
        <v>291</v>
      </c>
      <c r="Y30" s="204">
        <v>2319819.0</v>
      </c>
      <c r="Z30" s="182"/>
      <c r="AA30" s="182"/>
      <c r="AB30" s="182"/>
      <c r="AC30" s="182"/>
      <c r="AD30" s="182"/>
      <c r="AE30" s="206">
        <f t="shared" si="4"/>
        <v>2319819</v>
      </c>
      <c r="AF30" s="207">
        <f t="shared" si="5"/>
        <v>2319819</v>
      </c>
      <c r="AG30" s="184"/>
      <c r="AH30" s="170"/>
      <c r="AI30" s="184"/>
      <c r="AJ30" s="2"/>
      <c r="AK30" s="2"/>
      <c r="AL30" s="10"/>
      <c r="AM30" s="211"/>
      <c r="AN30" s="51"/>
      <c r="AO30" s="212"/>
      <c r="AP30" s="10"/>
      <c r="AQ30" s="213"/>
      <c r="AR30" s="213"/>
      <c r="AS30" s="211"/>
      <c r="AT30" s="211"/>
      <c r="AU30" s="211"/>
      <c r="AV30" s="214"/>
      <c r="AW30" s="214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</row>
    <row r="31" ht="22.5" customHeight="1">
      <c r="A31" s="170">
        <f t="shared" si="6"/>
        <v>26</v>
      </c>
      <c r="B31" s="173" t="s">
        <v>993</v>
      </c>
      <c r="C31" s="182" t="str">
        <f t="array" ref="C31">_xlfn.XLOOKUP(G31,DATABASE!$A$2:$A$806,DATABASE!$B$2:$B$806)</f>
        <v>Kantor Kas Dipenda Manyar, Manyar Kertoarjo</v>
      </c>
      <c r="D31" s="184" t="str">
        <f t="array" ref="D31">_xlfn.XLOOKUP(G31,DATABASE!$A$2:$A$809,DATABASE!$C$2:$C$809)</f>
        <v>KANTOR KAS</v>
      </c>
      <c r="E31" s="184" t="s">
        <v>351</v>
      </c>
      <c r="F31" s="184" t="s">
        <v>243</v>
      </c>
      <c r="G31" s="184" t="s">
        <v>556</v>
      </c>
      <c r="H31" s="184">
        <v>202512.0</v>
      </c>
      <c r="I31" s="184" t="s">
        <v>461</v>
      </c>
      <c r="J31" s="182"/>
      <c r="K31" s="184"/>
      <c r="L31" s="182" t="s">
        <v>558</v>
      </c>
      <c r="M31" s="194" t="s">
        <v>731</v>
      </c>
      <c r="N31" s="191"/>
      <c r="O31" s="192">
        <v>5.24</v>
      </c>
      <c r="P31" s="194"/>
      <c r="Q31" s="195">
        <f t="shared" ref="Q31:R31" si="32">(O31*24*3600*30/8)/100000</f>
        <v>16.9776</v>
      </c>
      <c r="R31" s="195">
        <f t="shared" si="32"/>
        <v>0</v>
      </c>
      <c r="S31" s="197">
        <v>7860.0</v>
      </c>
      <c r="T31" s="201">
        <f t="shared" si="31"/>
        <v>0.9970654122</v>
      </c>
      <c r="U31" s="201">
        <v>0.99</v>
      </c>
      <c r="V31" s="182">
        <v>2678400.0</v>
      </c>
      <c r="W31" s="182">
        <f t="shared" si="3"/>
        <v>0</v>
      </c>
      <c r="X31" s="203" t="s">
        <v>291</v>
      </c>
      <c r="Y31" s="204">
        <v>2319819.0</v>
      </c>
      <c r="Z31" s="182"/>
      <c r="AA31" s="182"/>
      <c r="AB31" s="182"/>
      <c r="AC31" s="182"/>
      <c r="AD31" s="182"/>
      <c r="AE31" s="206">
        <f t="shared" si="4"/>
        <v>2319819</v>
      </c>
      <c r="AF31" s="207">
        <f t="shared" si="5"/>
        <v>2319819</v>
      </c>
      <c r="AG31" s="184"/>
      <c r="AH31" s="170"/>
      <c r="AI31" s="184"/>
      <c r="AJ31" s="2"/>
      <c r="AK31" s="2"/>
      <c r="AL31" s="10"/>
      <c r="AM31" s="211"/>
      <c r="AN31" s="51"/>
      <c r="AO31" s="212"/>
      <c r="AP31" s="10"/>
      <c r="AQ31" s="213"/>
      <c r="AR31" s="213"/>
      <c r="AS31" s="211"/>
      <c r="AT31" s="211"/>
      <c r="AU31" s="211"/>
      <c r="AV31" s="214"/>
      <c r="AW31" s="21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</row>
    <row r="32" ht="22.5" customHeight="1">
      <c r="A32" s="170">
        <f t="shared" si="6"/>
        <v>27</v>
      </c>
      <c r="B32" s="173" t="s">
        <v>993</v>
      </c>
      <c r="C32" s="182" t="str">
        <f t="array" ref="C32">_xlfn.XLOOKUP(G32,DATABASE!$A$2:$A$806,DATABASE!$B$2:$B$806)</f>
        <v>Samsat Online Capem UWK (Univ. Wijaya Kusuma), Dukuh Kupang Barat 1</v>
      </c>
      <c r="D32" s="184" t="str">
        <f t="array" ref="D32">_xlfn.XLOOKUP(G32,DATABASE!$A$2:$A$809,DATABASE!$C$2:$C$809)</f>
        <v>SAMSAT ONLINE</v>
      </c>
      <c r="E32" s="184" t="s">
        <v>351</v>
      </c>
      <c r="F32" s="184" t="s">
        <v>243</v>
      </c>
      <c r="G32" s="184" t="s">
        <v>352</v>
      </c>
      <c r="H32" s="184">
        <v>202512.0</v>
      </c>
      <c r="I32" s="184" t="s">
        <v>480</v>
      </c>
      <c r="J32" s="182"/>
      <c r="K32" s="184"/>
      <c r="L32" s="182" t="s">
        <v>355</v>
      </c>
      <c r="M32" s="191">
        <v>42156.0</v>
      </c>
      <c r="N32" s="191"/>
      <c r="O32" s="192">
        <v>0.15924</v>
      </c>
      <c r="P32" s="194"/>
      <c r="Q32" s="195">
        <f t="shared" ref="Q32:R32" si="33">(O32*24*3600*30/8)/100000</f>
        <v>0.5159376</v>
      </c>
      <c r="R32" s="195">
        <f t="shared" si="33"/>
        <v>0</v>
      </c>
      <c r="S32" s="197">
        <v>0.0</v>
      </c>
      <c r="T32" s="201">
        <f t="shared" si="31"/>
        <v>1</v>
      </c>
      <c r="U32" s="201">
        <v>0.99</v>
      </c>
      <c r="V32" s="182">
        <v>2678400.0</v>
      </c>
      <c r="W32" s="182">
        <f t="shared" si="3"/>
        <v>0</v>
      </c>
      <c r="X32" s="203" t="s">
        <v>291</v>
      </c>
      <c r="Y32" s="204">
        <v>1950000.0</v>
      </c>
      <c r="Z32" s="182"/>
      <c r="AA32" s="182"/>
      <c r="AB32" s="182"/>
      <c r="AC32" s="182"/>
      <c r="AD32" s="182"/>
      <c r="AE32" s="206">
        <f t="shared" si="4"/>
        <v>1950000</v>
      </c>
      <c r="AF32" s="207">
        <f t="shared" si="5"/>
        <v>1950000</v>
      </c>
      <c r="AG32" s="184"/>
      <c r="AH32" s="170"/>
      <c r="AI32" s="184"/>
      <c r="AJ32" s="2"/>
      <c r="AK32" s="2"/>
      <c r="AL32" s="10"/>
      <c r="AM32" s="211"/>
      <c r="AN32" s="51"/>
      <c r="AO32" s="212"/>
      <c r="AP32" s="10"/>
      <c r="AQ32" s="213"/>
      <c r="AR32" s="213"/>
      <c r="AS32" s="211"/>
      <c r="AT32" s="211"/>
      <c r="AU32" s="211"/>
      <c r="AV32" s="214"/>
      <c r="AW32" s="21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</row>
    <row r="33" ht="22.5" customHeight="1">
      <c r="A33" s="170">
        <f t="shared" si="6"/>
        <v>28</v>
      </c>
      <c r="B33" s="173" t="s">
        <v>993</v>
      </c>
      <c r="C33" s="182" t="str">
        <f t="array" ref="C33">_xlfn.XLOOKUP(G33,DATABASE!$A$2:$A$806,DATABASE!$B$2:$B$806)</f>
        <v>UPTB 1 Tambakrejo. Jl.Tambak Rejo 5/1 Surabaya</v>
      </c>
      <c r="D33" s="184" t="str">
        <f t="array" ref="D33">_xlfn.XLOOKUP(G33,DATABASE!$A$2:$A$809,DATABASE!$C$2:$C$809)</f>
        <v>UPTB</v>
      </c>
      <c r="E33" s="184" t="s">
        <v>351</v>
      </c>
      <c r="F33" s="184" t="s">
        <v>243</v>
      </c>
      <c r="G33" s="184" t="s">
        <v>1109</v>
      </c>
      <c r="H33" s="184">
        <v>202512.0</v>
      </c>
      <c r="I33" s="184" t="s">
        <v>461</v>
      </c>
      <c r="J33" s="182"/>
      <c r="K33" s="184"/>
      <c r="L33" s="182" t="s">
        <v>1113</v>
      </c>
      <c r="M33" s="194" t="s">
        <v>1115</v>
      </c>
      <c r="N33" s="191"/>
      <c r="O33" s="192">
        <v>0.33927</v>
      </c>
      <c r="P33" s="194"/>
      <c r="Q33" s="195">
        <f t="shared" ref="Q33:R33" si="34">(O33*24*3600*30/8)/100000</f>
        <v>1.0992348</v>
      </c>
      <c r="R33" s="195">
        <f t="shared" si="34"/>
        <v>0</v>
      </c>
      <c r="S33" s="197">
        <v>0.0</v>
      </c>
      <c r="T33" s="201">
        <f t="shared" si="31"/>
        <v>1</v>
      </c>
      <c r="U33" s="201">
        <v>0.99</v>
      </c>
      <c r="V33" s="182">
        <v>2678400.0</v>
      </c>
      <c r="W33" s="182">
        <f t="shared" si="3"/>
        <v>0</v>
      </c>
      <c r="X33" s="203" t="s">
        <v>291</v>
      </c>
      <c r="Y33" s="204">
        <v>2319819.0</v>
      </c>
      <c r="Z33" s="182"/>
      <c r="AA33" s="182"/>
      <c r="AB33" s="182"/>
      <c r="AC33" s="182"/>
      <c r="AD33" s="182"/>
      <c r="AE33" s="206">
        <f t="shared" si="4"/>
        <v>2319819</v>
      </c>
      <c r="AF33" s="207">
        <f t="shared" si="5"/>
        <v>2319819</v>
      </c>
      <c r="AG33" s="184"/>
      <c r="AH33" s="170"/>
      <c r="AI33" s="184"/>
      <c r="AJ33" s="2"/>
      <c r="AK33" s="2"/>
      <c r="AL33" s="10"/>
      <c r="AM33" s="211"/>
      <c r="AN33" s="51"/>
      <c r="AO33" s="212"/>
      <c r="AP33" s="10"/>
      <c r="AQ33" s="213"/>
      <c r="AR33" s="213"/>
      <c r="AS33" s="211"/>
      <c r="AT33" s="211"/>
      <c r="AU33" s="211"/>
      <c r="AV33" s="214"/>
      <c r="AW33" s="21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</row>
    <row r="34" ht="22.5" customHeight="1">
      <c r="A34" s="170">
        <f t="shared" si="6"/>
        <v>29</v>
      </c>
      <c r="B34" s="173" t="s">
        <v>993</v>
      </c>
      <c r="C34" s="182" t="str">
        <f t="array" ref="C34">_xlfn.XLOOKUP(G34,DATABASE!$A$2:$A$806,DATABASE!$B$2:$B$806)</f>
        <v>UPTB 4 Dukuh Kupang, Dukuh Kupang 1/25 Surabaya</v>
      </c>
      <c r="D34" s="184" t="str">
        <f t="array" ref="D34">_xlfn.XLOOKUP(G34,DATABASE!$A$2:$A$809,DATABASE!$C$2:$C$809)</f>
        <v>UPTB</v>
      </c>
      <c r="E34" s="184" t="s">
        <v>351</v>
      </c>
      <c r="F34" s="184" t="s">
        <v>243</v>
      </c>
      <c r="G34" s="184" t="s">
        <v>1150</v>
      </c>
      <c r="H34" s="184">
        <v>202512.0</v>
      </c>
      <c r="I34" s="184" t="s">
        <v>461</v>
      </c>
      <c r="J34" s="182"/>
      <c r="K34" s="184"/>
      <c r="L34" s="182" t="s">
        <v>1151</v>
      </c>
      <c r="M34" s="191">
        <v>43864.0</v>
      </c>
      <c r="N34" s="191"/>
      <c r="O34" s="192">
        <v>0.51197</v>
      </c>
      <c r="P34" s="194"/>
      <c r="Q34" s="195">
        <f t="shared" ref="Q34:R34" si="35">(O34*24*3600*30/8)/100000</f>
        <v>1.6587828</v>
      </c>
      <c r="R34" s="195">
        <f t="shared" si="35"/>
        <v>0</v>
      </c>
      <c r="S34" s="197">
        <v>0.0</v>
      </c>
      <c r="T34" s="201">
        <f t="shared" si="31"/>
        <v>1</v>
      </c>
      <c r="U34" s="201">
        <v>0.99</v>
      </c>
      <c r="V34" s="182">
        <v>2678400.0</v>
      </c>
      <c r="W34" s="182">
        <f t="shared" si="3"/>
        <v>0</v>
      </c>
      <c r="X34" s="203" t="s">
        <v>291</v>
      </c>
      <c r="Y34" s="204">
        <v>2319819.0</v>
      </c>
      <c r="Z34" s="182"/>
      <c r="AA34" s="182"/>
      <c r="AB34" s="182"/>
      <c r="AC34" s="182"/>
      <c r="AD34" s="182"/>
      <c r="AE34" s="206">
        <f t="shared" si="4"/>
        <v>2319819</v>
      </c>
      <c r="AF34" s="207">
        <f t="shared" si="5"/>
        <v>2319819</v>
      </c>
      <c r="AG34" s="184"/>
      <c r="AH34" s="170"/>
      <c r="AI34" s="184"/>
      <c r="AJ34" s="2"/>
      <c r="AK34" s="2"/>
      <c r="AL34" s="10"/>
      <c r="AM34" s="211"/>
      <c r="AN34" s="51"/>
      <c r="AO34" s="212"/>
      <c r="AP34" s="10"/>
      <c r="AQ34" s="213"/>
      <c r="AR34" s="213"/>
      <c r="AS34" s="211"/>
      <c r="AT34" s="211"/>
      <c r="AU34" s="211"/>
      <c r="AV34" s="214"/>
      <c r="AW34" s="21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</row>
    <row r="35" ht="22.5" customHeight="1">
      <c r="A35" s="170">
        <f t="shared" si="6"/>
        <v>30</v>
      </c>
      <c r="B35" s="173" t="s">
        <v>993</v>
      </c>
      <c r="C35" s="182" t="str">
        <f t="array" ref="C35">_xlfn.XLOOKUP(G35,DATABASE!$A$2:$A$806,DATABASE!$B$2:$B$806)</f>
        <v>UPTB 5 Manyar , Sukadami 1 Surabaya</v>
      </c>
      <c r="D35" s="184" t="str">
        <f t="array" ref="D35">_xlfn.XLOOKUP(G35,DATABASE!$A$2:$A$809,DATABASE!$C$2:$C$809)</f>
        <v>UPTB</v>
      </c>
      <c r="E35" s="184" t="s">
        <v>351</v>
      </c>
      <c r="F35" s="184" t="s">
        <v>243</v>
      </c>
      <c r="G35" s="184" t="s">
        <v>1173</v>
      </c>
      <c r="H35" s="184">
        <v>202512.0</v>
      </c>
      <c r="I35" s="184" t="s">
        <v>461</v>
      </c>
      <c r="J35" s="182"/>
      <c r="K35" s="184"/>
      <c r="L35" s="182" t="s">
        <v>1177</v>
      </c>
      <c r="M35" s="194" t="s">
        <v>1179</v>
      </c>
      <c r="N35" s="191"/>
      <c r="O35" s="192">
        <v>0.35557</v>
      </c>
      <c r="P35" s="194"/>
      <c r="Q35" s="195">
        <f t="shared" ref="Q35:R35" si="36">(O35*24*3600*30/8)/100000</f>
        <v>1.1520468</v>
      </c>
      <c r="R35" s="195">
        <f t="shared" si="36"/>
        <v>0</v>
      </c>
      <c r="S35" s="197">
        <v>0.0</v>
      </c>
      <c r="T35" s="201">
        <f t="shared" si="31"/>
        <v>1</v>
      </c>
      <c r="U35" s="201">
        <v>0.99</v>
      </c>
      <c r="V35" s="182">
        <v>2678400.0</v>
      </c>
      <c r="W35" s="182">
        <f t="shared" si="3"/>
        <v>0</v>
      </c>
      <c r="X35" s="203" t="s">
        <v>291</v>
      </c>
      <c r="Y35" s="204">
        <v>2319819.0</v>
      </c>
      <c r="Z35" s="182"/>
      <c r="AA35" s="182"/>
      <c r="AB35" s="182"/>
      <c r="AC35" s="182"/>
      <c r="AD35" s="182"/>
      <c r="AE35" s="206">
        <f t="shared" si="4"/>
        <v>2319819</v>
      </c>
      <c r="AF35" s="207">
        <f t="shared" si="5"/>
        <v>2319819</v>
      </c>
      <c r="AG35" s="184"/>
      <c r="AH35" s="170"/>
      <c r="AI35" s="184"/>
      <c r="AJ35" s="2"/>
      <c r="AK35" s="2"/>
      <c r="AL35" s="10"/>
      <c r="AM35" s="211"/>
      <c r="AN35" s="51"/>
      <c r="AO35" s="212"/>
      <c r="AP35" s="10"/>
      <c r="AQ35" s="213"/>
      <c r="AR35" s="213"/>
      <c r="AS35" s="211"/>
      <c r="AT35" s="211"/>
      <c r="AU35" s="211"/>
      <c r="AV35" s="214"/>
      <c r="AW35" s="21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</row>
    <row r="36" ht="22.5" customHeight="1">
      <c r="A36" s="170">
        <f t="shared" si="6"/>
        <v>31</v>
      </c>
      <c r="B36" s="173" t="s">
        <v>993</v>
      </c>
      <c r="C36" s="182" t="str">
        <f t="array" ref="C36">_xlfn.XLOOKUP(G36,DATABASE!$A$2:$A$806,DATABASE!$B$2:$B$806)</f>
        <v>UPTB 8 Rungkut Asri , Rungkut Asri Timur XVIII/2 Surabaya</v>
      </c>
      <c r="D36" s="184" t="str">
        <f t="array" ref="D36">_xlfn.XLOOKUP(G36,DATABASE!$A$2:$A$809,DATABASE!$C$2:$C$809)</f>
        <v>UPTB</v>
      </c>
      <c r="E36" s="184" t="s">
        <v>351</v>
      </c>
      <c r="F36" s="184" t="s">
        <v>243</v>
      </c>
      <c r="G36" s="184" t="s">
        <v>1204</v>
      </c>
      <c r="H36" s="184">
        <v>202512.0</v>
      </c>
      <c r="I36" s="184" t="s">
        <v>461</v>
      </c>
      <c r="J36" s="182"/>
      <c r="K36" s="184"/>
      <c r="L36" s="182" t="s">
        <v>1206</v>
      </c>
      <c r="M36" s="191">
        <v>43864.0</v>
      </c>
      <c r="N36" s="191"/>
      <c r="O36" s="192">
        <v>0.33537</v>
      </c>
      <c r="P36" s="194"/>
      <c r="Q36" s="195">
        <f t="shared" ref="Q36:R36" si="37">(O36*24*3600*30/8)/100000</f>
        <v>1.0865988</v>
      </c>
      <c r="R36" s="195">
        <f t="shared" si="37"/>
        <v>0</v>
      </c>
      <c r="S36" s="197">
        <v>0.0</v>
      </c>
      <c r="T36" s="201">
        <f t="shared" si="31"/>
        <v>1</v>
      </c>
      <c r="U36" s="201">
        <v>0.99</v>
      </c>
      <c r="V36" s="182">
        <v>2678400.0</v>
      </c>
      <c r="W36" s="182">
        <f t="shared" si="3"/>
        <v>0</v>
      </c>
      <c r="X36" s="203" t="s">
        <v>291</v>
      </c>
      <c r="Y36" s="204">
        <v>2319819.0</v>
      </c>
      <c r="Z36" s="182"/>
      <c r="AA36" s="182"/>
      <c r="AB36" s="182"/>
      <c r="AC36" s="182"/>
      <c r="AD36" s="182"/>
      <c r="AE36" s="206">
        <f t="shared" si="4"/>
        <v>2319819</v>
      </c>
      <c r="AF36" s="207">
        <f t="shared" si="5"/>
        <v>2319819</v>
      </c>
      <c r="AG36" s="184"/>
      <c r="AH36" s="170"/>
      <c r="AI36" s="184"/>
      <c r="AJ36" s="2"/>
      <c r="AK36" s="2"/>
      <c r="AL36" s="10"/>
      <c r="AM36" s="211"/>
      <c r="AN36" s="51"/>
      <c r="AO36" s="212"/>
      <c r="AP36" s="10"/>
      <c r="AQ36" s="213"/>
      <c r="AR36" s="213"/>
      <c r="AS36" s="211"/>
      <c r="AT36" s="211"/>
      <c r="AU36" s="211"/>
      <c r="AV36" s="214"/>
      <c r="AW36" s="21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</row>
    <row r="37" ht="22.5" customHeight="1">
      <c r="A37" s="170">
        <f t="shared" si="6"/>
        <v>32</v>
      </c>
      <c r="B37" s="173" t="s">
        <v>993</v>
      </c>
      <c r="C37" s="182" t="str">
        <f t="array" ref="C37">_xlfn.XLOOKUP(G37,DATABASE!$A$2:$A$806,DATABASE!$B$2:$B$806)</f>
        <v>Capem Tambakrejo, Jl.Kapas Krampung 69 Tambakrejo</v>
      </c>
      <c r="D37" s="184" t="str">
        <f t="array" ref="D37">_xlfn.XLOOKUP(G37,DATABASE!$A$2:$A$809,DATABASE!$C$2:$C$809)</f>
        <v>CAPEM</v>
      </c>
      <c r="E37" s="184" t="s">
        <v>351</v>
      </c>
      <c r="F37" s="184" t="s">
        <v>243</v>
      </c>
      <c r="G37" s="184" t="s">
        <v>854</v>
      </c>
      <c r="H37" s="184">
        <v>202512.0</v>
      </c>
      <c r="I37" s="184" t="s">
        <v>753</v>
      </c>
      <c r="J37" s="182"/>
      <c r="K37" s="184"/>
      <c r="L37" s="182" t="s">
        <v>856</v>
      </c>
      <c r="M37" s="191">
        <v>42156.0</v>
      </c>
      <c r="N37" s="191"/>
      <c r="O37" s="192">
        <v>22.23</v>
      </c>
      <c r="P37" s="194"/>
      <c r="Q37" s="195">
        <f t="shared" ref="Q37:R37" si="38">(O37*24*3600*30/8)/100000</f>
        <v>72.0252</v>
      </c>
      <c r="R37" s="195">
        <f t="shared" si="38"/>
        <v>0</v>
      </c>
      <c r="S37" s="197">
        <v>0.0</v>
      </c>
      <c r="T37" s="201">
        <f t="shared" si="31"/>
        <v>1</v>
      </c>
      <c r="U37" s="201">
        <v>0.99</v>
      </c>
      <c r="V37" s="182">
        <v>2678400.0</v>
      </c>
      <c r="W37" s="182">
        <f t="shared" si="3"/>
        <v>0</v>
      </c>
      <c r="X37" s="203" t="s">
        <v>291</v>
      </c>
      <c r="Y37" s="204">
        <v>2792792.0</v>
      </c>
      <c r="Z37" s="182"/>
      <c r="AA37" s="182"/>
      <c r="AB37" s="182"/>
      <c r="AC37" s="182"/>
      <c r="AD37" s="182"/>
      <c r="AE37" s="206">
        <f t="shared" si="4"/>
        <v>2792792</v>
      </c>
      <c r="AF37" s="207">
        <f t="shared" si="5"/>
        <v>2792792</v>
      </c>
      <c r="AG37" s="184"/>
      <c r="AH37" s="170"/>
      <c r="AI37" s="184"/>
      <c r="AJ37" s="2"/>
      <c r="AK37" s="2"/>
      <c r="AL37" s="10"/>
      <c r="AM37" s="211"/>
      <c r="AN37" s="51"/>
      <c r="AO37" s="212"/>
      <c r="AP37" s="10"/>
      <c r="AQ37" s="213"/>
      <c r="AR37" s="213"/>
      <c r="AS37" s="211"/>
      <c r="AT37" s="211"/>
      <c r="AU37" s="211"/>
      <c r="AV37" s="214"/>
      <c r="AW37" s="21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</row>
    <row r="38" ht="22.5" customHeight="1">
      <c r="A38" s="170">
        <f t="shared" si="6"/>
        <v>33</v>
      </c>
      <c r="B38" s="173" t="s">
        <v>993</v>
      </c>
      <c r="C38" s="182" t="str">
        <f t="array" ref="C38">_xlfn.XLOOKUP(G38,DATABASE!$A$2:$A$806,DATABASE!$B$2:$B$806)</f>
        <v>ATM RSAL, Jl.Gadung 1 Surabaya</v>
      </c>
      <c r="D38" s="184" t="str">
        <f t="array" ref="D38">_xlfn.XLOOKUP(G38,DATABASE!$A$2:$A$809,DATABASE!$C$2:$C$809)</f>
        <v>ATM</v>
      </c>
      <c r="E38" s="184" t="s">
        <v>351</v>
      </c>
      <c r="F38" s="184" t="s">
        <v>243</v>
      </c>
      <c r="G38" s="184" t="s">
        <v>1257</v>
      </c>
      <c r="H38" s="184">
        <v>202512.0</v>
      </c>
      <c r="I38" s="184" t="s">
        <v>1258</v>
      </c>
      <c r="J38" s="182"/>
      <c r="K38" s="184"/>
      <c r="L38" s="182" t="s">
        <v>1260</v>
      </c>
      <c r="M38" s="191">
        <v>43286.0</v>
      </c>
      <c r="N38" s="191"/>
      <c r="O38" s="192">
        <v>10.66</v>
      </c>
      <c r="P38" s="194"/>
      <c r="Q38" s="195">
        <f t="shared" ref="Q38:R38" si="39">(O38*24*3600*30/8)/100000</f>
        <v>34.5384</v>
      </c>
      <c r="R38" s="195">
        <f t="shared" si="39"/>
        <v>0</v>
      </c>
      <c r="S38" s="197">
        <v>0.0</v>
      </c>
      <c r="T38" s="201">
        <f t="shared" si="31"/>
        <v>1</v>
      </c>
      <c r="U38" s="201">
        <v>0.99</v>
      </c>
      <c r="V38" s="182">
        <v>2678400.0</v>
      </c>
      <c r="W38" s="182">
        <f t="shared" si="3"/>
        <v>0</v>
      </c>
      <c r="X38" s="203" t="s">
        <v>291</v>
      </c>
      <c r="Y38" s="204">
        <v>1300000.0</v>
      </c>
      <c r="Z38" s="182"/>
      <c r="AA38" s="182"/>
      <c r="AB38" s="182"/>
      <c r="AC38" s="182"/>
      <c r="AD38" s="182"/>
      <c r="AE38" s="206">
        <f t="shared" si="4"/>
        <v>1300000</v>
      </c>
      <c r="AF38" s="207">
        <f t="shared" si="5"/>
        <v>1300000</v>
      </c>
      <c r="AG38" s="184"/>
      <c r="AH38" s="170"/>
      <c r="AI38" s="184"/>
      <c r="AJ38" s="2"/>
      <c r="AK38" s="2"/>
      <c r="AL38" s="10"/>
      <c r="AM38" s="211"/>
      <c r="AN38" s="51"/>
      <c r="AO38" s="212"/>
      <c r="AP38" s="10"/>
      <c r="AQ38" s="213"/>
      <c r="AR38" s="213"/>
      <c r="AS38" s="211"/>
      <c r="AT38" s="211"/>
      <c r="AU38" s="211"/>
      <c r="AV38" s="214"/>
      <c r="AW38" s="21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</row>
    <row r="39" ht="22.5" customHeight="1">
      <c r="A39" s="170">
        <f t="shared" si="6"/>
        <v>34</v>
      </c>
      <c r="B39" s="173" t="s">
        <v>993</v>
      </c>
      <c r="C39" s="182" t="str">
        <f t="array" ref="C39">_xlfn.XLOOKUP(G39,DATABASE!$A$2:$A$806,DATABASE!$B$2:$B$806)</f>
        <v>Payment Point RS Soewandi Jl. Tambakrejo No. 45-47</v>
      </c>
      <c r="D39" s="184" t="str">
        <f t="array" ref="D39">_xlfn.XLOOKUP(G39,DATABASE!$A$2:$A$809,DATABASE!$C$2:$C$809)</f>
        <v>PAYMENT POINT</v>
      </c>
      <c r="E39" s="184" t="s">
        <v>351</v>
      </c>
      <c r="F39" s="184" t="s">
        <v>243</v>
      </c>
      <c r="G39" s="184" t="s">
        <v>1286</v>
      </c>
      <c r="H39" s="184">
        <v>202512.0</v>
      </c>
      <c r="I39" s="184" t="s">
        <v>461</v>
      </c>
      <c r="J39" s="182"/>
      <c r="K39" s="184"/>
      <c r="L39" s="182" t="s">
        <v>1287</v>
      </c>
      <c r="M39" s="194" t="s">
        <v>1288</v>
      </c>
      <c r="N39" s="191"/>
      <c r="O39" s="192">
        <v>0.21863</v>
      </c>
      <c r="P39" s="194"/>
      <c r="Q39" s="195">
        <f t="shared" ref="Q39:R39" si="40">(O39*24*3600*30/8)/100000</f>
        <v>0.7083612</v>
      </c>
      <c r="R39" s="195">
        <f t="shared" si="40"/>
        <v>0</v>
      </c>
      <c r="S39" s="197">
        <v>0.0</v>
      </c>
      <c r="T39" s="201">
        <f t="shared" si="31"/>
        <v>1</v>
      </c>
      <c r="U39" s="201">
        <v>0.99</v>
      </c>
      <c r="V39" s="182">
        <v>2678400.0</v>
      </c>
      <c r="W39" s="182">
        <f t="shared" si="3"/>
        <v>0</v>
      </c>
      <c r="X39" s="203" t="s">
        <v>291</v>
      </c>
      <c r="Y39" s="204">
        <v>2319819.0</v>
      </c>
      <c r="Z39" s="182"/>
      <c r="AA39" s="182"/>
      <c r="AB39" s="182"/>
      <c r="AC39" s="182"/>
      <c r="AD39" s="182"/>
      <c r="AE39" s="206">
        <f t="shared" si="4"/>
        <v>2319819</v>
      </c>
      <c r="AF39" s="207">
        <f t="shared" si="5"/>
        <v>2319819</v>
      </c>
      <c r="AG39" s="184"/>
      <c r="AH39" s="170"/>
      <c r="AI39" s="184"/>
      <c r="AJ39" s="2"/>
      <c r="AK39" s="2"/>
      <c r="AL39" s="10"/>
      <c r="AM39" s="211"/>
      <c r="AN39" s="51"/>
      <c r="AO39" s="212"/>
      <c r="AP39" s="10"/>
      <c r="AQ39" s="213"/>
      <c r="AR39" s="213"/>
      <c r="AS39" s="211"/>
      <c r="AT39" s="211"/>
      <c r="AU39" s="211"/>
      <c r="AV39" s="214"/>
      <c r="AW39" s="21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</row>
    <row r="40" ht="22.5" customHeight="1">
      <c r="A40" s="170">
        <f t="shared" si="6"/>
        <v>35</v>
      </c>
      <c r="B40" s="173" t="s">
        <v>993</v>
      </c>
      <c r="C40" s="182" t="str">
        <f t="array" ref="C40">_xlfn.XLOOKUP(G40,DATABASE!$A$2:$A$806,DATABASE!$B$2:$B$806)</f>
        <v>Host To Host Sistem Administrasi Manunggal Satu Atap MANYAR, Dipenda, Manyar Kertoarjo</v>
      </c>
      <c r="D40" s="184" t="str">
        <f t="array" ref="D40">_xlfn.XLOOKUP(G40,DATABASE!$A$2:$A$809,DATABASE!$C$2:$C$809)</f>
        <v>H2H</v>
      </c>
      <c r="E40" s="184" t="s">
        <v>351</v>
      </c>
      <c r="F40" s="184" t="s">
        <v>243</v>
      </c>
      <c r="G40" s="184" t="s">
        <v>1066</v>
      </c>
      <c r="H40" s="184">
        <v>202512.0</v>
      </c>
      <c r="I40" s="184" t="s">
        <v>753</v>
      </c>
      <c r="J40" s="182"/>
      <c r="K40" s="184"/>
      <c r="L40" s="182" t="s">
        <v>1068</v>
      </c>
      <c r="M40" s="191">
        <v>42186.0</v>
      </c>
      <c r="N40" s="191"/>
      <c r="O40" s="192">
        <v>3.76</v>
      </c>
      <c r="P40" s="194"/>
      <c r="Q40" s="195">
        <f t="shared" ref="Q40:R40" si="41">(O40*24*3600*30/8)/100000</f>
        <v>12.1824</v>
      </c>
      <c r="R40" s="195">
        <f t="shared" si="41"/>
        <v>0</v>
      </c>
      <c r="S40" s="197">
        <v>0.0</v>
      </c>
      <c r="T40" s="201">
        <f t="shared" si="31"/>
        <v>1</v>
      </c>
      <c r="U40" s="201">
        <v>0.99</v>
      </c>
      <c r="V40" s="182">
        <v>2678400.0</v>
      </c>
      <c r="W40" s="182">
        <f t="shared" si="3"/>
        <v>0</v>
      </c>
      <c r="X40" s="203" t="s">
        <v>291</v>
      </c>
      <c r="Y40" s="204">
        <v>2792792.0</v>
      </c>
      <c r="Z40" s="182"/>
      <c r="AA40" s="182"/>
      <c r="AB40" s="182"/>
      <c r="AC40" s="182"/>
      <c r="AD40" s="182"/>
      <c r="AE40" s="206">
        <f t="shared" si="4"/>
        <v>2792792</v>
      </c>
      <c r="AF40" s="207">
        <f t="shared" si="5"/>
        <v>2792792</v>
      </c>
      <c r="AG40" s="184"/>
      <c r="AH40" s="170"/>
      <c r="AI40" s="184"/>
      <c r="AJ40" s="2"/>
      <c r="AK40" s="2"/>
      <c r="AL40" s="10"/>
      <c r="AM40" s="211"/>
      <c r="AN40" s="51"/>
      <c r="AO40" s="212"/>
      <c r="AP40" s="10"/>
      <c r="AQ40" s="213"/>
      <c r="AR40" s="213"/>
      <c r="AS40" s="211"/>
      <c r="AT40" s="211"/>
      <c r="AU40" s="211"/>
      <c r="AV40" s="214"/>
      <c r="AW40" s="21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</row>
    <row r="41" ht="22.5" customHeight="1">
      <c r="A41" s="170">
        <f t="shared" si="6"/>
        <v>36</v>
      </c>
      <c r="B41" s="173" t="s">
        <v>993</v>
      </c>
      <c r="C41" s="182" t="str">
        <f t="array" ref="C41">_xlfn.XLOOKUP(G41,DATABASE!$A$2:$A$806,DATABASE!$B$2:$B$806)</f>
        <v>Host To Host &amp; Anjungan Tunai Mandiri UWK, Dukuh Kupang Barat 1</v>
      </c>
      <c r="D41" s="184" t="str">
        <f t="array" ref="D41">_xlfn.XLOOKUP(G41,DATABASE!$A$2:$A$809,DATABASE!$C$2:$C$809)</f>
        <v>H2H</v>
      </c>
      <c r="E41" s="184" t="s">
        <v>351</v>
      </c>
      <c r="F41" s="184" t="s">
        <v>243</v>
      </c>
      <c r="G41" s="184" t="s">
        <v>547</v>
      </c>
      <c r="H41" s="184">
        <v>202512.0</v>
      </c>
      <c r="I41" s="184" t="s">
        <v>461</v>
      </c>
      <c r="J41" s="182"/>
      <c r="K41" s="184"/>
      <c r="L41" s="182" t="s">
        <v>549</v>
      </c>
      <c r="M41" s="191">
        <v>42278.0</v>
      </c>
      <c r="N41" s="191"/>
      <c r="O41" s="192">
        <v>5.949999999999999</v>
      </c>
      <c r="P41" s="194"/>
      <c r="Q41" s="195">
        <f t="shared" ref="Q41:R41" si="42">(O41*24*3600*30/8)/100000</f>
        <v>19.278</v>
      </c>
      <c r="R41" s="195">
        <f t="shared" si="42"/>
        <v>0</v>
      </c>
      <c r="S41" s="197">
        <v>0.0</v>
      </c>
      <c r="T41" s="201">
        <f t="shared" si="31"/>
        <v>1</v>
      </c>
      <c r="U41" s="201">
        <v>0.99</v>
      </c>
      <c r="V41" s="182">
        <v>2678400.0</v>
      </c>
      <c r="W41" s="182">
        <f t="shared" si="3"/>
        <v>0</v>
      </c>
      <c r="X41" s="203" t="s">
        <v>291</v>
      </c>
      <c r="Y41" s="204">
        <v>2319819.0</v>
      </c>
      <c r="Z41" s="182"/>
      <c r="AA41" s="182"/>
      <c r="AB41" s="182"/>
      <c r="AC41" s="182"/>
      <c r="AD41" s="182"/>
      <c r="AE41" s="206">
        <f t="shared" si="4"/>
        <v>2319819</v>
      </c>
      <c r="AF41" s="207">
        <f t="shared" si="5"/>
        <v>2319819</v>
      </c>
      <c r="AG41" s="184"/>
      <c r="AH41" s="170"/>
      <c r="AI41" s="184"/>
      <c r="AJ41" s="2"/>
      <c r="AK41" s="2"/>
      <c r="AL41" s="10"/>
      <c r="AM41" s="211"/>
      <c r="AN41" s="51"/>
      <c r="AO41" s="212"/>
      <c r="AP41" s="10"/>
      <c r="AQ41" s="213"/>
      <c r="AR41" s="213"/>
      <c r="AS41" s="211"/>
      <c r="AT41" s="211"/>
      <c r="AU41" s="211"/>
      <c r="AV41" s="214"/>
      <c r="AW41" s="21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</row>
    <row r="42" ht="22.5" customHeight="1">
      <c r="A42" s="170">
        <f t="shared" si="6"/>
        <v>37</v>
      </c>
      <c r="B42" s="173" t="s">
        <v>993</v>
      </c>
      <c r="C42" s="182" t="str">
        <f t="array" ref="C42">_xlfn.XLOOKUP(G42,DATABASE!$A$2:$A$806,DATABASE!$B$2:$B$806)</f>
        <v>ATM SMKN I, Jl. SMEA no. 4 Wonokromo</v>
      </c>
      <c r="D42" s="184" t="str">
        <f t="array" ref="D42">_xlfn.XLOOKUP(G42,DATABASE!$A$2:$A$809,DATABASE!$C$2:$C$809)</f>
        <v>ATM</v>
      </c>
      <c r="E42" s="184" t="s">
        <v>351</v>
      </c>
      <c r="F42" s="184" t="s">
        <v>243</v>
      </c>
      <c r="G42" s="184" t="s">
        <v>1357</v>
      </c>
      <c r="H42" s="184">
        <v>202512.0</v>
      </c>
      <c r="I42" s="184" t="s">
        <v>1258</v>
      </c>
      <c r="J42" s="182"/>
      <c r="K42" s="184"/>
      <c r="L42" s="182" t="s">
        <v>1358</v>
      </c>
      <c r="M42" s="194" t="s">
        <v>1359</v>
      </c>
      <c r="N42" s="191"/>
      <c r="O42" s="192">
        <v>35.04</v>
      </c>
      <c r="P42" s="194"/>
      <c r="Q42" s="195">
        <f t="shared" ref="Q42:R42" si="43">(O42*24*3600*30/8)/100000</f>
        <v>113.5296</v>
      </c>
      <c r="R42" s="195">
        <f t="shared" si="43"/>
        <v>0</v>
      </c>
      <c r="S42" s="197">
        <v>0.0</v>
      </c>
      <c r="T42" s="201">
        <f t="shared" si="31"/>
        <v>1</v>
      </c>
      <c r="U42" s="201">
        <v>0.99</v>
      </c>
      <c r="V42" s="182">
        <v>2678400.0</v>
      </c>
      <c r="W42" s="182">
        <f t="shared" si="3"/>
        <v>0</v>
      </c>
      <c r="X42" s="203" t="s">
        <v>291</v>
      </c>
      <c r="Y42" s="204">
        <v>1300000.0</v>
      </c>
      <c r="Z42" s="182"/>
      <c r="AA42" s="182"/>
      <c r="AB42" s="182"/>
      <c r="AC42" s="182"/>
      <c r="AD42" s="182"/>
      <c r="AE42" s="206">
        <f t="shared" si="4"/>
        <v>1300000</v>
      </c>
      <c r="AF42" s="207">
        <f t="shared" si="5"/>
        <v>1300000</v>
      </c>
      <c r="AG42" s="184"/>
      <c r="AH42" s="170"/>
      <c r="AI42" s="184"/>
      <c r="AJ42" s="2"/>
      <c r="AK42" s="2"/>
      <c r="AL42" s="10"/>
      <c r="AM42" s="211"/>
      <c r="AN42" s="51"/>
      <c r="AO42" s="212"/>
      <c r="AP42" s="10"/>
      <c r="AQ42" s="213"/>
      <c r="AR42" s="213"/>
      <c r="AS42" s="211"/>
      <c r="AT42" s="211"/>
      <c r="AU42" s="211"/>
      <c r="AV42" s="214"/>
      <c r="AW42" s="21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</row>
    <row r="43" ht="22.5" customHeight="1">
      <c r="A43" s="170">
        <f t="shared" si="6"/>
        <v>38</v>
      </c>
      <c r="B43" s="173" t="s">
        <v>993</v>
      </c>
      <c r="C43" s="182" t="str">
        <f t="array" ref="C43">_xlfn.XLOOKUP(G43,DATABASE!$A$2:$A$806,DATABASE!$B$2:$B$806)</f>
        <v>Capem PJTKI Jl. Jagir Wonokromo, Disnaker</v>
      </c>
      <c r="D43" s="184" t="str">
        <f t="array" ref="D43">_xlfn.XLOOKUP(G43,DATABASE!$A$2:$A$809,DATABASE!$C$2:$C$809)</f>
        <v>CAPEM</v>
      </c>
      <c r="E43" s="184" t="s">
        <v>351</v>
      </c>
      <c r="F43" s="184" t="s">
        <v>243</v>
      </c>
      <c r="G43" s="184" t="s">
        <v>1366</v>
      </c>
      <c r="H43" s="184">
        <v>202512.0</v>
      </c>
      <c r="I43" s="184" t="s">
        <v>753</v>
      </c>
      <c r="J43" s="182"/>
      <c r="K43" s="184"/>
      <c r="L43" s="182" t="s">
        <v>1368</v>
      </c>
      <c r="M43" s="191">
        <v>42044.0</v>
      </c>
      <c r="N43" s="191"/>
      <c r="O43" s="192">
        <v>54.01000000000001</v>
      </c>
      <c r="P43" s="194"/>
      <c r="Q43" s="195">
        <f t="shared" ref="Q43:R43" si="44">(O43*24*3600*30/8)/100000</f>
        <v>174.9924</v>
      </c>
      <c r="R43" s="195">
        <f t="shared" si="44"/>
        <v>0</v>
      </c>
      <c r="S43" s="197">
        <v>0.0</v>
      </c>
      <c r="T43" s="201">
        <f t="shared" si="31"/>
        <v>1</v>
      </c>
      <c r="U43" s="201">
        <v>0.99</v>
      </c>
      <c r="V43" s="182">
        <v>2678400.0</v>
      </c>
      <c r="W43" s="182">
        <f t="shared" si="3"/>
        <v>0</v>
      </c>
      <c r="X43" s="203" t="s">
        <v>291</v>
      </c>
      <c r="Y43" s="204">
        <v>2792792.0</v>
      </c>
      <c r="Z43" s="182"/>
      <c r="AA43" s="182"/>
      <c r="AB43" s="182"/>
      <c r="AC43" s="182"/>
      <c r="AD43" s="182"/>
      <c r="AE43" s="206">
        <f t="shared" si="4"/>
        <v>2792792</v>
      </c>
      <c r="AF43" s="207">
        <f t="shared" si="5"/>
        <v>2792792</v>
      </c>
      <c r="AG43" s="184"/>
      <c r="AH43" s="170"/>
      <c r="AI43" s="184"/>
      <c r="AJ43" s="2"/>
      <c r="AK43" s="2"/>
      <c r="AL43" s="10"/>
      <c r="AM43" s="211"/>
      <c r="AN43" s="51"/>
      <c r="AO43" s="212"/>
      <c r="AP43" s="10"/>
      <c r="AQ43" s="213"/>
      <c r="AR43" s="213"/>
      <c r="AS43" s="211"/>
      <c r="AT43" s="211"/>
      <c r="AU43" s="211"/>
      <c r="AV43" s="214"/>
      <c r="AW43" s="21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</row>
    <row r="44" ht="22.5" customHeight="1">
      <c r="A44" s="170">
        <f t="shared" si="6"/>
        <v>39</v>
      </c>
      <c r="B44" s="173" t="s">
        <v>993</v>
      </c>
      <c r="C44" s="182" t="str">
        <f t="array" ref="C44">_xlfn.XLOOKUP(G44,DATABASE!$A$2:$A$806,DATABASE!$B$2:$B$806)</f>
        <v>ATM Royal Plasa, JL. A. Yani 16 Surabaya</v>
      </c>
      <c r="D44" s="184" t="str">
        <f t="array" ref="D44">_xlfn.XLOOKUP(G44,DATABASE!$A$2:$A$809,DATABASE!$C$2:$C$809)</f>
        <v>ATM</v>
      </c>
      <c r="E44" s="184" t="s">
        <v>351</v>
      </c>
      <c r="F44" s="184" t="s">
        <v>243</v>
      </c>
      <c r="G44" s="184" t="s">
        <v>1406</v>
      </c>
      <c r="H44" s="184">
        <v>202512.0</v>
      </c>
      <c r="I44" s="184" t="s">
        <v>1258</v>
      </c>
      <c r="J44" s="182"/>
      <c r="K44" s="184"/>
      <c r="L44" s="182" t="s">
        <v>1407</v>
      </c>
      <c r="M44" s="194" t="s">
        <v>1408</v>
      </c>
      <c r="N44" s="191"/>
      <c r="O44" s="192">
        <v>1.25055</v>
      </c>
      <c r="P44" s="194"/>
      <c r="Q44" s="195">
        <f t="shared" ref="Q44:R44" si="45">(O44*24*3600*30/8)/100000</f>
        <v>4.051782</v>
      </c>
      <c r="R44" s="195">
        <f t="shared" si="45"/>
        <v>0</v>
      </c>
      <c r="S44" s="197">
        <v>0.0</v>
      </c>
      <c r="T44" s="201">
        <f t="shared" si="31"/>
        <v>1</v>
      </c>
      <c r="U44" s="201">
        <v>0.99</v>
      </c>
      <c r="V44" s="182">
        <v>2678400.0</v>
      </c>
      <c r="W44" s="182">
        <f t="shared" si="3"/>
        <v>0</v>
      </c>
      <c r="X44" s="203" t="s">
        <v>291</v>
      </c>
      <c r="Y44" s="204">
        <v>1300000.0</v>
      </c>
      <c r="Z44" s="182"/>
      <c r="AA44" s="182"/>
      <c r="AB44" s="182"/>
      <c r="AC44" s="182"/>
      <c r="AD44" s="182"/>
      <c r="AE44" s="206">
        <f t="shared" si="4"/>
        <v>1300000</v>
      </c>
      <c r="AF44" s="207">
        <f t="shared" si="5"/>
        <v>1300000</v>
      </c>
      <c r="AG44" s="184"/>
      <c r="AH44" s="170"/>
      <c r="AI44" s="184"/>
      <c r="AJ44" s="2"/>
      <c r="AK44" s="2"/>
      <c r="AL44" s="10"/>
      <c r="AM44" s="211"/>
      <c r="AN44" s="51"/>
      <c r="AO44" s="212"/>
      <c r="AP44" s="10"/>
      <c r="AQ44" s="213"/>
      <c r="AR44" s="213"/>
      <c r="AS44" s="211"/>
      <c r="AT44" s="211"/>
      <c r="AU44" s="211"/>
      <c r="AV44" s="214"/>
      <c r="AW44" s="21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</row>
    <row r="45" ht="22.5" customHeight="1">
      <c r="A45" s="170">
        <f t="shared" si="6"/>
        <v>40</v>
      </c>
      <c r="B45" s="173" t="s">
        <v>993</v>
      </c>
      <c r="C45" s="182" t="str">
        <f t="array" ref="C45">_xlfn.XLOOKUP(G45,DATABASE!$A$2:$A$806,DATABASE!$B$2:$B$806)</f>
        <v>ATM Toserba Plaza, Jl. Adtya Warman No 47 Surabaya</v>
      </c>
      <c r="D45" s="184" t="str">
        <f t="array" ref="D45">_xlfn.XLOOKUP(G45,DATABASE!$A$2:$A$809,DATABASE!$C$2:$C$809)</f>
        <v>ATM</v>
      </c>
      <c r="E45" s="184" t="s">
        <v>351</v>
      </c>
      <c r="F45" s="184" t="s">
        <v>243</v>
      </c>
      <c r="G45" s="184" t="s">
        <v>1435</v>
      </c>
      <c r="H45" s="184">
        <v>202512.0</v>
      </c>
      <c r="I45" s="184" t="s">
        <v>1258</v>
      </c>
      <c r="J45" s="182"/>
      <c r="K45" s="184"/>
      <c r="L45" s="182" t="s">
        <v>1437</v>
      </c>
      <c r="M45" s="191">
        <v>42158.0</v>
      </c>
      <c r="N45" s="191"/>
      <c r="O45" s="192">
        <v>15.54</v>
      </c>
      <c r="P45" s="194"/>
      <c r="Q45" s="195">
        <f t="shared" ref="Q45:R45" si="46">(O45*24*3600*30/8)/100000</f>
        <v>50.3496</v>
      </c>
      <c r="R45" s="195">
        <f t="shared" si="46"/>
        <v>0</v>
      </c>
      <c r="S45" s="197">
        <v>0.0</v>
      </c>
      <c r="T45" s="201">
        <f t="shared" si="31"/>
        <v>1</v>
      </c>
      <c r="U45" s="201">
        <v>0.99</v>
      </c>
      <c r="V45" s="182">
        <v>2678400.0</v>
      </c>
      <c r="W45" s="182">
        <f t="shared" si="3"/>
        <v>0</v>
      </c>
      <c r="X45" s="203" t="s">
        <v>291</v>
      </c>
      <c r="Y45" s="204">
        <v>1300000.0</v>
      </c>
      <c r="Z45" s="182"/>
      <c r="AA45" s="182"/>
      <c r="AB45" s="182"/>
      <c r="AC45" s="182"/>
      <c r="AD45" s="182"/>
      <c r="AE45" s="206">
        <f t="shared" si="4"/>
        <v>1300000</v>
      </c>
      <c r="AF45" s="207">
        <f t="shared" si="5"/>
        <v>1300000</v>
      </c>
      <c r="AG45" s="184"/>
      <c r="AH45" s="170"/>
      <c r="AI45" s="184"/>
      <c r="AJ45" s="209"/>
      <c r="AK45" s="2"/>
      <c r="AL45" s="10"/>
      <c r="AM45" s="211"/>
      <c r="AN45" s="51"/>
      <c r="AO45" s="212"/>
      <c r="AP45" s="10"/>
      <c r="AQ45" s="213"/>
      <c r="AR45" s="213"/>
      <c r="AS45" s="211"/>
      <c r="AT45" s="211"/>
      <c r="AU45" s="211"/>
      <c r="AV45" s="214"/>
      <c r="AW45" s="21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</row>
    <row r="46" ht="22.5" customHeight="1">
      <c r="A46" s="170">
        <f t="shared" si="6"/>
        <v>41</v>
      </c>
      <c r="B46" s="173" t="s">
        <v>993</v>
      </c>
      <c r="C46" s="182" t="str">
        <f t="array" ref="C46">_xlfn.XLOOKUP(G46,DATABASE!$A$2:$A$806,DATABASE!$B$2:$B$806)</f>
        <v>ATM DLLAJR Prov.Jatim Jl. A. Yani 268 Surabaya</v>
      </c>
      <c r="D46" s="184" t="str">
        <f t="array" ref="D46">_xlfn.XLOOKUP(G46,DATABASE!$A$2:$A$809,DATABASE!$C$2:$C$809)</f>
        <v>ATM</v>
      </c>
      <c r="E46" s="184" t="s">
        <v>351</v>
      </c>
      <c r="F46" s="184" t="s">
        <v>243</v>
      </c>
      <c r="G46" s="184" t="s">
        <v>1463</v>
      </c>
      <c r="H46" s="184">
        <v>202512.0</v>
      </c>
      <c r="I46" s="184" t="s">
        <v>1258</v>
      </c>
      <c r="J46" s="182"/>
      <c r="K46" s="184"/>
      <c r="L46" s="182" t="s">
        <v>1465</v>
      </c>
      <c r="M46" s="194" t="s">
        <v>1467</v>
      </c>
      <c r="N46" s="191"/>
      <c r="O46" s="192">
        <v>34.48</v>
      </c>
      <c r="P46" s="194"/>
      <c r="Q46" s="195">
        <f t="shared" ref="Q46:R46" si="47">(O46*24*3600*30/8)/100000</f>
        <v>111.7152</v>
      </c>
      <c r="R46" s="195">
        <f t="shared" si="47"/>
        <v>0</v>
      </c>
      <c r="S46" s="197">
        <v>0.0</v>
      </c>
      <c r="T46" s="201">
        <f t="shared" si="31"/>
        <v>1</v>
      </c>
      <c r="U46" s="201">
        <v>0.99</v>
      </c>
      <c r="V46" s="182">
        <v>2678400.0</v>
      </c>
      <c r="W46" s="182">
        <f t="shared" si="3"/>
        <v>0</v>
      </c>
      <c r="X46" s="203" t="s">
        <v>291</v>
      </c>
      <c r="Y46" s="204">
        <v>1300000.0</v>
      </c>
      <c r="Z46" s="182"/>
      <c r="AA46" s="182"/>
      <c r="AB46" s="182"/>
      <c r="AC46" s="182"/>
      <c r="AD46" s="182"/>
      <c r="AE46" s="206">
        <f t="shared" si="4"/>
        <v>1300000</v>
      </c>
      <c r="AF46" s="207">
        <f t="shared" si="5"/>
        <v>1300000</v>
      </c>
      <c r="AG46" s="184"/>
      <c r="AH46" s="170"/>
      <c r="AI46" s="184"/>
      <c r="AJ46" s="209"/>
      <c r="AK46" s="2"/>
      <c r="AL46" s="10"/>
      <c r="AM46" s="211"/>
      <c r="AN46" s="51"/>
      <c r="AO46" s="212"/>
      <c r="AP46" s="10"/>
      <c r="AQ46" s="213"/>
      <c r="AR46" s="213"/>
      <c r="AS46" s="211"/>
      <c r="AT46" s="211"/>
      <c r="AU46" s="211"/>
      <c r="AV46" s="214"/>
      <c r="AW46" s="21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</row>
    <row r="47" ht="22.5" customHeight="1">
      <c r="A47" s="170">
        <f t="shared" si="6"/>
        <v>42</v>
      </c>
      <c r="B47" s="173" t="s">
        <v>993</v>
      </c>
      <c r="C47" s="182" t="str">
        <f t="array" ref="C47">_xlfn.XLOOKUP(G47,DATABASE!$A$2:$A$806,DATABASE!$B$2:$B$806)</f>
        <v>ATM Kantor BKD Prov Jatim, Jl. Jemur Andayani No 1 Surabaya</v>
      </c>
      <c r="D47" s="184" t="str">
        <f t="array" ref="D47">_xlfn.XLOOKUP(G47,DATABASE!$A$2:$A$809,DATABASE!$C$2:$C$809)</f>
        <v>ATM</v>
      </c>
      <c r="E47" s="184" t="s">
        <v>351</v>
      </c>
      <c r="F47" s="184" t="s">
        <v>243</v>
      </c>
      <c r="G47" s="184" t="s">
        <v>1509</v>
      </c>
      <c r="H47" s="184">
        <v>202512.0</v>
      </c>
      <c r="I47" s="184" t="s">
        <v>1258</v>
      </c>
      <c r="J47" s="182"/>
      <c r="K47" s="184"/>
      <c r="L47" s="182" t="s">
        <v>1510</v>
      </c>
      <c r="M47" s="194" t="s">
        <v>1511</v>
      </c>
      <c r="N47" s="191"/>
      <c r="O47" s="192">
        <v>6.89</v>
      </c>
      <c r="P47" s="194"/>
      <c r="Q47" s="195">
        <f t="shared" ref="Q47:R47" si="48">(O47*24*3600*30/8)/100000</f>
        <v>22.3236</v>
      </c>
      <c r="R47" s="195">
        <f t="shared" si="48"/>
        <v>0</v>
      </c>
      <c r="S47" s="197">
        <v>0.0</v>
      </c>
      <c r="T47" s="201">
        <f t="shared" si="31"/>
        <v>1</v>
      </c>
      <c r="U47" s="201">
        <v>0.99</v>
      </c>
      <c r="V47" s="182">
        <v>2678400.0</v>
      </c>
      <c r="W47" s="182">
        <f t="shared" si="3"/>
        <v>0</v>
      </c>
      <c r="X47" s="203" t="s">
        <v>291</v>
      </c>
      <c r="Y47" s="204">
        <v>1300000.0</v>
      </c>
      <c r="Z47" s="182"/>
      <c r="AA47" s="182"/>
      <c r="AB47" s="182"/>
      <c r="AC47" s="182"/>
      <c r="AD47" s="182"/>
      <c r="AE47" s="206">
        <f t="shared" si="4"/>
        <v>1300000</v>
      </c>
      <c r="AF47" s="207">
        <f t="shared" si="5"/>
        <v>1300000</v>
      </c>
      <c r="AG47" s="184"/>
      <c r="AH47" s="170"/>
      <c r="AI47" s="184"/>
      <c r="AJ47" s="2"/>
      <c r="AK47" s="2"/>
      <c r="AL47" s="10"/>
      <c r="AM47" s="211"/>
      <c r="AN47" s="51"/>
      <c r="AO47" s="212"/>
      <c r="AP47" s="10"/>
      <c r="AQ47" s="213"/>
      <c r="AR47" s="213"/>
      <c r="AS47" s="211"/>
      <c r="AT47" s="211"/>
      <c r="AU47" s="211"/>
      <c r="AV47" s="214"/>
      <c r="AW47" s="21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</row>
    <row r="48" ht="22.5" customHeight="1">
      <c r="A48" s="170">
        <f t="shared" si="6"/>
        <v>43</v>
      </c>
      <c r="B48" s="173" t="s">
        <v>993</v>
      </c>
      <c r="C48" s="182" t="str">
        <f t="array" ref="C48">_xlfn.XLOOKUP(G48,DATABASE!$A$2:$A$806,DATABASE!$B$2:$B$806)</f>
        <v>Capem Karah Agung Jl.Karah Agung No.45 Surabaya</v>
      </c>
      <c r="D48" s="184" t="str">
        <f t="array" ref="D48">_xlfn.XLOOKUP(G48,DATABASE!$A$2:$A$809,DATABASE!$C$2:$C$809)</f>
        <v>CAPEM</v>
      </c>
      <c r="E48" s="184" t="s">
        <v>351</v>
      </c>
      <c r="F48" s="184" t="s">
        <v>243</v>
      </c>
      <c r="G48" s="184" t="s">
        <v>1273</v>
      </c>
      <c r="H48" s="184">
        <v>202512.0</v>
      </c>
      <c r="I48" s="184" t="s">
        <v>753</v>
      </c>
      <c r="J48" s="182"/>
      <c r="K48" s="184"/>
      <c r="L48" s="182" t="s">
        <v>1275</v>
      </c>
      <c r="M48" s="194" t="s">
        <v>1546</v>
      </c>
      <c r="N48" s="191"/>
      <c r="O48" s="192">
        <v>34.95</v>
      </c>
      <c r="P48" s="194"/>
      <c r="Q48" s="195">
        <f t="shared" ref="Q48:R48" si="49">(O48*24*3600*30/8)/100000</f>
        <v>113.238</v>
      </c>
      <c r="R48" s="195">
        <f t="shared" si="49"/>
        <v>0</v>
      </c>
      <c r="S48" s="197">
        <v>0.0</v>
      </c>
      <c r="T48" s="201">
        <f t="shared" si="31"/>
        <v>1</v>
      </c>
      <c r="U48" s="201">
        <v>0.99</v>
      </c>
      <c r="V48" s="182">
        <v>2678400.0</v>
      </c>
      <c r="W48" s="182">
        <f t="shared" si="3"/>
        <v>0</v>
      </c>
      <c r="X48" s="203" t="s">
        <v>291</v>
      </c>
      <c r="Y48" s="204">
        <v>2792792.0</v>
      </c>
      <c r="Z48" s="182"/>
      <c r="AA48" s="182"/>
      <c r="AB48" s="182"/>
      <c r="AC48" s="182"/>
      <c r="AD48" s="182"/>
      <c r="AE48" s="206">
        <f t="shared" si="4"/>
        <v>2792792</v>
      </c>
      <c r="AF48" s="207">
        <f t="shared" si="5"/>
        <v>2792792</v>
      </c>
      <c r="AG48" s="184"/>
      <c r="AH48" s="170"/>
      <c r="AI48" s="184"/>
      <c r="AJ48" s="2"/>
      <c r="AK48" s="2"/>
      <c r="AL48" s="10"/>
      <c r="AM48" s="211"/>
      <c r="AN48" s="51"/>
      <c r="AO48" s="212"/>
      <c r="AP48" s="10"/>
      <c r="AQ48" s="213"/>
      <c r="AR48" s="213"/>
      <c r="AS48" s="211"/>
      <c r="AT48" s="211"/>
      <c r="AU48" s="211"/>
      <c r="AV48" s="214"/>
      <c r="AW48" s="21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</row>
    <row r="49" ht="22.5" customHeight="1">
      <c r="A49" s="170">
        <f t="shared" si="6"/>
        <v>44</v>
      </c>
      <c r="B49" s="173" t="s">
        <v>993</v>
      </c>
      <c r="C49" s="182" t="str">
        <f t="array" ref="C49">_xlfn.XLOOKUP(G49,DATABASE!$A$2:$A$806,DATABASE!$B$2:$B$806)</f>
        <v>Capem Royal Plaza, Jl. Ahmad Yani No. 16-18 Surabaya</v>
      </c>
      <c r="D49" s="184" t="str">
        <f t="array" ref="D49">_xlfn.XLOOKUP(G49,DATABASE!$A$2:$A$809,DATABASE!$C$2:$C$809)</f>
        <v>CAPEM</v>
      </c>
      <c r="E49" s="184" t="s">
        <v>351</v>
      </c>
      <c r="F49" s="184" t="s">
        <v>243</v>
      </c>
      <c r="G49" s="184" t="s">
        <v>1250</v>
      </c>
      <c r="H49" s="184">
        <v>202512.0</v>
      </c>
      <c r="I49" s="184" t="s">
        <v>753</v>
      </c>
      <c r="J49" s="182"/>
      <c r="K49" s="184"/>
      <c r="L49" s="182" t="s">
        <v>1252</v>
      </c>
      <c r="M49" s="194" t="s">
        <v>1582</v>
      </c>
      <c r="N49" s="191"/>
      <c r="O49" s="192">
        <v>29.05</v>
      </c>
      <c r="P49" s="194"/>
      <c r="Q49" s="195">
        <f t="shared" ref="Q49:R49" si="50">(O49*24*3600*30/8)/100000</f>
        <v>94.122</v>
      </c>
      <c r="R49" s="195">
        <f t="shared" si="50"/>
        <v>0</v>
      </c>
      <c r="S49" s="197">
        <v>0.0</v>
      </c>
      <c r="T49" s="201">
        <f t="shared" si="31"/>
        <v>1</v>
      </c>
      <c r="U49" s="201">
        <v>0.99</v>
      </c>
      <c r="V49" s="182">
        <v>2678400.0</v>
      </c>
      <c r="W49" s="182">
        <f t="shared" si="3"/>
        <v>0</v>
      </c>
      <c r="X49" s="203" t="s">
        <v>291</v>
      </c>
      <c r="Y49" s="204">
        <v>2792792.0</v>
      </c>
      <c r="Z49" s="182"/>
      <c r="AA49" s="182"/>
      <c r="AB49" s="182"/>
      <c r="AC49" s="182"/>
      <c r="AD49" s="182"/>
      <c r="AE49" s="206">
        <f t="shared" si="4"/>
        <v>2792792</v>
      </c>
      <c r="AF49" s="207">
        <f t="shared" si="5"/>
        <v>2792792</v>
      </c>
      <c r="AG49" s="184"/>
      <c r="AH49" s="170"/>
      <c r="AI49" s="184"/>
      <c r="AJ49" s="2"/>
      <c r="AK49" s="2"/>
      <c r="AL49" s="10"/>
      <c r="AM49" s="211"/>
      <c r="AN49" s="51"/>
      <c r="AO49" s="212"/>
      <c r="AP49" s="10"/>
      <c r="AQ49" s="213"/>
      <c r="AR49" s="213"/>
      <c r="AS49" s="211"/>
      <c r="AT49" s="211"/>
      <c r="AU49" s="211"/>
      <c r="AV49" s="214"/>
      <c r="AW49" s="21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</row>
    <row r="50" ht="22.5" customHeight="1">
      <c r="A50" s="170">
        <f t="shared" si="6"/>
        <v>45</v>
      </c>
      <c r="B50" s="173" t="s">
        <v>993</v>
      </c>
      <c r="C50" s="182" t="str">
        <f t="array" ref="C50">_xlfn.XLOOKUP(G50,DATABASE!$A$2:$A$806,DATABASE!$B$2:$B$806)</f>
        <v>Capem Kalibutuh, Jl. Kalibutuh No. 75 Surabaya</v>
      </c>
      <c r="D50" s="184" t="str">
        <f t="array" ref="D50">_xlfn.XLOOKUP(G50,DATABASE!$A$2:$A$809,DATABASE!$C$2:$C$809)</f>
        <v>CAPEM</v>
      </c>
      <c r="E50" s="184" t="s">
        <v>351</v>
      </c>
      <c r="F50" s="184" t="s">
        <v>243</v>
      </c>
      <c r="G50" s="184" t="s">
        <v>1264</v>
      </c>
      <c r="H50" s="184">
        <v>202512.0</v>
      </c>
      <c r="I50" s="184" t="s">
        <v>753</v>
      </c>
      <c r="J50" s="182"/>
      <c r="K50" s="184"/>
      <c r="L50" s="182" t="s">
        <v>1266</v>
      </c>
      <c r="M50" s="194" t="s">
        <v>1609</v>
      </c>
      <c r="N50" s="191"/>
      <c r="O50" s="192">
        <v>18.3</v>
      </c>
      <c r="P50" s="194"/>
      <c r="Q50" s="195">
        <f t="shared" ref="Q50:R50" si="51">(O50*24*3600*30/8)/100000</f>
        <v>59.292</v>
      </c>
      <c r="R50" s="195">
        <f t="shared" si="51"/>
        <v>0</v>
      </c>
      <c r="S50" s="197">
        <v>0.0</v>
      </c>
      <c r="T50" s="201">
        <f t="shared" si="31"/>
        <v>1</v>
      </c>
      <c r="U50" s="201">
        <v>0.99</v>
      </c>
      <c r="V50" s="182">
        <v>2678400.0</v>
      </c>
      <c r="W50" s="182">
        <f t="shared" si="3"/>
        <v>0</v>
      </c>
      <c r="X50" s="203" t="s">
        <v>291</v>
      </c>
      <c r="Y50" s="204">
        <v>2792792.0</v>
      </c>
      <c r="Z50" s="182"/>
      <c r="AA50" s="182"/>
      <c r="AB50" s="182"/>
      <c r="AC50" s="182"/>
      <c r="AD50" s="182"/>
      <c r="AE50" s="206">
        <f t="shared" si="4"/>
        <v>2792792</v>
      </c>
      <c r="AF50" s="207">
        <f t="shared" si="5"/>
        <v>2792792</v>
      </c>
      <c r="AG50" s="184"/>
      <c r="AH50" s="170"/>
      <c r="AI50" s="184"/>
      <c r="AJ50" s="2"/>
      <c r="AK50" s="2"/>
      <c r="AL50" s="10"/>
      <c r="AM50" s="211"/>
      <c r="AN50" s="51"/>
      <c r="AO50" s="212"/>
      <c r="AP50" s="10"/>
      <c r="AQ50" s="213"/>
      <c r="AR50" s="213"/>
      <c r="AS50" s="211"/>
      <c r="AT50" s="211"/>
      <c r="AU50" s="211"/>
      <c r="AV50" s="214"/>
      <c r="AW50" s="21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</row>
    <row r="51" ht="22.5" customHeight="1">
      <c r="A51" s="170">
        <f t="shared" si="6"/>
        <v>46</v>
      </c>
      <c r="B51" s="173" t="s">
        <v>993</v>
      </c>
      <c r="C51" s="182" t="str">
        <f t="array" ref="C51">_xlfn.XLOOKUP(G51,DATABASE!$A$2:$A$806,DATABASE!$B$2:$B$806)</f>
        <v>Capem Undaan,Jl. Raya Undaan Wetan 14, Kelurahan Ketabang, Kecamatan Genteng, Surabaya</v>
      </c>
      <c r="D51" s="184" t="str">
        <f t="array" ref="D51">_xlfn.XLOOKUP(G51,DATABASE!$A$2:$A$809,DATABASE!$C$2:$C$809)</f>
        <v>CAPEM</v>
      </c>
      <c r="E51" s="184" t="s">
        <v>351</v>
      </c>
      <c r="F51" s="184" t="s">
        <v>243</v>
      </c>
      <c r="G51" s="184" t="s">
        <v>1259</v>
      </c>
      <c r="H51" s="184">
        <v>202512.0</v>
      </c>
      <c r="I51" s="184" t="s">
        <v>753</v>
      </c>
      <c r="J51" s="182"/>
      <c r="K51" s="184"/>
      <c r="L51" s="182" t="s">
        <v>1262</v>
      </c>
      <c r="M51" s="194" t="s">
        <v>1622</v>
      </c>
      <c r="N51" s="191"/>
      <c r="O51" s="192">
        <v>20.75</v>
      </c>
      <c r="P51" s="194"/>
      <c r="Q51" s="195">
        <f t="shared" ref="Q51:R51" si="52">(O51*24*3600*30/8)/100000</f>
        <v>67.23</v>
      </c>
      <c r="R51" s="195">
        <f t="shared" si="52"/>
        <v>0</v>
      </c>
      <c r="S51" s="197">
        <v>15600.0</v>
      </c>
      <c r="T51" s="201">
        <f t="shared" si="31"/>
        <v>0.9941756272</v>
      </c>
      <c r="U51" s="201">
        <v>0.99</v>
      </c>
      <c r="V51" s="182">
        <v>2678400.0</v>
      </c>
      <c r="W51" s="182">
        <f t="shared" si="3"/>
        <v>0</v>
      </c>
      <c r="X51" s="203" t="s">
        <v>291</v>
      </c>
      <c r="Y51" s="204">
        <v>2792792.0</v>
      </c>
      <c r="Z51" s="182"/>
      <c r="AA51" s="182"/>
      <c r="AB51" s="182"/>
      <c r="AC51" s="182"/>
      <c r="AD51" s="182"/>
      <c r="AE51" s="206">
        <f t="shared" si="4"/>
        <v>2792792</v>
      </c>
      <c r="AF51" s="207">
        <f t="shared" si="5"/>
        <v>2792792</v>
      </c>
      <c r="AG51" s="184"/>
      <c r="AH51" s="170"/>
      <c r="AI51" s="184"/>
      <c r="AJ51" s="2"/>
      <c r="AK51" s="2"/>
      <c r="AL51" s="10"/>
      <c r="AM51" s="211"/>
      <c r="AN51" s="51"/>
      <c r="AO51" s="212"/>
      <c r="AP51" s="10"/>
      <c r="AQ51" s="213"/>
      <c r="AR51" s="213"/>
      <c r="AS51" s="211"/>
      <c r="AT51" s="211"/>
      <c r="AU51" s="211"/>
      <c r="AV51" s="214"/>
      <c r="AW51" s="21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</row>
    <row r="52" ht="22.5" customHeight="1">
      <c r="A52" s="170">
        <f t="shared" si="6"/>
        <v>47</v>
      </c>
      <c r="B52" s="173" t="s">
        <v>993</v>
      </c>
      <c r="C52" s="182" t="str">
        <f t="array" ref="C52">_xlfn.XLOOKUP(G52,DATABASE!$A$2:$A$806,DATABASE!$B$2:$B$806)</f>
        <v>ATM Kebun Binatang, Jl Setail No 1. Surabaya</v>
      </c>
      <c r="D52" s="184" t="str">
        <f t="array" ref="D52">_xlfn.XLOOKUP(G52,DATABASE!$A$2:$A$809,DATABASE!$C$2:$C$809)</f>
        <v>ATM</v>
      </c>
      <c r="E52" s="184" t="s">
        <v>351</v>
      </c>
      <c r="F52" s="184" t="s">
        <v>243</v>
      </c>
      <c r="G52" s="184" t="s">
        <v>1638</v>
      </c>
      <c r="H52" s="184">
        <v>202512.0</v>
      </c>
      <c r="I52" s="184" t="s">
        <v>1258</v>
      </c>
      <c r="J52" s="182"/>
      <c r="K52" s="184"/>
      <c r="L52" s="182" t="s">
        <v>1647</v>
      </c>
      <c r="M52" s="194" t="s">
        <v>1648</v>
      </c>
      <c r="N52" s="191"/>
      <c r="O52" s="192">
        <v>1.59993</v>
      </c>
      <c r="P52" s="194"/>
      <c r="Q52" s="195">
        <f t="shared" ref="Q52:R52" si="53">(O52*24*3600*30/8)/100000</f>
        <v>5.1837732</v>
      </c>
      <c r="R52" s="195">
        <f t="shared" si="53"/>
        <v>0</v>
      </c>
      <c r="S52" s="197">
        <v>0.0</v>
      </c>
      <c r="T52" s="201">
        <f t="shared" si="31"/>
        <v>1</v>
      </c>
      <c r="U52" s="201">
        <v>0.99</v>
      </c>
      <c r="V52" s="182">
        <v>2678400.0</v>
      </c>
      <c r="W52" s="182">
        <f t="shared" si="3"/>
        <v>0</v>
      </c>
      <c r="X52" s="203" t="s">
        <v>291</v>
      </c>
      <c r="Y52" s="204">
        <v>1300000.0</v>
      </c>
      <c r="Z52" s="182"/>
      <c r="AA52" s="182"/>
      <c r="AB52" s="182"/>
      <c r="AC52" s="182"/>
      <c r="AD52" s="182"/>
      <c r="AE52" s="206">
        <f t="shared" si="4"/>
        <v>1300000</v>
      </c>
      <c r="AF52" s="207">
        <f t="shared" si="5"/>
        <v>1300000</v>
      </c>
      <c r="AG52" s="184"/>
      <c r="AH52" s="170"/>
      <c r="AI52" s="184"/>
      <c r="AJ52" s="2"/>
      <c r="AK52" s="2"/>
      <c r="AL52" s="10"/>
      <c r="AM52" s="211"/>
      <c r="AN52" s="51"/>
      <c r="AO52" s="212"/>
      <c r="AP52" s="10"/>
      <c r="AQ52" s="213"/>
      <c r="AR52" s="213"/>
      <c r="AS52" s="211"/>
      <c r="AT52" s="211"/>
      <c r="AU52" s="211"/>
      <c r="AV52" s="214"/>
      <c r="AW52" s="21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</row>
    <row r="53" ht="22.5" customHeight="1">
      <c r="A53" s="170">
        <f t="shared" si="6"/>
        <v>48</v>
      </c>
      <c r="B53" s="173" t="s">
        <v>993</v>
      </c>
      <c r="C53" s="182" t="str">
        <f t="array" ref="C53">_xlfn.XLOOKUP(G53,DATABASE!$A$2:$A$806,DATABASE!$B$2:$B$806)</f>
        <v>SPP Online UWK, Jl. Dukuh Kupang XXV/54, Surabaya</v>
      </c>
      <c r="D53" s="184" t="str">
        <f t="array" ref="D53">_xlfn.XLOOKUP(G53,DATABASE!$A$2:$A$809,DATABASE!$C$2:$C$809)</f>
        <v>SPP ONLINE</v>
      </c>
      <c r="E53" s="184" t="s">
        <v>351</v>
      </c>
      <c r="F53" s="184" t="s">
        <v>243</v>
      </c>
      <c r="G53" s="184" t="s">
        <v>671</v>
      </c>
      <c r="H53" s="184">
        <v>202512.0</v>
      </c>
      <c r="I53" s="184" t="s">
        <v>461</v>
      </c>
      <c r="J53" s="182"/>
      <c r="K53" s="184"/>
      <c r="L53" s="182" t="s">
        <v>673</v>
      </c>
      <c r="M53" s="194" t="s">
        <v>1658</v>
      </c>
      <c r="N53" s="191"/>
      <c r="O53" s="192">
        <v>17.55</v>
      </c>
      <c r="P53" s="194"/>
      <c r="Q53" s="195">
        <f t="shared" ref="Q53:R53" si="54">(O53*24*3600*30/8)/100000</f>
        <v>56.862</v>
      </c>
      <c r="R53" s="195">
        <f t="shared" si="54"/>
        <v>0</v>
      </c>
      <c r="S53" s="197">
        <v>0.0</v>
      </c>
      <c r="T53" s="201">
        <f t="shared" si="31"/>
        <v>1</v>
      </c>
      <c r="U53" s="201">
        <v>0.99</v>
      </c>
      <c r="V53" s="182">
        <v>2678400.0</v>
      </c>
      <c r="W53" s="182">
        <f t="shared" si="3"/>
        <v>0</v>
      </c>
      <c r="X53" s="203" t="s">
        <v>291</v>
      </c>
      <c r="Y53" s="204">
        <v>2319819.0</v>
      </c>
      <c r="Z53" s="182"/>
      <c r="AA53" s="182"/>
      <c r="AB53" s="182"/>
      <c r="AC53" s="182"/>
      <c r="AD53" s="182"/>
      <c r="AE53" s="206">
        <f t="shared" si="4"/>
        <v>2319819</v>
      </c>
      <c r="AF53" s="207">
        <f t="shared" si="5"/>
        <v>2319819</v>
      </c>
      <c r="AG53" s="184"/>
      <c r="AH53" s="170" t="s">
        <v>1666</v>
      </c>
      <c r="AI53" s="184"/>
      <c r="AJ53" s="2"/>
      <c r="AK53" s="2"/>
      <c r="AL53" s="10"/>
      <c r="AM53" s="211"/>
      <c r="AN53" s="51"/>
      <c r="AO53" s="212"/>
      <c r="AP53" s="10"/>
      <c r="AQ53" s="213"/>
      <c r="AR53" s="213"/>
      <c r="AS53" s="211"/>
      <c r="AT53" s="211"/>
      <c r="AU53" s="211"/>
      <c r="AV53" s="214"/>
      <c r="AW53" s="21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</row>
    <row r="54" ht="22.5" customHeight="1">
      <c r="A54" s="170">
        <f t="shared" si="6"/>
        <v>49</v>
      </c>
      <c r="B54" s="173" t="s">
        <v>993</v>
      </c>
      <c r="C54" s="182" t="str">
        <f t="array" ref="C54">_xlfn.XLOOKUP(G54,DATABASE!$A$2:$A$806,DATABASE!$B$2:$B$806)</f>
        <v>ATM PLZ SURABAYA Jl. Pemuda 33-37, SurabayaATM PLZ SURABAYA Jl. Pemuda 33-37, Surabaya</v>
      </c>
      <c r="D54" s="184" t="str">
        <f t="array" ref="D54">_xlfn.XLOOKUP(G54,DATABASE!$A$2:$A$809,DATABASE!$C$2:$C$809)</f>
        <v>ATM</v>
      </c>
      <c r="E54" s="184" t="s">
        <v>351</v>
      </c>
      <c r="F54" s="184" t="s">
        <v>243</v>
      </c>
      <c r="G54" s="184" t="s">
        <v>1619</v>
      </c>
      <c r="H54" s="184">
        <v>202512.0</v>
      </c>
      <c r="I54" s="184" t="s">
        <v>1258</v>
      </c>
      <c r="J54" s="182"/>
      <c r="K54" s="184"/>
      <c r="L54" s="182" t="s">
        <v>1621</v>
      </c>
      <c r="M54" s="191">
        <v>42125.0</v>
      </c>
      <c r="N54" s="191"/>
      <c r="O54" s="192">
        <v>1.14912</v>
      </c>
      <c r="P54" s="194"/>
      <c r="Q54" s="195">
        <f t="shared" ref="Q54:R54" si="55">(O54*24*3600*30/8)/100000</f>
        <v>3.7231488</v>
      </c>
      <c r="R54" s="195">
        <f t="shared" si="55"/>
        <v>0</v>
      </c>
      <c r="S54" s="197">
        <v>0.0</v>
      </c>
      <c r="T54" s="201">
        <f t="shared" si="31"/>
        <v>1</v>
      </c>
      <c r="U54" s="201">
        <v>0.99</v>
      </c>
      <c r="V54" s="182">
        <v>2678400.0</v>
      </c>
      <c r="W54" s="182">
        <f t="shared" si="3"/>
        <v>0</v>
      </c>
      <c r="X54" s="203" t="s">
        <v>291</v>
      </c>
      <c r="Y54" s="204">
        <v>1300000.0</v>
      </c>
      <c r="Z54" s="182"/>
      <c r="AA54" s="182"/>
      <c r="AB54" s="182"/>
      <c r="AC54" s="182"/>
      <c r="AD54" s="182"/>
      <c r="AE54" s="206">
        <f t="shared" si="4"/>
        <v>1300000</v>
      </c>
      <c r="AF54" s="207">
        <f t="shared" si="5"/>
        <v>1300000</v>
      </c>
      <c r="AG54" s="184"/>
      <c r="AH54" s="170"/>
      <c r="AI54" s="184"/>
      <c r="AJ54" s="2"/>
      <c r="AK54" s="2"/>
      <c r="AL54" s="10"/>
      <c r="AM54" s="211"/>
      <c r="AN54" s="51"/>
      <c r="AO54" s="212"/>
      <c r="AP54" s="10"/>
      <c r="AQ54" s="213"/>
      <c r="AR54" s="213"/>
      <c r="AS54" s="211"/>
      <c r="AT54" s="211"/>
      <c r="AU54" s="211"/>
      <c r="AV54" s="214"/>
      <c r="AW54" s="21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</row>
    <row r="55" ht="22.5" customHeight="1">
      <c r="A55" s="170">
        <f t="shared" si="6"/>
        <v>50</v>
      </c>
      <c r="B55" s="173" t="s">
        <v>993</v>
      </c>
      <c r="C55" s="182" t="str">
        <f t="array" ref="C55">_xlfn.XLOOKUP(G55,DATABASE!$A$2:$A$806,DATABASE!$B$2:$B$806)</f>
        <v>ATM RSI, Jl. Jemursari 51-57, Surabaya</v>
      </c>
      <c r="D55" s="184" t="str">
        <f t="array" ref="D55">_xlfn.XLOOKUP(G55,DATABASE!$A$2:$A$809,DATABASE!$C$2:$C$809)</f>
        <v>ATM</v>
      </c>
      <c r="E55" s="184" t="s">
        <v>351</v>
      </c>
      <c r="F55" s="184" t="s">
        <v>243</v>
      </c>
      <c r="G55" s="184" t="s">
        <v>1660</v>
      </c>
      <c r="H55" s="184">
        <v>202512.0</v>
      </c>
      <c r="I55" s="184" t="s">
        <v>1258</v>
      </c>
      <c r="J55" s="182"/>
      <c r="K55" s="184"/>
      <c r="L55" s="182" t="s">
        <v>1705</v>
      </c>
      <c r="M55" s="194" t="s">
        <v>1288</v>
      </c>
      <c r="N55" s="191"/>
      <c r="O55" s="192">
        <v>1.01572</v>
      </c>
      <c r="P55" s="194"/>
      <c r="Q55" s="195">
        <f t="shared" ref="Q55:R55" si="56">(O55*24*3600*30/8)/100000</f>
        <v>3.2909328</v>
      </c>
      <c r="R55" s="195">
        <f t="shared" si="56"/>
        <v>0</v>
      </c>
      <c r="S55" s="197">
        <v>0.0</v>
      </c>
      <c r="T55" s="201">
        <f t="shared" si="31"/>
        <v>1</v>
      </c>
      <c r="U55" s="201">
        <v>0.99</v>
      </c>
      <c r="V55" s="182">
        <v>2678400.0</v>
      </c>
      <c r="W55" s="182">
        <f t="shared" si="3"/>
        <v>0</v>
      </c>
      <c r="X55" s="203" t="s">
        <v>291</v>
      </c>
      <c r="Y55" s="204">
        <v>1300000.0</v>
      </c>
      <c r="Z55" s="182"/>
      <c r="AA55" s="182"/>
      <c r="AB55" s="182"/>
      <c r="AC55" s="182"/>
      <c r="AD55" s="182"/>
      <c r="AE55" s="206">
        <f t="shared" si="4"/>
        <v>1300000</v>
      </c>
      <c r="AF55" s="207">
        <f t="shared" si="5"/>
        <v>1300000</v>
      </c>
      <c r="AG55" s="184"/>
      <c r="AH55" s="170"/>
      <c r="AI55" s="184"/>
      <c r="AJ55" s="2"/>
      <c r="AK55" s="2"/>
      <c r="AL55" s="10"/>
      <c r="AM55" s="211"/>
      <c r="AN55" s="51"/>
      <c r="AO55" s="212"/>
      <c r="AP55" s="10"/>
      <c r="AQ55" s="213"/>
      <c r="AR55" s="213"/>
      <c r="AS55" s="211"/>
      <c r="AT55" s="211"/>
      <c r="AU55" s="211"/>
      <c r="AV55" s="214"/>
      <c r="AW55" s="21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</row>
    <row r="56" ht="22.5" customHeight="1">
      <c r="A56" s="170">
        <f t="shared" si="6"/>
        <v>51</v>
      </c>
      <c r="B56" s="173" t="s">
        <v>993</v>
      </c>
      <c r="C56" s="182" t="str">
        <f t="array" ref="C56">_xlfn.XLOOKUP(G56,DATABASE!$A$2:$A$806,DATABASE!$B$2:$B$806)</f>
        <v>ATM RS Mata Kebonsari, Jl. Gayung Kebonsari Timur 49 Surabaya</v>
      </c>
      <c r="D56" s="184" t="str">
        <f t="array" ref="D56">_xlfn.XLOOKUP(G56,DATABASE!$A$2:$A$809,DATABASE!$C$2:$C$809)</f>
        <v>ATM</v>
      </c>
      <c r="E56" s="184" t="s">
        <v>351</v>
      </c>
      <c r="F56" s="184" t="s">
        <v>243</v>
      </c>
      <c r="G56" s="184" t="s">
        <v>1673</v>
      </c>
      <c r="H56" s="184">
        <v>202512.0</v>
      </c>
      <c r="I56" s="184" t="s">
        <v>1258</v>
      </c>
      <c r="J56" s="182"/>
      <c r="K56" s="184"/>
      <c r="L56" s="182" t="s">
        <v>1727</v>
      </c>
      <c r="M56" s="194" t="s">
        <v>1728</v>
      </c>
      <c r="N56" s="191"/>
      <c r="O56" s="192">
        <v>1.22163</v>
      </c>
      <c r="P56" s="194"/>
      <c r="Q56" s="195">
        <f t="shared" ref="Q56:R56" si="57">(O56*24*3600*30/8)/100000</f>
        <v>3.9580812</v>
      </c>
      <c r="R56" s="195">
        <f t="shared" si="57"/>
        <v>0</v>
      </c>
      <c r="S56" s="197">
        <v>0.0</v>
      </c>
      <c r="T56" s="201">
        <f t="shared" si="31"/>
        <v>1</v>
      </c>
      <c r="U56" s="201">
        <v>0.99</v>
      </c>
      <c r="V56" s="182">
        <v>2678400.0</v>
      </c>
      <c r="W56" s="182">
        <f t="shared" si="3"/>
        <v>0</v>
      </c>
      <c r="X56" s="203" t="s">
        <v>291</v>
      </c>
      <c r="Y56" s="204">
        <v>1300000.0</v>
      </c>
      <c r="Z56" s="182"/>
      <c r="AA56" s="182"/>
      <c r="AB56" s="182"/>
      <c r="AC56" s="182"/>
      <c r="AD56" s="182"/>
      <c r="AE56" s="206">
        <f t="shared" si="4"/>
        <v>1300000</v>
      </c>
      <c r="AF56" s="207">
        <f t="shared" si="5"/>
        <v>1300000</v>
      </c>
      <c r="AG56" s="184"/>
      <c r="AH56" s="170"/>
      <c r="AI56" s="184"/>
      <c r="AJ56" s="2"/>
      <c r="AK56" s="2"/>
      <c r="AL56" s="10"/>
      <c r="AM56" s="211"/>
      <c r="AN56" s="51"/>
      <c r="AO56" s="212"/>
      <c r="AP56" s="10"/>
      <c r="AQ56" s="213"/>
      <c r="AR56" s="213"/>
      <c r="AS56" s="211"/>
      <c r="AT56" s="211"/>
      <c r="AU56" s="211"/>
      <c r="AV56" s="214"/>
      <c r="AW56" s="21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</row>
    <row r="57" ht="22.5" customHeight="1">
      <c r="A57" s="170">
        <f t="shared" si="6"/>
        <v>52</v>
      </c>
      <c r="B57" s="173" t="s">
        <v>993</v>
      </c>
      <c r="C57" s="182" t="str">
        <f t="array" ref="C57">_xlfn.XLOOKUP(G57,DATABASE!$A$2:$A$806,DATABASE!$B$2:$B$806)</f>
        <v>ATM Basement Siola, Jl. Tunjungan No.1 Surabaya</v>
      </c>
      <c r="D57" s="184" t="str">
        <f t="array" ref="D57">_xlfn.XLOOKUP(G57,DATABASE!$A$2:$A$809,DATABASE!$C$2:$C$809)</f>
        <v>ATM</v>
      </c>
      <c r="E57" s="184" t="s">
        <v>351</v>
      </c>
      <c r="F57" s="184" t="s">
        <v>243</v>
      </c>
      <c r="G57" s="184" t="s">
        <v>1681</v>
      </c>
      <c r="H57" s="184">
        <v>202512.0</v>
      </c>
      <c r="I57" s="184" t="s">
        <v>1258</v>
      </c>
      <c r="J57" s="182"/>
      <c r="K57" s="184"/>
      <c r="L57" s="182" t="s">
        <v>1748</v>
      </c>
      <c r="M57" s="191">
        <v>42373.0</v>
      </c>
      <c r="N57" s="191"/>
      <c r="O57" s="192">
        <v>7.27</v>
      </c>
      <c r="P57" s="194"/>
      <c r="Q57" s="195">
        <f t="shared" ref="Q57:R57" si="58">(O57*24*3600*30/8)/100000</f>
        <v>23.5548</v>
      </c>
      <c r="R57" s="195">
        <f t="shared" si="58"/>
        <v>0</v>
      </c>
      <c r="S57" s="197">
        <v>0.0</v>
      </c>
      <c r="T57" s="201">
        <f t="shared" si="31"/>
        <v>1</v>
      </c>
      <c r="U57" s="201">
        <v>0.99</v>
      </c>
      <c r="V57" s="182">
        <v>2678400.0</v>
      </c>
      <c r="W57" s="182">
        <f t="shared" si="3"/>
        <v>0</v>
      </c>
      <c r="X57" s="203" t="s">
        <v>291</v>
      </c>
      <c r="Y57" s="204">
        <v>1300000.0</v>
      </c>
      <c r="Z57" s="182"/>
      <c r="AA57" s="182"/>
      <c r="AB57" s="182"/>
      <c r="AC57" s="182"/>
      <c r="AD57" s="182"/>
      <c r="AE57" s="206">
        <f t="shared" si="4"/>
        <v>1300000</v>
      </c>
      <c r="AF57" s="207">
        <f t="shared" si="5"/>
        <v>1300000</v>
      </c>
      <c r="AG57" s="184"/>
      <c r="AH57" s="170"/>
      <c r="AI57" s="184"/>
      <c r="AJ57" s="2"/>
      <c r="AK57" s="2"/>
      <c r="AL57" s="10"/>
      <c r="AM57" s="211"/>
      <c r="AN57" s="51"/>
      <c r="AO57" s="212"/>
      <c r="AP57" s="10"/>
      <c r="AQ57" s="213"/>
      <c r="AR57" s="213"/>
      <c r="AS57" s="211"/>
      <c r="AT57" s="211"/>
      <c r="AU57" s="211"/>
      <c r="AV57" s="214"/>
      <c r="AW57" s="21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</row>
    <row r="58" ht="22.5" customHeight="1">
      <c r="A58" s="170">
        <f t="shared" si="6"/>
        <v>53</v>
      </c>
      <c r="B58" s="173" t="s">
        <v>993</v>
      </c>
      <c r="C58" s="182" t="str">
        <f t="array" ref="C58">_xlfn.XLOOKUP(G58,DATABASE!$A$2:$A$806,DATABASE!$B$2:$B$806)</f>
        <v>Kantor Kas RSI Jemursari Jl.Ry Jemur Sari 81-87, Jemur Wonosari Surabaya</v>
      </c>
      <c r="D58" s="184" t="str">
        <f t="array" ref="D58">_xlfn.XLOOKUP(G58,DATABASE!$A$2:$A$809,DATABASE!$C$2:$C$809)</f>
        <v>KANTOR KAS</v>
      </c>
      <c r="E58" s="184" t="s">
        <v>351</v>
      </c>
      <c r="F58" s="184" t="s">
        <v>243</v>
      </c>
      <c r="G58" s="184" t="s">
        <v>1691</v>
      </c>
      <c r="H58" s="184">
        <v>202512.0</v>
      </c>
      <c r="I58" s="184" t="s">
        <v>461</v>
      </c>
      <c r="J58" s="182"/>
      <c r="K58" s="184"/>
      <c r="L58" s="182" t="s">
        <v>1772</v>
      </c>
      <c r="M58" s="194" t="s">
        <v>1288</v>
      </c>
      <c r="N58" s="191"/>
      <c r="O58" s="192">
        <v>4.23</v>
      </c>
      <c r="P58" s="194"/>
      <c r="Q58" s="195">
        <f t="shared" ref="Q58:R58" si="59">(O58*24*3600*30/8)/100000</f>
        <v>13.7052</v>
      </c>
      <c r="R58" s="195">
        <f t="shared" si="59"/>
        <v>0</v>
      </c>
      <c r="S58" s="197">
        <v>0.0</v>
      </c>
      <c r="T58" s="201">
        <f t="shared" si="31"/>
        <v>1</v>
      </c>
      <c r="U58" s="201">
        <v>0.99</v>
      </c>
      <c r="V58" s="182">
        <v>2678400.0</v>
      </c>
      <c r="W58" s="182">
        <f t="shared" si="3"/>
        <v>0</v>
      </c>
      <c r="X58" s="203" t="s">
        <v>291</v>
      </c>
      <c r="Y58" s="204">
        <v>2319819.0</v>
      </c>
      <c r="Z58" s="182"/>
      <c r="AA58" s="182"/>
      <c r="AB58" s="182"/>
      <c r="AC58" s="182"/>
      <c r="AD58" s="182"/>
      <c r="AE58" s="206">
        <f t="shared" si="4"/>
        <v>2319819</v>
      </c>
      <c r="AF58" s="207">
        <f t="shared" si="5"/>
        <v>2319819</v>
      </c>
      <c r="AG58" s="184"/>
      <c r="AH58" s="170"/>
      <c r="AI58" s="184"/>
      <c r="AJ58" s="2"/>
      <c r="AK58" s="2"/>
      <c r="AL58" s="10"/>
      <c r="AM58" s="211"/>
      <c r="AN58" s="51"/>
      <c r="AO58" s="212"/>
      <c r="AP58" s="10"/>
      <c r="AQ58" s="213"/>
      <c r="AR58" s="213"/>
      <c r="AS58" s="211"/>
      <c r="AT58" s="211"/>
      <c r="AU58" s="211"/>
      <c r="AV58" s="214"/>
      <c r="AW58" s="21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</row>
    <row r="59" ht="22.5" customHeight="1">
      <c r="A59" s="170">
        <f t="shared" si="6"/>
        <v>54</v>
      </c>
      <c r="B59" s="173" t="s">
        <v>993</v>
      </c>
      <c r="C59" s="182" t="str">
        <f t="array" ref="C59">_xlfn.XLOOKUP(G59,DATABASE!$A$2:$A$806,DATABASE!$B$2:$B$806)</f>
        <v>Payment Point Din Tenaga Kerja&amp;Transmigrasi Jl. Bendul Merisi 2 Surabaya</v>
      </c>
      <c r="D59" s="184" t="str">
        <f t="array" ref="D59">_xlfn.XLOOKUP(G59,DATABASE!$A$2:$A$809,DATABASE!$C$2:$C$809)</f>
        <v>PAYMENT POINT</v>
      </c>
      <c r="E59" s="184" t="s">
        <v>351</v>
      </c>
      <c r="F59" s="184" t="s">
        <v>243</v>
      </c>
      <c r="G59" s="184" t="s">
        <v>1704</v>
      </c>
      <c r="H59" s="184">
        <v>202512.0</v>
      </c>
      <c r="I59" s="184" t="s">
        <v>461</v>
      </c>
      <c r="J59" s="182"/>
      <c r="K59" s="184"/>
      <c r="L59" s="182" t="s">
        <v>1796</v>
      </c>
      <c r="M59" s="194" t="s">
        <v>1798</v>
      </c>
      <c r="N59" s="191"/>
      <c r="O59" s="192">
        <v>0.23465</v>
      </c>
      <c r="P59" s="194"/>
      <c r="Q59" s="195">
        <f t="shared" ref="Q59:R59" si="60">(O59*24*3600*30/8)/100000</f>
        <v>0.760266</v>
      </c>
      <c r="R59" s="195">
        <f t="shared" si="60"/>
        <v>0</v>
      </c>
      <c r="S59" s="197">
        <v>0.0</v>
      </c>
      <c r="T59" s="201">
        <f t="shared" si="31"/>
        <v>1</v>
      </c>
      <c r="U59" s="201">
        <v>0.99</v>
      </c>
      <c r="V59" s="182">
        <v>2678400.0</v>
      </c>
      <c r="W59" s="182">
        <f t="shared" si="3"/>
        <v>0</v>
      </c>
      <c r="X59" s="203" t="s">
        <v>291</v>
      </c>
      <c r="Y59" s="204">
        <v>2319819.0</v>
      </c>
      <c r="Z59" s="182"/>
      <c r="AA59" s="182"/>
      <c r="AB59" s="182"/>
      <c r="AC59" s="182"/>
      <c r="AD59" s="182"/>
      <c r="AE59" s="206">
        <f t="shared" si="4"/>
        <v>2319819</v>
      </c>
      <c r="AF59" s="207">
        <f t="shared" si="5"/>
        <v>2319819</v>
      </c>
      <c r="AG59" s="184"/>
      <c r="AH59" s="170"/>
      <c r="AI59" s="184"/>
      <c r="AJ59" s="2"/>
      <c r="AK59" s="2"/>
      <c r="AL59" s="10"/>
      <c r="AM59" s="211"/>
      <c r="AN59" s="51"/>
      <c r="AO59" s="212"/>
      <c r="AP59" s="10"/>
      <c r="AQ59" s="213"/>
      <c r="AR59" s="213"/>
      <c r="AS59" s="211"/>
      <c r="AT59" s="211"/>
      <c r="AU59" s="211"/>
      <c r="AV59" s="214"/>
      <c r="AW59" s="21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</row>
    <row r="60" ht="22.5" customHeight="1">
      <c r="A60" s="170">
        <f t="shared" si="6"/>
        <v>55</v>
      </c>
      <c r="B60" s="173" t="s">
        <v>993</v>
      </c>
      <c r="C60" s="182" t="str">
        <f t="array" ref="C60">_xlfn.XLOOKUP(G60,DATABASE!$A$2:$A$806,DATABASE!$B$2:$B$806)</f>
        <v>Payment Point Sistem Administrasi Manunggal Satu Atap Barat Suko Manunggal, JL.Ry Tandes Lor 1 Tanjungsari Suko Manunggal Surabaya</v>
      </c>
      <c r="D60" s="184" t="str">
        <f t="array" ref="D60">_xlfn.XLOOKUP(G60,DATABASE!$A$2:$A$809,DATABASE!$C$2:$C$809)</f>
        <v>PAYMENT POINT</v>
      </c>
      <c r="E60" s="184" t="s">
        <v>351</v>
      </c>
      <c r="F60" s="184" t="s">
        <v>243</v>
      </c>
      <c r="G60" s="184" t="s">
        <v>1717</v>
      </c>
      <c r="H60" s="184">
        <v>202512.0</v>
      </c>
      <c r="I60" s="184" t="s">
        <v>461</v>
      </c>
      <c r="J60" s="182"/>
      <c r="K60" s="184"/>
      <c r="L60" s="182" t="s">
        <v>1829</v>
      </c>
      <c r="M60" s="191">
        <v>43200.0</v>
      </c>
      <c r="N60" s="191"/>
      <c r="O60" s="192">
        <v>0.75851</v>
      </c>
      <c r="P60" s="194"/>
      <c r="Q60" s="195">
        <f t="shared" ref="Q60:R60" si="61">(O60*24*3600*30/8)/100000</f>
        <v>2.4575724</v>
      </c>
      <c r="R60" s="195">
        <f t="shared" si="61"/>
        <v>0</v>
      </c>
      <c r="S60" s="197">
        <v>0.0</v>
      </c>
      <c r="T60" s="201">
        <f t="shared" si="31"/>
        <v>1</v>
      </c>
      <c r="U60" s="201">
        <v>0.99</v>
      </c>
      <c r="V60" s="182">
        <v>2678400.0</v>
      </c>
      <c r="W60" s="182">
        <f t="shared" si="3"/>
        <v>0</v>
      </c>
      <c r="X60" s="203" t="s">
        <v>291</v>
      </c>
      <c r="Y60" s="204">
        <v>2319819.0</v>
      </c>
      <c r="Z60" s="182"/>
      <c r="AA60" s="182"/>
      <c r="AB60" s="182"/>
      <c r="AC60" s="182"/>
      <c r="AD60" s="182"/>
      <c r="AE60" s="206">
        <f t="shared" si="4"/>
        <v>2319819</v>
      </c>
      <c r="AF60" s="207">
        <f t="shared" si="5"/>
        <v>2319819</v>
      </c>
      <c r="AG60" s="184"/>
      <c r="AH60" s="170"/>
      <c r="AI60" s="184"/>
      <c r="AJ60" s="2"/>
      <c r="AK60" s="2"/>
      <c r="AL60" s="10"/>
      <c r="AM60" s="211"/>
      <c r="AN60" s="51"/>
      <c r="AO60" s="212"/>
      <c r="AP60" s="10"/>
      <c r="AQ60" s="213"/>
      <c r="AR60" s="213"/>
      <c r="AS60" s="211"/>
      <c r="AT60" s="211"/>
      <c r="AU60" s="211"/>
      <c r="AV60" s="214"/>
      <c r="AW60" s="21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</row>
    <row r="61" ht="22.5" customHeight="1">
      <c r="A61" s="170">
        <f t="shared" si="6"/>
        <v>56</v>
      </c>
      <c r="B61" s="173" t="s">
        <v>993</v>
      </c>
      <c r="C61" s="182" t="str">
        <f t="array" ref="C61">_xlfn.XLOOKUP(G61,DATABASE!$A$2:$A$806,DATABASE!$B$2:$B$806)</f>
        <v>Payment Point Sistem Administrasi Manunggal Satu Atap Jl.Jetis Seraten Ketintang Gayungan Sby</v>
      </c>
      <c r="D61" s="184" t="str">
        <f t="array" ref="D61">_xlfn.XLOOKUP(G61,DATABASE!$A$2:$A$809,DATABASE!$C$2:$C$809)</f>
        <v>PAYMENT POINT</v>
      </c>
      <c r="E61" s="184" t="s">
        <v>351</v>
      </c>
      <c r="F61" s="184" t="s">
        <v>243</v>
      </c>
      <c r="G61" s="184" t="s">
        <v>1726</v>
      </c>
      <c r="H61" s="184">
        <v>202512.0</v>
      </c>
      <c r="I61" s="184" t="s">
        <v>461</v>
      </c>
      <c r="J61" s="182"/>
      <c r="K61" s="184"/>
      <c r="L61" s="182" t="s">
        <v>1850</v>
      </c>
      <c r="M61" s="194" t="s">
        <v>1851</v>
      </c>
      <c r="N61" s="191"/>
      <c r="O61" s="192">
        <v>1.0131</v>
      </c>
      <c r="P61" s="194"/>
      <c r="Q61" s="195">
        <f t="shared" ref="Q61:R61" si="62">(O61*24*3600*30/8)/100000</f>
        <v>3.282444</v>
      </c>
      <c r="R61" s="195">
        <f t="shared" si="62"/>
        <v>0</v>
      </c>
      <c r="S61" s="197">
        <v>0.0</v>
      </c>
      <c r="T61" s="201">
        <f t="shared" si="31"/>
        <v>1</v>
      </c>
      <c r="U61" s="201">
        <v>0.99</v>
      </c>
      <c r="V61" s="182">
        <v>2678400.0</v>
      </c>
      <c r="W61" s="182">
        <f t="shared" si="3"/>
        <v>0</v>
      </c>
      <c r="X61" s="203" t="s">
        <v>291</v>
      </c>
      <c r="Y61" s="204">
        <v>2319819.0</v>
      </c>
      <c r="Z61" s="182"/>
      <c r="AA61" s="182"/>
      <c r="AB61" s="182"/>
      <c r="AC61" s="182"/>
      <c r="AD61" s="182"/>
      <c r="AE61" s="206">
        <f t="shared" si="4"/>
        <v>2319819</v>
      </c>
      <c r="AF61" s="207">
        <f t="shared" si="5"/>
        <v>2319819</v>
      </c>
      <c r="AG61" s="184"/>
      <c r="AH61" s="170"/>
      <c r="AI61" s="184"/>
      <c r="AJ61" s="2"/>
      <c r="AK61" s="2"/>
      <c r="AL61" s="10"/>
      <c r="AM61" s="211"/>
      <c r="AN61" s="51"/>
      <c r="AO61" s="212"/>
      <c r="AP61" s="10"/>
      <c r="AQ61" s="213"/>
      <c r="AR61" s="213"/>
      <c r="AS61" s="211"/>
      <c r="AT61" s="211"/>
      <c r="AU61" s="211"/>
      <c r="AV61" s="214"/>
      <c r="AW61" s="21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</row>
    <row r="62" ht="22.5" customHeight="1">
      <c r="A62" s="170">
        <f t="shared" si="6"/>
        <v>57</v>
      </c>
      <c r="B62" s="173" t="s">
        <v>993</v>
      </c>
      <c r="C62" s="182" t="str">
        <f t="array" ref="C62">_xlfn.XLOOKUP(G62,DATABASE!$A$2:$A$806,DATABASE!$B$2:$B$806)</f>
        <v>Capem Darmo, Raya Darmo 35</v>
      </c>
      <c r="D62" s="184" t="str">
        <f t="array" ref="D62">_xlfn.XLOOKUP(G62,DATABASE!$A$2:$A$809,DATABASE!$C$2:$C$809)</f>
        <v>CAPEM</v>
      </c>
      <c r="E62" s="184" t="s">
        <v>351</v>
      </c>
      <c r="F62" s="184" t="s">
        <v>243</v>
      </c>
      <c r="G62" s="184" t="s">
        <v>851</v>
      </c>
      <c r="H62" s="184">
        <v>202512.0</v>
      </c>
      <c r="I62" s="184" t="s">
        <v>753</v>
      </c>
      <c r="J62" s="182"/>
      <c r="K62" s="184"/>
      <c r="L62" s="182" t="s">
        <v>853</v>
      </c>
      <c r="M62" s="194" t="s">
        <v>1877</v>
      </c>
      <c r="N62" s="191"/>
      <c r="O62" s="192">
        <v>18.21</v>
      </c>
      <c r="P62" s="194"/>
      <c r="Q62" s="195">
        <f t="shared" ref="Q62:R62" si="63">(O62*24*3600*30/8)/100000</f>
        <v>59.0004</v>
      </c>
      <c r="R62" s="195">
        <f t="shared" si="63"/>
        <v>0</v>
      </c>
      <c r="S62" s="197">
        <v>0.0</v>
      </c>
      <c r="T62" s="201">
        <f t="shared" si="31"/>
        <v>1</v>
      </c>
      <c r="U62" s="201">
        <v>0.99</v>
      </c>
      <c r="V62" s="182">
        <v>2678400.0</v>
      </c>
      <c r="W62" s="182">
        <f t="shared" si="3"/>
        <v>0</v>
      </c>
      <c r="X62" s="203" t="s">
        <v>291</v>
      </c>
      <c r="Y62" s="204">
        <v>2792792.0</v>
      </c>
      <c r="Z62" s="182"/>
      <c r="AA62" s="182"/>
      <c r="AB62" s="182"/>
      <c r="AC62" s="182"/>
      <c r="AD62" s="182"/>
      <c r="AE62" s="206">
        <f t="shared" si="4"/>
        <v>2792792</v>
      </c>
      <c r="AF62" s="207">
        <f t="shared" si="5"/>
        <v>2792792</v>
      </c>
      <c r="AG62" s="184"/>
      <c r="AH62" s="170"/>
      <c r="AI62" s="184"/>
      <c r="AJ62" s="377"/>
      <c r="AK62" s="378"/>
      <c r="AL62" s="379"/>
      <c r="AM62" s="211"/>
      <c r="AN62" s="51"/>
      <c r="AO62" s="212"/>
      <c r="AP62" s="10"/>
      <c r="AQ62" s="213"/>
      <c r="AR62" s="213"/>
      <c r="AS62" s="211"/>
      <c r="AT62" s="211"/>
      <c r="AU62" s="211"/>
      <c r="AV62" s="214"/>
      <c r="AW62" s="21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</row>
    <row r="63" ht="22.5" customHeight="1">
      <c r="A63" s="170">
        <f t="shared" si="6"/>
        <v>58</v>
      </c>
      <c r="B63" s="173" t="s">
        <v>993</v>
      </c>
      <c r="C63" s="182" t="str">
        <f t="array" ref="C63">_xlfn.XLOOKUP(G63,DATABASE!$A$2:$A$806,DATABASE!$B$2:$B$806)</f>
        <v>Capem UWK JL. Dukuh Kupang Barat I No. 31, Surabaya</v>
      </c>
      <c r="D63" s="184" t="str">
        <f t="array" ref="D63">_xlfn.XLOOKUP(G63,DATABASE!$A$2:$A$809,DATABASE!$C$2:$C$809)</f>
        <v>CAPEM</v>
      </c>
      <c r="E63" s="184" t="s">
        <v>351</v>
      </c>
      <c r="F63" s="184" t="s">
        <v>243</v>
      </c>
      <c r="G63" s="184" t="s">
        <v>1000</v>
      </c>
      <c r="H63" s="184">
        <v>202512.0</v>
      </c>
      <c r="I63" s="184" t="s">
        <v>753</v>
      </c>
      <c r="J63" s="182"/>
      <c r="K63" s="184"/>
      <c r="L63" s="182" t="s">
        <v>1002</v>
      </c>
      <c r="M63" s="191">
        <v>43836.0</v>
      </c>
      <c r="N63" s="191"/>
      <c r="O63" s="192">
        <v>29.22</v>
      </c>
      <c r="P63" s="194"/>
      <c r="Q63" s="195">
        <f t="shared" ref="Q63:R63" si="64">(O63*24*3600*30/8)/100000</f>
        <v>94.6728</v>
      </c>
      <c r="R63" s="195">
        <f t="shared" si="64"/>
        <v>0</v>
      </c>
      <c r="S63" s="197">
        <v>0.0</v>
      </c>
      <c r="T63" s="201">
        <f t="shared" si="31"/>
        <v>1</v>
      </c>
      <c r="U63" s="201">
        <v>0.99</v>
      </c>
      <c r="V63" s="182">
        <v>2678400.0</v>
      </c>
      <c r="W63" s="182">
        <f t="shared" si="3"/>
        <v>0</v>
      </c>
      <c r="X63" s="203" t="s">
        <v>291</v>
      </c>
      <c r="Y63" s="204">
        <v>2792792.0</v>
      </c>
      <c r="Z63" s="182"/>
      <c r="AA63" s="182"/>
      <c r="AB63" s="182"/>
      <c r="AC63" s="182"/>
      <c r="AD63" s="182"/>
      <c r="AE63" s="206">
        <f t="shared" si="4"/>
        <v>2792792</v>
      </c>
      <c r="AF63" s="207">
        <f t="shared" si="5"/>
        <v>2792792</v>
      </c>
      <c r="AG63" s="184"/>
      <c r="AH63" s="170"/>
      <c r="AI63" s="184"/>
      <c r="AJ63" s="2"/>
      <c r="AK63" s="2"/>
      <c r="AL63" s="10"/>
      <c r="AM63" s="211"/>
      <c r="AN63" s="51"/>
      <c r="AO63" s="212"/>
      <c r="AP63" s="10"/>
      <c r="AQ63" s="213"/>
      <c r="AR63" s="213"/>
      <c r="AS63" s="211"/>
      <c r="AT63" s="211"/>
      <c r="AU63" s="211"/>
      <c r="AV63" s="214"/>
      <c r="AW63" s="21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</row>
    <row r="64" ht="22.5" customHeight="1">
      <c r="A64" s="170">
        <f t="shared" si="6"/>
        <v>59</v>
      </c>
      <c r="B64" s="173" t="s">
        <v>993</v>
      </c>
      <c r="C64" s="182" t="str">
        <f t="array" ref="C64">_xlfn.XLOOKUP(G64,DATABASE!$A$2:$A$806,DATABASE!$B$2:$B$806)</f>
        <v>Capem Injoko</v>
      </c>
      <c r="D64" s="184" t="str">
        <f t="array" ref="D64">_xlfn.XLOOKUP(G64,DATABASE!$A$2:$A$809,DATABASE!$C$2:$C$809)</f>
        <v>CAPEM</v>
      </c>
      <c r="E64" s="184" t="s">
        <v>351</v>
      </c>
      <c r="F64" s="184" t="s">
        <v>243</v>
      </c>
      <c r="G64" s="184" t="s">
        <v>1363</v>
      </c>
      <c r="H64" s="184">
        <v>202512.0</v>
      </c>
      <c r="I64" s="184" t="s">
        <v>753</v>
      </c>
      <c r="J64" s="182"/>
      <c r="K64" s="184"/>
      <c r="L64" s="182" t="s">
        <v>1365</v>
      </c>
      <c r="M64" s="194" t="s">
        <v>1935</v>
      </c>
      <c r="N64" s="191"/>
      <c r="O64" s="192">
        <v>16.32</v>
      </c>
      <c r="P64" s="194"/>
      <c r="Q64" s="195">
        <f t="shared" ref="Q64:R64" si="65">(O64*24*3600*30/8)/100000</f>
        <v>52.8768</v>
      </c>
      <c r="R64" s="195">
        <f t="shared" si="65"/>
        <v>0</v>
      </c>
      <c r="S64" s="197">
        <v>0.0</v>
      </c>
      <c r="T64" s="201">
        <f t="shared" si="31"/>
        <v>1</v>
      </c>
      <c r="U64" s="201">
        <v>0.99</v>
      </c>
      <c r="V64" s="182">
        <v>2678400.0</v>
      </c>
      <c r="W64" s="182">
        <f t="shared" si="3"/>
        <v>0</v>
      </c>
      <c r="X64" s="203" t="s">
        <v>291</v>
      </c>
      <c r="Y64" s="204">
        <v>2792792.0</v>
      </c>
      <c r="Z64" s="182"/>
      <c r="AA64" s="182"/>
      <c r="AB64" s="182"/>
      <c r="AC64" s="182"/>
      <c r="AD64" s="182"/>
      <c r="AE64" s="206">
        <f t="shared" si="4"/>
        <v>2792792</v>
      </c>
      <c r="AF64" s="207">
        <f t="shared" si="5"/>
        <v>2792792</v>
      </c>
      <c r="AG64" s="184"/>
      <c r="AH64" s="170"/>
      <c r="AI64" s="184"/>
      <c r="AJ64" s="2"/>
      <c r="AK64" s="2"/>
      <c r="AL64" s="10"/>
      <c r="AM64" s="211"/>
      <c r="AN64" s="51"/>
      <c r="AO64" s="212"/>
      <c r="AP64" s="10"/>
      <c r="AQ64" s="213"/>
      <c r="AR64" s="213"/>
      <c r="AS64" s="211"/>
      <c r="AT64" s="211"/>
      <c r="AU64" s="211"/>
      <c r="AV64" s="214"/>
      <c r="AW64" s="21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</row>
    <row r="65" ht="22.5" customHeight="1">
      <c r="A65" s="170">
        <f t="shared" si="6"/>
        <v>60</v>
      </c>
      <c r="B65" s="173" t="s">
        <v>993</v>
      </c>
      <c r="C65" s="182" t="str">
        <f t="array" ref="C65">_xlfn.XLOOKUP(G65,DATABASE!$A$2:$A$806,DATABASE!$B$2:$B$806)</f>
        <v>Internet u/ Digital Lounge B.Jatim TP6 Lt3 , Jl.Basuki Rahmat 107 Surabaya</v>
      </c>
      <c r="D65" s="184" t="str">
        <f t="array" ref="D65">_xlfn.XLOOKUP(G65,DATABASE!$A$2:$A$809,DATABASE!$C$2:$C$809)</f>
        <v>CAPEM</v>
      </c>
      <c r="E65" s="184" t="s">
        <v>351</v>
      </c>
      <c r="F65" s="184" t="s">
        <v>243</v>
      </c>
      <c r="G65" s="184" t="s">
        <v>608</v>
      </c>
      <c r="H65" s="184">
        <v>202512.0</v>
      </c>
      <c r="I65" s="184" t="s">
        <v>753</v>
      </c>
      <c r="J65" s="182"/>
      <c r="K65" s="184"/>
      <c r="L65" s="182" t="s">
        <v>610</v>
      </c>
      <c r="M65" s="194" t="s">
        <v>1960</v>
      </c>
      <c r="N65" s="191"/>
      <c r="O65" s="192">
        <v>6.15</v>
      </c>
      <c r="P65" s="194"/>
      <c r="Q65" s="195">
        <f t="shared" ref="Q65:R65" si="66">(O65*24*3600*30/8)/100000</f>
        <v>19.926</v>
      </c>
      <c r="R65" s="195">
        <f t="shared" si="66"/>
        <v>0</v>
      </c>
      <c r="S65" s="197">
        <v>0.0</v>
      </c>
      <c r="T65" s="201">
        <f t="shared" si="31"/>
        <v>1</v>
      </c>
      <c r="U65" s="201">
        <v>0.99</v>
      </c>
      <c r="V65" s="182">
        <v>2678400.0</v>
      </c>
      <c r="W65" s="182">
        <f t="shared" si="3"/>
        <v>0</v>
      </c>
      <c r="X65" s="203" t="s">
        <v>291</v>
      </c>
      <c r="Y65" s="204">
        <v>2792792.0</v>
      </c>
      <c r="Z65" s="182"/>
      <c r="AA65" s="182"/>
      <c r="AB65" s="182"/>
      <c r="AC65" s="182"/>
      <c r="AD65" s="182"/>
      <c r="AE65" s="206">
        <f t="shared" si="4"/>
        <v>2792792</v>
      </c>
      <c r="AF65" s="207">
        <f t="shared" si="5"/>
        <v>2792792</v>
      </c>
      <c r="AG65" s="184"/>
      <c r="AH65" s="170"/>
      <c r="AI65" s="184"/>
      <c r="AJ65" s="2"/>
      <c r="AK65" s="2"/>
      <c r="AL65" s="10"/>
      <c r="AM65" s="211"/>
      <c r="AN65" s="51"/>
      <c r="AO65" s="212"/>
      <c r="AP65" s="10"/>
      <c r="AQ65" s="213"/>
      <c r="AR65" s="213"/>
      <c r="AS65" s="211"/>
      <c r="AT65" s="211"/>
      <c r="AU65" s="211"/>
      <c r="AV65" s="214"/>
      <c r="AW65" s="21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</row>
    <row r="66" ht="22.5" customHeight="1">
      <c r="A66" s="170">
        <f t="shared" si="6"/>
        <v>61</v>
      </c>
      <c r="B66" s="173" t="s">
        <v>993</v>
      </c>
      <c r="C66" s="182" t="str">
        <f t="array" ref="C66">_xlfn.XLOOKUP(G66,DATABASE!$A$2:$A$806,DATABASE!$B$2:$B$806)</f>
        <v>ATM Jatim Expo Jl A Yani,Surabaya</v>
      </c>
      <c r="D66" s="184" t="str">
        <f t="array" ref="D66">_xlfn.XLOOKUP(G66,DATABASE!$A$2:$A$809,DATABASE!$C$2:$C$809)</f>
        <v>ATM</v>
      </c>
      <c r="E66" s="184" t="s">
        <v>351</v>
      </c>
      <c r="F66" s="184" t="s">
        <v>243</v>
      </c>
      <c r="G66" s="184" t="s">
        <v>1788</v>
      </c>
      <c r="H66" s="184">
        <v>202512.0</v>
      </c>
      <c r="I66" s="184" t="s">
        <v>1258</v>
      </c>
      <c r="J66" s="182"/>
      <c r="K66" s="184"/>
      <c r="L66" s="182" t="s">
        <v>1976</v>
      </c>
      <c r="M66" s="194" t="s">
        <v>1977</v>
      </c>
      <c r="N66" s="191"/>
      <c r="O66" s="192">
        <v>9.73083</v>
      </c>
      <c r="P66" s="194"/>
      <c r="Q66" s="195">
        <f t="shared" ref="Q66:R66" si="67">(O66*24*3600*30/8)/100000</f>
        <v>31.5278892</v>
      </c>
      <c r="R66" s="195">
        <f t="shared" si="67"/>
        <v>0</v>
      </c>
      <c r="S66" s="197">
        <v>0.0</v>
      </c>
      <c r="T66" s="201">
        <f t="shared" si="31"/>
        <v>1</v>
      </c>
      <c r="U66" s="201">
        <v>0.99</v>
      </c>
      <c r="V66" s="182">
        <v>2678400.0</v>
      </c>
      <c r="W66" s="182">
        <f t="shared" si="3"/>
        <v>0</v>
      </c>
      <c r="X66" s="203" t="s">
        <v>291</v>
      </c>
      <c r="Y66" s="204">
        <v>1300000.0</v>
      </c>
      <c r="Z66" s="182"/>
      <c r="AA66" s="182"/>
      <c r="AB66" s="182"/>
      <c r="AC66" s="182"/>
      <c r="AD66" s="182"/>
      <c r="AE66" s="206">
        <f t="shared" si="4"/>
        <v>1300000</v>
      </c>
      <c r="AF66" s="207">
        <f t="shared" si="5"/>
        <v>1300000</v>
      </c>
      <c r="AG66" s="184"/>
      <c r="AH66" s="170"/>
      <c r="AI66" s="184"/>
      <c r="AJ66" s="2"/>
      <c r="AK66" s="2"/>
      <c r="AL66" s="10"/>
      <c r="AM66" s="211"/>
      <c r="AN66" s="51"/>
      <c r="AO66" s="212"/>
      <c r="AP66" s="10"/>
      <c r="AQ66" s="213"/>
      <c r="AR66" s="213"/>
      <c r="AS66" s="211"/>
      <c r="AT66" s="211"/>
      <c r="AU66" s="211"/>
      <c r="AV66" s="214"/>
      <c r="AW66" s="21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</row>
    <row r="67" ht="22.5" customHeight="1">
      <c r="A67" s="170">
        <f t="shared" si="6"/>
        <v>62</v>
      </c>
      <c r="B67" s="173" t="s">
        <v>993</v>
      </c>
      <c r="C67" s="182" t="str">
        <f t="array" ref="C67">_xlfn.XLOOKUP(G67,DATABASE!$A$2:$A$806,DATABASE!$B$2:$B$806)</f>
        <v>ATM BG Junction Sby, BG Junction Level 1 – A17 Bubutan, Surabaya</v>
      </c>
      <c r="D67" s="184" t="str">
        <f t="array" ref="D67">_xlfn.XLOOKUP(G67,DATABASE!$A$2:$A$809,DATABASE!$C$2:$C$809)</f>
        <v>ATM</v>
      </c>
      <c r="E67" s="184" t="s">
        <v>351</v>
      </c>
      <c r="F67" s="184" t="s">
        <v>243</v>
      </c>
      <c r="G67" s="184" t="s">
        <v>1801</v>
      </c>
      <c r="H67" s="184">
        <v>202512.0</v>
      </c>
      <c r="I67" s="184" t="s">
        <v>1258</v>
      </c>
      <c r="J67" s="182"/>
      <c r="K67" s="184"/>
      <c r="L67" s="182" t="s">
        <v>1995</v>
      </c>
      <c r="M67" s="191">
        <v>44938.0</v>
      </c>
      <c r="N67" s="191"/>
      <c r="O67" s="192">
        <v>6.54</v>
      </c>
      <c r="P67" s="194"/>
      <c r="Q67" s="195">
        <f t="shared" ref="Q67:R67" si="68">(O67*24*3600*30/8)/100000</f>
        <v>21.1896</v>
      </c>
      <c r="R67" s="195">
        <f t="shared" si="68"/>
        <v>0</v>
      </c>
      <c r="S67" s="197">
        <v>0.0</v>
      </c>
      <c r="T67" s="201">
        <f t="shared" si="31"/>
        <v>1</v>
      </c>
      <c r="U67" s="201">
        <v>0.99</v>
      </c>
      <c r="V67" s="182">
        <v>2678400.0</v>
      </c>
      <c r="W67" s="182">
        <f t="shared" si="3"/>
        <v>0</v>
      </c>
      <c r="X67" s="203" t="s">
        <v>291</v>
      </c>
      <c r="Y67" s="204">
        <v>1300000.0</v>
      </c>
      <c r="Z67" s="182"/>
      <c r="AA67" s="182"/>
      <c r="AB67" s="182"/>
      <c r="AC67" s="182"/>
      <c r="AD67" s="182"/>
      <c r="AE67" s="206">
        <f t="shared" si="4"/>
        <v>1300000</v>
      </c>
      <c r="AF67" s="207">
        <f t="shared" si="5"/>
        <v>1300000</v>
      </c>
      <c r="AG67" s="184"/>
      <c r="AH67" s="170"/>
      <c r="AI67" s="184"/>
      <c r="AJ67" s="2"/>
      <c r="AK67" s="2"/>
      <c r="AL67" s="10"/>
      <c r="AM67" s="211"/>
      <c r="AN67" s="51"/>
      <c r="AO67" s="212"/>
      <c r="AP67" s="10"/>
      <c r="AQ67" s="213"/>
      <c r="AR67" s="213"/>
      <c r="AS67" s="211"/>
      <c r="AT67" s="211"/>
      <c r="AU67" s="211"/>
      <c r="AV67" s="214"/>
      <c r="AW67" s="21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</row>
    <row r="68" ht="22.5" customHeight="1">
      <c r="A68" s="170">
        <f t="shared" si="6"/>
        <v>63</v>
      </c>
      <c r="B68" s="173" t="s">
        <v>993</v>
      </c>
      <c r="C68" s="182" t="str">
        <f t="array" ref="C68">_xlfn.XLOOKUP(G68,DATABASE!$A$2:$A$806,DATABASE!$B$2:$B$806)</f>
        <v>Kantor Kas Terminal Bungurasih, Let Jendral S Parman, Sidoarjo</v>
      </c>
      <c r="D68" s="184" t="str">
        <f t="array" ref="D68">_xlfn.XLOOKUP(G68,DATABASE!$A$2:$A$809,DATABASE!$C$2:$C$809)</f>
        <v>KANTOR KAS</v>
      </c>
      <c r="E68" s="184" t="s">
        <v>351</v>
      </c>
      <c r="F68" s="184" t="s">
        <v>243</v>
      </c>
      <c r="G68" s="184" t="s">
        <v>1585</v>
      </c>
      <c r="H68" s="184">
        <v>202512.0</v>
      </c>
      <c r="I68" s="184" t="s">
        <v>461</v>
      </c>
      <c r="J68" s="182"/>
      <c r="K68" s="184"/>
      <c r="L68" s="182" t="s">
        <v>1588</v>
      </c>
      <c r="M68" s="194" t="s">
        <v>2014</v>
      </c>
      <c r="N68" s="191"/>
      <c r="O68" s="192">
        <v>7.37</v>
      </c>
      <c r="P68" s="194"/>
      <c r="Q68" s="195">
        <f t="shared" ref="Q68:R68" si="69">(O68*24*3600*30/8)/100000</f>
        <v>23.8788</v>
      </c>
      <c r="R68" s="195">
        <f t="shared" si="69"/>
        <v>0</v>
      </c>
      <c r="S68" s="197">
        <v>0.0</v>
      </c>
      <c r="T68" s="201">
        <f t="shared" si="31"/>
        <v>1</v>
      </c>
      <c r="U68" s="201">
        <v>0.99</v>
      </c>
      <c r="V68" s="182">
        <v>2678400.0</v>
      </c>
      <c r="W68" s="182">
        <f t="shared" si="3"/>
        <v>0</v>
      </c>
      <c r="X68" s="203" t="s">
        <v>291</v>
      </c>
      <c r="Y68" s="204">
        <v>2319819.0</v>
      </c>
      <c r="Z68" s="204"/>
      <c r="AA68" s="182"/>
      <c r="AB68" s="182"/>
      <c r="AC68" s="182"/>
      <c r="AD68" s="182"/>
      <c r="AE68" s="206">
        <f t="shared" si="4"/>
        <v>2319819</v>
      </c>
      <c r="AF68" s="207">
        <f t="shared" si="5"/>
        <v>2319819</v>
      </c>
      <c r="AG68" s="184"/>
      <c r="AH68" s="170"/>
      <c r="AI68" s="184"/>
      <c r="AJ68" s="2"/>
      <c r="AK68" s="2"/>
      <c r="AL68" s="10"/>
      <c r="AM68" s="211"/>
      <c r="AN68" s="51"/>
      <c r="AO68" s="212"/>
      <c r="AP68" s="10"/>
      <c r="AQ68" s="213"/>
      <c r="AR68" s="213"/>
      <c r="AS68" s="211"/>
      <c r="AT68" s="211"/>
      <c r="AU68" s="211"/>
      <c r="AV68" s="214"/>
      <c r="AW68" s="21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</row>
    <row r="69" ht="22.5" customHeight="1">
      <c r="A69" s="170">
        <f t="shared" si="6"/>
        <v>64</v>
      </c>
      <c r="B69" s="173" t="s">
        <v>993</v>
      </c>
      <c r="C69" s="182" t="str">
        <f t="array" ref="C69">_xlfn.XLOOKUP(G69,DATABASE!$A$2:$A$806,DATABASE!$B$2:$B$806)</f>
        <v>Payment Point UPTSA Surabaya Timur, Raya Menur No.31C, Surabaya</v>
      </c>
      <c r="D69" s="184" t="str">
        <f t="array" ref="D69">_xlfn.XLOOKUP(G69,DATABASE!$A$2:$A$809,DATABASE!$C$2:$C$809)</f>
        <v>PAYMENT POINT</v>
      </c>
      <c r="E69" s="184" t="s">
        <v>351</v>
      </c>
      <c r="F69" s="184" t="s">
        <v>243</v>
      </c>
      <c r="G69" s="184" t="s">
        <v>506</v>
      </c>
      <c r="H69" s="184">
        <v>202512.0</v>
      </c>
      <c r="I69" s="184" t="s">
        <v>461</v>
      </c>
      <c r="J69" s="184"/>
      <c r="K69" s="184"/>
      <c r="L69" s="182" t="s">
        <v>508</v>
      </c>
      <c r="M69" s="191">
        <v>45117.0</v>
      </c>
      <c r="N69" s="191"/>
      <c r="O69" s="192">
        <v>0.32534</v>
      </c>
      <c r="P69" s="194"/>
      <c r="Q69" s="195">
        <f t="shared" ref="Q69:R69" si="70">(O69*24*3600*30/8)/100000</f>
        <v>1.0541016</v>
      </c>
      <c r="R69" s="195">
        <f t="shared" si="70"/>
        <v>0</v>
      </c>
      <c r="S69" s="197">
        <v>0.0</v>
      </c>
      <c r="T69" s="201">
        <f t="shared" si="31"/>
        <v>1</v>
      </c>
      <c r="U69" s="201">
        <v>0.99</v>
      </c>
      <c r="V69" s="182">
        <v>2678400.0</v>
      </c>
      <c r="W69" s="182">
        <f t="shared" si="3"/>
        <v>0</v>
      </c>
      <c r="X69" s="203" t="s">
        <v>291</v>
      </c>
      <c r="Y69" s="204">
        <v>2319819.0</v>
      </c>
      <c r="Z69" s="182"/>
      <c r="AA69" s="182"/>
      <c r="AB69" s="182"/>
      <c r="AC69" s="182"/>
      <c r="AD69" s="182"/>
      <c r="AE69" s="206">
        <f t="shared" si="4"/>
        <v>2319819</v>
      </c>
      <c r="AF69" s="207">
        <f t="shared" si="5"/>
        <v>2319819</v>
      </c>
      <c r="AG69" s="184"/>
      <c r="AH69" s="170"/>
      <c r="AI69" s="271"/>
      <c r="AJ69" s="2"/>
      <c r="AK69" s="2"/>
      <c r="AL69" s="10"/>
      <c r="AM69" s="272"/>
      <c r="AN69" s="51"/>
      <c r="AO69" s="212"/>
      <c r="AP69" s="10"/>
      <c r="AQ69" s="213"/>
      <c r="AR69" s="213"/>
      <c r="AS69" s="211"/>
      <c r="AT69" s="211"/>
      <c r="AU69" s="211"/>
      <c r="AV69" s="214"/>
      <c r="AW69" s="21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</row>
    <row r="70" ht="22.5" customHeight="1">
      <c r="A70" s="170">
        <f t="shared" si="6"/>
        <v>65</v>
      </c>
      <c r="B70" s="173" t="s">
        <v>993</v>
      </c>
      <c r="C70" s="182" t="str">
        <f t="array" ref="C70">_xlfn.XLOOKUP(G70,DATABASE!$A$2:$A$806,DATABASE!$B$2:$B$806)</f>
        <v>Payment Point BKP PEMKOT SBY, Jimerto 25 - 27 Surabaya</v>
      </c>
      <c r="D70" s="184" t="str">
        <f t="array" ref="D70">_xlfn.XLOOKUP(G70,DATABASE!$A$2:$A$809,DATABASE!$C$2:$C$809)</f>
        <v>PAYMENT POINT</v>
      </c>
      <c r="E70" s="184" t="s">
        <v>351</v>
      </c>
      <c r="F70" s="184" t="s">
        <v>243</v>
      </c>
      <c r="G70" s="184" t="s">
        <v>509</v>
      </c>
      <c r="H70" s="184">
        <v>202512.0</v>
      </c>
      <c r="I70" s="184" t="s">
        <v>461</v>
      </c>
      <c r="J70" s="182"/>
      <c r="K70" s="184"/>
      <c r="L70" s="182" t="s">
        <v>511</v>
      </c>
      <c r="M70" s="191">
        <v>45110.0</v>
      </c>
      <c r="N70" s="191"/>
      <c r="O70" s="192">
        <v>0.33709</v>
      </c>
      <c r="P70" s="194"/>
      <c r="Q70" s="195">
        <f t="shared" ref="Q70:R70" si="71">(O70*24*3600*30/8)/100000</f>
        <v>1.0921716</v>
      </c>
      <c r="R70" s="195">
        <f t="shared" si="71"/>
        <v>0</v>
      </c>
      <c r="S70" s="197">
        <v>0.0</v>
      </c>
      <c r="T70" s="201">
        <f t="shared" si="31"/>
        <v>1</v>
      </c>
      <c r="U70" s="201">
        <v>0.99</v>
      </c>
      <c r="V70" s="182">
        <v>2678400.0</v>
      </c>
      <c r="W70" s="182">
        <f t="shared" si="3"/>
        <v>0</v>
      </c>
      <c r="X70" s="203" t="s">
        <v>291</v>
      </c>
      <c r="Y70" s="204">
        <v>2319819.0</v>
      </c>
      <c r="Z70" s="182"/>
      <c r="AA70" s="182"/>
      <c r="AB70" s="182"/>
      <c r="AC70" s="182"/>
      <c r="AD70" s="182"/>
      <c r="AE70" s="206">
        <f t="shared" si="4"/>
        <v>2319819</v>
      </c>
      <c r="AF70" s="207">
        <f t="shared" si="5"/>
        <v>2319819</v>
      </c>
      <c r="AG70" s="184"/>
      <c r="AH70" s="170"/>
      <c r="AI70" s="184"/>
      <c r="AJ70" s="2"/>
      <c r="AK70" s="2"/>
      <c r="AL70" s="10"/>
      <c r="AM70" s="211"/>
      <c r="AN70" s="51"/>
      <c r="AO70" s="212"/>
      <c r="AP70" s="10"/>
      <c r="AQ70" s="213"/>
      <c r="AR70" s="213"/>
      <c r="AS70" s="211"/>
      <c r="AT70" s="211"/>
      <c r="AU70" s="211"/>
      <c r="AV70" s="214"/>
      <c r="AW70" s="21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</row>
    <row r="71" ht="22.5" customHeight="1">
      <c r="A71" s="170">
        <f t="shared" si="6"/>
        <v>66</v>
      </c>
      <c r="B71" s="173" t="s">
        <v>993</v>
      </c>
      <c r="C71" s="182" t="str">
        <f t="array" ref="C71">_xlfn.XLOOKUP(G71,DATABASE!$A$2:$A$806,DATABASE!$B$2:$B$806)</f>
        <v>CRM Yayasan Khadijah Jl. Ahmad Yani No. 2-4, Surabaya (Anjungan Tunai Mandiri Center)</v>
      </c>
      <c r="D71" s="184" t="str">
        <f t="array" ref="D71">_xlfn.XLOOKUP(G71,DATABASE!$A$2:$A$809,DATABASE!$C$2:$C$809)</f>
        <v>CRM</v>
      </c>
      <c r="E71" s="184" t="s">
        <v>351</v>
      </c>
      <c r="F71" s="184" t="s">
        <v>243</v>
      </c>
      <c r="G71" s="184" t="s">
        <v>413</v>
      </c>
      <c r="H71" s="184">
        <v>202512.0</v>
      </c>
      <c r="I71" s="184" t="s">
        <v>1258</v>
      </c>
      <c r="J71" s="182"/>
      <c r="K71" s="184"/>
      <c r="L71" s="182" t="s">
        <v>416</v>
      </c>
      <c r="M71" s="191">
        <v>45301.0</v>
      </c>
      <c r="N71" s="191"/>
      <c r="O71" s="192">
        <v>0.8544900000000001</v>
      </c>
      <c r="P71" s="194"/>
      <c r="Q71" s="195">
        <f t="shared" ref="Q71:R71" si="72">(O71*24*3600*30/8)/100000</f>
        <v>2.7685476</v>
      </c>
      <c r="R71" s="195">
        <f t="shared" si="72"/>
        <v>0</v>
      </c>
      <c r="S71" s="197">
        <v>0.0</v>
      </c>
      <c r="T71" s="201">
        <f t="shared" si="31"/>
        <v>1</v>
      </c>
      <c r="U71" s="201">
        <v>0.99</v>
      </c>
      <c r="V71" s="182">
        <v>2678400.0</v>
      </c>
      <c r="W71" s="182">
        <f t="shared" si="3"/>
        <v>0</v>
      </c>
      <c r="X71" s="203" t="s">
        <v>291</v>
      </c>
      <c r="Y71" s="204">
        <v>1300000.0</v>
      </c>
      <c r="Z71" s="182"/>
      <c r="AA71" s="182"/>
      <c r="AB71" s="182"/>
      <c r="AC71" s="182"/>
      <c r="AD71" s="182"/>
      <c r="AE71" s="206">
        <f t="shared" si="4"/>
        <v>1300000</v>
      </c>
      <c r="AF71" s="207">
        <f t="shared" si="5"/>
        <v>1300000</v>
      </c>
      <c r="AG71" s="184"/>
      <c r="AH71" s="170"/>
      <c r="AI71" s="184"/>
      <c r="AJ71" s="2"/>
      <c r="AK71" s="2"/>
      <c r="AL71" s="10"/>
      <c r="AM71" s="211"/>
      <c r="AN71" s="51"/>
      <c r="AO71" s="212"/>
      <c r="AP71" s="10"/>
      <c r="AQ71" s="213"/>
      <c r="AR71" s="213"/>
      <c r="AS71" s="211"/>
      <c r="AT71" s="211"/>
      <c r="AU71" s="211"/>
      <c r="AV71" s="214"/>
      <c r="AW71" s="21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</row>
    <row r="72" ht="22.5" customHeight="1">
      <c r="A72" s="170">
        <f t="shared" si="6"/>
        <v>67</v>
      </c>
      <c r="B72" s="173" t="s">
        <v>993</v>
      </c>
      <c r="C72" s="182" t="str">
        <f t="array" ref="C72">_xlfn.XLOOKUP(G72,DATABASE!$A$2:$A$806,DATABASE!$B$2:$B$806)</f>
        <v>Payment Point SPP Nambangan Surabaya, JL Nambangan No 1 Tanah Kali Kedinding, Surabaya</v>
      </c>
      <c r="D72" s="184" t="str">
        <f t="array" ref="D72">_xlfn.XLOOKUP(G72,DATABASE!$A$2:$A$809,DATABASE!$C$2:$C$809)</f>
        <v>PAYMENT POINT</v>
      </c>
      <c r="E72" s="184" t="s">
        <v>351</v>
      </c>
      <c r="F72" s="184" t="s">
        <v>243</v>
      </c>
      <c r="G72" s="184" t="s">
        <v>469</v>
      </c>
      <c r="H72" s="184">
        <v>202512.0</v>
      </c>
      <c r="I72" s="184" t="s">
        <v>461</v>
      </c>
      <c r="J72" s="182"/>
      <c r="K72" s="184"/>
      <c r="L72" s="182" t="s">
        <v>471</v>
      </c>
      <c r="M72" s="191">
        <v>45537.0</v>
      </c>
      <c r="N72" s="191"/>
      <c r="O72" s="192">
        <v>3.44</v>
      </c>
      <c r="P72" s="194"/>
      <c r="Q72" s="195">
        <f t="shared" ref="Q72:R72" si="73">(O72*24*3600*30/8)/100000</f>
        <v>11.1456</v>
      </c>
      <c r="R72" s="195">
        <f t="shared" si="73"/>
        <v>0</v>
      </c>
      <c r="S72" s="197">
        <v>0.0</v>
      </c>
      <c r="T72" s="201">
        <f t="shared" si="31"/>
        <v>1</v>
      </c>
      <c r="U72" s="201">
        <v>0.99</v>
      </c>
      <c r="V72" s="182">
        <v>2678400.0</v>
      </c>
      <c r="W72" s="182">
        <f t="shared" si="3"/>
        <v>0</v>
      </c>
      <c r="X72" s="203" t="s">
        <v>291</v>
      </c>
      <c r="Y72" s="204">
        <v>2319819.0</v>
      </c>
      <c r="Z72" s="182"/>
      <c r="AA72" s="182"/>
      <c r="AB72" s="182"/>
      <c r="AC72" s="182"/>
      <c r="AD72" s="182"/>
      <c r="AE72" s="206">
        <f t="shared" si="4"/>
        <v>2319819</v>
      </c>
      <c r="AF72" s="207">
        <f t="shared" si="5"/>
        <v>2319819</v>
      </c>
      <c r="AG72" s="184"/>
      <c r="AH72" s="170"/>
      <c r="AI72" s="184"/>
      <c r="AJ72" s="2"/>
      <c r="AK72" s="2"/>
      <c r="AL72" s="10"/>
      <c r="AM72" s="211"/>
      <c r="AN72" s="51"/>
      <c r="AO72" s="212"/>
      <c r="AP72" s="10"/>
      <c r="AQ72" s="213"/>
      <c r="AR72" s="213"/>
      <c r="AS72" s="211"/>
      <c r="AT72" s="211"/>
      <c r="AU72" s="211"/>
      <c r="AV72" s="214"/>
      <c r="AW72" s="21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</row>
    <row r="73" ht="22.5" customHeight="1">
      <c r="A73" s="170">
        <f t="shared" si="6"/>
        <v>68</v>
      </c>
      <c r="B73" s="173" t="s">
        <v>993</v>
      </c>
      <c r="C73" s="182" t="str">
        <f t="array" ref="C73">_xlfn.XLOOKUP(G73,DATABASE!$A$2:$A$806,DATABASE!$B$2:$B$806)</f>
        <v>Kantor Fungsional RS Bhakti Dharma Husada Surabaya,JL Raya Kendung No 115-117 Surabaya</v>
      </c>
      <c r="D73" s="184" t="str">
        <f t="array" ref="D73">_xlfn.XLOOKUP(G73,DATABASE!$A$2:$A$809,DATABASE!$C$2:$C$809)</f>
        <v>KANTOR FUNGSIONAL</v>
      </c>
      <c r="E73" s="184" t="s">
        <v>351</v>
      </c>
      <c r="F73" s="184" t="s">
        <v>243</v>
      </c>
      <c r="G73" s="184" t="s">
        <v>481</v>
      </c>
      <c r="H73" s="184">
        <v>202512.0</v>
      </c>
      <c r="I73" s="184" t="s">
        <v>461</v>
      </c>
      <c r="J73" s="182"/>
      <c r="K73" s="184"/>
      <c r="L73" s="182" t="s">
        <v>483</v>
      </c>
      <c r="M73" s="191">
        <v>45545.0</v>
      </c>
      <c r="N73" s="191"/>
      <c r="O73" s="192">
        <v>9.18</v>
      </c>
      <c r="P73" s="194"/>
      <c r="Q73" s="195">
        <f t="shared" ref="Q73:R73" si="74">(O73*24*3600*30/8)/100000</f>
        <v>29.7432</v>
      </c>
      <c r="R73" s="195">
        <f t="shared" si="74"/>
        <v>0</v>
      </c>
      <c r="S73" s="197">
        <v>0.0</v>
      </c>
      <c r="T73" s="201">
        <f t="shared" si="31"/>
        <v>1</v>
      </c>
      <c r="U73" s="201">
        <v>0.99</v>
      </c>
      <c r="V73" s="182">
        <v>2678400.0</v>
      </c>
      <c r="W73" s="182">
        <f t="shared" si="3"/>
        <v>0</v>
      </c>
      <c r="X73" s="203" t="s">
        <v>291</v>
      </c>
      <c r="Y73" s="204">
        <v>2319819.0</v>
      </c>
      <c r="Z73" s="182"/>
      <c r="AA73" s="182"/>
      <c r="AB73" s="182"/>
      <c r="AC73" s="182"/>
      <c r="AD73" s="182"/>
      <c r="AE73" s="206">
        <f t="shared" si="4"/>
        <v>2319819</v>
      </c>
      <c r="AF73" s="207">
        <f t="shared" si="5"/>
        <v>2319819</v>
      </c>
      <c r="AG73" s="184"/>
      <c r="AH73" s="170"/>
      <c r="AI73" s="184"/>
      <c r="AJ73" s="2"/>
      <c r="AK73" s="2"/>
      <c r="AL73" s="10"/>
      <c r="AM73" s="211"/>
      <c r="AN73" s="51"/>
      <c r="AO73" s="212"/>
      <c r="AP73" s="10"/>
      <c r="AQ73" s="213"/>
      <c r="AR73" s="213"/>
      <c r="AS73" s="211"/>
      <c r="AT73" s="211"/>
      <c r="AU73" s="211"/>
      <c r="AV73" s="214"/>
      <c r="AW73" s="21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</row>
    <row r="74" ht="22.5" customHeight="1">
      <c r="A74" s="170">
        <f t="shared" si="6"/>
        <v>69</v>
      </c>
      <c r="B74" s="173" t="s">
        <v>993</v>
      </c>
      <c r="C74" s="182" t="str">
        <f t="array" ref="C74">_xlfn.XLOOKUP(G74,DATABASE!$A$2:$A$806,DATABASE!$B$2:$B$806)</f>
        <v>Payment Point SPP Joyoboyo, GD TIJ LT3 JL Joyoboyo No 1 Sawugaling Kec Wonokromo Surabaya</v>
      </c>
      <c r="D74" s="184" t="str">
        <f t="array" ref="D74">_xlfn.XLOOKUP(G74,DATABASE!$A$2:$A$809,DATABASE!$C$2:$C$809)</f>
        <v>PAYMENT POINT</v>
      </c>
      <c r="E74" s="184" t="s">
        <v>351</v>
      </c>
      <c r="F74" s="184" t="s">
        <v>243</v>
      </c>
      <c r="G74" s="184" t="s">
        <v>465</v>
      </c>
      <c r="H74" s="184">
        <v>202512.0</v>
      </c>
      <c r="I74" s="184" t="s">
        <v>461</v>
      </c>
      <c r="J74" s="182"/>
      <c r="K74" s="184"/>
      <c r="L74" s="182" t="s">
        <v>468</v>
      </c>
      <c r="M74" s="191">
        <v>42342.0</v>
      </c>
      <c r="N74" s="191"/>
      <c r="O74" s="192">
        <v>2.0175</v>
      </c>
      <c r="P74" s="194"/>
      <c r="Q74" s="195">
        <f t="shared" ref="Q74:R74" si="75">(O74*24*3600*30/8)/100000</f>
        <v>6.5367</v>
      </c>
      <c r="R74" s="195">
        <f t="shared" si="75"/>
        <v>0</v>
      </c>
      <c r="S74" s="197">
        <v>0.0</v>
      </c>
      <c r="T74" s="201">
        <f t="shared" si="31"/>
        <v>1</v>
      </c>
      <c r="U74" s="201">
        <v>0.99</v>
      </c>
      <c r="V74" s="182">
        <v>2678400.0</v>
      </c>
      <c r="W74" s="182">
        <f t="shared" si="3"/>
        <v>0</v>
      </c>
      <c r="X74" s="203" t="s">
        <v>291</v>
      </c>
      <c r="Y74" s="204">
        <v>2319819.0</v>
      </c>
      <c r="Z74" s="204"/>
      <c r="AA74" s="182"/>
      <c r="AB74" s="182"/>
      <c r="AC74" s="182"/>
      <c r="AD74" s="182"/>
      <c r="AE74" s="206">
        <f t="shared" si="4"/>
        <v>2319819</v>
      </c>
      <c r="AF74" s="207">
        <f t="shared" si="5"/>
        <v>2319819</v>
      </c>
      <c r="AG74" s="184"/>
      <c r="AH74" s="170"/>
      <c r="AI74" s="184"/>
      <c r="AJ74" s="2"/>
      <c r="AK74" s="2"/>
      <c r="AL74" s="10"/>
      <c r="AM74" s="211"/>
      <c r="AN74" s="51"/>
      <c r="AO74" s="212"/>
      <c r="AP74" s="10"/>
      <c r="AQ74" s="213"/>
      <c r="AR74" s="213"/>
      <c r="AS74" s="211"/>
      <c r="AT74" s="211"/>
      <c r="AU74" s="211"/>
      <c r="AV74" s="214"/>
      <c r="AW74" s="21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</row>
    <row r="75" ht="22.5" customHeight="1">
      <c r="A75" s="170">
        <f t="shared" si="6"/>
        <v>70</v>
      </c>
      <c r="B75" s="173" t="s">
        <v>993</v>
      </c>
      <c r="C75" s="182" t="str">
        <f t="array" ref="C75">_xlfn.XLOOKUP(G75,DATABASE!$A$2:$A$806,DATABASE!$B$2:$B$806)</f>
        <v>Payment Point S P P Pakal Surabaya, Taman Cahaya JL Raya Pakal Surabaya</v>
      </c>
      <c r="D75" s="184" t="str">
        <f t="array" ref="D75">_xlfn.XLOOKUP(G75,DATABASE!$A$2:$A$809,DATABASE!$C$2:$C$809)</f>
        <v>PAYMENT POINT</v>
      </c>
      <c r="E75" s="184" t="s">
        <v>351</v>
      </c>
      <c r="F75" s="184" t="s">
        <v>243</v>
      </c>
      <c r="G75" s="184" t="s">
        <v>472</v>
      </c>
      <c r="H75" s="184">
        <v>202512.0</v>
      </c>
      <c r="I75" s="184" t="s">
        <v>461</v>
      </c>
      <c r="J75" s="182"/>
      <c r="K75" s="184"/>
      <c r="L75" s="182" t="s">
        <v>474</v>
      </c>
      <c r="M75" s="194" t="s">
        <v>2171</v>
      </c>
      <c r="N75" s="191"/>
      <c r="O75" s="192">
        <v>1.76228</v>
      </c>
      <c r="P75" s="194"/>
      <c r="Q75" s="195">
        <f t="shared" ref="Q75:R75" si="76">(O75*24*3600*30/8)/100000</f>
        <v>5.7097872</v>
      </c>
      <c r="R75" s="195">
        <f t="shared" si="76"/>
        <v>0</v>
      </c>
      <c r="S75" s="197">
        <v>0.0</v>
      </c>
      <c r="T75" s="201">
        <f t="shared" si="31"/>
        <v>1</v>
      </c>
      <c r="U75" s="201">
        <v>0.99</v>
      </c>
      <c r="V75" s="182">
        <v>2678400.0</v>
      </c>
      <c r="W75" s="182">
        <f t="shared" si="3"/>
        <v>0</v>
      </c>
      <c r="X75" s="203" t="s">
        <v>291</v>
      </c>
      <c r="Y75" s="204">
        <v>2319819.0</v>
      </c>
      <c r="Z75" s="182"/>
      <c r="AA75" s="182"/>
      <c r="AB75" s="182"/>
      <c r="AC75" s="182"/>
      <c r="AD75" s="182"/>
      <c r="AE75" s="206">
        <f t="shared" si="4"/>
        <v>2319819</v>
      </c>
      <c r="AF75" s="207">
        <f t="shared" si="5"/>
        <v>2319819</v>
      </c>
      <c r="AG75" s="184"/>
      <c r="AH75" s="170"/>
      <c r="AI75" s="184"/>
      <c r="AJ75" s="2"/>
      <c r="AK75" s="2"/>
      <c r="AL75" s="10"/>
      <c r="AM75" s="211"/>
      <c r="AN75" s="51"/>
      <c r="AO75" s="212"/>
      <c r="AP75" s="10"/>
      <c r="AQ75" s="213"/>
      <c r="AR75" s="213"/>
      <c r="AS75" s="211"/>
      <c r="AT75" s="211"/>
      <c r="AU75" s="211"/>
      <c r="AV75" s="214"/>
      <c r="AW75" s="21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</row>
    <row r="76" ht="22.5" customHeight="1">
      <c r="A76" s="170">
        <f t="shared" si="6"/>
        <v>71</v>
      </c>
      <c r="B76" s="173" t="s">
        <v>993</v>
      </c>
      <c r="C76" s="182" t="str">
        <f t="array" ref="C76">_xlfn.XLOOKUP(G76,DATABASE!$A$2:$A$808,DATABASE!$B$2:$B$808)</f>
        <v>UPTD 6 Surabaya, Jl. Raya Menganti 247 Surabaya</v>
      </c>
      <c r="D76" s="184" t="str">
        <f t="array" ref="D76">_xlfn.XLOOKUP(G76,DATABASE!$A$2:$A$809,DATABASE!$C$2:$C$809)</f>
        <v>UPTD</v>
      </c>
      <c r="E76" s="184" t="s">
        <v>351</v>
      </c>
      <c r="F76" s="184" t="s">
        <v>243</v>
      </c>
      <c r="G76" s="383" t="s">
        <v>1662</v>
      </c>
      <c r="H76" s="184">
        <v>202512.0</v>
      </c>
      <c r="I76" s="184" t="s">
        <v>461</v>
      </c>
      <c r="J76" s="384"/>
      <c r="K76" s="384"/>
      <c r="L76" s="385" t="s">
        <v>2212</v>
      </c>
      <c r="M76" s="386" t="s">
        <v>2213</v>
      </c>
      <c r="N76" s="387"/>
      <c r="O76" s="192">
        <v>0.06018</v>
      </c>
      <c r="P76" s="384"/>
      <c r="Q76" s="195">
        <v>0.0</v>
      </c>
      <c r="R76" s="195">
        <v>0.0</v>
      </c>
      <c r="S76" s="197">
        <v>7920.0</v>
      </c>
      <c r="T76" s="201">
        <f t="shared" si="31"/>
        <v>0.9970430108</v>
      </c>
      <c r="U76" s="388">
        <v>0.99</v>
      </c>
      <c r="V76" s="194">
        <v>2678400.0</v>
      </c>
      <c r="W76" s="182">
        <f t="shared" si="3"/>
        <v>0</v>
      </c>
      <c r="X76" s="203" t="s">
        <v>291</v>
      </c>
      <c r="Y76" s="195">
        <v>2319819.0</v>
      </c>
      <c r="Z76" s="384"/>
      <c r="AA76" s="384"/>
      <c r="AB76" s="384"/>
      <c r="AC76" s="384"/>
      <c r="AD76" s="384"/>
      <c r="AE76" s="206">
        <v>2319819.0</v>
      </c>
      <c r="AF76" s="207">
        <f t="shared" si="5"/>
        <v>2319819</v>
      </c>
      <c r="AG76" s="184"/>
      <c r="AH76" s="170"/>
      <c r="AI76" s="184"/>
      <c r="AJ76" s="2"/>
      <c r="AK76" s="2"/>
      <c r="AL76" s="10"/>
      <c r="AM76" s="211"/>
      <c r="AN76" s="51"/>
      <c r="AO76" s="212"/>
      <c r="AP76" s="10"/>
      <c r="AQ76" s="213"/>
      <c r="AR76" s="213"/>
      <c r="AS76" s="211"/>
      <c r="AT76" s="211"/>
      <c r="AU76" s="211"/>
      <c r="AV76" s="214"/>
      <c r="AW76" s="214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</row>
    <row r="77" ht="22.5" customHeight="1">
      <c r="A77" s="170">
        <f t="shared" si="6"/>
        <v>72</v>
      </c>
      <c r="B77" s="173" t="s">
        <v>1913</v>
      </c>
      <c r="C77" s="182" t="str">
        <f t="array" ref="C77">_xlfn.XLOOKUP(G77,DATABASE!$A$2:$A$806,DATABASE!$B$2:$B$806)</f>
        <v>Cabang Banyuwangi, Jl Basuki Rahmat Banyuwangi</v>
      </c>
      <c r="D77" s="184" t="str">
        <f t="array" ref="D77">_xlfn.XLOOKUP(G77,DATABASE!$A$2:$A$809,DATABASE!$C$2:$C$809)</f>
        <v>CABANG</v>
      </c>
      <c r="E77" s="184" t="s">
        <v>351</v>
      </c>
      <c r="F77" s="184" t="s">
        <v>243</v>
      </c>
      <c r="G77" s="184" t="s">
        <v>811</v>
      </c>
      <c r="H77" s="184">
        <v>202512.0</v>
      </c>
      <c r="I77" s="184" t="s">
        <v>575</v>
      </c>
      <c r="J77" s="182"/>
      <c r="K77" s="184"/>
      <c r="L77" s="182" t="s">
        <v>813</v>
      </c>
      <c r="M77" s="194" t="s">
        <v>2245</v>
      </c>
      <c r="N77" s="191"/>
      <c r="O77" s="192">
        <v>118.98</v>
      </c>
      <c r="P77" s="194"/>
      <c r="Q77" s="195"/>
      <c r="R77" s="195"/>
      <c r="S77" s="197">
        <v>0.0</v>
      </c>
      <c r="T77" s="201">
        <f t="shared" si="31"/>
        <v>1</v>
      </c>
      <c r="U77" s="201">
        <v>0.99</v>
      </c>
      <c r="V77" s="194">
        <v>2678400.0</v>
      </c>
      <c r="W77" s="182">
        <f t="shared" si="3"/>
        <v>0</v>
      </c>
      <c r="X77" s="203" t="s">
        <v>291</v>
      </c>
      <c r="Y77" s="204">
        <v>3671171.0</v>
      </c>
      <c r="Z77" s="182"/>
      <c r="AA77" s="182"/>
      <c r="AB77" s="182"/>
      <c r="AC77" s="182"/>
      <c r="AD77" s="182"/>
      <c r="AE77" s="206">
        <f t="shared" ref="AE77:AE133" si="78">SUM(Y77:AD77)</f>
        <v>3671171</v>
      </c>
      <c r="AF77" s="207">
        <f t="shared" si="5"/>
        <v>3671171</v>
      </c>
      <c r="AG77" s="207">
        <v>5.4676113E7</v>
      </c>
      <c r="AH77" s="170"/>
      <c r="AI77" s="184"/>
      <c r="AJ77" s="2"/>
      <c r="AK77" s="2"/>
      <c r="AL77" s="10"/>
      <c r="AM77" s="211"/>
      <c r="AN77" s="51"/>
      <c r="AO77" s="212"/>
      <c r="AP77" s="10"/>
      <c r="AQ77" s="213"/>
      <c r="AR77" s="213"/>
      <c r="AS77" s="211"/>
      <c r="AT77" s="211"/>
      <c r="AU77" s="211"/>
      <c r="AV77" s="214"/>
      <c r="AW77" s="214"/>
      <c r="AX77" s="310"/>
      <c r="AY77" s="310"/>
      <c r="AZ77" s="310"/>
      <c r="BA77" s="310"/>
      <c r="BB77" s="310"/>
      <c r="BC77" s="310"/>
      <c r="BD77" s="310"/>
      <c r="BE77" s="310"/>
      <c r="BF77" s="310"/>
      <c r="BG77" s="310"/>
      <c r="BH77" s="310"/>
      <c r="BI77" s="310"/>
      <c r="BJ77" s="310"/>
      <c r="BK77" s="310"/>
      <c r="BL77" s="310"/>
      <c r="BM77" s="310"/>
      <c r="BN77" s="310"/>
      <c r="BO77" s="310"/>
      <c r="BP77" s="310"/>
      <c r="BQ77" s="310"/>
      <c r="BR77" s="310"/>
      <c r="BS77" s="310"/>
      <c r="BT77" s="310"/>
      <c r="BU77" s="310"/>
    </row>
    <row r="78" ht="22.5" customHeight="1">
      <c r="A78" s="170">
        <f t="shared" si="6"/>
        <v>73</v>
      </c>
      <c r="B78" s="173" t="s">
        <v>1913</v>
      </c>
      <c r="C78" s="182" t="str">
        <f t="array" ref="C78">_xlfn.XLOOKUP(G78,DATABASE!$A$2:$A$806,DATABASE!$B$2:$B$806)</f>
        <v>Capem Gambiran Banyuwangi, Yos Sudarso 72, Banyuwangi</v>
      </c>
      <c r="D78" s="184" t="str">
        <f t="array" ref="D78">_xlfn.XLOOKUP(G78,DATABASE!$A$2:$A$809,DATABASE!$C$2:$C$809)</f>
        <v>CAPEM</v>
      </c>
      <c r="E78" s="184" t="s">
        <v>351</v>
      </c>
      <c r="F78" s="184" t="s">
        <v>243</v>
      </c>
      <c r="G78" s="184" t="s">
        <v>1054</v>
      </c>
      <c r="H78" s="184">
        <v>202512.0</v>
      </c>
      <c r="I78" s="184" t="s">
        <v>753</v>
      </c>
      <c r="J78" s="182"/>
      <c r="K78" s="184"/>
      <c r="L78" s="182" t="s">
        <v>1056</v>
      </c>
      <c r="M78" s="191">
        <v>42156.0</v>
      </c>
      <c r="N78" s="191"/>
      <c r="O78" s="192">
        <v>17.63</v>
      </c>
      <c r="P78" s="194"/>
      <c r="Q78" s="195">
        <f t="shared" ref="Q78:R78" si="77">(O78*24*3600*30/8)/100000</f>
        <v>57.1212</v>
      </c>
      <c r="R78" s="195">
        <f t="shared" si="77"/>
        <v>0</v>
      </c>
      <c r="S78" s="197">
        <v>0.0</v>
      </c>
      <c r="T78" s="201">
        <f t="shared" si="31"/>
        <v>1</v>
      </c>
      <c r="U78" s="201">
        <v>0.99</v>
      </c>
      <c r="V78" s="194">
        <v>2678400.0</v>
      </c>
      <c r="W78" s="182">
        <f t="shared" si="3"/>
        <v>0</v>
      </c>
      <c r="X78" s="203" t="s">
        <v>291</v>
      </c>
      <c r="Y78" s="204">
        <v>2792792.0</v>
      </c>
      <c r="Z78" s="182"/>
      <c r="AA78" s="182"/>
      <c r="AB78" s="182"/>
      <c r="AC78" s="182"/>
      <c r="AD78" s="182"/>
      <c r="AE78" s="206">
        <f t="shared" si="78"/>
        <v>2792792</v>
      </c>
      <c r="AF78" s="207">
        <f t="shared" si="5"/>
        <v>2792792</v>
      </c>
      <c r="AG78" s="184"/>
      <c r="AH78" s="170"/>
      <c r="AI78" s="184"/>
      <c r="AJ78" s="2"/>
      <c r="AK78" s="2"/>
      <c r="AL78" s="10"/>
      <c r="AM78" s="211"/>
      <c r="AN78" s="51"/>
      <c r="AO78" s="212"/>
      <c r="AP78" s="10"/>
      <c r="AQ78" s="213"/>
      <c r="AR78" s="213"/>
      <c r="AS78" s="211"/>
      <c r="AT78" s="211"/>
      <c r="AU78" s="211"/>
      <c r="AV78" s="214"/>
      <c r="AW78" s="21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</row>
    <row r="79" ht="22.5" customHeight="1">
      <c r="A79" s="170">
        <f t="shared" si="6"/>
        <v>74</v>
      </c>
      <c r="B79" s="173" t="s">
        <v>1913</v>
      </c>
      <c r="C79" s="182" t="str">
        <f t="array" ref="C79">_xlfn.XLOOKUP(G79,DATABASE!$A$2:$A$806,DATABASE!$B$2:$B$806)</f>
        <v>Samsat Online Capem Glenmore, komp Ruko Karang Glenmor</v>
      </c>
      <c r="D79" s="184" t="str">
        <f t="array" ref="D79">_xlfn.XLOOKUP(G79,DATABASE!$A$2:$A$809,DATABASE!$C$2:$C$809)</f>
        <v>SAMSAT ONLINE</v>
      </c>
      <c r="E79" s="184" t="s">
        <v>351</v>
      </c>
      <c r="F79" s="184" t="s">
        <v>243</v>
      </c>
      <c r="G79" s="184" t="s">
        <v>388</v>
      </c>
      <c r="H79" s="184">
        <v>202512.0</v>
      </c>
      <c r="I79" s="184" t="s">
        <v>480</v>
      </c>
      <c r="J79" s="182"/>
      <c r="K79" s="184"/>
      <c r="L79" s="182" t="s">
        <v>390</v>
      </c>
      <c r="M79" s="194" t="s">
        <v>2295</v>
      </c>
      <c r="N79" s="191"/>
      <c r="O79" s="192">
        <v>0.13741</v>
      </c>
      <c r="P79" s="194"/>
      <c r="Q79" s="195">
        <f t="shared" ref="Q79:R79" si="79">(O79*24*3600*30/8)/100000</f>
        <v>0.4452084</v>
      </c>
      <c r="R79" s="195">
        <f t="shared" si="79"/>
        <v>0</v>
      </c>
      <c r="S79" s="197">
        <v>0.0</v>
      </c>
      <c r="T79" s="201">
        <f t="shared" si="31"/>
        <v>1</v>
      </c>
      <c r="U79" s="201">
        <v>0.99</v>
      </c>
      <c r="V79" s="194">
        <v>2678400.0</v>
      </c>
      <c r="W79" s="182">
        <f t="shared" si="3"/>
        <v>0</v>
      </c>
      <c r="X79" s="203" t="s">
        <v>291</v>
      </c>
      <c r="Y79" s="204">
        <v>1950000.0</v>
      </c>
      <c r="Z79" s="182"/>
      <c r="AA79" s="182"/>
      <c r="AB79" s="182"/>
      <c r="AC79" s="182"/>
      <c r="AD79" s="182"/>
      <c r="AE79" s="206">
        <f t="shared" si="78"/>
        <v>1950000</v>
      </c>
      <c r="AF79" s="207">
        <f t="shared" si="5"/>
        <v>1950000</v>
      </c>
      <c r="AG79" s="184"/>
      <c r="AH79" s="170"/>
      <c r="AI79" s="184"/>
      <c r="AJ79" s="2"/>
      <c r="AK79" s="2"/>
      <c r="AL79" s="10"/>
      <c r="AM79" s="211"/>
      <c r="AN79" s="51"/>
      <c r="AO79" s="212"/>
      <c r="AP79" s="10"/>
      <c r="AQ79" s="213"/>
      <c r="AR79" s="213"/>
      <c r="AS79" s="211"/>
      <c r="AT79" s="211"/>
      <c r="AU79" s="211"/>
      <c r="AV79" s="214"/>
      <c r="AW79" s="21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</row>
    <row r="80" ht="22.5" customHeight="1">
      <c r="A80" s="170">
        <f t="shared" si="6"/>
        <v>75</v>
      </c>
      <c r="B80" s="173" t="s">
        <v>1913</v>
      </c>
      <c r="C80" s="182" t="str">
        <f t="array" ref="C80">_xlfn.XLOOKUP(G80,DATABASE!$A$2:$A$806,DATABASE!$B$2:$B$806)</f>
        <v>Capem Pesanggaran, Jl. Sukarjo</v>
      </c>
      <c r="D80" s="184" t="str">
        <f t="array" ref="D80">_xlfn.XLOOKUP(G80,DATABASE!$A$2:$A$809,DATABASE!$C$2:$C$809)</f>
        <v>CAPEM</v>
      </c>
      <c r="E80" s="184" t="s">
        <v>351</v>
      </c>
      <c r="F80" s="184" t="s">
        <v>243</v>
      </c>
      <c r="G80" s="184" t="s">
        <v>1122</v>
      </c>
      <c r="H80" s="184">
        <v>202512.0</v>
      </c>
      <c r="I80" s="184" t="s">
        <v>753</v>
      </c>
      <c r="J80" s="182"/>
      <c r="K80" s="184"/>
      <c r="L80" s="182" t="s">
        <v>1124</v>
      </c>
      <c r="M80" s="194" t="s">
        <v>1728</v>
      </c>
      <c r="N80" s="191"/>
      <c r="O80" s="192">
        <v>20.32</v>
      </c>
      <c r="P80" s="194"/>
      <c r="Q80" s="195">
        <f t="shared" ref="Q80:R80" si="80">(O80*24*3600*30/8)/100000</f>
        <v>65.8368</v>
      </c>
      <c r="R80" s="195">
        <f t="shared" si="80"/>
        <v>0</v>
      </c>
      <c r="S80" s="197">
        <v>0.0</v>
      </c>
      <c r="T80" s="201">
        <f t="shared" si="31"/>
        <v>1</v>
      </c>
      <c r="U80" s="201">
        <v>0.99</v>
      </c>
      <c r="V80" s="194">
        <v>2678400.0</v>
      </c>
      <c r="W80" s="182">
        <f t="shared" si="3"/>
        <v>0</v>
      </c>
      <c r="X80" s="203" t="s">
        <v>291</v>
      </c>
      <c r="Y80" s="204">
        <v>2792792.0</v>
      </c>
      <c r="Z80" s="182"/>
      <c r="AA80" s="182"/>
      <c r="AB80" s="182"/>
      <c r="AC80" s="182"/>
      <c r="AD80" s="182"/>
      <c r="AE80" s="206">
        <f t="shared" si="78"/>
        <v>2792792</v>
      </c>
      <c r="AF80" s="207">
        <f t="shared" si="5"/>
        <v>2792792</v>
      </c>
      <c r="AG80" s="184"/>
      <c r="AH80" s="170"/>
      <c r="AI80" s="184"/>
      <c r="AJ80" s="2"/>
      <c r="AK80" s="2"/>
      <c r="AL80" s="10"/>
      <c r="AM80" s="211"/>
      <c r="AN80" s="51"/>
      <c r="AO80" s="212"/>
      <c r="AP80" s="10"/>
      <c r="AQ80" s="213"/>
      <c r="AR80" s="213"/>
      <c r="AS80" s="211"/>
      <c r="AT80" s="211"/>
      <c r="AU80" s="211"/>
      <c r="AV80" s="214"/>
      <c r="AW80" s="21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</row>
    <row r="81" ht="22.5" customHeight="1">
      <c r="A81" s="170">
        <f t="shared" si="6"/>
        <v>76</v>
      </c>
      <c r="B81" s="173" t="s">
        <v>1913</v>
      </c>
      <c r="C81" s="182" t="str">
        <f t="array" ref="C81">_xlfn.XLOOKUP(G81,DATABASE!$A$2:$A$806,DATABASE!$B$2:$B$806)</f>
        <v>Capem Glenmore Cab Banyuwangi , Jl. Untung Suropati No. 44 B, Glenmore, Banyuwangi</v>
      </c>
      <c r="D81" s="184" t="str">
        <f t="array" ref="D81">_xlfn.XLOOKUP(G81,DATABASE!$A$2:$A$809,DATABASE!$C$2:$C$809)</f>
        <v>CAPEM</v>
      </c>
      <c r="E81" s="184" t="s">
        <v>351</v>
      </c>
      <c r="F81" s="184" t="s">
        <v>243</v>
      </c>
      <c r="G81" s="184" t="s">
        <v>1283</v>
      </c>
      <c r="H81" s="184">
        <v>202512.0</v>
      </c>
      <c r="I81" s="184" t="s">
        <v>753</v>
      </c>
      <c r="J81" s="182"/>
      <c r="K81" s="184"/>
      <c r="L81" s="182" t="s">
        <v>1285</v>
      </c>
      <c r="M81" s="191">
        <v>42251.0</v>
      </c>
      <c r="N81" s="191"/>
      <c r="O81" s="192">
        <v>17.52</v>
      </c>
      <c r="P81" s="194"/>
      <c r="Q81" s="195">
        <f t="shared" ref="Q81:R81" si="81">(O81*24*3600*30/8)/100000</f>
        <v>56.7648</v>
      </c>
      <c r="R81" s="195">
        <f t="shared" si="81"/>
        <v>0</v>
      </c>
      <c r="S81" s="197">
        <v>2160.0</v>
      </c>
      <c r="T81" s="201">
        <f t="shared" si="31"/>
        <v>0.9991935484</v>
      </c>
      <c r="U81" s="201">
        <v>0.99</v>
      </c>
      <c r="V81" s="194">
        <v>2678400.0</v>
      </c>
      <c r="W81" s="182">
        <f t="shared" si="3"/>
        <v>0</v>
      </c>
      <c r="X81" s="203" t="s">
        <v>291</v>
      </c>
      <c r="Y81" s="204">
        <v>2792792.0</v>
      </c>
      <c r="Z81" s="182"/>
      <c r="AA81" s="182"/>
      <c r="AB81" s="182"/>
      <c r="AC81" s="182"/>
      <c r="AD81" s="182"/>
      <c r="AE81" s="206">
        <f t="shared" si="78"/>
        <v>2792792</v>
      </c>
      <c r="AF81" s="207">
        <f t="shared" si="5"/>
        <v>2792792</v>
      </c>
      <c r="AG81" s="184"/>
      <c r="AH81" s="170"/>
      <c r="AI81" s="184"/>
      <c r="AJ81" s="2"/>
      <c r="AK81" s="2"/>
      <c r="AL81" s="10"/>
      <c r="AM81" s="211"/>
      <c r="AN81" s="51"/>
      <c r="AO81" s="212"/>
      <c r="AP81" s="10"/>
      <c r="AQ81" s="213"/>
      <c r="AR81" s="213"/>
      <c r="AS81" s="211"/>
      <c r="AT81" s="211"/>
      <c r="AU81" s="211"/>
      <c r="AV81" s="214"/>
      <c r="AW81" s="21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</row>
    <row r="82" ht="22.5" customHeight="1">
      <c r="A82" s="170">
        <f t="shared" si="6"/>
        <v>77</v>
      </c>
      <c r="B82" s="173" t="s">
        <v>1913</v>
      </c>
      <c r="C82" s="182" t="str">
        <f t="array" ref="C82">_xlfn.XLOOKUP(G82,DATABASE!$A$2:$A$806,DATABASE!$B$2:$B$806)</f>
        <v>Capem Wongsorejo, Dusun Galekan, Desa Bajulmati</v>
      </c>
      <c r="D82" s="184" t="str">
        <f t="array" ref="D82">_xlfn.XLOOKUP(G82,DATABASE!$A$2:$A$809,DATABASE!$C$2:$C$809)</f>
        <v>CAPEM</v>
      </c>
      <c r="E82" s="184" t="s">
        <v>351</v>
      </c>
      <c r="F82" s="184" t="s">
        <v>243</v>
      </c>
      <c r="G82" s="184" t="s">
        <v>1280</v>
      </c>
      <c r="H82" s="184">
        <v>202512.0</v>
      </c>
      <c r="I82" s="184" t="s">
        <v>753</v>
      </c>
      <c r="J82" s="182"/>
      <c r="K82" s="184"/>
      <c r="L82" s="182" t="s">
        <v>1282</v>
      </c>
      <c r="M82" s="191">
        <v>42288.0</v>
      </c>
      <c r="N82" s="191"/>
      <c r="O82" s="192">
        <v>29.61</v>
      </c>
      <c r="P82" s="194"/>
      <c r="Q82" s="195">
        <f t="shared" ref="Q82:R82" si="82">(O82*24*3600*30/8)/100000</f>
        <v>95.9364</v>
      </c>
      <c r="R82" s="195">
        <f t="shared" si="82"/>
        <v>0</v>
      </c>
      <c r="S82" s="197">
        <v>0.0</v>
      </c>
      <c r="T82" s="201">
        <f t="shared" si="31"/>
        <v>1</v>
      </c>
      <c r="U82" s="201">
        <v>0.99</v>
      </c>
      <c r="V82" s="194">
        <v>2678400.0</v>
      </c>
      <c r="W82" s="182">
        <f t="shared" si="3"/>
        <v>0</v>
      </c>
      <c r="X82" s="203" t="s">
        <v>291</v>
      </c>
      <c r="Y82" s="204">
        <v>2792792.0</v>
      </c>
      <c r="Z82" s="182"/>
      <c r="AA82" s="182"/>
      <c r="AB82" s="182"/>
      <c r="AC82" s="182"/>
      <c r="AD82" s="182"/>
      <c r="AE82" s="206">
        <f t="shared" si="78"/>
        <v>2792792</v>
      </c>
      <c r="AF82" s="207">
        <f t="shared" si="5"/>
        <v>2792792</v>
      </c>
      <c r="AG82" s="184"/>
      <c r="AH82" s="170"/>
      <c r="AI82" s="184"/>
      <c r="AJ82" s="2"/>
      <c r="AK82" s="2"/>
      <c r="AL82" s="10"/>
      <c r="AM82" s="211"/>
      <c r="AN82" s="51"/>
      <c r="AO82" s="212"/>
      <c r="AP82" s="10"/>
      <c r="AQ82" s="213"/>
      <c r="AR82" s="213"/>
      <c r="AS82" s="211"/>
      <c r="AT82" s="211"/>
      <c r="AU82" s="211"/>
      <c r="AV82" s="214"/>
      <c r="AW82" s="21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</row>
    <row r="83" ht="22.5" customHeight="1">
      <c r="A83" s="170">
        <f t="shared" si="6"/>
        <v>78</v>
      </c>
      <c r="B83" s="173" t="s">
        <v>1913</v>
      </c>
      <c r="C83" s="182" t="str">
        <f t="array" ref="C83">_xlfn.XLOOKUP(G83,DATABASE!$A$2:$A$806,DATABASE!$B$2:$B$806)</f>
        <v>Kantor Kas Gendoh Jl Raya Gendoh Sempu Banyuwangi</v>
      </c>
      <c r="D83" s="184" t="str">
        <f t="array" ref="D83">_xlfn.XLOOKUP(G83,DATABASE!$A$2:$A$809,DATABASE!$C$2:$C$809)</f>
        <v>KANTOR KAS</v>
      </c>
      <c r="E83" s="184" t="s">
        <v>351</v>
      </c>
      <c r="F83" s="184" t="s">
        <v>243</v>
      </c>
      <c r="G83" s="184" t="s">
        <v>1982</v>
      </c>
      <c r="H83" s="184">
        <v>202512.0</v>
      </c>
      <c r="I83" s="184" t="s">
        <v>461</v>
      </c>
      <c r="J83" s="182"/>
      <c r="K83" s="184"/>
      <c r="L83" s="182" t="s">
        <v>2393</v>
      </c>
      <c r="M83" s="194" t="s">
        <v>2394</v>
      </c>
      <c r="N83" s="191"/>
      <c r="O83" s="192">
        <v>48.32</v>
      </c>
      <c r="P83" s="194"/>
      <c r="Q83" s="195">
        <f t="shared" ref="Q83:R83" si="83">(O83*24*3600*30/8)/100000</f>
        <v>156.5568</v>
      </c>
      <c r="R83" s="195">
        <f t="shared" si="83"/>
        <v>0</v>
      </c>
      <c r="S83" s="197">
        <v>8820.0</v>
      </c>
      <c r="T83" s="201">
        <f t="shared" si="31"/>
        <v>0.9967069892</v>
      </c>
      <c r="U83" s="201">
        <v>0.99</v>
      </c>
      <c r="V83" s="194">
        <v>2678400.0</v>
      </c>
      <c r="W83" s="182">
        <f t="shared" si="3"/>
        <v>0</v>
      </c>
      <c r="X83" s="203" t="s">
        <v>291</v>
      </c>
      <c r="Y83" s="204">
        <v>2319819.0</v>
      </c>
      <c r="Z83" s="182"/>
      <c r="AA83" s="182"/>
      <c r="AB83" s="182"/>
      <c r="AC83" s="182"/>
      <c r="AD83" s="182"/>
      <c r="AE83" s="206">
        <f t="shared" si="78"/>
        <v>2319819</v>
      </c>
      <c r="AF83" s="207">
        <f t="shared" si="5"/>
        <v>2319819</v>
      </c>
      <c r="AG83" s="184"/>
      <c r="AH83" s="170"/>
      <c r="AI83" s="184"/>
      <c r="AJ83" s="2"/>
      <c r="AK83" s="2"/>
      <c r="AL83" s="10"/>
      <c r="AM83" s="211"/>
      <c r="AN83" s="51"/>
      <c r="AO83" s="212"/>
      <c r="AP83" s="10"/>
      <c r="AQ83" s="213"/>
      <c r="AR83" s="213"/>
      <c r="AS83" s="211"/>
      <c r="AT83" s="211"/>
      <c r="AU83" s="211"/>
      <c r="AV83" s="214"/>
      <c r="AW83" s="21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</row>
    <row r="84" ht="22.5" customHeight="1">
      <c r="A84" s="170">
        <f t="shared" si="6"/>
        <v>79</v>
      </c>
      <c r="B84" s="173" t="s">
        <v>1913</v>
      </c>
      <c r="C84" s="182" t="str">
        <f t="array" ref="C84">_xlfn.XLOOKUP(G84,DATABASE!$A$2:$A$806,DATABASE!$B$2:$B$806)</f>
        <v>Samsat Online Capem Pesanggaran, Jl Sukarjo Pesanggaran 51 BWI</v>
      </c>
      <c r="D84" s="184" t="str">
        <f t="array" ref="D84">_xlfn.XLOOKUP(G84,DATABASE!$A$2:$A$809,DATABASE!$C$2:$C$809)</f>
        <v>SAMSAT ONLINE</v>
      </c>
      <c r="E84" s="184" t="s">
        <v>351</v>
      </c>
      <c r="F84" s="184" t="s">
        <v>243</v>
      </c>
      <c r="G84" s="184" t="s">
        <v>333</v>
      </c>
      <c r="H84" s="184">
        <v>202512.0</v>
      </c>
      <c r="I84" s="184" t="s">
        <v>480</v>
      </c>
      <c r="J84" s="182"/>
      <c r="K84" s="184"/>
      <c r="L84" s="182" t="s">
        <v>335</v>
      </c>
      <c r="M84" s="191">
        <v>42125.0</v>
      </c>
      <c r="N84" s="191"/>
      <c r="O84" s="192">
        <v>2.47601</v>
      </c>
      <c r="P84" s="194"/>
      <c r="Q84" s="195">
        <f t="shared" ref="Q84:R84" si="84">(O84*24*3600*30/8)/100000</f>
        <v>8.0222724</v>
      </c>
      <c r="R84" s="195">
        <f t="shared" si="84"/>
        <v>0</v>
      </c>
      <c r="S84" s="197">
        <v>0.0</v>
      </c>
      <c r="T84" s="201">
        <f t="shared" si="31"/>
        <v>1</v>
      </c>
      <c r="U84" s="201">
        <v>0.99</v>
      </c>
      <c r="V84" s="194">
        <v>2678400.0</v>
      </c>
      <c r="W84" s="182">
        <f t="shared" si="3"/>
        <v>0</v>
      </c>
      <c r="X84" s="203" t="s">
        <v>291</v>
      </c>
      <c r="Y84" s="204">
        <v>1950000.0</v>
      </c>
      <c r="Z84" s="182"/>
      <c r="AA84" s="182"/>
      <c r="AB84" s="182"/>
      <c r="AC84" s="182"/>
      <c r="AD84" s="182"/>
      <c r="AE84" s="206">
        <f t="shared" si="78"/>
        <v>1950000</v>
      </c>
      <c r="AF84" s="207">
        <f t="shared" si="5"/>
        <v>1950000</v>
      </c>
      <c r="AG84" s="184"/>
      <c r="AH84" s="170"/>
      <c r="AI84" s="184"/>
      <c r="AJ84" s="2"/>
      <c r="AK84" s="2"/>
      <c r="AL84" s="10"/>
      <c r="AM84" s="211"/>
      <c r="AN84" s="51"/>
      <c r="AO84" s="212"/>
      <c r="AP84" s="10"/>
      <c r="AQ84" s="213"/>
      <c r="AR84" s="213"/>
      <c r="AS84" s="211"/>
      <c r="AT84" s="211"/>
      <c r="AU84" s="211"/>
      <c r="AV84" s="214"/>
      <c r="AW84" s="21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</row>
    <row r="85" ht="22.5" customHeight="1">
      <c r="A85" s="170">
        <f t="shared" si="6"/>
        <v>80</v>
      </c>
      <c r="B85" s="173" t="s">
        <v>1913</v>
      </c>
      <c r="C85" s="182" t="str">
        <f t="array" ref="C85">_xlfn.XLOOKUP(G85,DATABASE!$A$2:$A$806,DATABASE!$B$2:$B$806)</f>
        <v>Payment Point Pelindo BWI, Jl. Raya Situbondo Ketapang Banyuwangi</v>
      </c>
      <c r="D85" s="184" t="str">
        <f t="array" ref="D85">_xlfn.XLOOKUP(G85,DATABASE!$A$2:$A$809,DATABASE!$C$2:$C$809)</f>
        <v>PAYMENT POINT</v>
      </c>
      <c r="E85" s="184" t="s">
        <v>351</v>
      </c>
      <c r="F85" s="184" t="s">
        <v>243</v>
      </c>
      <c r="G85" s="184" t="s">
        <v>1758</v>
      </c>
      <c r="H85" s="184">
        <v>202512.0</v>
      </c>
      <c r="I85" s="184" t="s">
        <v>461</v>
      </c>
      <c r="J85" s="182"/>
      <c r="K85" s="184"/>
      <c r="L85" s="182" t="s">
        <v>1760</v>
      </c>
      <c r="M85" s="194" t="s">
        <v>2411</v>
      </c>
      <c r="N85" s="191"/>
      <c r="O85" s="192">
        <v>5.51</v>
      </c>
      <c r="P85" s="194"/>
      <c r="Q85" s="195">
        <f t="shared" ref="Q85:R85" si="85">(O85*24*3600*30/8)/100000</f>
        <v>17.8524</v>
      </c>
      <c r="R85" s="195">
        <f t="shared" si="85"/>
        <v>0</v>
      </c>
      <c r="S85" s="197">
        <v>0.0</v>
      </c>
      <c r="T85" s="201">
        <f t="shared" si="31"/>
        <v>1</v>
      </c>
      <c r="U85" s="201">
        <v>0.99</v>
      </c>
      <c r="V85" s="194">
        <v>2678400.0</v>
      </c>
      <c r="W85" s="182">
        <f t="shared" si="3"/>
        <v>0</v>
      </c>
      <c r="X85" s="203" t="s">
        <v>291</v>
      </c>
      <c r="Y85" s="204">
        <v>2319819.0</v>
      </c>
      <c r="Z85" s="182"/>
      <c r="AA85" s="182"/>
      <c r="AB85" s="182"/>
      <c r="AC85" s="182"/>
      <c r="AD85" s="182"/>
      <c r="AE85" s="206">
        <f t="shared" si="78"/>
        <v>2319819</v>
      </c>
      <c r="AF85" s="207">
        <f t="shared" si="5"/>
        <v>2319819</v>
      </c>
      <c r="AG85" s="184"/>
      <c r="AH85" s="170"/>
      <c r="AI85" s="184"/>
      <c r="AJ85" s="2"/>
      <c r="AK85" s="2"/>
      <c r="AL85" s="10"/>
      <c r="AM85" s="211"/>
      <c r="AN85" s="51"/>
      <c r="AO85" s="212"/>
      <c r="AP85" s="10"/>
      <c r="AQ85" s="213"/>
      <c r="AR85" s="213"/>
      <c r="AS85" s="211"/>
      <c r="AT85" s="211"/>
      <c r="AU85" s="211"/>
      <c r="AV85" s="214"/>
      <c r="AW85" s="21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</row>
    <row r="86" ht="22.5" customHeight="1">
      <c r="A86" s="170">
        <f t="shared" si="6"/>
        <v>81</v>
      </c>
      <c r="B86" s="173" t="s">
        <v>1913</v>
      </c>
      <c r="C86" s="182" t="str">
        <f t="array" ref="C86">_xlfn.XLOOKUP(G86,DATABASE!$A$2:$A$806,DATABASE!$B$2:$B$806)</f>
        <v>ATM BAPENDA Banyuwangi, Jl. Agung Suprapto No. 140 Mojopanggung Banyuwangi</v>
      </c>
      <c r="D86" s="184" t="str">
        <f t="array" ref="D86">_xlfn.XLOOKUP(G86,DATABASE!$A$2:$A$809,DATABASE!$C$2:$C$809)</f>
        <v>ATM</v>
      </c>
      <c r="E86" s="184" t="s">
        <v>351</v>
      </c>
      <c r="F86" s="184" t="s">
        <v>243</v>
      </c>
      <c r="G86" s="184" t="s">
        <v>1762</v>
      </c>
      <c r="H86" s="184">
        <v>202512.0</v>
      </c>
      <c r="I86" s="184" t="s">
        <v>1258</v>
      </c>
      <c r="J86" s="182"/>
      <c r="K86" s="184"/>
      <c r="L86" s="182" t="s">
        <v>1764</v>
      </c>
      <c r="M86" s="194" t="s">
        <v>2438</v>
      </c>
      <c r="N86" s="191"/>
      <c r="O86" s="192">
        <v>0.05831</v>
      </c>
      <c r="P86" s="194"/>
      <c r="Q86" s="195">
        <f t="shared" ref="Q86:R86" si="86">(O86*24*3600*30/8)/100000</f>
        <v>0.1889244</v>
      </c>
      <c r="R86" s="195">
        <f t="shared" si="86"/>
        <v>0</v>
      </c>
      <c r="S86" s="197">
        <v>0.0</v>
      </c>
      <c r="T86" s="201">
        <f t="shared" si="31"/>
        <v>1</v>
      </c>
      <c r="U86" s="201">
        <v>0.99</v>
      </c>
      <c r="V86" s="194">
        <v>2678400.0</v>
      </c>
      <c r="W86" s="182">
        <f t="shared" si="3"/>
        <v>0</v>
      </c>
      <c r="X86" s="203" t="s">
        <v>291</v>
      </c>
      <c r="Y86" s="204">
        <v>1300000.0</v>
      </c>
      <c r="Z86" s="182"/>
      <c r="AA86" s="182"/>
      <c r="AB86" s="182"/>
      <c r="AC86" s="182"/>
      <c r="AD86" s="182"/>
      <c r="AE86" s="206">
        <f t="shared" si="78"/>
        <v>1300000</v>
      </c>
      <c r="AF86" s="207">
        <f t="shared" si="5"/>
        <v>1300000</v>
      </c>
      <c r="AG86" s="184"/>
      <c r="AH86" s="170"/>
      <c r="AI86" s="184"/>
      <c r="AJ86" s="2"/>
      <c r="AK86" s="2"/>
      <c r="AL86" s="10"/>
      <c r="AM86" s="211"/>
      <c r="AN86" s="51"/>
      <c r="AO86" s="212"/>
      <c r="AP86" s="10"/>
      <c r="AQ86" s="213"/>
      <c r="AR86" s="213"/>
      <c r="AS86" s="211"/>
      <c r="AT86" s="211"/>
      <c r="AU86" s="211"/>
      <c r="AV86" s="214"/>
      <c r="AW86" s="21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</row>
    <row r="87" ht="22.5" customHeight="1">
      <c r="A87" s="170">
        <f t="shared" si="6"/>
        <v>82</v>
      </c>
      <c r="B87" s="173" t="s">
        <v>1913</v>
      </c>
      <c r="C87" s="182" t="str">
        <f t="array" ref="C87">_xlfn.XLOOKUP(G87,DATABASE!$A$2:$A$806,DATABASE!$B$2:$B$806)</f>
        <v>ATM Pemkab BWI, Jl. A. Yani No.100 Banyuwangi</v>
      </c>
      <c r="D87" s="184" t="str">
        <f t="array" ref="D87">_xlfn.XLOOKUP(G87,DATABASE!$A$2:$A$809,DATABASE!$C$2:$C$809)</f>
        <v>ATM</v>
      </c>
      <c r="E87" s="184" t="s">
        <v>351</v>
      </c>
      <c r="F87" s="184" t="s">
        <v>243</v>
      </c>
      <c r="G87" s="184" t="s">
        <v>2024</v>
      </c>
      <c r="H87" s="184">
        <v>202512.0</v>
      </c>
      <c r="I87" s="184" t="s">
        <v>1258</v>
      </c>
      <c r="J87" s="182"/>
      <c r="K87" s="184"/>
      <c r="L87" s="182" t="s">
        <v>2099</v>
      </c>
      <c r="M87" s="194" t="s">
        <v>2463</v>
      </c>
      <c r="N87" s="191"/>
      <c r="O87" s="192">
        <v>0.05954999999999999</v>
      </c>
      <c r="P87" s="194"/>
      <c r="Q87" s="195">
        <f t="shared" ref="Q87:R87" si="87">(O87*24*3600*30/8)/100000</f>
        <v>0.192942</v>
      </c>
      <c r="R87" s="195">
        <f t="shared" si="87"/>
        <v>0</v>
      </c>
      <c r="S87" s="197">
        <v>0.0</v>
      </c>
      <c r="T87" s="201">
        <f t="shared" si="31"/>
        <v>1</v>
      </c>
      <c r="U87" s="201">
        <v>0.99</v>
      </c>
      <c r="V87" s="194">
        <v>2678400.0</v>
      </c>
      <c r="W87" s="182">
        <f t="shared" si="3"/>
        <v>0</v>
      </c>
      <c r="X87" s="203" t="s">
        <v>291</v>
      </c>
      <c r="Y87" s="204">
        <v>1300000.0</v>
      </c>
      <c r="Z87" s="182"/>
      <c r="AA87" s="182"/>
      <c r="AB87" s="182"/>
      <c r="AC87" s="182"/>
      <c r="AD87" s="182"/>
      <c r="AE87" s="206">
        <f t="shared" si="78"/>
        <v>1300000</v>
      </c>
      <c r="AF87" s="207">
        <f t="shared" si="5"/>
        <v>1300000</v>
      </c>
      <c r="AG87" s="184"/>
      <c r="AH87" s="170"/>
      <c r="AI87" s="184"/>
      <c r="AJ87" s="2"/>
      <c r="AK87" s="2"/>
      <c r="AL87" s="10"/>
      <c r="AM87" s="211"/>
      <c r="AN87" s="51"/>
      <c r="AO87" s="212"/>
      <c r="AP87" s="10"/>
      <c r="AQ87" s="213"/>
      <c r="AR87" s="213"/>
      <c r="AS87" s="211"/>
      <c r="AT87" s="211"/>
      <c r="AU87" s="211"/>
      <c r="AV87" s="214"/>
      <c r="AW87" s="21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</row>
    <row r="88" ht="22.5" customHeight="1">
      <c r="A88" s="170">
        <f t="shared" si="6"/>
        <v>83</v>
      </c>
      <c r="B88" s="173" t="s">
        <v>1913</v>
      </c>
      <c r="C88" s="182" t="str">
        <f t="array" ref="C88">_xlfn.XLOOKUP(G88,DATABASE!$A$2:$A$806,DATABASE!$B$2:$B$806)</f>
        <v>Payment Point Pratama Bwi JL.Adi Sucipto 27A Tukang Kayu Bwi</v>
      </c>
      <c r="D88" s="184" t="str">
        <f t="array" ref="D88">_xlfn.XLOOKUP(G88,DATABASE!$A$2:$A$809,DATABASE!$C$2:$C$809)</f>
        <v>PAYMENT POINT</v>
      </c>
      <c r="E88" s="184" t="s">
        <v>351</v>
      </c>
      <c r="F88" s="184" t="s">
        <v>243</v>
      </c>
      <c r="G88" s="184" t="s">
        <v>2036</v>
      </c>
      <c r="H88" s="184">
        <v>202512.0</v>
      </c>
      <c r="I88" s="184" t="s">
        <v>461</v>
      </c>
      <c r="J88" s="182"/>
      <c r="K88" s="184"/>
      <c r="L88" s="182" t="s">
        <v>2062</v>
      </c>
      <c r="M88" s="194" t="s">
        <v>2485</v>
      </c>
      <c r="N88" s="191"/>
      <c r="O88" s="192">
        <v>1.99784</v>
      </c>
      <c r="P88" s="194"/>
      <c r="Q88" s="195">
        <f t="shared" ref="Q88:R88" si="88">(O88*24*3600*30/8)/100000</f>
        <v>6.4730016</v>
      </c>
      <c r="R88" s="195">
        <f t="shared" si="88"/>
        <v>0</v>
      </c>
      <c r="S88" s="197">
        <v>0.0</v>
      </c>
      <c r="T88" s="201">
        <f t="shared" si="31"/>
        <v>1</v>
      </c>
      <c r="U88" s="201">
        <v>0.99</v>
      </c>
      <c r="V88" s="194">
        <v>2678400.0</v>
      </c>
      <c r="W88" s="182">
        <f t="shared" si="3"/>
        <v>0</v>
      </c>
      <c r="X88" s="203" t="s">
        <v>291</v>
      </c>
      <c r="Y88" s="204">
        <v>2319819.0</v>
      </c>
      <c r="Z88" s="182"/>
      <c r="AA88" s="182"/>
      <c r="AB88" s="182"/>
      <c r="AC88" s="182"/>
      <c r="AD88" s="182"/>
      <c r="AE88" s="206">
        <f t="shared" si="78"/>
        <v>2319819</v>
      </c>
      <c r="AF88" s="207">
        <f t="shared" si="5"/>
        <v>2319819</v>
      </c>
      <c r="AG88" s="184"/>
      <c r="AH88" s="170"/>
      <c r="AI88" s="184"/>
      <c r="AJ88" s="2"/>
      <c r="AK88" s="2"/>
      <c r="AL88" s="10"/>
      <c r="AM88" s="211"/>
      <c r="AN88" s="51"/>
      <c r="AO88" s="212"/>
      <c r="AP88" s="10"/>
      <c r="AQ88" s="213"/>
      <c r="AR88" s="213"/>
      <c r="AS88" s="211"/>
      <c r="AT88" s="211"/>
      <c r="AU88" s="211"/>
      <c r="AV88" s="214"/>
      <c r="AW88" s="21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</row>
    <row r="89" ht="22.5" customHeight="1">
      <c r="A89" s="170">
        <f t="shared" si="6"/>
        <v>84</v>
      </c>
      <c r="B89" s="173" t="s">
        <v>1913</v>
      </c>
      <c r="C89" s="182" t="str">
        <f t="array" ref="C89">_xlfn.XLOOKUP(G89,DATABASE!$A$2:$A$806,DATABASE!$B$2:$B$806)</f>
        <v>Capem Rogojampi JL.Raya Senti 187 Rogojampi</v>
      </c>
      <c r="D89" s="184" t="str">
        <f t="array" ref="D89">_xlfn.XLOOKUP(G89,DATABASE!$A$2:$A$809,DATABASE!$C$2:$C$809)</f>
        <v>CAPEM</v>
      </c>
      <c r="E89" s="184" t="s">
        <v>351</v>
      </c>
      <c r="F89" s="184" t="s">
        <v>243</v>
      </c>
      <c r="G89" s="184" t="s">
        <v>1127</v>
      </c>
      <c r="H89" s="184">
        <v>202512.0</v>
      </c>
      <c r="I89" s="184" t="s">
        <v>753</v>
      </c>
      <c r="J89" s="182"/>
      <c r="K89" s="184"/>
      <c r="L89" s="182" t="s">
        <v>1129</v>
      </c>
      <c r="M89" s="194" t="s">
        <v>2506</v>
      </c>
      <c r="N89" s="191"/>
      <c r="O89" s="192">
        <v>23.7</v>
      </c>
      <c r="P89" s="194"/>
      <c r="Q89" s="195">
        <f t="shared" ref="Q89:R89" si="89">(O89*24*3600*30/8)/100000</f>
        <v>76.788</v>
      </c>
      <c r="R89" s="195">
        <f t="shared" si="89"/>
        <v>0</v>
      </c>
      <c r="S89" s="197">
        <v>0.0</v>
      </c>
      <c r="T89" s="201">
        <f t="shared" si="31"/>
        <v>1</v>
      </c>
      <c r="U89" s="201">
        <v>0.99</v>
      </c>
      <c r="V89" s="194">
        <v>2678400.0</v>
      </c>
      <c r="W89" s="182">
        <f t="shared" si="3"/>
        <v>0</v>
      </c>
      <c r="X89" s="203" t="s">
        <v>291</v>
      </c>
      <c r="Y89" s="204">
        <v>2792792.0</v>
      </c>
      <c r="Z89" s="182"/>
      <c r="AA89" s="182"/>
      <c r="AB89" s="182"/>
      <c r="AC89" s="182"/>
      <c r="AD89" s="182"/>
      <c r="AE89" s="206">
        <f t="shared" si="78"/>
        <v>2792792</v>
      </c>
      <c r="AF89" s="207">
        <f t="shared" si="5"/>
        <v>2792792</v>
      </c>
      <c r="AG89" s="184"/>
      <c r="AH89" s="170"/>
      <c r="AI89" s="184"/>
      <c r="AJ89" s="2"/>
      <c r="AK89" s="2"/>
      <c r="AL89" s="10"/>
      <c r="AM89" s="211"/>
      <c r="AN89" s="51"/>
      <c r="AO89" s="212"/>
      <c r="AP89" s="10"/>
      <c r="AQ89" s="213"/>
      <c r="AR89" s="213"/>
      <c r="AS89" s="211"/>
      <c r="AT89" s="211"/>
      <c r="AU89" s="211"/>
      <c r="AV89" s="214"/>
      <c r="AW89" s="21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</row>
    <row r="90" ht="22.5" customHeight="1">
      <c r="A90" s="170">
        <f t="shared" si="6"/>
        <v>85</v>
      </c>
      <c r="B90" s="173" t="s">
        <v>1913</v>
      </c>
      <c r="C90" s="182" t="str">
        <f t="array" ref="C90">_xlfn.XLOOKUP(G90,DATABASE!$A$2:$A$806,DATABASE!$B$2:$B$806)</f>
        <v>Samsat Online Genteng Banyuwangi Jl. Diponegoro 33 Banyuwangi</v>
      </c>
      <c r="D90" s="184" t="str">
        <f t="array" ref="D90">_xlfn.XLOOKUP(G90,DATABASE!$A$2:$A$809,DATABASE!$C$2:$C$809)</f>
        <v>SAMSAT ONLINE</v>
      </c>
      <c r="E90" s="184" t="s">
        <v>351</v>
      </c>
      <c r="F90" s="184" t="s">
        <v>243</v>
      </c>
      <c r="G90" s="184" t="s">
        <v>336</v>
      </c>
      <c r="H90" s="184">
        <v>202512.0</v>
      </c>
      <c r="I90" s="184" t="s">
        <v>480</v>
      </c>
      <c r="J90" s="182"/>
      <c r="K90" s="184"/>
      <c r="L90" s="182" t="s">
        <v>338</v>
      </c>
      <c r="M90" s="194" t="s">
        <v>2530</v>
      </c>
      <c r="N90" s="191"/>
      <c r="O90" s="192">
        <v>6.25825</v>
      </c>
      <c r="P90" s="194"/>
      <c r="Q90" s="195">
        <f t="shared" ref="Q90:R90" si="90">(O90*24*3600*30/8)/100000</f>
        <v>20.27673</v>
      </c>
      <c r="R90" s="195">
        <f t="shared" si="90"/>
        <v>0</v>
      </c>
      <c r="S90" s="197">
        <v>0.0</v>
      </c>
      <c r="T90" s="201">
        <f t="shared" si="31"/>
        <v>1</v>
      </c>
      <c r="U90" s="201">
        <v>0.99</v>
      </c>
      <c r="V90" s="194">
        <v>2678400.0</v>
      </c>
      <c r="W90" s="182">
        <f t="shared" si="3"/>
        <v>0</v>
      </c>
      <c r="X90" s="203" t="s">
        <v>291</v>
      </c>
      <c r="Y90" s="204">
        <v>1950000.0</v>
      </c>
      <c r="Z90" s="182"/>
      <c r="AA90" s="182"/>
      <c r="AB90" s="182"/>
      <c r="AC90" s="182"/>
      <c r="AD90" s="182"/>
      <c r="AE90" s="206">
        <f t="shared" si="78"/>
        <v>1950000</v>
      </c>
      <c r="AF90" s="207">
        <f t="shared" si="5"/>
        <v>1950000</v>
      </c>
      <c r="AG90" s="184"/>
      <c r="AH90" s="170"/>
      <c r="AI90" s="184"/>
      <c r="AJ90" s="2"/>
      <c r="AK90" s="2"/>
      <c r="AL90" s="10"/>
      <c r="AM90" s="211"/>
      <c r="AN90" s="51"/>
      <c r="AO90" s="212"/>
      <c r="AP90" s="10"/>
      <c r="AQ90" s="213"/>
      <c r="AR90" s="213"/>
      <c r="AS90" s="211"/>
      <c r="AT90" s="211"/>
      <c r="AU90" s="211"/>
      <c r="AV90" s="214"/>
      <c r="AW90" s="21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</row>
    <row r="91" ht="22.5" customHeight="1">
      <c r="A91" s="170">
        <f t="shared" si="6"/>
        <v>86</v>
      </c>
      <c r="B91" s="173" t="s">
        <v>1913</v>
      </c>
      <c r="C91" s="182" t="str">
        <f t="array" ref="C91">_xlfn.XLOOKUP(G91,DATABASE!$A$2:$A$806,DATABASE!$B$2:$B$806)</f>
        <v>Kantor Kas Srono Jl.Raya Srono Banyuwangi</v>
      </c>
      <c r="D91" s="184" t="str">
        <f t="array" ref="D91">_xlfn.XLOOKUP(G91,DATABASE!$A$2:$A$809,DATABASE!$C$2:$C$809)</f>
        <v>KANTOR KAS</v>
      </c>
      <c r="E91" s="184" t="s">
        <v>351</v>
      </c>
      <c r="F91" s="184" t="s">
        <v>243</v>
      </c>
      <c r="G91" s="184" t="s">
        <v>2067</v>
      </c>
      <c r="H91" s="184">
        <v>202512.0</v>
      </c>
      <c r="I91" s="184" t="s">
        <v>461</v>
      </c>
      <c r="J91" s="182"/>
      <c r="K91" s="184"/>
      <c r="L91" s="182" t="s">
        <v>2550</v>
      </c>
      <c r="M91" s="191">
        <v>43382.0</v>
      </c>
      <c r="N91" s="191"/>
      <c r="O91" s="192">
        <v>39.86</v>
      </c>
      <c r="P91" s="194"/>
      <c r="Q91" s="195">
        <f t="shared" ref="Q91:R91" si="91">(O91*24*3600*30/8)/100000</f>
        <v>129.1464</v>
      </c>
      <c r="R91" s="195">
        <f t="shared" si="91"/>
        <v>0</v>
      </c>
      <c r="S91" s="197">
        <v>0.0</v>
      </c>
      <c r="T91" s="201">
        <f t="shared" si="31"/>
        <v>1</v>
      </c>
      <c r="U91" s="201">
        <v>0.99</v>
      </c>
      <c r="V91" s="194">
        <v>2678400.0</v>
      </c>
      <c r="W91" s="182">
        <f t="shared" si="3"/>
        <v>0</v>
      </c>
      <c r="X91" s="203" t="s">
        <v>291</v>
      </c>
      <c r="Y91" s="204">
        <v>2319819.0</v>
      </c>
      <c r="Z91" s="182"/>
      <c r="AA91" s="182"/>
      <c r="AB91" s="182"/>
      <c r="AC91" s="182"/>
      <c r="AD91" s="182"/>
      <c r="AE91" s="206">
        <f t="shared" si="78"/>
        <v>2319819</v>
      </c>
      <c r="AF91" s="207">
        <f t="shared" si="5"/>
        <v>2319819</v>
      </c>
      <c r="AG91" s="184"/>
      <c r="AH91" s="170"/>
      <c r="AI91" s="184"/>
      <c r="AJ91" s="2"/>
      <c r="AK91" s="2"/>
      <c r="AL91" s="10"/>
      <c r="AM91" s="211"/>
      <c r="AN91" s="51"/>
      <c r="AO91" s="212"/>
      <c r="AP91" s="10"/>
      <c r="AQ91" s="213"/>
      <c r="AR91" s="213"/>
      <c r="AS91" s="211"/>
      <c r="AT91" s="211"/>
      <c r="AU91" s="211"/>
      <c r="AV91" s="214"/>
      <c r="AW91" s="21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</row>
    <row r="92" ht="22.5" customHeight="1">
      <c r="A92" s="170">
        <f t="shared" si="6"/>
        <v>87</v>
      </c>
      <c r="B92" s="173" t="s">
        <v>1913</v>
      </c>
      <c r="C92" s="182" t="str">
        <f t="array" ref="C92">_xlfn.XLOOKUP(G92,DATABASE!$A$2:$A$806,DATABASE!$B$2:$B$806)</f>
        <v>Payment Point Sistem Administrasi Manunggal Satu Atap Benculuk Jl.Jend Basuki Rahmat,Benculuk,BWI</v>
      </c>
      <c r="D92" s="184" t="str">
        <f t="array" ref="D92">_xlfn.XLOOKUP(G92,DATABASE!$A$2:$A$809,DATABASE!$C$2:$C$809)</f>
        <v>PAYMENT POINT</v>
      </c>
      <c r="E92" s="184" t="s">
        <v>351</v>
      </c>
      <c r="F92" s="184" t="s">
        <v>243</v>
      </c>
      <c r="G92" s="184" t="s">
        <v>2079</v>
      </c>
      <c r="H92" s="184">
        <v>202512.0</v>
      </c>
      <c r="I92" s="184" t="s">
        <v>461</v>
      </c>
      <c r="J92" s="182"/>
      <c r="K92" s="184"/>
      <c r="L92" s="182" t="s">
        <v>2278</v>
      </c>
      <c r="M92" s="191">
        <v>43563.0</v>
      </c>
      <c r="N92" s="191"/>
      <c r="O92" s="192">
        <v>1.79813</v>
      </c>
      <c r="P92" s="194"/>
      <c r="Q92" s="195">
        <f t="shared" ref="Q92:R92" si="92">(O92*24*3600*30/8)/100000</f>
        <v>5.8259412</v>
      </c>
      <c r="R92" s="195">
        <f t="shared" si="92"/>
        <v>0</v>
      </c>
      <c r="S92" s="197">
        <v>0.0</v>
      </c>
      <c r="T92" s="201">
        <f t="shared" si="31"/>
        <v>1</v>
      </c>
      <c r="U92" s="201">
        <v>0.99</v>
      </c>
      <c r="V92" s="194">
        <v>2678400.0</v>
      </c>
      <c r="W92" s="182">
        <f t="shared" si="3"/>
        <v>0</v>
      </c>
      <c r="X92" s="203" t="s">
        <v>291</v>
      </c>
      <c r="Y92" s="204">
        <v>2319819.0</v>
      </c>
      <c r="Z92" s="182"/>
      <c r="AA92" s="182"/>
      <c r="AB92" s="182"/>
      <c r="AC92" s="182"/>
      <c r="AD92" s="182"/>
      <c r="AE92" s="206">
        <f t="shared" si="78"/>
        <v>2319819</v>
      </c>
      <c r="AF92" s="207">
        <f t="shared" si="5"/>
        <v>2319819</v>
      </c>
      <c r="AG92" s="184"/>
      <c r="AH92" s="170"/>
      <c r="AI92" s="184"/>
      <c r="AJ92" s="2"/>
      <c r="AK92" s="2"/>
      <c r="AL92" s="10"/>
      <c r="AM92" s="211"/>
      <c r="AN92" s="51"/>
      <c r="AO92" s="212"/>
      <c r="AP92" s="10"/>
      <c r="AQ92" s="213"/>
      <c r="AR92" s="213"/>
      <c r="AS92" s="211"/>
      <c r="AT92" s="211"/>
      <c r="AU92" s="211"/>
      <c r="AV92" s="214"/>
      <c r="AW92" s="21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</row>
    <row r="93" ht="22.5" customHeight="1">
      <c r="A93" s="170">
        <f t="shared" si="6"/>
        <v>88</v>
      </c>
      <c r="B93" s="173" t="s">
        <v>1913</v>
      </c>
      <c r="C93" s="182" t="str">
        <f t="array" ref="C93">_xlfn.XLOOKUP(G93,DATABASE!$A$2:$A$806,DATABASE!$B$2:$B$806)</f>
        <v>ATM Hotel Luminor Jl.Yos Sudaro 66, Klatak,Bwi</v>
      </c>
      <c r="D93" s="184" t="str">
        <f t="array" ref="D93">_xlfn.XLOOKUP(G93,DATABASE!$A$2:$A$809,DATABASE!$C$2:$C$809)</f>
        <v>ATM</v>
      </c>
      <c r="E93" s="184" t="s">
        <v>351</v>
      </c>
      <c r="F93" s="184" t="s">
        <v>243</v>
      </c>
      <c r="G93" s="184" t="s">
        <v>2091</v>
      </c>
      <c r="H93" s="184">
        <v>202512.0</v>
      </c>
      <c r="I93" s="184" t="s">
        <v>1258</v>
      </c>
      <c r="J93" s="182"/>
      <c r="K93" s="184"/>
      <c r="L93" s="182" t="s">
        <v>2371</v>
      </c>
      <c r="M93" s="194" t="s">
        <v>2584</v>
      </c>
      <c r="N93" s="191"/>
      <c r="O93" s="192">
        <v>6.82</v>
      </c>
      <c r="P93" s="194"/>
      <c r="Q93" s="195">
        <f t="shared" ref="Q93:R93" si="93">(O93*24*3600*30/8)/100000</f>
        <v>22.0968</v>
      </c>
      <c r="R93" s="195">
        <f t="shared" si="93"/>
        <v>0</v>
      </c>
      <c r="S93" s="197">
        <v>0.0</v>
      </c>
      <c r="T93" s="201">
        <f t="shared" si="31"/>
        <v>1</v>
      </c>
      <c r="U93" s="201">
        <v>0.99</v>
      </c>
      <c r="V93" s="194">
        <v>2678400.0</v>
      </c>
      <c r="W93" s="182">
        <f t="shared" si="3"/>
        <v>0</v>
      </c>
      <c r="X93" s="203" t="s">
        <v>291</v>
      </c>
      <c r="Y93" s="204">
        <v>1300000.0</v>
      </c>
      <c r="Z93" s="182"/>
      <c r="AA93" s="182"/>
      <c r="AB93" s="182"/>
      <c r="AC93" s="182"/>
      <c r="AD93" s="182"/>
      <c r="AE93" s="206">
        <f t="shared" si="78"/>
        <v>1300000</v>
      </c>
      <c r="AF93" s="207">
        <f t="shared" si="5"/>
        <v>1300000</v>
      </c>
      <c r="AG93" s="184"/>
      <c r="AH93" s="170"/>
      <c r="AI93" s="184"/>
      <c r="AJ93" s="2"/>
      <c r="AK93" s="2"/>
      <c r="AL93" s="10"/>
      <c r="AM93" s="211"/>
      <c r="AN93" s="51"/>
      <c r="AO93" s="212"/>
      <c r="AP93" s="10"/>
      <c r="AQ93" s="213"/>
      <c r="AR93" s="213"/>
      <c r="AS93" s="211"/>
      <c r="AT93" s="211"/>
      <c r="AU93" s="211"/>
      <c r="AV93" s="214"/>
      <c r="AW93" s="21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</row>
    <row r="94" ht="22.5" customHeight="1">
      <c r="A94" s="170">
        <f t="shared" si="6"/>
        <v>89</v>
      </c>
      <c r="B94" s="173" t="s">
        <v>1913</v>
      </c>
      <c r="C94" s="182" t="str">
        <f t="array" ref="C94">_xlfn.XLOOKUP(G94,DATABASE!$A$2:$A$806,DATABASE!$B$2:$B$806)</f>
        <v>Capem Genteng</v>
      </c>
      <c r="D94" s="184" t="str">
        <f t="array" ref="D94">_xlfn.XLOOKUP(G94,DATABASE!$A$2:$A$809,DATABASE!$C$2:$C$809)</f>
        <v>CAPEM</v>
      </c>
      <c r="E94" s="184" t="s">
        <v>351</v>
      </c>
      <c r="F94" s="184" t="s">
        <v>243</v>
      </c>
      <c r="G94" s="184" t="s">
        <v>1041</v>
      </c>
      <c r="H94" s="184">
        <v>202512.0</v>
      </c>
      <c r="I94" s="184" t="s">
        <v>753</v>
      </c>
      <c r="J94" s="182"/>
      <c r="K94" s="184"/>
      <c r="L94" s="182" t="s">
        <v>1043</v>
      </c>
      <c r="M94" s="191">
        <v>42186.0</v>
      </c>
      <c r="N94" s="191"/>
      <c r="O94" s="192">
        <v>24.25</v>
      </c>
      <c r="P94" s="194"/>
      <c r="Q94" s="195">
        <f t="shared" ref="Q94:R94" si="94">(O94*24*3600*30/8)/100000</f>
        <v>78.57</v>
      </c>
      <c r="R94" s="195">
        <f t="shared" si="94"/>
        <v>0</v>
      </c>
      <c r="S94" s="197">
        <v>0.0</v>
      </c>
      <c r="T94" s="201">
        <f t="shared" si="31"/>
        <v>1</v>
      </c>
      <c r="U94" s="201">
        <v>0.99</v>
      </c>
      <c r="V94" s="194">
        <v>2678400.0</v>
      </c>
      <c r="W94" s="182">
        <f t="shared" si="3"/>
        <v>0</v>
      </c>
      <c r="X94" s="203" t="s">
        <v>291</v>
      </c>
      <c r="Y94" s="204">
        <v>2792792.0</v>
      </c>
      <c r="Z94" s="182"/>
      <c r="AA94" s="182"/>
      <c r="AB94" s="182"/>
      <c r="AC94" s="182"/>
      <c r="AD94" s="182"/>
      <c r="AE94" s="206">
        <f t="shared" si="78"/>
        <v>2792792</v>
      </c>
      <c r="AF94" s="207">
        <f t="shared" si="5"/>
        <v>2792792</v>
      </c>
      <c r="AG94" s="184"/>
      <c r="AH94" s="170"/>
      <c r="AI94" s="184"/>
      <c r="AJ94" s="2"/>
      <c r="AK94" s="2"/>
      <c r="AL94" s="10"/>
      <c r="AM94" s="211"/>
      <c r="AN94" s="51"/>
      <c r="AO94" s="212"/>
      <c r="AP94" s="10"/>
      <c r="AQ94" s="213"/>
      <c r="AR94" s="213"/>
      <c r="AS94" s="211"/>
      <c r="AT94" s="211"/>
      <c r="AU94" s="211"/>
      <c r="AV94" s="214"/>
      <c r="AW94" s="21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</row>
    <row r="95" ht="22.5" customHeight="1">
      <c r="A95" s="170">
        <f t="shared" si="6"/>
        <v>90</v>
      </c>
      <c r="B95" s="173" t="s">
        <v>1913</v>
      </c>
      <c r="C95" s="182" t="str">
        <f t="array" ref="C95">_xlfn.XLOOKUP(G95,DATABASE!$A$2:$A$806,DATABASE!$B$2:$B$806)</f>
        <v>Kantor Fungsional RSUD Blambangan, JL Letkol Istiqlal 49, Banyuwangi</v>
      </c>
      <c r="D95" s="184" t="str">
        <f t="array" ref="D95">_xlfn.XLOOKUP(G95,DATABASE!$A$2:$A$809,DATABASE!$C$2:$C$809)</f>
        <v>KANTOR FUNGSIONAL</v>
      </c>
      <c r="E95" s="184" t="s">
        <v>351</v>
      </c>
      <c r="F95" s="184" t="s">
        <v>243</v>
      </c>
      <c r="G95" s="184" t="s">
        <v>2116</v>
      </c>
      <c r="H95" s="184">
        <v>202512.0</v>
      </c>
      <c r="I95" s="184" t="s">
        <v>461</v>
      </c>
      <c r="J95" s="182"/>
      <c r="K95" s="184"/>
      <c r="L95" s="182" t="s">
        <v>2549</v>
      </c>
      <c r="M95" s="194" t="s">
        <v>2628</v>
      </c>
      <c r="N95" s="191"/>
      <c r="O95" s="192">
        <v>43.38</v>
      </c>
      <c r="P95" s="194"/>
      <c r="Q95" s="195">
        <f t="shared" ref="Q95:R95" si="95">(O95*24*3600*30/8)/100000</f>
        <v>140.5512</v>
      </c>
      <c r="R95" s="195">
        <f t="shared" si="95"/>
        <v>0</v>
      </c>
      <c r="S95" s="197">
        <v>0.0</v>
      </c>
      <c r="T95" s="201">
        <f t="shared" si="31"/>
        <v>1</v>
      </c>
      <c r="U95" s="201">
        <v>0.99</v>
      </c>
      <c r="V95" s="194">
        <v>2678400.0</v>
      </c>
      <c r="W95" s="182">
        <f t="shared" si="3"/>
        <v>0</v>
      </c>
      <c r="X95" s="203" t="s">
        <v>291</v>
      </c>
      <c r="Y95" s="204">
        <v>2319819.0</v>
      </c>
      <c r="Z95" s="182"/>
      <c r="AA95" s="182"/>
      <c r="AB95" s="182"/>
      <c r="AC95" s="182"/>
      <c r="AD95" s="182"/>
      <c r="AE95" s="206">
        <f t="shared" si="78"/>
        <v>2319819</v>
      </c>
      <c r="AF95" s="207">
        <f t="shared" si="5"/>
        <v>2319819</v>
      </c>
      <c r="AG95" s="184"/>
      <c r="AH95" s="170"/>
      <c r="AI95" s="184"/>
      <c r="AJ95" s="2"/>
      <c r="AK95" s="2"/>
      <c r="AL95" s="10"/>
      <c r="AM95" s="211"/>
      <c r="AN95" s="51"/>
      <c r="AO95" s="212"/>
      <c r="AP95" s="10"/>
      <c r="AQ95" s="213"/>
      <c r="AR95" s="213"/>
      <c r="AS95" s="211"/>
      <c r="AT95" s="211"/>
      <c r="AU95" s="211"/>
      <c r="AV95" s="214"/>
      <c r="AW95" s="21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</row>
    <row r="96" ht="22.5" customHeight="1">
      <c r="A96" s="170">
        <f t="shared" si="6"/>
        <v>91</v>
      </c>
      <c r="B96" s="173" t="s">
        <v>1913</v>
      </c>
      <c r="C96" s="182" t="str">
        <f t="array" ref="C96">_xlfn.XLOOKUP(G96,DATABASE!$A$2:$A$806,DATABASE!$B$2:$B$806)</f>
        <v>Kantor Kas Pasar Jl. Diponegoro 2, Banyuwangi</v>
      </c>
      <c r="D96" s="184" t="str">
        <f t="array" ref="D96">_xlfn.XLOOKUP(G96,DATABASE!$A$2:$A$809,DATABASE!$C$2:$C$809)</f>
        <v>KANTOR KAS</v>
      </c>
      <c r="E96" s="184" t="s">
        <v>351</v>
      </c>
      <c r="F96" s="184" t="s">
        <v>243</v>
      </c>
      <c r="G96" s="184" t="s">
        <v>2127</v>
      </c>
      <c r="H96" s="184">
        <v>202512.0</v>
      </c>
      <c r="I96" s="184" t="s">
        <v>461</v>
      </c>
      <c r="J96" s="182"/>
      <c r="K96" s="184"/>
      <c r="L96" s="182" t="s">
        <v>2552</v>
      </c>
      <c r="M96" s="194" t="s">
        <v>2628</v>
      </c>
      <c r="N96" s="191"/>
      <c r="O96" s="192">
        <v>7.73</v>
      </c>
      <c r="P96" s="194"/>
      <c r="Q96" s="195">
        <f t="shared" ref="Q96:R96" si="96">(O96*24*3600*30/8)/100000</f>
        <v>25.0452</v>
      </c>
      <c r="R96" s="195">
        <f t="shared" si="96"/>
        <v>0</v>
      </c>
      <c r="S96" s="197">
        <v>0.0</v>
      </c>
      <c r="T96" s="201">
        <f t="shared" si="31"/>
        <v>1</v>
      </c>
      <c r="U96" s="201">
        <v>0.99</v>
      </c>
      <c r="V96" s="194">
        <v>2678400.0</v>
      </c>
      <c r="W96" s="182">
        <f t="shared" si="3"/>
        <v>0</v>
      </c>
      <c r="X96" s="203" t="s">
        <v>291</v>
      </c>
      <c r="Y96" s="204">
        <v>2319819.0</v>
      </c>
      <c r="Z96" s="182"/>
      <c r="AA96" s="182"/>
      <c r="AB96" s="182"/>
      <c r="AC96" s="182"/>
      <c r="AD96" s="182"/>
      <c r="AE96" s="206">
        <f t="shared" si="78"/>
        <v>2319819</v>
      </c>
      <c r="AF96" s="207">
        <f t="shared" si="5"/>
        <v>2319819</v>
      </c>
      <c r="AG96" s="184"/>
      <c r="AH96" s="170"/>
      <c r="AI96" s="184"/>
      <c r="AJ96" s="2"/>
      <c r="AK96" s="2"/>
      <c r="AL96" s="10"/>
      <c r="AM96" s="211"/>
      <c r="AN96" s="51"/>
      <c r="AO96" s="212"/>
      <c r="AP96" s="10"/>
      <c r="AQ96" s="213"/>
      <c r="AR96" s="213"/>
      <c r="AS96" s="211"/>
      <c r="AT96" s="211"/>
      <c r="AU96" s="211"/>
      <c r="AV96" s="214"/>
      <c r="AW96" s="21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</row>
    <row r="97" ht="22.5" customHeight="1">
      <c r="A97" s="170">
        <f t="shared" si="6"/>
        <v>92</v>
      </c>
      <c r="B97" s="173" t="s">
        <v>1913</v>
      </c>
      <c r="C97" s="182" t="str">
        <f t="array" ref="C97">_xlfn.XLOOKUP(G97,DATABASE!$A$2:$A$806,DATABASE!$B$2:$B$806)</f>
        <v>Kantor Kas Kalibaru Dsn Tegal Pakis,Kalibaruwetan, Kec.Kalibaru, Kab.Banyuwangi, Jatim 68468</v>
      </c>
      <c r="D97" s="184" t="str">
        <f t="array" ref="D97">_xlfn.XLOOKUP(G97,DATABASE!$A$2:$A$809,DATABASE!$C$2:$C$809)</f>
        <v>KANTOR KAS</v>
      </c>
      <c r="E97" s="184" t="s">
        <v>351</v>
      </c>
      <c r="F97" s="184" t="s">
        <v>243</v>
      </c>
      <c r="G97" s="184" t="s">
        <v>2142</v>
      </c>
      <c r="H97" s="184">
        <v>202512.0</v>
      </c>
      <c r="I97" s="184" t="s">
        <v>461</v>
      </c>
      <c r="J97" s="182"/>
      <c r="K97" s="184"/>
      <c r="L97" s="182" t="s">
        <v>2567</v>
      </c>
      <c r="M97" s="191">
        <v>44754.0</v>
      </c>
      <c r="N97" s="191"/>
      <c r="O97" s="192">
        <v>8.27</v>
      </c>
      <c r="P97" s="194"/>
      <c r="Q97" s="195">
        <f t="shared" ref="Q97:R97" si="97">(O97*24*3600*30/8)/100000</f>
        <v>26.7948</v>
      </c>
      <c r="R97" s="195">
        <f t="shared" si="97"/>
        <v>0</v>
      </c>
      <c r="S97" s="197">
        <v>0.0</v>
      </c>
      <c r="T97" s="201">
        <f t="shared" si="31"/>
        <v>1</v>
      </c>
      <c r="U97" s="201">
        <v>0.99</v>
      </c>
      <c r="V97" s="194">
        <v>2678400.0</v>
      </c>
      <c r="W97" s="182">
        <f t="shared" si="3"/>
        <v>0</v>
      </c>
      <c r="X97" s="203" t="s">
        <v>291</v>
      </c>
      <c r="Y97" s="204">
        <v>2319819.0</v>
      </c>
      <c r="Z97" s="182"/>
      <c r="AA97" s="182"/>
      <c r="AB97" s="182"/>
      <c r="AC97" s="182"/>
      <c r="AD97" s="182"/>
      <c r="AE97" s="206">
        <f t="shared" si="78"/>
        <v>2319819</v>
      </c>
      <c r="AF97" s="207">
        <f t="shared" si="5"/>
        <v>2319819</v>
      </c>
      <c r="AG97" s="184"/>
      <c r="AH97" s="170"/>
      <c r="AI97" s="184"/>
      <c r="AJ97" s="2"/>
      <c r="AK97" s="2"/>
      <c r="AL97" s="10"/>
      <c r="AM97" s="211"/>
      <c r="AN97" s="51"/>
      <c r="AO97" s="212"/>
      <c r="AP97" s="10"/>
      <c r="AQ97" s="213"/>
      <c r="AR97" s="213"/>
      <c r="AS97" s="211"/>
      <c r="AT97" s="211"/>
      <c r="AU97" s="211"/>
      <c r="AV97" s="214"/>
      <c r="AW97" s="21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</row>
    <row r="98" ht="22.5" customHeight="1">
      <c r="A98" s="170">
        <f t="shared" si="6"/>
        <v>93</v>
      </c>
      <c r="B98" s="173" t="s">
        <v>1913</v>
      </c>
      <c r="C98" s="182" t="str">
        <f t="array" ref="C98">_xlfn.XLOOKUP(G98,DATABASE!$A$2:$A$806,DATABASE!$B$2:$B$806)</f>
        <v>Kantor Fungsional Purwoharjo Banyuwangi,Raya Grajagan 05 Banyuwangi</v>
      </c>
      <c r="D98" s="184" t="str">
        <f t="array" ref="D98">_xlfn.XLOOKUP(G98,DATABASE!$A$2:$A$809,DATABASE!$C$2:$C$809)</f>
        <v>KANTOR FUNGSIONAL</v>
      </c>
      <c r="E98" s="184" t="s">
        <v>351</v>
      </c>
      <c r="F98" s="184" t="s">
        <v>243</v>
      </c>
      <c r="G98" s="184" t="s">
        <v>2151</v>
      </c>
      <c r="H98" s="184">
        <v>202512.0</v>
      </c>
      <c r="I98" s="184" t="s">
        <v>461</v>
      </c>
      <c r="J98" s="182"/>
      <c r="K98" s="184"/>
      <c r="L98" s="182" t="s">
        <v>2610</v>
      </c>
      <c r="M98" s="191">
        <v>44874.0</v>
      </c>
      <c r="N98" s="191"/>
      <c r="O98" s="192">
        <v>6.29</v>
      </c>
      <c r="P98" s="194"/>
      <c r="Q98" s="195">
        <f t="shared" ref="Q98:R98" si="98">(O98*24*3600*30/8)/100000</f>
        <v>20.3796</v>
      </c>
      <c r="R98" s="195">
        <f t="shared" si="98"/>
        <v>0</v>
      </c>
      <c r="S98" s="197">
        <v>0.0</v>
      </c>
      <c r="T98" s="201">
        <f t="shared" si="31"/>
        <v>1</v>
      </c>
      <c r="U98" s="201">
        <v>0.99</v>
      </c>
      <c r="V98" s="194">
        <v>2678400.0</v>
      </c>
      <c r="W98" s="182">
        <f t="shared" si="3"/>
        <v>0</v>
      </c>
      <c r="X98" s="203" t="s">
        <v>291</v>
      </c>
      <c r="Y98" s="204">
        <v>2319819.0</v>
      </c>
      <c r="Z98" s="182"/>
      <c r="AA98" s="182"/>
      <c r="AB98" s="182"/>
      <c r="AC98" s="182"/>
      <c r="AD98" s="182"/>
      <c r="AE98" s="206">
        <f t="shared" si="78"/>
        <v>2319819</v>
      </c>
      <c r="AF98" s="207">
        <f t="shared" si="5"/>
        <v>2319819</v>
      </c>
      <c r="AG98" s="184"/>
      <c r="AH98" s="170"/>
      <c r="AI98" s="184"/>
      <c r="AJ98" s="2"/>
      <c r="AK98" s="2"/>
      <c r="AL98" s="10"/>
      <c r="AM98" s="211"/>
      <c r="AN98" s="51"/>
      <c r="AO98" s="212"/>
      <c r="AP98" s="10"/>
      <c r="AQ98" s="213"/>
      <c r="AR98" s="213"/>
      <c r="AS98" s="211"/>
      <c r="AT98" s="211"/>
      <c r="AU98" s="211"/>
      <c r="AV98" s="214"/>
      <c r="AW98" s="21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</row>
    <row r="99" ht="22.5" customHeight="1">
      <c r="A99" s="170">
        <f t="shared" si="6"/>
        <v>94</v>
      </c>
      <c r="B99" s="173" t="s">
        <v>1913</v>
      </c>
      <c r="C99" s="182" t="str">
        <f t="array" ref="C99">_xlfn.XLOOKUP(G99,DATABASE!$A$2:$A$806,DATABASE!$B$2:$B$806)</f>
        <v>CRM Bandara Blimbingsari Banyuwangi, Jl. Pantai Blimbingsari, Kec. Blimbingsari, Kab. Banyuwangi, Jawa Timur, 68642</v>
      </c>
      <c r="D99" s="184" t="str">
        <f t="array" ref="D99">_xlfn.XLOOKUP(G99,DATABASE!$A$2:$A$809,DATABASE!$C$2:$C$809)</f>
        <v>CRM</v>
      </c>
      <c r="E99" s="184" t="s">
        <v>351</v>
      </c>
      <c r="F99" s="184" t="s">
        <v>243</v>
      </c>
      <c r="G99" s="184" t="s">
        <v>417</v>
      </c>
      <c r="H99" s="184">
        <v>202512.0</v>
      </c>
      <c r="I99" s="184" t="s">
        <v>1258</v>
      </c>
      <c r="J99" s="182"/>
      <c r="K99" s="184"/>
      <c r="L99" s="182" t="s">
        <v>419</v>
      </c>
      <c r="M99" s="194" t="s">
        <v>2711</v>
      </c>
      <c r="N99" s="191"/>
      <c r="O99" s="192">
        <v>0.77857</v>
      </c>
      <c r="P99" s="194"/>
      <c r="Q99" s="195">
        <f t="shared" ref="Q99:R99" si="99">(O99*24*3600*30/8)/100000</f>
        <v>2.5225668</v>
      </c>
      <c r="R99" s="195">
        <f t="shared" si="99"/>
        <v>0</v>
      </c>
      <c r="S99" s="197">
        <v>0.0</v>
      </c>
      <c r="T99" s="201">
        <f t="shared" si="31"/>
        <v>1</v>
      </c>
      <c r="U99" s="201">
        <v>0.99</v>
      </c>
      <c r="V99" s="194">
        <v>2678400.0</v>
      </c>
      <c r="W99" s="182">
        <f t="shared" si="3"/>
        <v>0</v>
      </c>
      <c r="X99" s="203" t="s">
        <v>291</v>
      </c>
      <c r="Y99" s="204">
        <v>1300000.0</v>
      </c>
      <c r="Z99" s="182"/>
      <c r="AA99" s="182"/>
      <c r="AB99" s="182"/>
      <c r="AC99" s="182"/>
      <c r="AD99" s="182"/>
      <c r="AE99" s="206">
        <f t="shared" si="78"/>
        <v>1300000</v>
      </c>
      <c r="AF99" s="207">
        <f t="shared" si="5"/>
        <v>1300000</v>
      </c>
      <c r="AG99" s="184"/>
      <c r="AH99" s="170"/>
      <c r="AI99" s="184"/>
      <c r="AJ99" s="2"/>
      <c r="AK99" s="2"/>
      <c r="AL99" s="10"/>
      <c r="AM99" s="211"/>
      <c r="AN99" s="51"/>
      <c r="AO99" s="212"/>
      <c r="AP99" s="10"/>
      <c r="AQ99" s="213"/>
      <c r="AR99" s="213"/>
      <c r="AS99" s="211"/>
      <c r="AT99" s="211"/>
      <c r="AU99" s="211"/>
      <c r="AV99" s="214"/>
      <c r="AW99" s="21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</row>
    <row r="100" ht="22.5" customHeight="1">
      <c r="A100" s="170">
        <f t="shared" si="6"/>
        <v>95</v>
      </c>
      <c r="B100" s="173" t="s">
        <v>1913</v>
      </c>
      <c r="C100" s="182" t="str">
        <f t="array" ref="C100">_xlfn.XLOOKUP(G100,DATABASE!$A$2:$A$806,DATABASE!$B$2:$B$806)</f>
        <v>Kantor Fungsional Songgon Banyuwangi,JL ahmad Yani, DS Songgon RT 01 RW 02 Banyuwangi</v>
      </c>
      <c r="D100" s="184" t="str">
        <f t="array" ref="D100">_xlfn.XLOOKUP(G100,DATABASE!$A$2:$A$809,DATABASE!$C$2:$C$809)</f>
        <v>KANTOR FUNGSIONAL</v>
      </c>
      <c r="E100" s="184" t="s">
        <v>351</v>
      </c>
      <c r="F100" s="184" t="s">
        <v>243</v>
      </c>
      <c r="G100" s="184" t="s">
        <v>484</v>
      </c>
      <c r="H100" s="184">
        <v>202512.0</v>
      </c>
      <c r="I100" s="184" t="s">
        <v>461</v>
      </c>
      <c r="J100" s="182"/>
      <c r="K100" s="184"/>
      <c r="L100" s="182" t="s">
        <v>486</v>
      </c>
      <c r="M100" s="194" t="s">
        <v>2732</v>
      </c>
      <c r="N100" s="191"/>
      <c r="O100" s="192">
        <v>8.780000000000001</v>
      </c>
      <c r="P100" s="194"/>
      <c r="Q100" s="195">
        <f t="shared" ref="Q100:R100" si="100">(O100*24*3600*30/8)/100000</f>
        <v>28.4472</v>
      </c>
      <c r="R100" s="195">
        <f t="shared" si="100"/>
        <v>0</v>
      </c>
      <c r="S100" s="197">
        <v>0.0</v>
      </c>
      <c r="T100" s="201">
        <f t="shared" si="31"/>
        <v>1</v>
      </c>
      <c r="U100" s="201">
        <v>0.99</v>
      </c>
      <c r="V100" s="194">
        <v>2678400.0</v>
      </c>
      <c r="W100" s="182">
        <f t="shared" si="3"/>
        <v>0</v>
      </c>
      <c r="X100" s="203" t="s">
        <v>291</v>
      </c>
      <c r="Y100" s="204">
        <v>2319819.0</v>
      </c>
      <c r="Z100" s="182"/>
      <c r="AA100" s="182"/>
      <c r="AB100" s="182"/>
      <c r="AC100" s="182"/>
      <c r="AD100" s="182"/>
      <c r="AE100" s="206">
        <f t="shared" si="78"/>
        <v>2319819</v>
      </c>
      <c r="AF100" s="207">
        <f t="shared" si="5"/>
        <v>2319819</v>
      </c>
      <c r="AG100" s="184"/>
      <c r="AH100" s="170"/>
      <c r="AI100" s="184"/>
      <c r="AJ100" s="2"/>
      <c r="AK100" s="2"/>
      <c r="AL100" s="10"/>
      <c r="AM100" s="211"/>
      <c r="AN100" s="51"/>
      <c r="AO100" s="212"/>
      <c r="AP100" s="10"/>
      <c r="AQ100" s="213"/>
      <c r="AR100" s="213"/>
      <c r="AS100" s="211"/>
      <c r="AT100" s="211"/>
      <c r="AU100" s="211"/>
      <c r="AV100" s="214"/>
      <c r="AW100" s="21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</row>
    <row r="101" ht="22.5" customHeight="1">
      <c r="A101" s="170">
        <f t="shared" si="6"/>
        <v>96</v>
      </c>
      <c r="B101" s="173" t="s">
        <v>2181</v>
      </c>
      <c r="C101" s="182" t="str">
        <f t="array" ref="C101">_xlfn.XLOOKUP(G101,DATABASE!$A$2:$A$806,DATABASE!$B$2:$B$806)</f>
        <v>Cabang Jember</v>
      </c>
      <c r="D101" s="184" t="str">
        <f t="array" ref="D101">_xlfn.XLOOKUP(G101,DATABASE!$A$2:$A$809,DATABASE!$C$2:$C$809)</f>
        <v>CABANG</v>
      </c>
      <c r="E101" s="184" t="s">
        <v>351</v>
      </c>
      <c r="F101" s="184" t="s">
        <v>243</v>
      </c>
      <c r="G101" s="184" t="s">
        <v>963</v>
      </c>
      <c r="H101" s="184">
        <v>202512.0</v>
      </c>
      <c r="I101" s="184" t="s">
        <v>575</v>
      </c>
      <c r="J101" s="182"/>
      <c r="K101" s="184"/>
      <c r="L101" s="182" t="s">
        <v>965</v>
      </c>
      <c r="M101" s="194" t="s">
        <v>2742</v>
      </c>
      <c r="N101" s="191"/>
      <c r="O101" s="192">
        <v>139.74</v>
      </c>
      <c r="P101" s="194"/>
      <c r="Q101" s="195">
        <f t="shared" ref="Q101:R101" si="101">(O101*24*3600*30/8)/100000</f>
        <v>452.7576</v>
      </c>
      <c r="R101" s="195">
        <f t="shared" si="101"/>
        <v>0</v>
      </c>
      <c r="S101" s="197">
        <v>0.0</v>
      </c>
      <c r="T101" s="201">
        <f t="shared" si="31"/>
        <v>1</v>
      </c>
      <c r="U101" s="201">
        <v>0.99</v>
      </c>
      <c r="V101" s="194">
        <v>2678400.0</v>
      </c>
      <c r="W101" s="182">
        <f t="shared" si="3"/>
        <v>0</v>
      </c>
      <c r="X101" s="203" t="s">
        <v>291</v>
      </c>
      <c r="Y101" s="204">
        <v>3671171.0</v>
      </c>
      <c r="Z101" s="182"/>
      <c r="AA101" s="182"/>
      <c r="AB101" s="182"/>
      <c r="AC101" s="182"/>
      <c r="AD101" s="182"/>
      <c r="AE101" s="206">
        <f t="shared" si="78"/>
        <v>3671171</v>
      </c>
      <c r="AF101" s="207">
        <f t="shared" si="5"/>
        <v>3671171</v>
      </c>
      <c r="AG101" s="207">
        <v>7.1105389E7</v>
      </c>
      <c r="AH101" s="170"/>
      <c r="AI101" s="184"/>
      <c r="AJ101" s="2"/>
      <c r="AK101" s="2"/>
      <c r="AL101" s="10"/>
      <c r="AM101" s="211"/>
      <c r="AN101" s="51"/>
      <c r="AO101" s="212"/>
      <c r="AP101" s="10"/>
      <c r="AQ101" s="213"/>
      <c r="AR101" s="213"/>
      <c r="AS101" s="211"/>
      <c r="AT101" s="211"/>
      <c r="AU101" s="211"/>
      <c r="AV101" s="214"/>
      <c r="AW101" s="214"/>
      <c r="AX101" s="310"/>
      <c r="AY101" s="310"/>
      <c r="AZ101" s="310"/>
      <c r="BA101" s="310"/>
      <c r="BB101" s="310"/>
      <c r="BC101" s="310"/>
      <c r="BD101" s="310"/>
      <c r="BE101" s="310"/>
      <c r="BF101" s="310"/>
      <c r="BG101" s="310"/>
      <c r="BH101" s="310"/>
      <c r="BI101" s="310"/>
      <c r="BJ101" s="310"/>
      <c r="BK101" s="310"/>
      <c r="BL101" s="310"/>
      <c r="BM101" s="310"/>
      <c r="BN101" s="310"/>
      <c r="BO101" s="310"/>
      <c r="BP101" s="310"/>
      <c r="BQ101" s="310"/>
      <c r="BR101" s="310"/>
      <c r="BS101" s="310"/>
      <c r="BT101" s="310"/>
      <c r="BU101" s="310"/>
    </row>
    <row r="102" ht="22.5" customHeight="1">
      <c r="A102" s="170">
        <f t="shared" si="6"/>
        <v>97</v>
      </c>
      <c r="B102" s="173" t="s">
        <v>2181</v>
      </c>
      <c r="C102" s="182" t="str">
        <f t="array" ref="C102">_xlfn.XLOOKUP(G102,DATABASE!$A$2:$A$806,DATABASE!$B$2:$B$806)</f>
        <v>Samsat Online Capem Tanggul, Jl. PB Sudirman, Tanggul</v>
      </c>
      <c r="D102" s="184" t="str">
        <f t="array" ref="D102">_xlfn.XLOOKUP(G102,DATABASE!$A$2:$A$809,DATABASE!$C$2:$C$809)</f>
        <v>SAMSAT ONLINE</v>
      </c>
      <c r="E102" s="184" t="s">
        <v>351</v>
      </c>
      <c r="F102" s="184" t="s">
        <v>243</v>
      </c>
      <c r="G102" s="184" t="s">
        <v>384</v>
      </c>
      <c r="H102" s="184">
        <v>202512.0</v>
      </c>
      <c r="I102" s="184" t="s">
        <v>480</v>
      </c>
      <c r="J102" s="182"/>
      <c r="K102" s="184"/>
      <c r="L102" s="182" t="s">
        <v>386</v>
      </c>
      <c r="M102" s="194" t="s">
        <v>2765</v>
      </c>
      <c r="N102" s="191"/>
      <c r="O102" s="192">
        <v>4.02538</v>
      </c>
      <c r="P102" s="194"/>
      <c r="Q102" s="195">
        <f t="shared" ref="Q102:R102" si="102">(O102*24*3600*30/8)/100000</f>
        <v>13.0422312</v>
      </c>
      <c r="R102" s="195">
        <f t="shared" si="102"/>
        <v>0</v>
      </c>
      <c r="S102" s="197">
        <v>0.0</v>
      </c>
      <c r="T102" s="201">
        <f t="shared" si="31"/>
        <v>1</v>
      </c>
      <c r="U102" s="201">
        <v>0.99</v>
      </c>
      <c r="V102" s="194">
        <v>2678400.0</v>
      </c>
      <c r="W102" s="182">
        <f t="shared" si="3"/>
        <v>0</v>
      </c>
      <c r="X102" s="203" t="s">
        <v>291</v>
      </c>
      <c r="Y102" s="204">
        <v>1950000.0</v>
      </c>
      <c r="Z102" s="182"/>
      <c r="AA102" s="182"/>
      <c r="AB102" s="182"/>
      <c r="AC102" s="182"/>
      <c r="AD102" s="182"/>
      <c r="AE102" s="206">
        <f t="shared" si="78"/>
        <v>1950000</v>
      </c>
      <c r="AF102" s="207">
        <f t="shared" si="5"/>
        <v>1950000</v>
      </c>
      <c r="AG102" s="184"/>
      <c r="AH102" s="170"/>
      <c r="AI102" s="184"/>
      <c r="AJ102" s="2"/>
      <c r="AK102" s="2"/>
      <c r="AL102" s="10"/>
      <c r="AM102" s="211"/>
      <c r="AN102" s="51"/>
      <c r="AO102" s="212"/>
      <c r="AP102" s="10"/>
      <c r="AQ102" s="213"/>
      <c r="AR102" s="213"/>
      <c r="AS102" s="211"/>
      <c r="AT102" s="211"/>
      <c r="AU102" s="211"/>
      <c r="AV102" s="214"/>
      <c r="AW102" s="21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</row>
    <row r="103" ht="22.5" customHeight="1">
      <c r="A103" s="170">
        <f t="shared" si="6"/>
        <v>98</v>
      </c>
      <c r="B103" s="173" t="s">
        <v>2181</v>
      </c>
      <c r="C103" s="182" t="str">
        <f t="array" ref="C103">_xlfn.XLOOKUP(G103,DATABASE!$A$2:$A$806,DATABASE!$B$2:$B$806)</f>
        <v>Capem Kalisat, Diponegoro 61, Kalisat</v>
      </c>
      <c r="D103" s="184" t="str">
        <f t="array" ref="D103">_xlfn.XLOOKUP(G103,DATABASE!$A$2:$A$809,DATABASE!$C$2:$C$809)</f>
        <v>CAPEM</v>
      </c>
      <c r="E103" s="184" t="s">
        <v>351</v>
      </c>
      <c r="F103" s="184" t="s">
        <v>243</v>
      </c>
      <c r="G103" s="184" t="s">
        <v>1197</v>
      </c>
      <c r="H103" s="184">
        <v>202512.0</v>
      </c>
      <c r="I103" s="184" t="s">
        <v>753</v>
      </c>
      <c r="J103" s="182"/>
      <c r="K103" s="184"/>
      <c r="L103" s="182" t="s">
        <v>1199</v>
      </c>
      <c r="M103" s="191">
        <v>43781.0</v>
      </c>
      <c r="N103" s="191"/>
      <c r="O103" s="192">
        <v>13.28</v>
      </c>
      <c r="P103" s="194"/>
      <c r="Q103" s="195">
        <f t="shared" ref="Q103:R103" si="103">(O103*24*3600*30/8)/100000</f>
        <v>43.0272</v>
      </c>
      <c r="R103" s="195">
        <f t="shared" si="103"/>
        <v>0</v>
      </c>
      <c r="S103" s="197">
        <v>0.0</v>
      </c>
      <c r="T103" s="201">
        <f t="shared" si="31"/>
        <v>1</v>
      </c>
      <c r="U103" s="201">
        <v>0.99</v>
      </c>
      <c r="V103" s="194">
        <v>2678400.0</v>
      </c>
      <c r="W103" s="182">
        <f t="shared" si="3"/>
        <v>0</v>
      </c>
      <c r="X103" s="203" t="s">
        <v>291</v>
      </c>
      <c r="Y103" s="204">
        <v>2792792.0</v>
      </c>
      <c r="Z103" s="182"/>
      <c r="AA103" s="182"/>
      <c r="AB103" s="182"/>
      <c r="AC103" s="182"/>
      <c r="AD103" s="182"/>
      <c r="AE103" s="206">
        <f t="shared" si="78"/>
        <v>2792792</v>
      </c>
      <c r="AF103" s="207">
        <f t="shared" si="5"/>
        <v>2792792</v>
      </c>
      <c r="AG103" s="184"/>
      <c r="AH103" s="170"/>
      <c r="AI103" s="184"/>
      <c r="AJ103" s="2"/>
      <c r="AK103" s="2"/>
      <c r="AL103" s="10"/>
      <c r="AM103" s="211"/>
      <c r="AN103" s="51"/>
      <c r="AO103" s="212"/>
      <c r="AP103" s="10"/>
      <c r="AQ103" s="213"/>
      <c r="AR103" s="213"/>
      <c r="AS103" s="211"/>
      <c r="AT103" s="211"/>
      <c r="AU103" s="211"/>
      <c r="AV103" s="214"/>
      <c r="AW103" s="21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</row>
    <row r="104" ht="22.5" customHeight="1">
      <c r="A104" s="170">
        <f t="shared" si="6"/>
        <v>99</v>
      </c>
      <c r="B104" s="173" t="s">
        <v>2181</v>
      </c>
      <c r="C104" s="182" t="str">
        <f t="array" ref="C104">_xlfn.XLOOKUP(G104,DATABASE!$A$2:$A$806,DATABASE!$B$2:$B$806)</f>
        <v>Kantor Kas RS soebandi , Jl.Dr. Subandi</v>
      </c>
      <c r="D104" s="184" t="str">
        <f t="array" ref="D104">_xlfn.XLOOKUP(G104,DATABASE!$A$2:$A$809,DATABASE!$C$2:$C$809)</f>
        <v>KANTOR KAS</v>
      </c>
      <c r="E104" s="184" t="s">
        <v>351</v>
      </c>
      <c r="F104" s="184" t="s">
        <v>243</v>
      </c>
      <c r="G104" s="184" t="s">
        <v>1610</v>
      </c>
      <c r="H104" s="184">
        <v>202512.0</v>
      </c>
      <c r="I104" s="184" t="s">
        <v>461</v>
      </c>
      <c r="J104" s="182"/>
      <c r="K104" s="184"/>
      <c r="L104" s="182" t="s">
        <v>1612</v>
      </c>
      <c r="M104" s="191">
        <v>42248.0</v>
      </c>
      <c r="N104" s="191"/>
      <c r="O104" s="192">
        <v>1.40678</v>
      </c>
      <c r="P104" s="194"/>
      <c r="Q104" s="195">
        <f t="shared" ref="Q104:R104" si="104">(O104*24*3600*30/8)/100000</f>
        <v>4.5579672</v>
      </c>
      <c r="R104" s="195">
        <f t="shared" si="104"/>
        <v>0</v>
      </c>
      <c r="S104" s="197">
        <v>0.0</v>
      </c>
      <c r="T104" s="201">
        <f t="shared" si="31"/>
        <v>1</v>
      </c>
      <c r="U104" s="201">
        <v>0.99</v>
      </c>
      <c r="V104" s="194">
        <v>2678400.0</v>
      </c>
      <c r="W104" s="182">
        <f t="shared" si="3"/>
        <v>0</v>
      </c>
      <c r="X104" s="203" t="s">
        <v>291</v>
      </c>
      <c r="Y104" s="204">
        <v>2319819.0</v>
      </c>
      <c r="Z104" s="182"/>
      <c r="AA104" s="182"/>
      <c r="AB104" s="182"/>
      <c r="AC104" s="182"/>
      <c r="AD104" s="182"/>
      <c r="AE104" s="206">
        <f t="shared" si="78"/>
        <v>2319819</v>
      </c>
      <c r="AF104" s="207">
        <f t="shared" si="5"/>
        <v>2319819</v>
      </c>
      <c r="AG104" s="184"/>
      <c r="AH104" s="170"/>
      <c r="AI104" s="184"/>
      <c r="AJ104" s="2"/>
      <c r="AK104" s="2"/>
      <c r="AL104" s="10"/>
      <c r="AM104" s="211"/>
      <c r="AN104" s="51"/>
      <c r="AO104" s="212"/>
      <c r="AP104" s="10"/>
      <c r="AQ104" s="213"/>
      <c r="AR104" s="213"/>
      <c r="AS104" s="211"/>
      <c r="AT104" s="211"/>
      <c r="AU104" s="211"/>
      <c r="AV104" s="214"/>
      <c r="AW104" s="21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</row>
    <row r="105" ht="22.5" customHeight="1">
      <c r="A105" s="170">
        <f t="shared" si="6"/>
        <v>100</v>
      </c>
      <c r="B105" s="173" t="s">
        <v>2181</v>
      </c>
      <c r="C105" s="182" t="str">
        <f t="array" ref="C105">_xlfn.XLOOKUP(G105,DATABASE!$A$2:$A$806,DATABASE!$B$2:$B$806)</f>
        <v>ATM Dr. Subandi 32</v>
      </c>
      <c r="D105" s="184" t="str">
        <f t="array" ref="D105">_xlfn.XLOOKUP(G105,DATABASE!$A$2:$A$809,DATABASE!$C$2:$C$809)</f>
        <v>ATM</v>
      </c>
      <c r="E105" s="184" t="s">
        <v>351</v>
      </c>
      <c r="F105" s="184" t="s">
        <v>243</v>
      </c>
      <c r="G105" s="184" t="s">
        <v>1675</v>
      </c>
      <c r="H105" s="184">
        <v>202512.0</v>
      </c>
      <c r="I105" s="184" t="s">
        <v>1258</v>
      </c>
      <c r="J105" s="182"/>
      <c r="K105" s="184"/>
      <c r="L105" s="182" t="s">
        <v>1677</v>
      </c>
      <c r="M105" s="194" t="s">
        <v>1359</v>
      </c>
      <c r="N105" s="191"/>
      <c r="O105" s="192">
        <v>32.75</v>
      </c>
      <c r="P105" s="194"/>
      <c r="Q105" s="195">
        <f t="shared" ref="Q105:R105" si="105">(O105*24*3600*30/8)/100000</f>
        <v>106.11</v>
      </c>
      <c r="R105" s="195">
        <f t="shared" si="105"/>
        <v>0</v>
      </c>
      <c r="S105" s="197">
        <v>0.0</v>
      </c>
      <c r="T105" s="201">
        <f t="shared" si="31"/>
        <v>1</v>
      </c>
      <c r="U105" s="201">
        <v>0.99</v>
      </c>
      <c r="V105" s="194">
        <v>2678400.0</v>
      </c>
      <c r="W105" s="182">
        <f t="shared" si="3"/>
        <v>0</v>
      </c>
      <c r="X105" s="203" t="s">
        <v>291</v>
      </c>
      <c r="Y105" s="204">
        <v>1300000.0</v>
      </c>
      <c r="Z105" s="182"/>
      <c r="AA105" s="182"/>
      <c r="AB105" s="182"/>
      <c r="AC105" s="182"/>
      <c r="AD105" s="182"/>
      <c r="AE105" s="206">
        <f t="shared" si="78"/>
        <v>1300000</v>
      </c>
      <c r="AF105" s="207">
        <f t="shared" si="5"/>
        <v>1300000</v>
      </c>
      <c r="AG105" s="184"/>
      <c r="AH105" s="170"/>
      <c r="AI105" s="184"/>
      <c r="AJ105" s="2"/>
      <c r="AK105" s="2"/>
      <c r="AL105" s="10"/>
      <c r="AM105" s="211"/>
      <c r="AN105" s="51"/>
      <c r="AO105" s="212"/>
      <c r="AP105" s="10"/>
      <c r="AQ105" s="213"/>
      <c r="AR105" s="213"/>
      <c r="AS105" s="211"/>
      <c r="AT105" s="211"/>
      <c r="AU105" s="211"/>
      <c r="AV105" s="214"/>
      <c r="AW105" s="21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</row>
    <row r="106" ht="22.5" customHeight="1">
      <c r="A106" s="170">
        <f t="shared" si="6"/>
        <v>101</v>
      </c>
      <c r="B106" s="173" t="s">
        <v>2181</v>
      </c>
      <c r="C106" s="182" t="str">
        <f t="array" ref="C106">_xlfn.XLOOKUP(G106,DATABASE!$A$2:$A$806,DATABASE!$B$2:$B$806)</f>
        <v>ATM PTPN X , Jl.Bedadung 2</v>
      </c>
      <c r="D106" s="184" t="str">
        <f t="array" ref="D106">_xlfn.XLOOKUP(G106,DATABASE!$A$2:$A$809,DATABASE!$C$2:$C$809)</f>
        <v>ATM</v>
      </c>
      <c r="E106" s="184" t="s">
        <v>351</v>
      </c>
      <c r="F106" s="184" t="s">
        <v>243</v>
      </c>
      <c r="G106" s="184" t="s">
        <v>1679</v>
      </c>
      <c r="H106" s="184">
        <v>202512.0</v>
      </c>
      <c r="I106" s="184" t="s">
        <v>1258</v>
      </c>
      <c r="J106" s="182"/>
      <c r="K106" s="184"/>
      <c r="L106" s="182" t="s">
        <v>1682</v>
      </c>
      <c r="M106" s="194" t="s">
        <v>1359</v>
      </c>
      <c r="N106" s="191"/>
      <c r="O106" s="192">
        <v>31.72</v>
      </c>
      <c r="P106" s="194"/>
      <c r="Q106" s="195">
        <f t="shared" ref="Q106:R106" si="106">(O106*24*3600*30/8)/100000</f>
        <v>102.7728</v>
      </c>
      <c r="R106" s="195">
        <f t="shared" si="106"/>
        <v>0</v>
      </c>
      <c r="S106" s="197">
        <v>0.0</v>
      </c>
      <c r="T106" s="201">
        <f t="shared" si="31"/>
        <v>1</v>
      </c>
      <c r="U106" s="201">
        <v>0.99</v>
      </c>
      <c r="V106" s="194">
        <v>2678400.0</v>
      </c>
      <c r="W106" s="182">
        <f t="shared" si="3"/>
        <v>0</v>
      </c>
      <c r="X106" s="203" t="s">
        <v>291</v>
      </c>
      <c r="Y106" s="204">
        <v>1300000.0</v>
      </c>
      <c r="Z106" s="182"/>
      <c r="AA106" s="182"/>
      <c r="AB106" s="182"/>
      <c r="AC106" s="182"/>
      <c r="AD106" s="182"/>
      <c r="AE106" s="206">
        <f t="shared" si="78"/>
        <v>1300000</v>
      </c>
      <c r="AF106" s="207">
        <f t="shared" si="5"/>
        <v>1300000</v>
      </c>
      <c r="AG106" s="184"/>
      <c r="AH106" s="170"/>
      <c r="AI106" s="184"/>
      <c r="AJ106" s="2"/>
      <c r="AK106" s="2"/>
      <c r="AL106" s="10"/>
      <c r="AM106" s="211"/>
      <c r="AN106" s="51"/>
      <c r="AO106" s="212"/>
      <c r="AP106" s="10"/>
      <c r="AQ106" s="213"/>
      <c r="AR106" s="213"/>
      <c r="AS106" s="211"/>
      <c r="AT106" s="211"/>
      <c r="AU106" s="211"/>
      <c r="AV106" s="214"/>
      <c r="AW106" s="21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</row>
    <row r="107" ht="22.5" customHeight="1">
      <c r="A107" s="170">
        <f t="shared" si="6"/>
        <v>102</v>
      </c>
      <c r="B107" s="173" t="s">
        <v>2181</v>
      </c>
      <c r="C107" s="182" t="str">
        <f t="array" ref="C107">_xlfn.XLOOKUP(G107,DATABASE!$A$2:$A$806,DATABASE!$B$2:$B$806)</f>
        <v>Kantor Fungsional &amp; Anjungan Tunai Mandiri Puger Cab Jember Jl. Adi Darmo 24 Puger Kulon - Puger</v>
      </c>
      <c r="D107" s="184" t="str">
        <f t="array" ref="D107">_xlfn.XLOOKUP(G107,DATABASE!$A$2:$A$809,DATABASE!$C$2:$C$809)</f>
        <v>KANTOR FUNGSIONAL</v>
      </c>
      <c r="E107" s="184" t="s">
        <v>351</v>
      </c>
      <c r="F107" s="184" t="s">
        <v>243</v>
      </c>
      <c r="G107" s="184" t="s">
        <v>398</v>
      </c>
      <c r="H107" s="184">
        <v>202512.0</v>
      </c>
      <c r="I107" s="184" t="s">
        <v>461</v>
      </c>
      <c r="J107" s="182"/>
      <c r="K107" s="184"/>
      <c r="L107" s="182" t="s">
        <v>401</v>
      </c>
      <c r="M107" s="191">
        <v>44077.0</v>
      </c>
      <c r="N107" s="191"/>
      <c r="O107" s="192">
        <v>38.1</v>
      </c>
      <c r="P107" s="194"/>
      <c r="Q107" s="195">
        <f t="shared" ref="Q107:R107" si="107">(O107*24*3600*30/8)/100000</f>
        <v>123.444</v>
      </c>
      <c r="R107" s="195">
        <f t="shared" si="107"/>
        <v>0</v>
      </c>
      <c r="S107" s="197">
        <v>0.0</v>
      </c>
      <c r="T107" s="201">
        <f t="shared" si="31"/>
        <v>1</v>
      </c>
      <c r="U107" s="201">
        <v>0.99</v>
      </c>
      <c r="V107" s="194">
        <v>2678400.0</v>
      </c>
      <c r="W107" s="182">
        <f t="shared" si="3"/>
        <v>0</v>
      </c>
      <c r="X107" s="203" t="s">
        <v>291</v>
      </c>
      <c r="Y107" s="204">
        <v>2319819.0</v>
      </c>
      <c r="Z107" s="182"/>
      <c r="AA107" s="182"/>
      <c r="AB107" s="182"/>
      <c r="AC107" s="182"/>
      <c r="AD107" s="182"/>
      <c r="AE107" s="206">
        <f t="shared" si="78"/>
        <v>2319819</v>
      </c>
      <c r="AF107" s="207">
        <f t="shared" si="5"/>
        <v>2319819</v>
      </c>
      <c r="AG107" s="184"/>
      <c r="AH107" s="170"/>
      <c r="AI107" s="184"/>
      <c r="AJ107" s="2"/>
      <c r="AK107" s="2"/>
      <c r="AL107" s="10"/>
      <c r="AM107" s="211"/>
      <c r="AN107" s="51"/>
      <c r="AO107" s="212"/>
      <c r="AP107" s="10"/>
      <c r="AQ107" s="213"/>
      <c r="AR107" s="213"/>
      <c r="AS107" s="211"/>
      <c r="AT107" s="211"/>
      <c r="AU107" s="211"/>
      <c r="AV107" s="214"/>
      <c r="AW107" s="21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</row>
    <row r="108" ht="22.5" customHeight="1">
      <c r="A108" s="170">
        <f t="shared" si="6"/>
        <v>103</v>
      </c>
      <c r="B108" s="173" t="s">
        <v>2181</v>
      </c>
      <c r="C108" s="182" t="str">
        <f t="array" ref="C108">_xlfn.XLOOKUP(G108,DATABASE!$A$2:$A$806,DATABASE!$B$2:$B$806)</f>
        <v>Kantor Kas RS Paru Jl. Nusa Indah 28 Jember Lor Patrang, Kab.Jember</v>
      </c>
      <c r="D108" s="184" t="str">
        <f t="array" ref="D108">_xlfn.XLOOKUP(G108,DATABASE!$A$2:$A$809,DATABASE!$C$2:$C$809)</f>
        <v>KANTOR KAS</v>
      </c>
      <c r="E108" s="184" t="s">
        <v>351</v>
      </c>
      <c r="F108" s="184" t="s">
        <v>243</v>
      </c>
      <c r="G108" s="184" t="s">
        <v>2268</v>
      </c>
      <c r="H108" s="184">
        <v>202512.0</v>
      </c>
      <c r="I108" s="184" t="s">
        <v>461</v>
      </c>
      <c r="J108" s="182"/>
      <c r="K108" s="184"/>
      <c r="L108" s="182" t="s">
        <v>2369</v>
      </c>
      <c r="M108" s="194" t="s">
        <v>2860</v>
      </c>
      <c r="N108" s="191"/>
      <c r="O108" s="192">
        <v>5.42</v>
      </c>
      <c r="P108" s="194"/>
      <c r="Q108" s="195">
        <f t="shared" ref="Q108:R108" si="108">(O108*24*3600*30/8)/100000</f>
        <v>17.5608</v>
      </c>
      <c r="R108" s="195">
        <f t="shared" si="108"/>
        <v>0</v>
      </c>
      <c r="S108" s="197">
        <v>0.0</v>
      </c>
      <c r="T108" s="201">
        <f t="shared" si="31"/>
        <v>1</v>
      </c>
      <c r="U108" s="201">
        <v>0.99</v>
      </c>
      <c r="V108" s="194">
        <v>2678400.0</v>
      </c>
      <c r="W108" s="182">
        <f t="shared" si="3"/>
        <v>0</v>
      </c>
      <c r="X108" s="203" t="s">
        <v>291</v>
      </c>
      <c r="Y108" s="204">
        <v>2319819.0</v>
      </c>
      <c r="Z108" s="182"/>
      <c r="AA108" s="182"/>
      <c r="AB108" s="182"/>
      <c r="AC108" s="182"/>
      <c r="AD108" s="182"/>
      <c r="AE108" s="206">
        <f t="shared" si="78"/>
        <v>2319819</v>
      </c>
      <c r="AF108" s="207">
        <f t="shared" si="5"/>
        <v>2319819</v>
      </c>
      <c r="AG108" s="184"/>
      <c r="AH108" s="170"/>
      <c r="AI108" s="184"/>
      <c r="AJ108" s="2"/>
      <c r="AK108" s="2"/>
      <c r="AL108" s="10"/>
      <c r="AM108" s="211"/>
      <c r="AN108" s="51"/>
      <c r="AO108" s="212"/>
      <c r="AP108" s="10"/>
      <c r="AQ108" s="213"/>
      <c r="AR108" s="213"/>
      <c r="AS108" s="211"/>
      <c r="AT108" s="211"/>
      <c r="AU108" s="211"/>
      <c r="AV108" s="214"/>
      <c r="AW108" s="21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</row>
    <row r="109" ht="22.5" customHeight="1">
      <c r="A109" s="170">
        <f t="shared" si="6"/>
        <v>104</v>
      </c>
      <c r="B109" s="173" t="s">
        <v>2181</v>
      </c>
      <c r="C109" s="182" t="str">
        <f t="array" ref="C109">_xlfn.XLOOKUP(G109,DATABASE!$A$2:$A$806,DATABASE!$B$2:$B$806)</f>
        <v>KPP Pratama, Karimata 44</v>
      </c>
      <c r="D109" s="184" t="str">
        <f t="array" ref="D109">_xlfn.XLOOKUP(G109,DATABASE!$A$2:$A$809,DATABASE!$C$2:$C$809)</f>
        <v>KPP</v>
      </c>
      <c r="E109" s="184" t="s">
        <v>351</v>
      </c>
      <c r="F109" s="184" t="s">
        <v>243</v>
      </c>
      <c r="G109" s="184" t="s">
        <v>1919</v>
      </c>
      <c r="H109" s="184">
        <v>202512.0</v>
      </c>
      <c r="I109" s="184" t="s">
        <v>461</v>
      </c>
      <c r="J109" s="182"/>
      <c r="K109" s="184"/>
      <c r="L109" s="182" t="s">
        <v>1921</v>
      </c>
      <c r="M109" s="191">
        <v>42156.0</v>
      </c>
      <c r="N109" s="191"/>
      <c r="O109" s="192">
        <v>0.68176</v>
      </c>
      <c r="P109" s="194"/>
      <c r="Q109" s="195">
        <f t="shared" ref="Q109:R109" si="109">(O109*24*3600*30/8)/100000</f>
        <v>2.2089024</v>
      </c>
      <c r="R109" s="195">
        <f t="shared" si="109"/>
        <v>0</v>
      </c>
      <c r="S109" s="197">
        <v>0.0</v>
      </c>
      <c r="T109" s="201">
        <f t="shared" si="31"/>
        <v>1</v>
      </c>
      <c r="U109" s="201">
        <v>0.99</v>
      </c>
      <c r="V109" s="194">
        <v>2678400.0</v>
      </c>
      <c r="W109" s="182">
        <f t="shared" si="3"/>
        <v>0</v>
      </c>
      <c r="X109" s="203" t="s">
        <v>291</v>
      </c>
      <c r="Y109" s="204">
        <v>2319819.0</v>
      </c>
      <c r="Z109" s="182"/>
      <c r="AA109" s="182"/>
      <c r="AB109" s="182"/>
      <c r="AC109" s="182"/>
      <c r="AD109" s="182"/>
      <c r="AE109" s="206">
        <f t="shared" si="78"/>
        <v>2319819</v>
      </c>
      <c r="AF109" s="207">
        <f t="shared" si="5"/>
        <v>2319819</v>
      </c>
      <c r="AG109" s="184"/>
      <c r="AH109" s="170"/>
      <c r="AI109" s="184"/>
      <c r="AJ109" s="2"/>
      <c r="AK109" s="2"/>
      <c r="AL109" s="10"/>
      <c r="AM109" s="211"/>
      <c r="AN109" s="51"/>
      <c r="AO109" s="212"/>
      <c r="AP109" s="10"/>
      <c r="AQ109" s="213"/>
      <c r="AR109" s="213"/>
      <c r="AS109" s="211"/>
      <c r="AT109" s="211"/>
      <c r="AU109" s="211"/>
      <c r="AV109" s="214"/>
      <c r="AW109" s="21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</row>
    <row r="110" ht="22.5" customHeight="1">
      <c r="A110" s="170">
        <f t="shared" si="6"/>
        <v>105</v>
      </c>
      <c r="B110" s="173" t="s">
        <v>2181</v>
      </c>
      <c r="C110" s="182" t="str">
        <f t="array" ref="C110">_xlfn.XLOOKUP(G110,DATABASE!$A$2:$A$806,DATABASE!$B$2:$B$806)</f>
        <v>Capem Balung, Ambulu Balung</v>
      </c>
      <c r="D110" s="184" t="str">
        <f t="array" ref="D110">_xlfn.XLOOKUP(G110,DATABASE!$A$2:$A$809,DATABASE!$C$2:$C$809)</f>
        <v>CAPEM</v>
      </c>
      <c r="E110" s="184" t="s">
        <v>351</v>
      </c>
      <c r="F110" s="184" t="s">
        <v>243</v>
      </c>
      <c r="G110" s="184" t="s">
        <v>1105</v>
      </c>
      <c r="H110" s="184">
        <v>202512.0</v>
      </c>
      <c r="I110" s="184" t="s">
        <v>753</v>
      </c>
      <c r="J110" s="182"/>
      <c r="K110" s="184"/>
      <c r="L110" s="182" t="s">
        <v>1107</v>
      </c>
      <c r="M110" s="191">
        <v>42156.0</v>
      </c>
      <c r="N110" s="191"/>
      <c r="O110" s="192">
        <v>58.38</v>
      </c>
      <c r="P110" s="194"/>
      <c r="Q110" s="195">
        <f t="shared" ref="Q110:R110" si="110">(O110*24*3600*30/8)/100000</f>
        <v>189.1512</v>
      </c>
      <c r="R110" s="195">
        <f t="shared" si="110"/>
        <v>0</v>
      </c>
      <c r="S110" s="197">
        <v>0.0</v>
      </c>
      <c r="T110" s="201">
        <f t="shared" si="31"/>
        <v>1</v>
      </c>
      <c r="U110" s="201">
        <v>0.99</v>
      </c>
      <c r="V110" s="194">
        <v>2678400.0</v>
      </c>
      <c r="W110" s="182">
        <f t="shared" si="3"/>
        <v>0</v>
      </c>
      <c r="X110" s="203" t="s">
        <v>291</v>
      </c>
      <c r="Y110" s="204">
        <v>2792792.0</v>
      </c>
      <c r="Z110" s="182"/>
      <c r="AA110" s="182"/>
      <c r="AB110" s="182"/>
      <c r="AC110" s="182"/>
      <c r="AD110" s="182"/>
      <c r="AE110" s="206">
        <f t="shared" si="78"/>
        <v>2792792</v>
      </c>
      <c r="AF110" s="207">
        <f t="shared" si="5"/>
        <v>2792792</v>
      </c>
      <c r="AG110" s="184"/>
      <c r="AH110" s="170"/>
      <c r="AI110" s="184"/>
      <c r="AJ110" s="2"/>
      <c r="AK110" s="2"/>
      <c r="AL110" s="10"/>
      <c r="AM110" s="211"/>
      <c r="AN110" s="51"/>
      <c r="AO110" s="212"/>
      <c r="AP110" s="10"/>
      <c r="AQ110" s="213"/>
      <c r="AR110" s="213"/>
      <c r="AS110" s="211"/>
      <c r="AT110" s="211"/>
      <c r="AU110" s="211"/>
      <c r="AV110" s="214"/>
      <c r="AW110" s="21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</row>
    <row r="111" ht="22.5" customHeight="1">
      <c r="A111" s="170">
        <f t="shared" si="6"/>
        <v>106</v>
      </c>
      <c r="B111" s="173" t="s">
        <v>2181</v>
      </c>
      <c r="C111" s="182" t="str">
        <f t="array" ref="C111">_xlfn.XLOOKUP(G111,DATABASE!$A$2:$A$806,DATABASE!$B$2:$B$806)</f>
        <v>Kantor Kas Sistem Administrasi Manunggal Satu Atap Dipenda Puger, Jl. M. Adi Darmo Puger</v>
      </c>
      <c r="D111" s="184" t="str">
        <f t="array" ref="D111">_xlfn.XLOOKUP(G111,DATABASE!$A$2:$A$809,DATABASE!$C$2:$C$809)</f>
        <v>KANTOR KAS</v>
      </c>
      <c r="E111" s="184" t="s">
        <v>351</v>
      </c>
      <c r="F111" s="184" t="s">
        <v>243</v>
      </c>
      <c r="G111" s="184" t="s">
        <v>320</v>
      </c>
      <c r="H111" s="184">
        <v>202512.0</v>
      </c>
      <c r="I111" s="184" t="s">
        <v>480</v>
      </c>
      <c r="J111" s="182"/>
      <c r="K111" s="184"/>
      <c r="L111" s="182" t="s">
        <v>322</v>
      </c>
      <c r="M111" s="191">
        <v>42156.0</v>
      </c>
      <c r="N111" s="191"/>
      <c r="O111" s="192">
        <v>2.20019</v>
      </c>
      <c r="P111" s="194"/>
      <c r="Q111" s="195">
        <f t="shared" ref="Q111:R111" si="111">(O111*24*3600*30/8)/100000</f>
        <v>7.1286156</v>
      </c>
      <c r="R111" s="195">
        <f t="shared" si="111"/>
        <v>0</v>
      </c>
      <c r="S111" s="197">
        <v>0.0</v>
      </c>
      <c r="T111" s="201">
        <f t="shared" si="31"/>
        <v>1</v>
      </c>
      <c r="U111" s="201">
        <v>0.99</v>
      </c>
      <c r="V111" s="194">
        <v>2678400.0</v>
      </c>
      <c r="W111" s="182">
        <f t="shared" si="3"/>
        <v>0</v>
      </c>
      <c r="X111" s="203" t="s">
        <v>291</v>
      </c>
      <c r="Y111" s="204">
        <v>1950000.0</v>
      </c>
      <c r="Z111" s="182"/>
      <c r="AA111" s="182"/>
      <c r="AB111" s="182"/>
      <c r="AC111" s="182"/>
      <c r="AD111" s="182"/>
      <c r="AE111" s="206">
        <f t="shared" si="78"/>
        <v>1950000</v>
      </c>
      <c r="AF111" s="207">
        <f t="shared" si="5"/>
        <v>1950000</v>
      </c>
      <c r="AG111" s="184"/>
      <c r="AH111" s="170"/>
      <c r="AI111" s="184"/>
      <c r="AJ111" s="2"/>
      <c r="AK111" s="2"/>
      <c r="AL111" s="10"/>
      <c r="AM111" s="211"/>
      <c r="AN111" s="51"/>
      <c r="AO111" s="212"/>
      <c r="AP111" s="10"/>
      <c r="AQ111" s="213"/>
      <c r="AR111" s="213"/>
      <c r="AS111" s="211"/>
      <c r="AT111" s="211"/>
      <c r="AU111" s="211"/>
      <c r="AV111" s="422"/>
      <c r="AW111" s="423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</row>
    <row r="112" ht="22.5" customHeight="1">
      <c r="A112" s="170">
        <f t="shared" si="6"/>
        <v>107</v>
      </c>
      <c r="B112" s="173" t="s">
        <v>2181</v>
      </c>
      <c r="C112" s="182" t="str">
        <f t="array" ref="C112">_xlfn.XLOOKUP(G112,DATABASE!$A$2:$A$806,DATABASE!$B$2:$B$806)</f>
        <v>PBB Dispenda Kab. Jember, Jl. Jawa 72 Jember</v>
      </c>
      <c r="D112" s="184" t="str">
        <f t="array" ref="D112">_xlfn.XLOOKUP(G112,DATABASE!$A$2:$A$809,DATABASE!$C$2:$C$809)</f>
        <v>PBB</v>
      </c>
      <c r="E112" s="184" t="s">
        <v>351</v>
      </c>
      <c r="F112" s="184" t="s">
        <v>243</v>
      </c>
      <c r="G112" s="184" t="s">
        <v>705</v>
      </c>
      <c r="H112" s="184">
        <v>202512.0</v>
      </c>
      <c r="I112" s="184" t="s">
        <v>461</v>
      </c>
      <c r="J112" s="182"/>
      <c r="K112" s="184"/>
      <c r="L112" s="182" t="s">
        <v>707</v>
      </c>
      <c r="M112" s="191">
        <v>43745.0</v>
      </c>
      <c r="N112" s="191"/>
      <c r="O112" s="192">
        <v>13.34</v>
      </c>
      <c r="P112" s="194"/>
      <c r="Q112" s="195">
        <f t="shared" ref="Q112:R112" si="112">(O112*24*3600*30/8)/100000</f>
        <v>43.2216</v>
      </c>
      <c r="R112" s="195">
        <f t="shared" si="112"/>
        <v>0</v>
      </c>
      <c r="S112" s="197">
        <v>0.0</v>
      </c>
      <c r="T112" s="201">
        <f t="shared" si="31"/>
        <v>1</v>
      </c>
      <c r="U112" s="201">
        <v>0.99</v>
      </c>
      <c r="V112" s="194">
        <v>2678400.0</v>
      </c>
      <c r="W112" s="182">
        <f t="shared" si="3"/>
        <v>0</v>
      </c>
      <c r="X112" s="203" t="s">
        <v>291</v>
      </c>
      <c r="Y112" s="427">
        <v>2319819.0</v>
      </c>
      <c r="Z112" s="182"/>
      <c r="AA112" s="182"/>
      <c r="AB112" s="182"/>
      <c r="AC112" s="182"/>
      <c r="AD112" s="182"/>
      <c r="AE112" s="206">
        <f t="shared" si="78"/>
        <v>2319819</v>
      </c>
      <c r="AF112" s="207">
        <f t="shared" si="5"/>
        <v>2319819</v>
      </c>
      <c r="AG112" s="184"/>
      <c r="AH112" s="170"/>
      <c r="AI112" s="428"/>
      <c r="AJ112" s="2"/>
      <c r="AK112" s="2"/>
      <c r="AL112" s="10"/>
      <c r="AM112" s="211"/>
      <c r="AN112" s="51"/>
      <c r="AO112" s="212"/>
      <c r="AP112" s="10"/>
      <c r="AQ112" s="213"/>
      <c r="AR112" s="213"/>
      <c r="AS112" s="211"/>
      <c r="AT112" s="211"/>
      <c r="AU112" s="211"/>
      <c r="AV112" s="214"/>
      <c r="AW112" s="423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</row>
    <row r="113" ht="22.5" customHeight="1">
      <c r="A113" s="170">
        <f t="shared" si="6"/>
        <v>108</v>
      </c>
      <c r="B113" s="173" t="s">
        <v>2181</v>
      </c>
      <c r="C113" s="182" t="str">
        <f t="array" ref="C113">_xlfn.XLOOKUP(G113,DATABASE!$A$2:$A$806,DATABASE!$B$2:$B$806)</f>
        <v>ATM Pemkab Jember, Jl. Kartini Jember</v>
      </c>
      <c r="D113" s="184" t="str">
        <f t="array" ref="D113">_xlfn.XLOOKUP(G113,DATABASE!$A$2:$A$809,DATABASE!$C$2:$C$809)</f>
        <v>ATM</v>
      </c>
      <c r="E113" s="184" t="s">
        <v>351</v>
      </c>
      <c r="F113" s="184" t="s">
        <v>243</v>
      </c>
      <c r="G113" s="184" t="s">
        <v>2321</v>
      </c>
      <c r="H113" s="184">
        <v>202512.0</v>
      </c>
      <c r="I113" s="184" t="s">
        <v>1258</v>
      </c>
      <c r="J113" s="182"/>
      <c r="K113" s="184"/>
      <c r="L113" s="182" t="s">
        <v>2809</v>
      </c>
      <c r="M113" s="194" t="s">
        <v>2901</v>
      </c>
      <c r="N113" s="191"/>
      <c r="O113" s="192">
        <v>33.91</v>
      </c>
      <c r="P113" s="194"/>
      <c r="Q113" s="195">
        <f t="shared" ref="Q113:R113" si="113">(O113*24*3600*30/8)/100000</f>
        <v>109.8684</v>
      </c>
      <c r="R113" s="195">
        <f t="shared" si="113"/>
        <v>0</v>
      </c>
      <c r="S113" s="197">
        <v>0.0</v>
      </c>
      <c r="T113" s="201">
        <f t="shared" si="31"/>
        <v>1</v>
      </c>
      <c r="U113" s="201">
        <v>0.99</v>
      </c>
      <c r="V113" s="194">
        <v>2678400.0</v>
      </c>
      <c r="W113" s="182">
        <f t="shared" si="3"/>
        <v>0</v>
      </c>
      <c r="X113" s="203" t="s">
        <v>291</v>
      </c>
      <c r="Y113" s="204">
        <v>1300000.0</v>
      </c>
      <c r="Z113" s="182"/>
      <c r="AA113" s="182"/>
      <c r="AB113" s="182"/>
      <c r="AC113" s="182"/>
      <c r="AD113" s="182"/>
      <c r="AE113" s="206">
        <f t="shared" si="78"/>
        <v>1300000</v>
      </c>
      <c r="AF113" s="207">
        <f t="shared" si="5"/>
        <v>1300000</v>
      </c>
      <c r="AG113" s="184"/>
      <c r="AH113" s="170"/>
      <c r="AI113" s="184"/>
      <c r="AJ113" s="2"/>
      <c r="AK113" s="2"/>
      <c r="AL113" s="10"/>
      <c r="AM113" s="211"/>
      <c r="AN113" s="51"/>
      <c r="AO113" s="212"/>
      <c r="AP113" s="10"/>
      <c r="AQ113" s="213"/>
      <c r="AR113" s="213"/>
      <c r="AS113" s="211"/>
      <c r="AT113" s="211"/>
      <c r="AU113" s="211"/>
      <c r="AV113" s="214"/>
      <c r="AW113" s="21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</row>
    <row r="114" ht="22.5" customHeight="1">
      <c r="A114" s="170">
        <f t="shared" si="6"/>
        <v>109</v>
      </c>
      <c r="B114" s="173" t="s">
        <v>2181</v>
      </c>
      <c r="C114" s="182" t="str">
        <f t="array" ref="C114">_xlfn.XLOOKUP(G114,DATABASE!$A$2:$A$806,DATABASE!$B$2:$B$806)</f>
        <v>Capem Rambipuji Jl. Samanhudi Ruko 1, Rambipuji, Jember</v>
      </c>
      <c r="D114" s="184" t="str">
        <f t="array" ref="D114">_xlfn.XLOOKUP(G114,DATABASE!$A$2:$A$809,DATABASE!$C$2:$C$809)</f>
        <v>CAPEM</v>
      </c>
      <c r="E114" s="184" t="s">
        <v>351</v>
      </c>
      <c r="F114" s="184" t="s">
        <v>243</v>
      </c>
      <c r="G114" s="184" t="s">
        <v>1223</v>
      </c>
      <c r="H114" s="184">
        <v>202512.0</v>
      </c>
      <c r="I114" s="184" t="s">
        <v>753</v>
      </c>
      <c r="J114" s="182"/>
      <c r="K114" s="184"/>
      <c r="L114" s="182" t="s">
        <v>1225</v>
      </c>
      <c r="M114" s="191">
        <v>43101.0</v>
      </c>
      <c r="N114" s="191"/>
      <c r="O114" s="192">
        <v>58.53</v>
      </c>
      <c r="P114" s="194"/>
      <c r="Q114" s="195">
        <f t="shared" ref="Q114:R114" si="114">(O114*24*3600*30/8)/100000</f>
        <v>189.6372</v>
      </c>
      <c r="R114" s="195">
        <f t="shared" si="114"/>
        <v>0</v>
      </c>
      <c r="S114" s="197">
        <v>0.0</v>
      </c>
      <c r="T114" s="201">
        <f t="shared" si="31"/>
        <v>1</v>
      </c>
      <c r="U114" s="201">
        <v>0.99</v>
      </c>
      <c r="V114" s="194">
        <v>2678400.0</v>
      </c>
      <c r="W114" s="182">
        <f t="shared" si="3"/>
        <v>0</v>
      </c>
      <c r="X114" s="203" t="s">
        <v>291</v>
      </c>
      <c r="Y114" s="204">
        <v>2792792.0</v>
      </c>
      <c r="Z114" s="182"/>
      <c r="AA114" s="182"/>
      <c r="AB114" s="182"/>
      <c r="AC114" s="182"/>
      <c r="AD114" s="182"/>
      <c r="AE114" s="206">
        <f t="shared" si="78"/>
        <v>2792792</v>
      </c>
      <c r="AF114" s="207">
        <f t="shared" si="5"/>
        <v>2792792</v>
      </c>
      <c r="AG114" s="184"/>
      <c r="AH114" s="170"/>
      <c r="AI114" s="184"/>
      <c r="AJ114" s="2"/>
      <c r="AK114" s="2"/>
      <c r="AL114" s="10"/>
      <c r="AM114" s="211"/>
      <c r="AN114" s="51"/>
      <c r="AO114" s="212"/>
      <c r="AP114" s="10"/>
      <c r="AQ114" s="213"/>
      <c r="AR114" s="213"/>
      <c r="AS114" s="211"/>
      <c r="AT114" s="211"/>
      <c r="AU114" s="211"/>
      <c r="AV114" s="214"/>
      <c r="AW114" s="21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</row>
    <row r="115" ht="22.5" customHeight="1">
      <c r="A115" s="170">
        <f t="shared" si="6"/>
        <v>110</v>
      </c>
      <c r="B115" s="173" t="s">
        <v>2181</v>
      </c>
      <c r="C115" s="182" t="str">
        <f t="array" ref="C115">_xlfn.XLOOKUP(G115,DATABASE!$A$2:$A$806,DATABASE!$B$2:$B$806)</f>
        <v>Capem Kencong Jl. Diponegoro 2 A, Kencong, Jember</v>
      </c>
      <c r="D115" s="184" t="str">
        <f t="array" ref="D115">_xlfn.XLOOKUP(G115,DATABASE!$A$2:$A$809,DATABASE!$C$2:$C$809)</f>
        <v>CAPEM</v>
      </c>
      <c r="E115" s="184" t="s">
        <v>351</v>
      </c>
      <c r="F115" s="184" t="s">
        <v>243</v>
      </c>
      <c r="G115" s="184" t="s">
        <v>1220</v>
      </c>
      <c r="H115" s="184">
        <v>202512.0</v>
      </c>
      <c r="I115" s="184" t="s">
        <v>753</v>
      </c>
      <c r="J115" s="182"/>
      <c r="K115" s="184"/>
      <c r="L115" s="182" t="s">
        <v>1222</v>
      </c>
      <c r="M115" s="191">
        <v>42918.0</v>
      </c>
      <c r="N115" s="191"/>
      <c r="O115" s="192">
        <v>21.02</v>
      </c>
      <c r="P115" s="194"/>
      <c r="Q115" s="195">
        <f t="shared" ref="Q115:R115" si="115">(O115*24*3600*30/8)/100000</f>
        <v>68.1048</v>
      </c>
      <c r="R115" s="195">
        <f t="shared" si="115"/>
        <v>0</v>
      </c>
      <c r="S115" s="197">
        <v>6180.0</v>
      </c>
      <c r="T115" s="201">
        <f t="shared" si="31"/>
        <v>0.9976926523</v>
      </c>
      <c r="U115" s="201">
        <v>0.99</v>
      </c>
      <c r="V115" s="194">
        <v>2678400.0</v>
      </c>
      <c r="W115" s="182">
        <f t="shared" si="3"/>
        <v>0</v>
      </c>
      <c r="X115" s="203" t="s">
        <v>291</v>
      </c>
      <c r="Y115" s="204">
        <v>2792792.0</v>
      </c>
      <c r="Z115" s="182"/>
      <c r="AA115" s="182"/>
      <c r="AB115" s="182"/>
      <c r="AC115" s="182"/>
      <c r="AD115" s="182"/>
      <c r="AE115" s="206">
        <f t="shared" si="78"/>
        <v>2792792</v>
      </c>
      <c r="AF115" s="207">
        <f t="shared" si="5"/>
        <v>2792792</v>
      </c>
      <c r="AG115" s="184"/>
      <c r="AH115" s="170"/>
      <c r="AI115" s="184"/>
      <c r="AJ115" s="2"/>
      <c r="AK115" s="2"/>
      <c r="AL115" s="10"/>
      <c r="AM115" s="211"/>
      <c r="AN115" s="51"/>
      <c r="AO115" s="212"/>
      <c r="AP115" s="10"/>
      <c r="AQ115" s="213"/>
      <c r="AR115" s="213"/>
      <c r="AS115" s="211"/>
      <c r="AT115" s="211"/>
      <c r="AU115" s="211"/>
      <c r="AV115" s="214"/>
      <c r="AW115" s="21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</row>
    <row r="116" ht="22.5" customHeight="1">
      <c r="A116" s="170">
        <f t="shared" si="6"/>
        <v>111</v>
      </c>
      <c r="B116" s="173" t="s">
        <v>2181</v>
      </c>
      <c r="C116" s="182" t="str">
        <f t="array" ref="C116">_xlfn.XLOOKUP(G116,DATABASE!$A$2:$A$806,DATABASE!$B$2:$B$806)</f>
        <v>Capem Ambulu Jl. Suyitman 18</v>
      </c>
      <c r="D116" s="184" t="str">
        <f t="array" ref="D116">_xlfn.XLOOKUP(G116,DATABASE!$A$2:$A$809,DATABASE!$C$2:$C$809)</f>
        <v>CAPEM</v>
      </c>
      <c r="E116" s="184" t="s">
        <v>351</v>
      </c>
      <c r="F116" s="184" t="s">
        <v>243</v>
      </c>
      <c r="G116" s="184" t="s">
        <v>1226</v>
      </c>
      <c r="H116" s="184">
        <v>202512.0</v>
      </c>
      <c r="I116" s="184" t="s">
        <v>753</v>
      </c>
      <c r="J116" s="182"/>
      <c r="K116" s="184"/>
      <c r="L116" s="182" t="s">
        <v>1228</v>
      </c>
      <c r="M116" s="194" t="s">
        <v>2908</v>
      </c>
      <c r="N116" s="191"/>
      <c r="O116" s="192">
        <v>25.43</v>
      </c>
      <c r="P116" s="194"/>
      <c r="Q116" s="195">
        <f t="shared" ref="Q116:R116" si="116">(O116*24*3600*30/8)/100000</f>
        <v>82.3932</v>
      </c>
      <c r="R116" s="195">
        <f t="shared" si="116"/>
        <v>0</v>
      </c>
      <c r="S116" s="197">
        <v>0.0</v>
      </c>
      <c r="T116" s="201">
        <f t="shared" si="31"/>
        <v>1</v>
      </c>
      <c r="U116" s="201">
        <v>0.99</v>
      </c>
      <c r="V116" s="194">
        <v>2678400.0</v>
      </c>
      <c r="W116" s="182">
        <f t="shared" si="3"/>
        <v>0</v>
      </c>
      <c r="X116" s="203" t="s">
        <v>291</v>
      </c>
      <c r="Y116" s="204">
        <v>2792792.0</v>
      </c>
      <c r="Z116" s="182"/>
      <c r="AA116" s="182"/>
      <c r="AB116" s="182"/>
      <c r="AC116" s="182"/>
      <c r="AD116" s="182"/>
      <c r="AE116" s="206">
        <f t="shared" si="78"/>
        <v>2792792</v>
      </c>
      <c r="AF116" s="207">
        <f t="shared" si="5"/>
        <v>2792792</v>
      </c>
      <c r="AG116" s="184"/>
      <c r="AH116" s="170"/>
      <c r="AI116" s="184"/>
      <c r="AJ116" s="2"/>
      <c r="AK116" s="2"/>
      <c r="AL116" s="10"/>
      <c r="AM116" s="211"/>
      <c r="AN116" s="51"/>
      <c r="AO116" s="212"/>
      <c r="AP116" s="10"/>
      <c r="AQ116" s="213"/>
      <c r="AR116" s="213"/>
      <c r="AS116" s="211"/>
      <c r="AT116" s="211"/>
      <c r="AU116" s="211"/>
      <c r="AV116" s="214"/>
      <c r="AW116" s="21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</row>
    <row r="117" ht="22.5" customHeight="1">
      <c r="A117" s="170">
        <f t="shared" si="6"/>
        <v>112</v>
      </c>
      <c r="B117" s="173" t="s">
        <v>2181</v>
      </c>
      <c r="C117" s="182" t="str">
        <f t="array" ref="C117">_xlfn.XLOOKUP(G117,DATABASE!$A$2:$A$806,DATABASE!$B$2:$B$806)</f>
        <v>Payment Point &amp; Anjungan Tunai Mandiri RSUD Balung, Jl Rambipuji No.19 Balung, Jember</v>
      </c>
      <c r="D117" s="184" t="str">
        <f t="array" ref="D117">_xlfn.XLOOKUP(G117,DATABASE!$A$2:$A$809,DATABASE!$C$2:$C$809)</f>
        <v>PAYMENT POINT</v>
      </c>
      <c r="E117" s="184" t="s">
        <v>351</v>
      </c>
      <c r="F117" s="184" t="s">
        <v>243</v>
      </c>
      <c r="G117" s="184" t="s">
        <v>2368</v>
      </c>
      <c r="H117" s="184">
        <v>202512.0</v>
      </c>
      <c r="I117" s="184" t="s">
        <v>461</v>
      </c>
      <c r="J117" s="182"/>
      <c r="K117" s="184"/>
      <c r="L117" s="182" t="s">
        <v>2696</v>
      </c>
      <c r="M117" s="191">
        <v>42288.0</v>
      </c>
      <c r="N117" s="191"/>
      <c r="O117" s="192">
        <v>32.09</v>
      </c>
      <c r="P117" s="194"/>
      <c r="Q117" s="195">
        <f t="shared" ref="Q117:R117" si="117">(O117*24*3600*30/8)/100000</f>
        <v>103.9716</v>
      </c>
      <c r="R117" s="195">
        <f t="shared" si="117"/>
        <v>0</v>
      </c>
      <c r="S117" s="197">
        <v>0.0</v>
      </c>
      <c r="T117" s="201">
        <f t="shared" si="31"/>
        <v>1</v>
      </c>
      <c r="U117" s="201">
        <v>0.99</v>
      </c>
      <c r="V117" s="194">
        <v>2678400.0</v>
      </c>
      <c r="W117" s="182">
        <f t="shared" si="3"/>
        <v>0</v>
      </c>
      <c r="X117" s="203" t="s">
        <v>291</v>
      </c>
      <c r="Y117" s="204">
        <v>2319819.0</v>
      </c>
      <c r="Z117" s="182"/>
      <c r="AA117" s="182"/>
      <c r="AB117" s="182"/>
      <c r="AC117" s="182"/>
      <c r="AD117" s="182"/>
      <c r="AE117" s="206">
        <f t="shared" si="78"/>
        <v>2319819</v>
      </c>
      <c r="AF117" s="207">
        <f t="shared" si="5"/>
        <v>2319819</v>
      </c>
      <c r="AG117" s="184"/>
      <c r="AH117" s="170"/>
      <c r="AI117" s="184"/>
      <c r="AJ117" s="2"/>
      <c r="AK117" s="2"/>
      <c r="AL117" s="10"/>
      <c r="AM117" s="211"/>
      <c r="AN117" s="51"/>
      <c r="AO117" s="212"/>
      <c r="AP117" s="10"/>
      <c r="AQ117" s="213"/>
      <c r="AR117" s="213"/>
      <c r="AS117" s="211"/>
      <c r="AT117" s="211"/>
      <c r="AU117" s="211"/>
      <c r="AV117" s="214"/>
      <c r="AW117" s="21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</row>
    <row r="118" ht="22.5" customHeight="1">
      <c r="A118" s="170">
        <f t="shared" si="6"/>
        <v>113</v>
      </c>
      <c r="B118" s="173" t="s">
        <v>2181</v>
      </c>
      <c r="C118" s="182" t="str">
        <f t="array" ref="C118">_xlfn.XLOOKUP(G118,DATABASE!$A$2:$A$806,DATABASE!$B$2:$B$806)</f>
        <v>ATM PDAM, Jl Trunojoyo No.73, Jember</v>
      </c>
      <c r="D118" s="184" t="str">
        <f t="array" ref="D118">_xlfn.XLOOKUP(G118,DATABASE!$A$2:$A$809,DATABASE!$C$2:$C$809)</f>
        <v>ATM</v>
      </c>
      <c r="E118" s="184" t="s">
        <v>351</v>
      </c>
      <c r="F118" s="184" t="s">
        <v>243</v>
      </c>
      <c r="G118" s="184" t="s">
        <v>2378</v>
      </c>
      <c r="H118" s="184">
        <v>202512.0</v>
      </c>
      <c r="I118" s="184" t="s">
        <v>1258</v>
      </c>
      <c r="J118" s="182"/>
      <c r="K118" s="184"/>
      <c r="L118" s="182" t="s">
        <v>2738</v>
      </c>
      <c r="M118" s="191">
        <v>42288.0</v>
      </c>
      <c r="N118" s="191"/>
      <c r="O118" s="192">
        <v>1.01804</v>
      </c>
      <c r="P118" s="194"/>
      <c r="Q118" s="195">
        <f t="shared" ref="Q118:R118" si="118">(O118*24*3600*30/8)/100000</f>
        <v>3.2984496</v>
      </c>
      <c r="R118" s="195">
        <f t="shared" si="118"/>
        <v>0</v>
      </c>
      <c r="S118" s="197">
        <v>0.0</v>
      </c>
      <c r="T118" s="201">
        <f t="shared" si="31"/>
        <v>1</v>
      </c>
      <c r="U118" s="201">
        <v>0.99</v>
      </c>
      <c r="V118" s="194">
        <v>2678400.0</v>
      </c>
      <c r="W118" s="182">
        <f t="shared" si="3"/>
        <v>0</v>
      </c>
      <c r="X118" s="203" t="s">
        <v>291</v>
      </c>
      <c r="Y118" s="204">
        <v>1300000.0</v>
      </c>
      <c r="Z118" s="182"/>
      <c r="AA118" s="182"/>
      <c r="AB118" s="182"/>
      <c r="AC118" s="182"/>
      <c r="AD118" s="182"/>
      <c r="AE118" s="206">
        <f t="shared" si="78"/>
        <v>1300000</v>
      </c>
      <c r="AF118" s="207">
        <f t="shared" si="5"/>
        <v>1300000</v>
      </c>
      <c r="AG118" s="184"/>
      <c r="AH118" s="170"/>
      <c r="AI118" s="184"/>
      <c r="AJ118" s="2"/>
      <c r="AK118" s="2"/>
      <c r="AL118" s="10"/>
      <c r="AM118" s="211"/>
      <c r="AN118" s="51"/>
      <c r="AO118" s="212"/>
      <c r="AP118" s="10"/>
      <c r="AQ118" s="213"/>
      <c r="AR118" s="213"/>
      <c r="AS118" s="211"/>
      <c r="AT118" s="211"/>
      <c r="AU118" s="211"/>
      <c r="AV118" s="214"/>
      <c r="AW118" s="21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</row>
    <row r="119" ht="22.5" customHeight="1">
      <c r="A119" s="170">
        <f t="shared" si="6"/>
        <v>114</v>
      </c>
      <c r="B119" s="173" t="s">
        <v>2181</v>
      </c>
      <c r="C119" s="182" t="str">
        <f t="array" ref="C119">_xlfn.XLOOKUP(G119,DATABASE!$A$2:$A$806,DATABASE!$B$2:$B$806)</f>
        <v>ATM KB Sistem Administrasi Manunggal Satu Atap Jember, Jl. Dr.Soebandi No 123, Jember</v>
      </c>
      <c r="D119" s="184" t="str">
        <f t="array" ref="D119">_xlfn.XLOOKUP(G119,DATABASE!$A$2:$A$809,DATABASE!$C$2:$C$809)</f>
        <v>ATM</v>
      </c>
      <c r="E119" s="184" t="s">
        <v>351</v>
      </c>
      <c r="F119" s="184" t="s">
        <v>243</v>
      </c>
      <c r="G119" s="184" t="s">
        <v>1804</v>
      </c>
      <c r="H119" s="184">
        <v>202512.0</v>
      </c>
      <c r="I119" s="184" t="s">
        <v>1258</v>
      </c>
      <c r="J119" s="182"/>
      <c r="K119" s="184"/>
      <c r="L119" s="182" t="s">
        <v>1806</v>
      </c>
      <c r="M119" s="194" t="s">
        <v>2909</v>
      </c>
      <c r="N119" s="191"/>
      <c r="O119" s="192">
        <v>31.9</v>
      </c>
      <c r="P119" s="194"/>
      <c r="Q119" s="195">
        <f t="shared" ref="Q119:R119" si="119">(O119*24*3600*30/8)/100000</f>
        <v>103.356</v>
      </c>
      <c r="R119" s="195">
        <f t="shared" si="119"/>
        <v>0</v>
      </c>
      <c r="S119" s="197">
        <v>0.0</v>
      </c>
      <c r="T119" s="201">
        <f t="shared" si="31"/>
        <v>1</v>
      </c>
      <c r="U119" s="201">
        <v>0.99</v>
      </c>
      <c r="V119" s="194">
        <v>2678400.0</v>
      </c>
      <c r="W119" s="182">
        <f t="shared" si="3"/>
        <v>0</v>
      </c>
      <c r="X119" s="203" t="s">
        <v>291</v>
      </c>
      <c r="Y119" s="204">
        <v>1300000.0</v>
      </c>
      <c r="Z119" s="182"/>
      <c r="AA119" s="182"/>
      <c r="AB119" s="182"/>
      <c r="AC119" s="182"/>
      <c r="AD119" s="182"/>
      <c r="AE119" s="206">
        <f t="shared" si="78"/>
        <v>1300000</v>
      </c>
      <c r="AF119" s="207">
        <f t="shared" si="5"/>
        <v>1300000</v>
      </c>
      <c r="AG119" s="184"/>
      <c r="AH119" s="170"/>
      <c r="AI119" s="184"/>
      <c r="AJ119" s="2"/>
      <c r="AK119" s="2"/>
      <c r="AL119" s="10"/>
      <c r="AM119" s="211"/>
      <c r="AN119" s="51"/>
      <c r="AO119" s="212"/>
      <c r="AP119" s="10"/>
      <c r="AQ119" s="213"/>
      <c r="AR119" s="213"/>
      <c r="AS119" s="211"/>
      <c r="AT119" s="211"/>
      <c r="AU119" s="211"/>
      <c r="AV119" s="214"/>
      <c r="AW119" s="21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</row>
    <row r="120" ht="22.5" customHeight="1">
      <c r="A120" s="170">
        <f t="shared" si="6"/>
        <v>115</v>
      </c>
      <c r="B120" s="173" t="s">
        <v>2181</v>
      </c>
      <c r="C120" s="182" t="str">
        <f t="array" ref="C120">_xlfn.XLOOKUP(G120,DATABASE!$A$2:$A$806,DATABASE!$B$2:$B$806)</f>
        <v>ATM KB Sistem Administrasi Manunggal Satu Atap Jember, Jl. Teratai No.10-11, Jember</v>
      </c>
      <c r="D120" s="184" t="str">
        <f t="array" ref="D120">_xlfn.XLOOKUP(G120,DATABASE!$A$2:$A$809,DATABASE!$C$2:$C$809)</f>
        <v>ATM</v>
      </c>
      <c r="E120" s="184" t="s">
        <v>351</v>
      </c>
      <c r="F120" s="184" t="s">
        <v>243</v>
      </c>
      <c r="G120" s="184" t="s">
        <v>1808</v>
      </c>
      <c r="H120" s="184">
        <v>202512.0</v>
      </c>
      <c r="I120" s="184" t="s">
        <v>1258</v>
      </c>
      <c r="J120" s="182"/>
      <c r="K120" s="184"/>
      <c r="L120" s="182" t="s">
        <v>1810</v>
      </c>
      <c r="M120" s="194" t="s">
        <v>2910</v>
      </c>
      <c r="N120" s="191"/>
      <c r="O120" s="192">
        <v>30.77</v>
      </c>
      <c r="P120" s="194"/>
      <c r="Q120" s="195">
        <f t="shared" ref="Q120:R120" si="120">(O120*24*3600*30/8)/100000</f>
        <v>99.6948</v>
      </c>
      <c r="R120" s="195">
        <f t="shared" si="120"/>
        <v>0</v>
      </c>
      <c r="S120" s="197">
        <v>0.0</v>
      </c>
      <c r="T120" s="201">
        <f t="shared" si="31"/>
        <v>1</v>
      </c>
      <c r="U120" s="201">
        <v>0.99</v>
      </c>
      <c r="V120" s="194">
        <v>2678400.0</v>
      </c>
      <c r="W120" s="182">
        <f t="shared" si="3"/>
        <v>0</v>
      </c>
      <c r="X120" s="203" t="s">
        <v>291</v>
      </c>
      <c r="Y120" s="204">
        <v>1300000.0</v>
      </c>
      <c r="Z120" s="182"/>
      <c r="AA120" s="182"/>
      <c r="AB120" s="182"/>
      <c r="AC120" s="182"/>
      <c r="AD120" s="182"/>
      <c r="AE120" s="206">
        <f t="shared" si="78"/>
        <v>1300000</v>
      </c>
      <c r="AF120" s="207">
        <f t="shared" si="5"/>
        <v>1300000</v>
      </c>
      <c r="AG120" s="184"/>
      <c r="AH120" s="170"/>
      <c r="AI120" s="184"/>
      <c r="AJ120" s="2"/>
      <c r="AK120" s="2"/>
      <c r="AL120" s="10"/>
      <c r="AM120" s="211"/>
      <c r="AN120" s="51"/>
      <c r="AO120" s="212"/>
      <c r="AP120" s="10"/>
      <c r="AQ120" s="213"/>
      <c r="AR120" s="213"/>
      <c r="AS120" s="211"/>
      <c r="AT120" s="211"/>
      <c r="AU120" s="211"/>
      <c r="AV120" s="214"/>
      <c r="AW120" s="21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</row>
    <row r="121" ht="22.5" customHeight="1">
      <c r="A121" s="170">
        <f t="shared" si="6"/>
        <v>116</v>
      </c>
      <c r="B121" s="173" t="s">
        <v>2181</v>
      </c>
      <c r="C121" s="182" t="str">
        <f t="array" ref="C121">_xlfn.XLOOKUP(G121,DATABASE!$A$2:$A$806,DATABASE!$B$2:$B$806)</f>
        <v>ATM SMKN 5 Jember, SMKN 5 JL. BRAWIJAYA NO.55, DARUNGAN JUBUNG, KEC SUKORAMBI, KABUPATEN JEMBER,, JEMBER,55</v>
      </c>
      <c r="D121" s="184" t="str">
        <f t="array" ref="D121">_xlfn.XLOOKUP(G121,DATABASE!$A$2:$A$809,DATABASE!$C$2:$C$809)</f>
        <v>ATM</v>
      </c>
      <c r="E121" s="184" t="s">
        <v>351</v>
      </c>
      <c r="F121" s="184" t="s">
        <v>243</v>
      </c>
      <c r="G121" s="184" t="s">
        <v>1795</v>
      </c>
      <c r="H121" s="184">
        <v>202512.0</v>
      </c>
      <c r="I121" s="184" t="s">
        <v>1258</v>
      </c>
      <c r="J121" s="182"/>
      <c r="K121" s="184"/>
      <c r="L121" s="182" t="s">
        <v>1799</v>
      </c>
      <c r="M121" s="191">
        <v>42156.0</v>
      </c>
      <c r="N121" s="191"/>
      <c r="O121" s="192">
        <v>1.24686</v>
      </c>
      <c r="P121" s="194"/>
      <c r="Q121" s="195">
        <f t="shared" ref="Q121:R121" si="121">(O121*24*3600*30/8)/100000</f>
        <v>4.0398264</v>
      </c>
      <c r="R121" s="195">
        <f t="shared" si="121"/>
        <v>0</v>
      </c>
      <c r="S121" s="197">
        <v>0.0</v>
      </c>
      <c r="T121" s="201">
        <f t="shared" si="31"/>
        <v>1</v>
      </c>
      <c r="U121" s="201">
        <v>0.99</v>
      </c>
      <c r="V121" s="194">
        <v>2678400.0</v>
      </c>
      <c r="W121" s="182">
        <f t="shared" si="3"/>
        <v>0</v>
      </c>
      <c r="X121" s="203" t="s">
        <v>291</v>
      </c>
      <c r="Y121" s="204">
        <v>1300000.0</v>
      </c>
      <c r="Z121" s="182"/>
      <c r="AA121" s="182"/>
      <c r="AB121" s="182"/>
      <c r="AC121" s="182"/>
      <c r="AD121" s="182"/>
      <c r="AE121" s="206">
        <f t="shared" si="78"/>
        <v>1300000</v>
      </c>
      <c r="AF121" s="207">
        <f t="shared" si="5"/>
        <v>1300000</v>
      </c>
      <c r="AG121" s="184"/>
      <c r="AH121" s="170"/>
      <c r="AI121" s="184"/>
      <c r="AJ121" s="2"/>
      <c r="AK121" s="2"/>
      <c r="AL121" s="10"/>
      <c r="AM121" s="211"/>
      <c r="AN121" s="51"/>
      <c r="AO121" s="212"/>
      <c r="AP121" s="10"/>
      <c r="AQ121" s="213"/>
      <c r="AR121" s="213"/>
      <c r="AS121" s="211"/>
      <c r="AT121" s="211"/>
      <c r="AU121" s="211"/>
      <c r="AV121" s="214"/>
      <c r="AW121" s="21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</row>
    <row r="122" ht="22.5" customHeight="1">
      <c r="A122" s="170">
        <f t="shared" si="6"/>
        <v>117</v>
      </c>
      <c r="B122" s="173" t="s">
        <v>2181</v>
      </c>
      <c r="C122" s="182" t="str">
        <f t="array" ref="C122">_xlfn.XLOOKUP(G122,DATABASE!$A$2:$A$806,DATABASE!$B$2:$B$806)</f>
        <v>ATM Dira Park Ambulu,Raya Blater No KM 4 Dusun Watukebo, Jember</v>
      </c>
      <c r="D122" s="184" t="str">
        <f t="array" ref="D122">_xlfn.XLOOKUP(G122,DATABASE!$A$2:$A$809,DATABASE!$C$2:$C$809)</f>
        <v>ATM</v>
      </c>
      <c r="E122" s="184" t="s">
        <v>351</v>
      </c>
      <c r="F122" s="184" t="s">
        <v>243</v>
      </c>
      <c r="G122" s="184" t="s">
        <v>1836</v>
      </c>
      <c r="H122" s="184">
        <v>202512.0</v>
      </c>
      <c r="I122" s="184" t="s">
        <v>1258</v>
      </c>
      <c r="J122" s="182"/>
      <c r="K122" s="184"/>
      <c r="L122" s="182" t="s">
        <v>1838</v>
      </c>
      <c r="M122" s="194" t="s">
        <v>2912</v>
      </c>
      <c r="N122" s="191"/>
      <c r="O122" s="192">
        <v>1.09497</v>
      </c>
      <c r="P122" s="194"/>
      <c r="Q122" s="195">
        <f t="shared" ref="Q122:R122" si="122">(O122*24*3600*30/8)/100000</f>
        <v>3.5477028</v>
      </c>
      <c r="R122" s="195">
        <f t="shared" si="122"/>
        <v>0</v>
      </c>
      <c r="S122" s="197">
        <v>0.0</v>
      </c>
      <c r="T122" s="201">
        <f t="shared" si="31"/>
        <v>1</v>
      </c>
      <c r="U122" s="201">
        <v>0.99</v>
      </c>
      <c r="V122" s="194">
        <v>2678400.0</v>
      </c>
      <c r="W122" s="182">
        <f t="shared" si="3"/>
        <v>0</v>
      </c>
      <c r="X122" s="203" t="s">
        <v>291</v>
      </c>
      <c r="Y122" s="204">
        <v>1300000.0</v>
      </c>
      <c r="Z122" s="182"/>
      <c r="AA122" s="182"/>
      <c r="AB122" s="182"/>
      <c r="AC122" s="182"/>
      <c r="AD122" s="182"/>
      <c r="AE122" s="206">
        <f t="shared" si="78"/>
        <v>1300000</v>
      </c>
      <c r="AF122" s="207">
        <f t="shared" si="5"/>
        <v>1300000</v>
      </c>
      <c r="AG122" s="184"/>
      <c r="AH122" s="170"/>
      <c r="AI122" s="184"/>
      <c r="AJ122" s="2"/>
      <c r="AK122" s="2"/>
      <c r="AL122" s="10"/>
      <c r="AM122" s="211"/>
      <c r="AN122" s="51"/>
      <c r="AO122" s="212"/>
      <c r="AP122" s="10"/>
      <c r="AQ122" s="213"/>
      <c r="AR122" s="213"/>
      <c r="AS122" s="211"/>
      <c r="AT122" s="211"/>
      <c r="AU122" s="211"/>
      <c r="AV122" s="214"/>
      <c r="AW122" s="21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</row>
    <row r="123" ht="22.5" customHeight="1">
      <c r="A123" s="170">
        <f t="shared" si="6"/>
        <v>118</v>
      </c>
      <c r="B123" s="173" t="s">
        <v>2181</v>
      </c>
      <c r="C123" s="182" t="str">
        <f t="array" ref="C123">_xlfn.XLOOKUP(G123,DATABASE!$A$2:$A$806,DATABASE!$B$2:$B$806)</f>
        <v>Kantor Kas Sempolan Jl.A.Yani 10, Kel Sumberjati, Kec Silo, Kab Jember</v>
      </c>
      <c r="D123" s="184" t="str">
        <f t="array" ref="D123">_xlfn.XLOOKUP(G123,DATABASE!$A$2:$A$809,DATABASE!$C$2:$C$809)</f>
        <v>KANTOR KAS</v>
      </c>
      <c r="E123" s="184" t="s">
        <v>351</v>
      </c>
      <c r="F123" s="184" t="s">
        <v>243</v>
      </c>
      <c r="G123" s="184" t="s">
        <v>2096</v>
      </c>
      <c r="H123" s="184">
        <v>202512.0</v>
      </c>
      <c r="I123" s="184" t="s">
        <v>461</v>
      </c>
      <c r="J123" s="182"/>
      <c r="K123" s="184"/>
      <c r="L123" s="182" t="s">
        <v>2098</v>
      </c>
      <c r="M123" s="194" t="s">
        <v>2913</v>
      </c>
      <c r="N123" s="191"/>
      <c r="O123" s="192">
        <v>19.36</v>
      </c>
      <c r="P123" s="194"/>
      <c r="Q123" s="195">
        <f t="shared" ref="Q123:R123" si="123">(O123*24*3600*30/8)/100000</f>
        <v>62.7264</v>
      </c>
      <c r="R123" s="195">
        <f t="shared" si="123"/>
        <v>0</v>
      </c>
      <c r="S123" s="197">
        <v>0.0</v>
      </c>
      <c r="T123" s="201">
        <f t="shared" si="31"/>
        <v>1</v>
      </c>
      <c r="U123" s="201">
        <v>0.99</v>
      </c>
      <c r="V123" s="194">
        <v>2678400.0</v>
      </c>
      <c r="W123" s="182">
        <f t="shared" si="3"/>
        <v>0</v>
      </c>
      <c r="X123" s="203" t="s">
        <v>291</v>
      </c>
      <c r="Y123" s="204">
        <v>2319819.0</v>
      </c>
      <c r="Z123" s="182"/>
      <c r="AA123" s="182"/>
      <c r="AB123" s="182"/>
      <c r="AC123" s="182"/>
      <c r="AD123" s="182"/>
      <c r="AE123" s="206">
        <f t="shared" si="78"/>
        <v>2319819</v>
      </c>
      <c r="AF123" s="207">
        <f t="shared" si="5"/>
        <v>2319819</v>
      </c>
      <c r="AG123" s="184"/>
      <c r="AH123" s="170"/>
      <c r="AI123" s="184"/>
      <c r="AJ123" s="2"/>
      <c r="AK123" s="2"/>
      <c r="AL123" s="10"/>
      <c r="AM123" s="211"/>
      <c r="AN123" s="51"/>
      <c r="AO123" s="212"/>
      <c r="AP123" s="10"/>
      <c r="AQ123" s="213"/>
      <c r="AR123" s="213"/>
      <c r="AS123" s="211"/>
      <c r="AT123" s="211"/>
      <c r="AU123" s="211"/>
      <c r="AV123" s="214"/>
      <c r="AW123" s="21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</row>
    <row r="124" ht="22.5" customHeight="1">
      <c r="A124" s="170">
        <f t="shared" si="6"/>
        <v>119</v>
      </c>
      <c r="B124" s="173" t="s">
        <v>2181</v>
      </c>
      <c r="C124" s="182" t="str">
        <f t="array" ref="C124">_xlfn.XLOOKUP(G124,DATABASE!$A$2:$A$806,DATABASE!$B$2:$B$806)</f>
        <v>Host To Host SP2D Cab Jember Jl.Sudarman 1 Jember</v>
      </c>
      <c r="D124" s="184" t="str">
        <f t="array" ref="D124">_xlfn.XLOOKUP(G124,DATABASE!$A$2:$A$809,DATABASE!$C$2:$C$809)</f>
        <v>H2H</v>
      </c>
      <c r="E124" s="184" t="s">
        <v>351</v>
      </c>
      <c r="F124" s="184" t="s">
        <v>243</v>
      </c>
      <c r="G124" s="184" t="s">
        <v>1606</v>
      </c>
      <c r="H124" s="184">
        <v>202512.0</v>
      </c>
      <c r="I124" s="184" t="s">
        <v>461</v>
      </c>
      <c r="J124" s="182"/>
      <c r="K124" s="184"/>
      <c r="L124" s="182" t="s">
        <v>1608</v>
      </c>
      <c r="M124" s="191">
        <v>43781.0</v>
      </c>
      <c r="N124" s="191"/>
      <c r="O124" s="192">
        <v>12.22</v>
      </c>
      <c r="P124" s="194"/>
      <c r="Q124" s="195">
        <f t="shared" ref="Q124:R124" si="124">(O124*24*3600*30/8)/100000</f>
        <v>39.5928</v>
      </c>
      <c r="R124" s="195">
        <f t="shared" si="124"/>
        <v>0</v>
      </c>
      <c r="S124" s="197">
        <v>0.0</v>
      </c>
      <c r="T124" s="201">
        <f t="shared" si="31"/>
        <v>1</v>
      </c>
      <c r="U124" s="201">
        <v>0.99</v>
      </c>
      <c r="V124" s="194">
        <v>2678400.0</v>
      </c>
      <c r="W124" s="182">
        <f t="shared" si="3"/>
        <v>0</v>
      </c>
      <c r="X124" s="203" t="s">
        <v>291</v>
      </c>
      <c r="Y124" s="204">
        <v>2319819.0</v>
      </c>
      <c r="Z124" s="182"/>
      <c r="AA124" s="182"/>
      <c r="AB124" s="182"/>
      <c r="AC124" s="182"/>
      <c r="AD124" s="182"/>
      <c r="AE124" s="206">
        <f t="shared" si="78"/>
        <v>2319819</v>
      </c>
      <c r="AF124" s="207">
        <f t="shared" si="5"/>
        <v>2319819</v>
      </c>
      <c r="AG124" s="184"/>
      <c r="AH124" s="170"/>
      <c r="AI124" s="184"/>
      <c r="AJ124" s="2"/>
      <c r="AK124" s="2"/>
      <c r="AL124" s="10"/>
      <c r="AM124" s="211"/>
      <c r="AN124" s="51"/>
      <c r="AO124" s="212"/>
      <c r="AP124" s="10"/>
      <c r="AQ124" s="213"/>
      <c r="AR124" s="213"/>
      <c r="AS124" s="211"/>
      <c r="AT124" s="211"/>
      <c r="AU124" s="211"/>
      <c r="AV124" s="214"/>
      <c r="AW124" s="21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</row>
    <row r="125" ht="22.5" customHeight="1">
      <c r="A125" s="170">
        <f t="shared" si="6"/>
        <v>120</v>
      </c>
      <c r="B125" s="173" t="s">
        <v>2181</v>
      </c>
      <c r="C125" s="182" t="str">
        <f t="array" ref="C125">_xlfn.XLOOKUP(G125,DATABASE!$A$2:$A$806,DATABASE!$B$2:$B$806)</f>
        <v>Payment Point Sistem Administrasi Manunggal Satu Atap Barat,Teratai 10-11,Jember</v>
      </c>
      <c r="D125" s="184" t="str">
        <f t="array" ref="D125">_xlfn.XLOOKUP(G125,DATABASE!$A$2:$A$809,DATABASE!$C$2:$C$809)</f>
        <v>PAYMENT POINT</v>
      </c>
      <c r="E125" s="184" t="s">
        <v>351</v>
      </c>
      <c r="F125" s="184" t="s">
        <v>243</v>
      </c>
      <c r="G125" s="184" t="s">
        <v>2251</v>
      </c>
      <c r="H125" s="184">
        <v>202512.0</v>
      </c>
      <c r="I125" s="184" t="s">
        <v>461</v>
      </c>
      <c r="J125" s="182"/>
      <c r="K125" s="184"/>
      <c r="L125" s="182" t="s">
        <v>2253</v>
      </c>
      <c r="M125" s="194" t="s">
        <v>2914</v>
      </c>
      <c r="N125" s="191"/>
      <c r="O125" s="192">
        <v>3.97</v>
      </c>
      <c r="P125" s="194"/>
      <c r="Q125" s="195">
        <f t="shared" ref="Q125:R125" si="125">(O125*24*3600*30/8)/100000</f>
        <v>12.8628</v>
      </c>
      <c r="R125" s="195">
        <f t="shared" si="125"/>
        <v>0</v>
      </c>
      <c r="S125" s="197">
        <v>0.0</v>
      </c>
      <c r="T125" s="201">
        <f t="shared" si="31"/>
        <v>1</v>
      </c>
      <c r="U125" s="201">
        <v>0.99</v>
      </c>
      <c r="V125" s="194">
        <v>2678400.0</v>
      </c>
      <c r="W125" s="182">
        <f t="shared" si="3"/>
        <v>0</v>
      </c>
      <c r="X125" s="203" t="s">
        <v>291</v>
      </c>
      <c r="Y125" s="204">
        <v>2319819.0</v>
      </c>
      <c r="Z125" s="182"/>
      <c r="AA125" s="182"/>
      <c r="AB125" s="182"/>
      <c r="AC125" s="182"/>
      <c r="AD125" s="182"/>
      <c r="AE125" s="206">
        <f t="shared" si="78"/>
        <v>2319819</v>
      </c>
      <c r="AF125" s="207">
        <f t="shared" si="5"/>
        <v>2319819</v>
      </c>
      <c r="AG125" s="184"/>
      <c r="AH125" s="170"/>
      <c r="AI125" s="184"/>
      <c r="AJ125" s="2"/>
      <c r="AK125" s="2"/>
      <c r="AL125" s="10"/>
      <c r="AM125" s="211"/>
      <c r="AN125" s="51"/>
      <c r="AO125" s="212"/>
      <c r="AP125" s="10"/>
      <c r="AQ125" s="213"/>
      <c r="AR125" s="213"/>
      <c r="AS125" s="211"/>
      <c r="AT125" s="211"/>
      <c r="AU125" s="211"/>
      <c r="AV125" s="214"/>
      <c r="AW125" s="21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</row>
    <row r="126" ht="22.5" customHeight="1">
      <c r="A126" s="170">
        <f t="shared" si="6"/>
        <v>121</v>
      </c>
      <c r="B126" s="173" t="s">
        <v>2181</v>
      </c>
      <c r="C126" s="182" t="str">
        <f t="array" ref="C126">_xlfn.XLOOKUP(G126,DATABASE!$A$2:$A$806,DATABASE!$B$2:$B$806)</f>
        <v>Payment Point Sistem Administrasi Manunggal Satu Atap Timur, Dr.Soebandi No.123, Jember</v>
      </c>
      <c r="D126" s="184" t="str">
        <f t="array" ref="D126">_xlfn.XLOOKUP(G126,DATABASE!$A$2:$A$809,DATABASE!$C$2:$C$809)</f>
        <v>PAYMENT POINT</v>
      </c>
      <c r="E126" s="184" t="s">
        <v>351</v>
      </c>
      <c r="F126" s="184" t="s">
        <v>243</v>
      </c>
      <c r="G126" s="184" t="s">
        <v>2247</v>
      </c>
      <c r="H126" s="184">
        <v>202512.0</v>
      </c>
      <c r="I126" s="184" t="s">
        <v>461</v>
      </c>
      <c r="J126" s="182"/>
      <c r="K126" s="184"/>
      <c r="L126" s="182" t="s">
        <v>2249</v>
      </c>
      <c r="M126" s="194" t="s">
        <v>2914</v>
      </c>
      <c r="N126" s="191"/>
      <c r="O126" s="192">
        <v>0.6981600000000001</v>
      </c>
      <c r="P126" s="194"/>
      <c r="Q126" s="195">
        <f t="shared" ref="Q126:R126" si="126">(O126*24*3600*30/8)/100000</f>
        <v>2.2620384</v>
      </c>
      <c r="R126" s="195">
        <f t="shared" si="126"/>
        <v>0</v>
      </c>
      <c r="S126" s="197">
        <v>0.0</v>
      </c>
      <c r="T126" s="201">
        <f t="shared" si="31"/>
        <v>1</v>
      </c>
      <c r="U126" s="201">
        <v>0.99</v>
      </c>
      <c r="V126" s="194">
        <v>2678400.0</v>
      </c>
      <c r="W126" s="182">
        <f t="shared" si="3"/>
        <v>0</v>
      </c>
      <c r="X126" s="203" t="s">
        <v>291</v>
      </c>
      <c r="Y126" s="204">
        <v>2319819.0</v>
      </c>
      <c r="Z126" s="182"/>
      <c r="AA126" s="182"/>
      <c r="AB126" s="182"/>
      <c r="AC126" s="182"/>
      <c r="AD126" s="182"/>
      <c r="AE126" s="206">
        <f t="shared" si="78"/>
        <v>2319819</v>
      </c>
      <c r="AF126" s="207">
        <f t="shared" si="5"/>
        <v>2319819</v>
      </c>
      <c r="AG126" s="184"/>
      <c r="AH126" s="170"/>
      <c r="AI126" s="184"/>
      <c r="AJ126" s="2"/>
      <c r="AK126" s="2"/>
      <c r="AL126" s="10"/>
      <c r="AM126" s="211"/>
      <c r="AN126" s="51"/>
      <c r="AO126" s="212"/>
      <c r="AP126" s="10"/>
      <c r="AQ126" s="213"/>
      <c r="AR126" s="213"/>
      <c r="AS126" s="211"/>
      <c r="AT126" s="211"/>
      <c r="AU126" s="211"/>
      <c r="AV126" s="214"/>
      <c r="AW126" s="21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</row>
    <row r="127" ht="22.5" customHeight="1">
      <c r="A127" s="170">
        <f t="shared" si="6"/>
        <v>122</v>
      </c>
      <c r="B127" s="173" t="s">
        <v>2181</v>
      </c>
      <c r="C127" s="182" t="str">
        <f t="array" ref="C127">_xlfn.XLOOKUP(G127,DATABASE!$A$2:$A$806,DATABASE!$B$2:$B$806)</f>
        <v>Kantor Kas UNEJ Bakorwil, Jl.Kalimantan 42 Jember</v>
      </c>
      <c r="D127" s="184" t="str">
        <f t="array" ref="D127">_xlfn.XLOOKUP(G127,DATABASE!$A$2:$A$809,DATABASE!$C$2:$C$809)</f>
        <v>KANTOR KAS</v>
      </c>
      <c r="E127" s="184" t="s">
        <v>351</v>
      </c>
      <c r="F127" s="184" t="s">
        <v>243</v>
      </c>
      <c r="G127" s="184" t="s">
        <v>1629</v>
      </c>
      <c r="H127" s="184">
        <v>202512.0</v>
      </c>
      <c r="I127" s="184" t="s">
        <v>461</v>
      </c>
      <c r="J127" s="182"/>
      <c r="K127" s="184"/>
      <c r="L127" s="182" t="s">
        <v>1631</v>
      </c>
      <c r="M127" s="194" t="s">
        <v>2915</v>
      </c>
      <c r="N127" s="191"/>
      <c r="O127" s="192">
        <v>39.53</v>
      </c>
      <c r="P127" s="194"/>
      <c r="Q127" s="195">
        <f t="shared" ref="Q127:R127" si="127">(O127*24*3600*30/8)/100000</f>
        <v>128.0772</v>
      </c>
      <c r="R127" s="195">
        <f t="shared" si="127"/>
        <v>0</v>
      </c>
      <c r="S127" s="197">
        <v>0.0</v>
      </c>
      <c r="T127" s="201">
        <f t="shared" si="31"/>
        <v>1</v>
      </c>
      <c r="U127" s="201">
        <v>0.99</v>
      </c>
      <c r="V127" s="194">
        <v>2678400.0</v>
      </c>
      <c r="W127" s="182">
        <f t="shared" si="3"/>
        <v>0</v>
      </c>
      <c r="X127" s="203" t="s">
        <v>291</v>
      </c>
      <c r="Y127" s="204">
        <v>2319819.0</v>
      </c>
      <c r="Z127" s="182"/>
      <c r="AA127" s="182"/>
      <c r="AB127" s="182"/>
      <c r="AC127" s="182"/>
      <c r="AD127" s="182"/>
      <c r="AE127" s="206">
        <f t="shared" si="78"/>
        <v>2319819</v>
      </c>
      <c r="AF127" s="207">
        <f t="shared" si="5"/>
        <v>2319819</v>
      </c>
      <c r="AG127" s="184"/>
      <c r="AH127" s="170"/>
      <c r="AI127" s="184"/>
      <c r="AJ127" s="2"/>
      <c r="AK127" s="2"/>
      <c r="AL127" s="2"/>
      <c r="AM127" s="211"/>
      <c r="AN127" s="51"/>
      <c r="AO127" s="212"/>
      <c r="AP127" s="10"/>
      <c r="AQ127" s="213"/>
      <c r="AR127" s="213"/>
      <c r="AS127" s="211"/>
      <c r="AT127" s="211"/>
      <c r="AU127" s="211"/>
      <c r="AV127" s="214"/>
      <c r="AW127" s="21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</row>
    <row r="128" ht="22.5" customHeight="1">
      <c r="A128" s="170">
        <f t="shared" si="6"/>
        <v>123</v>
      </c>
      <c r="B128" s="173" t="s">
        <v>2181</v>
      </c>
      <c r="C128" s="182" t="str">
        <f t="array" ref="C128">_xlfn.XLOOKUP(G128,DATABASE!$A$2:$A$806,DATABASE!$B$2:$B$806)</f>
        <v>Capem Tanggul</v>
      </c>
      <c r="D128" s="184" t="str">
        <f t="array" ref="D128">_xlfn.XLOOKUP(G128,DATABASE!$A$2:$A$809,DATABASE!$C$2:$C$809)</f>
        <v>CAPEM</v>
      </c>
      <c r="E128" s="184" t="s">
        <v>351</v>
      </c>
      <c r="F128" s="184" t="s">
        <v>243</v>
      </c>
      <c r="G128" s="184" t="s">
        <v>1029</v>
      </c>
      <c r="H128" s="184">
        <v>202512.0</v>
      </c>
      <c r="I128" s="184" t="s">
        <v>753</v>
      </c>
      <c r="J128" s="182"/>
      <c r="K128" s="184"/>
      <c r="L128" s="182" t="s">
        <v>1031</v>
      </c>
      <c r="M128" s="191">
        <v>42186.0</v>
      </c>
      <c r="N128" s="191"/>
      <c r="O128" s="192">
        <v>64.45</v>
      </c>
      <c r="P128" s="194"/>
      <c r="Q128" s="195">
        <f t="shared" ref="Q128:R128" si="128">(O128*24*3600*30/8)/100000</f>
        <v>208.818</v>
      </c>
      <c r="R128" s="195">
        <f t="shared" si="128"/>
        <v>0</v>
      </c>
      <c r="S128" s="197">
        <v>0.0</v>
      </c>
      <c r="T128" s="201">
        <f t="shared" si="31"/>
        <v>1</v>
      </c>
      <c r="U128" s="201">
        <v>0.99</v>
      </c>
      <c r="V128" s="194">
        <v>2678400.0</v>
      </c>
      <c r="W128" s="182">
        <f t="shared" si="3"/>
        <v>0</v>
      </c>
      <c r="X128" s="203" t="s">
        <v>291</v>
      </c>
      <c r="Y128" s="204">
        <v>2792792.0</v>
      </c>
      <c r="Z128" s="182"/>
      <c r="AA128" s="182"/>
      <c r="AB128" s="182"/>
      <c r="AC128" s="182"/>
      <c r="AD128" s="182"/>
      <c r="AE128" s="206">
        <f t="shared" si="78"/>
        <v>2792792</v>
      </c>
      <c r="AF128" s="207">
        <f t="shared" si="5"/>
        <v>2792792</v>
      </c>
      <c r="AG128" s="184"/>
      <c r="AH128" s="170"/>
      <c r="AI128" s="184"/>
      <c r="AJ128" s="2"/>
      <c r="AK128" s="2"/>
      <c r="AL128" s="10"/>
      <c r="AM128" s="211"/>
      <c r="AN128" s="51"/>
      <c r="AO128" s="212"/>
      <c r="AP128" s="10"/>
      <c r="AQ128" s="213"/>
      <c r="AR128" s="213"/>
      <c r="AS128" s="211"/>
      <c r="AT128" s="211"/>
      <c r="AU128" s="211"/>
      <c r="AV128" s="214"/>
      <c r="AW128" s="21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</row>
    <row r="129" ht="22.5" customHeight="1">
      <c r="A129" s="170">
        <f t="shared" si="6"/>
        <v>124</v>
      </c>
      <c r="B129" s="173" t="s">
        <v>2181</v>
      </c>
      <c r="C129" s="182" t="str">
        <f t="array" ref="C129">_xlfn.XLOOKUP(G129,DATABASE!$A$2:$A$806,DATABASE!$B$2:$B$806)</f>
        <v>ATM RSUD Kalisat, Jl.MH Thamrin 03 Kalisat, Jember</v>
      </c>
      <c r="D129" s="184" t="str">
        <f t="array" ref="D129">_xlfn.XLOOKUP(G129,DATABASE!$A$2:$A$809,DATABASE!$C$2:$C$809)</f>
        <v>ATM</v>
      </c>
      <c r="E129" s="184" t="s">
        <v>351</v>
      </c>
      <c r="F129" s="184" t="s">
        <v>243</v>
      </c>
      <c r="G129" s="184" t="s">
        <v>2498</v>
      </c>
      <c r="H129" s="184">
        <v>202512.0</v>
      </c>
      <c r="I129" s="184" t="s">
        <v>1258</v>
      </c>
      <c r="J129" s="182"/>
      <c r="K129" s="184"/>
      <c r="L129" s="182" t="s">
        <v>2503</v>
      </c>
      <c r="M129" s="191">
        <v>44199.0</v>
      </c>
      <c r="N129" s="191"/>
      <c r="O129" s="192">
        <v>1.2539</v>
      </c>
      <c r="P129" s="194"/>
      <c r="Q129" s="195">
        <f t="shared" ref="Q129:R129" si="129">(O129*24*3600*30/8)/100000</f>
        <v>4.062636</v>
      </c>
      <c r="R129" s="195">
        <f t="shared" si="129"/>
        <v>0</v>
      </c>
      <c r="S129" s="197">
        <v>0.0</v>
      </c>
      <c r="T129" s="201">
        <f t="shared" si="31"/>
        <v>1</v>
      </c>
      <c r="U129" s="201">
        <v>0.99</v>
      </c>
      <c r="V129" s="194">
        <v>2678400.0</v>
      </c>
      <c r="W129" s="182">
        <f t="shared" si="3"/>
        <v>0</v>
      </c>
      <c r="X129" s="203" t="s">
        <v>291</v>
      </c>
      <c r="Y129" s="204">
        <v>1300000.0</v>
      </c>
      <c r="Z129" s="182"/>
      <c r="AA129" s="182"/>
      <c r="AB129" s="182"/>
      <c r="AC129" s="182"/>
      <c r="AD129" s="182"/>
      <c r="AE129" s="206">
        <f t="shared" si="78"/>
        <v>1300000</v>
      </c>
      <c r="AF129" s="207">
        <f t="shared" si="5"/>
        <v>1300000</v>
      </c>
      <c r="AG129" s="184"/>
      <c r="AH129" s="170"/>
      <c r="AI129" s="184"/>
      <c r="AJ129" s="2"/>
      <c r="AK129" s="2"/>
      <c r="AL129" s="10"/>
      <c r="AM129" s="211"/>
      <c r="AN129" s="51"/>
      <c r="AO129" s="212"/>
      <c r="AP129" s="10"/>
      <c r="AQ129" s="213"/>
      <c r="AR129" s="213"/>
      <c r="AS129" s="211"/>
      <c r="AT129" s="211"/>
      <c r="AU129" s="211"/>
      <c r="AV129" s="214"/>
      <c r="AW129" s="21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</row>
    <row r="130" ht="22.5" customHeight="1">
      <c r="A130" s="170">
        <f t="shared" si="6"/>
        <v>125</v>
      </c>
      <c r="B130" s="173" t="s">
        <v>2181</v>
      </c>
      <c r="C130" s="182" t="str">
        <f t="array" ref="C130">_xlfn.XLOOKUP(G130,DATABASE!$A$2:$A$806,DATABASE!$B$2:$B$806)</f>
        <v>CRM PG Semboro, JL Rejo Agung N0 1, Jember</v>
      </c>
      <c r="D130" s="184" t="str">
        <f t="array" ref="D130">_xlfn.XLOOKUP(G130,DATABASE!$A$2:$A$809,DATABASE!$C$2:$C$809)</f>
        <v>CRM</v>
      </c>
      <c r="E130" s="184" t="s">
        <v>351</v>
      </c>
      <c r="F130" s="184" t="s">
        <v>243</v>
      </c>
      <c r="G130" s="184" t="s">
        <v>499</v>
      </c>
      <c r="H130" s="184">
        <v>202512.0</v>
      </c>
      <c r="I130" s="184" t="s">
        <v>1258</v>
      </c>
      <c r="J130" s="182"/>
      <c r="K130" s="184"/>
      <c r="L130" s="182" t="s">
        <v>501</v>
      </c>
      <c r="M130" s="194" t="s">
        <v>2917</v>
      </c>
      <c r="N130" s="191"/>
      <c r="O130" s="192">
        <v>1.13755</v>
      </c>
      <c r="P130" s="194"/>
      <c r="Q130" s="195">
        <f t="shared" ref="Q130:R130" si="130">(O130*24*3600*30/8)/100000</f>
        <v>3.685662</v>
      </c>
      <c r="R130" s="195">
        <f t="shared" si="130"/>
        <v>0</v>
      </c>
      <c r="S130" s="197">
        <v>0.0</v>
      </c>
      <c r="T130" s="201">
        <f t="shared" si="31"/>
        <v>1</v>
      </c>
      <c r="U130" s="201">
        <v>0.99</v>
      </c>
      <c r="V130" s="194">
        <v>2678400.0</v>
      </c>
      <c r="W130" s="182">
        <f t="shared" si="3"/>
        <v>0</v>
      </c>
      <c r="X130" s="203" t="s">
        <v>291</v>
      </c>
      <c r="Y130" s="204">
        <v>1300000.0</v>
      </c>
      <c r="Z130" s="182"/>
      <c r="AA130" s="182"/>
      <c r="AB130" s="182"/>
      <c r="AC130" s="182"/>
      <c r="AD130" s="182"/>
      <c r="AE130" s="206">
        <f t="shared" si="78"/>
        <v>1300000</v>
      </c>
      <c r="AF130" s="207">
        <f t="shared" si="5"/>
        <v>1300000</v>
      </c>
      <c r="AG130" s="184"/>
      <c r="AH130" s="170"/>
      <c r="AI130" s="184"/>
      <c r="AJ130" s="2"/>
      <c r="AK130" s="2"/>
      <c r="AL130" s="10"/>
      <c r="AM130" s="211"/>
      <c r="AN130" s="51"/>
      <c r="AO130" s="212"/>
      <c r="AP130" s="10"/>
      <c r="AQ130" s="213"/>
      <c r="AR130" s="213"/>
      <c r="AS130" s="211"/>
      <c r="AT130" s="211"/>
      <c r="AU130" s="211"/>
      <c r="AV130" s="214"/>
      <c r="AW130" s="21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</row>
    <row r="131" ht="22.5" customHeight="1">
      <c r="A131" s="170">
        <f t="shared" si="6"/>
        <v>126</v>
      </c>
      <c r="B131" s="173" t="s">
        <v>2181</v>
      </c>
      <c r="C131" s="182" t="str">
        <f t="array" ref="C131">_xlfn.XLOOKUP(G131,DATABASE!$A$2:$A$806,DATABASE!$B$2:$B$806)</f>
        <v>Kantor Fungsional Jenggawah Jember,JL. Argopuro, Desa Jenggawah, Jember</v>
      </c>
      <c r="D131" s="184" t="str">
        <f t="array" ref="D131">_xlfn.XLOOKUP(G131,DATABASE!$A$2:$A$809,DATABASE!$C$2:$C$809)</f>
        <v>KANTOR FUNGSIONAL</v>
      </c>
      <c r="E131" s="184" t="s">
        <v>351</v>
      </c>
      <c r="F131" s="184" t="s">
        <v>243</v>
      </c>
      <c r="G131" s="184" t="s">
        <v>527</v>
      </c>
      <c r="H131" s="184">
        <v>202512.0</v>
      </c>
      <c r="I131" s="184" t="s">
        <v>461</v>
      </c>
      <c r="J131" s="182"/>
      <c r="K131" s="184"/>
      <c r="L131" s="182" t="s">
        <v>529</v>
      </c>
      <c r="M131" s="194" t="s">
        <v>2918</v>
      </c>
      <c r="N131" s="191"/>
      <c r="O131" s="192">
        <v>4.4</v>
      </c>
      <c r="P131" s="194"/>
      <c r="Q131" s="195">
        <f t="shared" ref="Q131:R131" si="131">(O131*24*3600*30/8)/100000</f>
        <v>14.256</v>
      </c>
      <c r="R131" s="195">
        <f t="shared" si="131"/>
        <v>0</v>
      </c>
      <c r="S131" s="197">
        <v>0.0</v>
      </c>
      <c r="T131" s="201">
        <f t="shared" si="31"/>
        <v>1</v>
      </c>
      <c r="U131" s="201">
        <v>0.99</v>
      </c>
      <c r="V131" s="194">
        <v>2678400.0</v>
      </c>
      <c r="W131" s="182">
        <f t="shared" si="3"/>
        <v>0</v>
      </c>
      <c r="X131" s="203" t="s">
        <v>291</v>
      </c>
      <c r="Y131" s="204">
        <v>2319819.0</v>
      </c>
      <c r="Z131" s="182"/>
      <c r="AA131" s="182"/>
      <c r="AB131" s="182"/>
      <c r="AC131" s="182"/>
      <c r="AD131" s="182"/>
      <c r="AE131" s="206">
        <f t="shared" si="78"/>
        <v>2319819</v>
      </c>
      <c r="AF131" s="207">
        <f t="shared" si="5"/>
        <v>2319819</v>
      </c>
      <c r="AG131" s="184"/>
      <c r="AH131" s="170"/>
      <c r="AI131" s="184"/>
      <c r="AJ131" s="2"/>
      <c r="AK131" s="2"/>
      <c r="AL131" s="10"/>
      <c r="AM131" s="211"/>
      <c r="AN131" s="51"/>
      <c r="AO131" s="212"/>
      <c r="AP131" s="10"/>
      <c r="AQ131" s="213"/>
      <c r="AR131" s="213"/>
      <c r="AS131" s="211"/>
      <c r="AT131" s="211"/>
      <c r="AU131" s="211"/>
      <c r="AV131" s="214"/>
      <c r="AW131" s="21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</row>
    <row r="132" ht="22.5" customHeight="1">
      <c r="A132" s="170">
        <f t="shared" si="6"/>
        <v>127</v>
      </c>
      <c r="B132" s="173" t="s">
        <v>2181</v>
      </c>
      <c r="C132" s="182" t="str">
        <f t="array" ref="C132">_xlfn.XLOOKUP(G132,DATABASE!$A$2:$A$806,DATABASE!$B$2:$B$806)</f>
        <v>Kantor Fungsional Bangsalsari Jember, JL. A. Yani No. 119, Desa Bangsalsari, Jember</v>
      </c>
      <c r="D132" s="184" t="str">
        <f t="array" ref="D132">_xlfn.XLOOKUP(G132,DATABASE!$A$2:$A$809,DATABASE!$C$2:$C$809)</f>
        <v>KANTOR FUNGSIONAL</v>
      </c>
      <c r="E132" s="184" t="s">
        <v>351</v>
      </c>
      <c r="F132" s="184" t="s">
        <v>243</v>
      </c>
      <c r="G132" s="184" t="s">
        <v>534</v>
      </c>
      <c r="H132" s="184">
        <v>202512.0</v>
      </c>
      <c r="I132" s="184" t="s">
        <v>461</v>
      </c>
      <c r="J132" s="182"/>
      <c r="K132" s="184"/>
      <c r="L132" s="182" t="s">
        <v>536</v>
      </c>
      <c r="M132" s="191">
        <v>45723.0</v>
      </c>
      <c r="N132" s="191"/>
      <c r="O132" s="192">
        <v>4.54</v>
      </c>
      <c r="P132" s="194"/>
      <c r="Q132" s="195">
        <f t="shared" ref="Q132:R132" si="132">(O132*24*3600*30/8)/100000</f>
        <v>14.7096</v>
      </c>
      <c r="R132" s="195">
        <f t="shared" si="132"/>
        <v>0</v>
      </c>
      <c r="S132" s="197">
        <v>0.0</v>
      </c>
      <c r="T132" s="201">
        <f t="shared" si="31"/>
        <v>1</v>
      </c>
      <c r="U132" s="201">
        <v>0.99</v>
      </c>
      <c r="V132" s="194">
        <v>2678400.0</v>
      </c>
      <c r="W132" s="182">
        <f t="shared" si="3"/>
        <v>0</v>
      </c>
      <c r="X132" s="203" t="s">
        <v>291</v>
      </c>
      <c r="Y132" s="204">
        <v>2319819.0</v>
      </c>
      <c r="Z132" s="182"/>
      <c r="AA132" s="182"/>
      <c r="AB132" s="182"/>
      <c r="AC132" s="182"/>
      <c r="AD132" s="182"/>
      <c r="AE132" s="206">
        <f t="shared" si="78"/>
        <v>2319819</v>
      </c>
      <c r="AF132" s="207">
        <f t="shared" si="5"/>
        <v>2319819</v>
      </c>
      <c r="AG132" s="184"/>
      <c r="AH132" s="170"/>
      <c r="AI132" s="184"/>
      <c r="AJ132" s="2"/>
      <c r="AK132" s="2"/>
      <c r="AL132" s="10"/>
      <c r="AM132" s="211"/>
      <c r="AN132" s="51"/>
      <c r="AO132" s="212"/>
      <c r="AP132" s="10"/>
      <c r="AQ132" s="213"/>
      <c r="AR132" s="213"/>
      <c r="AS132" s="211"/>
      <c r="AT132" s="211"/>
      <c r="AU132" s="211"/>
      <c r="AV132" s="214"/>
      <c r="AW132" s="21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</row>
    <row r="133" ht="22.5" customHeight="1">
      <c r="A133" s="170">
        <f t="shared" si="6"/>
        <v>128</v>
      </c>
      <c r="B133" s="173" t="s">
        <v>2181</v>
      </c>
      <c r="C133" s="182" t="str">
        <f t="array" ref="C133">_xlfn.XLOOKUP(G133,DATABASE!$A$2:$A$806,DATABASE!$B$2:$B$806)</f>
        <v>ATM Mitratani Jember, JL Brawijaya No. 83, Mangil Kaliwates Wonosari, Jember</v>
      </c>
      <c r="D133" s="184" t="str">
        <f t="array" ref="D133">_xlfn.XLOOKUP(G133,DATABASE!$A$2:$A$809,DATABASE!$C$2:$C$809)</f>
        <v>ATM</v>
      </c>
      <c r="E133" s="184" t="s">
        <v>351</v>
      </c>
      <c r="F133" s="184" t="s">
        <v>243</v>
      </c>
      <c r="G133" s="184" t="s">
        <v>540</v>
      </c>
      <c r="H133" s="184">
        <v>202512.0</v>
      </c>
      <c r="I133" s="184" t="s">
        <v>1258</v>
      </c>
      <c r="J133" s="182"/>
      <c r="K133" s="184"/>
      <c r="L133" s="182" t="s">
        <v>542</v>
      </c>
      <c r="M133" s="194" t="s">
        <v>2919</v>
      </c>
      <c r="N133" s="191"/>
      <c r="O133" s="192">
        <v>0.55777</v>
      </c>
      <c r="P133" s="194"/>
      <c r="Q133" s="195">
        <f t="shared" ref="Q133:R133" si="133">(O133*24*3600*30/8)/100000</f>
        <v>1.8071748</v>
      </c>
      <c r="R133" s="195">
        <f t="shared" si="133"/>
        <v>0</v>
      </c>
      <c r="S133" s="197">
        <v>0.0</v>
      </c>
      <c r="T133" s="201">
        <f t="shared" si="31"/>
        <v>1</v>
      </c>
      <c r="U133" s="201">
        <v>0.99</v>
      </c>
      <c r="V133" s="194">
        <v>2678400.0</v>
      </c>
      <c r="W133" s="182">
        <f t="shared" si="3"/>
        <v>0</v>
      </c>
      <c r="X133" s="203" t="s">
        <v>291</v>
      </c>
      <c r="Y133" s="204">
        <v>1300000.0</v>
      </c>
      <c r="Z133" s="182"/>
      <c r="AA133" s="182"/>
      <c r="AB133" s="182"/>
      <c r="AC133" s="182"/>
      <c r="AD133" s="182"/>
      <c r="AE133" s="206">
        <f t="shared" si="78"/>
        <v>1300000</v>
      </c>
      <c r="AF133" s="207">
        <f t="shared" si="5"/>
        <v>1300000</v>
      </c>
      <c r="AG133" s="184"/>
      <c r="AH133" s="170"/>
      <c r="AI133" s="184"/>
      <c r="AJ133" s="2"/>
      <c r="AK133" s="2"/>
      <c r="AL133" s="10"/>
      <c r="AM133" s="211"/>
      <c r="AN133" s="51"/>
      <c r="AO133" s="212"/>
      <c r="AP133" s="10"/>
      <c r="AQ133" s="213"/>
      <c r="AR133" s="213"/>
      <c r="AS133" s="211"/>
      <c r="AT133" s="211"/>
      <c r="AU133" s="211"/>
      <c r="AV133" s="214"/>
      <c r="AW133" s="21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</row>
    <row r="134" ht="26.25" customHeight="1">
      <c r="A134" s="170">
        <f t="shared" si="6"/>
        <v>129</v>
      </c>
      <c r="B134" s="173" t="s">
        <v>2181</v>
      </c>
      <c r="C134" s="182" t="str">
        <f t="array" ref="C134">_xlfn.XLOOKUP(G134,DATABASE!$A$2:$A$808,DATABASE!$B$2:$B$808)</f>
        <v>Payment Point Mall Kab Jember JL. Gajah Mada 206, Jember</v>
      </c>
      <c r="D134" s="184" t="str">
        <f t="array" ref="D134">_xlfn.XLOOKUP(G134,DATABASE!$A$2:$A$809,DATABASE!$C$2:$C$809)</f>
        <v>PAYMENT POINT</v>
      </c>
      <c r="E134" s="184" t="s">
        <v>351</v>
      </c>
      <c r="F134" s="184" t="s">
        <v>243</v>
      </c>
      <c r="G134" s="383" t="s">
        <v>516</v>
      </c>
      <c r="H134" s="184">
        <v>202512.0</v>
      </c>
      <c r="I134" s="184" t="s">
        <v>461</v>
      </c>
      <c r="J134" s="384"/>
      <c r="K134" s="384"/>
      <c r="L134" s="182" t="s">
        <v>2923</v>
      </c>
      <c r="M134" s="191">
        <v>44968.0</v>
      </c>
      <c r="N134" s="436"/>
      <c r="O134" s="192">
        <v>0.00136</v>
      </c>
      <c r="P134" s="384"/>
      <c r="Q134" s="194">
        <f t="shared" ref="Q134:R134" si="134">(O134*24*3600*30/8)/100000</f>
        <v>0.0044064</v>
      </c>
      <c r="R134" s="194">
        <f t="shared" si="134"/>
        <v>0</v>
      </c>
      <c r="S134" s="197">
        <v>0.0</v>
      </c>
      <c r="T134" s="201">
        <f t="shared" si="31"/>
        <v>1</v>
      </c>
      <c r="U134" s="388">
        <v>0.99</v>
      </c>
      <c r="V134" s="194">
        <v>2678400.0</v>
      </c>
      <c r="W134" s="182">
        <f t="shared" si="3"/>
        <v>0</v>
      </c>
      <c r="X134" s="203" t="s">
        <v>291</v>
      </c>
      <c r="Y134" s="195">
        <v>2319819.0</v>
      </c>
      <c r="Z134" s="384"/>
      <c r="AA134" s="384"/>
      <c r="AB134" s="384"/>
      <c r="AC134" s="384"/>
      <c r="AD134" s="384"/>
      <c r="AE134" s="206">
        <v>2319819.0</v>
      </c>
      <c r="AF134" s="207">
        <f t="shared" si="5"/>
        <v>2319819</v>
      </c>
      <c r="AG134" s="184"/>
      <c r="AH134" s="170"/>
      <c r="AI134" s="184"/>
      <c r="AJ134" s="2"/>
      <c r="AK134" s="2"/>
      <c r="AL134" s="10"/>
      <c r="AM134" s="211"/>
      <c r="AN134" s="51"/>
      <c r="AO134" s="212"/>
      <c r="AP134" s="10"/>
      <c r="AQ134" s="213"/>
      <c r="AR134" s="213"/>
      <c r="AS134" s="211"/>
      <c r="AT134" s="211"/>
      <c r="AU134" s="211"/>
      <c r="AV134" s="214"/>
      <c r="AW134" s="214"/>
      <c r="AX134" s="437"/>
      <c r="AY134" s="38"/>
      <c r="AZ134" s="395"/>
      <c r="BA134" s="38"/>
      <c r="BB134" s="38"/>
      <c r="BC134" s="439"/>
      <c r="BD134" s="439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</row>
    <row r="135" ht="22.5" customHeight="1">
      <c r="A135" s="170">
        <f t="shared" si="6"/>
        <v>130</v>
      </c>
      <c r="B135" s="173" t="s">
        <v>2562</v>
      </c>
      <c r="C135" s="182" t="str">
        <f t="array" ref="C135">_xlfn.XLOOKUP(G135,DATABASE!$A$2:$A$806,DATABASE!$B$2:$B$806)</f>
        <v>Cabang Malang, Jl. Jaksa Agung Suprapto 26-28 Malang</v>
      </c>
      <c r="D135" s="184" t="str">
        <f t="array" ref="D135">_xlfn.XLOOKUP(G135,DATABASE!$A$2:$A$809,DATABASE!$C$2:$C$809)</f>
        <v>CABANG</v>
      </c>
      <c r="E135" s="184" t="s">
        <v>351</v>
      </c>
      <c r="F135" s="184" t="s">
        <v>243</v>
      </c>
      <c r="G135" s="184" t="s">
        <v>960</v>
      </c>
      <c r="H135" s="184">
        <v>202512.0</v>
      </c>
      <c r="I135" s="184" t="s">
        <v>575</v>
      </c>
      <c r="J135" s="182"/>
      <c r="K135" s="184"/>
      <c r="L135" s="182" t="s">
        <v>962</v>
      </c>
      <c r="M135" s="194" t="s">
        <v>2245</v>
      </c>
      <c r="N135" s="191"/>
      <c r="O135" s="192">
        <v>0.15629</v>
      </c>
      <c r="P135" s="194"/>
      <c r="Q135" s="195">
        <f t="shared" ref="Q135:R135" si="135">(O135*24*3600*30/8)/100000</f>
        <v>0.5063796</v>
      </c>
      <c r="R135" s="195">
        <f t="shared" si="135"/>
        <v>0</v>
      </c>
      <c r="S135" s="197">
        <v>0.0</v>
      </c>
      <c r="T135" s="201">
        <f t="shared" si="31"/>
        <v>1</v>
      </c>
      <c r="U135" s="201">
        <v>0.99</v>
      </c>
      <c r="V135" s="194">
        <v>2678400.0</v>
      </c>
      <c r="W135" s="182">
        <f t="shared" si="3"/>
        <v>0</v>
      </c>
      <c r="X135" s="203" t="s">
        <v>291</v>
      </c>
      <c r="Y135" s="204">
        <v>3671171.0</v>
      </c>
      <c r="Z135" s="182"/>
      <c r="AA135" s="182"/>
      <c r="AB135" s="182"/>
      <c r="AC135" s="182"/>
      <c r="AD135" s="182"/>
      <c r="AE135" s="206">
        <f t="shared" ref="AE135:AE796" si="137">SUM(Y135:AD135)</f>
        <v>3671171</v>
      </c>
      <c r="AF135" s="207">
        <f t="shared" si="5"/>
        <v>3671171</v>
      </c>
      <c r="AG135" s="207">
        <v>4.5924045E7</v>
      </c>
      <c r="AH135" s="170"/>
      <c r="AI135" s="184"/>
      <c r="AJ135" s="2"/>
      <c r="AK135" s="2"/>
      <c r="AL135" s="10"/>
      <c r="AM135" s="211"/>
      <c r="AN135" s="51"/>
      <c r="AO135" s="212"/>
      <c r="AP135" s="10"/>
      <c r="AQ135" s="213"/>
      <c r="AR135" s="213"/>
      <c r="AS135" s="211"/>
      <c r="AT135" s="211"/>
      <c r="AU135" s="211"/>
      <c r="AV135" s="214"/>
      <c r="AW135" s="214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56"/>
      <c r="BW135" s="56"/>
      <c r="BX135" s="56"/>
      <c r="BY135" s="56"/>
      <c r="BZ135" s="56"/>
      <c r="CA135" s="56"/>
      <c r="CB135" s="56"/>
      <c r="CC135" s="56"/>
      <c r="CD135" s="56"/>
    </row>
    <row r="136" ht="22.5" customHeight="1">
      <c r="A136" s="170">
        <f t="shared" si="6"/>
        <v>131</v>
      </c>
      <c r="B136" s="173" t="s">
        <v>2562</v>
      </c>
      <c r="C136" s="182" t="str">
        <f t="array" ref="C136">_xlfn.XLOOKUP(G136,DATABASE!$A$2:$A$806,DATABASE!$B$2:$B$806)</f>
        <v>Samsat Online Capem Tumpang Jl.Ry Tumpang 54, Tumpang, Kec.Tumpang,Kab.Malang</v>
      </c>
      <c r="D136" s="184" t="str">
        <f t="array" ref="D136">_xlfn.XLOOKUP(G136,DATABASE!$A$2:$A$809,DATABASE!$C$2:$C$809)</f>
        <v>SAMSAT ONLINE</v>
      </c>
      <c r="E136" s="184" t="s">
        <v>351</v>
      </c>
      <c r="F136" s="184" t="s">
        <v>243</v>
      </c>
      <c r="G136" s="184" t="s">
        <v>374</v>
      </c>
      <c r="H136" s="184">
        <v>202512.0</v>
      </c>
      <c r="I136" s="184" t="s">
        <v>480</v>
      </c>
      <c r="J136" s="182"/>
      <c r="K136" s="184"/>
      <c r="L136" s="182" t="s">
        <v>376</v>
      </c>
      <c r="M136" s="194" t="s">
        <v>2925</v>
      </c>
      <c r="N136" s="191"/>
      <c r="O136" s="192">
        <v>19.29</v>
      </c>
      <c r="P136" s="194"/>
      <c r="Q136" s="195">
        <f t="shared" ref="Q136:R136" si="136">(O136*24*3600*30/8)/100000</f>
        <v>62.4996</v>
      </c>
      <c r="R136" s="195">
        <f t="shared" si="136"/>
        <v>0</v>
      </c>
      <c r="S136" s="197">
        <v>0.0</v>
      </c>
      <c r="T136" s="201">
        <f t="shared" si="31"/>
        <v>1</v>
      </c>
      <c r="U136" s="201">
        <v>0.99</v>
      </c>
      <c r="V136" s="194">
        <v>2678400.0</v>
      </c>
      <c r="W136" s="182">
        <f t="shared" si="3"/>
        <v>0</v>
      </c>
      <c r="X136" s="203" t="s">
        <v>291</v>
      </c>
      <c r="Y136" s="204">
        <v>1950000.0</v>
      </c>
      <c r="Z136" s="182"/>
      <c r="AA136" s="182"/>
      <c r="AB136" s="182"/>
      <c r="AC136" s="182"/>
      <c r="AD136" s="182"/>
      <c r="AE136" s="206">
        <f t="shared" si="137"/>
        <v>1950000</v>
      </c>
      <c r="AF136" s="207">
        <f t="shared" si="5"/>
        <v>1950000</v>
      </c>
      <c r="AG136" s="184"/>
      <c r="AH136" s="170"/>
      <c r="AI136" s="184"/>
      <c r="AJ136" s="2"/>
      <c r="AK136" s="2"/>
      <c r="AL136" s="10"/>
      <c r="AM136" s="211"/>
      <c r="AN136" s="51"/>
      <c r="AO136" s="212"/>
      <c r="AP136" s="10"/>
      <c r="AQ136" s="213"/>
      <c r="AR136" s="213"/>
      <c r="AS136" s="211"/>
      <c r="AT136" s="211"/>
      <c r="AU136" s="211"/>
      <c r="AV136" s="214"/>
      <c r="AW136" s="21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</row>
    <row r="137" ht="22.5" customHeight="1">
      <c r="A137" s="170">
        <f t="shared" si="6"/>
        <v>132</v>
      </c>
      <c r="B137" s="173" t="s">
        <v>2562</v>
      </c>
      <c r="C137" s="182" t="str">
        <f t="array" ref="C137">_xlfn.XLOOKUP(G137,DATABASE!$A$2:$A$806,DATABASE!$B$2:$B$806)</f>
        <v>Capem Tumpang Jl.Ry Tumpang 54, Ds Tumpang, Kec.Tumpang, Kab.Malang</v>
      </c>
      <c r="D137" s="184" t="str">
        <f t="array" ref="D137">_xlfn.XLOOKUP(G137,DATABASE!$A$2:$A$809,DATABASE!$C$2:$C$809)</f>
        <v>CAPEM</v>
      </c>
      <c r="E137" s="184" t="s">
        <v>351</v>
      </c>
      <c r="F137" s="184" t="s">
        <v>243</v>
      </c>
      <c r="G137" s="184" t="s">
        <v>1090</v>
      </c>
      <c r="H137" s="184">
        <v>202512.0</v>
      </c>
      <c r="I137" s="184" t="s">
        <v>753</v>
      </c>
      <c r="J137" s="182"/>
      <c r="K137" s="184"/>
      <c r="L137" s="182" t="s">
        <v>1092</v>
      </c>
      <c r="M137" s="194" t="s">
        <v>2926</v>
      </c>
      <c r="N137" s="191"/>
      <c r="O137" s="192">
        <v>8.95</v>
      </c>
      <c r="P137" s="194"/>
      <c r="Q137" s="195">
        <f t="shared" ref="Q137:R137" si="138">(O137*24*3600*30/8)/100000</f>
        <v>28.998</v>
      </c>
      <c r="R137" s="195">
        <f t="shared" si="138"/>
        <v>0</v>
      </c>
      <c r="S137" s="197">
        <v>0.0</v>
      </c>
      <c r="T137" s="201">
        <f t="shared" si="31"/>
        <v>1</v>
      </c>
      <c r="U137" s="201">
        <v>0.99</v>
      </c>
      <c r="V137" s="194">
        <v>2678400.0</v>
      </c>
      <c r="W137" s="182">
        <f t="shared" si="3"/>
        <v>0</v>
      </c>
      <c r="X137" s="203" t="s">
        <v>291</v>
      </c>
      <c r="Y137" s="204">
        <v>2792792.0</v>
      </c>
      <c r="Z137" s="182"/>
      <c r="AA137" s="182"/>
      <c r="AB137" s="182"/>
      <c r="AC137" s="182"/>
      <c r="AD137" s="182"/>
      <c r="AE137" s="206">
        <f t="shared" si="137"/>
        <v>2792792</v>
      </c>
      <c r="AF137" s="207">
        <f t="shared" si="5"/>
        <v>2792792</v>
      </c>
      <c r="AG137" s="184"/>
      <c r="AH137" s="170"/>
      <c r="AI137" s="184"/>
      <c r="AJ137" s="2"/>
      <c r="AK137" s="2"/>
      <c r="AL137" s="10"/>
      <c r="AM137" s="211"/>
      <c r="AN137" s="51"/>
      <c r="AO137" s="212"/>
      <c r="AP137" s="10"/>
      <c r="AQ137" s="213"/>
      <c r="AR137" s="213"/>
      <c r="AS137" s="211"/>
      <c r="AT137" s="211"/>
      <c r="AU137" s="211"/>
      <c r="AV137" s="214"/>
      <c r="AW137" s="21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</row>
    <row r="138" ht="22.5" customHeight="1">
      <c r="A138" s="170">
        <f t="shared" si="6"/>
        <v>133</v>
      </c>
      <c r="B138" s="173" t="s">
        <v>2562</v>
      </c>
      <c r="C138" s="182" t="str">
        <f t="array" ref="C138">_xlfn.XLOOKUP(G138,DATABASE!$A$2:$A$806,DATABASE!$B$2:$B$806)</f>
        <v>Kantor Kas &amp; Pajak online H2H Blok Office Buring, Jl. Mayjend Sungkono 1</v>
      </c>
      <c r="D138" s="184" t="str">
        <f t="array" ref="D138">_xlfn.XLOOKUP(G138,DATABASE!$A$2:$A$809,DATABASE!$C$2:$C$809)</f>
        <v>KANTOR KAS</v>
      </c>
      <c r="E138" s="184" t="s">
        <v>351</v>
      </c>
      <c r="F138" s="184" t="s">
        <v>243</v>
      </c>
      <c r="G138" s="184" t="s">
        <v>740</v>
      </c>
      <c r="H138" s="184">
        <v>202512.0</v>
      </c>
      <c r="I138" s="184" t="s">
        <v>461</v>
      </c>
      <c r="J138" s="182"/>
      <c r="K138" s="184"/>
      <c r="L138" s="182" t="s">
        <v>742</v>
      </c>
      <c r="M138" s="194" t="s">
        <v>2927</v>
      </c>
      <c r="N138" s="191"/>
      <c r="O138" s="192">
        <v>31.86</v>
      </c>
      <c r="P138" s="194"/>
      <c r="Q138" s="195">
        <f t="shared" ref="Q138:R138" si="139">(O138*24*3600*30/8)/100000</f>
        <v>103.2264</v>
      </c>
      <c r="R138" s="195">
        <f t="shared" si="139"/>
        <v>0</v>
      </c>
      <c r="S138" s="197">
        <v>0.0</v>
      </c>
      <c r="T138" s="201">
        <f t="shared" si="31"/>
        <v>1</v>
      </c>
      <c r="U138" s="201">
        <v>0.99</v>
      </c>
      <c r="V138" s="194">
        <v>2678400.0</v>
      </c>
      <c r="W138" s="182">
        <f t="shared" si="3"/>
        <v>0</v>
      </c>
      <c r="X138" s="203" t="s">
        <v>291</v>
      </c>
      <c r="Y138" s="204">
        <v>2319819.0</v>
      </c>
      <c r="Z138" s="182"/>
      <c r="AA138" s="182"/>
      <c r="AB138" s="182"/>
      <c r="AC138" s="182"/>
      <c r="AD138" s="182"/>
      <c r="AE138" s="206">
        <f t="shared" si="137"/>
        <v>2319819</v>
      </c>
      <c r="AF138" s="207">
        <f t="shared" si="5"/>
        <v>2319819</v>
      </c>
      <c r="AG138" s="184"/>
      <c r="AH138" s="170"/>
      <c r="AI138" s="184"/>
      <c r="AJ138" s="2"/>
      <c r="AK138" s="2"/>
      <c r="AL138" s="10"/>
      <c r="AM138" s="211"/>
      <c r="AN138" s="51"/>
      <c r="AO138" s="212"/>
      <c r="AP138" s="10"/>
      <c r="AQ138" s="213"/>
      <c r="AR138" s="213"/>
      <c r="AS138" s="211"/>
      <c r="AT138" s="211"/>
      <c r="AU138" s="211"/>
      <c r="AV138" s="214"/>
      <c r="AW138" s="21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</row>
    <row r="139" ht="22.5" customHeight="1">
      <c r="A139" s="170">
        <f t="shared" si="6"/>
        <v>134</v>
      </c>
      <c r="B139" s="173" t="s">
        <v>2562</v>
      </c>
      <c r="C139" s="182" t="str">
        <f t="array" ref="C139">_xlfn.XLOOKUP(G139,DATABASE!$A$2:$A$806,DATABASE!$B$2:$B$806)</f>
        <v>ATM IRD RSSA, Parkiran IGD RSSA, Jl. Jaksa Agung Suprapto No. 2, Malang</v>
      </c>
      <c r="D139" s="184" t="str">
        <f t="array" ref="D139">_xlfn.XLOOKUP(G139,DATABASE!$A$2:$A$809,DATABASE!$C$2:$C$809)</f>
        <v>ATM</v>
      </c>
      <c r="E139" s="184" t="s">
        <v>351</v>
      </c>
      <c r="F139" s="184" t="s">
        <v>243</v>
      </c>
      <c r="G139" s="184" t="s">
        <v>2606</v>
      </c>
      <c r="H139" s="184">
        <v>202512.0</v>
      </c>
      <c r="I139" s="184" t="s">
        <v>1258</v>
      </c>
      <c r="J139" s="182"/>
      <c r="K139" s="184"/>
      <c r="L139" s="182" t="s">
        <v>2789</v>
      </c>
      <c r="M139" s="194" t="s">
        <v>2928</v>
      </c>
      <c r="N139" s="191"/>
      <c r="O139" s="192">
        <v>17.04</v>
      </c>
      <c r="P139" s="194"/>
      <c r="Q139" s="195">
        <f t="shared" ref="Q139:R139" si="140">(O139*24*3600*30/8)/100000</f>
        <v>55.2096</v>
      </c>
      <c r="R139" s="195">
        <f t="shared" si="140"/>
        <v>0</v>
      </c>
      <c r="S139" s="197">
        <v>0.0</v>
      </c>
      <c r="T139" s="201">
        <f t="shared" si="31"/>
        <v>1</v>
      </c>
      <c r="U139" s="201">
        <v>0.99</v>
      </c>
      <c r="V139" s="194">
        <v>2678400.0</v>
      </c>
      <c r="W139" s="182">
        <f t="shared" si="3"/>
        <v>0</v>
      </c>
      <c r="X139" s="203" t="s">
        <v>291</v>
      </c>
      <c r="Y139" s="204">
        <v>1300000.0</v>
      </c>
      <c r="Z139" s="182"/>
      <c r="AA139" s="182"/>
      <c r="AB139" s="182"/>
      <c r="AC139" s="182"/>
      <c r="AD139" s="182"/>
      <c r="AE139" s="206">
        <f t="shared" si="137"/>
        <v>1300000</v>
      </c>
      <c r="AF139" s="207">
        <f t="shared" si="5"/>
        <v>1300000</v>
      </c>
      <c r="AG139" s="184"/>
      <c r="AH139" s="170"/>
      <c r="AI139" s="184"/>
      <c r="AJ139" s="2"/>
      <c r="AK139" s="2"/>
      <c r="AL139" s="10"/>
      <c r="AM139" s="211"/>
      <c r="AN139" s="51"/>
      <c r="AO139" s="212"/>
      <c r="AP139" s="10"/>
      <c r="AQ139" s="213"/>
      <c r="AR139" s="213"/>
      <c r="AS139" s="211"/>
      <c r="AT139" s="211"/>
      <c r="AU139" s="211"/>
      <c r="AV139" s="214"/>
      <c r="AW139" s="21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</row>
    <row r="140" ht="22.5" customHeight="1">
      <c r="A140" s="170">
        <f t="shared" si="6"/>
        <v>135</v>
      </c>
      <c r="B140" s="173" t="s">
        <v>2562</v>
      </c>
      <c r="C140" s="182" t="str">
        <f t="array" ref="C140">_xlfn.XLOOKUP(G140,DATABASE!$A$2:$A$806,DATABASE!$B$2:$B$806)</f>
        <v>Capem Pakis</v>
      </c>
      <c r="D140" s="184" t="str">
        <f t="array" ref="D140">_xlfn.XLOOKUP(G140,DATABASE!$A$2:$A$809,DATABASE!$C$2:$C$809)</f>
        <v>CAPEM</v>
      </c>
      <c r="E140" s="184" t="s">
        <v>351</v>
      </c>
      <c r="F140" s="184" t="s">
        <v>243</v>
      </c>
      <c r="G140" s="184" t="s">
        <v>1432</v>
      </c>
      <c r="H140" s="184">
        <v>202512.0</v>
      </c>
      <c r="I140" s="184" t="s">
        <v>753</v>
      </c>
      <c r="J140" s="182"/>
      <c r="K140" s="184"/>
      <c r="L140" s="182" t="s">
        <v>1434</v>
      </c>
      <c r="M140" s="194" t="s">
        <v>2929</v>
      </c>
      <c r="N140" s="191"/>
      <c r="O140" s="192">
        <v>34.26</v>
      </c>
      <c r="P140" s="194"/>
      <c r="Q140" s="195">
        <f t="shared" ref="Q140:R140" si="141">(O140*24*3600*30/8)/100000</f>
        <v>111.0024</v>
      </c>
      <c r="R140" s="195">
        <f t="shared" si="141"/>
        <v>0</v>
      </c>
      <c r="S140" s="197">
        <v>2940.0</v>
      </c>
      <c r="T140" s="201">
        <f t="shared" si="31"/>
        <v>0.9989023297</v>
      </c>
      <c r="U140" s="201">
        <v>0.99</v>
      </c>
      <c r="V140" s="194">
        <v>2678400.0</v>
      </c>
      <c r="W140" s="182">
        <f t="shared" si="3"/>
        <v>0</v>
      </c>
      <c r="X140" s="203" t="s">
        <v>291</v>
      </c>
      <c r="Y140" s="204">
        <v>2792792.0</v>
      </c>
      <c r="Z140" s="182"/>
      <c r="AA140" s="182"/>
      <c r="AB140" s="182"/>
      <c r="AC140" s="182"/>
      <c r="AD140" s="182"/>
      <c r="AE140" s="206">
        <f t="shared" si="137"/>
        <v>2792792</v>
      </c>
      <c r="AF140" s="207">
        <f t="shared" si="5"/>
        <v>2792792</v>
      </c>
      <c r="AG140" s="184"/>
      <c r="AH140" s="170"/>
      <c r="AI140" s="184"/>
      <c r="AJ140" s="2"/>
      <c r="AK140" s="2"/>
      <c r="AL140" s="10"/>
      <c r="AM140" s="211"/>
      <c r="AN140" s="51"/>
      <c r="AO140" s="212"/>
      <c r="AP140" s="10"/>
      <c r="AQ140" s="213"/>
      <c r="AR140" s="213"/>
      <c r="AS140" s="211"/>
      <c r="AT140" s="211"/>
      <c r="AU140" s="211"/>
      <c r="AV140" s="214"/>
      <c r="AW140" s="21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</row>
    <row r="141" ht="22.5" customHeight="1">
      <c r="A141" s="170">
        <f t="shared" si="6"/>
        <v>136</v>
      </c>
      <c r="B141" s="173" t="s">
        <v>2562</v>
      </c>
      <c r="C141" s="182" t="str">
        <f t="array" ref="C141">_xlfn.XLOOKUP(G141,DATABASE!$A$2:$A$806,DATABASE!$B$2:$B$806)</f>
        <v>ATM Sistem Administrasi Manunggal Satu Atap Sukun Jl. S.Supriadi 80 Sukun, Malang</v>
      </c>
      <c r="D141" s="184" t="str">
        <f t="array" ref="D141">_xlfn.XLOOKUP(G141,DATABASE!$A$2:$A$809,DATABASE!$C$2:$C$809)</f>
        <v>ATM</v>
      </c>
      <c r="E141" s="184" t="s">
        <v>351</v>
      </c>
      <c r="F141" s="184" t="s">
        <v>243</v>
      </c>
      <c r="G141" s="184" t="s">
        <v>1785</v>
      </c>
      <c r="H141" s="184">
        <v>202512.0</v>
      </c>
      <c r="I141" s="184" t="s">
        <v>1258</v>
      </c>
      <c r="J141" s="182"/>
      <c r="K141" s="184"/>
      <c r="L141" s="182" t="s">
        <v>1787</v>
      </c>
      <c r="M141" s="191">
        <v>42156.0</v>
      </c>
      <c r="N141" s="191"/>
      <c r="O141" s="192">
        <v>1.49278</v>
      </c>
      <c r="P141" s="194"/>
      <c r="Q141" s="195">
        <f t="shared" ref="Q141:R141" si="142">(O141*24*3600*30/8)/100000</f>
        <v>4.8366072</v>
      </c>
      <c r="R141" s="195">
        <f t="shared" si="142"/>
        <v>0</v>
      </c>
      <c r="S141" s="197">
        <v>0.0</v>
      </c>
      <c r="T141" s="201">
        <f t="shared" si="31"/>
        <v>1</v>
      </c>
      <c r="U141" s="201">
        <v>0.99</v>
      </c>
      <c r="V141" s="194">
        <v>2678400.0</v>
      </c>
      <c r="W141" s="182">
        <f t="shared" si="3"/>
        <v>0</v>
      </c>
      <c r="X141" s="203" t="s">
        <v>291</v>
      </c>
      <c r="Y141" s="204">
        <v>1300000.0</v>
      </c>
      <c r="Z141" s="182"/>
      <c r="AA141" s="182"/>
      <c r="AB141" s="182"/>
      <c r="AC141" s="182"/>
      <c r="AD141" s="182"/>
      <c r="AE141" s="206">
        <f t="shared" si="137"/>
        <v>1300000</v>
      </c>
      <c r="AF141" s="207">
        <f t="shared" si="5"/>
        <v>1300000</v>
      </c>
      <c r="AG141" s="184"/>
      <c r="AH141" s="170"/>
      <c r="AI141" s="184"/>
      <c r="AJ141" s="2"/>
      <c r="AK141" s="2"/>
      <c r="AL141" s="10"/>
      <c r="AM141" s="211"/>
      <c r="AN141" s="51"/>
      <c r="AO141" s="212"/>
      <c r="AP141" s="10"/>
      <c r="AQ141" s="213"/>
      <c r="AR141" s="213"/>
      <c r="AS141" s="211"/>
      <c r="AT141" s="211"/>
      <c r="AU141" s="211"/>
      <c r="AV141" s="214"/>
      <c r="AW141" s="21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</row>
    <row r="142" ht="22.5" customHeight="1">
      <c r="A142" s="170">
        <f t="shared" si="6"/>
        <v>137</v>
      </c>
      <c r="B142" s="173" t="s">
        <v>2562</v>
      </c>
      <c r="C142" s="182" t="str">
        <f t="array" ref="C142">_xlfn.XLOOKUP(G142,DATABASE!$A$2:$A$806,DATABASE!$B$2:$B$806)</f>
        <v>Samsat Online Capem LAWANG Jl. M.H Thamrin No. 33, Lawang, Malang</v>
      </c>
      <c r="D142" s="184" t="str">
        <f t="array" ref="D142">_xlfn.XLOOKUP(G142,DATABASE!$A$2:$A$809,DATABASE!$C$2:$C$809)</f>
        <v>SAMSAT ONLINE</v>
      </c>
      <c r="E142" s="184" t="s">
        <v>351</v>
      </c>
      <c r="F142" s="184" t="s">
        <v>243</v>
      </c>
      <c r="G142" s="184" t="s">
        <v>301</v>
      </c>
      <c r="H142" s="184">
        <v>202512.0</v>
      </c>
      <c r="I142" s="184" t="s">
        <v>480</v>
      </c>
      <c r="J142" s="182"/>
      <c r="K142" s="184"/>
      <c r="L142" s="182" t="s">
        <v>303</v>
      </c>
      <c r="M142" s="191">
        <v>42156.0</v>
      </c>
      <c r="N142" s="191"/>
      <c r="O142" s="192">
        <v>1.35073</v>
      </c>
      <c r="P142" s="194"/>
      <c r="Q142" s="195">
        <f t="shared" ref="Q142:R142" si="143">(O142*24*3600*30/8)/100000</f>
        <v>4.3763652</v>
      </c>
      <c r="R142" s="195">
        <f t="shared" si="143"/>
        <v>0</v>
      </c>
      <c r="S142" s="197">
        <v>0.0</v>
      </c>
      <c r="T142" s="201">
        <f t="shared" si="31"/>
        <v>1</v>
      </c>
      <c r="U142" s="201">
        <v>0.99</v>
      </c>
      <c r="V142" s="194">
        <v>2678400.0</v>
      </c>
      <c r="W142" s="182">
        <f t="shared" si="3"/>
        <v>0</v>
      </c>
      <c r="X142" s="203" t="s">
        <v>291</v>
      </c>
      <c r="Y142" s="204">
        <v>1950000.0</v>
      </c>
      <c r="Z142" s="182"/>
      <c r="AA142" s="182"/>
      <c r="AB142" s="182"/>
      <c r="AC142" s="182"/>
      <c r="AD142" s="182"/>
      <c r="AE142" s="206">
        <f t="shared" si="137"/>
        <v>1950000</v>
      </c>
      <c r="AF142" s="207">
        <f t="shared" si="5"/>
        <v>1950000</v>
      </c>
      <c r="AG142" s="184"/>
      <c r="AH142" s="170"/>
      <c r="AI142" s="184"/>
      <c r="AJ142" s="2"/>
      <c r="AK142" s="2"/>
      <c r="AL142" s="10"/>
      <c r="AM142" s="211"/>
      <c r="AN142" s="51"/>
      <c r="AO142" s="212"/>
      <c r="AP142" s="10"/>
      <c r="AQ142" s="213"/>
      <c r="AR142" s="213"/>
      <c r="AS142" s="211"/>
      <c r="AT142" s="211"/>
      <c r="AU142" s="211"/>
      <c r="AV142" s="214"/>
      <c r="AW142" s="21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</row>
    <row r="143" ht="22.5" customHeight="1">
      <c r="A143" s="170">
        <f t="shared" si="6"/>
        <v>138</v>
      </c>
      <c r="B143" s="173" t="s">
        <v>2562</v>
      </c>
      <c r="C143" s="182" t="str">
        <f t="array" ref="C143">_xlfn.XLOOKUP(G143,DATABASE!$A$2:$A$806,DATABASE!$B$2:$B$806)</f>
        <v>ATM RS UMM, Jl. Raya Tlogomas No.45, Landungsari Malang</v>
      </c>
      <c r="D143" s="184" t="str">
        <f t="array" ref="D143">_xlfn.XLOOKUP(G143,DATABASE!$A$2:$A$809,DATABASE!$C$2:$C$809)</f>
        <v>ATM</v>
      </c>
      <c r="E143" s="184" t="s">
        <v>351</v>
      </c>
      <c r="F143" s="184" t="s">
        <v>243</v>
      </c>
      <c r="G143" s="184" t="s">
        <v>1780</v>
      </c>
      <c r="H143" s="184">
        <v>202512.0</v>
      </c>
      <c r="I143" s="184" t="s">
        <v>1258</v>
      </c>
      <c r="J143" s="182"/>
      <c r="K143" s="184"/>
      <c r="L143" s="182" t="s">
        <v>1782</v>
      </c>
      <c r="M143" s="194" t="s">
        <v>2932</v>
      </c>
      <c r="N143" s="191"/>
      <c r="O143" s="192">
        <v>9.09</v>
      </c>
      <c r="P143" s="194"/>
      <c r="Q143" s="195">
        <f t="shared" ref="Q143:R143" si="144">(O143*24*3600*30/8)/100000</f>
        <v>29.4516</v>
      </c>
      <c r="R143" s="195">
        <f t="shared" si="144"/>
        <v>0</v>
      </c>
      <c r="S143" s="197">
        <v>0.0</v>
      </c>
      <c r="T143" s="201">
        <f t="shared" si="31"/>
        <v>1</v>
      </c>
      <c r="U143" s="201">
        <v>0.99</v>
      </c>
      <c r="V143" s="194">
        <v>2678400.0</v>
      </c>
      <c r="W143" s="182">
        <f t="shared" si="3"/>
        <v>0</v>
      </c>
      <c r="X143" s="203" t="s">
        <v>291</v>
      </c>
      <c r="Y143" s="204">
        <v>1300000.0</v>
      </c>
      <c r="Z143" s="182"/>
      <c r="AA143" s="182"/>
      <c r="AB143" s="182"/>
      <c r="AC143" s="182"/>
      <c r="AD143" s="182"/>
      <c r="AE143" s="206">
        <f t="shared" si="137"/>
        <v>1300000</v>
      </c>
      <c r="AF143" s="207">
        <f t="shared" si="5"/>
        <v>1300000</v>
      </c>
      <c r="AG143" s="184"/>
      <c r="AH143" s="170"/>
      <c r="AI143" s="184"/>
      <c r="AJ143" s="2"/>
      <c r="AK143" s="2"/>
      <c r="AL143" s="10"/>
      <c r="AM143" s="211"/>
      <c r="AN143" s="51"/>
      <c r="AO143" s="212"/>
      <c r="AP143" s="10"/>
      <c r="AQ143" s="213"/>
      <c r="AR143" s="213"/>
      <c r="AS143" s="211"/>
      <c r="AT143" s="211"/>
      <c r="AU143" s="211"/>
      <c r="AV143" s="214"/>
      <c r="AW143" s="21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</row>
    <row r="144" ht="22.5" customHeight="1">
      <c r="A144" s="170">
        <f t="shared" si="6"/>
        <v>139</v>
      </c>
      <c r="B144" s="173" t="s">
        <v>2562</v>
      </c>
      <c r="C144" s="182" t="str">
        <f t="array" ref="C144">_xlfn.XLOOKUP(G144,DATABASE!$A$2:$A$806,DATABASE!$B$2:$B$806)</f>
        <v>Kantor Kas Sawojajar, Jl. Maninjau Raya, Ruko Blok.A No.38</v>
      </c>
      <c r="D144" s="184" t="str">
        <f t="array" ref="D144">_xlfn.XLOOKUP(G144,DATABASE!$A$2:$A$809,DATABASE!$C$2:$C$809)</f>
        <v>KANTOR KAS</v>
      </c>
      <c r="E144" s="184" t="s">
        <v>351</v>
      </c>
      <c r="F144" s="184" t="s">
        <v>243</v>
      </c>
      <c r="G144" s="184" t="s">
        <v>1861</v>
      </c>
      <c r="H144" s="184">
        <v>202512.0</v>
      </c>
      <c r="I144" s="184" t="s">
        <v>461</v>
      </c>
      <c r="J144" s="182"/>
      <c r="K144" s="184"/>
      <c r="L144" s="182" t="s">
        <v>1863</v>
      </c>
      <c r="M144" s="191">
        <v>42250.0</v>
      </c>
      <c r="N144" s="191"/>
      <c r="O144" s="192">
        <v>9.49</v>
      </c>
      <c r="P144" s="194"/>
      <c r="Q144" s="195">
        <f t="shared" ref="Q144:R144" si="145">(O144*24*3600*30/8)/100000</f>
        <v>30.7476</v>
      </c>
      <c r="R144" s="195">
        <f t="shared" si="145"/>
        <v>0</v>
      </c>
      <c r="S144" s="197">
        <v>1872.0</v>
      </c>
      <c r="T144" s="201">
        <f t="shared" si="31"/>
        <v>0.9993010753</v>
      </c>
      <c r="U144" s="201">
        <v>0.99</v>
      </c>
      <c r="V144" s="194">
        <v>2678400.0</v>
      </c>
      <c r="W144" s="182">
        <f t="shared" si="3"/>
        <v>0</v>
      </c>
      <c r="X144" s="203" t="s">
        <v>291</v>
      </c>
      <c r="Y144" s="204">
        <v>2319819.0</v>
      </c>
      <c r="Z144" s="182"/>
      <c r="AA144" s="182"/>
      <c r="AB144" s="182"/>
      <c r="AC144" s="182"/>
      <c r="AD144" s="182"/>
      <c r="AE144" s="206">
        <f t="shared" si="137"/>
        <v>2319819</v>
      </c>
      <c r="AF144" s="207">
        <f t="shared" si="5"/>
        <v>2319819</v>
      </c>
      <c r="AG144" s="184"/>
      <c r="AH144" s="170"/>
      <c r="AI144" s="184"/>
      <c r="AJ144" s="2"/>
      <c r="AK144" s="2"/>
      <c r="AL144" s="10"/>
      <c r="AM144" s="211"/>
      <c r="AN144" s="51"/>
      <c r="AO144" s="212"/>
      <c r="AP144" s="10"/>
      <c r="AQ144" s="213"/>
      <c r="AR144" s="213"/>
      <c r="AS144" s="211"/>
      <c r="AT144" s="211"/>
      <c r="AU144" s="211"/>
      <c r="AV144" s="214"/>
      <c r="AW144" s="21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</row>
    <row r="145" ht="22.5" customHeight="1">
      <c r="A145" s="170">
        <f t="shared" si="6"/>
        <v>140</v>
      </c>
      <c r="B145" s="173" t="s">
        <v>2562</v>
      </c>
      <c r="C145" s="182" t="str">
        <f t="array" ref="C145">_xlfn.XLOOKUP(G145,DATABASE!$A$2:$A$806,DATABASE!$B$2:$B$806)</f>
        <v>Kantor Kas Gadang, Jl. Satsuit Tubun 15 kav.4. Kec. Sukun, Malang</v>
      </c>
      <c r="D145" s="184" t="str">
        <f t="array" ref="D145">_xlfn.XLOOKUP(G145,DATABASE!$A$2:$A$809,DATABASE!$C$2:$C$809)</f>
        <v>KANTOR KAS</v>
      </c>
      <c r="E145" s="184" t="s">
        <v>351</v>
      </c>
      <c r="F145" s="287" t="s">
        <v>2933</v>
      </c>
      <c r="G145" s="445" t="s">
        <v>2092</v>
      </c>
      <c r="H145" s="184">
        <v>202512.0</v>
      </c>
      <c r="I145" s="184" t="s">
        <v>461</v>
      </c>
      <c r="J145" s="182"/>
      <c r="K145" s="184"/>
      <c r="L145" s="182" t="s">
        <v>2094</v>
      </c>
      <c r="M145" s="194" t="s">
        <v>2934</v>
      </c>
      <c r="N145" s="191"/>
      <c r="O145" s="192">
        <v>23.48</v>
      </c>
      <c r="P145" s="194"/>
      <c r="Q145" s="195">
        <f t="shared" ref="Q145:R145" si="146">(O145*24*3600*30/8)/100000</f>
        <v>76.0752</v>
      </c>
      <c r="R145" s="195">
        <f t="shared" si="146"/>
        <v>0</v>
      </c>
      <c r="S145" s="197">
        <v>0.0</v>
      </c>
      <c r="T145" s="201">
        <f t="shared" si="31"/>
        <v>1</v>
      </c>
      <c r="U145" s="201">
        <v>0.99</v>
      </c>
      <c r="V145" s="194">
        <v>2678400.0</v>
      </c>
      <c r="W145" s="182">
        <f t="shared" si="3"/>
        <v>0</v>
      </c>
      <c r="X145" s="203" t="s">
        <v>291</v>
      </c>
      <c r="Y145" s="204">
        <v>2319819.0</v>
      </c>
      <c r="Z145" s="182"/>
      <c r="AA145" s="182"/>
      <c r="AB145" s="182"/>
      <c r="AC145" s="182"/>
      <c r="AD145" s="445">
        <v>0.0</v>
      </c>
      <c r="AE145" s="446">
        <f t="shared" si="137"/>
        <v>2319819</v>
      </c>
      <c r="AF145" s="447">
        <f t="shared" si="5"/>
        <v>2319819</v>
      </c>
      <c r="AG145" s="184"/>
      <c r="AH145" s="170"/>
      <c r="AI145" s="445" t="s">
        <v>2935</v>
      </c>
      <c r="AJ145" s="2"/>
      <c r="AK145" s="2"/>
      <c r="AL145" s="10"/>
      <c r="AM145" s="211"/>
      <c r="AN145" s="51"/>
      <c r="AO145" s="212"/>
      <c r="AP145" s="10"/>
      <c r="AQ145" s="213"/>
      <c r="AR145" s="213"/>
      <c r="AS145" s="211"/>
      <c r="AT145" s="211"/>
      <c r="AU145" s="211"/>
      <c r="AV145" s="214"/>
      <c r="AW145" s="21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</row>
    <row r="146" ht="22.5" customHeight="1">
      <c r="A146" s="170">
        <f t="shared" si="6"/>
        <v>141</v>
      </c>
      <c r="B146" s="173" t="s">
        <v>2562</v>
      </c>
      <c r="C146" s="182" t="str">
        <f t="array" ref="C146">_xlfn.XLOOKUP(G146,DATABASE!$A$2:$A$806,DATABASE!$B$2:$B$806)</f>
        <v>Host To Host SP2D Pemkot Malang, JL TUGU MALANG,NO.01,MALANG</v>
      </c>
      <c r="D146" s="184" t="str">
        <f t="array" ref="D146">_xlfn.XLOOKUP(G146,DATABASE!$A$2:$A$809,DATABASE!$C$2:$C$809)</f>
        <v>H2H</v>
      </c>
      <c r="E146" s="184" t="s">
        <v>351</v>
      </c>
      <c r="F146" s="184" t="s">
        <v>243</v>
      </c>
      <c r="G146" s="184" t="s">
        <v>717</v>
      </c>
      <c r="H146" s="184">
        <v>202512.0</v>
      </c>
      <c r="I146" s="184" t="s">
        <v>461</v>
      </c>
      <c r="J146" s="182"/>
      <c r="K146" s="184"/>
      <c r="L146" s="182" t="s">
        <v>719</v>
      </c>
      <c r="M146" s="191">
        <v>43717.0</v>
      </c>
      <c r="N146" s="191"/>
      <c r="O146" s="192">
        <v>8.79</v>
      </c>
      <c r="P146" s="194"/>
      <c r="Q146" s="195">
        <f t="shared" ref="Q146:R146" si="147">(O146*24*3600*30/8)/100000</f>
        <v>28.4796</v>
      </c>
      <c r="R146" s="195">
        <f t="shared" si="147"/>
        <v>0</v>
      </c>
      <c r="S146" s="197">
        <v>0.0</v>
      </c>
      <c r="T146" s="201">
        <f t="shared" si="31"/>
        <v>1</v>
      </c>
      <c r="U146" s="201">
        <v>0.99</v>
      </c>
      <c r="V146" s="194">
        <v>2678400.0</v>
      </c>
      <c r="W146" s="182">
        <f t="shared" si="3"/>
        <v>0</v>
      </c>
      <c r="X146" s="203" t="s">
        <v>291</v>
      </c>
      <c r="Y146" s="204">
        <v>2319819.0</v>
      </c>
      <c r="Z146" s="182"/>
      <c r="AA146" s="182"/>
      <c r="AB146" s="182"/>
      <c r="AC146" s="182"/>
      <c r="AD146" s="182"/>
      <c r="AE146" s="206">
        <f t="shared" si="137"/>
        <v>2319819</v>
      </c>
      <c r="AF146" s="207">
        <f t="shared" si="5"/>
        <v>2319819</v>
      </c>
      <c r="AG146" s="184"/>
      <c r="AH146" s="170" t="s">
        <v>276</v>
      </c>
      <c r="AI146" s="184"/>
      <c r="AJ146" s="2"/>
      <c r="AK146" s="2"/>
      <c r="AL146" s="10"/>
      <c r="AM146" s="211"/>
      <c r="AN146" s="51"/>
      <c r="AO146" s="212"/>
      <c r="AP146" s="10"/>
      <c r="AQ146" s="213"/>
      <c r="AR146" s="213"/>
      <c r="AS146" s="211"/>
      <c r="AT146" s="211"/>
      <c r="AU146" s="211"/>
      <c r="AV146" s="214"/>
      <c r="AW146" s="21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</row>
    <row r="147" ht="22.5" customHeight="1">
      <c r="A147" s="170">
        <f t="shared" si="6"/>
        <v>142</v>
      </c>
      <c r="B147" s="173" t="s">
        <v>2562</v>
      </c>
      <c r="C147" s="182" t="str">
        <f t="array" ref="C147">_xlfn.XLOOKUP(G147,DATABASE!$A$2:$A$806,DATABASE!$B$2:$B$806)</f>
        <v>Kantor Kas Unmer JL. Raya Dieng No.57 Mlg</v>
      </c>
      <c r="D147" s="184" t="str">
        <f t="array" ref="D147">_xlfn.XLOOKUP(G147,DATABASE!$A$2:$A$809,DATABASE!$C$2:$C$809)</f>
        <v>KANTOR KAS</v>
      </c>
      <c r="E147" s="184" t="s">
        <v>351</v>
      </c>
      <c r="F147" s="184" t="s">
        <v>243</v>
      </c>
      <c r="G147" s="184" t="s">
        <v>2119</v>
      </c>
      <c r="H147" s="184">
        <v>202512.0</v>
      </c>
      <c r="I147" s="184" t="s">
        <v>461</v>
      </c>
      <c r="J147" s="182"/>
      <c r="K147" s="184"/>
      <c r="L147" s="182" t="s">
        <v>2121</v>
      </c>
      <c r="M147" s="191">
        <v>42739.0</v>
      </c>
      <c r="N147" s="191"/>
      <c r="O147" s="192">
        <v>2.02</v>
      </c>
      <c r="P147" s="194"/>
      <c r="Q147" s="195">
        <f t="shared" ref="Q147:R147" si="148">(O147*24*3600*30/8)/100000</f>
        <v>6.5448</v>
      </c>
      <c r="R147" s="195">
        <f t="shared" si="148"/>
        <v>0</v>
      </c>
      <c r="S147" s="197">
        <v>0.0</v>
      </c>
      <c r="T147" s="201">
        <f t="shared" si="31"/>
        <v>1</v>
      </c>
      <c r="U147" s="201">
        <v>0.99</v>
      </c>
      <c r="V147" s="194">
        <v>2678400.0</v>
      </c>
      <c r="W147" s="182">
        <f t="shared" si="3"/>
        <v>0</v>
      </c>
      <c r="X147" s="203" t="s">
        <v>291</v>
      </c>
      <c r="Y147" s="204">
        <v>2319819.0</v>
      </c>
      <c r="Z147" s="182"/>
      <c r="AA147" s="182"/>
      <c r="AB147" s="182"/>
      <c r="AC147" s="182"/>
      <c r="AD147" s="182"/>
      <c r="AE147" s="206">
        <f t="shared" si="137"/>
        <v>2319819</v>
      </c>
      <c r="AF147" s="207">
        <f t="shared" si="5"/>
        <v>2319819</v>
      </c>
      <c r="AG147" s="184"/>
      <c r="AH147" s="170"/>
      <c r="AI147" s="184"/>
      <c r="AJ147" s="2"/>
      <c r="AK147" s="2"/>
      <c r="AL147" s="10"/>
      <c r="AM147" s="211"/>
      <c r="AN147" s="51"/>
      <c r="AO147" s="212"/>
      <c r="AP147" s="10"/>
      <c r="AQ147" s="213"/>
      <c r="AR147" s="213"/>
      <c r="AS147" s="211"/>
      <c r="AT147" s="211"/>
      <c r="AU147" s="211"/>
      <c r="AV147" s="214"/>
      <c r="AW147" s="21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</row>
    <row r="148" ht="22.5" customHeight="1">
      <c r="A148" s="170">
        <f t="shared" si="6"/>
        <v>143</v>
      </c>
      <c r="B148" s="173" t="s">
        <v>2562</v>
      </c>
      <c r="C148" s="182" t="str">
        <f t="array" ref="C148">_xlfn.XLOOKUP(G148,DATABASE!$A$2:$A$806,DATABASE!$B$2:$B$806)</f>
        <v>Payment Point Sistem Administrasi Manunggal Satu Atap Malang Jl. Kebonsari, Sukun, Kota Malang</v>
      </c>
      <c r="D148" s="184" t="str">
        <f t="array" ref="D148">_xlfn.XLOOKUP(G148,DATABASE!$A$2:$A$809,DATABASE!$C$2:$C$809)</f>
        <v>PAYMENT POINT</v>
      </c>
      <c r="E148" s="184" t="s">
        <v>351</v>
      </c>
      <c r="F148" s="184" t="s">
        <v>243</v>
      </c>
      <c r="G148" s="184" t="s">
        <v>2218</v>
      </c>
      <c r="H148" s="184">
        <v>202512.0</v>
      </c>
      <c r="I148" s="184" t="s">
        <v>461</v>
      </c>
      <c r="J148" s="182"/>
      <c r="K148" s="184"/>
      <c r="L148" s="182" t="s">
        <v>2220</v>
      </c>
      <c r="M148" s="194" t="s">
        <v>1288</v>
      </c>
      <c r="N148" s="191"/>
      <c r="O148" s="192">
        <v>0.11895</v>
      </c>
      <c r="P148" s="194"/>
      <c r="Q148" s="195">
        <f t="shared" ref="Q148:R148" si="149">(O148*24*3600*30/8)/100000</f>
        <v>0.385398</v>
      </c>
      <c r="R148" s="195">
        <f t="shared" si="149"/>
        <v>0</v>
      </c>
      <c r="S148" s="197">
        <v>0.0</v>
      </c>
      <c r="T148" s="201">
        <f t="shared" si="31"/>
        <v>1</v>
      </c>
      <c r="U148" s="201">
        <v>0.99</v>
      </c>
      <c r="V148" s="194">
        <v>2678400.0</v>
      </c>
      <c r="W148" s="182">
        <f t="shared" si="3"/>
        <v>0</v>
      </c>
      <c r="X148" s="203" t="s">
        <v>291</v>
      </c>
      <c r="Y148" s="204">
        <v>2319819.0</v>
      </c>
      <c r="Z148" s="182"/>
      <c r="AA148" s="182"/>
      <c r="AB148" s="182"/>
      <c r="AC148" s="182"/>
      <c r="AD148" s="182"/>
      <c r="AE148" s="206">
        <f t="shared" si="137"/>
        <v>2319819</v>
      </c>
      <c r="AF148" s="207">
        <f t="shared" si="5"/>
        <v>2319819</v>
      </c>
      <c r="AG148" s="184"/>
      <c r="AH148" s="170"/>
      <c r="AI148" s="184"/>
      <c r="AJ148" s="2"/>
      <c r="AK148" s="2"/>
      <c r="AL148" s="10"/>
      <c r="AM148" s="211"/>
      <c r="AN148" s="51"/>
      <c r="AO148" s="212"/>
      <c r="AP148" s="10"/>
      <c r="AQ148" s="213"/>
      <c r="AR148" s="213"/>
      <c r="AS148" s="211"/>
      <c r="AT148" s="211"/>
      <c r="AU148" s="211"/>
      <c r="AV148" s="214"/>
      <c r="AW148" s="21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</row>
    <row r="149" ht="22.5" customHeight="1">
      <c r="A149" s="170">
        <f t="shared" si="6"/>
        <v>144</v>
      </c>
      <c r="B149" s="173" t="s">
        <v>2562</v>
      </c>
      <c r="C149" s="182" t="str">
        <f t="array" ref="C149">_xlfn.XLOOKUP(G149,DATABASE!$A$2:$A$806,DATABASE!$B$2:$B$806)</f>
        <v>Payment Point Sistem Administrasi Manunggal Satu Atap Karangploso Jl.Raya Ngijo,Karangploso,Malang</v>
      </c>
      <c r="D149" s="184" t="str">
        <f t="array" ref="D149">_xlfn.XLOOKUP(G149,DATABASE!$A$2:$A$809,DATABASE!$C$2:$C$809)</f>
        <v>PAYMENT POINT</v>
      </c>
      <c r="E149" s="184" t="s">
        <v>351</v>
      </c>
      <c r="F149" s="184" t="s">
        <v>243</v>
      </c>
      <c r="G149" s="184" t="s">
        <v>2221</v>
      </c>
      <c r="H149" s="184">
        <v>202512.0</v>
      </c>
      <c r="I149" s="184" t="s">
        <v>2710</v>
      </c>
      <c r="J149" s="182"/>
      <c r="K149" s="184"/>
      <c r="L149" s="182" t="s">
        <v>2223</v>
      </c>
      <c r="M149" s="194" t="s">
        <v>2936</v>
      </c>
      <c r="N149" s="191"/>
      <c r="O149" s="192">
        <v>17.72</v>
      </c>
      <c r="P149" s="194"/>
      <c r="Q149" s="195">
        <f t="shared" ref="Q149:R149" si="150">(O149*24*3600*30/8)/100000</f>
        <v>57.4128</v>
      </c>
      <c r="R149" s="195">
        <f t="shared" si="150"/>
        <v>0</v>
      </c>
      <c r="S149" s="197">
        <v>0.0</v>
      </c>
      <c r="T149" s="201">
        <f t="shared" si="31"/>
        <v>1</v>
      </c>
      <c r="U149" s="201">
        <v>0.99</v>
      </c>
      <c r="V149" s="194">
        <v>2678400.0</v>
      </c>
      <c r="W149" s="182">
        <f t="shared" si="3"/>
        <v>0</v>
      </c>
      <c r="X149" s="203" t="s">
        <v>291</v>
      </c>
      <c r="Y149" s="204">
        <v>1300000.0</v>
      </c>
      <c r="Z149" s="182"/>
      <c r="AA149" s="182"/>
      <c r="AB149" s="182"/>
      <c r="AC149" s="182"/>
      <c r="AD149" s="182"/>
      <c r="AE149" s="206">
        <f t="shared" si="137"/>
        <v>1300000</v>
      </c>
      <c r="AF149" s="207">
        <f t="shared" si="5"/>
        <v>1300000</v>
      </c>
      <c r="AG149" s="184"/>
      <c r="AH149" s="170"/>
      <c r="AI149" s="271"/>
      <c r="AJ149" s="2"/>
      <c r="AK149" s="2"/>
      <c r="AL149" s="448"/>
      <c r="AM149" s="272"/>
      <c r="AN149" s="51"/>
      <c r="AO149" s="212"/>
      <c r="AP149" s="10"/>
      <c r="AQ149" s="213"/>
      <c r="AR149" s="213"/>
      <c r="AS149" s="211"/>
      <c r="AT149" s="211"/>
      <c r="AU149" s="211"/>
      <c r="AV149" s="214"/>
      <c r="AW149" s="21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</row>
    <row r="150" ht="22.5" customHeight="1">
      <c r="A150" s="170">
        <f t="shared" si="6"/>
        <v>145</v>
      </c>
      <c r="B150" s="173" t="s">
        <v>2562</v>
      </c>
      <c r="C150" s="182" t="str">
        <f t="array" ref="C150">_xlfn.XLOOKUP(G150,DATABASE!$A$2:$A$806,DATABASE!$B$2:$B$806)</f>
        <v>Capem UNIBRAW,Jl.Veteran No.10-11,Malang</v>
      </c>
      <c r="D150" s="184" t="str">
        <f t="array" ref="D150">_xlfn.XLOOKUP(G150,DATABASE!$A$2:$A$809,DATABASE!$C$2:$C$809)</f>
        <v>CAPEM</v>
      </c>
      <c r="E150" s="184" t="s">
        <v>351</v>
      </c>
      <c r="F150" s="184" t="s">
        <v>243</v>
      </c>
      <c r="G150" s="184" t="s">
        <v>1438</v>
      </c>
      <c r="H150" s="184">
        <v>202512.0</v>
      </c>
      <c r="I150" s="184" t="s">
        <v>753</v>
      </c>
      <c r="J150" s="182"/>
      <c r="K150" s="184"/>
      <c r="L150" s="182" t="s">
        <v>1440</v>
      </c>
      <c r="M150" s="194" t="s">
        <v>2937</v>
      </c>
      <c r="N150" s="191"/>
      <c r="O150" s="192">
        <v>16.51</v>
      </c>
      <c r="P150" s="194"/>
      <c r="Q150" s="195">
        <f t="shared" ref="Q150:R150" si="151">(O150*24*3600*30/8)/100000</f>
        <v>53.4924</v>
      </c>
      <c r="R150" s="195">
        <f t="shared" si="151"/>
        <v>0</v>
      </c>
      <c r="S150" s="197">
        <v>11700.0</v>
      </c>
      <c r="T150" s="201">
        <f t="shared" si="31"/>
        <v>0.9956317204</v>
      </c>
      <c r="U150" s="201">
        <v>0.99</v>
      </c>
      <c r="V150" s="194">
        <v>2678400.0</v>
      </c>
      <c r="W150" s="182">
        <f t="shared" si="3"/>
        <v>0</v>
      </c>
      <c r="X150" s="203" t="s">
        <v>291</v>
      </c>
      <c r="Y150" s="204">
        <v>2792792.0</v>
      </c>
      <c r="Z150" s="182"/>
      <c r="AA150" s="182"/>
      <c r="AB150" s="182"/>
      <c r="AC150" s="182"/>
      <c r="AD150" s="182"/>
      <c r="AE150" s="206">
        <f t="shared" si="137"/>
        <v>2792792</v>
      </c>
      <c r="AF150" s="207">
        <f t="shared" si="5"/>
        <v>2792792</v>
      </c>
      <c r="AG150" s="184"/>
      <c r="AH150" s="170"/>
      <c r="AI150" s="184"/>
      <c r="AJ150" s="2"/>
      <c r="AK150" s="2"/>
      <c r="AL150" s="10"/>
      <c r="AM150" s="211"/>
      <c r="AN150" s="51"/>
      <c r="AO150" s="212"/>
      <c r="AP150" s="10"/>
      <c r="AQ150" s="213"/>
      <c r="AR150" s="213"/>
      <c r="AS150" s="211"/>
      <c r="AT150" s="211"/>
      <c r="AU150" s="211"/>
      <c r="AV150" s="214"/>
      <c r="AW150" s="21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</row>
    <row r="151" ht="22.5" customHeight="1">
      <c r="A151" s="170">
        <f t="shared" si="6"/>
        <v>146</v>
      </c>
      <c r="B151" s="173" t="s">
        <v>2562</v>
      </c>
      <c r="C151" s="182" t="str">
        <f t="array" ref="C151">_xlfn.XLOOKUP(G151,DATABASE!$A$2:$A$806,DATABASE!$B$2:$B$806)</f>
        <v>Capem Lawang</v>
      </c>
      <c r="D151" s="184" t="str">
        <f t="array" ref="D151">_xlfn.XLOOKUP(G151,DATABASE!$A$2:$A$809,DATABASE!$C$2:$C$809)</f>
        <v>CAPEM</v>
      </c>
      <c r="E151" s="184" t="s">
        <v>351</v>
      </c>
      <c r="F151" s="184" t="s">
        <v>243</v>
      </c>
      <c r="G151" s="184" t="s">
        <v>908</v>
      </c>
      <c r="H151" s="184">
        <v>202512.0</v>
      </c>
      <c r="I151" s="184" t="s">
        <v>753</v>
      </c>
      <c r="J151" s="182"/>
      <c r="K151" s="184"/>
      <c r="L151" s="182" t="s">
        <v>910</v>
      </c>
      <c r="M151" s="194" t="s">
        <v>1877</v>
      </c>
      <c r="N151" s="191"/>
      <c r="O151" s="192">
        <v>22.53</v>
      </c>
      <c r="P151" s="194"/>
      <c r="Q151" s="195">
        <f t="shared" ref="Q151:R151" si="152">(O151*24*3600*30/8)/100000</f>
        <v>72.9972</v>
      </c>
      <c r="R151" s="195">
        <f t="shared" si="152"/>
        <v>0</v>
      </c>
      <c r="S151" s="197">
        <v>3240.0</v>
      </c>
      <c r="T151" s="201">
        <f t="shared" si="31"/>
        <v>0.9987903226</v>
      </c>
      <c r="U151" s="201">
        <v>0.99</v>
      </c>
      <c r="V151" s="194">
        <v>2678400.0</v>
      </c>
      <c r="W151" s="182">
        <f t="shared" si="3"/>
        <v>0</v>
      </c>
      <c r="X151" s="203" t="s">
        <v>291</v>
      </c>
      <c r="Y151" s="204">
        <v>2792792.0</v>
      </c>
      <c r="Z151" s="182"/>
      <c r="AA151" s="182"/>
      <c r="AB151" s="182"/>
      <c r="AC151" s="182"/>
      <c r="AD151" s="182"/>
      <c r="AE151" s="206">
        <f t="shared" si="137"/>
        <v>2792792</v>
      </c>
      <c r="AF151" s="207">
        <f t="shared" si="5"/>
        <v>2792792</v>
      </c>
      <c r="AG151" s="184"/>
      <c r="AH151" s="170"/>
      <c r="AI151" s="184"/>
      <c r="AJ151" s="2"/>
      <c r="AK151" s="2"/>
      <c r="AL151" s="10"/>
      <c r="AM151" s="211"/>
      <c r="AN151" s="51"/>
      <c r="AO151" s="212"/>
      <c r="AP151" s="10"/>
      <c r="AQ151" s="213"/>
      <c r="AR151" s="213"/>
      <c r="AS151" s="211"/>
      <c r="AT151" s="211"/>
      <c r="AU151" s="211"/>
      <c r="AV151" s="214"/>
      <c r="AW151" s="21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</row>
    <row r="152" ht="22.5" customHeight="1">
      <c r="A152" s="170">
        <f t="shared" si="6"/>
        <v>147</v>
      </c>
      <c r="B152" s="173" t="s">
        <v>2562</v>
      </c>
      <c r="C152" s="182" t="str">
        <f t="array" ref="C152">_xlfn.XLOOKUP(G152,DATABASE!$A$2:$A$806,DATABASE!$B$2:$B$806)</f>
        <v>Capem Karangploso Malang, Jl. Kertanegara Kav. 2-3, Kel. Girimoyo, Kec. Karangploso, Kab. Malang</v>
      </c>
      <c r="D152" s="184" t="str">
        <f t="array" ref="D152">_xlfn.XLOOKUP(G152,DATABASE!$A$2:$A$809,DATABASE!$C$2:$C$809)</f>
        <v>CAPEM</v>
      </c>
      <c r="E152" s="184" t="s">
        <v>351</v>
      </c>
      <c r="F152" s="184" t="s">
        <v>243</v>
      </c>
      <c r="G152" s="184" t="s">
        <v>1097</v>
      </c>
      <c r="H152" s="184">
        <v>202512.0</v>
      </c>
      <c r="I152" s="184" t="s">
        <v>753</v>
      </c>
      <c r="J152" s="182"/>
      <c r="K152" s="184"/>
      <c r="L152" s="182" t="s">
        <v>1099</v>
      </c>
      <c r="M152" s="194" t="s">
        <v>2939</v>
      </c>
      <c r="N152" s="191"/>
      <c r="O152" s="192">
        <v>1.23901</v>
      </c>
      <c r="P152" s="194"/>
      <c r="Q152" s="195">
        <f t="shared" ref="Q152:R152" si="153">(O152*24*3600*30/8)/100000</f>
        <v>4.0143924</v>
      </c>
      <c r="R152" s="195">
        <f t="shared" si="153"/>
        <v>0</v>
      </c>
      <c r="S152" s="197">
        <v>0.0</v>
      </c>
      <c r="T152" s="201">
        <f t="shared" si="31"/>
        <v>1</v>
      </c>
      <c r="U152" s="201">
        <v>0.99</v>
      </c>
      <c r="V152" s="194">
        <v>2678400.0</v>
      </c>
      <c r="W152" s="182">
        <f t="shared" si="3"/>
        <v>0</v>
      </c>
      <c r="X152" s="203" t="s">
        <v>291</v>
      </c>
      <c r="Y152" s="204">
        <v>2792792.0</v>
      </c>
      <c r="Z152" s="182"/>
      <c r="AA152" s="182"/>
      <c r="AB152" s="182"/>
      <c r="AC152" s="182"/>
      <c r="AD152" s="182"/>
      <c r="AE152" s="206">
        <f t="shared" si="137"/>
        <v>2792792</v>
      </c>
      <c r="AF152" s="207">
        <f t="shared" si="5"/>
        <v>2792792</v>
      </c>
      <c r="AG152" s="184"/>
      <c r="AH152" s="170"/>
      <c r="AI152" s="184"/>
      <c r="AJ152" s="2"/>
      <c r="AK152" s="2"/>
      <c r="AL152" s="10"/>
      <c r="AM152" s="211"/>
      <c r="AN152" s="51"/>
      <c r="AO152" s="212"/>
      <c r="AP152" s="10"/>
      <c r="AQ152" s="213"/>
      <c r="AR152" s="213"/>
      <c r="AS152" s="211"/>
      <c r="AT152" s="211"/>
      <c r="AU152" s="211"/>
      <c r="AV152" s="214"/>
      <c r="AW152" s="21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</row>
    <row r="153" ht="22.5" customHeight="1">
      <c r="A153" s="170">
        <f t="shared" si="6"/>
        <v>148</v>
      </c>
      <c r="B153" s="173" t="s">
        <v>2562</v>
      </c>
      <c r="C153" s="182" t="str">
        <f t="array" ref="C153">_xlfn.XLOOKUP(G153,DATABASE!$A$2:$A$806,DATABASE!$B$2:$B$806)</f>
        <v>ATM Unmer/Cybermall, Jalan Raya Langsep No 2, Pisang Candi Sukun, Malang</v>
      </c>
      <c r="D153" s="184" t="str">
        <f t="array" ref="D153">_xlfn.XLOOKUP(G153,DATABASE!$A$2:$A$809,DATABASE!$C$2:$C$809)</f>
        <v>ATM</v>
      </c>
      <c r="E153" s="184" t="s">
        <v>351</v>
      </c>
      <c r="F153" s="184" t="s">
        <v>243</v>
      </c>
      <c r="G153" s="184" t="s">
        <v>2602</v>
      </c>
      <c r="H153" s="184">
        <v>202512.0</v>
      </c>
      <c r="I153" s="184" t="s">
        <v>1258</v>
      </c>
      <c r="J153" s="182"/>
      <c r="K153" s="184"/>
      <c r="L153" s="182" t="s">
        <v>2605</v>
      </c>
      <c r="M153" s="191">
        <v>44621.0</v>
      </c>
      <c r="N153" s="191"/>
      <c r="O153" s="192">
        <v>1.23294</v>
      </c>
      <c r="P153" s="194"/>
      <c r="Q153" s="195">
        <f t="shared" ref="Q153:R153" si="154">(O153*24*3600*30/8)/100000</f>
        <v>3.9947256</v>
      </c>
      <c r="R153" s="195">
        <f t="shared" si="154"/>
        <v>0</v>
      </c>
      <c r="S153" s="197">
        <v>0.0</v>
      </c>
      <c r="T153" s="201">
        <f t="shared" si="31"/>
        <v>1</v>
      </c>
      <c r="U153" s="201">
        <v>0.99</v>
      </c>
      <c r="V153" s="194">
        <v>2678400.0</v>
      </c>
      <c r="W153" s="182">
        <f t="shared" si="3"/>
        <v>0</v>
      </c>
      <c r="X153" s="203" t="s">
        <v>291</v>
      </c>
      <c r="Y153" s="204">
        <v>1300000.0</v>
      </c>
      <c r="Z153" s="182"/>
      <c r="AA153" s="182"/>
      <c r="AB153" s="182"/>
      <c r="AC153" s="182"/>
      <c r="AD153" s="182"/>
      <c r="AE153" s="206">
        <f t="shared" si="137"/>
        <v>1300000</v>
      </c>
      <c r="AF153" s="207">
        <f t="shared" si="5"/>
        <v>1300000</v>
      </c>
      <c r="AG153" s="184"/>
      <c r="AH153" s="170"/>
      <c r="AI153" s="184"/>
      <c r="AJ153" s="2"/>
      <c r="AK153" s="2"/>
      <c r="AL153" s="10"/>
      <c r="AM153" s="211"/>
      <c r="AN153" s="51"/>
      <c r="AO153" s="212"/>
      <c r="AP153" s="10"/>
      <c r="AQ153" s="213"/>
      <c r="AR153" s="213"/>
      <c r="AS153" s="211"/>
      <c r="AT153" s="211"/>
      <c r="AU153" s="211"/>
      <c r="AV153" s="214"/>
      <c r="AW153" s="21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</row>
    <row r="154" ht="22.5" customHeight="1">
      <c r="A154" s="170">
        <f t="shared" si="6"/>
        <v>149</v>
      </c>
      <c r="B154" s="173" t="s">
        <v>2562</v>
      </c>
      <c r="C154" s="182" t="str">
        <f t="array" ref="C154">_xlfn.XLOOKUP(G154,DATABASE!$A$2:$A$806,DATABASE!$B$2:$B$806)</f>
        <v>ATM UPT PTKS Malang, Jl Panglima Sudirman No 93, Klojen, Malang</v>
      </c>
      <c r="D154" s="184" t="str">
        <f t="array" ref="D154">_xlfn.XLOOKUP(G154,DATABASE!$A$2:$A$809,DATABASE!$C$2:$C$809)</f>
        <v>ATM</v>
      </c>
      <c r="E154" s="184" t="s">
        <v>351</v>
      </c>
      <c r="F154" s="184" t="s">
        <v>243</v>
      </c>
      <c r="G154" s="184" t="s">
        <v>2625</v>
      </c>
      <c r="H154" s="184">
        <v>202512.0</v>
      </c>
      <c r="I154" s="184" t="s">
        <v>1258</v>
      </c>
      <c r="J154" s="182"/>
      <c r="K154" s="184"/>
      <c r="L154" s="182" t="s">
        <v>2627</v>
      </c>
      <c r="M154" s="191">
        <v>44621.0</v>
      </c>
      <c r="N154" s="191"/>
      <c r="O154" s="192">
        <v>1.26441</v>
      </c>
      <c r="P154" s="194"/>
      <c r="Q154" s="195">
        <f t="shared" ref="Q154:R154" si="155">(O154*24*3600*30/8)/100000</f>
        <v>4.0966884</v>
      </c>
      <c r="R154" s="195">
        <f t="shared" si="155"/>
        <v>0</v>
      </c>
      <c r="S154" s="197">
        <v>0.0</v>
      </c>
      <c r="T154" s="201">
        <f t="shared" si="31"/>
        <v>1</v>
      </c>
      <c r="U154" s="201">
        <v>0.99</v>
      </c>
      <c r="V154" s="194">
        <v>2678400.0</v>
      </c>
      <c r="W154" s="182">
        <f t="shared" si="3"/>
        <v>0</v>
      </c>
      <c r="X154" s="203" t="s">
        <v>291</v>
      </c>
      <c r="Y154" s="204">
        <v>1300000.0</v>
      </c>
      <c r="Z154" s="182"/>
      <c r="AA154" s="182"/>
      <c r="AB154" s="182"/>
      <c r="AC154" s="182"/>
      <c r="AD154" s="182"/>
      <c r="AE154" s="206">
        <f t="shared" si="137"/>
        <v>1300000</v>
      </c>
      <c r="AF154" s="207">
        <f t="shared" si="5"/>
        <v>1300000</v>
      </c>
      <c r="AG154" s="184"/>
      <c r="AH154" s="170"/>
      <c r="AI154" s="184"/>
      <c r="AJ154" s="2"/>
      <c r="AK154" s="2"/>
      <c r="AL154" s="10"/>
      <c r="AM154" s="211"/>
      <c r="AN154" s="51"/>
      <c r="AO154" s="212"/>
      <c r="AP154" s="10"/>
      <c r="AQ154" s="213"/>
      <c r="AR154" s="213"/>
      <c r="AS154" s="211"/>
      <c r="AT154" s="211"/>
      <c r="AU154" s="211"/>
      <c r="AV154" s="214"/>
      <c r="AW154" s="21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</row>
    <row r="155" ht="22.5" customHeight="1">
      <c r="A155" s="170">
        <f t="shared" si="6"/>
        <v>150</v>
      </c>
      <c r="B155" s="173" t="s">
        <v>2562</v>
      </c>
      <c r="C155" s="182" t="str">
        <f t="array" ref="C155">_xlfn.XLOOKUP(G155,DATABASE!$A$2:$A$806,DATABASE!$B$2:$B$806)</f>
        <v>ATM MPP Kota Malang Ramayana,JL Merdeka Selatan 3, Kiduldalem Klojen,Malang</v>
      </c>
      <c r="D155" s="184" t="str">
        <f t="array" ref="D155">_xlfn.XLOOKUP(G155,DATABASE!$A$2:$A$809,DATABASE!$C$2:$C$809)</f>
        <v>ATM</v>
      </c>
      <c r="E155" s="184" t="s">
        <v>351</v>
      </c>
      <c r="F155" s="184" t="s">
        <v>243</v>
      </c>
      <c r="G155" s="184" t="s">
        <v>2577</v>
      </c>
      <c r="H155" s="184">
        <v>202512.0</v>
      </c>
      <c r="I155" s="184" t="s">
        <v>1258</v>
      </c>
      <c r="J155" s="182"/>
      <c r="K155" s="184"/>
      <c r="L155" s="182" t="s">
        <v>2579</v>
      </c>
      <c r="M155" s="194" t="s">
        <v>2940</v>
      </c>
      <c r="N155" s="191"/>
      <c r="O155" s="192">
        <v>1.23313</v>
      </c>
      <c r="P155" s="194"/>
      <c r="Q155" s="195">
        <f t="shared" ref="Q155:R155" si="156">(O155*24*3600*30/8)/100000</f>
        <v>3.9953412</v>
      </c>
      <c r="R155" s="195">
        <f t="shared" si="156"/>
        <v>0</v>
      </c>
      <c r="S155" s="197">
        <v>0.0</v>
      </c>
      <c r="T155" s="201">
        <f t="shared" si="31"/>
        <v>1</v>
      </c>
      <c r="U155" s="201">
        <v>0.99</v>
      </c>
      <c r="V155" s="194">
        <v>2678400.0</v>
      </c>
      <c r="W155" s="182">
        <f t="shared" si="3"/>
        <v>0</v>
      </c>
      <c r="X155" s="203" t="s">
        <v>291</v>
      </c>
      <c r="Y155" s="204">
        <v>1300000.0</v>
      </c>
      <c r="Z155" s="182"/>
      <c r="AA155" s="182"/>
      <c r="AB155" s="182"/>
      <c r="AC155" s="182"/>
      <c r="AD155" s="182"/>
      <c r="AE155" s="206">
        <f t="shared" si="137"/>
        <v>1300000</v>
      </c>
      <c r="AF155" s="207">
        <f t="shared" si="5"/>
        <v>1300000</v>
      </c>
      <c r="AG155" s="184"/>
      <c r="AH155" s="170"/>
      <c r="AI155" s="184"/>
      <c r="AJ155" s="2"/>
      <c r="AK155" s="2"/>
      <c r="AL155" s="10"/>
      <c r="AM155" s="211"/>
      <c r="AN155" s="51"/>
      <c r="AO155" s="212"/>
      <c r="AP155" s="10"/>
      <c r="AQ155" s="213"/>
      <c r="AR155" s="213"/>
      <c r="AS155" s="211"/>
      <c r="AT155" s="211"/>
      <c r="AU155" s="211"/>
      <c r="AV155" s="214"/>
      <c r="AW155" s="21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</row>
    <row r="156" ht="22.5" customHeight="1">
      <c r="A156" s="170">
        <f t="shared" si="6"/>
        <v>151</v>
      </c>
      <c r="B156" s="173" t="s">
        <v>2562</v>
      </c>
      <c r="C156" s="182" t="str">
        <f t="array" ref="C156">_xlfn.XLOOKUP(G156,DATABASE!$A$2:$A$806,DATABASE!$B$2:$B$806)</f>
        <v>ATM SMKN 1 Malang, JL Sonokembang Bandung Rejosari Kec Sukun, Malang</v>
      </c>
      <c r="D156" s="184" t="str">
        <f t="array" ref="D156">_xlfn.XLOOKUP(G156,DATABASE!$A$2:$A$809,DATABASE!$C$2:$C$809)</f>
        <v>ATM</v>
      </c>
      <c r="E156" s="184" t="s">
        <v>351</v>
      </c>
      <c r="F156" s="184" t="s">
        <v>243</v>
      </c>
      <c r="G156" s="184" t="s">
        <v>447</v>
      </c>
      <c r="H156" s="184">
        <v>202512.0</v>
      </c>
      <c r="I156" s="184" t="s">
        <v>1258</v>
      </c>
      <c r="J156" s="182"/>
      <c r="K156" s="184"/>
      <c r="L156" s="182" t="s">
        <v>449</v>
      </c>
      <c r="M156" s="194" t="s">
        <v>2941</v>
      </c>
      <c r="N156" s="191"/>
      <c r="O156" s="192">
        <v>0.24662</v>
      </c>
      <c r="P156" s="194"/>
      <c r="Q156" s="195">
        <f t="shared" ref="Q156:R156" si="157">(O156*24*3600*30/8)/100000</f>
        <v>0.7990488</v>
      </c>
      <c r="R156" s="195">
        <f t="shared" si="157"/>
        <v>0</v>
      </c>
      <c r="S156" s="197">
        <v>0.0</v>
      </c>
      <c r="T156" s="201">
        <f t="shared" si="31"/>
        <v>1</v>
      </c>
      <c r="U156" s="201">
        <v>0.99</v>
      </c>
      <c r="V156" s="194">
        <v>2678400.0</v>
      </c>
      <c r="W156" s="182">
        <f t="shared" si="3"/>
        <v>0</v>
      </c>
      <c r="X156" s="203" t="s">
        <v>291</v>
      </c>
      <c r="Y156" s="204">
        <v>1300000.0</v>
      </c>
      <c r="Z156" s="182"/>
      <c r="AA156" s="182"/>
      <c r="AB156" s="182"/>
      <c r="AC156" s="182"/>
      <c r="AD156" s="182"/>
      <c r="AE156" s="206">
        <f t="shared" si="137"/>
        <v>1300000</v>
      </c>
      <c r="AF156" s="207">
        <f t="shared" si="5"/>
        <v>1300000</v>
      </c>
      <c r="AG156" s="184"/>
      <c r="AH156" s="170"/>
      <c r="AI156" s="184"/>
      <c r="AJ156" s="2"/>
      <c r="AK156" s="2"/>
      <c r="AL156" s="10"/>
      <c r="AM156" s="211"/>
      <c r="AN156" s="51"/>
      <c r="AO156" s="212"/>
      <c r="AP156" s="10"/>
      <c r="AQ156" s="213"/>
      <c r="AR156" s="213"/>
      <c r="AS156" s="211"/>
      <c r="AT156" s="211"/>
      <c r="AU156" s="211"/>
      <c r="AV156" s="214"/>
      <c r="AW156" s="21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</row>
    <row r="157" ht="22.5" customHeight="1">
      <c r="A157" s="170">
        <f t="shared" si="6"/>
        <v>152</v>
      </c>
      <c r="B157" s="173" t="s">
        <v>2785</v>
      </c>
      <c r="C157" s="182" t="str">
        <f t="array" ref="C157">_xlfn.XLOOKUP(G157,DATABASE!$A$2:$A$806,DATABASE!$B$2:$B$806)</f>
        <v>Cabang Kepanjen</v>
      </c>
      <c r="D157" s="184" t="str">
        <f t="array" ref="D157">_xlfn.XLOOKUP(G157,DATABASE!$A$2:$A$809,DATABASE!$C$2:$C$809)</f>
        <v>CABANG</v>
      </c>
      <c r="E157" s="184" t="s">
        <v>351</v>
      </c>
      <c r="F157" s="184" t="s">
        <v>243</v>
      </c>
      <c r="G157" s="184" t="s">
        <v>986</v>
      </c>
      <c r="H157" s="184">
        <v>202512.0</v>
      </c>
      <c r="I157" s="184" t="s">
        <v>575</v>
      </c>
      <c r="J157" s="182"/>
      <c r="K157" s="184"/>
      <c r="L157" s="182" t="s">
        <v>988</v>
      </c>
      <c r="M157" s="194" t="s">
        <v>2942</v>
      </c>
      <c r="N157" s="191"/>
      <c r="O157" s="192">
        <v>12.53</v>
      </c>
      <c r="P157" s="194"/>
      <c r="Q157" s="195">
        <f t="shared" ref="Q157:R157" si="158">(O157*24*3600*30/8)/100000</f>
        <v>40.5972</v>
      </c>
      <c r="R157" s="195">
        <f t="shared" si="158"/>
        <v>0</v>
      </c>
      <c r="S157" s="197">
        <v>0.0</v>
      </c>
      <c r="T157" s="201">
        <f t="shared" si="31"/>
        <v>1</v>
      </c>
      <c r="U157" s="201">
        <v>0.99</v>
      </c>
      <c r="V157" s="194">
        <v>2678400.0</v>
      </c>
      <c r="W157" s="182">
        <f t="shared" si="3"/>
        <v>0</v>
      </c>
      <c r="X157" s="203" t="s">
        <v>291</v>
      </c>
      <c r="Y157" s="204">
        <v>3671171.0</v>
      </c>
      <c r="Z157" s="182"/>
      <c r="AA157" s="182"/>
      <c r="AB157" s="182"/>
      <c r="AC157" s="182"/>
      <c r="AD157" s="182"/>
      <c r="AE157" s="206">
        <f t="shared" si="137"/>
        <v>3671171</v>
      </c>
      <c r="AF157" s="207">
        <f t="shared" si="5"/>
        <v>3671171</v>
      </c>
      <c r="AG157" s="207">
        <v>5.3730167E7</v>
      </c>
      <c r="AH157" s="170"/>
      <c r="AI157" s="184"/>
      <c r="AJ157" s="2"/>
      <c r="AK157" s="2"/>
      <c r="AL157" s="10"/>
      <c r="AM157" s="211"/>
      <c r="AN157" s="51"/>
      <c r="AO157" s="212"/>
      <c r="AP157" s="10"/>
      <c r="AQ157" s="213"/>
      <c r="AR157" s="213"/>
      <c r="AS157" s="211"/>
      <c r="AT157" s="211"/>
      <c r="AU157" s="211"/>
      <c r="AV157" s="214"/>
      <c r="AW157" s="214"/>
      <c r="AX157" s="310"/>
      <c r="AY157" s="310"/>
      <c r="AZ157" s="310"/>
      <c r="BA157" s="310"/>
      <c r="BB157" s="310"/>
      <c r="BC157" s="310"/>
      <c r="BD157" s="310"/>
      <c r="BE157" s="310"/>
      <c r="BF157" s="310"/>
      <c r="BG157" s="310"/>
      <c r="BH157" s="310"/>
      <c r="BI157" s="310"/>
      <c r="BJ157" s="310"/>
      <c r="BK157" s="310"/>
      <c r="BL157" s="310"/>
      <c r="BM157" s="310"/>
      <c r="BN157" s="310"/>
      <c r="BO157" s="310"/>
      <c r="BP157" s="310"/>
      <c r="BQ157" s="310"/>
      <c r="BR157" s="310"/>
      <c r="BS157" s="310"/>
      <c r="BT157" s="310"/>
      <c r="BU157" s="310"/>
    </row>
    <row r="158" ht="22.5" customHeight="1">
      <c r="A158" s="170">
        <f t="shared" si="6"/>
        <v>153</v>
      </c>
      <c r="B158" s="173" t="s">
        <v>2785</v>
      </c>
      <c r="C158" s="182" t="str">
        <f t="array" ref="C158">_xlfn.XLOOKUP(G158,DATABASE!$A$2:$A$806,DATABASE!$B$2:$B$806)</f>
        <v>Capem Donomulyo, Jl. Raya Donomulyo</v>
      </c>
      <c r="D158" s="184" t="str">
        <f t="array" ref="D158">_xlfn.XLOOKUP(G158,DATABASE!$A$2:$A$809,DATABASE!$C$2:$C$809)</f>
        <v>CAPEM</v>
      </c>
      <c r="E158" s="184" t="s">
        <v>351</v>
      </c>
      <c r="F158" s="184" t="s">
        <v>243</v>
      </c>
      <c r="G158" s="184" t="s">
        <v>1108</v>
      </c>
      <c r="H158" s="184">
        <v>202512.0</v>
      </c>
      <c r="I158" s="184" t="s">
        <v>753</v>
      </c>
      <c r="J158" s="182"/>
      <c r="K158" s="184"/>
      <c r="L158" s="182" t="s">
        <v>1111</v>
      </c>
      <c r="M158" s="194" t="s">
        <v>2943</v>
      </c>
      <c r="N158" s="191"/>
      <c r="O158" s="192">
        <v>18.84</v>
      </c>
      <c r="P158" s="194"/>
      <c r="Q158" s="195">
        <f t="shared" ref="Q158:R158" si="159">(O158*24*3600*30/8)/100000</f>
        <v>61.0416</v>
      </c>
      <c r="R158" s="195">
        <f t="shared" si="159"/>
        <v>0</v>
      </c>
      <c r="S158" s="197">
        <v>540.0</v>
      </c>
      <c r="T158" s="201">
        <f t="shared" si="31"/>
        <v>0.9997983871</v>
      </c>
      <c r="U158" s="201">
        <v>0.99</v>
      </c>
      <c r="V158" s="194">
        <v>2678400.0</v>
      </c>
      <c r="W158" s="182">
        <f t="shared" si="3"/>
        <v>0</v>
      </c>
      <c r="X158" s="203" t="s">
        <v>291</v>
      </c>
      <c r="Y158" s="204">
        <v>2792792.0</v>
      </c>
      <c r="Z158" s="182"/>
      <c r="AA158" s="182"/>
      <c r="AB158" s="182"/>
      <c r="AC158" s="182"/>
      <c r="AD158" s="182"/>
      <c r="AE158" s="206">
        <f t="shared" si="137"/>
        <v>2792792</v>
      </c>
      <c r="AF158" s="207">
        <f t="shared" si="5"/>
        <v>2792792</v>
      </c>
      <c r="AG158" s="184"/>
      <c r="AH158" s="170"/>
      <c r="AI158" s="184"/>
      <c r="AJ158" s="2"/>
      <c r="AK158" s="2"/>
      <c r="AL158" s="10"/>
      <c r="AM158" s="211"/>
      <c r="AN158" s="51"/>
      <c r="AO158" s="212"/>
      <c r="AP158" s="10"/>
      <c r="AQ158" s="213"/>
      <c r="AR158" s="213"/>
      <c r="AS158" s="211"/>
      <c r="AT158" s="211"/>
      <c r="AU158" s="211"/>
      <c r="AV158" s="214"/>
      <c r="AW158" s="21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</row>
    <row r="159" ht="22.5" customHeight="1">
      <c r="A159" s="170">
        <f t="shared" si="6"/>
        <v>154</v>
      </c>
      <c r="B159" s="173" t="s">
        <v>2785</v>
      </c>
      <c r="C159" s="182" t="str">
        <f t="array" ref="C159">_xlfn.XLOOKUP(G159,DATABASE!$A$2:$A$806,DATABASE!$B$2:$B$806)</f>
        <v>Capem Sumber pucung , g Jl. Panglima Sudirman 191, Kepanjen</v>
      </c>
      <c r="D159" s="184" t="str">
        <f t="array" ref="D159">_xlfn.XLOOKUP(G159,DATABASE!$A$2:$A$809,DATABASE!$C$2:$C$809)</f>
        <v>CAPEM</v>
      </c>
      <c r="E159" s="184" t="s">
        <v>351</v>
      </c>
      <c r="F159" s="184" t="s">
        <v>243</v>
      </c>
      <c r="G159" s="184" t="s">
        <v>1534</v>
      </c>
      <c r="H159" s="184">
        <v>202512.0</v>
      </c>
      <c r="I159" s="184" t="s">
        <v>753</v>
      </c>
      <c r="J159" s="182"/>
      <c r="K159" s="184"/>
      <c r="L159" s="182" t="s">
        <v>1536</v>
      </c>
      <c r="M159" s="191">
        <v>42156.0</v>
      </c>
      <c r="N159" s="191"/>
      <c r="O159" s="192">
        <v>0.93583</v>
      </c>
      <c r="P159" s="194"/>
      <c r="Q159" s="195">
        <f t="shared" ref="Q159:R159" si="160">(O159*24*3600*30/8)/100000</f>
        <v>3.0320892</v>
      </c>
      <c r="R159" s="195">
        <f t="shared" si="160"/>
        <v>0</v>
      </c>
      <c r="S159" s="197">
        <v>7200.0</v>
      </c>
      <c r="T159" s="201">
        <f t="shared" si="31"/>
        <v>0.997311828</v>
      </c>
      <c r="U159" s="201">
        <v>0.99</v>
      </c>
      <c r="V159" s="194">
        <v>2678400.0</v>
      </c>
      <c r="W159" s="182">
        <f t="shared" si="3"/>
        <v>0</v>
      </c>
      <c r="X159" s="203" t="s">
        <v>291</v>
      </c>
      <c r="Y159" s="204">
        <v>2792792.0</v>
      </c>
      <c r="Z159" s="182"/>
      <c r="AA159" s="182"/>
      <c r="AB159" s="182"/>
      <c r="AC159" s="182"/>
      <c r="AD159" s="182"/>
      <c r="AE159" s="206">
        <f t="shared" si="137"/>
        <v>2792792</v>
      </c>
      <c r="AF159" s="207">
        <f t="shared" si="5"/>
        <v>2792792</v>
      </c>
      <c r="AG159" s="184"/>
      <c r="AH159" s="170"/>
      <c r="AI159" s="184"/>
      <c r="AJ159" s="2"/>
      <c r="AK159" s="2"/>
      <c r="AL159" s="10"/>
      <c r="AM159" s="211"/>
      <c r="AN159" s="51"/>
      <c r="AO159" s="212"/>
      <c r="AP159" s="10"/>
      <c r="AQ159" s="213"/>
      <c r="AR159" s="213"/>
      <c r="AS159" s="211"/>
      <c r="AT159" s="211"/>
      <c r="AU159" s="211"/>
      <c r="AV159" s="214"/>
      <c r="AW159" s="21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</row>
    <row r="160" ht="22.5" customHeight="1">
      <c r="A160" s="170">
        <f t="shared" si="6"/>
        <v>155</v>
      </c>
      <c r="B160" s="173" t="s">
        <v>2785</v>
      </c>
      <c r="C160" s="182" t="str">
        <f t="array" ref="C160">_xlfn.XLOOKUP(G160,DATABASE!$A$2:$A$806,DATABASE!$B$2:$B$806)</f>
        <v>Samsat Online Capem Sumber Pucung, Jl. Panglima Sudirman 191, Kepanjen</v>
      </c>
      <c r="D160" s="184" t="str">
        <f t="array" ref="D160">_xlfn.XLOOKUP(G160,DATABASE!$A$2:$A$809,DATABASE!$C$2:$C$809)</f>
        <v>SAMSAT ONLINE</v>
      </c>
      <c r="E160" s="184" t="s">
        <v>351</v>
      </c>
      <c r="F160" s="184" t="s">
        <v>243</v>
      </c>
      <c r="G160" s="184" t="s">
        <v>304</v>
      </c>
      <c r="H160" s="184">
        <v>202512.0</v>
      </c>
      <c r="I160" s="184" t="s">
        <v>480</v>
      </c>
      <c r="J160" s="182"/>
      <c r="K160" s="184"/>
      <c r="L160" s="182" t="s">
        <v>306</v>
      </c>
      <c r="M160" s="194" t="s">
        <v>2944</v>
      </c>
      <c r="N160" s="191"/>
      <c r="O160" s="192">
        <v>35.65</v>
      </c>
      <c r="P160" s="194"/>
      <c r="Q160" s="195">
        <f t="shared" ref="Q160:R160" si="161">(O160*24*3600*30/8)/100000</f>
        <v>115.506</v>
      </c>
      <c r="R160" s="195">
        <f t="shared" si="161"/>
        <v>0</v>
      </c>
      <c r="S160" s="197">
        <v>0.0</v>
      </c>
      <c r="T160" s="201">
        <f t="shared" si="31"/>
        <v>1</v>
      </c>
      <c r="U160" s="201">
        <v>0.99</v>
      </c>
      <c r="V160" s="194">
        <v>2678400.0</v>
      </c>
      <c r="W160" s="182">
        <f t="shared" si="3"/>
        <v>0</v>
      </c>
      <c r="X160" s="203" t="s">
        <v>291</v>
      </c>
      <c r="Y160" s="204">
        <v>1950000.0</v>
      </c>
      <c r="Z160" s="182"/>
      <c r="AA160" s="182"/>
      <c r="AB160" s="182"/>
      <c r="AC160" s="182"/>
      <c r="AD160" s="182"/>
      <c r="AE160" s="206">
        <f t="shared" si="137"/>
        <v>1950000</v>
      </c>
      <c r="AF160" s="207">
        <f t="shared" si="5"/>
        <v>1950000</v>
      </c>
      <c r="AG160" s="184"/>
      <c r="AH160" s="170"/>
      <c r="AI160" s="184"/>
      <c r="AJ160" s="2"/>
      <c r="AK160" s="2"/>
      <c r="AL160" s="10"/>
      <c r="AM160" s="211"/>
      <c r="AN160" s="51"/>
      <c r="AO160" s="212"/>
      <c r="AP160" s="10"/>
      <c r="AQ160" s="213"/>
      <c r="AR160" s="213"/>
      <c r="AS160" s="211"/>
      <c r="AT160" s="211"/>
      <c r="AU160" s="211"/>
      <c r="AV160" s="214"/>
      <c r="AW160" s="21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</row>
    <row r="161" ht="22.5" customHeight="1">
      <c r="A161" s="170">
        <f t="shared" si="6"/>
        <v>156</v>
      </c>
      <c r="B161" s="173" t="s">
        <v>2785</v>
      </c>
      <c r="C161" s="182" t="str">
        <f t="array" ref="C161">_xlfn.XLOOKUP(G161,DATABASE!$A$2:$A$806,DATABASE!$B$2:$B$806)</f>
        <v>Kantor Kas Pakisaji, Jl. Raya Pakisaji No.236, Kab. Malang</v>
      </c>
      <c r="D161" s="184" t="str">
        <f t="array" ref="D161">_xlfn.XLOOKUP(G161,DATABASE!$A$2:$A$809,DATABASE!$C$2:$C$809)</f>
        <v>KANTOR KAS</v>
      </c>
      <c r="E161" s="184" t="s">
        <v>351</v>
      </c>
      <c r="F161" s="184" t="s">
        <v>243</v>
      </c>
      <c r="G161" s="184" t="s">
        <v>2026</v>
      </c>
      <c r="H161" s="184">
        <v>202512.0</v>
      </c>
      <c r="I161" s="184" t="s">
        <v>461</v>
      </c>
      <c r="J161" s="182"/>
      <c r="K161" s="184"/>
      <c r="L161" s="182" t="s">
        <v>2028</v>
      </c>
      <c r="M161" s="194" t="s">
        <v>1288</v>
      </c>
      <c r="N161" s="191"/>
      <c r="O161" s="192">
        <v>3.31</v>
      </c>
      <c r="P161" s="194"/>
      <c r="Q161" s="195">
        <f t="shared" ref="Q161:R161" si="162">(O161*24*3600*30/8)/100000</f>
        <v>10.7244</v>
      </c>
      <c r="R161" s="195">
        <f t="shared" si="162"/>
        <v>0</v>
      </c>
      <c r="S161" s="197">
        <v>0.0</v>
      </c>
      <c r="T161" s="201">
        <f t="shared" si="31"/>
        <v>1</v>
      </c>
      <c r="U161" s="201">
        <v>0.99</v>
      </c>
      <c r="V161" s="194">
        <v>2678400.0</v>
      </c>
      <c r="W161" s="182">
        <f t="shared" si="3"/>
        <v>0</v>
      </c>
      <c r="X161" s="203" t="s">
        <v>291</v>
      </c>
      <c r="Y161" s="204">
        <v>2319819.0</v>
      </c>
      <c r="Z161" s="182"/>
      <c r="AA161" s="182"/>
      <c r="AB161" s="182"/>
      <c r="AC161" s="182"/>
      <c r="AD161" s="182"/>
      <c r="AE161" s="206">
        <f t="shared" si="137"/>
        <v>2319819</v>
      </c>
      <c r="AF161" s="207">
        <f t="shared" si="5"/>
        <v>2319819</v>
      </c>
      <c r="AG161" s="184"/>
      <c r="AH161" s="170"/>
      <c r="AI161" s="184"/>
      <c r="AJ161" s="2"/>
      <c r="AK161" s="2"/>
      <c r="AL161" s="10"/>
      <c r="AM161" s="211"/>
      <c r="AN161" s="51"/>
      <c r="AO161" s="212"/>
      <c r="AP161" s="10"/>
      <c r="AQ161" s="213"/>
      <c r="AR161" s="213"/>
      <c r="AS161" s="211"/>
      <c r="AT161" s="211"/>
      <c r="AU161" s="211"/>
      <c r="AV161" s="214"/>
      <c r="AW161" s="21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</row>
    <row r="162" ht="22.5" customHeight="1">
      <c r="A162" s="170">
        <f t="shared" si="6"/>
        <v>157</v>
      </c>
      <c r="B162" s="173" t="s">
        <v>2785</v>
      </c>
      <c r="C162" s="182" t="str">
        <f t="array" ref="C162">_xlfn.XLOOKUP(G162,DATABASE!$A$2:$A$806,DATABASE!$B$2:$B$806)</f>
        <v>Kantor Kas Pemkab II Kepanjen JL.Raden Panji 158 Kepanjen Mlg</v>
      </c>
      <c r="D162" s="184" t="str">
        <f t="array" ref="D162">_xlfn.XLOOKUP(G162,DATABASE!$A$2:$A$809,DATABASE!$C$2:$C$809)</f>
        <v>KANTOR KAS</v>
      </c>
      <c r="E162" s="184" t="s">
        <v>351</v>
      </c>
      <c r="F162" s="184" t="s">
        <v>243</v>
      </c>
      <c r="G162" s="184" t="s">
        <v>2135</v>
      </c>
      <c r="H162" s="184">
        <v>202512.0</v>
      </c>
      <c r="I162" s="184" t="s">
        <v>461</v>
      </c>
      <c r="J162" s="182"/>
      <c r="K162" s="184"/>
      <c r="L162" s="450">
        <v>1.96168116129E11</v>
      </c>
      <c r="M162" s="194" t="s">
        <v>2947</v>
      </c>
      <c r="N162" s="191"/>
      <c r="O162" s="192">
        <v>3.76</v>
      </c>
      <c r="P162" s="194"/>
      <c r="Q162" s="195">
        <f t="shared" ref="Q162:R162" si="163">(O162*24*3600*30/8)/100000</f>
        <v>12.1824</v>
      </c>
      <c r="R162" s="195">
        <f t="shared" si="163"/>
        <v>0</v>
      </c>
      <c r="S162" s="197">
        <v>0.0</v>
      </c>
      <c r="T162" s="201">
        <f t="shared" si="31"/>
        <v>1</v>
      </c>
      <c r="U162" s="201">
        <v>0.99</v>
      </c>
      <c r="V162" s="194">
        <v>2678400.0</v>
      </c>
      <c r="W162" s="182">
        <f t="shared" si="3"/>
        <v>0</v>
      </c>
      <c r="X162" s="203" t="s">
        <v>291</v>
      </c>
      <c r="Y162" s="204">
        <v>2319819.0</v>
      </c>
      <c r="Z162" s="182"/>
      <c r="AA162" s="182"/>
      <c r="AB162" s="182"/>
      <c r="AC162" s="182"/>
      <c r="AD162" s="182"/>
      <c r="AE162" s="206">
        <f t="shared" si="137"/>
        <v>2319819</v>
      </c>
      <c r="AF162" s="207">
        <f t="shared" si="5"/>
        <v>2319819</v>
      </c>
      <c r="AG162" s="184"/>
      <c r="AH162" s="170"/>
      <c r="AI162" s="184"/>
      <c r="AJ162" s="2"/>
      <c r="AK162" s="2"/>
      <c r="AL162" s="10"/>
      <c r="AM162" s="211"/>
      <c r="AN162" s="51"/>
      <c r="AO162" s="212"/>
      <c r="AP162" s="10"/>
      <c r="AQ162" s="213"/>
      <c r="AR162" s="213"/>
      <c r="AS162" s="211"/>
      <c r="AT162" s="211"/>
      <c r="AU162" s="211"/>
      <c r="AV162" s="214"/>
      <c r="AW162" s="21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</row>
    <row r="163" ht="22.5" customHeight="1">
      <c r="A163" s="170">
        <f t="shared" si="6"/>
        <v>158</v>
      </c>
      <c r="B163" s="173" t="s">
        <v>2785</v>
      </c>
      <c r="C163" s="182" t="str">
        <f t="array" ref="C163">_xlfn.XLOOKUP(G163,DATABASE!$A$2:$A$806,DATABASE!$B$2:$B$806)</f>
        <v>Kantor Kas Wonosari Kepanjen JL.Ry Wonosari Kab Malang</v>
      </c>
      <c r="D163" s="184" t="str">
        <f t="array" ref="D163">_xlfn.XLOOKUP(G163,DATABASE!$A$2:$A$809,DATABASE!$C$2:$C$809)</f>
        <v>KANTOR KAS</v>
      </c>
      <c r="E163" s="184" t="s">
        <v>351</v>
      </c>
      <c r="F163" s="184" t="s">
        <v>243</v>
      </c>
      <c r="G163" s="184" t="s">
        <v>2131</v>
      </c>
      <c r="H163" s="184">
        <v>202512.0</v>
      </c>
      <c r="I163" s="184" t="s">
        <v>461</v>
      </c>
      <c r="J163" s="182"/>
      <c r="K163" s="184"/>
      <c r="L163" s="182" t="s">
        <v>2133</v>
      </c>
      <c r="M163" s="194" t="s">
        <v>2948</v>
      </c>
      <c r="N163" s="191"/>
      <c r="O163" s="192">
        <v>3.24</v>
      </c>
      <c r="P163" s="194"/>
      <c r="Q163" s="195">
        <f t="shared" ref="Q163:R163" si="164">(O163*24*3600*30/8)/100000</f>
        <v>10.4976</v>
      </c>
      <c r="R163" s="195">
        <f t="shared" si="164"/>
        <v>0</v>
      </c>
      <c r="S163" s="197">
        <v>0.0</v>
      </c>
      <c r="T163" s="201">
        <f t="shared" si="31"/>
        <v>1</v>
      </c>
      <c r="U163" s="201">
        <v>0.99</v>
      </c>
      <c r="V163" s="194">
        <v>2678400.0</v>
      </c>
      <c r="W163" s="182">
        <f t="shared" si="3"/>
        <v>0</v>
      </c>
      <c r="X163" s="203" t="s">
        <v>291</v>
      </c>
      <c r="Y163" s="204">
        <v>2319819.0</v>
      </c>
      <c r="Z163" s="182"/>
      <c r="AA163" s="182"/>
      <c r="AB163" s="182"/>
      <c r="AC163" s="182"/>
      <c r="AD163" s="182"/>
      <c r="AE163" s="206">
        <f t="shared" si="137"/>
        <v>2319819</v>
      </c>
      <c r="AF163" s="207">
        <f t="shared" si="5"/>
        <v>2319819</v>
      </c>
      <c r="AG163" s="184"/>
      <c r="AH163" s="170"/>
      <c r="AI163" s="184"/>
      <c r="AJ163" s="2"/>
      <c r="AK163" s="2"/>
      <c r="AL163" s="10"/>
      <c r="AM163" s="211"/>
      <c r="AN163" s="51"/>
      <c r="AO163" s="212"/>
      <c r="AP163" s="10"/>
      <c r="AQ163" s="213"/>
      <c r="AR163" s="213"/>
      <c r="AS163" s="211"/>
      <c r="AT163" s="211"/>
      <c r="AU163" s="211"/>
      <c r="AV163" s="214"/>
      <c r="AW163" s="21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</row>
    <row r="164" ht="22.5" customHeight="1">
      <c r="A164" s="170">
        <f t="shared" si="6"/>
        <v>159</v>
      </c>
      <c r="B164" s="173" t="s">
        <v>2785</v>
      </c>
      <c r="C164" s="182" t="str">
        <f t="array" ref="C164">_xlfn.XLOOKUP(G164,DATABASE!$A$2:$A$806,DATABASE!$B$2:$B$806)</f>
        <v>Kantor Kas RSUD Kanjuruhan Kepanjen</v>
      </c>
      <c r="D164" s="184" t="str">
        <f t="array" ref="D164">_xlfn.XLOOKUP(G164,DATABASE!$A$2:$A$809,DATABASE!$C$2:$C$809)</f>
        <v>KANTOR KAS</v>
      </c>
      <c r="E164" s="184" t="s">
        <v>351</v>
      </c>
      <c r="F164" s="184" t="s">
        <v>243</v>
      </c>
      <c r="G164" s="184" t="s">
        <v>2145</v>
      </c>
      <c r="H164" s="184">
        <v>202512.0</v>
      </c>
      <c r="I164" s="184" t="s">
        <v>461</v>
      </c>
      <c r="J164" s="182"/>
      <c r="K164" s="184"/>
      <c r="L164" s="182" t="s">
        <v>2147</v>
      </c>
      <c r="M164" s="194" t="s">
        <v>2949</v>
      </c>
      <c r="N164" s="191"/>
      <c r="O164" s="192">
        <v>2.78</v>
      </c>
      <c r="P164" s="194"/>
      <c r="Q164" s="195">
        <f t="shared" ref="Q164:R164" si="165">(O164*24*3600*30/8)/100000</f>
        <v>9.0072</v>
      </c>
      <c r="R164" s="195">
        <f t="shared" si="165"/>
        <v>0</v>
      </c>
      <c r="S164" s="197">
        <v>0.0</v>
      </c>
      <c r="T164" s="201">
        <f t="shared" si="31"/>
        <v>1</v>
      </c>
      <c r="U164" s="201">
        <v>0.99</v>
      </c>
      <c r="V164" s="194">
        <v>2678400.0</v>
      </c>
      <c r="W164" s="182">
        <f t="shared" si="3"/>
        <v>0</v>
      </c>
      <c r="X164" s="203" t="s">
        <v>291</v>
      </c>
      <c r="Y164" s="204">
        <v>2319819.0</v>
      </c>
      <c r="Z164" s="182"/>
      <c r="AA164" s="182"/>
      <c r="AB164" s="182"/>
      <c r="AC164" s="182"/>
      <c r="AD164" s="182"/>
      <c r="AE164" s="206">
        <f t="shared" si="137"/>
        <v>2319819</v>
      </c>
      <c r="AF164" s="207">
        <f t="shared" si="5"/>
        <v>2319819</v>
      </c>
      <c r="AG164" s="184"/>
      <c r="AH164" s="170"/>
      <c r="AI164" s="184"/>
      <c r="AJ164" s="2"/>
      <c r="AK164" s="2"/>
      <c r="AL164" s="10"/>
      <c r="AM164" s="211"/>
      <c r="AN164" s="51"/>
      <c r="AO164" s="212"/>
      <c r="AP164" s="10"/>
      <c r="AQ164" s="213"/>
      <c r="AR164" s="213"/>
      <c r="AS164" s="211"/>
      <c r="AT164" s="211"/>
      <c r="AU164" s="211"/>
      <c r="AV164" s="214"/>
      <c r="AW164" s="21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</row>
    <row r="165" ht="22.5" customHeight="1">
      <c r="A165" s="170">
        <f t="shared" si="6"/>
        <v>160</v>
      </c>
      <c r="B165" s="173" t="s">
        <v>2785</v>
      </c>
      <c r="C165" s="182" t="str">
        <f t="array" ref="C165">_xlfn.XLOOKUP(G165,DATABASE!$A$2:$A$806,DATABASE!$B$2:$B$806)</f>
        <v>Kantor Kas Pagak Malang,Desa Sumbermanjing Kulon Kec Pagak Kepanjen</v>
      </c>
      <c r="D165" s="184" t="str">
        <f t="array" ref="D165">_xlfn.XLOOKUP(G165,DATABASE!$A$2:$A$809,DATABASE!$C$2:$C$809)</f>
        <v>KANTOR KAS</v>
      </c>
      <c r="E165" s="184" t="s">
        <v>351</v>
      </c>
      <c r="F165" s="184" t="s">
        <v>243</v>
      </c>
      <c r="G165" s="184" t="s">
        <v>2199</v>
      </c>
      <c r="H165" s="184">
        <v>202512.0</v>
      </c>
      <c r="I165" s="184" t="s">
        <v>461</v>
      </c>
      <c r="J165" s="182"/>
      <c r="K165" s="184"/>
      <c r="L165" s="182" t="s">
        <v>2201</v>
      </c>
      <c r="M165" s="191">
        <v>44287.0</v>
      </c>
      <c r="N165" s="191"/>
      <c r="O165" s="192">
        <v>3.68</v>
      </c>
      <c r="P165" s="194"/>
      <c r="Q165" s="195">
        <f t="shared" ref="Q165:R165" si="166">(O165*24*3600*30/8)/100000</f>
        <v>11.9232</v>
      </c>
      <c r="R165" s="195">
        <f t="shared" si="166"/>
        <v>0</v>
      </c>
      <c r="S165" s="197">
        <v>0.0</v>
      </c>
      <c r="T165" s="201">
        <f t="shared" si="31"/>
        <v>1</v>
      </c>
      <c r="U165" s="201">
        <v>0.99</v>
      </c>
      <c r="V165" s="194">
        <v>2678400.0</v>
      </c>
      <c r="W165" s="182">
        <f t="shared" si="3"/>
        <v>0</v>
      </c>
      <c r="X165" s="203" t="s">
        <v>291</v>
      </c>
      <c r="Y165" s="204">
        <v>2319819.0</v>
      </c>
      <c r="Z165" s="182"/>
      <c r="AA165" s="182"/>
      <c r="AB165" s="182"/>
      <c r="AC165" s="182"/>
      <c r="AD165" s="182"/>
      <c r="AE165" s="206">
        <f t="shared" si="137"/>
        <v>2319819</v>
      </c>
      <c r="AF165" s="207">
        <f t="shared" si="5"/>
        <v>2319819</v>
      </c>
      <c r="AG165" s="184"/>
      <c r="AH165" s="170"/>
      <c r="AI165" s="184"/>
      <c r="AJ165" s="2"/>
      <c r="AK165" s="2"/>
      <c r="AL165" s="10"/>
      <c r="AM165" s="211"/>
      <c r="AN165" s="51"/>
      <c r="AO165" s="212"/>
      <c r="AP165" s="10"/>
      <c r="AQ165" s="213"/>
      <c r="AR165" s="213"/>
      <c r="AS165" s="211"/>
      <c r="AT165" s="211"/>
      <c r="AU165" s="211"/>
      <c r="AV165" s="214"/>
      <c r="AW165" s="21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</row>
    <row r="166" ht="22.5" customHeight="1">
      <c r="A166" s="170">
        <f t="shared" si="6"/>
        <v>161</v>
      </c>
      <c r="B166" s="173" t="s">
        <v>2785</v>
      </c>
      <c r="C166" s="182" t="str">
        <f t="array" ref="C166">_xlfn.XLOOKUP(G166,DATABASE!$A$2:$A$806,DATABASE!$B$2:$B$806)</f>
        <v>Kantor Kas Bantur Malang, Ds Wonokerto Kec Bantur - Malang, Pasar Wonokerto sebelah BPR Rinjani</v>
      </c>
      <c r="D166" s="184" t="str">
        <f t="array" ref="D166">_xlfn.XLOOKUP(G166,DATABASE!$A$2:$A$809,DATABASE!$C$2:$C$809)</f>
        <v>KANTOR KAS</v>
      </c>
      <c r="E166" s="184" t="s">
        <v>351</v>
      </c>
      <c r="F166" s="184" t="s">
        <v>243</v>
      </c>
      <c r="G166" s="184" t="s">
        <v>2202</v>
      </c>
      <c r="H166" s="184">
        <v>202512.0</v>
      </c>
      <c r="I166" s="184" t="s">
        <v>461</v>
      </c>
      <c r="J166" s="182"/>
      <c r="K166" s="184"/>
      <c r="L166" s="182" t="s">
        <v>2204</v>
      </c>
      <c r="M166" s="194" t="s">
        <v>2950</v>
      </c>
      <c r="N166" s="191"/>
      <c r="O166" s="192">
        <v>0.06736</v>
      </c>
      <c r="P166" s="194"/>
      <c r="Q166" s="195">
        <f t="shared" ref="Q166:R166" si="167">(O166*24*3600*30/8)/100000</f>
        <v>0.2182464</v>
      </c>
      <c r="R166" s="195">
        <f t="shared" si="167"/>
        <v>0</v>
      </c>
      <c r="S166" s="197">
        <v>0.0</v>
      </c>
      <c r="T166" s="201">
        <f t="shared" si="31"/>
        <v>1</v>
      </c>
      <c r="U166" s="201">
        <v>0.99</v>
      </c>
      <c r="V166" s="194">
        <v>2678400.0</v>
      </c>
      <c r="W166" s="182">
        <f t="shared" si="3"/>
        <v>0</v>
      </c>
      <c r="X166" s="203" t="s">
        <v>291</v>
      </c>
      <c r="Y166" s="204">
        <v>2319819.0</v>
      </c>
      <c r="Z166" s="182"/>
      <c r="AA166" s="182"/>
      <c r="AB166" s="182"/>
      <c r="AC166" s="182"/>
      <c r="AD166" s="182"/>
      <c r="AE166" s="206">
        <f t="shared" si="137"/>
        <v>2319819</v>
      </c>
      <c r="AF166" s="207">
        <f t="shared" si="5"/>
        <v>2319819</v>
      </c>
      <c r="AG166" s="184"/>
      <c r="AH166" s="170"/>
      <c r="AI166" s="184"/>
      <c r="AJ166" s="2"/>
      <c r="AK166" s="2"/>
      <c r="AL166" s="10"/>
      <c r="AM166" s="211"/>
      <c r="AN166" s="51"/>
      <c r="AO166" s="212"/>
      <c r="AP166" s="10"/>
      <c r="AQ166" s="213"/>
      <c r="AR166" s="213"/>
      <c r="AS166" s="211"/>
      <c r="AT166" s="211"/>
      <c r="AU166" s="211"/>
      <c r="AV166" s="214"/>
      <c r="AW166" s="21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</row>
    <row r="167" ht="22.5" customHeight="1">
      <c r="A167" s="170">
        <f t="shared" si="6"/>
        <v>162</v>
      </c>
      <c r="B167" s="173" t="s">
        <v>2785</v>
      </c>
      <c r="C167" s="182" t="str">
        <f t="array" ref="C167">_xlfn.XLOOKUP(G167,DATABASE!$A$2:$A$806,DATABASE!$B$2:$B$806)</f>
        <v>Payment Point SMAN 1 Kepanjen , JL. A. Yani No 48, Adirejo,Kepanjen</v>
      </c>
      <c r="D167" s="184" t="str">
        <f t="array" ref="D167">_xlfn.XLOOKUP(G167,DATABASE!$A$2:$A$809,DATABASE!$C$2:$C$809)</f>
        <v>PAYMENT POINT</v>
      </c>
      <c r="E167" s="184" t="s">
        <v>351</v>
      </c>
      <c r="F167" s="184" t="s">
        <v>243</v>
      </c>
      <c r="G167" s="184" t="s">
        <v>2473</v>
      </c>
      <c r="H167" s="184">
        <v>202512.0</v>
      </c>
      <c r="I167" s="184" t="s">
        <v>461</v>
      </c>
      <c r="J167" s="182"/>
      <c r="K167" s="184"/>
      <c r="L167" s="182" t="s">
        <v>2475</v>
      </c>
      <c r="M167" s="194" t="s">
        <v>2951</v>
      </c>
      <c r="N167" s="191"/>
      <c r="O167" s="192">
        <v>0.18399</v>
      </c>
      <c r="P167" s="194"/>
      <c r="Q167" s="195">
        <f t="shared" ref="Q167:R167" si="168">(O167*24*3600*30/8)/100000</f>
        <v>0.5961276</v>
      </c>
      <c r="R167" s="195">
        <f t="shared" si="168"/>
        <v>0</v>
      </c>
      <c r="S167" s="197">
        <v>0.0</v>
      </c>
      <c r="T167" s="201">
        <f t="shared" si="31"/>
        <v>1</v>
      </c>
      <c r="U167" s="201">
        <v>0.99</v>
      </c>
      <c r="V167" s="194">
        <v>2678400.0</v>
      </c>
      <c r="W167" s="182">
        <f t="shared" si="3"/>
        <v>0</v>
      </c>
      <c r="X167" s="203" t="s">
        <v>291</v>
      </c>
      <c r="Y167" s="204">
        <v>2319819.0</v>
      </c>
      <c r="Z167" s="182"/>
      <c r="AA167" s="182"/>
      <c r="AB167" s="182"/>
      <c r="AC167" s="182"/>
      <c r="AD167" s="182"/>
      <c r="AE167" s="206">
        <f t="shared" si="137"/>
        <v>2319819</v>
      </c>
      <c r="AF167" s="207">
        <f t="shared" si="5"/>
        <v>2319819</v>
      </c>
      <c r="AG167" s="184"/>
      <c r="AH167" s="170"/>
      <c r="AI167" s="184"/>
      <c r="AJ167" s="2"/>
      <c r="AK167" s="2"/>
      <c r="AL167" s="10"/>
      <c r="AM167" s="211"/>
      <c r="AN167" s="51"/>
      <c r="AO167" s="212"/>
      <c r="AP167" s="10"/>
      <c r="AQ167" s="213"/>
      <c r="AR167" s="213"/>
      <c r="AS167" s="211"/>
      <c r="AT167" s="211"/>
      <c r="AU167" s="211"/>
      <c r="AV167" s="214"/>
      <c r="AW167" s="21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</row>
    <row r="168" ht="22.5" customHeight="1">
      <c r="A168" s="170">
        <f t="shared" si="6"/>
        <v>163</v>
      </c>
      <c r="B168" s="173" t="s">
        <v>2785</v>
      </c>
      <c r="C168" s="182" t="str">
        <f t="array" ref="C168">_xlfn.XLOOKUP(G168,DATABASE!$A$2:$A$806,DATABASE!$B$2:$B$806)</f>
        <v>Payment Point SMP 4 Kepanjen, Jl. Raya Gn. Kawi No. 3, Banurejo, Talangagung, Kepanjen</v>
      </c>
      <c r="D168" s="184" t="str">
        <f t="array" ref="D168">_xlfn.XLOOKUP(G168,DATABASE!$A$2:$A$809,DATABASE!$C$2:$C$809)</f>
        <v>PAYMENT POINT</v>
      </c>
      <c r="E168" s="184" t="s">
        <v>351</v>
      </c>
      <c r="F168" s="184" t="s">
        <v>243</v>
      </c>
      <c r="G168" s="184" t="s">
        <v>2477</v>
      </c>
      <c r="H168" s="184">
        <v>202512.0</v>
      </c>
      <c r="I168" s="184" t="s">
        <v>461</v>
      </c>
      <c r="J168" s="182"/>
      <c r="K168" s="184"/>
      <c r="L168" s="182" t="s">
        <v>2479</v>
      </c>
      <c r="M168" s="191">
        <v>44106.0</v>
      </c>
      <c r="N168" s="191"/>
      <c r="O168" s="192">
        <v>32.89</v>
      </c>
      <c r="P168" s="194"/>
      <c r="Q168" s="195">
        <f t="shared" ref="Q168:R168" si="169">(O168*24*3600*30/8)/100000</f>
        <v>106.5636</v>
      </c>
      <c r="R168" s="195">
        <f t="shared" si="169"/>
        <v>0</v>
      </c>
      <c r="S168" s="197">
        <v>0.0</v>
      </c>
      <c r="T168" s="201">
        <f t="shared" si="31"/>
        <v>1</v>
      </c>
      <c r="U168" s="201">
        <v>0.99</v>
      </c>
      <c r="V168" s="194">
        <v>2678400.0</v>
      </c>
      <c r="W168" s="182">
        <f t="shared" si="3"/>
        <v>0</v>
      </c>
      <c r="X168" s="203" t="s">
        <v>291</v>
      </c>
      <c r="Y168" s="204">
        <v>2319819.0</v>
      </c>
      <c r="Z168" s="182"/>
      <c r="AA168" s="182"/>
      <c r="AB168" s="182"/>
      <c r="AC168" s="182"/>
      <c r="AD168" s="182"/>
      <c r="AE168" s="206">
        <f t="shared" si="137"/>
        <v>2319819</v>
      </c>
      <c r="AF168" s="207">
        <f t="shared" si="5"/>
        <v>2319819</v>
      </c>
      <c r="AG168" s="184"/>
      <c r="AH168" s="170"/>
      <c r="AI168" s="184"/>
      <c r="AJ168" s="2"/>
      <c r="AK168" s="2"/>
      <c r="AL168" s="10"/>
      <c r="AM168" s="211"/>
      <c r="AN168" s="51"/>
      <c r="AO168" s="212"/>
      <c r="AP168" s="10"/>
      <c r="AQ168" s="213"/>
      <c r="AR168" s="213"/>
      <c r="AS168" s="211"/>
      <c r="AT168" s="211"/>
      <c r="AU168" s="211"/>
      <c r="AV168" s="214"/>
      <c r="AW168" s="21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</row>
    <row r="169" ht="22.5" customHeight="1">
      <c r="A169" s="170">
        <f t="shared" si="6"/>
        <v>164</v>
      </c>
      <c r="B169" s="173" t="s">
        <v>2785</v>
      </c>
      <c r="C169" s="182" t="str">
        <f t="array" ref="C169">_xlfn.XLOOKUP(G169,DATABASE!$A$2:$A$806,DATABASE!$B$2:$B$806)</f>
        <v>ATM Samsat Kepanjen,  Jl. Raya Sukoraharjo No. 326, Sukoharjo, Kec. Kepanjen, Kabupaten Malang. </v>
      </c>
      <c r="D169" s="184" t="str">
        <f t="array" ref="D169">_xlfn.XLOOKUP(G169,DATABASE!$A$2:$A$809,DATABASE!$C$2:$C$809)</f>
        <v>ATM</v>
      </c>
      <c r="E169" s="184" t="s">
        <v>351</v>
      </c>
      <c r="F169" s="184" t="s">
        <v>243</v>
      </c>
      <c r="G169" s="184" t="s">
        <v>2445</v>
      </c>
      <c r="H169" s="184">
        <v>202512.0</v>
      </c>
      <c r="I169" s="184" t="s">
        <v>1258</v>
      </c>
      <c r="J169" s="182"/>
      <c r="K169" s="184"/>
      <c r="L169" s="182" t="s">
        <v>2447</v>
      </c>
      <c r="M169" s="194" t="s">
        <v>2953</v>
      </c>
      <c r="N169" s="191"/>
      <c r="O169" s="192">
        <v>0.40127</v>
      </c>
      <c r="P169" s="194"/>
      <c r="Q169" s="195">
        <f t="shared" ref="Q169:R169" si="170">(O169*24*3600*30/8)/100000</f>
        <v>1.3001148</v>
      </c>
      <c r="R169" s="195">
        <f t="shared" si="170"/>
        <v>0</v>
      </c>
      <c r="S169" s="197">
        <v>0.0</v>
      </c>
      <c r="T169" s="201">
        <f t="shared" si="31"/>
        <v>1</v>
      </c>
      <c r="U169" s="201">
        <v>0.99</v>
      </c>
      <c r="V169" s="194">
        <v>2678400.0</v>
      </c>
      <c r="W169" s="182">
        <f t="shared" si="3"/>
        <v>0</v>
      </c>
      <c r="X169" s="203" t="s">
        <v>291</v>
      </c>
      <c r="Y169" s="204">
        <v>1300000.0</v>
      </c>
      <c r="Z169" s="182"/>
      <c r="AA169" s="182"/>
      <c r="AB169" s="182"/>
      <c r="AC169" s="182"/>
      <c r="AD169" s="182"/>
      <c r="AE169" s="206">
        <f t="shared" si="137"/>
        <v>1300000</v>
      </c>
      <c r="AF169" s="207">
        <f t="shared" si="5"/>
        <v>1300000</v>
      </c>
      <c r="AG169" s="184"/>
      <c r="AH169" s="170"/>
      <c r="AI169" s="184"/>
      <c r="AJ169" s="2"/>
      <c r="AK169" s="2"/>
      <c r="AL169" s="10"/>
      <c r="AM169" s="211"/>
      <c r="AN169" s="51"/>
      <c r="AO169" s="212"/>
      <c r="AP169" s="10"/>
      <c r="AQ169" s="213"/>
      <c r="AR169" s="213"/>
      <c r="AS169" s="211"/>
      <c r="AT169" s="211"/>
      <c r="AU169" s="211"/>
      <c r="AV169" s="214"/>
      <c r="AW169" s="21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</row>
    <row r="170" ht="22.5" customHeight="1">
      <c r="A170" s="170">
        <f t="shared" si="6"/>
        <v>165</v>
      </c>
      <c r="B170" s="173" t="s">
        <v>2785</v>
      </c>
      <c r="C170" s="182" t="str">
        <f t="array" ref="C170">_xlfn.XLOOKUP(G170,DATABASE!$A$2:$A$806,DATABASE!$B$2:$B$806)</f>
        <v>Payment Point Dishub Talangagung Kepanjen,JL. Raya Talangagung No.1 Kepanjen</v>
      </c>
      <c r="D170" s="184" t="str">
        <f t="array" ref="D170">_xlfn.XLOOKUP(G170,DATABASE!$A$2:$A$809,DATABASE!$C$2:$C$809)</f>
        <v>PAYMENT POINT</v>
      </c>
      <c r="E170" s="184" t="s">
        <v>351</v>
      </c>
      <c r="F170" s="184" t="s">
        <v>243</v>
      </c>
      <c r="G170" s="184" t="s">
        <v>2442</v>
      </c>
      <c r="H170" s="184">
        <v>202512.0</v>
      </c>
      <c r="I170" s="184" t="s">
        <v>461</v>
      </c>
      <c r="J170" s="182"/>
      <c r="K170" s="184"/>
      <c r="L170" s="182" t="s">
        <v>2444</v>
      </c>
      <c r="M170" s="191">
        <v>44176.0</v>
      </c>
      <c r="N170" s="191"/>
      <c r="O170" s="192">
        <v>0.43253</v>
      </c>
      <c r="P170" s="194"/>
      <c r="Q170" s="195">
        <f t="shared" ref="Q170:R170" si="171">(O170*24*3600*30/8)/100000</f>
        <v>1.4013972</v>
      </c>
      <c r="R170" s="195">
        <f t="shared" si="171"/>
        <v>0</v>
      </c>
      <c r="S170" s="197">
        <v>0.0</v>
      </c>
      <c r="T170" s="201">
        <f t="shared" si="31"/>
        <v>1</v>
      </c>
      <c r="U170" s="201">
        <v>0.99</v>
      </c>
      <c r="V170" s="194">
        <v>2678400.0</v>
      </c>
      <c r="W170" s="182">
        <f t="shared" si="3"/>
        <v>0</v>
      </c>
      <c r="X170" s="203" t="s">
        <v>291</v>
      </c>
      <c r="Y170" s="204">
        <v>2319819.0</v>
      </c>
      <c r="Z170" s="182"/>
      <c r="AA170" s="182"/>
      <c r="AB170" s="182"/>
      <c r="AC170" s="182"/>
      <c r="AD170" s="182"/>
      <c r="AE170" s="206">
        <f t="shared" si="137"/>
        <v>2319819</v>
      </c>
      <c r="AF170" s="207">
        <f t="shared" si="5"/>
        <v>2319819</v>
      </c>
      <c r="AG170" s="184"/>
      <c r="AH170" s="170"/>
      <c r="AI170" s="184"/>
      <c r="AJ170" s="2"/>
      <c r="AK170" s="2"/>
      <c r="AL170" s="10"/>
      <c r="AM170" s="211"/>
      <c r="AN170" s="51"/>
      <c r="AO170" s="212"/>
      <c r="AP170" s="10"/>
      <c r="AQ170" s="213"/>
      <c r="AR170" s="213"/>
      <c r="AS170" s="211"/>
      <c r="AT170" s="211"/>
      <c r="AU170" s="211"/>
      <c r="AV170" s="214"/>
      <c r="AW170" s="21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</row>
    <row r="171" ht="22.5" customHeight="1">
      <c r="A171" s="170">
        <f t="shared" si="6"/>
        <v>166</v>
      </c>
      <c r="B171" s="173" t="s">
        <v>2785</v>
      </c>
      <c r="C171" s="182" t="str">
        <f t="array" ref="C171">_xlfn.XLOOKUP(G171,DATABASE!$A$2:$A$806,DATABASE!$B$2:$B$806)</f>
        <v>Payment Point Sistem Administrasi Manunggal Satu Atap Talangagung Kepanjen,JL. Raya Talangagung No.1 Kepanjen</v>
      </c>
      <c r="D171" s="184" t="str">
        <f t="array" ref="D171">_xlfn.XLOOKUP(G171,DATABASE!$A$2:$A$809,DATABASE!$C$2:$C$809)</f>
        <v>PAYMENT POINT</v>
      </c>
      <c r="E171" s="184" t="s">
        <v>351</v>
      </c>
      <c r="F171" s="184" t="s">
        <v>243</v>
      </c>
      <c r="G171" s="184" t="s">
        <v>2449</v>
      </c>
      <c r="H171" s="184">
        <v>202512.0</v>
      </c>
      <c r="I171" s="184" t="s">
        <v>461</v>
      </c>
      <c r="J171" s="182"/>
      <c r="K171" s="184"/>
      <c r="L171" s="182" t="s">
        <v>2451</v>
      </c>
      <c r="M171" s="194" t="s">
        <v>2955</v>
      </c>
      <c r="N171" s="191"/>
      <c r="O171" s="192">
        <v>1.22628</v>
      </c>
      <c r="P171" s="194"/>
      <c r="Q171" s="195">
        <f t="shared" ref="Q171:R171" si="172">(O171*24*3600*30/8)/100000</f>
        <v>3.9731472</v>
      </c>
      <c r="R171" s="195">
        <f t="shared" si="172"/>
        <v>0</v>
      </c>
      <c r="S171" s="197">
        <v>0.0</v>
      </c>
      <c r="T171" s="201">
        <f t="shared" si="31"/>
        <v>1</v>
      </c>
      <c r="U171" s="201">
        <v>0.99</v>
      </c>
      <c r="V171" s="194">
        <v>2678400.0</v>
      </c>
      <c r="W171" s="182">
        <f t="shared" si="3"/>
        <v>0</v>
      </c>
      <c r="X171" s="203" t="s">
        <v>291</v>
      </c>
      <c r="Y171" s="204">
        <v>2319819.0</v>
      </c>
      <c r="Z171" s="182"/>
      <c r="AA171" s="182"/>
      <c r="AB171" s="182"/>
      <c r="AC171" s="182"/>
      <c r="AD171" s="182"/>
      <c r="AE171" s="206">
        <f t="shared" si="137"/>
        <v>2319819</v>
      </c>
      <c r="AF171" s="207">
        <f t="shared" si="5"/>
        <v>2319819</v>
      </c>
      <c r="AG171" s="184"/>
      <c r="AH171" s="170"/>
      <c r="AI171" s="184"/>
      <c r="AJ171" s="2"/>
      <c r="AK171" s="2"/>
      <c r="AL171" s="10"/>
      <c r="AM171" s="211"/>
      <c r="AN171" s="51"/>
      <c r="AO171" s="212"/>
      <c r="AP171" s="10"/>
      <c r="AQ171" s="213"/>
      <c r="AR171" s="213"/>
      <c r="AS171" s="211"/>
      <c r="AT171" s="211"/>
      <c r="AU171" s="211"/>
      <c r="AV171" s="214"/>
      <c r="AW171" s="21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</row>
    <row r="172" ht="22.5" customHeight="1">
      <c r="A172" s="170">
        <f t="shared" si="6"/>
        <v>167</v>
      </c>
      <c r="B172" s="173" t="s">
        <v>2785</v>
      </c>
      <c r="C172" s="182" t="str">
        <f t="array" ref="C172">_xlfn.XLOOKUP(G172,DATABASE!$A$2:$A$806,DATABASE!$B$2:$B$806)</f>
        <v>ATM PN MODAL Jl. Trunojoyo No. 4, Ngadiluwih, Kedungpedaringan, Kepanjen</v>
      </c>
      <c r="D172" s="184" t="str">
        <f t="array" ref="D172">_xlfn.XLOOKUP(G172,DATABASE!$A$2:$A$809,DATABASE!$C$2:$C$809)</f>
        <v>ATM</v>
      </c>
      <c r="E172" s="184" t="s">
        <v>351</v>
      </c>
      <c r="F172" s="184" t="s">
        <v>243</v>
      </c>
      <c r="G172" s="184" t="s">
        <v>2464</v>
      </c>
      <c r="H172" s="184">
        <v>202512.0</v>
      </c>
      <c r="I172" s="184" t="s">
        <v>1258</v>
      </c>
      <c r="J172" s="182"/>
      <c r="K172" s="184"/>
      <c r="L172" s="182" t="s">
        <v>2466</v>
      </c>
      <c r="M172" s="191">
        <v>44200.0</v>
      </c>
      <c r="N172" s="191"/>
      <c r="O172" s="192">
        <v>1.26686</v>
      </c>
      <c r="P172" s="194"/>
      <c r="Q172" s="195">
        <f t="shared" ref="Q172:R172" si="173">(O172*24*3600*30/8)/100000</f>
        <v>4.1046264</v>
      </c>
      <c r="R172" s="195">
        <f t="shared" si="173"/>
        <v>0</v>
      </c>
      <c r="S172" s="197">
        <v>0.0</v>
      </c>
      <c r="T172" s="201">
        <f t="shared" si="31"/>
        <v>1</v>
      </c>
      <c r="U172" s="201">
        <v>0.99</v>
      </c>
      <c r="V172" s="194">
        <v>2678400.0</v>
      </c>
      <c r="W172" s="182">
        <f t="shared" si="3"/>
        <v>0</v>
      </c>
      <c r="X172" s="203" t="s">
        <v>291</v>
      </c>
      <c r="Y172" s="204">
        <v>1300000.0</v>
      </c>
      <c r="Z172" s="182"/>
      <c r="AA172" s="182"/>
      <c r="AB172" s="182"/>
      <c r="AC172" s="182"/>
      <c r="AD172" s="182"/>
      <c r="AE172" s="206">
        <f t="shared" si="137"/>
        <v>1300000</v>
      </c>
      <c r="AF172" s="207">
        <f t="shared" si="5"/>
        <v>1300000</v>
      </c>
      <c r="AG172" s="184"/>
      <c r="AH172" s="170"/>
      <c r="AI172" s="184"/>
      <c r="AJ172" s="2"/>
      <c r="AK172" s="2"/>
      <c r="AL172" s="10"/>
      <c r="AM172" s="211"/>
      <c r="AN172" s="51"/>
      <c r="AO172" s="212"/>
      <c r="AP172" s="10"/>
      <c r="AQ172" s="213"/>
      <c r="AR172" s="213"/>
      <c r="AS172" s="211"/>
      <c r="AT172" s="211"/>
      <c r="AU172" s="211"/>
      <c r="AV172" s="214"/>
      <c r="AW172" s="21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</row>
    <row r="173" ht="22.5" customHeight="1">
      <c r="A173" s="170">
        <f t="shared" si="6"/>
        <v>168</v>
      </c>
      <c r="B173" s="173" t="s">
        <v>2785</v>
      </c>
      <c r="C173" s="182" t="str">
        <f t="array" ref="C173">_xlfn.XLOOKUP(G173,DATABASE!$A$2:$A$806,DATABASE!$B$2:$B$806)</f>
        <v>ATM Lingkungan Pendopo Kab Kepanjen ,Jl. Raya Panji No. 158 Kepanjen</v>
      </c>
      <c r="D173" s="184" t="str">
        <f t="array" ref="D173">_xlfn.XLOOKUP(G173,DATABASE!$A$2:$A$809,DATABASE!$C$2:$C$809)</f>
        <v>ATM</v>
      </c>
      <c r="E173" s="184" t="s">
        <v>351</v>
      </c>
      <c r="F173" s="184" t="s">
        <v>243</v>
      </c>
      <c r="G173" s="184" t="s">
        <v>2460</v>
      </c>
      <c r="H173" s="184">
        <v>202512.0</v>
      </c>
      <c r="I173" s="184" t="s">
        <v>1258</v>
      </c>
      <c r="J173" s="182"/>
      <c r="K173" s="184"/>
      <c r="L173" s="182" t="s">
        <v>2462</v>
      </c>
      <c r="M173" s="191">
        <v>44200.0</v>
      </c>
      <c r="N173" s="191"/>
      <c r="O173" s="192">
        <v>0.2706</v>
      </c>
      <c r="P173" s="194"/>
      <c r="Q173" s="195">
        <f t="shared" ref="Q173:R173" si="174">(O173*24*3600*30/8)/100000</f>
        <v>0.876744</v>
      </c>
      <c r="R173" s="195">
        <f t="shared" si="174"/>
        <v>0</v>
      </c>
      <c r="S173" s="197">
        <v>0.0</v>
      </c>
      <c r="T173" s="201">
        <f t="shared" si="31"/>
        <v>1</v>
      </c>
      <c r="U173" s="201">
        <v>0.99</v>
      </c>
      <c r="V173" s="194">
        <v>2678400.0</v>
      </c>
      <c r="W173" s="182">
        <f t="shared" si="3"/>
        <v>0</v>
      </c>
      <c r="X173" s="203" t="s">
        <v>291</v>
      </c>
      <c r="Y173" s="204">
        <v>1300000.0</v>
      </c>
      <c r="Z173" s="182"/>
      <c r="AA173" s="182"/>
      <c r="AB173" s="182"/>
      <c r="AC173" s="182"/>
      <c r="AD173" s="182"/>
      <c r="AE173" s="206">
        <f t="shared" si="137"/>
        <v>1300000</v>
      </c>
      <c r="AF173" s="207">
        <f t="shared" si="5"/>
        <v>1300000</v>
      </c>
      <c r="AG173" s="184"/>
      <c r="AH173" s="170"/>
      <c r="AI173" s="184"/>
      <c r="AJ173" s="2"/>
      <c r="AK173" s="2"/>
      <c r="AL173" s="10"/>
      <c r="AM173" s="211"/>
      <c r="AN173" s="51"/>
      <c r="AO173" s="212"/>
      <c r="AP173" s="10"/>
      <c r="AQ173" s="213"/>
      <c r="AR173" s="213"/>
      <c r="AS173" s="211"/>
      <c r="AT173" s="211"/>
      <c r="AU173" s="211"/>
      <c r="AV173" s="214"/>
      <c r="AW173" s="21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</row>
    <row r="174" ht="22.5" customHeight="1">
      <c r="A174" s="170">
        <f t="shared" si="6"/>
        <v>169</v>
      </c>
      <c r="B174" s="173" t="s">
        <v>2785</v>
      </c>
      <c r="C174" s="182" t="str">
        <f t="array" ref="C174">_xlfn.XLOOKUP(G174,DATABASE!$A$2:$A$806,DATABASE!$B$2:$B$806)</f>
        <v>Payment Point Dishub Karanglo Jl. Ry Karanglo 71, Kel.Banjararum, Kec.Singosari, Kab. Malang</v>
      </c>
      <c r="D174" s="184" t="str">
        <f t="array" ref="D174">_xlfn.XLOOKUP(G174,DATABASE!$A$2:$A$809,DATABASE!$C$2:$C$809)</f>
        <v>PAYMENT POINT</v>
      </c>
      <c r="E174" s="184" t="s">
        <v>351</v>
      </c>
      <c r="F174" s="184" t="s">
        <v>243</v>
      </c>
      <c r="G174" s="184" t="s">
        <v>2407</v>
      </c>
      <c r="H174" s="184">
        <v>202512.0</v>
      </c>
      <c r="I174" s="184" t="s">
        <v>461</v>
      </c>
      <c r="J174" s="182"/>
      <c r="K174" s="184"/>
      <c r="L174" s="182" t="s">
        <v>2409</v>
      </c>
      <c r="M174" s="191">
        <v>44106.0</v>
      </c>
      <c r="N174" s="191"/>
      <c r="O174" s="192">
        <v>1.16594</v>
      </c>
      <c r="P174" s="194"/>
      <c r="Q174" s="195">
        <f t="shared" ref="Q174:R174" si="175">(O174*24*3600*30/8)/100000</f>
        <v>3.7776456</v>
      </c>
      <c r="R174" s="195">
        <f t="shared" si="175"/>
        <v>0</v>
      </c>
      <c r="S174" s="197">
        <v>0.0</v>
      </c>
      <c r="T174" s="201">
        <f t="shared" si="31"/>
        <v>1</v>
      </c>
      <c r="U174" s="201">
        <v>0.99</v>
      </c>
      <c r="V174" s="194">
        <v>2678400.0</v>
      </c>
      <c r="W174" s="182">
        <f t="shared" si="3"/>
        <v>0</v>
      </c>
      <c r="X174" s="203" t="s">
        <v>291</v>
      </c>
      <c r="Y174" s="204">
        <v>2319819.0</v>
      </c>
      <c r="Z174" s="182"/>
      <c r="AA174" s="182"/>
      <c r="AB174" s="182"/>
      <c r="AC174" s="182"/>
      <c r="AD174" s="182"/>
      <c r="AE174" s="206">
        <f t="shared" si="137"/>
        <v>2319819</v>
      </c>
      <c r="AF174" s="207">
        <f t="shared" si="5"/>
        <v>2319819</v>
      </c>
      <c r="AG174" s="184"/>
      <c r="AH174" s="170"/>
      <c r="AI174" s="184"/>
      <c r="AJ174" s="2"/>
      <c r="AK174" s="2"/>
      <c r="AL174" s="10"/>
      <c r="AM174" s="211"/>
      <c r="AN174" s="51"/>
      <c r="AO174" s="212"/>
      <c r="AP174" s="10"/>
      <c r="AQ174" s="213"/>
      <c r="AR174" s="213"/>
      <c r="AS174" s="211"/>
      <c r="AT174" s="211"/>
      <c r="AU174" s="211"/>
      <c r="AV174" s="214"/>
      <c r="AW174" s="21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</row>
    <row r="175" ht="22.5" customHeight="1">
      <c r="A175" s="170">
        <f t="shared" si="6"/>
        <v>170</v>
      </c>
      <c r="B175" s="173" t="s">
        <v>2785</v>
      </c>
      <c r="C175" s="182" t="str">
        <f t="array" ref="C175">_xlfn.XLOOKUP(G175,DATABASE!$A$2:$A$806,DATABASE!$B$2:$B$806)</f>
        <v>ATM Kec Pagak Jl. Abdul Razak 1,Krajan,Pagak,Kab. Malang</v>
      </c>
      <c r="D175" s="184" t="str">
        <f t="array" ref="D175">_xlfn.XLOOKUP(G175,DATABASE!$A$2:$A$809,DATABASE!$C$2:$C$809)</f>
        <v>ATM</v>
      </c>
      <c r="E175" s="184" t="s">
        <v>351</v>
      </c>
      <c r="F175" s="184" t="s">
        <v>243</v>
      </c>
      <c r="G175" s="184" t="s">
        <v>2568</v>
      </c>
      <c r="H175" s="184">
        <v>202512.0</v>
      </c>
      <c r="I175" s="184" t="s">
        <v>1258</v>
      </c>
      <c r="J175" s="182"/>
      <c r="K175" s="184"/>
      <c r="L175" s="182" t="s">
        <v>2570</v>
      </c>
      <c r="M175" s="191">
        <v>44201.0</v>
      </c>
      <c r="N175" s="191"/>
      <c r="O175" s="192">
        <v>0.15103</v>
      </c>
      <c r="P175" s="194"/>
      <c r="Q175" s="195">
        <f t="shared" ref="Q175:R175" si="176">(O175*24*3600*30/8)/100000</f>
        <v>0.4893372</v>
      </c>
      <c r="R175" s="195">
        <f t="shared" si="176"/>
        <v>0</v>
      </c>
      <c r="S175" s="197">
        <v>0.0</v>
      </c>
      <c r="T175" s="201">
        <f t="shared" si="31"/>
        <v>1</v>
      </c>
      <c r="U175" s="201">
        <v>0.99</v>
      </c>
      <c r="V175" s="194">
        <v>2678400.0</v>
      </c>
      <c r="W175" s="182">
        <f t="shared" si="3"/>
        <v>0</v>
      </c>
      <c r="X175" s="203" t="s">
        <v>291</v>
      </c>
      <c r="Y175" s="204">
        <v>1300000.0</v>
      </c>
      <c r="Z175" s="182"/>
      <c r="AA175" s="182"/>
      <c r="AB175" s="182"/>
      <c r="AC175" s="182"/>
      <c r="AD175" s="182"/>
      <c r="AE175" s="206">
        <f t="shared" si="137"/>
        <v>1300000</v>
      </c>
      <c r="AF175" s="207">
        <f t="shared" si="5"/>
        <v>1300000</v>
      </c>
      <c r="AG175" s="184"/>
      <c r="AH175" s="170"/>
      <c r="AI175" s="184"/>
      <c r="AJ175" s="2"/>
      <c r="AK175" s="2"/>
      <c r="AL175" s="10"/>
      <c r="AM175" s="211"/>
      <c r="AN175" s="51"/>
      <c r="AO175" s="212"/>
      <c r="AP175" s="10"/>
      <c r="AQ175" s="213"/>
      <c r="AR175" s="213"/>
      <c r="AS175" s="211"/>
      <c r="AT175" s="211"/>
      <c r="AU175" s="211"/>
      <c r="AV175" s="214"/>
      <c r="AW175" s="21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</row>
    <row r="176" ht="22.5" customHeight="1">
      <c r="A176" s="170">
        <f t="shared" si="6"/>
        <v>171</v>
      </c>
      <c r="B176" s="173" t="s">
        <v>2785</v>
      </c>
      <c r="C176" s="182" t="str">
        <f t="array" ref="C176">_xlfn.XLOOKUP(G176,DATABASE!$A$2:$A$806,DATABASE!$B$2:$B$806)</f>
        <v>Samsat Online Capem Dampit, Semeru Sel, Dampit</v>
      </c>
      <c r="D176" s="184" t="str">
        <f t="array" ref="D176">_xlfn.XLOOKUP(G176,DATABASE!$A$2:$A$809,DATABASE!$C$2:$C$809)</f>
        <v>SAMSAT ONLINE</v>
      </c>
      <c r="E176" s="184" t="s">
        <v>351</v>
      </c>
      <c r="F176" s="184" t="s">
        <v>243</v>
      </c>
      <c r="G176" s="184" t="s">
        <v>378</v>
      </c>
      <c r="H176" s="184">
        <v>202512.0</v>
      </c>
      <c r="I176" s="184" t="s">
        <v>480</v>
      </c>
      <c r="J176" s="182"/>
      <c r="K176" s="184"/>
      <c r="L176" s="182" t="s">
        <v>380</v>
      </c>
      <c r="M176" s="191">
        <v>42278.0</v>
      </c>
      <c r="N176" s="191"/>
      <c r="O176" s="192">
        <v>0.0012</v>
      </c>
      <c r="P176" s="194"/>
      <c r="Q176" s="195">
        <f t="shared" ref="Q176:R176" si="177">(O176*24*3600*30/8)/100000</f>
        <v>0.003888</v>
      </c>
      <c r="R176" s="195">
        <f t="shared" si="177"/>
        <v>0</v>
      </c>
      <c r="S176" s="197">
        <v>0.0</v>
      </c>
      <c r="T176" s="201">
        <f t="shared" si="31"/>
        <v>1</v>
      </c>
      <c r="U176" s="201">
        <v>0.99</v>
      </c>
      <c r="V176" s="194">
        <v>2678400.0</v>
      </c>
      <c r="W176" s="182">
        <f t="shared" si="3"/>
        <v>0</v>
      </c>
      <c r="X176" s="203" t="s">
        <v>291</v>
      </c>
      <c r="Y176" s="204">
        <v>1950000.0</v>
      </c>
      <c r="Z176" s="182"/>
      <c r="AA176" s="182"/>
      <c r="AB176" s="182"/>
      <c r="AC176" s="182"/>
      <c r="AD176" s="182"/>
      <c r="AE176" s="206">
        <f t="shared" si="137"/>
        <v>1950000</v>
      </c>
      <c r="AF176" s="207">
        <f t="shared" si="5"/>
        <v>1950000</v>
      </c>
      <c r="AG176" s="184"/>
      <c r="AH176" s="170"/>
      <c r="AI176" s="184"/>
      <c r="AJ176" s="2"/>
      <c r="AK176" s="2"/>
      <c r="AL176" s="10"/>
      <c r="AM176" s="211"/>
      <c r="AN176" s="51"/>
      <c r="AO176" s="212"/>
      <c r="AP176" s="10"/>
      <c r="AQ176" s="213"/>
      <c r="AR176" s="213"/>
      <c r="AS176" s="211"/>
      <c r="AT176" s="211"/>
      <c r="AU176" s="211"/>
      <c r="AV176" s="214"/>
      <c r="AW176" s="21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</row>
    <row r="177" ht="22.5" customHeight="1">
      <c r="A177" s="170">
        <f t="shared" si="6"/>
        <v>172</v>
      </c>
      <c r="B177" s="173" t="s">
        <v>2785</v>
      </c>
      <c r="C177" s="182" t="str">
        <f t="array" ref="C177">_xlfn.XLOOKUP(G177,DATABASE!$A$2:$A$806,DATABASE!$B$2:$B$806)</f>
        <v>Payment Point Alun-alun Kt u/ DIPENDA Jl. Merdeka Barat</v>
      </c>
      <c r="D177" s="184" t="str">
        <f t="array" ref="D177">_xlfn.XLOOKUP(G177,DATABASE!$A$2:$A$809,DATABASE!$C$2:$C$809)</f>
        <v>PAYMENT POINT</v>
      </c>
      <c r="E177" s="184" t="s">
        <v>351</v>
      </c>
      <c r="F177" s="184" t="s">
        <v>243</v>
      </c>
      <c r="G177" s="184" t="s">
        <v>220</v>
      </c>
      <c r="H177" s="184">
        <v>202512.0</v>
      </c>
      <c r="I177" s="184" t="s">
        <v>480</v>
      </c>
      <c r="J177" s="182"/>
      <c r="K177" s="184"/>
      <c r="L177" s="182" t="s">
        <v>222</v>
      </c>
      <c r="M177" s="191">
        <v>42106.0</v>
      </c>
      <c r="N177" s="191"/>
      <c r="O177" s="192">
        <v>13.21</v>
      </c>
      <c r="P177" s="194"/>
      <c r="Q177" s="195">
        <f t="shared" ref="Q177:R177" si="178">(O177*24*3600*30/8)/100000</f>
        <v>42.8004</v>
      </c>
      <c r="R177" s="195">
        <f t="shared" si="178"/>
        <v>0</v>
      </c>
      <c r="S177" s="197">
        <v>0.0</v>
      </c>
      <c r="T177" s="201">
        <f t="shared" si="31"/>
        <v>1</v>
      </c>
      <c r="U177" s="201">
        <v>0.99</v>
      </c>
      <c r="V177" s="194">
        <v>2678400.0</v>
      </c>
      <c r="W177" s="182">
        <f t="shared" si="3"/>
        <v>0</v>
      </c>
      <c r="X177" s="203" t="s">
        <v>291</v>
      </c>
      <c r="Y177" s="204">
        <v>1950000.0</v>
      </c>
      <c r="Z177" s="182"/>
      <c r="AA177" s="182"/>
      <c r="AB177" s="182"/>
      <c r="AC177" s="182"/>
      <c r="AD177" s="182"/>
      <c r="AE177" s="206">
        <f t="shared" si="137"/>
        <v>1950000</v>
      </c>
      <c r="AF177" s="207">
        <f t="shared" si="5"/>
        <v>1950000</v>
      </c>
      <c r="AG177" s="184"/>
      <c r="AH177" s="170"/>
      <c r="AI177" s="184"/>
      <c r="AJ177" s="2"/>
      <c r="AK177" s="2"/>
      <c r="AL177" s="10"/>
      <c r="AM177" s="211"/>
      <c r="AN177" s="51"/>
      <c r="AO177" s="212"/>
      <c r="AP177" s="10"/>
      <c r="AQ177" s="213"/>
      <c r="AR177" s="213"/>
      <c r="AS177" s="211"/>
      <c r="AT177" s="211"/>
      <c r="AU177" s="211"/>
      <c r="AV177" s="214"/>
      <c r="AW177" s="21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</row>
    <row r="178" ht="22.5" customHeight="1">
      <c r="A178" s="170">
        <f t="shared" si="6"/>
        <v>173</v>
      </c>
      <c r="B178" s="173" t="s">
        <v>2785</v>
      </c>
      <c r="C178" s="182" t="str">
        <f t="array" ref="C178">_xlfn.XLOOKUP(G178,DATABASE!$A$2:$A$806,DATABASE!$B$2:$B$806)</f>
        <v>Capem Turen, Jl Panglima Sudirman No 81 Turen Malang</v>
      </c>
      <c r="D178" s="184" t="str">
        <f t="array" ref="D178">_xlfn.XLOOKUP(G178,DATABASE!$A$2:$A$809,DATABASE!$C$2:$C$809)</f>
        <v>CAPEM</v>
      </c>
      <c r="E178" s="184" t="s">
        <v>351</v>
      </c>
      <c r="F178" s="184" t="s">
        <v>243</v>
      </c>
      <c r="G178" s="184" t="s">
        <v>1397</v>
      </c>
      <c r="H178" s="184">
        <v>202512.0</v>
      </c>
      <c r="I178" s="184" t="s">
        <v>753</v>
      </c>
      <c r="J178" s="182"/>
      <c r="K178" s="184"/>
      <c r="L178" s="182" t="s">
        <v>1399</v>
      </c>
      <c r="M178" s="194" t="s">
        <v>2912</v>
      </c>
      <c r="N178" s="191"/>
      <c r="O178" s="192">
        <v>16.89</v>
      </c>
      <c r="P178" s="194"/>
      <c r="Q178" s="195">
        <f t="shared" ref="Q178:R178" si="179">(O178*24*3600*30/8)/100000</f>
        <v>54.7236</v>
      </c>
      <c r="R178" s="195">
        <f t="shared" si="179"/>
        <v>0</v>
      </c>
      <c r="S178" s="197">
        <v>300.0</v>
      </c>
      <c r="T178" s="201">
        <f t="shared" si="31"/>
        <v>0.9998879928</v>
      </c>
      <c r="U178" s="201">
        <v>0.99</v>
      </c>
      <c r="V178" s="194">
        <v>2678400.0</v>
      </c>
      <c r="W178" s="182">
        <f t="shared" si="3"/>
        <v>0</v>
      </c>
      <c r="X178" s="203" t="s">
        <v>291</v>
      </c>
      <c r="Y178" s="204">
        <v>2792792.0</v>
      </c>
      <c r="Z178" s="182"/>
      <c r="AA178" s="182"/>
      <c r="AB178" s="182"/>
      <c r="AC178" s="182"/>
      <c r="AD178" s="182"/>
      <c r="AE178" s="206">
        <f t="shared" si="137"/>
        <v>2792792</v>
      </c>
      <c r="AF178" s="207">
        <f t="shared" si="5"/>
        <v>2792792</v>
      </c>
      <c r="AG178" s="184"/>
      <c r="AH178" s="170"/>
      <c r="AI178" s="184"/>
      <c r="AJ178" s="2"/>
      <c r="AK178" s="2"/>
      <c r="AL178" s="10"/>
      <c r="AM178" s="211"/>
      <c r="AN178" s="51"/>
      <c r="AO178" s="212"/>
      <c r="AP178" s="10"/>
      <c r="AQ178" s="213"/>
      <c r="AR178" s="213"/>
      <c r="AS178" s="211"/>
      <c r="AT178" s="211"/>
      <c r="AU178" s="211"/>
      <c r="AV178" s="214"/>
      <c r="AW178" s="21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</row>
    <row r="179" ht="22.5" customHeight="1">
      <c r="A179" s="170">
        <f t="shared" si="6"/>
        <v>174</v>
      </c>
      <c r="B179" s="173" t="s">
        <v>2785</v>
      </c>
      <c r="C179" s="182" t="str">
        <f t="array" ref="C179">_xlfn.XLOOKUP(G179,DATABASE!$A$2:$A$806,DATABASE!$B$2:$B$806)</f>
        <v>Capem Dampit, Jl Sumber Kembar No 1 Dampit Malang</v>
      </c>
      <c r="D179" s="184" t="str">
        <f t="array" ref="D179">_xlfn.XLOOKUP(G179,DATABASE!$A$2:$A$809,DATABASE!$C$2:$C$809)</f>
        <v>CAPEM</v>
      </c>
      <c r="E179" s="184" t="s">
        <v>351</v>
      </c>
      <c r="F179" s="184" t="s">
        <v>243</v>
      </c>
      <c r="G179" s="184" t="s">
        <v>1400</v>
      </c>
      <c r="H179" s="184">
        <v>202512.0</v>
      </c>
      <c r="I179" s="184" t="s">
        <v>753</v>
      </c>
      <c r="J179" s="182"/>
      <c r="K179" s="184"/>
      <c r="L179" s="182" t="s">
        <v>1402</v>
      </c>
      <c r="M179" s="194" t="s">
        <v>2912</v>
      </c>
      <c r="N179" s="191"/>
      <c r="O179" s="192">
        <v>3.6</v>
      </c>
      <c r="P179" s="194"/>
      <c r="Q179" s="195">
        <f t="shared" ref="Q179:R179" si="180">(O179*24*3600*30/8)/100000</f>
        <v>11.664</v>
      </c>
      <c r="R179" s="195">
        <f t="shared" si="180"/>
        <v>0</v>
      </c>
      <c r="S179" s="197">
        <v>240.0</v>
      </c>
      <c r="T179" s="201">
        <f t="shared" si="31"/>
        <v>0.9999103943</v>
      </c>
      <c r="U179" s="201">
        <v>0.99</v>
      </c>
      <c r="V179" s="194">
        <v>2678400.0</v>
      </c>
      <c r="W179" s="182">
        <f t="shared" si="3"/>
        <v>0</v>
      </c>
      <c r="X179" s="203" t="s">
        <v>291</v>
      </c>
      <c r="Y179" s="204">
        <v>2792792.0</v>
      </c>
      <c r="Z179" s="182"/>
      <c r="AA179" s="182"/>
      <c r="AB179" s="182"/>
      <c r="AC179" s="182"/>
      <c r="AD179" s="182"/>
      <c r="AE179" s="206">
        <f t="shared" si="137"/>
        <v>2792792</v>
      </c>
      <c r="AF179" s="207">
        <f t="shared" si="5"/>
        <v>2792792</v>
      </c>
      <c r="AG179" s="184"/>
      <c r="AH179" s="170"/>
      <c r="AI179" s="184"/>
      <c r="AJ179" s="2"/>
      <c r="AK179" s="2"/>
      <c r="AL179" s="10"/>
      <c r="AM179" s="211"/>
      <c r="AN179" s="51"/>
      <c r="AO179" s="212"/>
      <c r="AP179" s="10"/>
      <c r="AQ179" s="213"/>
      <c r="AR179" s="213"/>
      <c r="AS179" s="211"/>
      <c r="AT179" s="211"/>
      <c r="AU179" s="211"/>
      <c r="AV179" s="214"/>
      <c r="AW179" s="21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ht="22.5" customHeight="1">
      <c r="A180" s="170">
        <f t="shared" si="6"/>
        <v>175</v>
      </c>
      <c r="B180" s="173" t="s">
        <v>2785</v>
      </c>
      <c r="C180" s="182" t="str">
        <f t="array" ref="C180">_xlfn.XLOOKUP(G180,DATABASE!$A$2:$A$806,DATABASE!$B$2:$B$806)</f>
        <v>PBB Online Gedung Dispenda, Jl Merdeka Timr No 3 Kab. Malang</v>
      </c>
      <c r="D180" s="184" t="str">
        <f t="array" ref="D180">_xlfn.XLOOKUP(G180,DATABASE!$A$2:$A$809,DATABASE!$C$2:$C$809)</f>
        <v>PBB</v>
      </c>
      <c r="E180" s="184" t="s">
        <v>351</v>
      </c>
      <c r="F180" s="184" t="s">
        <v>243</v>
      </c>
      <c r="G180" s="184" t="s">
        <v>780</v>
      </c>
      <c r="H180" s="184">
        <v>202512.0</v>
      </c>
      <c r="I180" s="184" t="s">
        <v>461</v>
      </c>
      <c r="J180" s="182"/>
      <c r="K180" s="184"/>
      <c r="L180" s="182" t="s">
        <v>782</v>
      </c>
      <c r="M180" s="191">
        <v>43745.0</v>
      </c>
      <c r="N180" s="191"/>
      <c r="O180" s="192">
        <v>82.78</v>
      </c>
      <c r="P180" s="194"/>
      <c r="Q180" s="195">
        <f t="shared" ref="Q180:R180" si="181">(O180*24*3600*30/8)/100000</f>
        <v>268.2072</v>
      </c>
      <c r="R180" s="195">
        <f t="shared" si="181"/>
        <v>0</v>
      </c>
      <c r="S180" s="197">
        <v>0.0</v>
      </c>
      <c r="T180" s="201">
        <f t="shared" si="31"/>
        <v>1</v>
      </c>
      <c r="U180" s="201">
        <v>0.99</v>
      </c>
      <c r="V180" s="194">
        <v>2678400.0</v>
      </c>
      <c r="W180" s="182">
        <f t="shared" si="3"/>
        <v>0</v>
      </c>
      <c r="X180" s="203" t="s">
        <v>291</v>
      </c>
      <c r="Y180" s="204">
        <v>2319819.0</v>
      </c>
      <c r="Z180" s="182"/>
      <c r="AA180" s="182"/>
      <c r="AB180" s="182"/>
      <c r="AC180" s="182"/>
      <c r="AD180" s="182"/>
      <c r="AE180" s="206">
        <f t="shared" si="137"/>
        <v>2319819</v>
      </c>
      <c r="AF180" s="207">
        <f t="shared" si="5"/>
        <v>2319819</v>
      </c>
      <c r="AG180" s="184"/>
      <c r="AH180" s="170"/>
      <c r="AI180" s="184"/>
      <c r="AJ180" s="2"/>
      <c r="AK180" s="2"/>
      <c r="AL180" s="10"/>
      <c r="AM180" s="211"/>
      <c r="AN180" s="51"/>
      <c r="AO180" s="212"/>
      <c r="AP180" s="10"/>
      <c r="AQ180" s="213"/>
      <c r="AR180" s="213"/>
      <c r="AS180" s="211"/>
      <c r="AT180" s="211"/>
      <c r="AU180" s="211"/>
      <c r="AV180" s="214"/>
      <c r="AW180" s="21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</row>
    <row r="181" ht="22.5" customHeight="1">
      <c r="A181" s="170">
        <f t="shared" si="6"/>
        <v>176</v>
      </c>
      <c r="B181" s="173" t="s">
        <v>2907</v>
      </c>
      <c r="C181" s="182" t="str">
        <f t="array" ref="C181">_xlfn.XLOOKUP(G181,DATABASE!$A$2:$A$806,DATABASE!$B$2:$B$806)</f>
        <v>Cabang Batu, Jl.Panglima Sudirman 88 , Batu</v>
      </c>
      <c r="D181" s="184" t="str">
        <f t="array" ref="D181">_xlfn.XLOOKUP(G181,DATABASE!$A$2:$A$809,DATABASE!$C$2:$C$809)</f>
        <v>CABANG</v>
      </c>
      <c r="E181" s="184" t="s">
        <v>351</v>
      </c>
      <c r="F181" s="184" t="s">
        <v>243</v>
      </c>
      <c r="G181" s="184" t="s">
        <v>951</v>
      </c>
      <c r="H181" s="184">
        <v>202512.0</v>
      </c>
      <c r="I181" s="184" t="s">
        <v>575</v>
      </c>
      <c r="J181" s="182"/>
      <c r="K181" s="184"/>
      <c r="L181" s="182" t="s">
        <v>953</v>
      </c>
      <c r="M181" s="191">
        <v>43375.0</v>
      </c>
      <c r="N181" s="191"/>
      <c r="O181" s="192">
        <v>6.65</v>
      </c>
      <c r="P181" s="194"/>
      <c r="Q181" s="195">
        <f t="shared" ref="Q181:R181" si="182">(O181*24*3600*30/8)/100000</f>
        <v>21.546</v>
      </c>
      <c r="R181" s="195">
        <f t="shared" si="182"/>
        <v>0</v>
      </c>
      <c r="S181" s="197">
        <v>0.0</v>
      </c>
      <c r="T181" s="201">
        <f t="shared" si="31"/>
        <v>1</v>
      </c>
      <c r="U181" s="201">
        <v>0.99</v>
      </c>
      <c r="V181" s="194">
        <v>2678400.0</v>
      </c>
      <c r="W181" s="182">
        <f t="shared" si="3"/>
        <v>0</v>
      </c>
      <c r="X181" s="203" t="s">
        <v>291</v>
      </c>
      <c r="Y181" s="204">
        <v>3671171.0</v>
      </c>
      <c r="Z181" s="182"/>
      <c r="AA181" s="182"/>
      <c r="AB181" s="182"/>
      <c r="AC181" s="182"/>
      <c r="AD181" s="182"/>
      <c r="AE181" s="206">
        <f t="shared" si="137"/>
        <v>3671171</v>
      </c>
      <c r="AF181" s="207">
        <f t="shared" si="5"/>
        <v>3671171</v>
      </c>
      <c r="AG181" s="207">
        <v>3.0835488E7</v>
      </c>
      <c r="AH181" s="170"/>
      <c r="AI181" s="184"/>
      <c r="AJ181" s="2"/>
      <c r="AK181" s="2"/>
      <c r="AL181" s="10"/>
      <c r="AM181" s="211"/>
      <c r="AN181" s="51"/>
      <c r="AO181" s="212"/>
      <c r="AP181" s="10"/>
      <c r="AQ181" s="213"/>
      <c r="AR181" s="213"/>
      <c r="AS181" s="211"/>
      <c r="AT181" s="211"/>
      <c r="AU181" s="211"/>
      <c r="AV181" s="214"/>
      <c r="AW181" s="214"/>
      <c r="AX181" s="310"/>
      <c r="AY181" s="310"/>
      <c r="AZ181" s="310"/>
      <c r="BA181" s="310"/>
      <c r="BB181" s="310"/>
      <c r="BC181" s="310"/>
      <c r="BD181" s="310"/>
      <c r="BE181" s="310"/>
      <c r="BF181" s="310"/>
      <c r="BG181" s="310"/>
      <c r="BH181" s="310"/>
      <c r="BI181" s="310"/>
      <c r="BJ181" s="310"/>
      <c r="BK181" s="310"/>
      <c r="BL181" s="310"/>
      <c r="BM181" s="310"/>
      <c r="BN181" s="310"/>
      <c r="BO181" s="310"/>
      <c r="BP181" s="310"/>
      <c r="BQ181" s="310"/>
      <c r="BR181" s="310"/>
      <c r="BS181" s="310"/>
      <c r="BT181" s="310"/>
      <c r="BU181" s="310"/>
    </row>
    <row r="182" ht="22.5" customHeight="1">
      <c r="A182" s="170">
        <f t="shared" si="6"/>
        <v>177</v>
      </c>
      <c r="B182" s="173" t="s">
        <v>2907</v>
      </c>
      <c r="C182" s="182" t="str">
        <f t="array" ref="C182">_xlfn.XLOOKUP(G182,DATABASE!$A$2:$A$806,DATABASE!$B$2:$B$806)</f>
        <v>PBB Dispenda Batu, Rk. Batu Galeri Blk A1-A3 Batu</v>
      </c>
      <c r="D182" s="184" t="str">
        <f t="array" ref="D182">_xlfn.XLOOKUP(G182,DATABASE!$A$2:$A$809,DATABASE!$C$2:$C$809)</f>
        <v>PBB</v>
      </c>
      <c r="E182" s="184" t="s">
        <v>351</v>
      </c>
      <c r="F182" s="184" t="s">
        <v>243</v>
      </c>
      <c r="G182" s="184" t="s">
        <v>625</v>
      </c>
      <c r="H182" s="184">
        <v>202512.0</v>
      </c>
      <c r="I182" s="184" t="s">
        <v>461</v>
      </c>
      <c r="J182" s="182"/>
      <c r="K182" s="184"/>
      <c r="L182" s="182" t="s">
        <v>627</v>
      </c>
      <c r="M182" s="191">
        <v>43165.0</v>
      </c>
      <c r="N182" s="191"/>
      <c r="O182" s="192">
        <v>5.88</v>
      </c>
      <c r="P182" s="194"/>
      <c r="Q182" s="195">
        <f t="shared" ref="Q182:R182" si="183">(O182*24*3600*30/8)/100000</f>
        <v>19.0512</v>
      </c>
      <c r="R182" s="195">
        <f t="shared" si="183"/>
        <v>0</v>
      </c>
      <c r="S182" s="197">
        <v>0.0</v>
      </c>
      <c r="T182" s="201">
        <f t="shared" si="31"/>
        <v>1</v>
      </c>
      <c r="U182" s="201">
        <v>0.99</v>
      </c>
      <c r="V182" s="194">
        <v>2678400.0</v>
      </c>
      <c r="W182" s="182">
        <f t="shared" si="3"/>
        <v>0</v>
      </c>
      <c r="X182" s="203" t="s">
        <v>291</v>
      </c>
      <c r="Y182" s="204">
        <v>2319819.0</v>
      </c>
      <c r="Z182" s="182"/>
      <c r="AA182" s="182"/>
      <c r="AB182" s="182"/>
      <c r="AC182" s="182"/>
      <c r="AD182" s="182"/>
      <c r="AE182" s="206">
        <f t="shared" si="137"/>
        <v>2319819</v>
      </c>
      <c r="AF182" s="207">
        <f t="shared" si="5"/>
        <v>2319819</v>
      </c>
      <c r="AG182" s="184"/>
      <c r="AH182" s="170"/>
      <c r="AI182" s="184"/>
      <c r="AJ182" s="2"/>
      <c r="AK182" s="2"/>
      <c r="AL182" s="10"/>
      <c r="AM182" s="211"/>
      <c r="AN182" s="51"/>
      <c r="AO182" s="212"/>
      <c r="AP182" s="10"/>
      <c r="AQ182" s="213"/>
      <c r="AR182" s="213"/>
      <c r="AS182" s="211"/>
      <c r="AT182" s="211"/>
      <c r="AU182" s="211"/>
      <c r="AV182" s="214"/>
      <c r="AW182" s="21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</row>
    <row r="183" ht="22.5" customHeight="1">
      <c r="A183" s="170">
        <f t="shared" si="6"/>
        <v>178</v>
      </c>
      <c r="B183" s="173" t="s">
        <v>2907</v>
      </c>
      <c r="C183" s="182" t="str">
        <f t="array" ref="C183">_xlfn.XLOOKUP(G183,DATABASE!$A$2:$A$806,DATABASE!$B$2:$B$806)</f>
        <v>Payment Point Junrejo, Jl Diponegoro No 17, Junrejo, Batu</v>
      </c>
      <c r="D183" s="184" t="str">
        <f t="array" ref="D183">_xlfn.XLOOKUP(G183,DATABASE!$A$2:$A$809,DATABASE!$C$2:$C$809)</f>
        <v>PAYMENT POINT</v>
      </c>
      <c r="E183" s="184" t="s">
        <v>351</v>
      </c>
      <c r="F183" s="184" t="s">
        <v>243</v>
      </c>
      <c r="G183" s="184" t="s">
        <v>2690</v>
      </c>
      <c r="H183" s="184">
        <v>202512.0</v>
      </c>
      <c r="I183" s="184" t="s">
        <v>461</v>
      </c>
      <c r="J183" s="182"/>
      <c r="K183" s="184"/>
      <c r="L183" s="182" t="s">
        <v>2692</v>
      </c>
      <c r="M183" s="194" t="s">
        <v>2953</v>
      </c>
      <c r="N183" s="191"/>
      <c r="O183" s="192">
        <v>1.36505</v>
      </c>
      <c r="P183" s="194"/>
      <c r="Q183" s="195">
        <f t="shared" ref="Q183:R183" si="184">(O183*24*3600*30/8)/100000</f>
        <v>4.422762</v>
      </c>
      <c r="R183" s="195">
        <f t="shared" si="184"/>
        <v>0</v>
      </c>
      <c r="S183" s="197">
        <v>0.0</v>
      </c>
      <c r="T183" s="201">
        <f t="shared" si="31"/>
        <v>1</v>
      </c>
      <c r="U183" s="201">
        <v>0.99</v>
      </c>
      <c r="V183" s="194">
        <v>2678400.0</v>
      </c>
      <c r="W183" s="182">
        <f t="shared" si="3"/>
        <v>0</v>
      </c>
      <c r="X183" s="203" t="s">
        <v>291</v>
      </c>
      <c r="Y183" s="204">
        <v>2319819.0</v>
      </c>
      <c r="Z183" s="182"/>
      <c r="AA183" s="182"/>
      <c r="AB183" s="182"/>
      <c r="AC183" s="182"/>
      <c r="AD183" s="182"/>
      <c r="AE183" s="206">
        <f t="shared" si="137"/>
        <v>2319819</v>
      </c>
      <c r="AF183" s="207">
        <f t="shared" si="5"/>
        <v>2319819</v>
      </c>
      <c r="AG183" s="184"/>
      <c r="AH183" s="170"/>
      <c r="AI183" s="184"/>
      <c r="AJ183" s="2"/>
      <c r="AK183" s="2"/>
      <c r="AL183" s="10"/>
      <c r="AM183" s="211"/>
      <c r="AN183" s="51"/>
      <c r="AO183" s="212"/>
      <c r="AP183" s="10"/>
      <c r="AQ183" s="213"/>
      <c r="AR183" s="213"/>
      <c r="AS183" s="211"/>
      <c r="AT183" s="211"/>
      <c r="AU183" s="211"/>
      <c r="AV183" s="214"/>
      <c r="AW183" s="21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</row>
    <row r="184" ht="22.5" customHeight="1">
      <c r="A184" s="170">
        <f t="shared" si="6"/>
        <v>179</v>
      </c>
      <c r="B184" s="173" t="s">
        <v>2907</v>
      </c>
      <c r="C184" s="182" t="str">
        <f t="array" ref="C184">_xlfn.XLOOKUP(G184,DATABASE!$A$2:$A$806,DATABASE!$B$2:$B$806)</f>
        <v>ATM SPBU, Jl Ir. Soekarno, Junrejo, Batu</v>
      </c>
      <c r="D184" s="184" t="str">
        <f t="array" ref="D184">_xlfn.XLOOKUP(G184,DATABASE!$A$2:$A$809,DATABASE!$C$2:$C$809)</f>
        <v>ATM</v>
      </c>
      <c r="E184" s="184" t="s">
        <v>351</v>
      </c>
      <c r="F184" s="184" t="s">
        <v>243</v>
      </c>
      <c r="G184" s="184" t="s">
        <v>2439</v>
      </c>
      <c r="H184" s="184">
        <v>202512.0</v>
      </c>
      <c r="I184" s="184" t="s">
        <v>1258</v>
      </c>
      <c r="J184" s="182"/>
      <c r="K184" s="184"/>
      <c r="L184" s="182" t="s">
        <v>2441</v>
      </c>
      <c r="M184" s="191">
        <v>42125.0</v>
      </c>
      <c r="N184" s="191"/>
      <c r="O184" s="192">
        <v>25.69</v>
      </c>
      <c r="P184" s="194"/>
      <c r="Q184" s="195">
        <f t="shared" ref="Q184:R184" si="185">(O184*24*3600*30/8)/100000</f>
        <v>83.2356</v>
      </c>
      <c r="R184" s="195">
        <f t="shared" si="185"/>
        <v>0</v>
      </c>
      <c r="S184" s="197">
        <v>0.0</v>
      </c>
      <c r="T184" s="201">
        <f t="shared" si="31"/>
        <v>1</v>
      </c>
      <c r="U184" s="201">
        <v>0.99</v>
      </c>
      <c r="V184" s="194">
        <v>2678400.0</v>
      </c>
      <c r="W184" s="182">
        <f t="shared" si="3"/>
        <v>0</v>
      </c>
      <c r="X184" s="203" t="s">
        <v>291</v>
      </c>
      <c r="Y184" s="204">
        <v>1300000.0</v>
      </c>
      <c r="Z184" s="182"/>
      <c r="AA184" s="182"/>
      <c r="AB184" s="182"/>
      <c r="AC184" s="182"/>
      <c r="AD184" s="182"/>
      <c r="AE184" s="206">
        <f t="shared" si="137"/>
        <v>1300000</v>
      </c>
      <c r="AF184" s="207">
        <f t="shared" si="5"/>
        <v>1300000</v>
      </c>
      <c r="AG184" s="184"/>
      <c r="AH184" s="170"/>
      <c r="AI184" s="184"/>
      <c r="AJ184" s="2"/>
      <c r="AK184" s="2"/>
      <c r="AL184" s="10"/>
      <c r="AM184" s="211"/>
      <c r="AN184" s="51"/>
      <c r="AO184" s="212"/>
      <c r="AP184" s="10"/>
      <c r="AQ184" s="213"/>
      <c r="AR184" s="213"/>
      <c r="AS184" s="211"/>
      <c r="AT184" s="211"/>
      <c r="AU184" s="211"/>
      <c r="AV184" s="214"/>
      <c r="AW184" s="21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</row>
    <row r="185" ht="22.5" customHeight="1">
      <c r="A185" s="170">
        <f t="shared" si="6"/>
        <v>180</v>
      </c>
      <c r="B185" s="173" t="s">
        <v>2907</v>
      </c>
      <c r="C185" s="182" t="str">
        <f t="array" ref="C185">_xlfn.XLOOKUP(G185,DATABASE!$A$2:$A$806,DATABASE!$B$2:$B$806)</f>
        <v>Capem Bumiaji, Jl Raya Selecta, Bumiaji Batu</v>
      </c>
      <c r="D185" s="184" t="str">
        <f t="array" ref="D185">_xlfn.XLOOKUP(G185,DATABASE!$A$2:$A$809,DATABASE!$C$2:$C$809)</f>
        <v>CAPEM</v>
      </c>
      <c r="E185" s="184" t="s">
        <v>351</v>
      </c>
      <c r="F185" s="184" t="s">
        <v>243</v>
      </c>
      <c r="G185" s="184" t="s">
        <v>1558</v>
      </c>
      <c r="H185" s="184">
        <v>202512.0</v>
      </c>
      <c r="I185" s="184" t="s">
        <v>753</v>
      </c>
      <c r="J185" s="182"/>
      <c r="K185" s="184"/>
      <c r="L185" s="182" t="s">
        <v>1560</v>
      </c>
      <c r="M185" s="191">
        <v>42649.0</v>
      </c>
      <c r="N185" s="191"/>
      <c r="O185" s="192">
        <v>25.26</v>
      </c>
      <c r="P185" s="194"/>
      <c r="Q185" s="195">
        <f t="shared" ref="Q185:R185" si="186">(O185*24*3600*30/8)/100000</f>
        <v>81.8424</v>
      </c>
      <c r="R185" s="195">
        <f t="shared" si="186"/>
        <v>0</v>
      </c>
      <c r="S185" s="197">
        <v>0.0</v>
      </c>
      <c r="T185" s="201">
        <f t="shared" si="31"/>
        <v>1</v>
      </c>
      <c r="U185" s="201">
        <v>0.99</v>
      </c>
      <c r="V185" s="194">
        <v>2678400.0</v>
      </c>
      <c r="W185" s="182">
        <f t="shared" si="3"/>
        <v>0</v>
      </c>
      <c r="X185" s="203" t="s">
        <v>291</v>
      </c>
      <c r="Y185" s="204">
        <v>2792792.0</v>
      </c>
      <c r="Z185" s="182"/>
      <c r="AA185" s="182"/>
      <c r="AB185" s="182"/>
      <c r="AC185" s="182"/>
      <c r="AD185" s="182"/>
      <c r="AE185" s="206">
        <f t="shared" si="137"/>
        <v>2792792</v>
      </c>
      <c r="AF185" s="207">
        <f t="shared" si="5"/>
        <v>2792792</v>
      </c>
      <c r="AG185" s="184"/>
      <c r="AH185" s="170"/>
      <c r="AI185" s="184"/>
      <c r="AJ185" s="2"/>
      <c r="AK185" s="2"/>
      <c r="AL185" s="10"/>
      <c r="AM185" s="211"/>
      <c r="AN185" s="51"/>
      <c r="AO185" s="212"/>
      <c r="AP185" s="10"/>
      <c r="AQ185" s="213"/>
      <c r="AR185" s="213"/>
      <c r="AS185" s="211"/>
      <c r="AT185" s="211"/>
      <c r="AU185" s="211"/>
      <c r="AV185" s="214"/>
      <c r="AW185" s="21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</row>
    <row r="186" ht="22.5" customHeight="1">
      <c r="A186" s="170">
        <f t="shared" si="6"/>
        <v>181</v>
      </c>
      <c r="B186" s="173" t="s">
        <v>2907</v>
      </c>
      <c r="C186" s="182" t="str">
        <f t="array" ref="C186">_xlfn.XLOOKUP(G186,DATABASE!$A$2:$A$806,DATABASE!$B$2:$B$806)</f>
        <v>Kantor Kas Pujon, Jl. Raya Pujon 95 Batu, Malang</v>
      </c>
      <c r="D186" s="184" t="str">
        <f t="array" ref="D186">_xlfn.XLOOKUP(G186,DATABASE!$A$2:$A$809,DATABASE!$C$2:$C$809)</f>
        <v>KANTOR KAS</v>
      </c>
      <c r="E186" s="184" t="s">
        <v>351</v>
      </c>
      <c r="F186" s="184" t="s">
        <v>243</v>
      </c>
      <c r="G186" s="184" t="s">
        <v>1495</v>
      </c>
      <c r="H186" s="184">
        <v>202512.0</v>
      </c>
      <c r="I186" s="184" t="s">
        <v>753</v>
      </c>
      <c r="J186" s="182"/>
      <c r="K186" s="184"/>
      <c r="L186" s="182" t="s">
        <v>1497</v>
      </c>
      <c r="M186" s="194" t="s">
        <v>1288</v>
      </c>
      <c r="N186" s="191"/>
      <c r="O186" s="192">
        <v>2.61358</v>
      </c>
      <c r="P186" s="194"/>
      <c r="Q186" s="195">
        <f t="shared" ref="Q186:R186" si="187">(O186*24*3600*30/8)/100000</f>
        <v>8.4679992</v>
      </c>
      <c r="R186" s="195">
        <f t="shared" si="187"/>
        <v>0</v>
      </c>
      <c r="S186" s="197">
        <v>0.0</v>
      </c>
      <c r="T186" s="201">
        <f t="shared" si="31"/>
        <v>1</v>
      </c>
      <c r="U186" s="201">
        <v>0.99</v>
      </c>
      <c r="V186" s="194">
        <v>2678400.0</v>
      </c>
      <c r="W186" s="182">
        <f t="shared" si="3"/>
        <v>0</v>
      </c>
      <c r="X186" s="203" t="s">
        <v>291</v>
      </c>
      <c r="Y186" s="204">
        <v>2792792.0</v>
      </c>
      <c r="Z186" s="182"/>
      <c r="AA186" s="182"/>
      <c r="AB186" s="182"/>
      <c r="AC186" s="182"/>
      <c r="AD186" s="182"/>
      <c r="AE186" s="206">
        <f t="shared" si="137"/>
        <v>2792792</v>
      </c>
      <c r="AF186" s="207">
        <f t="shared" si="5"/>
        <v>2792792</v>
      </c>
      <c r="AG186" s="184"/>
      <c r="AH186" s="170"/>
      <c r="AI186" s="184"/>
      <c r="AJ186" s="2"/>
      <c r="AK186" s="2"/>
      <c r="AL186" s="10"/>
      <c r="AM186" s="211"/>
      <c r="AN186" s="51"/>
      <c r="AO186" s="212"/>
      <c r="AP186" s="10"/>
      <c r="AQ186" s="213"/>
      <c r="AR186" s="213"/>
      <c r="AS186" s="211"/>
      <c r="AT186" s="211"/>
      <c r="AU186" s="211"/>
      <c r="AV186" s="214"/>
      <c r="AW186" s="21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</row>
    <row r="187" ht="22.5" customHeight="1">
      <c r="A187" s="170">
        <f t="shared" si="6"/>
        <v>182</v>
      </c>
      <c r="B187" s="173" t="s">
        <v>2907</v>
      </c>
      <c r="C187" s="182" t="str">
        <f t="array" ref="C187">_xlfn.XLOOKUP(G187,DATABASE!$A$2:$A$806,DATABASE!$B$2:$B$806)</f>
        <v>Host To Host SP2D Pemkot Cb Batu Jl. Panglima Sudirman 507 Batu</v>
      </c>
      <c r="D187" s="184" t="str">
        <f t="array" ref="D187">_xlfn.XLOOKUP(G187,DATABASE!$A$2:$A$809,DATABASE!$C$2:$C$809)</f>
        <v>H2H</v>
      </c>
      <c r="E187" s="184" t="s">
        <v>351</v>
      </c>
      <c r="F187" s="184" t="s">
        <v>243</v>
      </c>
      <c r="G187" s="184" t="s">
        <v>567</v>
      </c>
      <c r="H187" s="184">
        <v>202512.0</v>
      </c>
      <c r="I187" s="184" t="s">
        <v>461</v>
      </c>
      <c r="J187" s="182"/>
      <c r="K187" s="184"/>
      <c r="L187" s="182" t="s">
        <v>569</v>
      </c>
      <c r="M187" s="191">
        <v>43165.0</v>
      </c>
      <c r="N187" s="191"/>
      <c r="O187" s="192">
        <v>1.74187</v>
      </c>
      <c r="P187" s="194"/>
      <c r="Q187" s="195">
        <f t="shared" ref="Q187:R187" si="188">(O187*24*3600*30/8)/100000</f>
        <v>5.6436588</v>
      </c>
      <c r="R187" s="195">
        <f t="shared" si="188"/>
        <v>0</v>
      </c>
      <c r="S187" s="197">
        <v>0.0</v>
      </c>
      <c r="T187" s="201">
        <f t="shared" si="31"/>
        <v>1</v>
      </c>
      <c r="U187" s="201">
        <v>0.99</v>
      </c>
      <c r="V187" s="194">
        <v>2678400.0</v>
      </c>
      <c r="W187" s="182">
        <f t="shared" si="3"/>
        <v>0</v>
      </c>
      <c r="X187" s="203" t="s">
        <v>291</v>
      </c>
      <c r="Y187" s="204">
        <v>2319819.0</v>
      </c>
      <c r="Z187" s="182"/>
      <c r="AA187" s="182"/>
      <c r="AB187" s="182"/>
      <c r="AC187" s="182"/>
      <c r="AD187" s="182"/>
      <c r="AE187" s="206">
        <f t="shared" si="137"/>
        <v>2319819</v>
      </c>
      <c r="AF187" s="207">
        <f t="shared" si="5"/>
        <v>2319819</v>
      </c>
      <c r="AG187" s="184"/>
      <c r="AH187" s="170" t="s">
        <v>276</v>
      </c>
      <c r="AI187" s="184"/>
      <c r="AJ187" s="2"/>
      <c r="AK187" s="2"/>
      <c r="AL187" s="10"/>
      <c r="AM187" s="211"/>
      <c r="AN187" s="51"/>
      <c r="AO187" s="212"/>
      <c r="AP187" s="10"/>
      <c r="AQ187" s="213"/>
      <c r="AR187" s="213"/>
      <c r="AS187" s="211"/>
      <c r="AT187" s="211"/>
      <c r="AU187" s="211"/>
      <c r="AV187" s="214"/>
      <c r="AW187" s="21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</row>
    <row r="188" ht="22.5" customHeight="1">
      <c r="A188" s="170">
        <f t="shared" si="6"/>
        <v>183</v>
      </c>
      <c r="B188" s="173" t="s">
        <v>2907</v>
      </c>
      <c r="C188" s="182" t="str">
        <f t="array" ref="C188">_xlfn.XLOOKUP(G188,DATABASE!$A$2:$A$806,DATABASE!$B$2:$B$806)</f>
        <v>Payment Point Kantor Bersama Samsat Jl. Abdul Rahman Ngaglik, Batu</v>
      </c>
      <c r="D188" s="184" t="str">
        <f t="array" ref="D188">_xlfn.XLOOKUP(G188,DATABASE!$A$2:$A$809,DATABASE!$C$2:$C$809)</f>
        <v>PAYMENT POINT</v>
      </c>
      <c r="E188" s="184" t="s">
        <v>351</v>
      </c>
      <c r="F188" s="184" t="s">
        <v>243</v>
      </c>
      <c r="G188" s="184" t="s">
        <v>2225</v>
      </c>
      <c r="H188" s="184">
        <v>202512.0</v>
      </c>
      <c r="I188" s="184" t="s">
        <v>461</v>
      </c>
      <c r="J188" s="182"/>
      <c r="K188" s="184"/>
      <c r="L188" s="182" t="s">
        <v>2227</v>
      </c>
      <c r="M188" s="194" t="s">
        <v>2957</v>
      </c>
      <c r="N188" s="191"/>
      <c r="O188" s="192">
        <v>30.77</v>
      </c>
      <c r="P188" s="194"/>
      <c r="Q188" s="195">
        <f t="shared" ref="Q188:R188" si="189">(O188*24*3600*30/8)/100000</f>
        <v>99.6948</v>
      </c>
      <c r="R188" s="195">
        <f t="shared" si="189"/>
        <v>0</v>
      </c>
      <c r="S188" s="197">
        <v>0.0</v>
      </c>
      <c r="T188" s="201">
        <f t="shared" si="31"/>
        <v>1</v>
      </c>
      <c r="U188" s="201">
        <v>0.99</v>
      </c>
      <c r="V188" s="194">
        <v>2678400.0</v>
      </c>
      <c r="W188" s="182">
        <f t="shared" si="3"/>
        <v>0</v>
      </c>
      <c r="X188" s="203" t="s">
        <v>291</v>
      </c>
      <c r="Y188" s="204">
        <v>2319819.0</v>
      </c>
      <c r="Z188" s="182"/>
      <c r="AA188" s="182"/>
      <c r="AB188" s="182"/>
      <c r="AC188" s="182"/>
      <c r="AD188" s="182"/>
      <c r="AE188" s="206">
        <f t="shared" si="137"/>
        <v>2319819</v>
      </c>
      <c r="AF188" s="207">
        <f t="shared" si="5"/>
        <v>2319819</v>
      </c>
      <c r="AG188" s="184"/>
      <c r="AH188" s="170"/>
      <c r="AI188" s="184"/>
      <c r="AJ188" s="2"/>
      <c r="AK188" s="2"/>
      <c r="AL188" s="10"/>
      <c r="AM188" s="211"/>
      <c r="AN188" s="51"/>
      <c r="AO188" s="212"/>
      <c r="AP188" s="10"/>
      <c r="AQ188" s="213"/>
      <c r="AR188" s="213"/>
      <c r="AS188" s="211"/>
      <c r="AT188" s="211"/>
      <c r="AU188" s="211"/>
      <c r="AV188" s="214"/>
      <c r="AW188" s="21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</row>
    <row r="189" ht="22.5" customHeight="1">
      <c r="A189" s="170">
        <f t="shared" si="6"/>
        <v>184</v>
      </c>
      <c r="B189" s="173" t="s">
        <v>2907</v>
      </c>
      <c r="C189" s="182" t="str">
        <f t="array" ref="C189">_xlfn.XLOOKUP(G189,DATABASE!$A$2:$A$806,DATABASE!$B$2:$B$806)</f>
        <v>ATM RS PARU BATU, Jl. A. Yani No.11-13 Batu</v>
      </c>
      <c r="D189" s="184" t="str">
        <f t="array" ref="D189">_xlfn.XLOOKUP(G189,DATABASE!$A$2:$A$809,DATABASE!$C$2:$C$809)</f>
        <v>ATM</v>
      </c>
      <c r="E189" s="184" t="s">
        <v>351</v>
      </c>
      <c r="F189" s="184" t="s">
        <v>243</v>
      </c>
      <c r="G189" s="184" t="s">
        <v>2693</v>
      </c>
      <c r="H189" s="184">
        <v>202512.0</v>
      </c>
      <c r="I189" s="184" t="s">
        <v>1258</v>
      </c>
      <c r="J189" s="182"/>
      <c r="K189" s="184"/>
      <c r="L189" s="182" t="s">
        <v>2695</v>
      </c>
      <c r="M189" s="194" t="s">
        <v>2961</v>
      </c>
      <c r="N189" s="191"/>
      <c r="O189" s="192">
        <v>32.79</v>
      </c>
      <c r="P189" s="194"/>
      <c r="Q189" s="195">
        <f t="shared" ref="Q189:R189" si="190">(O189*24*3600*30/8)/100000</f>
        <v>106.2396</v>
      </c>
      <c r="R189" s="195">
        <f t="shared" si="190"/>
        <v>0</v>
      </c>
      <c r="S189" s="197">
        <v>0.0</v>
      </c>
      <c r="T189" s="201">
        <f t="shared" si="31"/>
        <v>1</v>
      </c>
      <c r="U189" s="201">
        <v>0.99</v>
      </c>
      <c r="V189" s="194">
        <v>2678400.0</v>
      </c>
      <c r="W189" s="182">
        <f t="shared" si="3"/>
        <v>0</v>
      </c>
      <c r="X189" s="203" t="s">
        <v>291</v>
      </c>
      <c r="Y189" s="204">
        <v>1300000.0</v>
      </c>
      <c r="Z189" s="182"/>
      <c r="AA189" s="182"/>
      <c r="AB189" s="182"/>
      <c r="AC189" s="182"/>
      <c r="AD189" s="182"/>
      <c r="AE189" s="206">
        <f t="shared" si="137"/>
        <v>1300000</v>
      </c>
      <c r="AF189" s="207">
        <f t="shared" si="5"/>
        <v>1300000</v>
      </c>
      <c r="AG189" s="184"/>
      <c r="AH189" s="170"/>
      <c r="AI189" s="184"/>
      <c r="AJ189" s="2"/>
      <c r="AK189" s="2"/>
      <c r="AL189" s="10"/>
      <c r="AM189" s="211"/>
      <c r="AN189" s="51"/>
      <c r="AO189" s="212"/>
      <c r="AP189" s="10"/>
      <c r="AQ189" s="213"/>
      <c r="AR189" s="213"/>
      <c r="AS189" s="211"/>
      <c r="AT189" s="211"/>
      <c r="AU189" s="211"/>
      <c r="AV189" s="214"/>
      <c r="AW189" s="21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</row>
    <row r="190" ht="22.5" customHeight="1">
      <c r="A190" s="170">
        <f t="shared" si="6"/>
        <v>185</v>
      </c>
      <c r="B190" s="173" t="s">
        <v>2907</v>
      </c>
      <c r="C190" s="182" t="str">
        <f t="array" ref="C190">_xlfn.XLOOKUP(G190,DATABASE!$A$2:$A$806,DATABASE!$B$2:$B$806)</f>
        <v>ATM SPBU Pendem Batu Jl.Ir.Soekarno RT003/RW008, Junrejo, Batu</v>
      </c>
      <c r="D190" s="184" t="str">
        <f t="array" ref="D190">_xlfn.XLOOKUP(G190,DATABASE!$A$2:$A$809,DATABASE!$C$2:$C$809)</f>
        <v>ATM</v>
      </c>
      <c r="E190" s="184" t="s">
        <v>351</v>
      </c>
      <c r="F190" s="184" t="s">
        <v>243</v>
      </c>
      <c r="G190" s="184" t="s">
        <v>2681</v>
      </c>
      <c r="H190" s="184">
        <v>202512.0</v>
      </c>
      <c r="I190" s="184" t="s">
        <v>1258</v>
      </c>
      <c r="J190" s="182"/>
      <c r="K190" s="184"/>
      <c r="L190" s="182" t="s">
        <v>2683</v>
      </c>
      <c r="M190" s="191">
        <v>44166.0</v>
      </c>
      <c r="N190" s="191"/>
      <c r="O190" s="192">
        <v>6.8</v>
      </c>
      <c r="P190" s="194"/>
      <c r="Q190" s="195">
        <f t="shared" ref="Q190:R190" si="191">(O190*24*3600*30/8)/100000</f>
        <v>22.032</v>
      </c>
      <c r="R190" s="195">
        <f t="shared" si="191"/>
        <v>0</v>
      </c>
      <c r="S190" s="197">
        <v>0.0</v>
      </c>
      <c r="T190" s="201">
        <f t="shared" si="31"/>
        <v>1</v>
      </c>
      <c r="U190" s="201">
        <v>0.99</v>
      </c>
      <c r="V190" s="194">
        <v>2678400.0</v>
      </c>
      <c r="W190" s="182">
        <f t="shared" si="3"/>
        <v>0</v>
      </c>
      <c r="X190" s="203" t="s">
        <v>291</v>
      </c>
      <c r="Y190" s="204">
        <v>1300000.0</v>
      </c>
      <c r="Z190" s="182"/>
      <c r="AA190" s="182"/>
      <c r="AB190" s="182"/>
      <c r="AC190" s="182"/>
      <c r="AD190" s="182"/>
      <c r="AE190" s="206">
        <f t="shared" si="137"/>
        <v>1300000</v>
      </c>
      <c r="AF190" s="207">
        <f t="shared" si="5"/>
        <v>1300000</v>
      </c>
      <c r="AG190" s="184"/>
      <c r="AH190" s="170"/>
      <c r="AI190" s="184"/>
      <c r="AJ190" s="2"/>
      <c r="AK190" s="2"/>
      <c r="AL190" s="10"/>
      <c r="AM190" s="211"/>
      <c r="AN190" s="51"/>
      <c r="AO190" s="212"/>
      <c r="AP190" s="10"/>
      <c r="AQ190" s="213"/>
      <c r="AR190" s="213"/>
      <c r="AS190" s="211"/>
      <c r="AT190" s="211"/>
      <c r="AU190" s="211"/>
      <c r="AV190" s="214"/>
      <c r="AW190" s="21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</row>
    <row r="191" ht="22.5" customHeight="1">
      <c r="A191" s="170">
        <f t="shared" si="6"/>
        <v>186</v>
      </c>
      <c r="B191" s="173" t="s">
        <v>2907</v>
      </c>
      <c r="C191" s="182" t="str">
        <f t="array" ref="C191">_xlfn.XLOOKUP(G191,DATABASE!$A$2:$A$806,DATABASE!$B$2:$B$806)</f>
        <v>Kantor Kas Karsa Husada Batu Jl.Ahmad Yani 11-13, Ngaglik, Batu</v>
      </c>
      <c r="D191" s="184" t="str">
        <f t="array" ref="D191">_xlfn.XLOOKUP(G191,DATABASE!$A$2:$A$809,DATABASE!$C$2:$C$809)</f>
        <v>KANTOR KAS</v>
      </c>
      <c r="E191" s="184" t="s">
        <v>351</v>
      </c>
      <c r="F191" s="184" t="s">
        <v>243</v>
      </c>
      <c r="G191" s="184" t="s">
        <v>2559</v>
      </c>
      <c r="H191" s="184">
        <v>202512.0</v>
      </c>
      <c r="I191" s="184" t="s">
        <v>461</v>
      </c>
      <c r="J191" s="182"/>
      <c r="K191" s="184"/>
      <c r="L191" s="182" t="s">
        <v>2561</v>
      </c>
      <c r="M191" s="194" t="s">
        <v>2949</v>
      </c>
      <c r="N191" s="191"/>
      <c r="O191" s="192">
        <v>30.39</v>
      </c>
      <c r="P191" s="194"/>
      <c r="Q191" s="195">
        <f t="shared" ref="Q191:R191" si="192">(O191*24*3600*30/8)/100000</f>
        <v>98.4636</v>
      </c>
      <c r="R191" s="195">
        <f t="shared" si="192"/>
        <v>0</v>
      </c>
      <c r="S191" s="197">
        <v>0.0</v>
      </c>
      <c r="T191" s="201">
        <f t="shared" si="31"/>
        <v>1</v>
      </c>
      <c r="U191" s="201">
        <v>0.99</v>
      </c>
      <c r="V191" s="194">
        <v>2678400.0</v>
      </c>
      <c r="W191" s="182">
        <f t="shared" si="3"/>
        <v>0</v>
      </c>
      <c r="X191" s="203" t="s">
        <v>291</v>
      </c>
      <c r="Y191" s="204">
        <v>2319819.0</v>
      </c>
      <c r="Z191" s="182"/>
      <c r="AA191" s="182"/>
      <c r="AB191" s="182"/>
      <c r="AC191" s="182"/>
      <c r="AD191" s="182"/>
      <c r="AE191" s="206">
        <f t="shared" si="137"/>
        <v>2319819</v>
      </c>
      <c r="AF191" s="207">
        <f t="shared" si="5"/>
        <v>2319819</v>
      </c>
      <c r="AG191" s="184"/>
      <c r="AH191" s="170"/>
      <c r="AI191" s="184"/>
      <c r="AJ191" s="2"/>
      <c r="AK191" s="2"/>
      <c r="AL191" s="10"/>
      <c r="AM191" s="211"/>
      <c r="AN191" s="51"/>
      <c r="AO191" s="212"/>
      <c r="AP191" s="10"/>
      <c r="AQ191" s="213"/>
      <c r="AR191" s="213"/>
      <c r="AS191" s="211"/>
      <c r="AT191" s="211"/>
      <c r="AU191" s="211"/>
      <c r="AV191" s="214"/>
      <c r="AW191" s="21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</row>
    <row r="192" ht="22.5" customHeight="1">
      <c r="A192" s="170">
        <f t="shared" si="6"/>
        <v>187</v>
      </c>
      <c r="B192" s="173" t="s">
        <v>2907</v>
      </c>
      <c r="C192" s="182" t="str">
        <f t="array" ref="C192">_xlfn.XLOOKUP(G192,DATABASE!$A$2:$A$806,DATABASE!$B$2:$B$806)</f>
        <v>ATM Widyagama Jl Borobudur 12 Malang</v>
      </c>
      <c r="D192" s="184" t="str">
        <f t="array" ref="D192">_xlfn.XLOOKUP(G192,DATABASE!$A$2:$A$809,DATABASE!$C$2:$C$809)</f>
        <v>ATM</v>
      </c>
      <c r="E192" s="184" t="s">
        <v>351</v>
      </c>
      <c r="F192" s="184" t="s">
        <v>243</v>
      </c>
      <c r="G192" s="184" t="s">
        <v>1789</v>
      </c>
      <c r="H192" s="184">
        <v>202512.0</v>
      </c>
      <c r="I192" s="184" t="s">
        <v>1258</v>
      </c>
      <c r="J192" s="182"/>
      <c r="K192" s="184"/>
      <c r="L192" s="182" t="s">
        <v>1791</v>
      </c>
      <c r="M192" s="194" t="s">
        <v>1288</v>
      </c>
      <c r="N192" s="191"/>
      <c r="O192" s="192">
        <v>3.94</v>
      </c>
      <c r="P192" s="194"/>
      <c r="Q192" s="195">
        <f t="shared" ref="Q192:R192" si="193">(O192*24*3600*30/8)/100000</f>
        <v>12.7656</v>
      </c>
      <c r="R192" s="195">
        <f t="shared" si="193"/>
        <v>0</v>
      </c>
      <c r="S192" s="197">
        <v>0.0</v>
      </c>
      <c r="T192" s="201">
        <f t="shared" si="31"/>
        <v>1</v>
      </c>
      <c r="U192" s="201">
        <v>0.99</v>
      </c>
      <c r="V192" s="194">
        <v>2678400.0</v>
      </c>
      <c r="W192" s="182">
        <f t="shared" si="3"/>
        <v>0</v>
      </c>
      <c r="X192" s="203" t="s">
        <v>291</v>
      </c>
      <c r="Y192" s="204">
        <v>1300000.0</v>
      </c>
      <c r="Z192" s="182"/>
      <c r="AA192" s="182"/>
      <c r="AB192" s="182"/>
      <c r="AC192" s="182"/>
      <c r="AD192" s="182"/>
      <c r="AE192" s="206">
        <f t="shared" si="137"/>
        <v>1300000</v>
      </c>
      <c r="AF192" s="207">
        <f t="shared" si="5"/>
        <v>1300000</v>
      </c>
      <c r="AG192" s="184"/>
      <c r="AH192" s="170"/>
      <c r="AI192" s="184"/>
      <c r="AJ192" s="2"/>
      <c r="AK192" s="2"/>
      <c r="AL192" s="10"/>
      <c r="AM192" s="211"/>
      <c r="AN192" s="51"/>
      <c r="AO192" s="212"/>
      <c r="AP192" s="10"/>
      <c r="AQ192" s="213"/>
      <c r="AR192" s="213"/>
      <c r="AS192" s="211"/>
      <c r="AT192" s="211"/>
      <c r="AU192" s="211"/>
      <c r="AV192" s="214"/>
      <c r="AW192" s="21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</row>
    <row r="193" ht="22.5" customHeight="1">
      <c r="A193" s="170">
        <f t="shared" si="6"/>
        <v>188</v>
      </c>
      <c r="B193" s="173" t="s">
        <v>2907</v>
      </c>
      <c r="C193" s="182" t="str">
        <f t="array" ref="C193">_xlfn.XLOOKUP(G193,DATABASE!$A$2:$A$806,DATABASE!$B$2:$B$806)</f>
        <v>Host To Host UNM Jl.Semarang 5,Sumbersari,Kec.Lowokwaru,Malang (Gdg G1 UPT Pusak TIK)</v>
      </c>
      <c r="D193" s="184" t="str">
        <f t="array" ref="D193">_xlfn.XLOOKUP(G193,DATABASE!$A$2:$A$809,DATABASE!$C$2:$C$809)</f>
        <v>H2H</v>
      </c>
      <c r="E193" s="184" t="s">
        <v>351</v>
      </c>
      <c r="F193" s="184" t="s">
        <v>243</v>
      </c>
      <c r="G193" s="184" t="s">
        <v>559</v>
      </c>
      <c r="H193" s="184">
        <v>202512.0</v>
      </c>
      <c r="I193" s="184" t="s">
        <v>461</v>
      </c>
      <c r="J193" s="182"/>
      <c r="K193" s="184"/>
      <c r="L193" s="182" t="s">
        <v>561</v>
      </c>
      <c r="M193" s="194" t="s">
        <v>2974</v>
      </c>
      <c r="N193" s="191"/>
      <c r="O193" s="192">
        <v>1.76087</v>
      </c>
      <c r="P193" s="194"/>
      <c r="Q193" s="195">
        <f t="shared" ref="Q193:R193" si="194">(O193*24*3600*30/8)/100000</f>
        <v>5.7052188</v>
      </c>
      <c r="R193" s="195">
        <f t="shared" si="194"/>
        <v>0</v>
      </c>
      <c r="S193" s="197">
        <v>0.0</v>
      </c>
      <c r="T193" s="201">
        <f t="shared" si="31"/>
        <v>1</v>
      </c>
      <c r="U193" s="201">
        <v>0.99</v>
      </c>
      <c r="V193" s="194">
        <v>2678400.0</v>
      </c>
      <c r="W193" s="182">
        <f t="shared" si="3"/>
        <v>0</v>
      </c>
      <c r="X193" s="203" t="s">
        <v>291</v>
      </c>
      <c r="Y193" s="204">
        <v>2319819.0</v>
      </c>
      <c r="Z193" s="182"/>
      <c r="AA193" s="182"/>
      <c r="AB193" s="182"/>
      <c r="AC193" s="182"/>
      <c r="AD193" s="182"/>
      <c r="AE193" s="206">
        <f t="shared" si="137"/>
        <v>2319819</v>
      </c>
      <c r="AF193" s="207">
        <f t="shared" si="5"/>
        <v>2319819</v>
      </c>
      <c r="AG193" s="184"/>
      <c r="AH193" s="170" t="s">
        <v>276</v>
      </c>
      <c r="AI193" s="184"/>
      <c r="AJ193" s="2"/>
      <c r="AK193" s="2"/>
      <c r="AL193" s="448"/>
      <c r="AM193" s="211"/>
      <c r="AN193" s="51"/>
      <c r="AO193" s="212"/>
      <c r="AP193" s="10"/>
      <c r="AQ193" s="213"/>
      <c r="AR193" s="213"/>
      <c r="AS193" s="211"/>
      <c r="AT193" s="211"/>
      <c r="AU193" s="211"/>
      <c r="AV193" s="214"/>
      <c r="AW193" s="21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</row>
    <row r="194" ht="22.5" customHeight="1">
      <c r="A194" s="170">
        <f t="shared" si="6"/>
        <v>189</v>
      </c>
      <c r="B194" s="173" t="s">
        <v>2907</v>
      </c>
      <c r="C194" s="182" t="str">
        <f t="array" ref="C194">_xlfn.XLOOKUP(G194,DATABASE!$A$2:$A$806,DATABASE!$B$2:$B$806)</f>
        <v>Payment Point KK RSUD Karsa Husada Batu, Jl.Ahmad Yani 11-13, Batu</v>
      </c>
      <c r="D194" s="184" t="str">
        <f t="array" ref="D194">_xlfn.XLOOKUP(G194,DATABASE!$A$2:$A$809,DATABASE!$C$2:$C$809)</f>
        <v>PAYMENT POINT</v>
      </c>
      <c r="E194" s="184" t="s">
        <v>351</v>
      </c>
      <c r="F194" s="184" t="s">
        <v>243</v>
      </c>
      <c r="G194" s="184" t="s">
        <v>410</v>
      </c>
      <c r="H194" s="184">
        <v>202512.0</v>
      </c>
      <c r="I194" s="184" t="s">
        <v>461</v>
      </c>
      <c r="J194" s="182"/>
      <c r="K194" s="184"/>
      <c r="L194" s="182" t="s">
        <v>412</v>
      </c>
      <c r="M194" s="191">
        <v>44907.0</v>
      </c>
      <c r="N194" s="191"/>
      <c r="O194" s="192">
        <v>92.39</v>
      </c>
      <c r="P194" s="194"/>
      <c r="Q194" s="195">
        <f t="shared" ref="Q194:R194" si="195">(O194*24*3600*30/8)/100000</f>
        <v>299.3436</v>
      </c>
      <c r="R194" s="195">
        <f t="shared" si="195"/>
        <v>0</v>
      </c>
      <c r="S194" s="197">
        <v>0.0</v>
      </c>
      <c r="T194" s="201">
        <f t="shared" si="31"/>
        <v>1</v>
      </c>
      <c r="U194" s="201">
        <v>0.99</v>
      </c>
      <c r="V194" s="194">
        <v>2678400.0</v>
      </c>
      <c r="W194" s="182">
        <f t="shared" si="3"/>
        <v>0</v>
      </c>
      <c r="X194" s="203" t="s">
        <v>291</v>
      </c>
      <c r="Y194" s="204">
        <v>2319819.0</v>
      </c>
      <c r="Z194" s="182"/>
      <c r="AA194" s="182"/>
      <c r="AB194" s="182"/>
      <c r="AC194" s="182"/>
      <c r="AD194" s="182"/>
      <c r="AE194" s="206">
        <f t="shared" si="137"/>
        <v>2319819</v>
      </c>
      <c r="AF194" s="207">
        <f t="shared" si="5"/>
        <v>2319819</v>
      </c>
      <c r="AG194" s="184"/>
      <c r="AH194" s="170"/>
      <c r="AI194" s="184"/>
      <c r="AJ194" s="2"/>
      <c r="AK194" s="2"/>
      <c r="AL194" s="10"/>
      <c r="AM194" s="211"/>
      <c r="AN194" s="51"/>
      <c r="AO194" s="212"/>
      <c r="AP194" s="10"/>
      <c r="AQ194" s="213"/>
      <c r="AR194" s="213"/>
      <c r="AS194" s="211"/>
      <c r="AT194" s="211"/>
      <c r="AU194" s="211"/>
      <c r="AV194" s="214"/>
      <c r="AW194" s="21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</row>
    <row r="195" ht="22.5" customHeight="1">
      <c r="A195" s="170">
        <f t="shared" si="6"/>
        <v>190</v>
      </c>
      <c r="B195" s="173" t="s">
        <v>2911</v>
      </c>
      <c r="C195" s="182" t="str">
        <f t="array" ref="C195">_xlfn.XLOOKUP(G195,DATABASE!$A$2:$A$806,DATABASE!$B$2:$B$806)</f>
        <v>Cabang Madiun</v>
      </c>
      <c r="D195" s="184" t="str">
        <f t="array" ref="D195">_xlfn.XLOOKUP(G195,DATABASE!$A$2:$A$809,DATABASE!$C$2:$C$809)</f>
        <v>CABANG</v>
      </c>
      <c r="E195" s="184" t="s">
        <v>351</v>
      </c>
      <c r="F195" s="184" t="s">
        <v>243</v>
      </c>
      <c r="G195" s="184" t="s">
        <v>815</v>
      </c>
      <c r="H195" s="184">
        <v>202512.0</v>
      </c>
      <c r="I195" s="184" t="s">
        <v>575</v>
      </c>
      <c r="J195" s="182"/>
      <c r="K195" s="184"/>
      <c r="L195" s="182" t="s">
        <v>817</v>
      </c>
      <c r="M195" s="194" t="s">
        <v>2982</v>
      </c>
      <c r="N195" s="191"/>
      <c r="O195" s="192">
        <v>0.01643</v>
      </c>
      <c r="P195" s="194"/>
      <c r="Q195" s="195">
        <f t="shared" ref="Q195:R195" si="196">(O195*24*3600*30/8)/100000</f>
        <v>0.0532332</v>
      </c>
      <c r="R195" s="195">
        <f t="shared" si="196"/>
        <v>0</v>
      </c>
      <c r="S195" s="197">
        <v>0.0</v>
      </c>
      <c r="T195" s="201">
        <f t="shared" si="31"/>
        <v>1</v>
      </c>
      <c r="U195" s="201">
        <v>0.99</v>
      </c>
      <c r="V195" s="194">
        <v>2678400.0</v>
      </c>
      <c r="W195" s="182">
        <f t="shared" si="3"/>
        <v>0</v>
      </c>
      <c r="X195" s="203" t="s">
        <v>291</v>
      </c>
      <c r="Y195" s="204">
        <v>3671171.0</v>
      </c>
      <c r="Z195" s="182"/>
      <c r="AA195" s="182"/>
      <c r="AB195" s="182"/>
      <c r="AC195" s="182"/>
      <c r="AD195" s="182"/>
      <c r="AE195" s="206">
        <f t="shared" si="137"/>
        <v>3671171</v>
      </c>
      <c r="AF195" s="207">
        <f t="shared" si="5"/>
        <v>3671171</v>
      </c>
      <c r="AG195" s="207">
        <v>3.374287E7</v>
      </c>
      <c r="AH195" s="170"/>
      <c r="AI195" s="184"/>
      <c r="AJ195" s="2"/>
      <c r="AK195" s="2"/>
      <c r="AL195" s="10"/>
      <c r="AM195" s="211"/>
      <c r="AN195" s="51"/>
      <c r="AO195" s="212"/>
      <c r="AP195" s="10"/>
      <c r="AQ195" s="213"/>
      <c r="AR195" s="213"/>
      <c r="AS195" s="211"/>
      <c r="AT195" s="211"/>
      <c r="AU195" s="211"/>
      <c r="AV195" s="214"/>
      <c r="AW195" s="214"/>
      <c r="AX195" s="310"/>
      <c r="AY195" s="310"/>
      <c r="AZ195" s="310"/>
      <c r="BA195" s="310"/>
      <c r="BB195" s="310"/>
      <c r="BC195" s="310"/>
      <c r="BD195" s="310"/>
      <c r="BE195" s="310"/>
      <c r="BF195" s="310"/>
      <c r="BG195" s="310"/>
      <c r="BH195" s="310"/>
      <c r="BI195" s="310"/>
      <c r="BJ195" s="310"/>
      <c r="BK195" s="310"/>
      <c r="BL195" s="310"/>
      <c r="BM195" s="310"/>
      <c r="BN195" s="310"/>
      <c r="BO195" s="310"/>
      <c r="BP195" s="310"/>
      <c r="BQ195" s="310"/>
      <c r="BR195" s="310"/>
      <c r="BS195" s="310"/>
      <c r="BT195" s="310"/>
      <c r="BU195" s="310"/>
    </row>
    <row r="196" ht="22.5" customHeight="1">
      <c r="A196" s="170">
        <f t="shared" si="6"/>
        <v>191</v>
      </c>
      <c r="B196" s="173" t="s">
        <v>2911</v>
      </c>
      <c r="C196" s="182" t="str">
        <f t="array" ref="C196">_xlfn.XLOOKUP(G196,DATABASE!$A$2:$A$806,DATABASE!$B$2:$B$806)</f>
        <v>Samsat Online Cab Madiun , Jl Jawa No 43 Madiun</v>
      </c>
      <c r="D196" s="184" t="str">
        <f t="array" ref="D196">_xlfn.XLOOKUP(G196,DATABASE!$A$2:$A$809,DATABASE!$C$2:$C$809)</f>
        <v>SAMSAT ONLINE</v>
      </c>
      <c r="E196" s="184" t="s">
        <v>351</v>
      </c>
      <c r="F196" s="184" t="s">
        <v>243</v>
      </c>
      <c r="G196" s="184" t="s">
        <v>361</v>
      </c>
      <c r="H196" s="184">
        <v>202512.0</v>
      </c>
      <c r="I196" s="184" t="s">
        <v>1258</v>
      </c>
      <c r="J196" s="182"/>
      <c r="K196" s="184"/>
      <c r="L196" s="182" t="s">
        <v>363</v>
      </c>
      <c r="M196" s="194" t="s">
        <v>2993</v>
      </c>
      <c r="N196" s="191"/>
      <c r="O196" s="192">
        <v>0.16909</v>
      </c>
      <c r="P196" s="194"/>
      <c r="Q196" s="195">
        <f t="shared" ref="Q196:R196" si="197">(O196*24*3600*30/8)/100000</f>
        <v>0.5478516</v>
      </c>
      <c r="R196" s="195">
        <f t="shared" si="197"/>
        <v>0</v>
      </c>
      <c r="S196" s="197">
        <v>0.0</v>
      </c>
      <c r="T196" s="201">
        <f t="shared" si="31"/>
        <v>1</v>
      </c>
      <c r="U196" s="201">
        <v>0.99</v>
      </c>
      <c r="V196" s="194">
        <v>2678400.0</v>
      </c>
      <c r="W196" s="182">
        <f t="shared" si="3"/>
        <v>0</v>
      </c>
      <c r="X196" s="203" t="s">
        <v>291</v>
      </c>
      <c r="Y196" s="204">
        <v>1950000.0</v>
      </c>
      <c r="Z196" s="182"/>
      <c r="AA196" s="182"/>
      <c r="AB196" s="182"/>
      <c r="AC196" s="182"/>
      <c r="AD196" s="182"/>
      <c r="AE196" s="206">
        <f t="shared" si="137"/>
        <v>1950000</v>
      </c>
      <c r="AF196" s="207">
        <f t="shared" si="5"/>
        <v>1950000</v>
      </c>
      <c r="AG196" s="184"/>
      <c r="AH196" s="170"/>
      <c r="AI196" s="184"/>
      <c r="AJ196" s="2"/>
      <c r="AK196" s="2"/>
      <c r="AL196" s="10"/>
      <c r="AM196" s="272"/>
      <c r="AN196" s="51"/>
      <c r="AO196" s="212"/>
      <c r="AP196" s="10"/>
      <c r="AQ196" s="213"/>
      <c r="AR196" s="213"/>
      <c r="AS196" s="211"/>
      <c r="AT196" s="211"/>
      <c r="AU196" s="211"/>
      <c r="AV196" s="214"/>
      <c r="AW196" s="21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</row>
    <row r="197" ht="22.5" customHeight="1">
      <c r="A197" s="170">
        <f t="shared" si="6"/>
        <v>192</v>
      </c>
      <c r="B197" s="173" t="s">
        <v>2911</v>
      </c>
      <c r="C197" s="182" t="str">
        <f t="array" ref="C197">_xlfn.XLOOKUP(G197,DATABASE!$A$2:$A$806,DATABASE!$B$2:$B$806)</f>
        <v>Samsat Online Capem Dolopo, Pasar Dolopo</v>
      </c>
      <c r="D197" s="184" t="str">
        <f t="array" ref="D197">_xlfn.XLOOKUP(G197,DATABASE!$A$2:$A$809,DATABASE!$C$2:$C$809)</f>
        <v>SAMSAT ONLINE</v>
      </c>
      <c r="E197" s="184" t="s">
        <v>351</v>
      </c>
      <c r="F197" s="184" t="s">
        <v>243</v>
      </c>
      <c r="G197" s="184" t="s">
        <v>365</v>
      </c>
      <c r="H197" s="184">
        <v>202512.0</v>
      </c>
      <c r="I197" s="184" t="s">
        <v>480</v>
      </c>
      <c r="J197" s="182"/>
      <c r="K197" s="184"/>
      <c r="L197" s="182" t="s">
        <v>367</v>
      </c>
      <c r="M197" s="191">
        <v>44230.0</v>
      </c>
      <c r="N197" s="191"/>
      <c r="O197" s="192">
        <v>16.66</v>
      </c>
      <c r="P197" s="194"/>
      <c r="Q197" s="195">
        <f t="shared" ref="Q197:R197" si="198">(O197*24*3600*30/8)/100000</f>
        <v>53.9784</v>
      </c>
      <c r="R197" s="195">
        <f t="shared" si="198"/>
        <v>0</v>
      </c>
      <c r="S197" s="197">
        <v>0.0</v>
      </c>
      <c r="T197" s="201">
        <f t="shared" si="31"/>
        <v>1</v>
      </c>
      <c r="U197" s="201">
        <v>0.99</v>
      </c>
      <c r="V197" s="194">
        <v>2678400.0</v>
      </c>
      <c r="W197" s="182">
        <f t="shared" si="3"/>
        <v>0</v>
      </c>
      <c r="X197" s="203" t="s">
        <v>291</v>
      </c>
      <c r="Y197" s="204">
        <v>1950000.0</v>
      </c>
      <c r="Z197" s="182"/>
      <c r="AA197" s="182"/>
      <c r="AB197" s="182"/>
      <c r="AC197" s="182"/>
      <c r="AD197" s="182"/>
      <c r="AE197" s="206">
        <f t="shared" si="137"/>
        <v>1950000</v>
      </c>
      <c r="AF197" s="207">
        <f t="shared" si="5"/>
        <v>1950000</v>
      </c>
      <c r="AG197" s="184"/>
      <c r="AH197" s="170"/>
      <c r="AI197" s="184"/>
      <c r="AJ197" s="2"/>
      <c r="AK197" s="2"/>
      <c r="AL197" s="10"/>
      <c r="AM197" s="211"/>
      <c r="AN197" s="51"/>
      <c r="AO197" s="212"/>
      <c r="AP197" s="10"/>
      <c r="AQ197" s="213"/>
      <c r="AR197" s="213"/>
      <c r="AS197" s="211"/>
      <c r="AT197" s="211"/>
      <c r="AU197" s="211"/>
      <c r="AV197" s="214"/>
      <c r="AW197" s="21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</row>
    <row r="198" ht="22.5" customHeight="1">
      <c r="A198" s="170">
        <f t="shared" si="6"/>
        <v>193</v>
      </c>
      <c r="B198" s="173" t="s">
        <v>2911</v>
      </c>
      <c r="C198" s="182" t="str">
        <f t="array" ref="C198">_xlfn.XLOOKUP(G198,DATABASE!$A$2:$A$806,DATABASE!$B$2:$B$806)</f>
        <v>Capem Dolopo, Raya Ponorogo-Bangunsari, Dolopo</v>
      </c>
      <c r="D198" s="184" t="str">
        <f t="array" ref="D198">_xlfn.XLOOKUP(G198,DATABASE!$A$2:$A$809,DATABASE!$C$2:$C$809)</f>
        <v>CAPEM</v>
      </c>
      <c r="E198" s="184" t="s">
        <v>351</v>
      </c>
      <c r="F198" s="184" t="s">
        <v>243</v>
      </c>
      <c r="G198" s="184" t="s">
        <v>1207</v>
      </c>
      <c r="H198" s="184">
        <v>202512.0</v>
      </c>
      <c r="I198" s="184" t="s">
        <v>753</v>
      </c>
      <c r="J198" s="182"/>
      <c r="K198" s="184"/>
      <c r="L198" s="182" t="s">
        <v>1209</v>
      </c>
      <c r="M198" s="191">
        <v>42156.0</v>
      </c>
      <c r="N198" s="191"/>
      <c r="O198" s="192">
        <v>1.04886</v>
      </c>
      <c r="P198" s="194"/>
      <c r="Q198" s="195">
        <f t="shared" ref="Q198:R198" si="199">(O198*24*3600*30/8)/100000</f>
        <v>3.3983064</v>
      </c>
      <c r="R198" s="195">
        <f t="shared" si="199"/>
        <v>0</v>
      </c>
      <c r="S198" s="197">
        <v>0.0</v>
      </c>
      <c r="T198" s="201">
        <f t="shared" si="31"/>
        <v>1</v>
      </c>
      <c r="U198" s="201">
        <v>0.99</v>
      </c>
      <c r="V198" s="194">
        <v>2678400.0</v>
      </c>
      <c r="W198" s="182">
        <f t="shared" si="3"/>
        <v>0</v>
      </c>
      <c r="X198" s="203" t="s">
        <v>291</v>
      </c>
      <c r="Y198" s="204">
        <v>2792792.0</v>
      </c>
      <c r="Z198" s="182"/>
      <c r="AA198" s="182"/>
      <c r="AB198" s="182"/>
      <c r="AC198" s="182"/>
      <c r="AD198" s="182"/>
      <c r="AE198" s="206">
        <f t="shared" si="137"/>
        <v>2792792</v>
      </c>
      <c r="AF198" s="207">
        <f t="shared" si="5"/>
        <v>2792792</v>
      </c>
      <c r="AG198" s="184"/>
      <c r="AH198" s="170"/>
      <c r="AI198" s="184"/>
      <c r="AJ198" s="2"/>
      <c r="AK198" s="2"/>
      <c r="AL198" s="10"/>
      <c r="AM198" s="211"/>
      <c r="AN198" s="51"/>
      <c r="AO198" s="212"/>
      <c r="AP198" s="10"/>
      <c r="AQ198" s="213"/>
      <c r="AR198" s="213"/>
      <c r="AS198" s="211"/>
      <c r="AT198" s="211"/>
      <c r="AU198" s="211"/>
      <c r="AV198" s="214"/>
      <c r="AW198" s="21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</row>
    <row r="199" ht="22.5" customHeight="1">
      <c r="A199" s="170">
        <f t="shared" si="6"/>
        <v>194</v>
      </c>
      <c r="B199" s="173" t="s">
        <v>2911</v>
      </c>
      <c r="C199" s="182" t="str">
        <f t="array" ref="C199">_xlfn.XLOOKUP(G199,DATABASE!$A$2:$A$806,DATABASE!$B$2:$B$806)</f>
        <v>ATM RSUD Dr. Soedono, Jl. Dr.Sutomo 59. Madiun</v>
      </c>
      <c r="D199" s="184" t="str">
        <f t="array" ref="D199">_xlfn.XLOOKUP(G199,DATABASE!$A$2:$A$809,DATABASE!$C$2:$C$809)</f>
        <v>ATM</v>
      </c>
      <c r="E199" s="184" t="s">
        <v>351</v>
      </c>
      <c r="F199" s="184" t="s">
        <v>243</v>
      </c>
      <c r="G199" s="184" t="s">
        <v>1916</v>
      </c>
      <c r="H199" s="184">
        <v>202512.0</v>
      </c>
      <c r="I199" s="184" t="s">
        <v>1258</v>
      </c>
      <c r="J199" s="182"/>
      <c r="K199" s="184"/>
      <c r="L199" s="182" t="s">
        <v>1918</v>
      </c>
      <c r="M199" s="194" t="s">
        <v>1288</v>
      </c>
      <c r="N199" s="191"/>
      <c r="O199" s="192">
        <v>3.37</v>
      </c>
      <c r="P199" s="194"/>
      <c r="Q199" s="195">
        <f t="shared" ref="Q199:R199" si="200">(O199*24*3600*30/8)/100000</f>
        <v>10.9188</v>
      </c>
      <c r="R199" s="195">
        <f t="shared" si="200"/>
        <v>0</v>
      </c>
      <c r="S199" s="197">
        <v>0.0</v>
      </c>
      <c r="T199" s="201">
        <f t="shared" si="31"/>
        <v>1</v>
      </c>
      <c r="U199" s="201">
        <v>0.99</v>
      </c>
      <c r="V199" s="194">
        <v>2678400.0</v>
      </c>
      <c r="W199" s="182">
        <f t="shared" si="3"/>
        <v>0</v>
      </c>
      <c r="X199" s="203" t="s">
        <v>291</v>
      </c>
      <c r="Y199" s="204">
        <v>1300000.0</v>
      </c>
      <c r="Z199" s="182"/>
      <c r="AA199" s="182"/>
      <c r="AB199" s="182"/>
      <c r="AC199" s="182"/>
      <c r="AD199" s="182"/>
      <c r="AE199" s="206">
        <f t="shared" si="137"/>
        <v>1300000</v>
      </c>
      <c r="AF199" s="207">
        <f t="shared" si="5"/>
        <v>1300000</v>
      </c>
      <c r="AG199" s="184"/>
      <c r="AH199" s="170"/>
      <c r="AI199" s="184"/>
      <c r="AJ199" s="2"/>
      <c r="AK199" s="2"/>
      <c r="AL199" s="10"/>
      <c r="AM199" s="211"/>
      <c r="AN199" s="51"/>
      <c r="AO199" s="212"/>
      <c r="AP199" s="10"/>
      <c r="AQ199" s="213"/>
      <c r="AR199" s="213"/>
      <c r="AS199" s="211"/>
      <c r="AT199" s="211"/>
      <c r="AU199" s="211"/>
      <c r="AV199" s="214"/>
      <c r="AW199" s="21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</row>
    <row r="200" ht="22.5" customHeight="1">
      <c r="A200" s="170">
        <f t="shared" si="6"/>
        <v>195</v>
      </c>
      <c r="B200" s="173" t="s">
        <v>2911</v>
      </c>
      <c r="C200" s="182" t="str">
        <f t="array" ref="C200">_xlfn.XLOOKUP(G200,DATABASE!$A$2:$A$806,DATABASE!$B$2:$B$806)</f>
        <v>Host To Host DISPENDA Kab Madiun, Jl. Alun-Alun Timur No. 3, Caruban</v>
      </c>
      <c r="D200" s="184" t="str">
        <f t="array" ref="D200">_xlfn.XLOOKUP(G200,DATABASE!$A$2:$A$809,DATABASE!$C$2:$C$809)</f>
        <v>H2H</v>
      </c>
      <c r="E200" s="184" t="s">
        <v>351</v>
      </c>
      <c r="F200" s="184" t="s">
        <v>243</v>
      </c>
      <c r="G200" s="184" t="s">
        <v>777</v>
      </c>
      <c r="H200" s="184">
        <v>202512.0</v>
      </c>
      <c r="I200" s="184" t="s">
        <v>461</v>
      </c>
      <c r="J200" s="182"/>
      <c r="K200" s="184"/>
      <c r="L200" s="182" t="s">
        <v>779</v>
      </c>
      <c r="M200" s="191">
        <v>43838.0</v>
      </c>
      <c r="N200" s="191"/>
      <c r="O200" s="192">
        <v>6.01</v>
      </c>
      <c r="P200" s="194"/>
      <c r="Q200" s="195">
        <f t="shared" ref="Q200:R200" si="201">(O200*24*3600*30/8)/100000</f>
        <v>19.4724</v>
      </c>
      <c r="R200" s="195">
        <f t="shared" si="201"/>
        <v>0</v>
      </c>
      <c r="S200" s="197">
        <v>0.0</v>
      </c>
      <c r="T200" s="201">
        <f t="shared" si="31"/>
        <v>1</v>
      </c>
      <c r="U200" s="201">
        <v>0.99</v>
      </c>
      <c r="V200" s="194">
        <v>2678400.0</v>
      </c>
      <c r="W200" s="182">
        <f t="shared" si="3"/>
        <v>0</v>
      </c>
      <c r="X200" s="203" t="s">
        <v>291</v>
      </c>
      <c r="Y200" s="204">
        <v>2319819.0</v>
      </c>
      <c r="Z200" s="182"/>
      <c r="AA200" s="182"/>
      <c r="AB200" s="182"/>
      <c r="AC200" s="182"/>
      <c r="AD200" s="182"/>
      <c r="AE200" s="206">
        <f t="shared" si="137"/>
        <v>2319819</v>
      </c>
      <c r="AF200" s="207">
        <f t="shared" si="5"/>
        <v>2319819</v>
      </c>
      <c r="AG200" s="184"/>
      <c r="AH200" s="170"/>
      <c r="AI200" s="184"/>
      <c r="AJ200" s="2"/>
      <c r="AK200" s="2"/>
      <c r="AL200" s="10"/>
      <c r="AM200" s="211"/>
      <c r="AN200" s="51"/>
      <c r="AO200" s="212"/>
      <c r="AP200" s="10"/>
      <c r="AQ200" s="213"/>
      <c r="AR200" s="213"/>
      <c r="AS200" s="211"/>
      <c r="AT200" s="211"/>
      <c r="AU200" s="211"/>
      <c r="AV200" s="214"/>
      <c r="AW200" s="21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</row>
    <row r="201" ht="22.5" customHeight="1">
      <c r="A201" s="170">
        <f t="shared" si="6"/>
        <v>196</v>
      </c>
      <c r="B201" s="173" t="s">
        <v>2911</v>
      </c>
      <c r="C201" s="182" t="str">
        <f t="array" ref="C201">_xlfn.XLOOKUP(G201,DATABASE!$A$2:$A$806,DATABASE!$B$2:$B$806)</f>
        <v>PBB Online DPPKAD, Jl.Soekarno Hatta No 17, Madiun</v>
      </c>
      <c r="D201" s="184" t="str">
        <f t="array" ref="D201">_xlfn.XLOOKUP(G201,DATABASE!$A$2:$A$809,DATABASE!$C$2:$C$809)</f>
        <v>PBB</v>
      </c>
      <c r="E201" s="184" t="s">
        <v>351</v>
      </c>
      <c r="F201" s="184" t="s">
        <v>243</v>
      </c>
      <c r="G201" s="184" t="s">
        <v>774</v>
      </c>
      <c r="H201" s="184">
        <v>202512.0</v>
      </c>
      <c r="I201" s="184" t="s">
        <v>461</v>
      </c>
      <c r="J201" s="182"/>
      <c r="K201" s="184"/>
      <c r="L201" s="182" t="s">
        <v>776</v>
      </c>
      <c r="M201" s="191">
        <v>43745.0</v>
      </c>
      <c r="N201" s="191"/>
      <c r="O201" s="192">
        <v>58.41</v>
      </c>
      <c r="P201" s="194"/>
      <c r="Q201" s="195">
        <f t="shared" ref="Q201:R201" si="202">(O201*24*3600*30/8)/100000</f>
        <v>189.2484</v>
      </c>
      <c r="R201" s="195">
        <f t="shared" si="202"/>
        <v>0</v>
      </c>
      <c r="S201" s="197">
        <v>0.0</v>
      </c>
      <c r="T201" s="201">
        <f t="shared" si="31"/>
        <v>1</v>
      </c>
      <c r="U201" s="201">
        <v>0.99</v>
      </c>
      <c r="V201" s="194">
        <v>2678400.0</v>
      </c>
      <c r="W201" s="182">
        <f t="shared" si="3"/>
        <v>0</v>
      </c>
      <c r="X201" s="203" t="s">
        <v>291</v>
      </c>
      <c r="Y201" s="204">
        <v>2319819.0</v>
      </c>
      <c r="Z201" s="182"/>
      <c r="AA201" s="182"/>
      <c r="AB201" s="182"/>
      <c r="AC201" s="182"/>
      <c r="AD201" s="182"/>
      <c r="AE201" s="206">
        <f t="shared" si="137"/>
        <v>2319819</v>
      </c>
      <c r="AF201" s="207">
        <f t="shared" si="5"/>
        <v>2319819</v>
      </c>
      <c r="AG201" s="184"/>
      <c r="AH201" s="170"/>
      <c r="AI201" s="184"/>
      <c r="AJ201" s="2"/>
      <c r="AK201" s="2"/>
      <c r="AL201" s="10"/>
      <c r="AM201" s="211"/>
      <c r="AN201" s="51"/>
      <c r="AO201" s="212"/>
      <c r="AP201" s="10"/>
      <c r="AQ201" s="213"/>
      <c r="AR201" s="213"/>
      <c r="AS201" s="211"/>
      <c r="AT201" s="211"/>
      <c r="AU201" s="211"/>
      <c r="AV201" s="214"/>
      <c r="AW201" s="21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ht="22.5" customHeight="1">
      <c r="A202" s="170">
        <f t="shared" si="6"/>
        <v>197</v>
      </c>
      <c r="B202" s="173" t="s">
        <v>2911</v>
      </c>
      <c r="C202" s="182" t="str">
        <f t="array" ref="C202">_xlfn.XLOOKUP(G202,DATABASE!$A$2:$A$806,DATABASE!$B$2:$B$806)</f>
        <v>CAPEM JIWAN, RAYA MADIUN 119B, JIWAN,CAPEM JIWAN, RAYA MADIUN 119B, JIWAN,MADIUN</v>
      </c>
      <c r="D202" s="184" t="str">
        <f t="array" ref="D202">_xlfn.XLOOKUP(G202,DATABASE!$A$2:$A$809,DATABASE!$C$2:$C$809)</f>
        <v>CAPEM</v>
      </c>
      <c r="E202" s="184" t="s">
        <v>351</v>
      </c>
      <c r="F202" s="184" t="s">
        <v>243</v>
      </c>
      <c r="G202" s="184" t="s">
        <v>1289</v>
      </c>
      <c r="H202" s="184">
        <v>202512.0</v>
      </c>
      <c r="I202" s="184" t="s">
        <v>753</v>
      </c>
      <c r="J202" s="182"/>
      <c r="K202" s="184"/>
      <c r="L202" s="182" t="s">
        <v>1291</v>
      </c>
      <c r="M202" s="191">
        <v>42251.0</v>
      </c>
      <c r="N202" s="191"/>
      <c r="O202" s="192">
        <v>0.07162</v>
      </c>
      <c r="P202" s="194"/>
      <c r="Q202" s="195">
        <f t="shared" ref="Q202:R202" si="203">(O202*24*3600*30/8)/100000</f>
        <v>0.2320488</v>
      </c>
      <c r="R202" s="195">
        <f t="shared" si="203"/>
        <v>0</v>
      </c>
      <c r="S202" s="197">
        <v>8760.0</v>
      </c>
      <c r="T202" s="201">
        <f t="shared" si="31"/>
        <v>0.9967293907</v>
      </c>
      <c r="U202" s="201">
        <v>0.99</v>
      </c>
      <c r="V202" s="194">
        <v>2678400.0</v>
      </c>
      <c r="W202" s="182">
        <f t="shared" si="3"/>
        <v>0</v>
      </c>
      <c r="X202" s="203" t="s">
        <v>291</v>
      </c>
      <c r="Y202" s="204">
        <v>2792792.0</v>
      </c>
      <c r="Z202" s="182"/>
      <c r="AA202" s="182"/>
      <c r="AB202" s="182"/>
      <c r="AC202" s="182"/>
      <c r="AD202" s="182"/>
      <c r="AE202" s="206">
        <f t="shared" si="137"/>
        <v>2792792</v>
      </c>
      <c r="AF202" s="207">
        <f t="shared" si="5"/>
        <v>2792792</v>
      </c>
      <c r="AG202" s="184"/>
      <c r="AH202" s="170"/>
      <c r="AI202" s="184"/>
      <c r="AJ202" s="2"/>
      <c r="AK202" s="2"/>
      <c r="AL202" s="10"/>
      <c r="AM202" s="211"/>
      <c r="AN202" s="51"/>
      <c r="AO202" s="212"/>
      <c r="AP202" s="10"/>
      <c r="AQ202" s="213"/>
      <c r="AR202" s="213"/>
      <c r="AS202" s="211"/>
      <c r="AT202" s="211"/>
      <c r="AU202" s="211"/>
      <c r="AV202" s="214"/>
      <c r="AW202" s="21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ht="22.5" customHeight="1">
      <c r="A203" s="170">
        <f t="shared" si="6"/>
        <v>198</v>
      </c>
      <c r="B203" s="173" t="s">
        <v>2911</v>
      </c>
      <c r="C203" s="182" t="str">
        <f t="array" ref="C203">_xlfn.XLOOKUP(G203,DATABASE!$A$2:$A$806,DATABASE!$B$2:$B$806)</f>
        <v>Host To Host Yaperma, Jl. Serayu No.12 Madiun</v>
      </c>
      <c r="D203" s="184" t="str">
        <f t="array" ref="D203">_xlfn.XLOOKUP(G203,DATABASE!$A$2:$A$809,DATABASE!$C$2:$C$809)</f>
        <v>H2H</v>
      </c>
      <c r="E203" s="184" t="s">
        <v>351</v>
      </c>
      <c r="F203" s="184" t="s">
        <v>243</v>
      </c>
      <c r="G203" s="184" t="s">
        <v>682</v>
      </c>
      <c r="H203" s="184">
        <v>202512.0</v>
      </c>
      <c r="I203" s="184" t="s">
        <v>461</v>
      </c>
      <c r="J203" s="182"/>
      <c r="K203" s="184"/>
      <c r="L203" s="182" t="s">
        <v>684</v>
      </c>
      <c r="M203" s="191">
        <v>43745.0</v>
      </c>
      <c r="N203" s="191"/>
      <c r="O203" s="192">
        <v>25.4</v>
      </c>
      <c r="P203" s="194"/>
      <c r="Q203" s="195">
        <f t="shared" ref="Q203:R203" si="204">(O203*24*3600*30/8)/100000</f>
        <v>82.296</v>
      </c>
      <c r="R203" s="195">
        <f t="shared" si="204"/>
        <v>0</v>
      </c>
      <c r="S203" s="197">
        <v>0.0</v>
      </c>
      <c r="T203" s="201">
        <f t="shared" si="31"/>
        <v>1</v>
      </c>
      <c r="U203" s="201">
        <v>0.99</v>
      </c>
      <c r="V203" s="194">
        <v>2678400.0</v>
      </c>
      <c r="W203" s="182">
        <f t="shared" si="3"/>
        <v>0</v>
      </c>
      <c r="X203" s="203" t="s">
        <v>291</v>
      </c>
      <c r="Y203" s="204">
        <v>2319819.0</v>
      </c>
      <c r="Z203" s="182"/>
      <c r="AA203" s="182"/>
      <c r="AB203" s="182"/>
      <c r="AC203" s="182"/>
      <c r="AD203" s="182"/>
      <c r="AE203" s="206">
        <f t="shared" si="137"/>
        <v>2319819</v>
      </c>
      <c r="AF203" s="207">
        <f t="shared" si="5"/>
        <v>2319819</v>
      </c>
      <c r="AG203" s="184"/>
      <c r="AH203" s="170"/>
      <c r="AI203" s="184"/>
      <c r="AJ203" s="2"/>
      <c r="AK203" s="2"/>
      <c r="AL203" s="10"/>
      <c r="AM203" s="211"/>
      <c r="AN203" s="51"/>
      <c r="AO203" s="212"/>
      <c r="AP203" s="10"/>
      <c r="AQ203" s="213"/>
      <c r="AR203" s="213"/>
      <c r="AS203" s="211"/>
      <c r="AT203" s="211"/>
      <c r="AU203" s="211"/>
      <c r="AV203" s="214"/>
      <c r="AW203" s="21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ht="22.5" customHeight="1">
      <c r="A204" s="170">
        <f t="shared" si="6"/>
        <v>199</v>
      </c>
      <c r="B204" s="173" t="s">
        <v>2911</v>
      </c>
      <c r="C204" s="182" t="str">
        <f t="array" ref="C204">_xlfn.XLOOKUP(G204,DATABASE!$A$2:$A$806,DATABASE!$B$2:$B$806)</f>
        <v>Capem Unmer, Jl.Serayu 134 A, Kel.Pandean, Kec.Taman, Madiun</v>
      </c>
      <c r="D204" s="184" t="str">
        <f t="array" ref="D204">_xlfn.XLOOKUP(G204,DATABASE!$A$2:$A$809,DATABASE!$C$2:$C$809)</f>
        <v>CAPEM</v>
      </c>
      <c r="E204" s="184" t="s">
        <v>351</v>
      </c>
      <c r="F204" s="184" t="s">
        <v>243</v>
      </c>
      <c r="G204" s="184" t="s">
        <v>1292</v>
      </c>
      <c r="H204" s="184">
        <v>202512.0</v>
      </c>
      <c r="I204" s="184" t="s">
        <v>753</v>
      </c>
      <c r="J204" s="182"/>
      <c r="K204" s="184"/>
      <c r="L204" s="182" t="s">
        <v>1294</v>
      </c>
      <c r="M204" s="194" t="s">
        <v>3009</v>
      </c>
      <c r="N204" s="191"/>
      <c r="O204" s="192">
        <v>1.50428</v>
      </c>
      <c r="P204" s="194"/>
      <c r="Q204" s="195">
        <f t="shared" ref="Q204:R204" si="205">(O204*24*3600*30/8)/100000</f>
        <v>4.8738672</v>
      </c>
      <c r="R204" s="195">
        <f t="shared" si="205"/>
        <v>0</v>
      </c>
      <c r="S204" s="197">
        <v>0.0</v>
      </c>
      <c r="T204" s="201">
        <f t="shared" si="31"/>
        <v>1</v>
      </c>
      <c r="U204" s="201">
        <v>0.99</v>
      </c>
      <c r="V204" s="194">
        <v>2678400.0</v>
      </c>
      <c r="W204" s="182">
        <f t="shared" si="3"/>
        <v>0</v>
      </c>
      <c r="X204" s="203" t="s">
        <v>291</v>
      </c>
      <c r="Y204" s="204">
        <v>2792792.0</v>
      </c>
      <c r="Z204" s="182"/>
      <c r="AA204" s="182"/>
      <c r="AB204" s="182"/>
      <c r="AC204" s="182"/>
      <c r="AD204" s="182"/>
      <c r="AE204" s="206">
        <f t="shared" si="137"/>
        <v>2792792</v>
      </c>
      <c r="AF204" s="207">
        <f t="shared" si="5"/>
        <v>2792792</v>
      </c>
      <c r="AG204" s="184"/>
      <c r="AH204" s="170"/>
      <c r="AI204" s="184"/>
      <c r="AJ204" s="2"/>
      <c r="AK204" s="2"/>
      <c r="AL204" s="10"/>
      <c r="AM204" s="211"/>
      <c r="AN204" s="51"/>
      <c r="AO204" s="212"/>
      <c r="AP204" s="10"/>
      <c r="AQ204" s="213"/>
      <c r="AR204" s="213"/>
      <c r="AS204" s="211"/>
      <c r="AT204" s="211"/>
      <c r="AU204" s="211"/>
      <c r="AV204" s="214"/>
      <c r="AW204" s="21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</row>
    <row r="205" ht="22.5" customHeight="1">
      <c r="A205" s="170">
        <f t="shared" si="6"/>
        <v>200</v>
      </c>
      <c r="B205" s="173" t="s">
        <v>2911</v>
      </c>
      <c r="C205" s="182" t="str">
        <f t="array" ref="C205">_xlfn.XLOOKUP(G205,DATABASE!$A$2:$A$806,DATABASE!$B$2:$B$806)</f>
        <v>Payment Point Mall Pelayanan PUBLIK PEMDA,Jl.Alun-Alun Utara 4,Madiun</v>
      </c>
      <c r="D205" s="184" t="str">
        <f t="array" ref="D205">_xlfn.XLOOKUP(G205,DATABASE!$A$2:$A$809,DATABASE!$C$2:$C$809)</f>
        <v>PAYMENT POINT</v>
      </c>
      <c r="E205" s="184" t="s">
        <v>351</v>
      </c>
      <c r="F205" s="184" t="s">
        <v>243</v>
      </c>
      <c r="G205" s="184" t="s">
        <v>2302</v>
      </c>
      <c r="H205" s="184">
        <v>202512.0</v>
      </c>
      <c r="I205" s="184" t="s">
        <v>461</v>
      </c>
      <c r="J205" s="182"/>
      <c r="K205" s="184"/>
      <c r="L205" s="182" t="s">
        <v>2304</v>
      </c>
      <c r="M205" s="191">
        <v>43840.0</v>
      </c>
      <c r="N205" s="191"/>
      <c r="O205" s="192">
        <v>2.43258</v>
      </c>
      <c r="P205" s="194"/>
      <c r="Q205" s="195">
        <f t="shared" ref="Q205:R205" si="206">(O205*24*3600*30/8)/100000</f>
        <v>7.8815592</v>
      </c>
      <c r="R205" s="195">
        <f t="shared" si="206"/>
        <v>0</v>
      </c>
      <c r="S205" s="197">
        <v>0.0</v>
      </c>
      <c r="T205" s="201">
        <f t="shared" si="31"/>
        <v>1</v>
      </c>
      <c r="U205" s="201">
        <v>0.99</v>
      </c>
      <c r="V205" s="194">
        <v>2678400.0</v>
      </c>
      <c r="W205" s="182">
        <f t="shared" si="3"/>
        <v>0</v>
      </c>
      <c r="X205" s="203" t="s">
        <v>291</v>
      </c>
      <c r="Y205" s="204">
        <v>2319819.0</v>
      </c>
      <c r="Z205" s="182"/>
      <c r="AA205" s="182"/>
      <c r="AB205" s="182"/>
      <c r="AC205" s="182"/>
      <c r="AD205" s="182"/>
      <c r="AE205" s="206">
        <f t="shared" si="137"/>
        <v>2319819</v>
      </c>
      <c r="AF205" s="207">
        <f t="shared" si="5"/>
        <v>2319819</v>
      </c>
      <c r="AG205" s="184"/>
      <c r="AH205" s="170"/>
      <c r="AI205" s="184"/>
      <c r="AJ205" s="2"/>
      <c r="AK205" s="2"/>
      <c r="AL205" s="10"/>
      <c r="AM205" s="211"/>
      <c r="AN205" s="51"/>
      <c r="AO205" s="212"/>
      <c r="AP205" s="10"/>
      <c r="AQ205" s="213"/>
      <c r="AR205" s="213"/>
      <c r="AS205" s="211"/>
      <c r="AT205" s="211"/>
      <c r="AU205" s="211"/>
      <c r="AV205" s="214"/>
      <c r="AW205" s="21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</row>
    <row r="206" ht="22.5" customHeight="1">
      <c r="A206" s="170">
        <f t="shared" si="6"/>
        <v>201</v>
      </c>
      <c r="B206" s="173" t="s">
        <v>2911</v>
      </c>
      <c r="C206" s="182" t="str">
        <f t="array" ref="C206">_xlfn.XLOOKUP(G206,DATABASE!$A$2:$A$806,DATABASE!$B$2:$B$806)</f>
        <v>Host To Host SP2D DISKOMINFO Jl.Perintis Kemerdekaan 32 Madiun</v>
      </c>
      <c r="D206" s="184" t="str">
        <f t="array" ref="D206">_xlfn.XLOOKUP(G206,DATABASE!$A$2:$A$809,DATABASE!$C$2:$C$809)</f>
        <v>H2H</v>
      </c>
      <c r="E206" s="184" t="s">
        <v>351</v>
      </c>
      <c r="F206" s="184" t="s">
        <v>243</v>
      </c>
      <c r="G206" s="184" t="s">
        <v>612</v>
      </c>
      <c r="H206" s="184">
        <v>202512.0</v>
      </c>
      <c r="I206" s="184" t="s">
        <v>461</v>
      </c>
      <c r="J206" s="182"/>
      <c r="K206" s="184"/>
      <c r="L206" s="182" t="s">
        <v>614</v>
      </c>
      <c r="M206" s="191">
        <v>43803.0</v>
      </c>
      <c r="N206" s="191"/>
      <c r="O206" s="192">
        <v>0.53433</v>
      </c>
      <c r="P206" s="194"/>
      <c r="Q206" s="195">
        <f t="shared" ref="Q206:R206" si="207">(O206*24*3600*30/8)/100000</f>
        <v>1.7312292</v>
      </c>
      <c r="R206" s="195">
        <f t="shared" si="207"/>
        <v>0</v>
      </c>
      <c r="S206" s="197">
        <v>0.0</v>
      </c>
      <c r="T206" s="201">
        <f t="shared" si="31"/>
        <v>1</v>
      </c>
      <c r="U206" s="201">
        <v>0.99</v>
      </c>
      <c r="V206" s="194">
        <v>2678400.0</v>
      </c>
      <c r="W206" s="182">
        <f t="shared" si="3"/>
        <v>0</v>
      </c>
      <c r="X206" s="203" t="s">
        <v>291</v>
      </c>
      <c r="Y206" s="204">
        <v>2319819.0</v>
      </c>
      <c r="Z206" s="182"/>
      <c r="AA206" s="182"/>
      <c r="AB206" s="182"/>
      <c r="AC206" s="182"/>
      <c r="AD206" s="182"/>
      <c r="AE206" s="206">
        <f t="shared" si="137"/>
        <v>2319819</v>
      </c>
      <c r="AF206" s="207">
        <f t="shared" si="5"/>
        <v>2319819</v>
      </c>
      <c r="AG206" s="184"/>
      <c r="AH206" s="170" t="s">
        <v>276</v>
      </c>
      <c r="AI206" s="184"/>
      <c r="AJ206" s="2"/>
      <c r="AK206" s="2"/>
      <c r="AL206" s="10"/>
      <c r="AM206" s="211"/>
      <c r="AN206" s="51"/>
      <c r="AO206" s="212"/>
      <c r="AP206" s="10"/>
      <c r="AQ206" s="213"/>
      <c r="AR206" s="213"/>
      <c r="AS206" s="211"/>
      <c r="AT206" s="211"/>
      <c r="AU206" s="211"/>
      <c r="AV206" s="214"/>
      <c r="AW206" s="21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</row>
    <row r="207" ht="22.5" customHeight="1">
      <c r="A207" s="170">
        <f t="shared" si="6"/>
        <v>202</v>
      </c>
      <c r="B207" s="173" t="s">
        <v>2911</v>
      </c>
      <c r="C207" s="182" t="str">
        <f t="array" ref="C207">_xlfn.XLOOKUP(G207,DATABASE!$A$2:$A$806,DATABASE!$B$2:$B$806)</f>
        <v>Bank Jatim u/ Host To Host Metro Universitas Sebelas Maret Surakarta (UNS) menuju Data Center Bank Jatim, JL IR SUTAMI JEBRES KEC JEBRES SURAKARTA, SURAKARTA,00</v>
      </c>
      <c r="D207" s="184" t="str">
        <f t="array" ref="D207">_xlfn.XLOOKUP(G207,DATABASE!$A$2:$A$809,DATABASE!$C$2:$C$809)</f>
        <v>H2H METRO</v>
      </c>
      <c r="E207" s="184" t="s">
        <v>749</v>
      </c>
      <c r="F207" s="184" t="s">
        <v>243</v>
      </c>
      <c r="G207" s="184" t="s">
        <v>9</v>
      </c>
      <c r="H207" s="184">
        <v>202512.0</v>
      </c>
      <c r="I207" s="184" t="s">
        <v>753</v>
      </c>
      <c r="J207" s="182"/>
      <c r="K207" s="184"/>
      <c r="L207" s="182" t="s">
        <v>13</v>
      </c>
      <c r="M207" s="191">
        <v>45361.0</v>
      </c>
      <c r="N207" s="191"/>
      <c r="O207" s="192">
        <v>0.53433</v>
      </c>
      <c r="P207" s="194"/>
      <c r="Q207" s="195">
        <f t="shared" ref="Q207:R207" si="208">(O207*24*3600*30/8)/100000</f>
        <v>1.7312292</v>
      </c>
      <c r="R207" s="195">
        <f t="shared" si="208"/>
        <v>0</v>
      </c>
      <c r="S207" s="197">
        <v>0.0</v>
      </c>
      <c r="T207" s="201">
        <f t="shared" si="31"/>
        <v>1</v>
      </c>
      <c r="U207" s="201">
        <v>0.99</v>
      </c>
      <c r="V207" s="194">
        <v>2678400.0</v>
      </c>
      <c r="W207" s="182">
        <f t="shared" si="3"/>
        <v>0</v>
      </c>
      <c r="X207" s="203" t="s">
        <v>291</v>
      </c>
      <c r="Y207" s="204">
        <v>2737114.0</v>
      </c>
      <c r="Z207" s="182"/>
      <c r="AA207" s="182"/>
      <c r="AB207" s="182"/>
      <c r="AC207" s="182"/>
      <c r="AD207" s="182"/>
      <c r="AE207" s="206">
        <f t="shared" si="137"/>
        <v>2737114</v>
      </c>
      <c r="AF207" s="207">
        <f t="shared" si="5"/>
        <v>2737114</v>
      </c>
      <c r="AG207" s="184"/>
      <c r="AH207" s="170"/>
      <c r="AI207" s="184"/>
      <c r="AJ207" s="2"/>
      <c r="AK207" s="2"/>
      <c r="AL207" s="10"/>
      <c r="AM207" s="211"/>
      <c r="AN207" s="51"/>
      <c r="AO207" s="212"/>
      <c r="AP207" s="10"/>
      <c r="AQ207" s="213"/>
      <c r="AR207" s="213"/>
      <c r="AS207" s="211"/>
      <c r="AT207" s="211"/>
      <c r="AU207" s="211"/>
      <c r="AV207" s="214"/>
      <c r="AW207" s="21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</row>
    <row r="208" ht="22.5" customHeight="1">
      <c r="A208" s="170">
        <f t="shared" si="6"/>
        <v>203</v>
      </c>
      <c r="B208" s="173" t="s">
        <v>2911</v>
      </c>
      <c r="C208" s="182" t="str">
        <f t="array" ref="C208">_xlfn.XLOOKUP(G208,DATABASE!$A$2:$A$806,DATABASE!$B$2:$B$806)</f>
        <v>Bank Jatim u/ Host To Host Metro Universitas Sebelas Maret Surakarta (UNS) menuju Data Center Bank Jatim, KAPTEN SUBIJANTO, TANGERANG,RAK NO 6,LT 3,GED GRAHA TLKM SIGMA</v>
      </c>
      <c r="D208" s="184" t="str">
        <f t="array" ref="D208">_xlfn.XLOOKUP(G208,DATABASE!$A$2:$A$809,DATABASE!$C$2:$C$809)</f>
        <v>H2H METRO</v>
      </c>
      <c r="E208" s="184" t="s">
        <v>749</v>
      </c>
      <c r="F208" s="184" t="s">
        <v>243</v>
      </c>
      <c r="G208" s="184" t="s">
        <v>19</v>
      </c>
      <c r="H208" s="184">
        <v>202512.0</v>
      </c>
      <c r="I208" s="184" t="s">
        <v>753</v>
      </c>
      <c r="J208" s="182"/>
      <c r="K208" s="184"/>
      <c r="L208" s="182" t="s">
        <v>13</v>
      </c>
      <c r="M208" s="191">
        <v>45361.0</v>
      </c>
      <c r="N208" s="191"/>
      <c r="O208" s="192">
        <v>126.46</v>
      </c>
      <c r="P208" s="194"/>
      <c r="Q208" s="195">
        <f t="shared" ref="Q208:R208" si="209">(O208*24*3600*30/8)/100000</f>
        <v>409.7304</v>
      </c>
      <c r="R208" s="195">
        <f t="shared" si="209"/>
        <v>0</v>
      </c>
      <c r="S208" s="197">
        <v>0.0</v>
      </c>
      <c r="T208" s="201">
        <f t="shared" si="31"/>
        <v>1</v>
      </c>
      <c r="U208" s="201">
        <v>0.99</v>
      </c>
      <c r="V208" s="194">
        <v>2678400.0</v>
      </c>
      <c r="W208" s="182">
        <f t="shared" si="3"/>
        <v>0</v>
      </c>
      <c r="X208" s="203" t="s">
        <v>291</v>
      </c>
      <c r="Y208" s="204">
        <v>2737114.0</v>
      </c>
      <c r="Z208" s="182"/>
      <c r="AA208" s="182"/>
      <c r="AB208" s="182"/>
      <c r="AC208" s="182"/>
      <c r="AD208" s="182"/>
      <c r="AE208" s="206">
        <f t="shared" si="137"/>
        <v>2737114</v>
      </c>
      <c r="AF208" s="207">
        <f t="shared" si="5"/>
        <v>2737114</v>
      </c>
      <c r="AG208" s="184"/>
      <c r="AH208" s="170"/>
      <c r="AI208" s="184"/>
      <c r="AJ208" s="2"/>
      <c r="AK208" s="2"/>
      <c r="AL208" s="10"/>
      <c r="AM208" s="211"/>
      <c r="AN208" s="51"/>
      <c r="AO208" s="212"/>
      <c r="AP208" s="10"/>
      <c r="AQ208" s="213"/>
      <c r="AR208" s="213"/>
      <c r="AS208" s="211"/>
      <c r="AT208" s="211"/>
      <c r="AU208" s="211"/>
      <c r="AV208" s="214"/>
      <c r="AW208" s="21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</row>
    <row r="209" ht="22.5" customHeight="1">
      <c r="A209" s="170">
        <f t="shared" si="6"/>
        <v>204</v>
      </c>
      <c r="B209" s="173" t="s">
        <v>2916</v>
      </c>
      <c r="C209" s="182" t="str">
        <f t="array" ref="C209">_xlfn.XLOOKUP(G209,DATABASE!$A$2:$A$806,DATABASE!$B$2:$B$806)</f>
        <v>Cabang Kediri</v>
      </c>
      <c r="D209" s="184" t="str">
        <f t="array" ref="D209">_xlfn.XLOOKUP(G209,DATABASE!$A$2:$A$809,DATABASE!$C$2:$C$809)</f>
        <v>CABANG</v>
      </c>
      <c r="E209" s="184" t="s">
        <v>351</v>
      </c>
      <c r="F209" s="184" t="s">
        <v>243</v>
      </c>
      <c r="G209" s="184" t="s">
        <v>826</v>
      </c>
      <c r="H209" s="184">
        <v>202512.0</v>
      </c>
      <c r="I209" s="184" t="s">
        <v>575</v>
      </c>
      <c r="J209" s="182"/>
      <c r="K209" s="184"/>
      <c r="L209" s="182" t="s">
        <v>828</v>
      </c>
      <c r="M209" s="194" t="s">
        <v>2245</v>
      </c>
      <c r="N209" s="191"/>
      <c r="O209" s="192">
        <v>17.6</v>
      </c>
      <c r="P209" s="194"/>
      <c r="Q209" s="195">
        <f t="shared" ref="Q209:R209" si="210">(O209*24*3600*30/8)/100000</f>
        <v>57.024</v>
      </c>
      <c r="R209" s="195">
        <f t="shared" si="210"/>
        <v>0</v>
      </c>
      <c r="S209" s="197">
        <v>0.0</v>
      </c>
      <c r="T209" s="201">
        <f t="shared" si="31"/>
        <v>1</v>
      </c>
      <c r="U209" s="201">
        <v>0.99</v>
      </c>
      <c r="V209" s="194">
        <v>2678400.0</v>
      </c>
      <c r="W209" s="182">
        <f t="shared" si="3"/>
        <v>0</v>
      </c>
      <c r="X209" s="203" t="s">
        <v>291</v>
      </c>
      <c r="Y209" s="204">
        <v>3671171.0</v>
      </c>
      <c r="Z209" s="182"/>
      <c r="AA209" s="182"/>
      <c r="AB209" s="182"/>
      <c r="AC209" s="182"/>
      <c r="AD209" s="182"/>
      <c r="AE209" s="206">
        <f t="shared" si="137"/>
        <v>3671171</v>
      </c>
      <c r="AF209" s="207">
        <f t="shared" si="5"/>
        <v>3671171</v>
      </c>
      <c r="AG209" s="207">
        <v>6.1248362E7</v>
      </c>
      <c r="AH209" s="170"/>
      <c r="AI209" s="184"/>
      <c r="AJ209" s="2"/>
      <c r="AK209" s="2"/>
      <c r="AL209" s="10"/>
      <c r="AM209" s="211"/>
      <c r="AN209" s="51"/>
      <c r="AO209" s="212"/>
      <c r="AP209" s="10"/>
      <c r="AQ209" s="213"/>
      <c r="AR209" s="213"/>
      <c r="AS209" s="211"/>
      <c r="AT209" s="211"/>
      <c r="AU209" s="211"/>
      <c r="AV209" s="214"/>
      <c r="AW209" s="214"/>
      <c r="AX209" s="310"/>
      <c r="AY209" s="310"/>
      <c r="AZ209" s="310"/>
      <c r="BA209" s="310"/>
      <c r="BB209" s="310"/>
      <c r="BC209" s="310"/>
      <c r="BD209" s="310"/>
      <c r="BE209" s="310"/>
      <c r="BF209" s="310"/>
      <c r="BG209" s="310"/>
      <c r="BH209" s="310"/>
      <c r="BI209" s="310"/>
      <c r="BJ209" s="310"/>
      <c r="BK209" s="310"/>
      <c r="BL209" s="310"/>
      <c r="BM209" s="310"/>
      <c r="BN209" s="310"/>
      <c r="BO209" s="310"/>
      <c r="BP209" s="310"/>
      <c r="BQ209" s="310"/>
      <c r="BR209" s="310"/>
      <c r="BS209" s="310"/>
      <c r="BT209" s="310"/>
      <c r="BU209" s="310"/>
    </row>
    <row r="210" ht="22.5" customHeight="1">
      <c r="A210" s="170">
        <f t="shared" si="6"/>
        <v>205</v>
      </c>
      <c r="B210" s="173" t="s">
        <v>2916</v>
      </c>
      <c r="C210" s="182" t="str">
        <f t="array" ref="C210">_xlfn.XLOOKUP(G210,DATABASE!$A$2:$A$806,DATABASE!$B$2:$B$806)</f>
        <v>Capem Wates Kediri , Raya Tawang 150 Kediri</v>
      </c>
      <c r="D210" s="184" t="str">
        <f t="array" ref="D210">_xlfn.XLOOKUP(G210,DATABASE!$A$2:$A$809,DATABASE!$C$2:$C$809)</f>
        <v>CAPEM</v>
      </c>
      <c r="E210" s="184" t="s">
        <v>351</v>
      </c>
      <c r="F210" s="184" t="s">
        <v>243</v>
      </c>
      <c r="G210" s="184" t="s">
        <v>885</v>
      </c>
      <c r="H210" s="184">
        <v>202512.0</v>
      </c>
      <c r="I210" s="184" t="s">
        <v>753</v>
      </c>
      <c r="J210" s="182"/>
      <c r="K210" s="184"/>
      <c r="L210" s="182" t="s">
        <v>887</v>
      </c>
      <c r="M210" s="191">
        <v>43472.0</v>
      </c>
      <c r="N210" s="191"/>
      <c r="O210" s="192">
        <v>21.17</v>
      </c>
      <c r="P210" s="194"/>
      <c r="Q210" s="195">
        <f t="shared" ref="Q210:R210" si="211">(O210*24*3600*30/8)/100000</f>
        <v>68.5908</v>
      </c>
      <c r="R210" s="195">
        <f t="shared" si="211"/>
        <v>0</v>
      </c>
      <c r="S210" s="197">
        <v>0.0</v>
      </c>
      <c r="T210" s="201">
        <f t="shared" si="31"/>
        <v>1</v>
      </c>
      <c r="U210" s="201">
        <v>0.99</v>
      </c>
      <c r="V210" s="194">
        <v>2678400.0</v>
      </c>
      <c r="W210" s="182">
        <f t="shared" si="3"/>
        <v>0</v>
      </c>
      <c r="X210" s="203" t="s">
        <v>291</v>
      </c>
      <c r="Y210" s="204">
        <v>2792792.0</v>
      </c>
      <c r="Z210" s="182"/>
      <c r="AA210" s="182"/>
      <c r="AB210" s="182"/>
      <c r="AC210" s="182"/>
      <c r="AD210" s="182"/>
      <c r="AE210" s="206">
        <f t="shared" si="137"/>
        <v>2792792</v>
      </c>
      <c r="AF210" s="207">
        <f t="shared" si="5"/>
        <v>2792792</v>
      </c>
      <c r="AG210" s="184"/>
      <c r="AH210" s="170"/>
      <c r="AI210" s="184"/>
      <c r="AJ210" s="2"/>
      <c r="AK210" s="2"/>
      <c r="AL210" s="10"/>
      <c r="AM210" s="211"/>
      <c r="AN210" s="51"/>
      <c r="AO210" s="212"/>
      <c r="AP210" s="10"/>
      <c r="AQ210" s="213"/>
      <c r="AR210" s="213"/>
      <c r="AS210" s="211"/>
      <c r="AT210" s="211"/>
      <c r="AU210" s="211"/>
      <c r="AV210" s="214"/>
      <c r="AW210" s="21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</row>
    <row r="211" ht="22.5" customHeight="1">
      <c r="A211" s="170">
        <f t="shared" si="6"/>
        <v>206</v>
      </c>
      <c r="B211" s="173" t="s">
        <v>2916</v>
      </c>
      <c r="C211" s="182" t="str">
        <f t="array" ref="C211">_xlfn.XLOOKUP(G211,DATABASE!$A$2:$A$806,DATABASE!$B$2:$B$806)</f>
        <v>Capem Grogol, Wonoasri 38</v>
      </c>
      <c r="D211" s="184" t="str">
        <f t="array" ref="D211">_xlfn.XLOOKUP(G211,DATABASE!$A$2:$A$809,DATABASE!$C$2:$C$809)</f>
        <v>CAPEM</v>
      </c>
      <c r="E211" s="184" t="s">
        <v>351</v>
      </c>
      <c r="F211" s="184" t="s">
        <v>243</v>
      </c>
      <c r="G211" s="184" t="s">
        <v>911</v>
      </c>
      <c r="H211" s="184">
        <v>202512.0</v>
      </c>
      <c r="I211" s="184" t="s">
        <v>753</v>
      </c>
      <c r="J211" s="182"/>
      <c r="K211" s="184"/>
      <c r="L211" s="182" t="s">
        <v>913</v>
      </c>
      <c r="M211" s="191">
        <v>42156.0</v>
      </c>
      <c r="N211" s="191"/>
      <c r="O211" s="192">
        <v>15.81</v>
      </c>
      <c r="P211" s="194"/>
      <c r="Q211" s="195">
        <f t="shared" ref="Q211:R211" si="212">(O211*24*3600*30/8)/100000</f>
        <v>51.2244</v>
      </c>
      <c r="R211" s="195">
        <f t="shared" si="212"/>
        <v>0</v>
      </c>
      <c r="S211" s="197">
        <v>0.0</v>
      </c>
      <c r="T211" s="201">
        <f t="shared" si="31"/>
        <v>1</v>
      </c>
      <c r="U211" s="201">
        <v>0.99</v>
      </c>
      <c r="V211" s="194">
        <v>2678400.0</v>
      </c>
      <c r="W211" s="182">
        <f t="shared" si="3"/>
        <v>0</v>
      </c>
      <c r="X211" s="203" t="s">
        <v>291</v>
      </c>
      <c r="Y211" s="204">
        <v>2792792.0</v>
      </c>
      <c r="Z211" s="182"/>
      <c r="AA211" s="182"/>
      <c r="AB211" s="182"/>
      <c r="AC211" s="182"/>
      <c r="AD211" s="182"/>
      <c r="AE211" s="206">
        <f t="shared" si="137"/>
        <v>2792792</v>
      </c>
      <c r="AF211" s="207">
        <f t="shared" si="5"/>
        <v>2792792</v>
      </c>
      <c r="AG211" s="184"/>
      <c r="AH211" s="170"/>
      <c r="AI211" s="184"/>
      <c r="AJ211" s="2"/>
      <c r="AK211" s="2"/>
      <c r="AL211" s="10"/>
      <c r="AM211" s="211"/>
      <c r="AN211" s="51"/>
      <c r="AO211" s="212"/>
      <c r="AP211" s="10"/>
      <c r="AQ211" s="213"/>
      <c r="AR211" s="213"/>
      <c r="AS211" s="211"/>
      <c r="AT211" s="211"/>
      <c r="AU211" s="211"/>
      <c r="AV211" s="214"/>
      <c r="AW211" s="21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</row>
    <row r="212" ht="22.5" customHeight="1">
      <c r="A212" s="170">
        <f t="shared" si="6"/>
        <v>207</v>
      </c>
      <c r="B212" s="173" t="s">
        <v>2916</v>
      </c>
      <c r="C212" s="182" t="str">
        <f t="array" ref="C212">_xlfn.XLOOKUP(G212,DATABASE!$A$2:$A$806,DATABASE!$B$2:$B$806)</f>
        <v>Capem Ngadiluwih , Raya Tamtama 190, Ngadiluwih</v>
      </c>
      <c r="D212" s="184" t="str">
        <f t="array" ref="D212">_xlfn.XLOOKUP(G212,DATABASE!$A$2:$A$809,DATABASE!$C$2:$C$809)</f>
        <v>CAPEM</v>
      </c>
      <c r="E212" s="184" t="s">
        <v>351</v>
      </c>
      <c r="F212" s="184" t="s">
        <v>243</v>
      </c>
      <c r="G212" s="184" t="s">
        <v>1155</v>
      </c>
      <c r="H212" s="184">
        <v>202512.0</v>
      </c>
      <c r="I212" s="184" t="s">
        <v>753</v>
      </c>
      <c r="J212" s="182"/>
      <c r="K212" s="184"/>
      <c r="L212" s="182" t="s">
        <v>1157</v>
      </c>
      <c r="M212" s="191">
        <v>42340.0</v>
      </c>
      <c r="N212" s="191"/>
      <c r="O212" s="192">
        <v>0.00491</v>
      </c>
      <c r="P212" s="194"/>
      <c r="Q212" s="195">
        <f t="shared" ref="Q212:R212" si="213">(O212*24*3600*30/8)/100000</f>
        <v>0.0159084</v>
      </c>
      <c r="R212" s="195">
        <f t="shared" si="213"/>
        <v>0</v>
      </c>
      <c r="S212" s="197">
        <v>0.0</v>
      </c>
      <c r="T212" s="201">
        <f t="shared" si="31"/>
        <v>1</v>
      </c>
      <c r="U212" s="201">
        <v>0.99</v>
      </c>
      <c r="V212" s="194">
        <v>2678400.0</v>
      </c>
      <c r="W212" s="182">
        <f t="shared" si="3"/>
        <v>0</v>
      </c>
      <c r="X212" s="203" t="s">
        <v>291</v>
      </c>
      <c r="Y212" s="204">
        <v>2792792.0</v>
      </c>
      <c r="Z212" s="182"/>
      <c r="AA212" s="182"/>
      <c r="AB212" s="182"/>
      <c r="AC212" s="182"/>
      <c r="AD212" s="182"/>
      <c r="AE212" s="206">
        <f t="shared" si="137"/>
        <v>2792792</v>
      </c>
      <c r="AF212" s="207">
        <f t="shared" si="5"/>
        <v>2792792</v>
      </c>
      <c r="AG212" s="184"/>
      <c r="AH212" s="170"/>
      <c r="AI212" s="184"/>
      <c r="AJ212" s="2"/>
      <c r="AK212" s="2"/>
      <c r="AL212" s="10"/>
      <c r="AM212" s="211"/>
      <c r="AN212" s="51"/>
      <c r="AO212" s="212"/>
      <c r="AP212" s="10"/>
      <c r="AQ212" s="213"/>
      <c r="AR212" s="213"/>
      <c r="AS212" s="211"/>
      <c r="AT212" s="211"/>
      <c r="AU212" s="211"/>
      <c r="AV212" s="214"/>
      <c r="AW212" s="21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</row>
    <row r="213" ht="22.5" customHeight="1">
      <c r="A213" s="170">
        <f t="shared" si="6"/>
        <v>208</v>
      </c>
      <c r="B213" s="173" t="s">
        <v>2916</v>
      </c>
      <c r="C213" s="182" t="str">
        <f t="array" ref="C213">_xlfn.XLOOKUP(G213,DATABASE!$A$2:$A$806,DATABASE!$B$2:$B$806)</f>
        <v>Samsat Online Capem Ngadiluwih, Raya Tamtama 190, Ngadiluwih</v>
      </c>
      <c r="D213" s="184" t="str">
        <f t="array" ref="D213">_xlfn.XLOOKUP(G213,DATABASE!$A$2:$A$809,DATABASE!$C$2:$C$809)</f>
        <v>SAMSAT ONLINE</v>
      </c>
      <c r="E213" s="184" t="s">
        <v>351</v>
      </c>
      <c r="F213" s="184" t="s">
        <v>243</v>
      </c>
      <c r="G213" s="184" t="s">
        <v>298</v>
      </c>
      <c r="H213" s="184">
        <v>202512.0</v>
      </c>
      <c r="I213" s="184" t="s">
        <v>480</v>
      </c>
      <c r="J213" s="182"/>
      <c r="K213" s="184"/>
      <c r="L213" s="182" t="s">
        <v>300</v>
      </c>
      <c r="M213" s="191">
        <v>42156.0</v>
      </c>
      <c r="N213" s="191"/>
      <c r="O213" s="192">
        <v>20.73</v>
      </c>
      <c r="P213" s="194"/>
      <c r="Q213" s="195">
        <f t="shared" ref="Q213:R213" si="214">(O213*24*3600*30/8)/100000</f>
        <v>67.1652</v>
      </c>
      <c r="R213" s="195">
        <f t="shared" si="214"/>
        <v>0</v>
      </c>
      <c r="S213" s="197">
        <v>0.0</v>
      </c>
      <c r="T213" s="201">
        <f t="shared" si="31"/>
        <v>1</v>
      </c>
      <c r="U213" s="201">
        <v>0.99</v>
      </c>
      <c r="V213" s="194">
        <v>2678400.0</v>
      </c>
      <c r="W213" s="182">
        <f t="shared" si="3"/>
        <v>0</v>
      </c>
      <c r="X213" s="203" t="s">
        <v>291</v>
      </c>
      <c r="Y213" s="204">
        <v>1950000.0</v>
      </c>
      <c r="Z213" s="182"/>
      <c r="AA213" s="182"/>
      <c r="AB213" s="182"/>
      <c r="AC213" s="182"/>
      <c r="AD213" s="182"/>
      <c r="AE213" s="206">
        <f t="shared" si="137"/>
        <v>1950000</v>
      </c>
      <c r="AF213" s="207">
        <f t="shared" si="5"/>
        <v>1950000</v>
      </c>
      <c r="AG213" s="184"/>
      <c r="AH213" s="170"/>
      <c r="AI213" s="184"/>
      <c r="AJ213" s="2"/>
      <c r="AK213" s="2"/>
      <c r="AL213" s="10"/>
      <c r="AM213" s="211"/>
      <c r="AN213" s="51"/>
      <c r="AO213" s="212"/>
      <c r="AP213" s="10"/>
      <c r="AQ213" s="213"/>
      <c r="AR213" s="213"/>
      <c r="AS213" s="211"/>
      <c r="AT213" s="211"/>
      <c r="AU213" s="211"/>
      <c r="AV213" s="214"/>
      <c r="AW213" s="21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</row>
    <row r="214" ht="22.5" customHeight="1">
      <c r="A214" s="170">
        <f t="shared" si="6"/>
        <v>209</v>
      </c>
      <c r="B214" s="173" t="s">
        <v>2916</v>
      </c>
      <c r="C214" s="182" t="str">
        <f t="array" ref="C214">_xlfn.XLOOKUP(G214,DATABASE!$A$2:$A$806,DATABASE!$B$2:$B$806)</f>
        <v>Capem Pagu, Jl. Joyoboyo</v>
      </c>
      <c r="D214" s="184" t="str">
        <f t="array" ref="D214">_xlfn.XLOOKUP(G214,DATABASE!$A$2:$A$809,DATABASE!$C$2:$C$809)</f>
        <v>CAPEM</v>
      </c>
      <c r="E214" s="184" t="s">
        <v>351</v>
      </c>
      <c r="F214" s="184" t="s">
        <v>243</v>
      </c>
      <c r="G214" s="184" t="s">
        <v>1116</v>
      </c>
      <c r="H214" s="184">
        <v>202512.0</v>
      </c>
      <c r="I214" s="184" t="s">
        <v>753</v>
      </c>
      <c r="J214" s="182"/>
      <c r="K214" s="184"/>
      <c r="L214" s="182" t="s">
        <v>1119</v>
      </c>
      <c r="M214" s="194" t="s">
        <v>3012</v>
      </c>
      <c r="N214" s="191"/>
      <c r="O214" s="192">
        <v>3.38635</v>
      </c>
      <c r="P214" s="194"/>
      <c r="Q214" s="195">
        <f t="shared" ref="Q214:R214" si="215">(O214*24*3600*30/8)/100000</f>
        <v>10.971774</v>
      </c>
      <c r="R214" s="195">
        <f t="shared" si="215"/>
        <v>0</v>
      </c>
      <c r="S214" s="197">
        <v>0.0</v>
      </c>
      <c r="T214" s="201">
        <f t="shared" si="31"/>
        <v>1</v>
      </c>
      <c r="U214" s="201">
        <v>0.99</v>
      </c>
      <c r="V214" s="194">
        <v>2678400.0</v>
      </c>
      <c r="W214" s="182">
        <f t="shared" si="3"/>
        <v>0</v>
      </c>
      <c r="X214" s="203" t="s">
        <v>291</v>
      </c>
      <c r="Y214" s="204">
        <v>2792792.0</v>
      </c>
      <c r="Z214" s="182"/>
      <c r="AA214" s="182"/>
      <c r="AB214" s="182"/>
      <c r="AC214" s="182"/>
      <c r="AD214" s="182"/>
      <c r="AE214" s="206">
        <f t="shared" si="137"/>
        <v>2792792</v>
      </c>
      <c r="AF214" s="207">
        <f t="shared" si="5"/>
        <v>2792792</v>
      </c>
      <c r="AG214" s="184"/>
      <c r="AH214" s="170"/>
      <c r="AI214" s="184"/>
      <c r="AJ214" s="2"/>
      <c r="AK214" s="2"/>
      <c r="AL214" s="10"/>
      <c r="AM214" s="211"/>
      <c r="AN214" s="51"/>
      <c r="AO214" s="212"/>
      <c r="AP214" s="10"/>
      <c r="AQ214" s="213"/>
      <c r="AR214" s="213"/>
      <c r="AS214" s="211"/>
      <c r="AT214" s="211"/>
      <c r="AU214" s="211"/>
      <c r="AV214" s="214"/>
      <c r="AW214" s="21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</row>
    <row r="215" ht="22.5" customHeight="1">
      <c r="A215" s="170">
        <f t="shared" si="6"/>
        <v>210</v>
      </c>
      <c r="B215" s="173" t="s">
        <v>2916</v>
      </c>
      <c r="C215" s="182" t="str">
        <f t="array" ref="C215">_xlfn.XLOOKUP(G215,DATABASE!$A$2:$A$806,DATABASE!$B$2:$B$806)</f>
        <v>Payment Point Sistem Administrasi Manunggal Satu Atap Kota Kediri, Jl.Supersemar 80</v>
      </c>
      <c r="D215" s="184" t="str">
        <f t="array" ref="D215">_xlfn.XLOOKUP(G215,DATABASE!$A$2:$A$809,DATABASE!$C$2:$C$809)</f>
        <v>PAYMENT POINT</v>
      </c>
      <c r="E215" s="184" t="s">
        <v>351</v>
      </c>
      <c r="F215" s="184" t="s">
        <v>243</v>
      </c>
      <c r="G215" s="184" t="s">
        <v>1738</v>
      </c>
      <c r="H215" s="184">
        <v>202512.0</v>
      </c>
      <c r="I215" s="184" t="s">
        <v>461</v>
      </c>
      <c r="J215" s="182"/>
      <c r="K215" s="184"/>
      <c r="L215" s="182" t="s">
        <v>1740</v>
      </c>
      <c r="M215" s="191">
        <v>44256.0</v>
      </c>
      <c r="N215" s="191"/>
      <c r="O215" s="192">
        <v>0.00991</v>
      </c>
      <c r="P215" s="194"/>
      <c r="Q215" s="195">
        <f t="shared" ref="Q215:R215" si="216">(O215*24*3600*30/8)/100000</f>
        <v>0.0321084</v>
      </c>
      <c r="R215" s="195">
        <f t="shared" si="216"/>
        <v>0</v>
      </c>
      <c r="S215" s="197">
        <v>0.0</v>
      </c>
      <c r="T215" s="201">
        <f t="shared" si="31"/>
        <v>1</v>
      </c>
      <c r="U215" s="201">
        <v>0.99</v>
      </c>
      <c r="V215" s="194">
        <v>2678400.0</v>
      </c>
      <c r="W215" s="182">
        <f t="shared" si="3"/>
        <v>0</v>
      </c>
      <c r="X215" s="203" t="s">
        <v>291</v>
      </c>
      <c r="Y215" s="204">
        <v>2319819.0</v>
      </c>
      <c r="Z215" s="182"/>
      <c r="AA215" s="182"/>
      <c r="AB215" s="182"/>
      <c r="AC215" s="182"/>
      <c r="AD215" s="182"/>
      <c r="AE215" s="206">
        <f t="shared" si="137"/>
        <v>2319819</v>
      </c>
      <c r="AF215" s="207">
        <f t="shared" si="5"/>
        <v>2319819</v>
      </c>
      <c r="AG215" s="184"/>
      <c r="AH215" s="170"/>
      <c r="AI215" s="184"/>
      <c r="AJ215" s="2"/>
      <c r="AK215" s="2"/>
      <c r="AL215" s="10"/>
      <c r="AM215" s="211"/>
      <c r="AN215" s="51"/>
      <c r="AO215" s="212"/>
      <c r="AP215" s="10"/>
      <c r="AQ215" s="213"/>
      <c r="AR215" s="213"/>
      <c r="AS215" s="211"/>
      <c r="AT215" s="211"/>
      <c r="AU215" s="211"/>
      <c r="AV215" s="214"/>
      <c r="AW215" s="21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</row>
    <row r="216" ht="22.5" customHeight="1">
      <c r="A216" s="170">
        <f t="shared" si="6"/>
        <v>211</v>
      </c>
      <c r="B216" s="173" t="s">
        <v>2916</v>
      </c>
      <c r="C216" s="182" t="str">
        <f t="array" ref="C216">_xlfn.XLOOKUP(G216,DATABASE!$A$2:$A$806,DATABASE!$B$2:$B$806)</f>
        <v>Samsat Online Papar, Jl Raya Papar, Kediri</v>
      </c>
      <c r="D216" s="184" t="str">
        <f t="array" ref="D216">_xlfn.XLOOKUP(G216,DATABASE!$A$2:$A$809,DATABASE!$C$2:$C$809)</f>
        <v>SAMSAT ONLINE</v>
      </c>
      <c r="E216" s="184" t="s">
        <v>351</v>
      </c>
      <c r="F216" s="184" t="s">
        <v>243</v>
      </c>
      <c r="G216" s="184" t="s">
        <v>216</v>
      </c>
      <c r="H216" s="184">
        <v>202512.0</v>
      </c>
      <c r="I216" s="184" t="s">
        <v>480</v>
      </c>
      <c r="J216" s="182"/>
      <c r="K216" s="184"/>
      <c r="L216" s="182" t="s">
        <v>219</v>
      </c>
      <c r="M216" s="191">
        <v>42156.0</v>
      </c>
      <c r="N216" s="191"/>
      <c r="O216" s="192">
        <v>6.86</v>
      </c>
      <c r="P216" s="194"/>
      <c r="Q216" s="195">
        <f t="shared" ref="Q216:R216" si="217">(O216*24*3600*30/8)/100000</f>
        <v>22.2264</v>
      </c>
      <c r="R216" s="195">
        <f t="shared" si="217"/>
        <v>0</v>
      </c>
      <c r="S216" s="197">
        <v>0.0</v>
      </c>
      <c r="T216" s="201">
        <f t="shared" si="31"/>
        <v>1</v>
      </c>
      <c r="U216" s="201">
        <v>0.99</v>
      </c>
      <c r="V216" s="194">
        <v>2678400.0</v>
      </c>
      <c r="W216" s="182">
        <f t="shared" si="3"/>
        <v>0</v>
      </c>
      <c r="X216" s="203" t="s">
        <v>291</v>
      </c>
      <c r="Y216" s="204">
        <v>1950000.0</v>
      </c>
      <c r="Z216" s="182"/>
      <c r="AA216" s="182"/>
      <c r="AB216" s="182"/>
      <c r="AC216" s="182"/>
      <c r="AD216" s="182"/>
      <c r="AE216" s="206">
        <f t="shared" si="137"/>
        <v>1950000</v>
      </c>
      <c r="AF216" s="207">
        <f t="shared" si="5"/>
        <v>1950000</v>
      </c>
      <c r="AG216" s="184"/>
      <c r="AH216" s="170"/>
      <c r="AI216" s="184"/>
      <c r="AJ216" s="2"/>
      <c r="AK216" s="2"/>
      <c r="AL216" s="10"/>
      <c r="AM216" s="211"/>
      <c r="AN216" s="51"/>
      <c r="AO216" s="212"/>
      <c r="AP216" s="10"/>
      <c r="AQ216" s="213"/>
      <c r="AR216" s="213"/>
      <c r="AS216" s="211"/>
      <c r="AT216" s="211"/>
      <c r="AU216" s="211"/>
      <c r="AV216" s="214"/>
      <c r="AW216" s="21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</row>
    <row r="217" ht="22.5" customHeight="1">
      <c r="A217" s="170">
        <f t="shared" si="6"/>
        <v>212</v>
      </c>
      <c r="B217" s="173" t="s">
        <v>2916</v>
      </c>
      <c r="C217" s="182" t="str">
        <f t="array" ref="C217">_xlfn.XLOOKUP(G217,DATABASE!$A$2:$A$806,DATABASE!$B$2:$B$806)</f>
        <v>ATM Matahari Mall, Jl. Hasanudin No. 3</v>
      </c>
      <c r="D217" s="184" t="str">
        <f t="array" ref="D217">_xlfn.XLOOKUP(G217,DATABASE!$A$2:$A$809,DATABASE!$C$2:$C$809)</f>
        <v>ATM</v>
      </c>
      <c r="E217" s="184" t="s">
        <v>351</v>
      </c>
      <c r="F217" s="184" t="s">
        <v>243</v>
      </c>
      <c r="G217" s="184" t="s">
        <v>2483</v>
      </c>
      <c r="H217" s="184">
        <v>202512.0</v>
      </c>
      <c r="I217" s="184" t="s">
        <v>1258</v>
      </c>
      <c r="J217" s="182"/>
      <c r="K217" s="184"/>
      <c r="L217" s="182" t="s">
        <v>2486</v>
      </c>
      <c r="M217" s="194" t="s">
        <v>1288</v>
      </c>
      <c r="N217" s="191"/>
      <c r="O217" s="192">
        <v>1.53239</v>
      </c>
      <c r="P217" s="194"/>
      <c r="Q217" s="195">
        <f t="shared" ref="Q217:R217" si="218">(O217*24*3600*30/8)/100000</f>
        <v>4.9649436</v>
      </c>
      <c r="R217" s="195">
        <f t="shared" si="218"/>
        <v>0</v>
      </c>
      <c r="S217" s="197">
        <v>0.0</v>
      </c>
      <c r="T217" s="201">
        <f t="shared" si="31"/>
        <v>1</v>
      </c>
      <c r="U217" s="201">
        <v>0.99</v>
      </c>
      <c r="V217" s="194">
        <v>2678400.0</v>
      </c>
      <c r="W217" s="182">
        <f t="shared" si="3"/>
        <v>0</v>
      </c>
      <c r="X217" s="203" t="s">
        <v>291</v>
      </c>
      <c r="Y217" s="204">
        <v>1300000.0</v>
      </c>
      <c r="Z217" s="182"/>
      <c r="AA217" s="182"/>
      <c r="AB217" s="182"/>
      <c r="AC217" s="182"/>
      <c r="AD217" s="182"/>
      <c r="AE217" s="206">
        <f t="shared" si="137"/>
        <v>1300000</v>
      </c>
      <c r="AF217" s="207">
        <f t="shared" si="5"/>
        <v>1300000</v>
      </c>
      <c r="AG217" s="184"/>
      <c r="AH217" s="170"/>
      <c r="AI217" s="184"/>
      <c r="AJ217" s="2"/>
      <c r="AK217" s="2"/>
      <c r="AL217" s="10"/>
      <c r="AM217" s="211"/>
      <c r="AN217" s="51"/>
      <c r="AO217" s="212"/>
      <c r="AP217" s="10"/>
      <c r="AQ217" s="213"/>
      <c r="AR217" s="213"/>
      <c r="AS217" s="211"/>
      <c r="AT217" s="211"/>
      <c r="AU217" s="211"/>
      <c r="AV217" s="214"/>
      <c r="AW217" s="21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</row>
    <row r="218" ht="22.5" customHeight="1">
      <c r="A218" s="170">
        <f t="shared" si="6"/>
        <v>213</v>
      </c>
      <c r="B218" s="173" t="s">
        <v>2916</v>
      </c>
      <c r="C218" s="182" t="str">
        <f t="array" ref="C218">_xlfn.XLOOKUP(G218,DATABASE!$A$2:$A$806,DATABASE!$B$2:$B$806)</f>
        <v>ATM RS Gambiran, Jl.KH Wahid Hasyim 64</v>
      </c>
      <c r="D218" s="184" t="str">
        <f t="array" ref="D218">_xlfn.XLOOKUP(G218,DATABASE!$A$2:$A$809,DATABASE!$C$2:$C$809)</f>
        <v>ATM</v>
      </c>
      <c r="E218" s="184" t="s">
        <v>351</v>
      </c>
      <c r="F218" s="184" t="s">
        <v>243</v>
      </c>
      <c r="G218" s="184" t="s">
        <v>2435</v>
      </c>
      <c r="H218" s="184">
        <v>202512.0</v>
      </c>
      <c r="I218" s="184" t="s">
        <v>1258</v>
      </c>
      <c r="J218" s="182"/>
      <c r="K218" s="184"/>
      <c r="L218" s="182" t="s">
        <v>2437</v>
      </c>
      <c r="M218" s="191">
        <v>42528.0</v>
      </c>
      <c r="N218" s="191"/>
      <c r="O218" s="192">
        <v>2.48</v>
      </c>
      <c r="P218" s="194"/>
      <c r="Q218" s="195">
        <f t="shared" ref="Q218:R218" si="219">(O218*24*3600*30/8)/100000</f>
        <v>8.0352</v>
      </c>
      <c r="R218" s="195">
        <f t="shared" si="219"/>
        <v>0</v>
      </c>
      <c r="S218" s="197">
        <v>0.0</v>
      </c>
      <c r="T218" s="201">
        <f t="shared" si="31"/>
        <v>1</v>
      </c>
      <c r="U218" s="201">
        <v>0.99</v>
      </c>
      <c r="V218" s="194">
        <v>2678400.0</v>
      </c>
      <c r="W218" s="182">
        <f t="shared" si="3"/>
        <v>0</v>
      </c>
      <c r="X218" s="203" t="s">
        <v>291</v>
      </c>
      <c r="Y218" s="204">
        <v>1300000.0</v>
      </c>
      <c r="Z218" s="182"/>
      <c r="AA218" s="182"/>
      <c r="AB218" s="182"/>
      <c r="AC218" s="182"/>
      <c r="AD218" s="182"/>
      <c r="AE218" s="206">
        <f t="shared" si="137"/>
        <v>1300000</v>
      </c>
      <c r="AF218" s="207">
        <f t="shared" si="5"/>
        <v>1300000</v>
      </c>
      <c r="AG218" s="184"/>
      <c r="AH218" s="170"/>
      <c r="AI218" s="184"/>
      <c r="AJ218" s="2"/>
      <c r="AK218" s="2"/>
      <c r="AL218" s="10"/>
      <c r="AM218" s="211"/>
      <c r="AN218" s="51"/>
      <c r="AO218" s="212"/>
      <c r="AP218" s="10"/>
      <c r="AQ218" s="213"/>
      <c r="AR218" s="213"/>
      <c r="AS218" s="211"/>
      <c r="AT218" s="211"/>
      <c r="AU218" s="211"/>
      <c r="AV218" s="214"/>
      <c r="AW218" s="21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</row>
    <row r="219" ht="22.5" customHeight="1">
      <c r="A219" s="170">
        <f t="shared" si="6"/>
        <v>214</v>
      </c>
      <c r="B219" s="173" t="s">
        <v>2916</v>
      </c>
      <c r="C219" s="182" t="str">
        <f t="array" ref="C219">_xlfn.XLOOKUP(G219,DATABASE!$A$2:$A$806,DATABASE!$B$2:$B$806)</f>
        <v>PBB Dispenda Kab. Kediri, Jl. Pemenang 1</v>
      </c>
      <c r="D219" s="184" t="str">
        <f t="array" ref="D219">_xlfn.XLOOKUP(G219,DATABASE!$A$2:$A$809,DATABASE!$C$2:$C$809)</f>
        <v>PBB</v>
      </c>
      <c r="E219" s="184" t="s">
        <v>351</v>
      </c>
      <c r="F219" s="184" t="s">
        <v>243</v>
      </c>
      <c r="G219" s="184" t="s">
        <v>737</v>
      </c>
      <c r="H219" s="184">
        <v>202512.0</v>
      </c>
      <c r="I219" s="184" t="s">
        <v>461</v>
      </c>
      <c r="J219" s="182"/>
      <c r="K219" s="184"/>
      <c r="L219" s="182" t="s">
        <v>739</v>
      </c>
      <c r="M219" s="191">
        <v>42522.0</v>
      </c>
      <c r="N219" s="191"/>
      <c r="O219" s="192">
        <v>8.02</v>
      </c>
      <c r="P219" s="194"/>
      <c r="Q219" s="195">
        <f t="shared" ref="Q219:R219" si="220">(O219*24*3600*30/8)/100000</f>
        <v>25.9848</v>
      </c>
      <c r="R219" s="195">
        <f t="shared" si="220"/>
        <v>0</v>
      </c>
      <c r="S219" s="197">
        <v>0.0</v>
      </c>
      <c r="T219" s="201">
        <f t="shared" si="31"/>
        <v>1</v>
      </c>
      <c r="U219" s="201">
        <v>0.99</v>
      </c>
      <c r="V219" s="194">
        <v>2678400.0</v>
      </c>
      <c r="W219" s="182">
        <f t="shared" si="3"/>
        <v>0</v>
      </c>
      <c r="X219" s="203" t="s">
        <v>291</v>
      </c>
      <c r="Y219" s="204">
        <v>2319819.0</v>
      </c>
      <c r="Z219" s="182"/>
      <c r="AA219" s="182"/>
      <c r="AB219" s="182"/>
      <c r="AC219" s="182"/>
      <c r="AD219" s="182"/>
      <c r="AE219" s="206">
        <f t="shared" si="137"/>
        <v>2319819</v>
      </c>
      <c r="AF219" s="207">
        <f t="shared" si="5"/>
        <v>2319819</v>
      </c>
      <c r="AG219" s="184"/>
      <c r="AH219" s="170"/>
      <c r="AI219" s="184"/>
      <c r="AJ219" s="2"/>
      <c r="AK219" s="2"/>
      <c r="AL219" s="10"/>
      <c r="AM219" s="211"/>
      <c r="AN219" s="51"/>
      <c r="AO219" s="212"/>
      <c r="AP219" s="10"/>
      <c r="AQ219" s="213"/>
      <c r="AR219" s="213"/>
      <c r="AS219" s="211"/>
      <c r="AT219" s="211"/>
      <c r="AU219" s="211"/>
      <c r="AV219" s="214"/>
      <c r="AW219" s="21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</row>
    <row r="220" ht="22.5" customHeight="1">
      <c r="A220" s="170">
        <f t="shared" si="6"/>
        <v>215</v>
      </c>
      <c r="B220" s="173" t="s">
        <v>2916</v>
      </c>
      <c r="C220" s="182" t="str">
        <f t="array" ref="C220">_xlfn.XLOOKUP(G220,DATABASE!$A$2:$A$806,DATABASE!$B$2:$B$806)</f>
        <v>PBB DPPKA Kediri , PK Bangsa 97</v>
      </c>
      <c r="D220" s="184" t="str">
        <f t="array" ref="D220">_xlfn.XLOOKUP(G220,DATABASE!$A$2:$A$809,DATABASE!$C$2:$C$809)</f>
        <v>PBB</v>
      </c>
      <c r="E220" s="184" t="s">
        <v>351</v>
      </c>
      <c r="F220" s="184" t="s">
        <v>243</v>
      </c>
      <c r="G220" s="184" t="s">
        <v>734</v>
      </c>
      <c r="H220" s="184">
        <v>202512.0</v>
      </c>
      <c r="I220" s="184" t="s">
        <v>461</v>
      </c>
      <c r="J220" s="182"/>
      <c r="K220" s="184"/>
      <c r="L220" s="182" t="s">
        <v>736</v>
      </c>
      <c r="M220" s="191">
        <v>42156.0</v>
      </c>
      <c r="N220" s="191"/>
      <c r="O220" s="192">
        <v>0.85283</v>
      </c>
      <c r="P220" s="194"/>
      <c r="Q220" s="195">
        <f t="shared" ref="Q220:R220" si="221">(O220*24*3600*30/8)/100000</f>
        <v>2.7631692</v>
      </c>
      <c r="R220" s="195">
        <f t="shared" si="221"/>
        <v>0</v>
      </c>
      <c r="S220" s="197">
        <v>0.0</v>
      </c>
      <c r="T220" s="201">
        <f t="shared" si="31"/>
        <v>1</v>
      </c>
      <c r="U220" s="201">
        <v>0.99</v>
      </c>
      <c r="V220" s="194">
        <v>2678400.0</v>
      </c>
      <c r="W220" s="182">
        <f t="shared" si="3"/>
        <v>0</v>
      </c>
      <c r="X220" s="203" t="s">
        <v>291</v>
      </c>
      <c r="Y220" s="204">
        <v>2319819.0</v>
      </c>
      <c r="Z220" s="182"/>
      <c r="AA220" s="182"/>
      <c r="AB220" s="182"/>
      <c r="AC220" s="182"/>
      <c r="AD220" s="182"/>
      <c r="AE220" s="206">
        <f t="shared" si="137"/>
        <v>2319819</v>
      </c>
      <c r="AF220" s="207">
        <f t="shared" si="5"/>
        <v>2319819</v>
      </c>
      <c r="AG220" s="184"/>
      <c r="AH220" s="170"/>
      <c r="AI220" s="184"/>
      <c r="AJ220" s="2"/>
      <c r="AK220" s="535"/>
      <c r="AL220" s="10"/>
      <c r="AM220" s="211"/>
      <c r="AN220" s="51"/>
      <c r="AO220" s="212"/>
      <c r="AP220" s="10"/>
      <c r="AQ220" s="213"/>
      <c r="AR220" s="213"/>
      <c r="AS220" s="211"/>
      <c r="AT220" s="211"/>
      <c r="AU220" s="211"/>
      <c r="AV220" s="214"/>
      <c r="AW220" s="21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</row>
    <row r="221" ht="22.5" customHeight="1">
      <c r="A221" s="170">
        <f t="shared" si="6"/>
        <v>216</v>
      </c>
      <c r="B221" s="173" t="s">
        <v>2916</v>
      </c>
      <c r="C221" s="182" t="str">
        <f t="array" ref="C221">_xlfn.XLOOKUP(G221,DATABASE!$A$2:$A$806,DATABASE!$B$2:$B$806)</f>
        <v>Payment Point SMU Pawyatan Dhoho, Jl. Balowerti gg II no 37 A Kediri</v>
      </c>
      <c r="D221" s="184" t="str">
        <f t="array" ref="D221">_xlfn.XLOOKUP(G221,DATABASE!$A$2:$A$809,DATABASE!$C$2:$C$809)</f>
        <v>PAYMENT POINT</v>
      </c>
      <c r="E221" s="184" t="s">
        <v>351</v>
      </c>
      <c r="F221" s="184" t="s">
        <v>243</v>
      </c>
      <c r="G221" s="184" t="s">
        <v>2805</v>
      </c>
      <c r="H221" s="184">
        <v>202512.0</v>
      </c>
      <c r="I221" s="184" t="s">
        <v>461</v>
      </c>
      <c r="J221" s="182"/>
      <c r="K221" s="184"/>
      <c r="L221" s="182" t="s">
        <v>2807</v>
      </c>
      <c r="M221" s="191">
        <v>44256.0</v>
      </c>
      <c r="N221" s="191"/>
      <c r="O221" s="192">
        <v>17.38</v>
      </c>
      <c r="P221" s="194"/>
      <c r="Q221" s="195">
        <f t="shared" ref="Q221:R221" si="222">(O221*24*3600*30/8)/100000</f>
        <v>56.3112</v>
      </c>
      <c r="R221" s="195">
        <f t="shared" si="222"/>
        <v>0</v>
      </c>
      <c r="S221" s="197">
        <v>0.0</v>
      </c>
      <c r="T221" s="201">
        <f t="shared" si="31"/>
        <v>1</v>
      </c>
      <c r="U221" s="201">
        <v>0.99</v>
      </c>
      <c r="V221" s="194">
        <v>2678400.0</v>
      </c>
      <c r="W221" s="182">
        <f t="shared" si="3"/>
        <v>0</v>
      </c>
      <c r="X221" s="203" t="s">
        <v>291</v>
      </c>
      <c r="Y221" s="204">
        <v>2319819.0</v>
      </c>
      <c r="Z221" s="182"/>
      <c r="AA221" s="182"/>
      <c r="AB221" s="182"/>
      <c r="AC221" s="182"/>
      <c r="AD221" s="182"/>
      <c r="AE221" s="206">
        <f t="shared" si="137"/>
        <v>2319819</v>
      </c>
      <c r="AF221" s="207">
        <f t="shared" si="5"/>
        <v>2319819</v>
      </c>
      <c r="AG221" s="184"/>
      <c r="AH221" s="170"/>
      <c r="AI221" s="184"/>
      <c r="AJ221" s="2"/>
      <c r="AK221" s="2"/>
      <c r="AL221" s="10"/>
      <c r="AM221" s="211"/>
      <c r="AN221" s="51"/>
      <c r="AO221" s="212"/>
      <c r="AP221" s="10"/>
      <c r="AQ221" s="213"/>
      <c r="AR221" s="213"/>
      <c r="AS221" s="211"/>
      <c r="AT221" s="211"/>
      <c r="AU221" s="211"/>
      <c r="AV221" s="214"/>
      <c r="AW221" s="21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</row>
    <row r="222" ht="22.5" customHeight="1">
      <c r="A222" s="170">
        <f t="shared" si="6"/>
        <v>217</v>
      </c>
      <c r="B222" s="173" t="s">
        <v>2916</v>
      </c>
      <c r="C222" s="182" t="str">
        <f t="array" ref="C222">_xlfn.XLOOKUP(G222,DATABASE!$A$2:$A$806,DATABASE!$B$2:$B$806)</f>
        <v>Capem Ringin Rejo, Jl. Raya Sambi 389 Ringinrejo Kediri</v>
      </c>
      <c r="D222" s="184" t="str">
        <f t="array" ref="D222">_xlfn.XLOOKUP(G222,DATABASE!$A$2:$A$809,DATABASE!$C$2:$C$809)</f>
        <v>CAPEM</v>
      </c>
      <c r="E222" s="184" t="s">
        <v>351</v>
      </c>
      <c r="F222" s="184" t="s">
        <v>243</v>
      </c>
      <c r="G222" s="184" t="s">
        <v>1409</v>
      </c>
      <c r="H222" s="184">
        <v>202512.0</v>
      </c>
      <c r="I222" s="184" t="s">
        <v>753</v>
      </c>
      <c r="J222" s="182"/>
      <c r="K222" s="184"/>
      <c r="L222" s="182" t="s">
        <v>1411</v>
      </c>
      <c r="M222" s="191">
        <v>42158.0</v>
      </c>
      <c r="N222" s="191"/>
      <c r="O222" s="192">
        <v>37.92</v>
      </c>
      <c r="P222" s="194"/>
      <c r="Q222" s="195">
        <f t="shared" ref="Q222:R222" si="223">(O222*24*3600*30/8)/100000</f>
        <v>122.8608</v>
      </c>
      <c r="R222" s="195">
        <f t="shared" si="223"/>
        <v>0</v>
      </c>
      <c r="S222" s="197">
        <v>0.0</v>
      </c>
      <c r="T222" s="201">
        <f t="shared" si="31"/>
        <v>1</v>
      </c>
      <c r="U222" s="201">
        <v>0.99</v>
      </c>
      <c r="V222" s="194">
        <v>2678400.0</v>
      </c>
      <c r="W222" s="182">
        <f t="shared" si="3"/>
        <v>0</v>
      </c>
      <c r="X222" s="203" t="s">
        <v>291</v>
      </c>
      <c r="Y222" s="204">
        <v>2792792.0</v>
      </c>
      <c r="Z222" s="182"/>
      <c r="AA222" s="182"/>
      <c r="AB222" s="182"/>
      <c r="AC222" s="182"/>
      <c r="AD222" s="182"/>
      <c r="AE222" s="206">
        <f t="shared" si="137"/>
        <v>2792792</v>
      </c>
      <c r="AF222" s="207">
        <f t="shared" si="5"/>
        <v>2792792</v>
      </c>
      <c r="AG222" s="184"/>
      <c r="AH222" s="170"/>
      <c r="AI222" s="184"/>
      <c r="AJ222" s="2"/>
      <c r="AK222" s="2"/>
      <c r="AL222" s="10"/>
      <c r="AM222" s="211"/>
      <c r="AN222" s="51"/>
      <c r="AO222" s="212"/>
      <c r="AP222" s="10"/>
      <c r="AQ222" s="213"/>
      <c r="AR222" s="213"/>
      <c r="AS222" s="211"/>
      <c r="AT222" s="211"/>
      <c r="AU222" s="211"/>
      <c r="AV222" s="214"/>
      <c r="AW222" s="21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</row>
    <row r="223" ht="22.5" customHeight="1">
      <c r="A223" s="170">
        <f t="shared" si="6"/>
        <v>218</v>
      </c>
      <c r="B223" s="173" t="s">
        <v>2916</v>
      </c>
      <c r="C223" s="182" t="str">
        <f t="array" ref="C223">_xlfn.XLOOKUP(G223,DATABASE!$A$2:$A$806,DATABASE!$B$2:$B$806)</f>
        <v>Kantor Kas Mojo, Jl. Raya Mojo, Kabupaten kediri</v>
      </c>
      <c r="D223" s="184" t="str">
        <f t="array" ref="D223">_xlfn.XLOOKUP(G223,DATABASE!$A$2:$A$809,DATABASE!$C$2:$C$809)</f>
        <v>KANTOR KAS</v>
      </c>
      <c r="E223" s="184" t="s">
        <v>351</v>
      </c>
      <c r="F223" s="184" t="s">
        <v>243</v>
      </c>
      <c r="G223" s="184" t="s">
        <v>2839</v>
      </c>
      <c r="H223" s="184">
        <v>202512.0</v>
      </c>
      <c r="I223" s="184" t="s">
        <v>461</v>
      </c>
      <c r="J223" s="182"/>
      <c r="K223" s="184"/>
      <c r="L223" s="182" t="s">
        <v>2841</v>
      </c>
      <c r="M223" s="194" t="s">
        <v>3014</v>
      </c>
      <c r="N223" s="191"/>
      <c r="O223" s="192">
        <v>19.08</v>
      </c>
      <c r="P223" s="194"/>
      <c r="Q223" s="195">
        <f t="shared" ref="Q223:R223" si="224">(O223*24*3600*30/8)/100000</f>
        <v>61.8192</v>
      </c>
      <c r="R223" s="195">
        <f t="shared" si="224"/>
        <v>0</v>
      </c>
      <c r="S223" s="197">
        <v>0.0</v>
      </c>
      <c r="T223" s="201">
        <f t="shared" si="31"/>
        <v>1</v>
      </c>
      <c r="U223" s="201">
        <v>0.99</v>
      </c>
      <c r="V223" s="194">
        <v>2678400.0</v>
      </c>
      <c r="W223" s="182">
        <f t="shared" si="3"/>
        <v>0</v>
      </c>
      <c r="X223" s="203" t="s">
        <v>291</v>
      </c>
      <c r="Y223" s="204">
        <v>2319819.0</v>
      </c>
      <c r="Z223" s="182"/>
      <c r="AA223" s="182"/>
      <c r="AB223" s="182"/>
      <c r="AC223" s="182"/>
      <c r="AD223" s="182"/>
      <c r="AE223" s="206">
        <f t="shared" si="137"/>
        <v>2319819</v>
      </c>
      <c r="AF223" s="207">
        <f t="shared" si="5"/>
        <v>2319819</v>
      </c>
      <c r="AG223" s="184"/>
      <c r="AH223" s="170"/>
      <c r="AI223" s="184"/>
      <c r="AJ223" s="2"/>
      <c r="AK223" s="2"/>
      <c r="AL223" s="10"/>
      <c r="AM223" s="211"/>
      <c r="AN223" s="51"/>
      <c r="AO223" s="212"/>
      <c r="AP223" s="10"/>
      <c r="AQ223" s="213"/>
      <c r="AR223" s="213"/>
      <c r="AS223" s="211"/>
      <c r="AT223" s="211"/>
      <c r="AU223" s="211"/>
      <c r="AV223" s="214"/>
      <c r="AW223" s="21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ht="22.5" customHeight="1">
      <c r="A224" s="170">
        <f t="shared" si="6"/>
        <v>219</v>
      </c>
      <c r="B224" s="173" t="s">
        <v>2916</v>
      </c>
      <c r="C224" s="182" t="str">
        <f t="array" ref="C224">_xlfn.XLOOKUP(G224,DATABASE!$A$2:$A$806,DATABASE!$B$2:$B$806)</f>
        <v>Capem Gurah (Psr Baru), Jl DR. Wahidin 20 Gurah, Kabupaten Kediri</v>
      </c>
      <c r="D224" s="184" t="str">
        <f t="array" ref="D224">_xlfn.XLOOKUP(G224,DATABASE!$A$2:$A$809,DATABASE!$C$2:$C$809)</f>
        <v>CAPEM</v>
      </c>
      <c r="E224" s="184" t="s">
        <v>351</v>
      </c>
      <c r="F224" s="184" t="s">
        <v>243</v>
      </c>
      <c r="G224" s="184" t="s">
        <v>1512</v>
      </c>
      <c r="H224" s="184">
        <v>202512.0</v>
      </c>
      <c r="I224" s="184" t="s">
        <v>753</v>
      </c>
      <c r="J224" s="536"/>
      <c r="K224" s="184"/>
      <c r="L224" s="182" t="s">
        <v>1514</v>
      </c>
      <c r="M224" s="191">
        <v>42005.0</v>
      </c>
      <c r="N224" s="191"/>
      <c r="O224" s="192">
        <v>1.4323</v>
      </c>
      <c r="P224" s="194"/>
      <c r="Q224" s="195">
        <f t="shared" ref="Q224:R224" si="225">(O224*24*3600*30/8)/100000</f>
        <v>4.640652</v>
      </c>
      <c r="R224" s="195">
        <f t="shared" si="225"/>
        <v>0</v>
      </c>
      <c r="S224" s="197">
        <v>0.0</v>
      </c>
      <c r="T224" s="201">
        <f t="shared" si="31"/>
        <v>1</v>
      </c>
      <c r="U224" s="201">
        <v>0.99</v>
      </c>
      <c r="V224" s="194">
        <v>2678400.0</v>
      </c>
      <c r="W224" s="182">
        <f t="shared" si="3"/>
        <v>0</v>
      </c>
      <c r="X224" s="203" t="s">
        <v>291</v>
      </c>
      <c r="Y224" s="204">
        <v>2792792.0</v>
      </c>
      <c r="Z224" s="182"/>
      <c r="AA224" s="182"/>
      <c r="AB224" s="182"/>
      <c r="AC224" s="182"/>
      <c r="AD224" s="182"/>
      <c r="AE224" s="206">
        <f t="shared" si="137"/>
        <v>2792792</v>
      </c>
      <c r="AF224" s="207">
        <f t="shared" si="5"/>
        <v>2792792</v>
      </c>
      <c r="AG224" s="184"/>
      <c r="AH224" s="170"/>
      <c r="AI224" s="184"/>
      <c r="AJ224" s="2"/>
      <c r="AK224" s="2"/>
      <c r="AL224" s="10"/>
      <c r="AM224" s="211"/>
      <c r="AN224" s="51"/>
      <c r="AO224" s="212"/>
      <c r="AP224" s="10"/>
      <c r="AQ224" s="213"/>
      <c r="AR224" s="213"/>
      <c r="AS224" s="211"/>
      <c r="AT224" s="211"/>
      <c r="AU224" s="211"/>
      <c r="AV224" s="214"/>
      <c r="AW224" s="21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ht="22.5" customHeight="1">
      <c r="A225" s="170">
        <f t="shared" si="6"/>
        <v>220</v>
      </c>
      <c r="B225" s="173" t="s">
        <v>2916</v>
      </c>
      <c r="C225" s="182" t="str">
        <f t="array" ref="C225">_xlfn.XLOOKUP(G225,DATABASE!$A$2:$A$806,DATABASE!$B$2:$B$806)</f>
        <v>Payment Point UNP Jl. KH A.Dahlan 76 Kediri</v>
      </c>
      <c r="D225" s="184" t="str">
        <f t="array" ref="D225">_xlfn.XLOOKUP(G225,DATABASE!$A$2:$A$809,DATABASE!$C$2:$C$809)</f>
        <v>PAYMENT POINT</v>
      </c>
      <c r="E225" s="184" t="s">
        <v>351</v>
      </c>
      <c r="F225" s="184" t="s">
        <v>243</v>
      </c>
      <c r="G225" s="184" t="s">
        <v>677</v>
      </c>
      <c r="H225" s="184">
        <v>202512.0</v>
      </c>
      <c r="I225" s="184" t="s">
        <v>461</v>
      </c>
      <c r="J225" s="182"/>
      <c r="K225" s="184"/>
      <c r="L225" s="182" t="s">
        <v>679</v>
      </c>
      <c r="M225" s="191">
        <v>42156.0</v>
      </c>
      <c r="N225" s="191"/>
      <c r="O225" s="192">
        <v>36.38</v>
      </c>
      <c r="P225" s="194"/>
      <c r="Q225" s="195">
        <f t="shared" ref="Q225:R225" si="226">(O225*24*3600*30/8)/100000</f>
        <v>117.8712</v>
      </c>
      <c r="R225" s="195">
        <f t="shared" si="226"/>
        <v>0</v>
      </c>
      <c r="S225" s="197">
        <v>0.0</v>
      </c>
      <c r="T225" s="201">
        <f t="shared" si="31"/>
        <v>1</v>
      </c>
      <c r="U225" s="201">
        <v>0.99</v>
      </c>
      <c r="V225" s="194">
        <v>2678400.0</v>
      </c>
      <c r="W225" s="182">
        <f t="shared" si="3"/>
        <v>0</v>
      </c>
      <c r="X225" s="203" t="s">
        <v>291</v>
      </c>
      <c r="Y225" s="204">
        <v>2319819.0</v>
      </c>
      <c r="Z225" s="182"/>
      <c r="AA225" s="182"/>
      <c r="AB225" s="182"/>
      <c r="AC225" s="182"/>
      <c r="AD225" s="182"/>
      <c r="AE225" s="206">
        <f t="shared" si="137"/>
        <v>2319819</v>
      </c>
      <c r="AF225" s="207">
        <f t="shared" si="5"/>
        <v>2319819</v>
      </c>
      <c r="AG225" s="184"/>
      <c r="AH225" s="170"/>
      <c r="AI225" s="184"/>
      <c r="AJ225" s="2"/>
      <c r="AK225" s="2"/>
      <c r="AL225" s="10"/>
      <c r="AM225" s="211"/>
      <c r="AN225" s="51"/>
      <c r="AO225" s="212"/>
      <c r="AP225" s="10"/>
      <c r="AQ225" s="213"/>
      <c r="AR225" s="213"/>
      <c r="AS225" s="211"/>
      <c r="AT225" s="211"/>
      <c r="AU225" s="211"/>
      <c r="AV225" s="214"/>
      <c r="AW225" s="21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ht="22.5" customHeight="1">
      <c r="A226" s="170">
        <f t="shared" si="6"/>
        <v>221</v>
      </c>
      <c r="B226" s="173" t="s">
        <v>2916</v>
      </c>
      <c r="C226" s="182" t="str">
        <f t="array" ref="C226">_xlfn.XLOOKUP(G226,DATABASE!$A$2:$A$806,DATABASE!$B$2:$B$806)</f>
        <v>Kantor Kas Kandat, Jl.Kandat Kediri</v>
      </c>
      <c r="D226" s="184" t="str">
        <f t="array" ref="D226">_xlfn.XLOOKUP(G226,DATABASE!$A$2:$A$809,DATABASE!$C$2:$C$809)</f>
        <v>KANTOR KAS</v>
      </c>
      <c r="E226" s="184" t="s">
        <v>351</v>
      </c>
      <c r="F226" s="184" t="s">
        <v>243</v>
      </c>
      <c r="G226" s="184" t="s">
        <v>1857</v>
      </c>
      <c r="H226" s="184">
        <v>202512.0</v>
      </c>
      <c r="I226" s="184" t="s">
        <v>461</v>
      </c>
      <c r="J226" s="182"/>
      <c r="K226" s="184"/>
      <c r="L226" s="182" t="s">
        <v>1859</v>
      </c>
      <c r="M226" s="194" t="s">
        <v>3015</v>
      </c>
      <c r="N226" s="191"/>
      <c r="O226" s="192">
        <v>1.51526</v>
      </c>
      <c r="P226" s="194"/>
      <c r="Q226" s="195">
        <f t="shared" ref="Q226:R226" si="227">(O226*24*3600*30/8)/100000</f>
        <v>4.9094424</v>
      </c>
      <c r="R226" s="195">
        <f t="shared" si="227"/>
        <v>0</v>
      </c>
      <c r="S226" s="197">
        <v>0.0</v>
      </c>
      <c r="T226" s="201">
        <f t="shared" si="31"/>
        <v>1</v>
      </c>
      <c r="U226" s="201">
        <v>0.99</v>
      </c>
      <c r="V226" s="194">
        <v>2678400.0</v>
      </c>
      <c r="W226" s="182">
        <f t="shared" si="3"/>
        <v>0</v>
      </c>
      <c r="X226" s="203" t="s">
        <v>291</v>
      </c>
      <c r="Y226" s="204">
        <v>2319819.0</v>
      </c>
      <c r="Z226" s="182"/>
      <c r="AA226" s="182"/>
      <c r="AB226" s="182"/>
      <c r="AC226" s="182"/>
      <c r="AD226" s="182"/>
      <c r="AE226" s="206">
        <f t="shared" si="137"/>
        <v>2319819</v>
      </c>
      <c r="AF226" s="207">
        <f t="shared" si="5"/>
        <v>2319819</v>
      </c>
      <c r="AG226" s="184"/>
      <c r="AH226" s="170"/>
      <c r="AI226" s="184"/>
      <c r="AJ226" s="2"/>
      <c r="AK226" s="2"/>
      <c r="AL226" s="10"/>
      <c r="AM226" s="211"/>
      <c r="AN226" s="51"/>
      <c r="AO226" s="212"/>
      <c r="AP226" s="10"/>
      <c r="AQ226" s="213"/>
      <c r="AR226" s="213"/>
      <c r="AS226" s="211"/>
      <c r="AT226" s="211"/>
      <c r="AU226" s="211"/>
      <c r="AV226" s="214"/>
      <c r="AW226" s="21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</row>
    <row r="227" ht="22.5" customHeight="1">
      <c r="A227" s="170">
        <f t="shared" si="6"/>
        <v>222</v>
      </c>
      <c r="B227" s="173" t="s">
        <v>2916</v>
      </c>
      <c r="C227" s="182" t="str">
        <f t="array" ref="C227">_xlfn.XLOOKUP(G227,DATABASE!$A$2:$A$806,DATABASE!$B$2:$B$806)</f>
        <v>Payment Point RS Baptis, Jl. Brigjen Polisi IBH Pranoto No. 1-7, Kediri</v>
      </c>
      <c r="D227" s="184" t="str">
        <f t="array" ref="D227">_xlfn.XLOOKUP(G227,DATABASE!$A$2:$A$809,DATABASE!$C$2:$C$809)</f>
        <v>PAYMENT POINT</v>
      </c>
      <c r="E227" s="184" t="s">
        <v>351</v>
      </c>
      <c r="F227" s="184" t="s">
        <v>243</v>
      </c>
      <c r="G227" s="184" t="s">
        <v>2015</v>
      </c>
      <c r="H227" s="184">
        <v>202512.0</v>
      </c>
      <c r="I227" s="184" t="s">
        <v>461</v>
      </c>
      <c r="J227" s="182"/>
      <c r="K227" s="184"/>
      <c r="L227" s="182" t="s">
        <v>2017</v>
      </c>
      <c r="M227" s="191">
        <v>44256.0</v>
      </c>
      <c r="N227" s="191"/>
      <c r="O227" s="192">
        <v>7.18</v>
      </c>
      <c r="P227" s="194"/>
      <c r="Q227" s="195">
        <f t="shared" ref="Q227:R227" si="228">(O227*24*3600*30/8)/100000</f>
        <v>23.2632</v>
      </c>
      <c r="R227" s="195">
        <f t="shared" si="228"/>
        <v>0</v>
      </c>
      <c r="S227" s="197">
        <v>0.0</v>
      </c>
      <c r="T227" s="201">
        <f t="shared" si="31"/>
        <v>1</v>
      </c>
      <c r="U227" s="201">
        <v>0.99</v>
      </c>
      <c r="V227" s="194">
        <v>2678400.0</v>
      </c>
      <c r="W227" s="182">
        <f t="shared" si="3"/>
        <v>0</v>
      </c>
      <c r="X227" s="203" t="s">
        <v>291</v>
      </c>
      <c r="Y227" s="204">
        <v>2319819.0</v>
      </c>
      <c r="Z227" s="182"/>
      <c r="AA227" s="182"/>
      <c r="AB227" s="182"/>
      <c r="AC227" s="182"/>
      <c r="AD227" s="182"/>
      <c r="AE227" s="206">
        <f t="shared" si="137"/>
        <v>2319819</v>
      </c>
      <c r="AF227" s="207">
        <f t="shared" si="5"/>
        <v>2319819</v>
      </c>
      <c r="AG227" s="184"/>
      <c r="AH227" s="170"/>
      <c r="AI227" s="184"/>
      <c r="AJ227" s="2"/>
      <c r="AK227" s="2"/>
      <c r="AL227" s="10"/>
      <c r="AM227" s="211"/>
      <c r="AN227" s="51"/>
      <c r="AO227" s="212"/>
      <c r="AP227" s="10"/>
      <c r="AQ227" s="213"/>
      <c r="AR227" s="213"/>
      <c r="AS227" s="211"/>
      <c r="AT227" s="211"/>
      <c r="AU227" s="211"/>
      <c r="AV227" s="214"/>
      <c r="AW227" s="21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</row>
    <row r="228" ht="22.5" customHeight="1">
      <c r="A228" s="170">
        <f t="shared" si="6"/>
        <v>223</v>
      </c>
      <c r="B228" s="173" t="s">
        <v>2916</v>
      </c>
      <c r="C228" s="182" t="str">
        <f t="array" ref="C228">_xlfn.XLOOKUP(G228,DATABASE!$A$2:$A$806,DATABASE!$B$2:$B$806)</f>
        <v>Kantor Kas RSUD Gambiran Jl.Kapt Piere Tendean, Kediri</v>
      </c>
      <c r="D228" s="184" t="str">
        <f t="array" ref="D228">_xlfn.XLOOKUP(G228,DATABASE!$A$2:$A$809,DATABASE!$C$2:$C$809)</f>
        <v>KANTOR KAS</v>
      </c>
      <c r="E228" s="184" t="s">
        <v>351</v>
      </c>
      <c r="F228" s="184" t="s">
        <v>243</v>
      </c>
      <c r="G228" s="184" t="s">
        <v>2122</v>
      </c>
      <c r="H228" s="184">
        <v>202512.0</v>
      </c>
      <c r="I228" s="184" t="s">
        <v>461</v>
      </c>
      <c r="J228" s="182"/>
      <c r="K228" s="184"/>
      <c r="L228" s="182" t="s">
        <v>2124</v>
      </c>
      <c r="M228" s="194" t="s">
        <v>3016</v>
      </c>
      <c r="N228" s="191"/>
      <c r="O228" s="192">
        <v>38.28</v>
      </c>
      <c r="P228" s="194"/>
      <c r="Q228" s="195">
        <f t="shared" ref="Q228:R228" si="229">(O228*24*3600*30/8)/100000</f>
        <v>124.0272</v>
      </c>
      <c r="R228" s="195">
        <f t="shared" si="229"/>
        <v>0</v>
      </c>
      <c r="S228" s="197">
        <v>0.0</v>
      </c>
      <c r="T228" s="201">
        <f t="shared" si="31"/>
        <v>1</v>
      </c>
      <c r="U228" s="201">
        <v>0.99</v>
      </c>
      <c r="V228" s="194">
        <v>2678400.0</v>
      </c>
      <c r="W228" s="182">
        <f t="shared" si="3"/>
        <v>0</v>
      </c>
      <c r="X228" s="203" t="s">
        <v>291</v>
      </c>
      <c r="Y228" s="204">
        <v>2319819.0</v>
      </c>
      <c r="Z228" s="182"/>
      <c r="AA228" s="182"/>
      <c r="AB228" s="182"/>
      <c r="AC228" s="182"/>
      <c r="AD228" s="182"/>
      <c r="AE228" s="206">
        <f t="shared" si="137"/>
        <v>2319819</v>
      </c>
      <c r="AF228" s="207">
        <f t="shared" si="5"/>
        <v>2319819</v>
      </c>
      <c r="AG228" s="184"/>
      <c r="AH228" s="170"/>
      <c r="AI228" s="184"/>
      <c r="AJ228" s="2"/>
      <c r="AK228" s="2"/>
      <c r="AL228" s="10"/>
      <c r="AM228" s="211"/>
      <c r="AN228" s="51"/>
      <c r="AO228" s="212"/>
      <c r="AP228" s="10"/>
      <c r="AQ228" s="213"/>
      <c r="AR228" s="213"/>
      <c r="AS228" s="211"/>
      <c r="AT228" s="211"/>
      <c r="AU228" s="211"/>
      <c r="AV228" s="214"/>
      <c r="AW228" s="21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</row>
    <row r="229" ht="22.5" customHeight="1">
      <c r="A229" s="170">
        <f t="shared" si="6"/>
        <v>224</v>
      </c>
      <c r="B229" s="173" t="s">
        <v>2916</v>
      </c>
      <c r="C229" s="182" t="str">
        <f t="array" ref="C229">_xlfn.XLOOKUP(G229,DATABASE!$A$2:$A$806,DATABASE!$B$2:$B$806)</f>
        <v>Capem Mrican Jl. Sersan Bahrun No. 112, Kelurahan Mrican, Kec Mojoroto, Kediri</v>
      </c>
      <c r="D229" s="184" t="str">
        <f t="array" ref="D229">_xlfn.XLOOKUP(G229,DATABASE!$A$2:$A$809,DATABASE!$C$2:$C$809)</f>
        <v>CAPEM</v>
      </c>
      <c r="E229" s="184" t="s">
        <v>351</v>
      </c>
      <c r="F229" s="184" t="s">
        <v>243</v>
      </c>
      <c r="G229" s="184" t="s">
        <v>1412</v>
      </c>
      <c r="H229" s="184">
        <v>202512.0</v>
      </c>
      <c r="I229" s="184" t="s">
        <v>753</v>
      </c>
      <c r="J229" s="182"/>
      <c r="K229" s="184"/>
      <c r="L229" s="182" t="s">
        <v>1414</v>
      </c>
      <c r="M229" s="194" t="s">
        <v>3017</v>
      </c>
      <c r="N229" s="191"/>
      <c r="O229" s="192">
        <v>1.65765</v>
      </c>
      <c r="P229" s="194"/>
      <c r="Q229" s="195">
        <f t="shared" ref="Q229:R229" si="230">(O229*24*3600*30/8)/100000</f>
        <v>5.370786</v>
      </c>
      <c r="R229" s="195">
        <f t="shared" si="230"/>
        <v>0</v>
      </c>
      <c r="S229" s="197">
        <v>0.0</v>
      </c>
      <c r="T229" s="201">
        <f t="shared" si="31"/>
        <v>1</v>
      </c>
      <c r="U229" s="201">
        <v>0.99</v>
      </c>
      <c r="V229" s="194">
        <v>2678400.0</v>
      </c>
      <c r="W229" s="182">
        <f t="shared" si="3"/>
        <v>0</v>
      </c>
      <c r="X229" s="203" t="s">
        <v>291</v>
      </c>
      <c r="Y229" s="204">
        <v>2792792.0</v>
      </c>
      <c r="Z229" s="182"/>
      <c r="AA229" s="182"/>
      <c r="AB229" s="182"/>
      <c r="AC229" s="182"/>
      <c r="AD229" s="182"/>
      <c r="AE229" s="206">
        <f t="shared" si="137"/>
        <v>2792792</v>
      </c>
      <c r="AF229" s="207">
        <f t="shared" si="5"/>
        <v>2792792</v>
      </c>
      <c r="AG229" s="184"/>
      <c r="AH229" s="170"/>
      <c r="AI229" s="184"/>
      <c r="AJ229" s="2"/>
      <c r="AK229" s="2"/>
      <c r="AL229" s="10"/>
      <c r="AM229" s="211"/>
      <c r="AN229" s="51"/>
      <c r="AO229" s="212"/>
      <c r="AP229" s="10"/>
      <c r="AQ229" s="213"/>
      <c r="AR229" s="213"/>
      <c r="AS229" s="211"/>
      <c r="AT229" s="211"/>
      <c r="AU229" s="211"/>
      <c r="AV229" s="214"/>
      <c r="AW229" s="21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</row>
    <row r="230" ht="22.5" customHeight="1">
      <c r="A230" s="170">
        <f t="shared" si="6"/>
        <v>225</v>
      </c>
      <c r="B230" s="173" t="s">
        <v>2916</v>
      </c>
      <c r="C230" s="182" t="str">
        <f t="array" ref="C230">_xlfn.XLOOKUP(G230,DATABASE!$A$2:$A$806,DATABASE!$B$2:$B$806)</f>
        <v>Payment Point RSUD Simpang Lima Gumul Kediri ,Jl.Candrakirana, Ds Tugurejo, Kediri</v>
      </c>
      <c r="D230" s="184" t="str">
        <f t="array" ref="D230">_xlfn.XLOOKUP(G230,DATABASE!$A$2:$A$809,DATABASE!$C$2:$C$809)</f>
        <v>PAYMENT POINT</v>
      </c>
      <c r="E230" s="184" t="s">
        <v>351</v>
      </c>
      <c r="F230" s="184" t="s">
        <v>243</v>
      </c>
      <c r="G230" s="184" t="s">
        <v>2214</v>
      </c>
      <c r="H230" s="184">
        <v>202512.0</v>
      </c>
      <c r="I230" s="184" t="s">
        <v>461</v>
      </c>
      <c r="J230" s="182"/>
      <c r="K230" s="184"/>
      <c r="L230" s="182" t="s">
        <v>2216</v>
      </c>
      <c r="M230" s="194" t="s">
        <v>3019</v>
      </c>
      <c r="N230" s="191"/>
      <c r="O230" s="192">
        <v>1.65765</v>
      </c>
      <c r="P230" s="194"/>
      <c r="Q230" s="195">
        <f t="shared" ref="Q230:R230" si="231">(O230*24*3600*30/8)/100000</f>
        <v>5.370786</v>
      </c>
      <c r="R230" s="195">
        <f t="shared" si="231"/>
        <v>0</v>
      </c>
      <c r="S230" s="197">
        <v>0.0</v>
      </c>
      <c r="T230" s="201">
        <f t="shared" si="31"/>
        <v>1</v>
      </c>
      <c r="U230" s="201">
        <v>0.99</v>
      </c>
      <c r="V230" s="194">
        <v>2678400.0</v>
      </c>
      <c r="W230" s="182">
        <f t="shared" si="3"/>
        <v>0</v>
      </c>
      <c r="X230" s="203" t="s">
        <v>291</v>
      </c>
      <c r="Y230" s="204">
        <v>2319819.0</v>
      </c>
      <c r="Z230" s="182"/>
      <c r="AA230" s="182"/>
      <c r="AB230" s="182"/>
      <c r="AC230" s="182"/>
      <c r="AD230" s="182"/>
      <c r="AE230" s="206">
        <f t="shared" si="137"/>
        <v>2319819</v>
      </c>
      <c r="AF230" s="207">
        <f t="shared" si="5"/>
        <v>2319819</v>
      </c>
      <c r="AG230" s="184"/>
      <c r="AH230" s="170"/>
      <c r="AI230" s="184"/>
      <c r="AJ230" s="2"/>
      <c r="AK230" s="2"/>
      <c r="AL230" s="10"/>
      <c r="AM230" s="211"/>
      <c r="AN230" s="51"/>
      <c r="AO230" s="212"/>
      <c r="AP230" s="10"/>
      <c r="AQ230" s="213"/>
      <c r="AR230" s="213"/>
      <c r="AS230" s="211"/>
      <c r="AT230" s="211"/>
      <c r="AU230" s="211"/>
      <c r="AV230" s="214"/>
      <c r="AW230" s="21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</row>
    <row r="231" ht="22.5" customHeight="1">
      <c r="A231" s="170">
        <f t="shared" si="6"/>
        <v>226</v>
      </c>
      <c r="B231" s="173" t="s">
        <v>2916</v>
      </c>
      <c r="C231" s="182" t="str">
        <f t="array" ref="C231">_xlfn.XLOOKUP(G231,DATABASE!$A$2:$A$806,DATABASE!$B$2:$B$806)</f>
        <v>Payment Point Sistem Administrasi Manunggal Satu Atap Katang Jl. Soekarno Hatta No. 12 Katang,Kec. Ngasem, Kab. Kediri</v>
      </c>
      <c r="D231" s="184" t="str">
        <f t="array" ref="D231">_xlfn.XLOOKUP(G231,DATABASE!$A$2:$A$809,DATABASE!$C$2:$C$809)</f>
        <v>PAYMENT POINT</v>
      </c>
      <c r="E231" s="184" t="s">
        <v>351</v>
      </c>
      <c r="F231" s="184" t="s">
        <v>243</v>
      </c>
      <c r="G231" s="184" t="s">
        <v>2229</v>
      </c>
      <c r="H231" s="184">
        <v>202512.0</v>
      </c>
      <c r="I231" s="184" t="s">
        <v>461</v>
      </c>
      <c r="J231" s="182"/>
      <c r="K231" s="184"/>
      <c r="L231" s="182" t="s">
        <v>2231</v>
      </c>
      <c r="M231" s="194" t="s">
        <v>3020</v>
      </c>
      <c r="N231" s="191"/>
      <c r="O231" s="192">
        <v>0.07164</v>
      </c>
      <c r="P231" s="194"/>
      <c r="Q231" s="195">
        <f t="shared" ref="Q231:R231" si="232">(O231*24*3600*30/8)/100000</f>
        <v>0.2321136</v>
      </c>
      <c r="R231" s="195">
        <f t="shared" si="232"/>
        <v>0</v>
      </c>
      <c r="S231" s="197">
        <v>0.0</v>
      </c>
      <c r="T231" s="201">
        <f t="shared" si="31"/>
        <v>1</v>
      </c>
      <c r="U231" s="201">
        <v>0.99</v>
      </c>
      <c r="V231" s="194">
        <v>2678400.0</v>
      </c>
      <c r="W231" s="182">
        <f t="shared" si="3"/>
        <v>0</v>
      </c>
      <c r="X231" s="203" t="s">
        <v>291</v>
      </c>
      <c r="Y231" s="204">
        <v>2319819.0</v>
      </c>
      <c r="Z231" s="182"/>
      <c r="AA231" s="182"/>
      <c r="AB231" s="182"/>
      <c r="AC231" s="182"/>
      <c r="AD231" s="182"/>
      <c r="AE231" s="206">
        <f t="shared" si="137"/>
        <v>2319819</v>
      </c>
      <c r="AF231" s="207">
        <f t="shared" si="5"/>
        <v>2319819</v>
      </c>
      <c r="AG231" s="184"/>
      <c r="AH231" s="170"/>
      <c r="AI231" s="184"/>
      <c r="AJ231" s="2"/>
      <c r="AK231" s="2"/>
      <c r="AL231" s="10"/>
      <c r="AM231" s="211"/>
      <c r="AN231" s="51"/>
      <c r="AO231" s="212"/>
      <c r="AP231" s="10"/>
      <c r="AQ231" s="213"/>
      <c r="AR231" s="213"/>
      <c r="AS231" s="211"/>
      <c r="AT231" s="211"/>
      <c r="AU231" s="211"/>
      <c r="AV231" s="214"/>
      <c r="AW231" s="21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</row>
    <row r="232" ht="22.5" customHeight="1">
      <c r="A232" s="170">
        <f t="shared" si="6"/>
        <v>227</v>
      </c>
      <c r="B232" s="173" t="s">
        <v>2916</v>
      </c>
      <c r="C232" s="182" t="str">
        <f t="array" ref="C232">_xlfn.XLOOKUP(G232,DATABASE!$A$2:$A$806,DATABASE!$B$2:$B$806)</f>
        <v>Host To Host SP2D online Diskominfo Kediri Jl.Basuki Rahmat No.15, Pocanan</v>
      </c>
      <c r="D232" s="184" t="str">
        <f t="array" ref="D232">_xlfn.XLOOKUP(G232,DATABASE!$A$2:$A$809,DATABASE!$C$2:$C$809)</f>
        <v>H2H</v>
      </c>
      <c r="E232" s="184" t="s">
        <v>351</v>
      </c>
      <c r="F232" s="184" t="s">
        <v>243</v>
      </c>
      <c r="G232" s="184" t="s">
        <v>604</v>
      </c>
      <c r="H232" s="184">
        <v>202512.0</v>
      </c>
      <c r="I232" s="184" t="s">
        <v>461</v>
      </c>
      <c r="J232" s="182"/>
      <c r="K232" s="184"/>
      <c r="L232" s="182" t="s">
        <v>606</v>
      </c>
      <c r="M232" s="194" t="s">
        <v>3021</v>
      </c>
      <c r="N232" s="191"/>
      <c r="O232" s="192">
        <v>1.55851</v>
      </c>
      <c r="P232" s="194"/>
      <c r="Q232" s="195">
        <f t="shared" ref="Q232:R232" si="233">(O232*24*3600*30/8)/100000</f>
        <v>5.0495724</v>
      </c>
      <c r="R232" s="195">
        <f t="shared" si="233"/>
        <v>0</v>
      </c>
      <c r="S232" s="197">
        <v>0.0</v>
      </c>
      <c r="T232" s="201">
        <f t="shared" si="31"/>
        <v>1</v>
      </c>
      <c r="U232" s="201">
        <v>0.99</v>
      </c>
      <c r="V232" s="194">
        <v>2678400.0</v>
      </c>
      <c r="W232" s="182">
        <f t="shared" si="3"/>
        <v>0</v>
      </c>
      <c r="X232" s="203" t="s">
        <v>291</v>
      </c>
      <c r="Y232" s="204">
        <v>2319819.0</v>
      </c>
      <c r="Z232" s="182"/>
      <c r="AA232" s="182"/>
      <c r="AB232" s="182"/>
      <c r="AC232" s="182"/>
      <c r="AD232" s="182"/>
      <c r="AE232" s="206">
        <f t="shared" si="137"/>
        <v>2319819</v>
      </c>
      <c r="AF232" s="207">
        <f t="shared" si="5"/>
        <v>2319819</v>
      </c>
      <c r="AG232" s="184"/>
      <c r="AH232" s="170" t="s">
        <v>276</v>
      </c>
      <c r="AI232" s="184"/>
      <c r="AJ232" s="2"/>
      <c r="AK232" s="2"/>
      <c r="AL232" s="10"/>
      <c r="AM232" s="211"/>
      <c r="AN232" s="51"/>
      <c r="AO232" s="212"/>
      <c r="AP232" s="10"/>
      <c r="AQ232" s="213"/>
      <c r="AR232" s="213"/>
      <c r="AS232" s="211"/>
      <c r="AT232" s="211"/>
      <c r="AU232" s="211"/>
      <c r="AV232" s="214"/>
      <c r="AW232" s="21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</row>
    <row r="233" ht="22.5" customHeight="1">
      <c r="A233" s="170">
        <f t="shared" si="6"/>
        <v>228</v>
      </c>
      <c r="B233" s="173" t="s">
        <v>2916</v>
      </c>
      <c r="C233" s="182" t="str">
        <f t="array" ref="C233">_xlfn.XLOOKUP(G233,DATABASE!$A$2:$A$806,DATABASE!$B$2:$B$806)</f>
        <v>ATM PEMKOT Kediri, JL Basuki Rahmat No15 Kediri</v>
      </c>
      <c r="D233" s="184" t="str">
        <f t="array" ref="D233">_xlfn.XLOOKUP(G233,DATABASE!$A$2:$A$809,DATABASE!$C$2:$C$809)</f>
        <v>ATM</v>
      </c>
      <c r="E233" s="184" t="s">
        <v>351</v>
      </c>
      <c r="F233" s="184" t="s">
        <v>243</v>
      </c>
      <c r="G233" s="184" t="s">
        <v>444</v>
      </c>
      <c r="H233" s="184">
        <v>202512.0</v>
      </c>
      <c r="I233" s="184" t="s">
        <v>1258</v>
      </c>
      <c r="J233" s="182"/>
      <c r="K233" s="184"/>
      <c r="L233" s="182" t="s">
        <v>446</v>
      </c>
      <c r="M233" s="191">
        <v>45449.0</v>
      </c>
      <c r="N233" s="191"/>
      <c r="O233" s="192">
        <v>97.44</v>
      </c>
      <c r="P233" s="194"/>
      <c r="Q233" s="195">
        <f t="shared" ref="Q233:R233" si="234">(O233*24*3600*30/8)/100000</f>
        <v>315.7056</v>
      </c>
      <c r="R233" s="195">
        <f t="shared" si="234"/>
        <v>0</v>
      </c>
      <c r="S233" s="197">
        <v>0.0</v>
      </c>
      <c r="T233" s="201">
        <f t="shared" si="31"/>
        <v>1</v>
      </c>
      <c r="U233" s="201">
        <v>0.99</v>
      </c>
      <c r="V233" s="194">
        <v>2678400.0</v>
      </c>
      <c r="W233" s="182">
        <f t="shared" si="3"/>
        <v>0</v>
      </c>
      <c r="X233" s="203" t="s">
        <v>291</v>
      </c>
      <c r="Y233" s="204">
        <v>1300000.0</v>
      </c>
      <c r="Z233" s="182"/>
      <c r="AA233" s="182"/>
      <c r="AB233" s="182"/>
      <c r="AC233" s="182"/>
      <c r="AD233" s="182"/>
      <c r="AE233" s="206">
        <f t="shared" si="137"/>
        <v>1300000</v>
      </c>
      <c r="AF233" s="207">
        <f t="shared" si="5"/>
        <v>1300000</v>
      </c>
      <c r="AG233" s="184"/>
      <c r="AH233" s="170"/>
      <c r="AI233" s="184"/>
      <c r="AJ233" s="2"/>
      <c r="AK233" s="2"/>
      <c r="AL233" s="10"/>
      <c r="AM233" s="211"/>
      <c r="AN233" s="51"/>
      <c r="AO233" s="212"/>
      <c r="AP233" s="10"/>
      <c r="AQ233" s="213"/>
      <c r="AR233" s="213"/>
      <c r="AS233" s="211"/>
      <c r="AT233" s="211"/>
      <c r="AU233" s="211"/>
      <c r="AV233" s="214"/>
      <c r="AW233" s="21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</row>
    <row r="234" ht="22.5" customHeight="1">
      <c r="A234" s="170">
        <f t="shared" si="6"/>
        <v>229</v>
      </c>
      <c r="B234" s="173" t="s">
        <v>2924</v>
      </c>
      <c r="C234" s="182" t="str">
        <f t="array" ref="C234">_xlfn.XLOOKUP(G234,DATABASE!$A$2:$A$806,DATABASE!$B$2:$B$806)</f>
        <v>Cabang Pamekasan</v>
      </c>
      <c r="D234" s="184" t="str">
        <f t="array" ref="D234">_xlfn.XLOOKUP(G234,DATABASE!$A$2:$A$809,DATABASE!$C$2:$C$809)</f>
        <v>CABANG</v>
      </c>
      <c r="E234" s="184" t="s">
        <v>351</v>
      </c>
      <c r="F234" s="184" t="s">
        <v>243</v>
      </c>
      <c r="G234" s="184" t="s">
        <v>802</v>
      </c>
      <c r="H234" s="184">
        <v>202512.0</v>
      </c>
      <c r="I234" s="184" t="s">
        <v>575</v>
      </c>
      <c r="J234" s="182"/>
      <c r="K234" s="184"/>
      <c r="L234" s="182" t="s">
        <v>804</v>
      </c>
      <c r="M234" s="194" t="s">
        <v>2245</v>
      </c>
      <c r="N234" s="191"/>
      <c r="O234" s="192">
        <v>14.82</v>
      </c>
      <c r="P234" s="194"/>
      <c r="Q234" s="195">
        <f t="shared" ref="Q234:R234" si="235">(O234*24*3600*30/8)/100000</f>
        <v>48.0168</v>
      </c>
      <c r="R234" s="195">
        <f t="shared" si="235"/>
        <v>0</v>
      </c>
      <c r="S234" s="197">
        <v>0.0</v>
      </c>
      <c r="T234" s="201">
        <f t="shared" si="31"/>
        <v>1</v>
      </c>
      <c r="U234" s="201">
        <v>0.99</v>
      </c>
      <c r="V234" s="194">
        <v>2678400.0</v>
      </c>
      <c r="W234" s="182">
        <f t="shared" si="3"/>
        <v>0</v>
      </c>
      <c r="X234" s="203" t="s">
        <v>291</v>
      </c>
      <c r="Y234" s="204">
        <v>3671171.0</v>
      </c>
      <c r="Z234" s="182"/>
      <c r="AA234" s="182"/>
      <c r="AB234" s="182"/>
      <c r="AC234" s="182"/>
      <c r="AD234" s="182"/>
      <c r="AE234" s="206">
        <f t="shared" si="137"/>
        <v>3671171</v>
      </c>
      <c r="AF234" s="207">
        <f t="shared" si="5"/>
        <v>3671171</v>
      </c>
      <c r="AG234" s="207">
        <v>3.6335307E7</v>
      </c>
      <c r="AH234" s="170"/>
      <c r="AI234" s="184"/>
      <c r="AJ234" s="2"/>
      <c r="AK234" s="2"/>
      <c r="AL234" s="10"/>
      <c r="AM234" s="211"/>
      <c r="AN234" s="51"/>
      <c r="AO234" s="212"/>
      <c r="AP234" s="10"/>
      <c r="AQ234" s="213"/>
      <c r="AR234" s="213"/>
      <c r="AS234" s="211"/>
      <c r="AT234" s="211"/>
      <c r="AU234" s="211"/>
      <c r="AV234" s="214"/>
      <c r="AW234" s="214"/>
      <c r="AX234" s="310"/>
      <c r="AY234" s="310"/>
      <c r="AZ234" s="310"/>
      <c r="BA234" s="310"/>
      <c r="BB234" s="310"/>
      <c r="BC234" s="310"/>
      <c r="BD234" s="310"/>
      <c r="BE234" s="310"/>
      <c r="BF234" s="310"/>
      <c r="BG234" s="310"/>
      <c r="BH234" s="310"/>
      <c r="BI234" s="310"/>
      <c r="BJ234" s="310"/>
      <c r="BK234" s="310"/>
      <c r="BL234" s="310"/>
      <c r="BM234" s="310"/>
      <c r="BN234" s="310"/>
      <c r="BO234" s="310"/>
      <c r="BP234" s="310"/>
      <c r="BQ234" s="310"/>
      <c r="BR234" s="310"/>
      <c r="BS234" s="310"/>
      <c r="BT234" s="310"/>
      <c r="BU234" s="310"/>
    </row>
    <row r="235" ht="22.5" customHeight="1">
      <c r="A235" s="170">
        <f t="shared" si="6"/>
        <v>230</v>
      </c>
      <c r="B235" s="173" t="s">
        <v>2924</v>
      </c>
      <c r="C235" s="182" t="str">
        <f t="array" ref="C235">_xlfn.XLOOKUP(G235,DATABASE!$A$2:$A$806,DATABASE!$B$2:$B$806)</f>
        <v>Capem Waru Pamekasan Cab Pamekasa Talangi I ,Dsn Tlangi,Pamekasan</v>
      </c>
      <c r="D235" s="184" t="str">
        <f t="array" ref="D235">_xlfn.XLOOKUP(G235,DATABASE!$A$2:$A$809,DATABASE!$C$2:$C$809)</f>
        <v>CAPEM</v>
      </c>
      <c r="E235" s="184" t="s">
        <v>351</v>
      </c>
      <c r="F235" s="184" t="s">
        <v>243</v>
      </c>
      <c r="G235" s="184" t="s">
        <v>1020</v>
      </c>
      <c r="H235" s="184">
        <v>202512.0</v>
      </c>
      <c r="I235" s="184" t="s">
        <v>753</v>
      </c>
      <c r="J235" s="182"/>
      <c r="K235" s="184"/>
      <c r="L235" s="182" t="s">
        <v>1022</v>
      </c>
      <c r="M235" s="191">
        <v>42156.0</v>
      </c>
      <c r="N235" s="191"/>
      <c r="O235" s="192">
        <v>2.75829</v>
      </c>
      <c r="P235" s="194"/>
      <c r="Q235" s="195">
        <f t="shared" ref="Q235:R235" si="236">(O235*24*3600*30/8)/100000</f>
        <v>8.9368596</v>
      </c>
      <c r="R235" s="195">
        <f t="shared" si="236"/>
        <v>0</v>
      </c>
      <c r="S235" s="197">
        <v>1200.0</v>
      </c>
      <c r="T235" s="201">
        <f t="shared" si="31"/>
        <v>0.9995519713</v>
      </c>
      <c r="U235" s="201">
        <v>0.99</v>
      </c>
      <c r="V235" s="194">
        <v>2678400.0</v>
      </c>
      <c r="W235" s="182">
        <f t="shared" si="3"/>
        <v>0</v>
      </c>
      <c r="X235" s="203" t="s">
        <v>291</v>
      </c>
      <c r="Y235" s="204">
        <v>2792792.0</v>
      </c>
      <c r="Z235" s="182"/>
      <c r="AA235" s="182"/>
      <c r="AB235" s="182"/>
      <c r="AC235" s="182"/>
      <c r="AD235" s="182"/>
      <c r="AE235" s="206">
        <f t="shared" si="137"/>
        <v>2792792</v>
      </c>
      <c r="AF235" s="207">
        <f t="shared" si="5"/>
        <v>2792792</v>
      </c>
      <c r="AG235" s="184"/>
      <c r="AH235" s="170"/>
      <c r="AI235" s="184"/>
      <c r="AJ235" s="2"/>
      <c r="AK235" s="2"/>
      <c r="AL235" s="10"/>
      <c r="AM235" s="211"/>
      <c r="AN235" s="51"/>
      <c r="AO235" s="212"/>
      <c r="AP235" s="10"/>
      <c r="AQ235" s="213"/>
      <c r="AR235" s="213"/>
      <c r="AS235" s="211"/>
      <c r="AT235" s="211"/>
      <c r="AU235" s="211"/>
      <c r="AV235" s="214"/>
      <c r="AW235" s="21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</row>
    <row r="236" ht="22.5" customHeight="1">
      <c r="A236" s="170">
        <f t="shared" si="6"/>
        <v>231</v>
      </c>
      <c r="B236" s="173" t="s">
        <v>2924</v>
      </c>
      <c r="C236" s="182" t="str">
        <f t="array" ref="C236">_xlfn.XLOOKUP(G236,DATABASE!$A$2:$A$806,DATABASE!$B$2:$B$806)</f>
        <v>Samsat Online Waru Pamekasan,, Raya Waru, Pamekasan</v>
      </c>
      <c r="D236" s="184" t="str">
        <f t="array" ref="D236">_xlfn.XLOOKUP(G236,DATABASE!$A$2:$A$809,DATABASE!$C$2:$C$809)</f>
        <v>SAMSAT ONLINE</v>
      </c>
      <c r="E236" s="184" t="s">
        <v>351</v>
      </c>
      <c r="F236" s="184" t="s">
        <v>243</v>
      </c>
      <c r="G236" s="184" t="s">
        <v>340</v>
      </c>
      <c r="H236" s="184">
        <v>202512.0</v>
      </c>
      <c r="I236" s="184" t="s">
        <v>480</v>
      </c>
      <c r="J236" s="182"/>
      <c r="K236" s="184"/>
      <c r="L236" s="182" t="s">
        <v>342</v>
      </c>
      <c r="M236" s="194" t="s">
        <v>3023</v>
      </c>
      <c r="N236" s="191"/>
      <c r="O236" s="192">
        <v>4.16</v>
      </c>
      <c r="P236" s="194"/>
      <c r="Q236" s="195">
        <f t="shared" ref="Q236:R236" si="237">(O236*24*3600*30/8)/100000</f>
        <v>13.4784</v>
      </c>
      <c r="R236" s="195">
        <f t="shared" si="237"/>
        <v>0</v>
      </c>
      <c r="S236" s="197">
        <v>0.0</v>
      </c>
      <c r="T236" s="201">
        <f t="shared" si="31"/>
        <v>1</v>
      </c>
      <c r="U236" s="201">
        <v>0.99</v>
      </c>
      <c r="V236" s="194">
        <v>2678400.0</v>
      </c>
      <c r="W236" s="182">
        <f t="shared" si="3"/>
        <v>0</v>
      </c>
      <c r="X236" s="203" t="s">
        <v>291</v>
      </c>
      <c r="Y236" s="204">
        <v>1950000.0</v>
      </c>
      <c r="Z236" s="182"/>
      <c r="AA236" s="182"/>
      <c r="AB236" s="182"/>
      <c r="AC236" s="182"/>
      <c r="AD236" s="182"/>
      <c r="AE236" s="206">
        <f t="shared" si="137"/>
        <v>1950000</v>
      </c>
      <c r="AF236" s="207">
        <f t="shared" si="5"/>
        <v>1950000</v>
      </c>
      <c r="AG236" s="184"/>
      <c r="AH236" s="170"/>
      <c r="AI236" s="184"/>
      <c r="AJ236" s="2"/>
      <c r="AK236" s="2"/>
      <c r="AL236" s="10"/>
      <c r="AM236" s="211"/>
      <c r="AN236" s="51"/>
      <c r="AO236" s="212"/>
      <c r="AP236" s="10"/>
      <c r="AQ236" s="213"/>
      <c r="AR236" s="213"/>
      <c r="AS236" s="211"/>
      <c r="AT236" s="211"/>
      <c r="AU236" s="211"/>
      <c r="AV236" s="214"/>
      <c r="AW236" s="21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</row>
    <row r="237" ht="22.5" customHeight="1">
      <c r="A237" s="170">
        <f t="shared" si="6"/>
        <v>232</v>
      </c>
      <c r="B237" s="173" t="s">
        <v>2924</v>
      </c>
      <c r="C237" s="182" t="str">
        <f t="array" ref="C237">_xlfn.XLOOKUP(G237,DATABASE!$A$2:$A$806,DATABASE!$B$2:$B$806)</f>
        <v>Kantor Kas RSUD Pamekasan, Raya Penglegur Pamekasan</v>
      </c>
      <c r="D237" s="184" t="str">
        <f t="array" ref="D237">_xlfn.XLOOKUP(G237,DATABASE!$A$2:$A$809,DATABASE!$C$2:$C$809)</f>
        <v>KANTOR KAS</v>
      </c>
      <c r="E237" s="184" t="s">
        <v>351</v>
      </c>
      <c r="F237" s="184" t="s">
        <v>243</v>
      </c>
      <c r="G237" s="184" t="s">
        <v>1907</v>
      </c>
      <c r="H237" s="184">
        <v>202512.0</v>
      </c>
      <c r="I237" s="184" t="s">
        <v>461</v>
      </c>
      <c r="J237" s="182"/>
      <c r="K237" s="184"/>
      <c r="L237" s="182" t="s">
        <v>1909</v>
      </c>
      <c r="M237" s="194" t="s">
        <v>3024</v>
      </c>
      <c r="N237" s="191"/>
      <c r="O237" s="192">
        <v>1.22168</v>
      </c>
      <c r="P237" s="194"/>
      <c r="Q237" s="195">
        <f t="shared" ref="Q237:R237" si="238">(O237*24*3600*30/8)/100000</f>
        <v>3.9582432</v>
      </c>
      <c r="R237" s="195">
        <f t="shared" si="238"/>
        <v>0</v>
      </c>
      <c r="S237" s="197">
        <v>0.0</v>
      </c>
      <c r="T237" s="201">
        <f t="shared" si="31"/>
        <v>1</v>
      </c>
      <c r="U237" s="201">
        <v>0.99</v>
      </c>
      <c r="V237" s="194">
        <v>2678400.0</v>
      </c>
      <c r="W237" s="182">
        <f t="shared" si="3"/>
        <v>0</v>
      </c>
      <c r="X237" s="203" t="s">
        <v>291</v>
      </c>
      <c r="Y237" s="204">
        <v>2319819.0</v>
      </c>
      <c r="Z237" s="182"/>
      <c r="AA237" s="182"/>
      <c r="AB237" s="182"/>
      <c r="AC237" s="182"/>
      <c r="AD237" s="182"/>
      <c r="AE237" s="206">
        <f t="shared" si="137"/>
        <v>2319819</v>
      </c>
      <c r="AF237" s="207">
        <f t="shared" si="5"/>
        <v>2319819</v>
      </c>
      <c r="AG237" s="184"/>
      <c r="AH237" s="170"/>
      <c r="AI237" s="184"/>
      <c r="AJ237" s="2"/>
      <c r="AK237" s="2"/>
      <c r="AL237" s="10"/>
      <c r="AM237" s="211"/>
      <c r="AN237" s="51"/>
      <c r="AO237" s="212"/>
      <c r="AP237" s="10"/>
      <c r="AQ237" s="213"/>
      <c r="AR237" s="213"/>
      <c r="AS237" s="211"/>
      <c r="AT237" s="211"/>
      <c r="AU237" s="211"/>
      <c r="AV237" s="214"/>
      <c r="AW237" s="21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</row>
    <row r="238" ht="22.5" customHeight="1">
      <c r="A238" s="170">
        <f t="shared" si="6"/>
        <v>233</v>
      </c>
      <c r="B238" s="173" t="s">
        <v>2924</v>
      </c>
      <c r="C238" s="182" t="str">
        <f t="array" ref="C238">_xlfn.XLOOKUP(G238,DATABASE!$A$2:$A$806,DATABASE!$B$2:$B$806)</f>
        <v>ATM Pemkab Pamekasan, Jl. Kabupaten 107 Pamekasan</v>
      </c>
      <c r="D238" s="184" t="str">
        <f t="array" ref="D238">_xlfn.XLOOKUP(G238,DATABASE!$A$2:$A$809,DATABASE!$C$2:$C$809)</f>
        <v>ATM</v>
      </c>
      <c r="E238" s="184" t="s">
        <v>351</v>
      </c>
      <c r="F238" s="184" t="s">
        <v>243</v>
      </c>
      <c r="G238" s="184" t="s">
        <v>2697</v>
      </c>
      <c r="H238" s="184">
        <v>202512.0</v>
      </c>
      <c r="I238" s="184" t="s">
        <v>1258</v>
      </c>
      <c r="J238" s="182"/>
      <c r="K238" s="184"/>
      <c r="L238" s="182" t="s">
        <v>2699</v>
      </c>
      <c r="M238" s="191">
        <v>45022.0</v>
      </c>
      <c r="N238" s="191"/>
      <c r="O238" s="192">
        <v>24.4</v>
      </c>
      <c r="P238" s="194"/>
      <c r="Q238" s="195">
        <f t="shared" ref="Q238:R238" si="239">(O238*24*3600*30/8)/100000</f>
        <v>79.056</v>
      </c>
      <c r="R238" s="195">
        <f t="shared" si="239"/>
        <v>0</v>
      </c>
      <c r="S238" s="197">
        <v>0.0</v>
      </c>
      <c r="T238" s="201">
        <f t="shared" si="31"/>
        <v>1</v>
      </c>
      <c r="U238" s="201">
        <v>0.99</v>
      </c>
      <c r="V238" s="194">
        <v>2678400.0</v>
      </c>
      <c r="W238" s="182">
        <f t="shared" si="3"/>
        <v>0</v>
      </c>
      <c r="X238" s="203" t="s">
        <v>291</v>
      </c>
      <c r="Y238" s="204">
        <v>1300000.0</v>
      </c>
      <c r="Z238" s="182"/>
      <c r="AA238" s="182"/>
      <c r="AB238" s="182"/>
      <c r="AC238" s="182"/>
      <c r="AD238" s="182"/>
      <c r="AE238" s="206">
        <f t="shared" si="137"/>
        <v>1300000</v>
      </c>
      <c r="AF238" s="207">
        <f t="shared" si="5"/>
        <v>1300000</v>
      </c>
      <c r="AG238" s="184"/>
      <c r="AH238" s="170"/>
      <c r="AI238" s="184"/>
      <c r="AJ238" s="2"/>
      <c r="AK238" s="2"/>
      <c r="AL238" s="10"/>
      <c r="AM238" s="211"/>
      <c r="AN238" s="51"/>
      <c r="AO238" s="212"/>
      <c r="AP238" s="10"/>
      <c r="AQ238" s="213"/>
      <c r="AR238" s="213"/>
      <c r="AS238" s="211"/>
      <c r="AT238" s="211"/>
      <c r="AU238" s="211"/>
      <c r="AV238" s="214"/>
      <c r="AW238" s="21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</row>
    <row r="239" ht="22.5" customHeight="1">
      <c r="A239" s="170">
        <f t="shared" si="6"/>
        <v>234</v>
      </c>
      <c r="B239" s="173" t="s">
        <v>2924</v>
      </c>
      <c r="C239" s="182" t="str">
        <f t="array" ref="C239">_xlfn.XLOOKUP(G239,DATABASE!$A$2:$A$806,DATABASE!$B$2:$B$806)</f>
        <v>Capem Larangan, Raya Sumenep-Pamekasan, Pamekasan</v>
      </c>
      <c r="D239" s="184" t="str">
        <f t="array" ref="D239">_xlfn.XLOOKUP(G239,DATABASE!$A$2:$A$809,DATABASE!$C$2:$C$809)</f>
        <v>CAPEM</v>
      </c>
      <c r="E239" s="184" t="s">
        <v>351</v>
      </c>
      <c r="F239" s="184" t="s">
        <v>243</v>
      </c>
      <c r="G239" s="184" t="s">
        <v>1302</v>
      </c>
      <c r="H239" s="184">
        <v>202512.0</v>
      </c>
      <c r="I239" s="184" t="s">
        <v>753</v>
      </c>
      <c r="J239" s="182"/>
      <c r="K239" s="184"/>
      <c r="L239" s="182" t="s">
        <v>1304</v>
      </c>
      <c r="M239" s="194" t="s">
        <v>3026</v>
      </c>
      <c r="N239" s="191"/>
      <c r="O239" s="192">
        <v>42.76000000000001</v>
      </c>
      <c r="P239" s="194"/>
      <c r="Q239" s="195">
        <f t="shared" ref="Q239:R239" si="240">(O239*24*3600*30/8)/100000</f>
        <v>138.5424</v>
      </c>
      <c r="R239" s="195">
        <f t="shared" si="240"/>
        <v>0</v>
      </c>
      <c r="S239" s="197">
        <v>180.0</v>
      </c>
      <c r="T239" s="201">
        <f t="shared" si="31"/>
        <v>0.9999327957</v>
      </c>
      <c r="U239" s="201">
        <v>0.99</v>
      </c>
      <c r="V239" s="194">
        <v>2678400.0</v>
      </c>
      <c r="W239" s="182">
        <f t="shared" si="3"/>
        <v>0</v>
      </c>
      <c r="X239" s="203" t="s">
        <v>291</v>
      </c>
      <c r="Y239" s="204">
        <v>2792792.0</v>
      </c>
      <c r="Z239" s="182"/>
      <c r="AA239" s="182"/>
      <c r="AB239" s="182"/>
      <c r="AC239" s="182"/>
      <c r="AD239" s="182"/>
      <c r="AE239" s="206">
        <f t="shared" si="137"/>
        <v>2792792</v>
      </c>
      <c r="AF239" s="207">
        <f t="shared" si="5"/>
        <v>2792792</v>
      </c>
      <c r="AG239" s="184"/>
      <c r="AH239" s="170"/>
      <c r="AI239" s="184"/>
      <c r="AJ239" s="2"/>
      <c r="AK239" s="2"/>
      <c r="AL239" s="10"/>
      <c r="AM239" s="211"/>
      <c r="AN239" s="51"/>
      <c r="AO239" s="212"/>
      <c r="AP239" s="10"/>
      <c r="AQ239" s="213"/>
      <c r="AR239" s="213"/>
      <c r="AS239" s="211"/>
      <c r="AT239" s="211"/>
      <c r="AU239" s="211"/>
      <c r="AV239" s="214"/>
      <c r="AW239" s="21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</row>
    <row r="240" ht="22.5" customHeight="1">
      <c r="A240" s="170">
        <f t="shared" si="6"/>
        <v>235</v>
      </c>
      <c r="B240" s="173" t="s">
        <v>2924</v>
      </c>
      <c r="C240" s="182" t="str">
        <f t="array" ref="C240">_xlfn.XLOOKUP(G240,DATABASE!$A$2:$A$806,DATABASE!$B$2:$B$806)</f>
        <v>Kantor Fungsional Palengaan Cab Pamekasan RT 01 RW 0,Kantor Fungsional Palegaan, Dusun Glugur, Pamekasan</v>
      </c>
      <c r="D240" s="184" t="str">
        <f t="array" ref="D240">_xlfn.XLOOKUP(G240,DATABASE!$A$2:$A$809,DATABASE!$C$2:$C$809)</f>
        <v>KANTOR FUNGSIONAL</v>
      </c>
      <c r="E240" s="184" t="s">
        <v>351</v>
      </c>
      <c r="F240" s="184" t="s">
        <v>243</v>
      </c>
      <c r="G240" s="184" t="s">
        <v>2735</v>
      </c>
      <c r="H240" s="184">
        <v>202512.0</v>
      </c>
      <c r="I240" s="184" t="s">
        <v>461</v>
      </c>
      <c r="J240" s="182"/>
      <c r="K240" s="184"/>
      <c r="L240" s="182" t="s">
        <v>2737</v>
      </c>
      <c r="M240" s="194" t="s">
        <v>3027</v>
      </c>
      <c r="N240" s="191"/>
      <c r="O240" s="192">
        <v>3.76</v>
      </c>
      <c r="P240" s="194"/>
      <c r="Q240" s="195">
        <f t="shared" ref="Q240:R240" si="241">(O240*24*3600*30/8)/100000</f>
        <v>12.1824</v>
      </c>
      <c r="R240" s="195">
        <f t="shared" si="241"/>
        <v>0</v>
      </c>
      <c r="S240" s="197">
        <v>0.0</v>
      </c>
      <c r="T240" s="201">
        <f t="shared" si="31"/>
        <v>1</v>
      </c>
      <c r="U240" s="201">
        <v>0.99</v>
      </c>
      <c r="V240" s="194">
        <v>2678400.0</v>
      </c>
      <c r="W240" s="182">
        <f t="shared" si="3"/>
        <v>0</v>
      </c>
      <c r="X240" s="203" t="s">
        <v>291</v>
      </c>
      <c r="Y240" s="204">
        <v>2319819.0</v>
      </c>
      <c r="Z240" s="182"/>
      <c r="AA240" s="182"/>
      <c r="AB240" s="182"/>
      <c r="AC240" s="182"/>
      <c r="AD240" s="182"/>
      <c r="AE240" s="206">
        <f t="shared" si="137"/>
        <v>2319819</v>
      </c>
      <c r="AF240" s="207">
        <f t="shared" si="5"/>
        <v>2319819</v>
      </c>
      <c r="AG240" s="184"/>
      <c r="AH240" s="170"/>
      <c r="AI240" s="184"/>
      <c r="AJ240" s="2"/>
      <c r="AK240" s="2"/>
      <c r="AL240" s="10"/>
      <c r="AM240" s="211"/>
      <c r="AN240" s="51"/>
      <c r="AO240" s="212"/>
      <c r="AP240" s="10"/>
      <c r="AQ240" s="213"/>
      <c r="AR240" s="213"/>
      <c r="AS240" s="211"/>
      <c r="AT240" s="211"/>
      <c r="AU240" s="211"/>
      <c r="AV240" s="214"/>
      <c r="AW240" s="21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</row>
    <row r="241" ht="22.5" customHeight="1">
      <c r="A241" s="170">
        <f t="shared" si="6"/>
        <v>236</v>
      </c>
      <c r="B241" s="173" t="s">
        <v>2924</v>
      </c>
      <c r="C241" s="182" t="str">
        <f t="array" ref="C241">_xlfn.XLOOKUP(G241,DATABASE!$A$2:$A$806,DATABASE!$B$2:$B$806)</f>
        <v>PBB Dispenda Pamekasan, Jl Amin Japfar Pamekasan</v>
      </c>
      <c r="D241" s="184" t="str">
        <f t="array" ref="D241">_xlfn.XLOOKUP(G241,DATABASE!$A$2:$A$809,DATABASE!$C$2:$C$809)</f>
        <v>PBB</v>
      </c>
      <c r="E241" s="184" t="s">
        <v>351</v>
      </c>
      <c r="F241" s="184" t="s">
        <v>243</v>
      </c>
      <c r="G241" s="184" t="s">
        <v>649</v>
      </c>
      <c r="H241" s="184">
        <v>202512.0</v>
      </c>
      <c r="I241" s="184" t="s">
        <v>461</v>
      </c>
      <c r="J241" s="182"/>
      <c r="K241" s="184"/>
      <c r="L241" s="182" t="s">
        <v>651</v>
      </c>
      <c r="M241" s="194" t="s">
        <v>3028</v>
      </c>
      <c r="N241" s="191"/>
      <c r="O241" s="192">
        <v>28.51</v>
      </c>
      <c r="P241" s="194"/>
      <c r="Q241" s="195">
        <f t="shared" ref="Q241:R241" si="242">(O241*24*3600*30/8)/100000</f>
        <v>92.3724</v>
      </c>
      <c r="R241" s="195">
        <f t="shared" si="242"/>
        <v>0</v>
      </c>
      <c r="S241" s="197">
        <v>0.0</v>
      </c>
      <c r="T241" s="201">
        <f t="shared" si="31"/>
        <v>1</v>
      </c>
      <c r="U241" s="201">
        <v>0.99</v>
      </c>
      <c r="V241" s="194">
        <v>2678400.0</v>
      </c>
      <c r="W241" s="182">
        <f t="shared" si="3"/>
        <v>0</v>
      </c>
      <c r="X241" s="203" t="s">
        <v>291</v>
      </c>
      <c r="Y241" s="204">
        <v>2319819.0</v>
      </c>
      <c r="Z241" s="182"/>
      <c r="AA241" s="182"/>
      <c r="AB241" s="182"/>
      <c r="AC241" s="182"/>
      <c r="AD241" s="182"/>
      <c r="AE241" s="206">
        <f t="shared" si="137"/>
        <v>2319819</v>
      </c>
      <c r="AF241" s="207">
        <f t="shared" si="5"/>
        <v>2319819</v>
      </c>
      <c r="AG241" s="184"/>
      <c r="AH241" s="170"/>
      <c r="AI241" s="184"/>
      <c r="AJ241" s="2"/>
      <c r="AK241" s="2"/>
      <c r="AL241" s="10"/>
      <c r="AM241" s="211"/>
      <c r="AN241" s="51"/>
      <c r="AO241" s="212"/>
      <c r="AP241" s="10"/>
      <c r="AQ241" s="213"/>
      <c r="AR241" s="213"/>
      <c r="AS241" s="211"/>
      <c r="AT241" s="211"/>
      <c r="AU241" s="211"/>
      <c r="AV241" s="214"/>
      <c r="AW241" s="21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</row>
    <row r="242" ht="22.5" customHeight="1">
      <c r="A242" s="170">
        <f t="shared" si="6"/>
        <v>237</v>
      </c>
      <c r="B242" s="173" t="s">
        <v>2924</v>
      </c>
      <c r="C242" s="182" t="str">
        <f t="array" ref="C242">_xlfn.XLOOKUP(G242,DATABASE!$A$2:$A$806,DATABASE!$B$2:$B$806)</f>
        <v>ATM Pemkab Pamekasan, Jl. Jokotole, Pamekasan</v>
      </c>
      <c r="D242" s="184" t="str">
        <f t="array" ref="D242">_xlfn.XLOOKUP(G242,DATABASE!$A$2:$A$809,DATABASE!$C$2:$C$809)</f>
        <v>ATM</v>
      </c>
      <c r="E242" s="184" t="s">
        <v>351</v>
      </c>
      <c r="F242" s="184" t="s">
        <v>243</v>
      </c>
      <c r="G242" s="184" t="s">
        <v>1816</v>
      </c>
      <c r="H242" s="184">
        <v>202512.0</v>
      </c>
      <c r="I242" s="184" t="s">
        <v>1258</v>
      </c>
      <c r="J242" s="182"/>
      <c r="K242" s="184"/>
      <c r="L242" s="182" t="s">
        <v>1818</v>
      </c>
      <c r="M242" s="194" t="s">
        <v>3029</v>
      </c>
      <c r="N242" s="191"/>
      <c r="O242" s="192">
        <v>30.82</v>
      </c>
      <c r="P242" s="194"/>
      <c r="Q242" s="195">
        <f t="shared" ref="Q242:R242" si="243">(O242*24*3600*30/8)/100000</f>
        <v>99.8568</v>
      </c>
      <c r="R242" s="195">
        <f t="shared" si="243"/>
        <v>0</v>
      </c>
      <c r="S242" s="197">
        <v>0.0</v>
      </c>
      <c r="T242" s="201">
        <f t="shared" si="31"/>
        <v>1</v>
      </c>
      <c r="U242" s="201">
        <v>0.99</v>
      </c>
      <c r="V242" s="194">
        <v>2678400.0</v>
      </c>
      <c r="W242" s="182">
        <f t="shared" si="3"/>
        <v>0</v>
      </c>
      <c r="X242" s="203" t="s">
        <v>291</v>
      </c>
      <c r="Y242" s="204">
        <v>1300000.0</v>
      </c>
      <c r="Z242" s="182"/>
      <c r="AA242" s="182"/>
      <c r="AB242" s="182"/>
      <c r="AC242" s="182"/>
      <c r="AD242" s="182"/>
      <c r="AE242" s="206">
        <f t="shared" si="137"/>
        <v>1300000</v>
      </c>
      <c r="AF242" s="207">
        <f t="shared" si="5"/>
        <v>1300000</v>
      </c>
      <c r="AG242" s="184"/>
      <c r="AH242" s="170"/>
      <c r="AI242" s="184"/>
      <c r="AJ242" s="2"/>
      <c r="AK242" s="2"/>
      <c r="AL242" s="10"/>
      <c r="AM242" s="211"/>
      <c r="AN242" s="51"/>
      <c r="AO242" s="212"/>
      <c r="AP242" s="10"/>
      <c r="AQ242" s="213"/>
      <c r="AR242" s="213"/>
      <c r="AS242" s="211"/>
      <c r="AT242" s="211"/>
      <c r="AU242" s="211"/>
      <c r="AV242" s="214"/>
      <c r="AW242" s="21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</row>
    <row r="243" ht="22.5" customHeight="1">
      <c r="A243" s="170">
        <f t="shared" si="6"/>
        <v>238</v>
      </c>
      <c r="B243" s="173" t="s">
        <v>2924</v>
      </c>
      <c r="C243" s="182" t="str">
        <f t="array" ref="C243">_xlfn.XLOOKUP(G243,DATABASE!$A$2:$A$806,DATABASE!$B$2:$B$806)</f>
        <v>ATM RS Asy Syaafi, Jl. Bonorogo 17, Pamekasan</v>
      </c>
      <c r="D243" s="184" t="str">
        <f t="array" ref="D243">_xlfn.XLOOKUP(G243,DATABASE!$A$2:$A$809,DATABASE!$C$2:$C$809)</f>
        <v>ATM</v>
      </c>
      <c r="E243" s="184" t="s">
        <v>351</v>
      </c>
      <c r="F243" s="184" t="s">
        <v>243</v>
      </c>
      <c r="G243" s="184" t="s">
        <v>1973</v>
      </c>
      <c r="H243" s="184">
        <v>202512.0</v>
      </c>
      <c r="I243" s="184" t="s">
        <v>1258</v>
      </c>
      <c r="J243" s="182"/>
      <c r="K243" s="184"/>
      <c r="L243" s="182" t="s">
        <v>1975</v>
      </c>
      <c r="M243" s="194" t="s">
        <v>3030</v>
      </c>
      <c r="N243" s="191"/>
      <c r="O243" s="192">
        <v>27.42</v>
      </c>
      <c r="P243" s="194"/>
      <c r="Q243" s="195">
        <f t="shared" ref="Q243:R243" si="244">(O243*24*3600*30/8)/100000</f>
        <v>88.8408</v>
      </c>
      <c r="R243" s="195">
        <f t="shared" si="244"/>
        <v>0</v>
      </c>
      <c r="S243" s="197">
        <v>0.0</v>
      </c>
      <c r="T243" s="201">
        <f t="shared" si="31"/>
        <v>1</v>
      </c>
      <c r="U243" s="201">
        <v>0.99</v>
      </c>
      <c r="V243" s="194">
        <v>2678400.0</v>
      </c>
      <c r="W243" s="182">
        <f t="shared" si="3"/>
        <v>0</v>
      </c>
      <c r="X243" s="203" t="s">
        <v>291</v>
      </c>
      <c r="Y243" s="204">
        <v>1300000.0</v>
      </c>
      <c r="Z243" s="182"/>
      <c r="AA243" s="182"/>
      <c r="AB243" s="182"/>
      <c r="AC243" s="182"/>
      <c r="AD243" s="182"/>
      <c r="AE243" s="206">
        <f t="shared" si="137"/>
        <v>1300000</v>
      </c>
      <c r="AF243" s="207">
        <f t="shared" si="5"/>
        <v>1300000</v>
      </c>
      <c r="AG243" s="184"/>
      <c r="AH243" s="170"/>
      <c r="AI243" s="184"/>
      <c r="AJ243" s="2"/>
      <c r="AK243" s="2"/>
      <c r="AL243" s="10"/>
      <c r="AM243" s="211"/>
      <c r="AN243" s="51"/>
      <c r="AO243" s="212"/>
      <c r="AP243" s="10"/>
      <c r="AQ243" s="213"/>
      <c r="AR243" s="213"/>
      <c r="AS243" s="211"/>
      <c r="AT243" s="211"/>
      <c r="AU243" s="211"/>
      <c r="AV243" s="214"/>
      <c r="AW243" s="21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</row>
    <row r="244" ht="22.5" customHeight="1">
      <c r="A244" s="170">
        <f t="shared" si="6"/>
        <v>239</v>
      </c>
      <c r="B244" s="173" t="s">
        <v>2924</v>
      </c>
      <c r="C244" s="182" t="str">
        <f t="array" ref="C244">_xlfn.XLOOKUP(G244,DATABASE!$A$2:$A$806,DATABASE!$B$2:$B$806)</f>
        <v>ATM RS Larasati, RY PAMEKASAN PAKONG DSN BALANGGAR, RT 001 RW 004 DS PAKONG KEC PAKONG KAB PAMEKASAN, PAMEKASAN,00</v>
      </c>
      <c r="D244" s="184" t="str">
        <f t="array" ref="D244">_xlfn.XLOOKUP(G244,DATABASE!$A$2:$A$809,DATABASE!$C$2:$C$809)</f>
        <v>ATM</v>
      </c>
      <c r="E244" s="184" t="s">
        <v>351</v>
      </c>
      <c r="F244" s="184" t="s">
        <v>243</v>
      </c>
      <c r="G244" s="184" t="s">
        <v>1969</v>
      </c>
      <c r="H244" s="184">
        <v>202512.0</v>
      </c>
      <c r="I244" s="184" t="s">
        <v>1258</v>
      </c>
      <c r="J244" s="182"/>
      <c r="K244" s="184"/>
      <c r="L244" s="182" t="s">
        <v>1971</v>
      </c>
      <c r="M244" s="194" t="s">
        <v>3030</v>
      </c>
      <c r="N244" s="191"/>
      <c r="O244" s="192">
        <v>0.02471</v>
      </c>
      <c r="P244" s="194"/>
      <c r="Q244" s="195">
        <f t="shared" ref="Q244:R244" si="245">(O244*24*3600*30/8)/100000</f>
        <v>0.0800604</v>
      </c>
      <c r="R244" s="195">
        <f t="shared" si="245"/>
        <v>0</v>
      </c>
      <c r="S244" s="197">
        <v>0.0</v>
      </c>
      <c r="T244" s="201">
        <f t="shared" si="31"/>
        <v>1</v>
      </c>
      <c r="U244" s="201">
        <v>0.99</v>
      </c>
      <c r="V244" s="194">
        <v>2678400.0</v>
      </c>
      <c r="W244" s="182">
        <f t="shared" si="3"/>
        <v>0</v>
      </c>
      <c r="X244" s="203" t="s">
        <v>291</v>
      </c>
      <c r="Y244" s="204">
        <v>1300000.0</v>
      </c>
      <c r="Z244" s="182"/>
      <c r="AA244" s="182"/>
      <c r="AB244" s="182"/>
      <c r="AC244" s="182"/>
      <c r="AD244" s="182"/>
      <c r="AE244" s="206">
        <f t="shared" si="137"/>
        <v>1300000</v>
      </c>
      <c r="AF244" s="207">
        <f t="shared" si="5"/>
        <v>1300000</v>
      </c>
      <c r="AG244" s="184"/>
      <c r="AH244" s="170"/>
      <c r="AI244" s="184"/>
      <c r="AJ244" s="2"/>
      <c r="AK244" s="2"/>
      <c r="AL244" s="10"/>
      <c r="AM244" s="211"/>
      <c r="AN244" s="51"/>
      <c r="AO244" s="212"/>
      <c r="AP244" s="10"/>
      <c r="AQ244" s="213"/>
      <c r="AR244" s="213"/>
      <c r="AS244" s="211"/>
      <c r="AT244" s="211"/>
      <c r="AU244" s="211"/>
      <c r="AV244" s="214"/>
      <c r="AW244" s="21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</row>
    <row r="245" ht="22.5" customHeight="1">
      <c r="A245" s="170">
        <f t="shared" si="6"/>
        <v>240</v>
      </c>
      <c r="B245" s="173" t="s">
        <v>2924</v>
      </c>
      <c r="C245" s="182" t="str">
        <f t="array" ref="C245">_xlfn.XLOOKUP(G245,DATABASE!$A$2:$A$806,DATABASE!$B$2:$B$806)</f>
        <v>Payment Point UNIRA, Raya Panglegur KM 3.5, Pamekasan</v>
      </c>
      <c r="D245" s="184" t="str">
        <f t="array" ref="D245">_xlfn.XLOOKUP(G245,DATABASE!$A$2:$A$809,DATABASE!$C$2:$C$809)</f>
        <v>PAYMENT POINT</v>
      </c>
      <c r="E245" s="184" t="s">
        <v>351</v>
      </c>
      <c r="F245" s="184" t="s">
        <v>243</v>
      </c>
      <c r="G245" s="184" t="s">
        <v>2029</v>
      </c>
      <c r="H245" s="184">
        <v>202512.0</v>
      </c>
      <c r="I245" s="184" t="s">
        <v>461</v>
      </c>
      <c r="J245" s="182"/>
      <c r="K245" s="184"/>
      <c r="L245" s="182" t="s">
        <v>2031</v>
      </c>
      <c r="M245" s="191">
        <v>42712.0</v>
      </c>
      <c r="N245" s="191"/>
      <c r="O245" s="192">
        <v>6.42</v>
      </c>
      <c r="P245" s="194"/>
      <c r="Q245" s="195">
        <f t="shared" ref="Q245:R245" si="246">(O245*24*3600*30/8)/100000</f>
        <v>20.8008</v>
      </c>
      <c r="R245" s="195">
        <f t="shared" si="246"/>
        <v>0</v>
      </c>
      <c r="S245" s="197">
        <v>0.0</v>
      </c>
      <c r="T245" s="201">
        <f t="shared" si="31"/>
        <v>1</v>
      </c>
      <c r="U245" s="201">
        <v>0.99</v>
      </c>
      <c r="V245" s="194">
        <v>2678400.0</v>
      </c>
      <c r="W245" s="182">
        <f t="shared" si="3"/>
        <v>0</v>
      </c>
      <c r="X245" s="203" t="s">
        <v>291</v>
      </c>
      <c r="Y245" s="204">
        <v>2319819.0</v>
      </c>
      <c r="Z245" s="182"/>
      <c r="AA245" s="182"/>
      <c r="AB245" s="182"/>
      <c r="AC245" s="182"/>
      <c r="AD245" s="182"/>
      <c r="AE245" s="206">
        <f t="shared" si="137"/>
        <v>2319819</v>
      </c>
      <c r="AF245" s="207">
        <f t="shared" si="5"/>
        <v>2319819</v>
      </c>
      <c r="AG245" s="184"/>
      <c r="AH245" s="170"/>
      <c r="AI245" s="184"/>
      <c r="AJ245" s="2"/>
      <c r="AK245" s="2"/>
      <c r="AL245" s="10"/>
      <c r="AM245" s="211"/>
      <c r="AN245" s="51"/>
      <c r="AO245" s="212"/>
      <c r="AP245" s="10"/>
      <c r="AQ245" s="213"/>
      <c r="AR245" s="213"/>
      <c r="AS245" s="211"/>
      <c r="AT245" s="211"/>
      <c r="AU245" s="211"/>
      <c r="AV245" s="214"/>
      <c r="AW245" s="21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</row>
    <row r="246" ht="22.5" customHeight="1">
      <c r="A246" s="170">
        <f t="shared" si="6"/>
        <v>241</v>
      </c>
      <c r="B246" s="173" t="s">
        <v>2924</v>
      </c>
      <c r="C246" s="182" t="str">
        <f t="array" ref="C246">_xlfn.XLOOKUP(G246,DATABASE!$A$2:$A$806,DATABASE!$B$2:$B$806)</f>
        <v>ATM UPT Badan Pendapatan Prov Jatim Jl.Stadion 40A, Pamekasan</v>
      </c>
      <c r="D246" s="184" t="str">
        <f t="array" ref="D246">_xlfn.XLOOKUP(G246,DATABASE!$A$2:$A$809,DATABASE!$C$2:$C$809)</f>
        <v>ATM</v>
      </c>
      <c r="E246" s="184" t="s">
        <v>351</v>
      </c>
      <c r="F246" s="184" t="s">
        <v>243</v>
      </c>
      <c r="G246" s="184" t="s">
        <v>2188</v>
      </c>
      <c r="H246" s="184">
        <v>202512.0</v>
      </c>
      <c r="I246" s="184" t="s">
        <v>1258</v>
      </c>
      <c r="J246" s="182"/>
      <c r="K246" s="184"/>
      <c r="L246" s="182" t="s">
        <v>2190</v>
      </c>
      <c r="M246" s="194" t="s">
        <v>3031</v>
      </c>
      <c r="N246" s="191"/>
      <c r="O246" s="192">
        <v>2.37019</v>
      </c>
      <c r="P246" s="194"/>
      <c r="Q246" s="195">
        <f t="shared" ref="Q246:R246" si="247">(O246*24*3600*30/8)/100000</f>
        <v>7.6794156</v>
      </c>
      <c r="R246" s="195">
        <f t="shared" si="247"/>
        <v>0</v>
      </c>
      <c r="S246" s="197">
        <v>0.0</v>
      </c>
      <c r="T246" s="201">
        <f t="shared" si="31"/>
        <v>1</v>
      </c>
      <c r="U246" s="201">
        <v>0.99</v>
      </c>
      <c r="V246" s="194">
        <v>2678400.0</v>
      </c>
      <c r="W246" s="182">
        <f t="shared" si="3"/>
        <v>0</v>
      </c>
      <c r="X246" s="203" t="s">
        <v>291</v>
      </c>
      <c r="Y246" s="204">
        <v>1300000.0</v>
      </c>
      <c r="Z246" s="182"/>
      <c r="AA246" s="182"/>
      <c r="AB246" s="182"/>
      <c r="AC246" s="182"/>
      <c r="AD246" s="182"/>
      <c r="AE246" s="206">
        <f t="shared" si="137"/>
        <v>1300000</v>
      </c>
      <c r="AF246" s="207">
        <f t="shared" si="5"/>
        <v>1300000</v>
      </c>
      <c r="AG246" s="184"/>
      <c r="AH246" s="170"/>
      <c r="AI246" s="184"/>
      <c r="AJ246" s="2"/>
      <c r="AK246" s="2"/>
      <c r="AL246" s="10"/>
      <c r="AM246" s="211"/>
      <c r="AN246" s="51"/>
      <c r="AO246" s="212"/>
      <c r="AP246" s="10"/>
      <c r="AQ246" s="213"/>
      <c r="AR246" s="213"/>
      <c r="AS246" s="211"/>
      <c r="AT246" s="211"/>
      <c r="AU246" s="211"/>
      <c r="AV246" s="214"/>
      <c r="AW246" s="21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</row>
    <row r="247" ht="22.5" customHeight="1">
      <c r="A247" s="170">
        <f t="shared" si="6"/>
        <v>242</v>
      </c>
      <c r="B247" s="173" t="s">
        <v>2924</v>
      </c>
      <c r="C247" s="182" t="str">
        <f t="array" ref="C247">_xlfn.XLOOKUP(G247,DATABASE!$A$2:$A$806,DATABASE!$B$2:$B$806)</f>
        <v>Host To Host SP2D BKD Tk II JL.Stadion 58A Pamekasan</v>
      </c>
      <c r="D247" s="184" t="str">
        <f t="array" ref="D247">_xlfn.XLOOKUP(G247,DATABASE!$A$2:$A$809,DATABASE!$C$2:$C$809)</f>
        <v>H2H</v>
      </c>
      <c r="E247" s="184" t="s">
        <v>351</v>
      </c>
      <c r="F247" s="184" t="s">
        <v>243</v>
      </c>
      <c r="G247" s="184" t="s">
        <v>563</v>
      </c>
      <c r="H247" s="184">
        <v>202512.0</v>
      </c>
      <c r="I247" s="184" t="s">
        <v>2930</v>
      </c>
      <c r="J247" s="182"/>
      <c r="K247" s="184"/>
      <c r="L247" s="182" t="s">
        <v>565</v>
      </c>
      <c r="M247" s="194" t="s">
        <v>3028</v>
      </c>
      <c r="N247" s="191"/>
      <c r="O247" s="192">
        <v>1.15152</v>
      </c>
      <c r="P247" s="194"/>
      <c r="Q247" s="195">
        <f t="shared" ref="Q247:R247" si="248">(O247*24*3600*30/8)/100000</f>
        <v>3.7309248</v>
      </c>
      <c r="R247" s="195">
        <f t="shared" si="248"/>
        <v>0</v>
      </c>
      <c r="S247" s="197">
        <v>0.0</v>
      </c>
      <c r="T247" s="201">
        <f t="shared" si="31"/>
        <v>1</v>
      </c>
      <c r="U247" s="201">
        <v>0.99</v>
      </c>
      <c r="V247" s="194">
        <v>2678400.0</v>
      </c>
      <c r="W247" s="182">
        <f t="shared" si="3"/>
        <v>0</v>
      </c>
      <c r="X247" s="203" t="s">
        <v>291</v>
      </c>
      <c r="Y247" s="204">
        <v>2319819.0</v>
      </c>
      <c r="Z247" s="182"/>
      <c r="AA247" s="182"/>
      <c r="AB247" s="182"/>
      <c r="AC247" s="182"/>
      <c r="AD247" s="182"/>
      <c r="AE247" s="206">
        <f t="shared" si="137"/>
        <v>2319819</v>
      </c>
      <c r="AF247" s="207">
        <f t="shared" si="5"/>
        <v>2319819</v>
      </c>
      <c r="AG247" s="184"/>
      <c r="AH247" s="170" t="s">
        <v>276</v>
      </c>
      <c r="AI247" s="184"/>
      <c r="AJ247" s="2"/>
      <c r="AK247" s="2"/>
      <c r="AL247" s="10"/>
      <c r="AM247" s="211"/>
      <c r="AN247" s="51"/>
      <c r="AO247" s="212"/>
      <c r="AP247" s="10"/>
      <c r="AQ247" s="213"/>
      <c r="AR247" s="213"/>
      <c r="AS247" s="211"/>
      <c r="AT247" s="211"/>
      <c r="AU247" s="211"/>
      <c r="AV247" s="214"/>
      <c r="AW247" s="21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</row>
    <row r="248" ht="22.5" customHeight="1">
      <c r="A248" s="170">
        <f t="shared" si="6"/>
        <v>243</v>
      </c>
      <c r="B248" s="173" t="s">
        <v>2924</v>
      </c>
      <c r="C248" s="182" t="str">
        <f t="array" ref="C248">_xlfn.XLOOKUP(G248,DATABASE!$A$2:$A$806,DATABASE!$B$2:$B$806)</f>
        <v>Payment Point Pelayanan Publik Pamekasan,Jl.Raya Panglegur Gedung Islamic Center Kabupaten Pamekasan</v>
      </c>
      <c r="D248" s="184" t="str">
        <f t="array" ref="D248">_xlfn.XLOOKUP(G248,DATABASE!$A$2:$A$809,DATABASE!$C$2:$C$809)</f>
        <v>PAYMENT POINT</v>
      </c>
      <c r="E248" s="184" t="s">
        <v>351</v>
      </c>
      <c r="F248" s="184" t="s">
        <v>243</v>
      </c>
      <c r="G248" s="184" t="s">
        <v>2373</v>
      </c>
      <c r="H248" s="184">
        <v>202512.0</v>
      </c>
      <c r="I248" s="184" t="s">
        <v>461</v>
      </c>
      <c r="J248" s="182"/>
      <c r="K248" s="184"/>
      <c r="L248" s="182" t="s">
        <v>2375</v>
      </c>
      <c r="M248" s="194" t="s">
        <v>3033</v>
      </c>
      <c r="N248" s="191"/>
      <c r="O248" s="192">
        <v>1.68757</v>
      </c>
      <c r="P248" s="194"/>
      <c r="Q248" s="195">
        <f t="shared" ref="Q248:R248" si="249">(O248*24*3600*30/8)/100000</f>
        <v>5.4677268</v>
      </c>
      <c r="R248" s="195">
        <f t="shared" si="249"/>
        <v>0</v>
      </c>
      <c r="S248" s="197">
        <v>0.0</v>
      </c>
      <c r="T248" s="201">
        <f t="shared" si="31"/>
        <v>1</v>
      </c>
      <c r="U248" s="201">
        <v>0.99</v>
      </c>
      <c r="V248" s="194">
        <v>2678400.0</v>
      </c>
      <c r="W248" s="182">
        <f t="shared" si="3"/>
        <v>0</v>
      </c>
      <c r="X248" s="203" t="s">
        <v>291</v>
      </c>
      <c r="Y248" s="204">
        <v>2319819.0</v>
      </c>
      <c r="Z248" s="182"/>
      <c r="AA248" s="182"/>
      <c r="AB248" s="182"/>
      <c r="AC248" s="182"/>
      <c r="AD248" s="182"/>
      <c r="AE248" s="206">
        <f t="shared" si="137"/>
        <v>2319819</v>
      </c>
      <c r="AF248" s="207">
        <f t="shared" si="5"/>
        <v>2319819</v>
      </c>
      <c r="AG248" s="184"/>
      <c r="AH248" s="170"/>
      <c r="AI248" s="184"/>
      <c r="AJ248" s="2"/>
      <c r="AK248" s="2"/>
      <c r="AL248" s="10"/>
      <c r="AM248" s="211"/>
      <c r="AN248" s="51"/>
      <c r="AO248" s="212"/>
      <c r="AP248" s="10"/>
      <c r="AQ248" s="213"/>
      <c r="AR248" s="213"/>
      <c r="AS248" s="211"/>
      <c r="AT248" s="211"/>
      <c r="AU248" s="211"/>
      <c r="AV248" s="214"/>
      <c r="AW248" s="21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</row>
    <row r="249" ht="22.5" customHeight="1">
      <c r="A249" s="170">
        <f t="shared" si="6"/>
        <v>244</v>
      </c>
      <c r="B249" s="173" t="s">
        <v>2924</v>
      </c>
      <c r="C249" s="182" t="str">
        <f t="array" ref="C249">_xlfn.XLOOKUP(G249,DATABASE!$A$2:$A$806,DATABASE!$B$2:$B$806)</f>
        <v>Payment Point Sistem Administrasi Manunggal Satu Atap Non Tunai KB Samsat Kabupaten Pamekasan, Jl.Kh. Wachid Hasyim No.11, Kel.Lawangan Daya, Kec.Pademawu, Kab.Pamekasan</v>
      </c>
      <c r="D249" s="184" t="str">
        <f t="array" ref="D249">_xlfn.XLOOKUP(G249,DATABASE!$A$2:$A$809,DATABASE!$C$2:$C$809)</f>
        <v>PAYMENT POINT</v>
      </c>
      <c r="E249" s="184" t="s">
        <v>351</v>
      </c>
      <c r="F249" s="184" t="s">
        <v>243</v>
      </c>
      <c r="G249" s="184" t="s">
        <v>2275</v>
      </c>
      <c r="H249" s="184">
        <v>202512.0</v>
      </c>
      <c r="I249" s="184" t="s">
        <v>461</v>
      </c>
      <c r="J249" s="182"/>
      <c r="K249" s="184"/>
      <c r="L249" s="182" t="s">
        <v>2277</v>
      </c>
      <c r="M249" s="194" t="s">
        <v>3034</v>
      </c>
      <c r="N249" s="191"/>
      <c r="O249" s="192">
        <v>0.0153</v>
      </c>
      <c r="P249" s="194"/>
      <c r="Q249" s="195">
        <f t="shared" ref="Q249:R249" si="250">(O249*24*3600*30/8)/100000</f>
        <v>0.049572</v>
      </c>
      <c r="R249" s="195">
        <f t="shared" si="250"/>
        <v>0</v>
      </c>
      <c r="S249" s="197">
        <v>0.0</v>
      </c>
      <c r="T249" s="201">
        <f t="shared" si="31"/>
        <v>1</v>
      </c>
      <c r="U249" s="201">
        <v>0.99</v>
      </c>
      <c r="V249" s="194">
        <v>2678400.0</v>
      </c>
      <c r="W249" s="182">
        <f t="shared" si="3"/>
        <v>0</v>
      </c>
      <c r="X249" s="203" t="s">
        <v>291</v>
      </c>
      <c r="Y249" s="204">
        <v>2319819.0</v>
      </c>
      <c r="Z249" s="182"/>
      <c r="AA249" s="182"/>
      <c r="AB249" s="182"/>
      <c r="AC249" s="182"/>
      <c r="AD249" s="182"/>
      <c r="AE249" s="206">
        <f t="shared" si="137"/>
        <v>2319819</v>
      </c>
      <c r="AF249" s="207">
        <f t="shared" si="5"/>
        <v>2319819</v>
      </c>
      <c r="AG249" s="184"/>
      <c r="AH249" s="170"/>
      <c r="AI249" s="184"/>
      <c r="AJ249" s="2"/>
      <c r="AK249" s="2"/>
      <c r="AL249" s="10"/>
      <c r="AM249" s="211"/>
      <c r="AN249" s="51"/>
      <c r="AO249" s="212"/>
      <c r="AP249" s="10"/>
      <c r="AQ249" s="213"/>
      <c r="AR249" s="213"/>
      <c r="AS249" s="211"/>
      <c r="AT249" s="211"/>
      <c r="AU249" s="211"/>
      <c r="AV249" s="214"/>
      <c r="AW249" s="21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</row>
    <row r="250" ht="22.5" customHeight="1">
      <c r="A250" s="170">
        <f t="shared" si="6"/>
        <v>245</v>
      </c>
      <c r="B250" s="173" t="s">
        <v>2924</v>
      </c>
      <c r="C250" s="182" t="str">
        <f t="array" ref="C250">_xlfn.XLOOKUP(G250,DATABASE!$A$2:$A$806,DATABASE!$B$2:$B$806)</f>
        <v>Payment Point Pasar Kolpajung, JL Ronggo Sukowati, Kolpajung Kec Pamekasan, Kab Pamekasan, Pamekasan</v>
      </c>
      <c r="D250" s="184" t="str">
        <f t="array" ref="D250">_xlfn.XLOOKUP(G250,DATABASE!$A$2:$A$809,DATABASE!$C$2:$C$809)</f>
        <v>PAYMENT POINT</v>
      </c>
      <c r="E250" s="184" t="s">
        <v>351</v>
      </c>
      <c r="F250" s="184" t="s">
        <v>243</v>
      </c>
      <c r="G250" s="184" t="s">
        <v>459</v>
      </c>
      <c r="H250" s="184">
        <v>202512.0</v>
      </c>
      <c r="I250" s="184" t="s">
        <v>461</v>
      </c>
      <c r="J250" s="182"/>
      <c r="K250" s="184"/>
      <c r="L250" s="182" t="s">
        <v>462</v>
      </c>
      <c r="M250" s="194" t="s">
        <v>3035</v>
      </c>
      <c r="N250" s="191"/>
      <c r="O250" s="192">
        <v>73.94</v>
      </c>
      <c r="P250" s="194"/>
      <c r="Q250" s="195">
        <f t="shared" ref="Q250:R250" si="251">(O250*24*3600*30/8)/100000</f>
        <v>239.5656</v>
      </c>
      <c r="R250" s="195">
        <f t="shared" si="251"/>
        <v>0</v>
      </c>
      <c r="S250" s="197">
        <v>0.0</v>
      </c>
      <c r="T250" s="201">
        <f t="shared" si="31"/>
        <v>1</v>
      </c>
      <c r="U250" s="201">
        <v>0.99</v>
      </c>
      <c r="V250" s="194">
        <v>2678400.0</v>
      </c>
      <c r="W250" s="182">
        <f t="shared" si="3"/>
        <v>0</v>
      </c>
      <c r="X250" s="203" t="s">
        <v>291</v>
      </c>
      <c r="Y250" s="204">
        <v>2319819.0</v>
      </c>
      <c r="Z250" s="182"/>
      <c r="AA250" s="182"/>
      <c r="AB250" s="182"/>
      <c r="AC250" s="182"/>
      <c r="AD250" s="182"/>
      <c r="AE250" s="206">
        <f t="shared" si="137"/>
        <v>2319819</v>
      </c>
      <c r="AF250" s="207">
        <f t="shared" si="5"/>
        <v>2319819</v>
      </c>
      <c r="AG250" s="184"/>
      <c r="AH250" s="170"/>
      <c r="AI250" s="184"/>
      <c r="AJ250" s="2"/>
      <c r="AK250" s="2"/>
      <c r="AL250" s="10"/>
      <c r="AM250" s="211"/>
      <c r="AN250" s="51"/>
      <c r="AO250" s="212"/>
      <c r="AP250" s="10"/>
      <c r="AQ250" s="213"/>
      <c r="AR250" s="213"/>
      <c r="AS250" s="211"/>
      <c r="AT250" s="211"/>
      <c r="AU250" s="211"/>
      <c r="AV250" s="214"/>
      <c r="AW250" s="21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</row>
    <row r="251" ht="22.5" customHeight="1">
      <c r="A251" s="170">
        <f t="shared" si="6"/>
        <v>246</v>
      </c>
      <c r="B251" s="173" t="s">
        <v>2931</v>
      </c>
      <c r="C251" s="182" t="str">
        <f t="array" ref="C251">_xlfn.XLOOKUP(G251,DATABASE!$A$2:$A$806,DATABASE!$B$2:$B$806)</f>
        <v>Cabang Bojonegoro</v>
      </c>
      <c r="D251" s="184" t="str">
        <f t="array" ref="D251">_xlfn.XLOOKUP(G251,DATABASE!$A$2:$A$809,DATABASE!$C$2:$C$809)</f>
        <v>CABANG</v>
      </c>
      <c r="E251" s="184" t="s">
        <v>351</v>
      </c>
      <c r="F251" s="184" t="s">
        <v>243</v>
      </c>
      <c r="G251" s="184" t="s">
        <v>863</v>
      </c>
      <c r="H251" s="184">
        <v>202512.0</v>
      </c>
      <c r="I251" s="184" t="s">
        <v>575</v>
      </c>
      <c r="J251" s="182"/>
      <c r="K251" s="184"/>
      <c r="L251" s="182" t="s">
        <v>865</v>
      </c>
      <c r="M251" s="194" t="s">
        <v>2245</v>
      </c>
      <c r="N251" s="191"/>
      <c r="O251" s="192">
        <v>11.91</v>
      </c>
      <c r="P251" s="194"/>
      <c r="Q251" s="195">
        <f t="shared" ref="Q251:R251" si="252">(O251*24*3600*30/8)/100000</f>
        <v>38.5884</v>
      </c>
      <c r="R251" s="195">
        <f t="shared" si="252"/>
        <v>0</v>
      </c>
      <c r="S251" s="197">
        <v>0.0</v>
      </c>
      <c r="T251" s="201">
        <f t="shared" si="31"/>
        <v>1</v>
      </c>
      <c r="U251" s="201">
        <v>0.99</v>
      </c>
      <c r="V251" s="194">
        <v>2678400.0</v>
      </c>
      <c r="W251" s="182">
        <f t="shared" si="3"/>
        <v>0</v>
      </c>
      <c r="X251" s="203" t="s">
        <v>291</v>
      </c>
      <c r="Y251" s="204">
        <v>3671171.0</v>
      </c>
      <c r="Z251" s="182"/>
      <c r="AA251" s="182"/>
      <c r="AB251" s="182"/>
      <c r="AC251" s="182"/>
      <c r="AD251" s="182"/>
      <c r="AE251" s="206">
        <f t="shared" si="137"/>
        <v>3671171</v>
      </c>
      <c r="AF251" s="207">
        <f t="shared" si="5"/>
        <v>3671171</v>
      </c>
      <c r="AG251" s="207">
        <v>5.3443864E7</v>
      </c>
      <c r="AH251" s="170"/>
      <c r="AI251" s="184"/>
      <c r="AJ251" s="2"/>
      <c r="AK251" s="2"/>
      <c r="AL251" s="10"/>
      <c r="AM251" s="211"/>
      <c r="AN251" s="51"/>
      <c r="AO251" s="212"/>
      <c r="AP251" s="10"/>
      <c r="AQ251" s="213"/>
      <c r="AR251" s="213"/>
      <c r="AS251" s="211"/>
      <c r="AT251" s="211"/>
      <c r="AU251" s="211"/>
      <c r="AV251" s="214"/>
      <c r="AW251" s="214"/>
      <c r="AX251" s="310"/>
      <c r="AY251" s="310"/>
      <c r="AZ251" s="310"/>
      <c r="BA251" s="310"/>
      <c r="BB251" s="310"/>
      <c r="BC251" s="310"/>
      <c r="BD251" s="310"/>
      <c r="BE251" s="310"/>
      <c r="BF251" s="310"/>
      <c r="BG251" s="310"/>
      <c r="BH251" s="310"/>
      <c r="BI251" s="310"/>
      <c r="BJ251" s="310"/>
      <c r="BK251" s="310"/>
      <c r="BL251" s="310"/>
      <c r="BM251" s="310"/>
      <c r="BN251" s="310"/>
      <c r="BO251" s="310"/>
      <c r="BP251" s="310"/>
      <c r="BQ251" s="310"/>
      <c r="BR251" s="310"/>
      <c r="BS251" s="310"/>
      <c r="BT251" s="310"/>
      <c r="BU251" s="310"/>
    </row>
    <row r="252" ht="22.5" customHeight="1">
      <c r="A252" s="170">
        <f t="shared" si="6"/>
        <v>247</v>
      </c>
      <c r="B252" s="173" t="s">
        <v>2931</v>
      </c>
      <c r="C252" s="182" t="str">
        <f t="array" ref="C252">_xlfn.XLOOKUP(G252,DATABASE!$A$2:$A$806,DATABASE!$B$2:$B$806)</f>
        <v>Capem Sumber rejo, Jl.Sumber rejo 312</v>
      </c>
      <c r="D252" s="184" t="str">
        <f t="array" ref="D252">_xlfn.XLOOKUP(G252,DATABASE!$A$2:$A$809,DATABASE!$C$2:$C$809)</f>
        <v>CAPEM</v>
      </c>
      <c r="E252" s="184" t="s">
        <v>351</v>
      </c>
      <c r="F252" s="184" t="s">
        <v>243</v>
      </c>
      <c r="G252" s="184" t="s">
        <v>880</v>
      </c>
      <c r="H252" s="184">
        <v>202512.0</v>
      </c>
      <c r="I252" s="184" t="s">
        <v>753</v>
      </c>
      <c r="J252" s="182"/>
      <c r="K252" s="184"/>
      <c r="L252" s="182" t="s">
        <v>882</v>
      </c>
      <c r="M252" s="194" t="s">
        <v>3036</v>
      </c>
      <c r="N252" s="191"/>
      <c r="O252" s="192">
        <v>1.02355</v>
      </c>
      <c r="P252" s="194"/>
      <c r="Q252" s="195">
        <f t="shared" ref="Q252:R252" si="253">(O252*24*3600*30/8)/100000</f>
        <v>3.316302</v>
      </c>
      <c r="R252" s="195">
        <f t="shared" si="253"/>
        <v>0</v>
      </c>
      <c r="S252" s="197">
        <v>0.0</v>
      </c>
      <c r="T252" s="201">
        <f t="shared" si="31"/>
        <v>1</v>
      </c>
      <c r="U252" s="201">
        <v>0.99</v>
      </c>
      <c r="V252" s="194">
        <v>2678400.0</v>
      </c>
      <c r="W252" s="182">
        <f t="shared" si="3"/>
        <v>0</v>
      </c>
      <c r="X252" s="203" t="s">
        <v>291</v>
      </c>
      <c r="Y252" s="204">
        <v>2792792.0</v>
      </c>
      <c r="Z252" s="182"/>
      <c r="AA252" s="182"/>
      <c r="AB252" s="182"/>
      <c r="AC252" s="182"/>
      <c r="AD252" s="182"/>
      <c r="AE252" s="206">
        <f t="shared" si="137"/>
        <v>2792792</v>
      </c>
      <c r="AF252" s="207">
        <f t="shared" si="5"/>
        <v>2792792</v>
      </c>
      <c r="AG252" s="184"/>
      <c r="AH252" s="170"/>
      <c r="AI252" s="184"/>
      <c r="AJ252" s="2"/>
      <c r="AK252" s="2"/>
      <c r="AL252" s="10"/>
      <c r="AM252" s="211"/>
      <c r="AN252" s="51"/>
      <c r="AO252" s="212"/>
      <c r="AP252" s="10"/>
      <c r="AQ252" s="213"/>
      <c r="AR252" s="213"/>
      <c r="AS252" s="211"/>
      <c r="AT252" s="211"/>
      <c r="AU252" s="211"/>
      <c r="AV252" s="214"/>
      <c r="AW252" s="21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</row>
    <row r="253" ht="22.5" customHeight="1">
      <c r="A253" s="170">
        <f t="shared" si="6"/>
        <v>248</v>
      </c>
      <c r="B253" s="173" t="s">
        <v>2931</v>
      </c>
      <c r="C253" s="182" t="str">
        <f t="array" ref="C253">_xlfn.XLOOKUP(G253,DATABASE!$A$2:$A$806,DATABASE!$B$2:$B$806)</f>
        <v>ATM RSUD, Gajah Mada Timur</v>
      </c>
      <c r="D253" s="184" t="str">
        <f t="array" ref="D253">_xlfn.XLOOKUP(G253,DATABASE!$A$2:$A$809,DATABASE!$C$2:$C$809)</f>
        <v>ATM</v>
      </c>
      <c r="E253" s="184" t="s">
        <v>351</v>
      </c>
      <c r="F253" s="184" t="s">
        <v>243</v>
      </c>
      <c r="G253" s="184" t="s">
        <v>1667</v>
      </c>
      <c r="H253" s="184">
        <v>202512.0</v>
      </c>
      <c r="I253" s="184" t="s">
        <v>1258</v>
      </c>
      <c r="J253" s="182"/>
      <c r="K253" s="184"/>
      <c r="L253" s="182" t="s">
        <v>1669</v>
      </c>
      <c r="M253" s="191">
        <v>42156.0</v>
      </c>
      <c r="N253" s="191"/>
      <c r="O253" s="192">
        <v>0.15379</v>
      </c>
      <c r="P253" s="194"/>
      <c r="Q253" s="195">
        <f t="shared" ref="Q253:R253" si="254">(O253*24*3600*30/8)/100000</f>
        <v>0.4982796</v>
      </c>
      <c r="R253" s="195">
        <f t="shared" si="254"/>
        <v>0</v>
      </c>
      <c r="S253" s="197">
        <v>0.0</v>
      </c>
      <c r="T253" s="201">
        <f t="shared" si="31"/>
        <v>1</v>
      </c>
      <c r="U253" s="201">
        <v>0.99</v>
      </c>
      <c r="V253" s="194">
        <v>2678400.0</v>
      </c>
      <c r="W253" s="182">
        <f t="shared" si="3"/>
        <v>0</v>
      </c>
      <c r="X253" s="203" t="s">
        <v>291</v>
      </c>
      <c r="Y253" s="204">
        <v>1300000.0</v>
      </c>
      <c r="Z253" s="182"/>
      <c r="AA253" s="182"/>
      <c r="AB253" s="182"/>
      <c r="AC253" s="182"/>
      <c r="AD253" s="182"/>
      <c r="AE253" s="206">
        <f t="shared" si="137"/>
        <v>1300000</v>
      </c>
      <c r="AF253" s="207">
        <f t="shared" si="5"/>
        <v>1300000</v>
      </c>
      <c r="AG253" s="184"/>
      <c r="AH253" s="170"/>
      <c r="AI253" s="184"/>
      <c r="AJ253" s="2"/>
      <c r="AK253" s="2"/>
      <c r="AL253" s="10"/>
      <c r="AM253" s="211"/>
      <c r="AN253" s="51"/>
      <c r="AO253" s="212"/>
      <c r="AP253" s="10"/>
      <c r="AQ253" s="213"/>
      <c r="AR253" s="213"/>
      <c r="AS253" s="211"/>
      <c r="AT253" s="211"/>
      <c r="AU253" s="211"/>
      <c r="AV253" s="214"/>
      <c r="AW253" s="21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</row>
    <row r="254" ht="22.5" customHeight="1">
      <c r="A254" s="170">
        <f t="shared" si="6"/>
        <v>249</v>
      </c>
      <c r="B254" s="173" t="s">
        <v>2931</v>
      </c>
      <c r="C254" s="182" t="str">
        <f t="array" ref="C254">_xlfn.XLOOKUP(G254,DATABASE!$A$2:$A$806,DATABASE!$B$2:$B$806)</f>
        <v>Payment Point Pratama, Jl.Teuku Umar</v>
      </c>
      <c r="D254" s="184" t="str">
        <f t="array" ref="D254">_xlfn.XLOOKUP(G254,DATABASE!$A$2:$A$809,DATABASE!$C$2:$C$809)</f>
        <v>PAYMENT POINT</v>
      </c>
      <c r="E254" s="184" t="s">
        <v>351</v>
      </c>
      <c r="F254" s="184" t="s">
        <v>243</v>
      </c>
      <c r="G254" s="184" t="s">
        <v>1683</v>
      </c>
      <c r="H254" s="184">
        <v>202512.0</v>
      </c>
      <c r="I254" s="184" t="s">
        <v>461</v>
      </c>
      <c r="J254" s="182"/>
      <c r="K254" s="184"/>
      <c r="L254" s="182" t="s">
        <v>1685</v>
      </c>
      <c r="M254" s="191">
        <v>42156.0</v>
      </c>
      <c r="N254" s="191"/>
      <c r="O254" s="192">
        <v>30.25</v>
      </c>
      <c r="P254" s="194"/>
      <c r="Q254" s="195">
        <f t="shared" ref="Q254:R254" si="255">(O254*24*3600*30/8)/100000</f>
        <v>98.01</v>
      </c>
      <c r="R254" s="195">
        <f t="shared" si="255"/>
        <v>0</v>
      </c>
      <c r="S254" s="197">
        <v>0.0</v>
      </c>
      <c r="T254" s="201">
        <f t="shared" si="31"/>
        <v>1</v>
      </c>
      <c r="U254" s="201">
        <v>0.99</v>
      </c>
      <c r="V254" s="194">
        <v>2678400.0</v>
      </c>
      <c r="W254" s="182">
        <f t="shared" si="3"/>
        <v>0</v>
      </c>
      <c r="X254" s="203" t="s">
        <v>291</v>
      </c>
      <c r="Y254" s="204">
        <v>2319819.0</v>
      </c>
      <c r="Z254" s="182"/>
      <c r="AA254" s="182"/>
      <c r="AB254" s="182"/>
      <c r="AC254" s="182"/>
      <c r="AD254" s="182"/>
      <c r="AE254" s="206">
        <f t="shared" si="137"/>
        <v>2319819</v>
      </c>
      <c r="AF254" s="207">
        <f t="shared" si="5"/>
        <v>2319819</v>
      </c>
      <c r="AG254" s="184"/>
      <c r="AH254" s="170"/>
      <c r="AI254" s="184"/>
      <c r="AJ254" s="2"/>
      <c r="AK254" s="2"/>
      <c r="AL254" s="10"/>
      <c r="AM254" s="211"/>
      <c r="AN254" s="51"/>
      <c r="AO254" s="212"/>
      <c r="AP254" s="10"/>
      <c r="AQ254" s="213"/>
      <c r="AR254" s="213"/>
      <c r="AS254" s="211"/>
      <c r="AT254" s="211"/>
      <c r="AU254" s="211"/>
      <c r="AV254" s="214"/>
      <c r="AW254" s="21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</row>
    <row r="255" ht="22.5" customHeight="1">
      <c r="A255" s="170">
        <f t="shared" si="6"/>
        <v>250</v>
      </c>
      <c r="B255" s="173" t="s">
        <v>2931</v>
      </c>
      <c r="C255" s="182" t="str">
        <f t="array" ref="C255">_xlfn.XLOOKUP(G255,DATABASE!$A$2:$A$806,DATABASE!$B$2:$B$806)</f>
        <v>ATM Kampus IKIP Bojonegoro, Jl.Pang Polim 46, IKIP</v>
      </c>
      <c r="D255" s="184" t="str">
        <f t="array" ref="D255">_xlfn.XLOOKUP(G255,DATABASE!$A$2:$A$809,DATABASE!$C$2:$C$809)</f>
        <v>ATM</v>
      </c>
      <c r="E255" s="184" t="s">
        <v>351</v>
      </c>
      <c r="F255" s="184" t="s">
        <v>243</v>
      </c>
      <c r="G255" s="184" t="s">
        <v>1702</v>
      </c>
      <c r="H255" s="184">
        <v>202512.0</v>
      </c>
      <c r="I255" s="184" t="s">
        <v>1258</v>
      </c>
      <c r="J255" s="182"/>
      <c r="K255" s="184"/>
      <c r="L255" s="182" t="s">
        <v>1706</v>
      </c>
      <c r="M255" s="191">
        <v>42156.0</v>
      </c>
      <c r="N255" s="191"/>
      <c r="O255" s="192">
        <v>32.46</v>
      </c>
      <c r="P255" s="194"/>
      <c r="Q255" s="195">
        <f t="shared" ref="Q255:R255" si="256">(O255*24*3600*30/8)/100000</f>
        <v>105.1704</v>
      </c>
      <c r="R255" s="195">
        <f t="shared" si="256"/>
        <v>0</v>
      </c>
      <c r="S255" s="197">
        <v>0.0</v>
      </c>
      <c r="T255" s="201">
        <f t="shared" si="31"/>
        <v>1</v>
      </c>
      <c r="U255" s="201">
        <v>0.99</v>
      </c>
      <c r="V255" s="194">
        <v>2678400.0</v>
      </c>
      <c r="W255" s="182">
        <f t="shared" si="3"/>
        <v>0</v>
      </c>
      <c r="X255" s="203" t="s">
        <v>291</v>
      </c>
      <c r="Y255" s="204">
        <v>1300000.0</v>
      </c>
      <c r="Z255" s="182"/>
      <c r="AA255" s="182"/>
      <c r="AB255" s="182"/>
      <c r="AC255" s="182"/>
      <c r="AD255" s="182"/>
      <c r="AE255" s="206">
        <f t="shared" si="137"/>
        <v>1300000</v>
      </c>
      <c r="AF255" s="207">
        <f t="shared" si="5"/>
        <v>1300000</v>
      </c>
      <c r="AG255" s="184"/>
      <c r="AH255" s="170"/>
      <c r="AI255" s="184"/>
      <c r="AJ255" s="2"/>
      <c r="AK255" s="2"/>
      <c r="AL255" s="10"/>
      <c r="AM255" s="211"/>
      <c r="AN255" s="51"/>
      <c r="AO255" s="212"/>
      <c r="AP255" s="10"/>
      <c r="AQ255" s="213"/>
      <c r="AR255" s="213"/>
      <c r="AS255" s="211"/>
      <c r="AT255" s="211"/>
      <c r="AU255" s="211"/>
      <c r="AV255" s="214"/>
      <c r="AW255" s="21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</row>
    <row r="256" ht="22.5" customHeight="1">
      <c r="A256" s="170">
        <f t="shared" si="6"/>
        <v>251</v>
      </c>
      <c r="B256" s="173" t="s">
        <v>2931</v>
      </c>
      <c r="C256" s="182" t="str">
        <f t="array" ref="C256">_xlfn.XLOOKUP(G256,DATABASE!$A$2:$A$806,DATABASE!$B$2:$B$806)</f>
        <v>ATM RSI Aisiyah Bojonegoro,Pintu Utama RSI Aisiyah Bojonegoro, Jl. KH. Hasyim Ashari No. 17, Bojonegoro</v>
      </c>
      <c r="D256" s="184" t="str">
        <f t="array" ref="D256">_xlfn.XLOOKUP(G256,DATABASE!$A$2:$A$809,DATABASE!$C$2:$C$809)</f>
        <v>ATM</v>
      </c>
      <c r="E256" s="184" t="s">
        <v>351</v>
      </c>
      <c r="F256" s="184" t="s">
        <v>243</v>
      </c>
      <c r="G256" s="184" t="s">
        <v>1690</v>
      </c>
      <c r="H256" s="184">
        <v>202512.0</v>
      </c>
      <c r="I256" s="184" t="s">
        <v>1258</v>
      </c>
      <c r="J256" s="182"/>
      <c r="K256" s="184"/>
      <c r="L256" s="182" t="s">
        <v>1693</v>
      </c>
      <c r="M256" s="194" t="s">
        <v>3024</v>
      </c>
      <c r="N256" s="191"/>
      <c r="O256" s="192">
        <v>0.76438</v>
      </c>
      <c r="P256" s="194"/>
      <c r="Q256" s="195">
        <f t="shared" ref="Q256:R256" si="257">(O256*24*3600*30/8)/100000</f>
        <v>2.4765912</v>
      </c>
      <c r="R256" s="195">
        <f t="shared" si="257"/>
        <v>0</v>
      </c>
      <c r="S256" s="197">
        <v>0.0</v>
      </c>
      <c r="T256" s="201">
        <f t="shared" si="31"/>
        <v>1</v>
      </c>
      <c r="U256" s="201">
        <v>0.99</v>
      </c>
      <c r="V256" s="194">
        <v>2678400.0</v>
      </c>
      <c r="W256" s="182">
        <f t="shared" si="3"/>
        <v>0</v>
      </c>
      <c r="X256" s="203" t="s">
        <v>291</v>
      </c>
      <c r="Y256" s="204">
        <v>1300000.0</v>
      </c>
      <c r="Z256" s="182"/>
      <c r="AA256" s="182"/>
      <c r="AB256" s="182"/>
      <c r="AC256" s="182"/>
      <c r="AD256" s="182"/>
      <c r="AE256" s="206">
        <f t="shared" si="137"/>
        <v>1300000</v>
      </c>
      <c r="AF256" s="207">
        <f t="shared" si="5"/>
        <v>1300000</v>
      </c>
      <c r="AG256" s="184"/>
      <c r="AH256" s="170"/>
      <c r="AI256" s="184"/>
      <c r="AJ256" s="2"/>
      <c r="AK256" s="2"/>
      <c r="AL256" s="10"/>
      <c r="AM256" s="211"/>
      <c r="AN256" s="51"/>
      <c r="AO256" s="212"/>
      <c r="AP256" s="10"/>
      <c r="AQ256" s="213"/>
      <c r="AR256" s="213"/>
      <c r="AS256" s="211"/>
      <c r="AT256" s="211"/>
      <c r="AU256" s="211"/>
      <c r="AV256" s="214"/>
      <c r="AW256" s="21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</row>
    <row r="257" ht="22.5" customHeight="1">
      <c r="A257" s="170">
        <f t="shared" si="6"/>
        <v>252</v>
      </c>
      <c r="B257" s="173" t="s">
        <v>2931</v>
      </c>
      <c r="C257" s="182" t="str">
        <f t="array" ref="C257">_xlfn.XLOOKUP(G257,DATABASE!$A$2:$A$806,DATABASE!$B$2:$B$806)</f>
        <v>ATM SMT, Jl. Raya A. Yani, Sukowati</v>
      </c>
      <c r="D257" s="184" t="str">
        <f t="array" ref="D257">_xlfn.XLOOKUP(G257,DATABASE!$A$2:$A$809,DATABASE!$C$2:$C$809)</f>
        <v>ATM</v>
      </c>
      <c r="E257" s="184" t="s">
        <v>351</v>
      </c>
      <c r="F257" s="184" t="s">
        <v>243</v>
      </c>
      <c r="G257" s="184" t="s">
        <v>2646</v>
      </c>
      <c r="H257" s="184">
        <v>202512.0</v>
      </c>
      <c r="I257" s="184" t="s">
        <v>1258</v>
      </c>
      <c r="J257" s="182"/>
      <c r="K257" s="184"/>
      <c r="L257" s="182" t="s">
        <v>2648</v>
      </c>
      <c r="M257" s="191">
        <v>42125.0</v>
      </c>
      <c r="N257" s="191"/>
      <c r="O257" s="192">
        <v>18.29</v>
      </c>
      <c r="P257" s="194"/>
      <c r="Q257" s="195">
        <f t="shared" ref="Q257:R257" si="258">(O257*24*3600*30/8)/100000</f>
        <v>59.2596</v>
      </c>
      <c r="R257" s="195">
        <f t="shared" si="258"/>
        <v>0</v>
      </c>
      <c r="S257" s="197">
        <v>0.0</v>
      </c>
      <c r="T257" s="201">
        <f t="shared" si="31"/>
        <v>1</v>
      </c>
      <c r="U257" s="201">
        <v>0.99</v>
      </c>
      <c r="V257" s="194">
        <v>2678400.0</v>
      </c>
      <c r="W257" s="182">
        <f t="shared" si="3"/>
        <v>0</v>
      </c>
      <c r="X257" s="203" t="s">
        <v>291</v>
      </c>
      <c r="Y257" s="204">
        <v>1300000.0</v>
      </c>
      <c r="Z257" s="182"/>
      <c r="AA257" s="182"/>
      <c r="AB257" s="182"/>
      <c r="AC257" s="182"/>
      <c r="AD257" s="182"/>
      <c r="AE257" s="206">
        <f t="shared" si="137"/>
        <v>1300000</v>
      </c>
      <c r="AF257" s="207">
        <f t="shared" si="5"/>
        <v>1300000</v>
      </c>
      <c r="AG257" s="184"/>
      <c r="AH257" s="170"/>
      <c r="AI257" s="184"/>
      <c r="AJ257" s="2"/>
      <c r="AK257" s="2"/>
      <c r="AL257" s="10"/>
      <c r="AM257" s="211"/>
      <c r="AN257" s="51"/>
      <c r="AO257" s="212"/>
      <c r="AP257" s="10"/>
      <c r="AQ257" s="213"/>
      <c r="AR257" s="213"/>
      <c r="AS257" s="211"/>
      <c r="AT257" s="211"/>
      <c r="AU257" s="211"/>
      <c r="AV257" s="214"/>
      <c r="AW257" s="21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</row>
    <row r="258" ht="22.5" customHeight="1">
      <c r="A258" s="170">
        <f t="shared" si="6"/>
        <v>253</v>
      </c>
      <c r="B258" s="173" t="s">
        <v>2931</v>
      </c>
      <c r="C258" s="182" t="str">
        <f t="array" ref="C258">_xlfn.XLOOKUP(G258,DATABASE!$A$2:$A$806,DATABASE!$B$2:$B$806)</f>
        <v>PBB KK Pemkab , Jl. Mas Tumapel 1</v>
      </c>
      <c r="D258" s="184" t="str">
        <f t="array" ref="D258">_xlfn.XLOOKUP(G258,DATABASE!$A$2:$A$809,DATABASE!$C$2:$C$809)</f>
        <v>PBB</v>
      </c>
      <c r="E258" s="184" t="s">
        <v>351</v>
      </c>
      <c r="F258" s="184" t="s">
        <v>243</v>
      </c>
      <c r="G258" s="184" t="s">
        <v>720</v>
      </c>
      <c r="H258" s="184">
        <v>202512.0</v>
      </c>
      <c r="I258" s="184" t="s">
        <v>461</v>
      </c>
      <c r="J258" s="182"/>
      <c r="K258" s="184"/>
      <c r="L258" s="182" t="s">
        <v>722</v>
      </c>
      <c r="M258" s="194" t="s">
        <v>3038</v>
      </c>
      <c r="N258" s="191"/>
      <c r="O258" s="192">
        <v>6.82</v>
      </c>
      <c r="P258" s="194"/>
      <c r="Q258" s="195">
        <f t="shared" ref="Q258:R258" si="259">(O258*24*3600*30/8)/100000</f>
        <v>22.0968</v>
      </c>
      <c r="R258" s="195">
        <f t="shared" si="259"/>
        <v>0</v>
      </c>
      <c r="S258" s="197">
        <v>0.0</v>
      </c>
      <c r="T258" s="201">
        <f t="shared" si="31"/>
        <v>1</v>
      </c>
      <c r="U258" s="201">
        <v>0.99</v>
      </c>
      <c r="V258" s="194">
        <v>2678400.0</v>
      </c>
      <c r="W258" s="182">
        <f t="shared" si="3"/>
        <v>0</v>
      </c>
      <c r="X258" s="203" t="s">
        <v>291</v>
      </c>
      <c r="Y258" s="204">
        <v>2319819.0</v>
      </c>
      <c r="Z258" s="182"/>
      <c r="AA258" s="182"/>
      <c r="AB258" s="182"/>
      <c r="AC258" s="182"/>
      <c r="AD258" s="182"/>
      <c r="AE258" s="206">
        <f t="shared" si="137"/>
        <v>2319819</v>
      </c>
      <c r="AF258" s="207">
        <f t="shared" si="5"/>
        <v>2319819</v>
      </c>
      <c r="AG258" s="184"/>
      <c r="AH258" s="170" t="s">
        <v>276</v>
      </c>
      <c r="AI258" s="184"/>
      <c r="AJ258" s="2"/>
      <c r="AK258" s="2"/>
      <c r="AL258" s="10"/>
      <c r="AM258" s="211"/>
      <c r="AN258" s="51"/>
      <c r="AO258" s="212"/>
      <c r="AP258" s="10"/>
      <c r="AQ258" s="213"/>
      <c r="AR258" s="213"/>
      <c r="AS258" s="211"/>
      <c r="AT258" s="211"/>
      <c r="AU258" s="211"/>
      <c r="AV258" s="214"/>
      <c r="AW258" s="21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</row>
    <row r="259" ht="22.5" customHeight="1">
      <c r="A259" s="170">
        <f t="shared" si="6"/>
        <v>254</v>
      </c>
      <c r="B259" s="173" t="s">
        <v>2931</v>
      </c>
      <c r="C259" s="182" t="str">
        <f t="array" ref="C259">_xlfn.XLOOKUP(G259,DATABASE!$A$2:$A$806,DATABASE!$B$2:$B$806)</f>
        <v>ATM SPBU Sumberejo, Jl. Raya Sumberrejo 112, RT 04 RW 02, Sumberrejo, Bojonegoro</v>
      </c>
      <c r="D259" s="184" t="str">
        <f t="array" ref="D259">_xlfn.XLOOKUP(G259,DATABASE!$A$2:$A$809,DATABASE!$C$2:$C$809)</f>
        <v>ATM</v>
      </c>
      <c r="E259" s="184" t="s">
        <v>351</v>
      </c>
      <c r="F259" s="184" t="s">
        <v>243</v>
      </c>
      <c r="G259" s="184" t="s">
        <v>2826</v>
      </c>
      <c r="H259" s="184">
        <v>202512.0</v>
      </c>
      <c r="I259" s="184" t="s">
        <v>1258</v>
      </c>
      <c r="J259" s="182"/>
      <c r="K259" s="184"/>
      <c r="L259" s="182" t="s">
        <v>2828</v>
      </c>
      <c r="M259" s="194" t="s">
        <v>3039</v>
      </c>
      <c r="N259" s="191"/>
      <c r="O259" s="192">
        <v>12.17</v>
      </c>
      <c r="P259" s="194"/>
      <c r="Q259" s="195">
        <f t="shared" ref="Q259:R259" si="260">(O259*24*3600*30/8)/100000</f>
        <v>39.4308</v>
      </c>
      <c r="R259" s="195">
        <f t="shared" si="260"/>
        <v>0</v>
      </c>
      <c r="S259" s="197">
        <v>0.0</v>
      </c>
      <c r="T259" s="201">
        <f t="shared" si="31"/>
        <v>1</v>
      </c>
      <c r="U259" s="201">
        <v>0.99</v>
      </c>
      <c r="V259" s="194">
        <v>2678400.0</v>
      </c>
      <c r="W259" s="182">
        <f t="shared" si="3"/>
        <v>0</v>
      </c>
      <c r="X259" s="203" t="s">
        <v>291</v>
      </c>
      <c r="Y259" s="204">
        <v>1300000.0</v>
      </c>
      <c r="Z259" s="182"/>
      <c r="AA259" s="182"/>
      <c r="AB259" s="182"/>
      <c r="AC259" s="182"/>
      <c r="AD259" s="182"/>
      <c r="AE259" s="206">
        <f t="shared" si="137"/>
        <v>1300000</v>
      </c>
      <c r="AF259" s="207">
        <f t="shared" si="5"/>
        <v>1300000</v>
      </c>
      <c r="AG259" s="184"/>
      <c r="AH259" s="170"/>
      <c r="AI259" s="184"/>
      <c r="AJ259" s="2"/>
      <c r="AK259" s="2"/>
      <c r="AL259" s="10"/>
      <c r="AM259" s="211"/>
      <c r="AN259" s="51"/>
      <c r="AO259" s="212"/>
      <c r="AP259" s="10"/>
      <c r="AQ259" s="213"/>
      <c r="AR259" s="213"/>
      <c r="AS259" s="211"/>
      <c r="AT259" s="211"/>
      <c r="AU259" s="211"/>
      <c r="AV259" s="214"/>
      <c r="AW259" s="21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</row>
    <row r="260" ht="22.5" customHeight="1">
      <c r="A260" s="170">
        <f t="shared" si="6"/>
        <v>255</v>
      </c>
      <c r="B260" s="173" t="s">
        <v>2931</v>
      </c>
      <c r="C260" s="182" t="str">
        <f t="array" ref="C260">_xlfn.XLOOKUP(G260,DATABASE!$A$2:$A$806,DATABASE!$B$2:$B$806)</f>
        <v>Capem Kalitidu Cab Bojonegoro Raya Bojonegoro – Cepu, RT 01 RW 01, Kalitidu, Bojonegoro (Depan Pasar Kalitidu)</v>
      </c>
      <c r="D260" s="184" t="str">
        <f t="array" ref="D260">_xlfn.XLOOKUP(G260,DATABASE!$A$2:$A$809,DATABASE!$C$2:$C$809)</f>
        <v>CAPEM</v>
      </c>
      <c r="E260" s="184" t="s">
        <v>351</v>
      </c>
      <c r="F260" s="184" t="s">
        <v>243</v>
      </c>
      <c r="G260" s="184" t="s">
        <v>1386</v>
      </c>
      <c r="H260" s="184">
        <v>202512.0</v>
      </c>
      <c r="I260" s="184" t="s">
        <v>753</v>
      </c>
      <c r="J260" s="182"/>
      <c r="K260" s="184"/>
      <c r="L260" s="182" t="s">
        <v>1388</v>
      </c>
      <c r="M260" s="194" t="s">
        <v>1359</v>
      </c>
      <c r="N260" s="191"/>
      <c r="O260" s="192">
        <v>22.47</v>
      </c>
      <c r="P260" s="194"/>
      <c r="Q260" s="195">
        <f t="shared" ref="Q260:R260" si="261">(O260*24*3600*30/8)/100000</f>
        <v>72.8028</v>
      </c>
      <c r="R260" s="195">
        <f t="shared" si="261"/>
        <v>0</v>
      </c>
      <c r="S260" s="197">
        <v>0.0</v>
      </c>
      <c r="T260" s="201">
        <f t="shared" si="31"/>
        <v>1</v>
      </c>
      <c r="U260" s="201">
        <v>0.99</v>
      </c>
      <c r="V260" s="194">
        <v>2678400.0</v>
      </c>
      <c r="W260" s="182">
        <f t="shared" si="3"/>
        <v>0</v>
      </c>
      <c r="X260" s="203" t="s">
        <v>291</v>
      </c>
      <c r="Y260" s="204">
        <v>2792792.0</v>
      </c>
      <c r="Z260" s="182"/>
      <c r="AA260" s="182"/>
      <c r="AB260" s="182"/>
      <c r="AC260" s="182"/>
      <c r="AD260" s="182"/>
      <c r="AE260" s="206">
        <f t="shared" si="137"/>
        <v>2792792</v>
      </c>
      <c r="AF260" s="207">
        <f t="shared" si="5"/>
        <v>2792792</v>
      </c>
      <c r="AG260" s="184"/>
      <c r="AH260" s="170"/>
      <c r="AI260" s="184"/>
      <c r="AJ260" s="2"/>
      <c r="AK260" s="2"/>
      <c r="AL260" s="10"/>
      <c r="AM260" s="211"/>
      <c r="AN260" s="51"/>
      <c r="AO260" s="212"/>
      <c r="AP260" s="10"/>
      <c r="AQ260" s="213"/>
      <c r="AR260" s="213"/>
      <c r="AS260" s="211"/>
      <c r="AT260" s="211"/>
      <c r="AU260" s="211"/>
      <c r="AV260" s="214"/>
      <c r="AW260" s="21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</row>
    <row r="261" ht="22.5" customHeight="1">
      <c r="A261" s="170">
        <f t="shared" si="6"/>
        <v>256</v>
      </c>
      <c r="B261" s="173" t="s">
        <v>2931</v>
      </c>
      <c r="C261" s="182" t="str">
        <f t="array" ref="C261">_xlfn.XLOOKUP(G261,DATABASE!$A$2:$A$806,DATABASE!$B$2:$B$806)</f>
        <v>Capem Dander, Jl Raya Bojonegoro-Nganjuk Kecamatan Dander</v>
      </c>
      <c r="D261" s="184" t="str">
        <f t="array" ref="D261">_xlfn.XLOOKUP(G261,DATABASE!$A$2:$A$809,DATABASE!$C$2:$C$809)</f>
        <v>CAPEM</v>
      </c>
      <c r="E261" s="184" t="s">
        <v>351</v>
      </c>
      <c r="F261" s="184" t="s">
        <v>243</v>
      </c>
      <c r="G261" s="184" t="s">
        <v>1491</v>
      </c>
      <c r="H261" s="184">
        <v>202512.0</v>
      </c>
      <c r="I261" s="184" t="s">
        <v>753</v>
      </c>
      <c r="J261" s="182"/>
      <c r="K261" s="184"/>
      <c r="L261" s="182" t="s">
        <v>1494</v>
      </c>
      <c r="M261" s="191">
        <v>42309.0</v>
      </c>
      <c r="N261" s="191"/>
      <c r="O261" s="192">
        <v>12.04</v>
      </c>
      <c r="P261" s="194"/>
      <c r="Q261" s="195">
        <f t="shared" ref="Q261:R261" si="262">(O261*24*3600*30/8)/100000</f>
        <v>39.0096</v>
      </c>
      <c r="R261" s="195">
        <f t="shared" si="262"/>
        <v>0</v>
      </c>
      <c r="S261" s="197">
        <v>0.0</v>
      </c>
      <c r="T261" s="201">
        <f t="shared" si="31"/>
        <v>1</v>
      </c>
      <c r="U261" s="201">
        <v>0.99</v>
      </c>
      <c r="V261" s="194">
        <v>2678400.0</v>
      </c>
      <c r="W261" s="182">
        <f t="shared" si="3"/>
        <v>0</v>
      </c>
      <c r="X261" s="203" t="s">
        <v>291</v>
      </c>
      <c r="Y261" s="204">
        <v>2792792.0</v>
      </c>
      <c r="Z261" s="182"/>
      <c r="AA261" s="182"/>
      <c r="AB261" s="182"/>
      <c r="AC261" s="182"/>
      <c r="AD261" s="182"/>
      <c r="AE261" s="206">
        <f t="shared" si="137"/>
        <v>2792792</v>
      </c>
      <c r="AF261" s="207">
        <f t="shared" si="5"/>
        <v>2792792</v>
      </c>
      <c r="AG261" s="184"/>
      <c r="AH261" s="170"/>
      <c r="AI261" s="184"/>
      <c r="AJ261" s="2"/>
      <c r="AK261" s="2"/>
      <c r="AL261" s="10"/>
      <c r="AM261" s="211"/>
      <c r="AN261" s="51"/>
      <c r="AO261" s="212"/>
      <c r="AP261" s="10"/>
      <c r="AQ261" s="213"/>
      <c r="AR261" s="213"/>
      <c r="AS261" s="211"/>
      <c r="AT261" s="211"/>
      <c r="AU261" s="211"/>
      <c r="AV261" s="214"/>
      <c r="AW261" s="21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</row>
    <row r="262" ht="22.5" customHeight="1">
      <c r="A262" s="170">
        <f t="shared" si="6"/>
        <v>257</v>
      </c>
      <c r="B262" s="173" t="s">
        <v>2931</v>
      </c>
      <c r="C262" s="182" t="str">
        <f t="array" ref="C262">_xlfn.XLOOKUP(G262,DATABASE!$A$2:$A$806,DATABASE!$B$2:$B$806)</f>
        <v>Capem Padangan, Jl. Padangan - Ngawi Ds. Ngasinan RT 18 RW 4</v>
      </c>
      <c r="D262" s="184" t="str">
        <f t="array" ref="D262">_xlfn.XLOOKUP(G262,DATABASE!$A$2:$A$809,DATABASE!$C$2:$C$809)</f>
        <v>CAPEM</v>
      </c>
      <c r="E262" s="184" t="s">
        <v>351</v>
      </c>
      <c r="F262" s="184" t="s">
        <v>243</v>
      </c>
      <c r="G262" s="184" t="s">
        <v>1306</v>
      </c>
      <c r="H262" s="184">
        <v>202512.0</v>
      </c>
      <c r="I262" s="184" t="s">
        <v>753</v>
      </c>
      <c r="J262" s="182"/>
      <c r="K262" s="184"/>
      <c r="L262" s="182" t="s">
        <v>1308</v>
      </c>
      <c r="M262" s="194" t="s">
        <v>3041</v>
      </c>
      <c r="N262" s="191"/>
      <c r="O262" s="192">
        <v>45.83</v>
      </c>
      <c r="P262" s="194"/>
      <c r="Q262" s="195">
        <f t="shared" ref="Q262:R262" si="263">(O262*24*3600*30/8)/100000</f>
        <v>148.4892</v>
      </c>
      <c r="R262" s="195">
        <f t="shared" si="263"/>
        <v>0</v>
      </c>
      <c r="S262" s="197">
        <v>3300.0</v>
      </c>
      <c r="T262" s="201">
        <f t="shared" si="31"/>
        <v>0.9987679211</v>
      </c>
      <c r="U262" s="201">
        <v>0.99</v>
      </c>
      <c r="V262" s="194">
        <v>2678400.0</v>
      </c>
      <c r="W262" s="182">
        <f t="shared" si="3"/>
        <v>0</v>
      </c>
      <c r="X262" s="203" t="s">
        <v>291</v>
      </c>
      <c r="Y262" s="204">
        <v>2792792.0</v>
      </c>
      <c r="Z262" s="182"/>
      <c r="AA262" s="182"/>
      <c r="AB262" s="182"/>
      <c r="AC262" s="182"/>
      <c r="AD262" s="182"/>
      <c r="AE262" s="206">
        <f t="shared" si="137"/>
        <v>2792792</v>
      </c>
      <c r="AF262" s="207">
        <f t="shared" si="5"/>
        <v>2792792</v>
      </c>
      <c r="AG262" s="184"/>
      <c r="AH262" s="170"/>
      <c r="AI262" s="184"/>
      <c r="AJ262" s="2"/>
      <c r="AK262" s="2"/>
      <c r="AL262" s="10"/>
      <c r="AM262" s="211"/>
      <c r="AN262" s="51"/>
      <c r="AO262" s="212"/>
      <c r="AP262" s="10"/>
      <c r="AQ262" s="213"/>
      <c r="AR262" s="213"/>
      <c r="AS262" s="211"/>
      <c r="AT262" s="211"/>
      <c r="AU262" s="211"/>
      <c r="AV262" s="214"/>
      <c r="AW262" s="21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</row>
    <row r="263" ht="22.5" customHeight="1">
      <c r="A263" s="170">
        <f t="shared" si="6"/>
        <v>258</v>
      </c>
      <c r="B263" s="173" t="s">
        <v>2931</v>
      </c>
      <c r="C263" s="182" t="str">
        <f t="array" ref="C263">_xlfn.XLOOKUP(G263,DATABASE!$A$2:$A$806,DATABASE!$B$2:$B$806)</f>
        <v>Capem Kedung Adem Bjn, JL.Ronggolawe RT03 RW02,Kedungadem,Bojonegoro</v>
      </c>
      <c r="D263" s="184" t="str">
        <f t="array" ref="D263">_xlfn.XLOOKUP(G263,DATABASE!$A$2:$A$809,DATABASE!$C$2:$C$809)</f>
        <v>CAPEM</v>
      </c>
      <c r="E263" s="184" t="s">
        <v>351</v>
      </c>
      <c r="F263" s="184" t="s">
        <v>243</v>
      </c>
      <c r="G263" s="184" t="s">
        <v>1382</v>
      </c>
      <c r="H263" s="184">
        <v>202512.0</v>
      </c>
      <c r="I263" s="184" t="s">
        <v>753</v>
      </c>
      <c r="J263" s="182"/>
      <c r="K263" s="184"/>
      <c r="L263" s="182" t="s">
        <v>1384</v>
      </c>
      <c r="M263" s="194" t="s">
        <v>3042</v>
      </c>
      <c r="N263" s="191"/>
      <c r="O263" s="192">
        <v>25.78</v>
      </c>
      <c r="P263" s="194"/>
      <c r="Q263" s="195">
        <f t="shared" ref="Q263:R263" si="264">(O263*24*3600*30/8)/100000</f>
        <v>83.5272</v>
      </c>
      <c r="R263" s="195">
        <f t="shared" si="264"/>
        <v>0</v>
      </c>
      <c r="S263" s="197">
        <v>480.0</v>
      </c>
      <c r="T263" s="201">
        <f t="shared" si="31"/>
        <v>0.9998207885</v>
      </c>
      <c r="U263" s="201">
        <v>0.99</v>
      </c>
      <c r="V263" s="194">
        <v>2678400.0</v>
      </c>
      <c r="W263" s="182">
        <f t="shared" si="3"/>
        <v>0</v>
      </c>
      <c r="X263" s="203" t="s">
        <v>291</v>
      </c>
      <c r="Y263" s="204">
        <v>2792792.0</v>
      </c>
      <c r="Z263" s="182"/>
      <c r="AA263" s="182"/>
      <c r="AB263" s="182"/>
      <c r="AC263" s="182"/>
      <c r="AD263" s="182"/>
      <c r="AE263" s="206">
        <f t="shared" si="137"/>
        <v>2792792</v>
      </c>
      <c r="AF263" s="207">
        <f t="shared" si="5"/>
        <v>2792792</v>
      </c>
      <c r="AG263" s="184"/>
      <c r="AH263" s="170"/>
      <c r="AI263" s="184"/>
      <c r="AJ263" s="2"/>
      <c r="AK263" s="2"/>
      <c r="AL263" s="10"/>
      <c r="AM263" s="211"/>
      <c r="AN263" s="51"/>
      <c r="AO263" s="212"/>
      <c r="AP263" s="10"/>
      <c r="AQ263" s="213"/>
      <c r="AR263" s="213"/>
      <c r="AS263" s="211"/>
      <c r="AT263" s="211"/>
      <c r="AU263" s="211"/>
      <c r="AV263" s="214"/>
      <c r="AW263" s="21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</row>
    <row r="264" ht="22.5" customHeight="1">
      <c r="A264" s="170">
        <f t="shared" si="6"/>
        <v>259</v>
      </c>
      <c r="B264" s="173" t="s">
        <v>2931</v>
      </c>
      <c r="C264" s="182" t="str">
        <f t="array" ref="C264">_xlfn.XLOOKUP(G264,DATABASE!$A$2:$A$806,DATABASE!$B$2:$B$806)</f>
        <v>ATM Bravo Market BJN Jl.Pemuda 37-39, Bojonegoro</v>
      </c>
      <c r="D264" s="184" t="str">
        <f t="array" ref="D264">_xlfn.XLOOKUP(G264,DATABASE!$A$2:$A$809,DATABASE!$C$2:$C$809)</f>
        <v>ATM</v>
      </c>
      <c r="E264" s="184" t="s">
        <v>351</v>
      </c>
      <c r="F264" s="184" t="s">
        <v>243</v>
      </c>
      <c r="G264" s="184" t="s">
        <v>1644</v>
      </c>
      <c r="H264" s="184">
        <v>202512.0</v>
      </c>
      <c r="I264" s="184" t="s">
        <v>1258</v>
      </c>
      <c r="J264" s="182"/>
      <c r="K264" s="184"/>
      <c r="L264" s="182" t="s">
        <v>1646</v>
      </c>
      <c r="M264" s="191">
        <v>42156.0</v>
      </c>
      <c r="N264" s="191"/>
      <c r="O264" s="192">
        <v>1.27365</v>
      </c>
      <c r="P264" s="194"/>
      <c r="Q264" s="195">
        <f t="shared" ref="Q264:R264" si="265">(O264*24*3600*30/8)/100000</f>
        <v>4.126626</v>
      </c>
      <c r="R264" s="195">
        <f t="shared" si="265"/>
        <v>0</v>
      </c>
      <c r="S264" s="197">
        <v>0.0</v>
      </c>
      <c r="T264" s="201">
        <f t="shared" si="31"/>
        <v>1</v>
      </c>
      <c r="U264" s="201">
        <v>0.99</v>
      </c>
      <c r="V264" s="194">
        <v>2678400.0</v>
      </c>
      <c r="W264" s="182">
        <f t="shared" si="3"/>
        <v>0</v>
      </c>
      <c r="X264" s="203" t="s">
        <v>291</v>
      </c>
      <c r="Y264" s="204">
        <v>1300000.0</v>
      </c>
      <c r="Z264" s="182"/>
      <c r="AA264" s="182"/>
      <c r="AB264" s="182"/>
      <c r="AC264" s="182"/>
      <c r="AD264" s="182"/>
      <c r="AE264" s="206">
        <f t="shared" si="137"/>
        <v>1300000</v>
      </c>
      <c r="AF264" s="207">
        <f t="shared" si="5"/>
        <v>1300000</v>
      </c>
      <c r="AG264" s="184"/>
      <c r="AH264" s="170"/>
      <c r="AI264" s="184"/>
      <c r="AJ264" s="2"/>
      <c r="AK264" s="2"/>
      <c r="AL264" s="10"/>
      <c r="AM264" s="211"/>
      <c r="AN264" s="51"/>
      <c r="AO264" s="212"/>
      <c r="AP264" s="10"/>
      <c r="AQ264" s="213"/>
      <c r="AR264" s="213"/>
      <c r="AS264" s="211"/>
      <c r="AT264" s="211"/>
      <c r="AU264" s="211"/>
      <c r="AV264" s="214"/>
      <c r="AW264" s="21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</row>
    <row r="265" ht="22.5" customHeight="1">
      <c r="A265" s="170">
        <f t="shared" si="6"/>
        <v>260</v>
      </c>
      <c r="B265" s="173" t="s">
        <v>2931</v>
      </c>
      <c r="C265" s="182" t="str">
        <f t="array" ref="C265">_xlfn.XLOOKUP(G265,DATABASE!$A$2:$A$806,DATABASE!$B$2:$B$806)</f>
        <v>ATM Kec.Baureno LMG Jl. Raya Baureno 289</v>
      </c>
      <c r="D265" s="184" t="str">
        <f t="array" ref="D265">_xlfn.XLOOKUP(G265,DATABASE!$A$2:$A$809,DATABASE!$C$2:$C$809)</f>
        <v>ATM</v>
      </c>
      <c r="E265" s="184" t="s">
        <v>351</v>
      </c>
      <c r="F265" s="184" t="s">
        <v>243</v>
      </c>
      <c r="G265" s="184" t="s">
        <v>1641</v>
      </c>
      <c r="H265" s="184">
        <v>202512.0</v>
      </c>
      <c r="I265" s="184" t="s">
        <v>1258</v>
      </c>
      <c r="J265" s="182"/>
      <c r="K265" s="184"/>
      <c r="L265" s="182" t="s">
        <v>1643</v>
      </c>
      <c r="M265" s="191">
        <v>42156.0</v>
      </c>
      <c r="N265" s="191"/>
      <c r="O265" s="192">
        <v>1.34499</v>
      </c>
      <c r="P265" s="194"/>
      <c r="Q265" s="195">
        <f t="shared" ref="Q265:R265" si="266">(O265*24*3600*30/8)/100000</f>
        <v>4.3577676</v>
      </c>
      <c r="R265" s="195">
        <f t="shared" si="266"/>
        <v>0</v>
      </c>
      <c r="S265" s="197">
        <v>0.0</v>
      </c>
      <c r="T265" s="201">
        <f t="shared" si="31"/>
        <v>1</v>
      </c>
      <c r="U265" s="201">
        <v>0.99</v>
      </c>
      <c r="V265" s="194">
        <v>2678400.0</v>
      </c>
      <c r="W265" s="182">
        <f t="shared" si="3"/>
        <v>0</v>
      </c>
      <c r="X265" s="203" t="s">
        <v>291</v>
      </c>
      <c r="Y265" s="204">
        <v>1300000.0</v>
      </c>
      <c r="Z265" s="182"/>
      <c r="AA265" s="182"/>
      <c r="AB265" s="182"/>
      <c r="AC265" s="182"/>
      <c r="AD265" s="182"/>
      <c r="AE265" s="206">
        <f t="shared" si="137"/>
        <v>1300000</v>
      </c>
      <c r="AF265" s="207">
        <f t="shared" si="5"/>
        <v>1300000</v>
      </c>
      <c r="AG265" s="184"/>
      <c r="AH265" s="170"/>
      <c r="AI265" s="184"/>
      <c r="AJ265" s="2"/>
      <c r="AK265" s="2"/>
      <c r="AL265" s="10"/>
      <c r="AM265" s="211"/>
      <c r="AN265" s="51"/>
      <c r="AO265" s="212"/>
      <c r="AP265" s="10"/>
      <c r="AQ265" s="213"/>
      <c r="AR265" s="213"/>
      <c r="AS265" s="211"/>
      <c r="AT265" s="211"/>
      <c r="AU265" s="211"/>
      <c r="AV265" s="214"/>
      <c r="AW265" s="21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</row>
    <row r="266" ht="22.5" customHeight="1">
      <c r="A266" s="170">
        <f t="shared" si="6"/>
        <v>261</v>
      </c>
      <c r="B266" s="173" t="s">
        <v>2931</v>
      </c>
      <c r="C266" s="182" t="str">
        <f t="array" ref="C266">_xlfn.XLOOKUP(G266,DATABASE!$A$2:$A$806,DATABASE!$B$2:$B$806)</f>
        <v>ATM Indomaret Purwosari, Jl Raya Purwosari, Bojonegoro</v>
      </c>
      <c r="D266" s="184" t="str">
        <f t="array" ref="D266">_xlfn.XLOOKUP(G266,DATABASE!$A$2:$A$809,DATABASE!$C$2:$C$809)</f>
        <v>ATM</v>
      </c>
      <c r="E266" s="184" t="s">
        <v>351</v>
      </c>
      <c r="F266" s="184" t="s">
        <v>243</v>
      </c>
      <c r="G266" s="184" t="s">
        <v>1878</v>
      </c>
      <c r="H266" s="184">
        <v>202512.0</v>
      </c>
      <c r="I266" s="184" t="s">
        <v>1258</v>
      </c>
      <c r="J266" s="182"/>
      <c r="K266" s="184"/>
      <c r="L266" s="182" t="s">
        <v>1880</v>
      </c>
      <c r="M266" s="194" t="s">
        <v>3043</v>
      </c>
      <c r="N266" s="191"/>
      <c r="O266" s="192">
        <v>3.31</v>
      </c>
      <c r="P266" s="194"/>
      <c r="Q266" s="195">
        <f t="shared" ref="Q266:R266" si="267">(O266*24*3600*30/8)/100000</f>
        <v>10.7244</v>
      </c>
      <c r="R266" s="195">
        <f t="shared" si="267"/>
        <v>0</v>
      </c>
      <c r="S266" s="197">
        <v>0.0</v>
      </c>
      <c r="T266" s="201">
        <f t="shared" si="31"/>
        <v>1</v>
      </c>
      <c r="U266" s="201">
        <v>0.99</v>
      </c>
      <c r="V266" s="194">
        <v>2678400.0</v>
      </c>
      <c r="W266" s="182">
        <f t="shared" si="3"/>
        <v>0</v>
      </c>
      <c r="X266" s="203" t="s">
        <v>291</v>
      </c>
      <c r="Y266" s="204">
        <v>1300000.0</v>
      </c>
      <c r="Z266" s="182"/>
      <c r="AA266" s="182"/>
      <c r="AB266" s="182"/>
      <c r="AC266" s="182"/>
      <c r="AD266" s="182"/>
      <c r="AE266" s="206">
        <f t="shared" si="137"/>
        <v>1300000</v>
      </c>
      <c r="AF266" s="207">
        <f t="shared" si="5"/>
        <v>1300000</v>
      </c>
      <c r="AG266" s="184"/>
      <c r="AH266" s="170"/>
      <c r="AI266" s="184"/>
      <c r="AJ266" s="2"/>
      <c r="AK266" s="2"/>
      <c r="AL266" s="10"/>
      <c r="AM266" s="211"/>
      <c r="AN266" s="51"/>
      <c r="AO266" s="212"/>
      <c r="AP266" s="10"/>
      <c r="AQ266" s="213"/>
      <c r="AR266" s="213"/>
      <c r="AS266" s="211"/>
      <c r="AT266" s="211"/>
      <c r="AU266" s="211"/>
      <c r="AV266" s="214"/>
      <c r="AW266" s="21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</row>
    <row r="267" ht="22.5" customHeight="1">
      <c r="A267" s="170">
        <f t="shared" si="6"/>
        <v>262</v>
      </c>
      <c r="B267" s="173" t="s">
        <v>2931</v>
      </c>
      <c r="C267" s="182" t="str">
        <f t="array" ref="C267">_xlfn.XLOOKUP(G267,DATABASE!$A$2:$A$806,DATABASE!$B$2:$B$806)</f>
        <v>Kantor Kas Baureno Jl.Raya Baureno, Ds. Pasinan RT.04/ RW.02, Bojonegoro</v>
      </c>
      <c r="D267" s="184" t="str">
        <f t="array" ref="D267">_xlfn.XLOOKUP(G267,DATABASE!$A$2:$A$809,DATABASE!$C$2:$C$809)</f>
        <v>KANTOR KAS</v>
      </c>
      <c r="E267" s="184" t="s">
        <v>351</v>
      </c>
      <c r="F267" s="184" t="s">
        <v>243</v>
      </c>
      <c r="G267" s="184" t="s">
        <v>1843</v>
      </c>
      <c r="H267" s="184">
        <v>202512.0</v>
      </c>
      <c r="I267" s="184" t="s">
        <v>461</v>
      </c>
      <c r="J267" s="182"/>
      <c r="K267" s="184"/>
      <c r="L267" s="182" t="s">
        <v>1845</v>
      </c>
      <c r="M267" s="194" t="s">
        <v>3044</v>
      </c>
      <c r="N267" s="191"/>
      <c r="O267" s="192">
        <v>0.57807</v>
      </c>
      <c r="P267" s="194"/>
      <c r="Q267" s="195">
        <f t="shared" ref="Q267:R267" si="268">(O267*24*3600*30/8)/100000</f>
        <v>1.8729468</v>
      </c>
      <c r="R267" s="195">
        <f t="shared" si="268"/>
        <v>0</v>
      </c>
      <c r="S267" s="197">
        <v>0.0</v>
      </c>
      <c r="T267" s="201">
        <f t="shared" si="31"/>
        <v>1</v>
      </c>
      <c r="U267" s="201">
        <v>0.99</v>
      </c>
      <c r="V267" s="194">
        <v>2678400.0</v>
      </c>
      <c r="W267" s="182">
        <f t="shared" si="3"/>
        <v>0</v>
      </c>
      <c r="X267" s="203" t="s">
        <v>291</v>
      </c>
      <c r="Y267" s="204">
        <v>2319819.0</v>
      </c>
      <c r="Z267" s="182"/>
      <c r="AA267" s="182"/>
      <c r="AB267" s="182"/>
      <c r="AC267" s="182"/>
      <c r="AD267" s="182"/>
      <c r="AE267" s="206">
        <f t="shared" si="137"/>
        <v>2319819</v>
      </c>
      <c r="AF267" s="207">
        <f t="shared" si="5"/>
        <v>2319819</v>
      </c>
      <c r="AG267" s="184"/>
      <c r="AH267" s="170"/>
      <c r="AI267" s="184"/>
      <c r="AJ267" s="2"/>
      <c r="AK267" s="2"/>
      <c r="AL267" s="10"/>
      <c r="AM267" s="211"/>
      <c r="AN267" s="51"/>
      <c r="AO267" s="212"/>
      <c r="AP267" s="10"/>
      <c r="AQ267" s="213"/>
      <c r="AR267" s="213"/>
      <c r="AS267" s="211"/>
      <c r="AT267" s="211"/>
      <c r="AU267" s="211"/>
      <c r="AV267" s="214"/>
      <c r="AW267" s="21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</row>
    <row r="268" ht="22.5" customHeight="1">
      <c r="A268" s="170">
        <f t="shared" si="6"/>
        <v>263</v>
      </c>
      <c r="B268" s="173" t="s">
        <v>2931</v>
      </c>
      <c r="C268" s="182" t="str">
        <f t="array" ref="C268">_xlfn.XLOOKUP(G268,DATABASE!$A$2:$A$806,DATABASE!$B$2:$B$806)</f>
        <v>Payment Point Dispenda Tk.II JL.Pahlawan 01 Bojonegoro</v>
      </c>
      <c r="D268" s="184" t="str">
        <f t="array" ref="D268">_xlfn.XLOOKUP(G268,DATABASE!$A$2:$A$809,DATABASE!$C$2:$C$809)</f>
        <v>PAYMENT POINT</v>
      </c>
      <c r="E268" s="184" t="s">
        <v>351</v>
      </c>
      <c r="F268" s="184" t="s">
        <v>243</v>
      </c>
      <c r="G268" s="184" t="s">
        <v>2065</v>
      </c>
      <c r="H268" s="184">
        <v>202512.0</v>
      </c>
      <c r="I268" s="184" t="s">
        <v>461</v>
      </c>
      <c r="J268" s="182"/>
      <c r="K268" s="184"/>
      <c r="L268" s="182" t="s">
        <v>2068</v>
      </c>
      <c r="M268" s="191">
        <v>42863.0</v>
      </c>
      <c r="N268" s="191"/>
      <c r="O268" s="192">
        <v>2.24273</v>
      </c>
      <c r="P268" s="194"/>
      <c r="Q268" s="195">
        <f t="shared" ref="Q268:R268" si="269">(O268*24*3600*30/8)/100000</f>
        <v>7.2664452</v>
      </c>
      <c r="R268" s="195">
        <f t="shared" si="269"/>
        <v>0</v>
      </c>
      <c r="S268" s="197">
        <v>0.0</v>
      </c>
      <c r="T268" s="201">
        <f t="shared" si="31"/>
        <v>1</v>
      </c>
      <c r="U268" s="201">
        <v>0.99</v>
      </c>
      <c r="V268" s="194">
        <v>2678400.0</v>
      </c>
      <c r="W268" s="182">
        <f t="shared" si="3"/>
        <v>0</v>
      </c>
      <c r="X268" s="203" t="s">
        <v>291</v>
      </c>
      <c r="Y268" s="204">
        <v>2319819.0</v>
      </c>
      <c r="Z268" s="182"/>
      <c r="AA268" s="182"/>
      <c r="AB268" s="182"/>
      <c r="AC268" s="182"/>
      <c r="AD268" s="182"/>
      <c r="AE268" s="206">
        <f t="shared" si="137"/>
        <v>2319819</v>
      </c>
      <c r="AF268" s="207">
        <f t="shared" si="5"/>
        <v>2319819</v>
      </c>
      <c r="AG268" s="184"/>
      <c r="AH268" s="170"/>
      <c r="AI268" s="184"/>
      <c r="AJ268" s="2"/>
      <c r="AK268" s="2"/>
      <c r="AL268" s="10"/>
      <c r="AM268" s="211"/>
      <c r="AN268" s="51"/>
      <c r="AO268" s="212"/>
      <c r="AP268" s="10"/>
      <c r="AQ268" s="213"/>
      <c r="AR268" s="213"/>
      <c r="AS268" s="211"/>
      <c r="AT268" s="211"/>
      <c r="AU268" s="211"/>
      <c r="AV268" s="214"/>
      <c r="AW268" s="21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</row>
    <row r="269" ht="22.5" customHeight="1">
      <c r="A269" s="170">
        <f t="shared" si="6"/>
        <v>264</v>
      </c>
      <c r="B269" s="173" t="s">
        <v>2931</v>
      </c>
      <c r="C269" s="182" t="str">
        <f t="array" ref="C269">_xlfn.XLOOKUP(G269,DATABASE!$A$2:$A$806,DATABASE!$B$2:$B$806)</f>
        <v>Kantor Kas Sugihwaras Jl. Raya Kec. Sugihwaras Bojonegoro</v>
      </c>
      <c r="D269" s="184" t="str">
        <f t="array" ref="D269">_xlfn.XLOOKUP(G269,DATABASE!$A$2:$A$809,DATABASE!$C$2:$C$809)</f>
        <v>KANTOR KAS</v>
      </c>
      <c r="E269" s="184" t="s">
        <v>351</v>
      </c>
      <c r="F269" s="184" t="s">
        <v>243</v>
      </c>
      <c r="G269" s="184" t="s">
        <v>2196</v>
      </c>
      <c r="H269" s="184">
        <v>202512.0</v>
      </c>
      <c r="I269" s="184" t="s">
        <v>461</v>
      </c>
      <c r="J269" s="182"/>
      <c r="K269" s="184"/>
      <c r="L269" s="182" t="s">
        <v>2198</v>
      </c>
      <c r="M269" s="194" t="s">
        <v>3017</v>
      </c>
      <c r="N269" s="191"/>
      <c r="O269" s="192">
        <v>0.17011</v>
      </c>
      <c r="P269" s="194"/>
      <c r="Q269" s="195">
        <f t="shared" ref="Q269:R269" si="270">(O269*24*3600*30/8)/100000</f>
        <v>0.5511564</v>
      </c>
      <c r="R269" s="195">
        <f t="shared" si="270"/>
        <v>0</v>
      </c>
      <c r="S269" s="197">
        <v>0.0</v>
      </c>
      <c r="T269" s="201">
        <f t="shared" si="31"/>
        <v>1</v>
      </c>
      <c r="U269" s="201">
        <v>0.99</v>
      </c>
      <c r="V269" s="194">
        <v>2678400.0</v>
      </c>
      <c r="W269" s="182">
        <f t="shared" si="3"/>
        <v>0</v>
      </c>
      <c r="X269" s="203" t="s">
        <v>291</v>
      </c>
      <c r="Y269" s="204">
        <v>2319819.0</v>
      </c>
      <c r="Z269" s="182"/>
      <c r="AA269" s="182"/>
      <c r="AB269" s="182"/>
      <c r="AC269" s="182"/>
      <c r="AD269" s="182"/>
      <c r="AE269" s="206">
        <f t="shared" si="137"/>
        <v>2319819</v>
      </c>
      <c r="AF269" s="207">
        <f t="shared" si="5"/>
        <v>2319819</v>
      </c>
      <c r="AG269" s="184"/>
      <c r="AH269" s="170"/>
      <c r="AI269" s="184"/>
      <c r="AJ269" s="2"/>
      <c r="AK269" s="2"/>
      <c r="AL269" s="10"/>
      <c r="AM269" s="211"/>
      <c r="AN269" s="51"/>
      <c r="AO269" s="212"/>
      <c r="AP269" s="10"/>
      <c r="AQ269" s="213"/>
      <c r="AR269" s="213"/>
      <c r="AS269" s="211"/>
      <c r="AT269" s="211"/>
      <c r="AU269" s="211"/>
      <c r="AV269" s="214"/>
      <c r="AW269" s="21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</row>
    <row r="270" ht="22.5" customHeight="1">
      <c r="A270" s="170">
        <f t="shared" si="6"/>
        <v>265</v>
      </c>
      <c r="B270" s="173" t="s">
        <v>2931</v>
      </c>
      <c r="C270" s="182" t="str">
        <f t="array" ref="C270">_xlfn.XLOOKUP(G270,DATABASE!$A$2:$A$806,DATABASE!$B$2:$B$806)</f>
        <v>ATM RSUD Sumberejo Jl.Raya Bojonegoro – Babat Kec Sumberrejo, Bojonegoro</v>
      </c>
      <c r="D270" s="184" t="str">
        <f t="array" ref="D270">_xlfn.XLOOKUP(G270,DATABASE!$A$2:$A$809,DATABASE!$C$2:$C$809)</f>
        <v>ATM</v>
      </c>
      <c r="E270" s="184" t="s">
        <v>351</v>
      </c>
      <c r="F270" s="184" t="s">
        <v>243</v>
      </c>
      <c r="G270" s="184" t="s">
        <v>1882</v>
      </c>
      <c r="H270" s="184">
        <v>202512.0</v>
      </c>
      <c r="I270" s="184" t="s">
        <v>2710</v>
      </c>
      <c r="J270" s="182"/>
      <c r="K270" s="184"/>
      <c r="L270" s="182" t="s">
        <v>1884</v>
      </c>
      <c r="M270" s="191">
        <v>43648.0</v>
      </c>
      <c r="N270" s="191"/>
      <c r="O270" s="192">
        <v>33.67</v>
      </c>
      <c r="P270" s="194"/>
      <c r="Q270" s="195">
        <f t="shared" ref="Q270:R270" si="271">(O270*24*3600*30/8)/100000</f>
        <v>109.0908</v>
      </c>
      <c r="R270" s="195">
        <f t="shared" si="271"/>
        <v>0</v>
      </c>
      <c r="S270" s="197">
        <v>0.0</v>
      </c>
      <c r="T270" s="201">
        <f t="shared" si="31"/>
        <v>1</v>
      </c>
      <c r="U270" s="201">
        <v>0.99</v>
      </c>
      <c r="V270" s="194">
        <v>2678400.0</v>
      </c>
      <c r="W270" s="182">
        <f t="shared" si="3"/>
        <v>0</v>
      </c>
      <c r="X270" s="203" t="s">
        <v>291</v>
      </c>
      <c r="Y270" s="204">
        <v>1300000.0</v>
      </c>
      <c r="Z270" s="182"/>
      <c r="AA270" s="182"/>
      <c r="AB270" s="182"/>
      <c r="AC270" s="182"/>
      <c r="AD270" s="182"/>
      <c r="AE270" s="206">
        <f t="shared" si="137"/>
        <v>1300000</v>
      </c>
      <c r="AF270" s="207">
        <f t="shared" si="5"/>
        <v>1300000</v>
      </c>
      <c r="AG270" s="184"/>
      <c r="AH270" s="170"/>
      <c r="AI270" s="428"/>
      <c r="AJ270" s="2"/>
      <c r="AK270" s="2"/>
      <c r="AL270" s="448"/>
      <c r="AM270" s="211"/>
      <c r="AN270" s="51"/>
      <c r="AO270" s="212"/>
      <c r="AP270" s="10"/>
      <c r="AQ270" s="213"/>
      <c r="AR270" s="213"/>
      <c r="AS270" s="211"/>
      <c r="AT270" s="211"/>
      <c r="AU270" s="211"/>
      <c r="AV270" s="214"/>
      <c r="AW270" s="21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</row>
    <row r="271" ht="22.5" customHeight="1">
      <c r="A271" s="170">
        <f t="shared" si="6"/>
        <v>266</v>
      </c>
      <c r="B271" s="173" t="s">
        <v>2931</v>
      </c>
      <c r="C271" s="182" t="str">
        <f t="array" ref="C271">_xlfn.XLOOKUP(G271,DATABASE!$A$2:$A$806,DATABASE!$B$2:$B$806)</f>
        <v>ATM Sistem Administrasi Manunggal Satu Atap Jl.Teuku umar 141 Bojonegoro</v>
      </c>
      <c r="D271" s="184" t="str">
        <f t="array" ref="D271">_xlfn.XLOOKUP(G271,DATABASE!$A$2:$A$809,DATABASE!$C$2:$C$809)</f>
        <v>ATM</v>
      </c>
      <c r="E271" s="184" t="s">
        <v>351</v>
      </c>
      <c r="F271" s="184" t="s">
        <v>243</v>
      </c>
      <c r="G271" s="184" t="s">
        <v>1951</v>
      </c>
      <c r="H271" s="184">
        <v>202512.0</v>
      </c>
      <c r="I271" s="184" t="s">
        <v>1258</v>
      </c>
      <c r="J271" s="182"/>
      <c r="K271" s="184"/>
      <c r="L271" s="182" t="s">
        <v>1953</v>
      </c>
      <c r="M271" s="194" t="s">
        <v>3045</v>
      </c>
      <c r="N271" s="191"/>
      <c r="O271" s="192">
        <v>35.1</v>
      </c>
      <c r="P271" s="194"/>
      <c r="Q271" s="195">
        <f t="shared" ref="Q271:R271" si="272">(O271*24*3600*30/8)/100000</f>
        <v>113.724</v>
      </c>
      <c r="R271" s="195">
        <f t="shared" si="272"/>
        <v>0</v>
      </c>
      <c r="S271" s="197">
        <v>0.0</v>
      </c>
      <c r="T271" s="201">
        <f t="shared" si="31"/>
        <v>1</v>
      </c>
      <c r="U271" s="201">
        <v>0.99</v>
      </c>
      <c r="V271" s="194">
        <v>2678400.0</v>
      </c>
      <c r="W271" s="182">
        <f t="shared" si="3"/>
        <v>0</v>
      </c>
      <c r="X271" s="203" t="s">
        <v>291</v>
      </c>
      <c r="Y271" s="204">
        <v>1300000.0</v>
      </c>
      <c r="Z271" s="182"/>
      <c r="AA271" s="182"/>
      <c r="AB271" s="182"/>
      <c r="AC271" s="182"/>
      <c r="AD271" s="182"/>
      <c r="AE271" s="206">
        <f t="shared" si="137"/>
        <v>1300000</v>
      </c>
      <c r="AF271" s="207">
        <f t="shared" si="5"/>
        <v>1300000</v>
      </c>
      <c r="AG271" s="184"/>
      <c r="AH271" s="170"/>
      <c r="AI271" s="184"/>
      <c r="AJ271" s="2"/>
      <c r="AK271" s="2"/>
      <c r="AL271" s="10"/>
      <c r="AM271" s="211"/>
      <c r="AN271" s="51"/>
      <c r="AO271" s="212"/>
      <c r="AP271" s="10"/>
      <c r="AQ271" s="213"/>
      <c r="AR271" s="213"/>
      <c r="AS271" s="211"/>
      <c r="AT271" s="211"/>
      <c r="AU271" s="211"/>
      <c r="AV271" s="214"/>
      <c r="AW271" s="21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</row>
    <row r="272" ht="22.5" customHeight="1">
      <c r="A272" s="170">
        <f t="shared" si="6"/>
        <v>267</v>
      </c>
      <c r="B272" s="173" t="s">
        <v>2931</v>
      </c>
      <c r="C272" s="182" t="str">
        <f t="array" ref="C272">_xlfn.XLOOKUP(G272,DATABASE!$A$2:$A$806,DATABASE!$B$2:$B$806)</f>
        <v>ATM Pemkab Bojonegoro Jl.Mas Tumapel 01, Bojonegoro</v>
      </c>
      <c r="D272" s="184" t="str">
        <f t="array" ref="D272">_xlfn.XLOOKUP(G272,DATABASE!$A$2:$A$809,DATABASE!$C$2:$C$809)</f>
        <v>ATM</v>
      </c>
      <c r="E272" s="184" t="s">
        <v>351</v>
      </c>
      <c r="F272" s="184" t="s">
        <v>243</v>
      </c>
      <c r="G272" s="184" t="s">
        <v>2390</v>
      </c>
      <c r="H272" s="184">
        <v>202512.0</v>
      </c>
      <c r="I272" s="184" t="s">
        <v>1258</v>
      </c>
      <c r="J272" s="182"/>
      <c r="K272" s="184"/>
      <c r="L272" s="182" t="s">
        <v>2392</v>
      </c>
      <c r="M272" s="194" t="s">
        <v>3046</v>
      </c>
      <c r="N272" s="191"/>
      <c r="O272" s="192">
        <v>1.25793</v>
      </c>
      <c r="P272" s="194"/>
      <c r="Q272" s="195">
        <f t="shared" ref="Q272:R272" si="273">(O272*24*3600*30/8)/100000</f>
        <v>4.0756932</v>
      </c>
      <c r="R272" s="195">
        <f t="shared" si="273"/>
        <v>0</v>
      </c>
      <c r="S272" s="197">
        <v>0.0</v>
      </c>
      <c r="T272" s="201">
        <f t="shared" si="31"/>
        <v>1</v>
      </c>
      <c r="U272" s="201">
        <v>0.99</v>
      </c>
      <c r="V272" s="194">
        <v>2678400.0</v>
      </c>
      <c r="W272" s="182">
        <f t="shared" si="3"/>
        <v>0</v>
      </c>
      <c r="X272" s="203" t="s">
        <v>291</v>
      </c>
      <c r="Y272" s="204">
        <v>1300000.0</v>
      </c>
      <c r="Z272" s="182"/>
      <c r="AA272" s="182"/>
      <c r="AB272" s="182"/>
      <c r="AC272" s="182"/>
      <c r="AD272" s="182"/>
      <c r="AE272" s="206">
        <f t="shared" si="137"/>
        <v>1300000</v>
      </c>
      <c r="AF272" s="207">
        <f t="shared" si="5"/>
        <v>1300000</v>
      </c>
      <c r="AG272" s="184"/>
      <c r="AH272" s="170"/>
      <c r="AI272" s="184"/>
      <c r="AJ272" s="2"/>
      <c r="AK272" s="2"/>
      <c r="AL272" s="10"/>
      <c r="AM272" s="211"/>
      <c r="AN272" s="51"/>
      <c r="AO272" s="212"/>
      <c r="AP272" s="10"/>
      <c r="AQ272" s="213"/>
      <c r="AR272" s="213"/>
      <c r="AS272" s="211"/>
      <c r="AT272" s="211"/>
      <c r="AU272" s="211"/>
      <c r="AV272" s="214"/>
      <c r="AW272" s="21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</row>
    <row r="273" ht="22.5" customHeight="1">
      <c r="A273" s="170">
        <f t="shared" si="6"/>
        <v>268</v>
      </c>
      <c r="B273" s="173" t="s">
        <v>2931</v>
      </c>
      <c r="C273" s="182" t="str">
        <f t="array" ref="C273">_xlfn.XLOOKUP(G273,DATABASE!$A$2:$A$806,DATABASE!$B$2:$B$806)</f>
        <v>ATM Mall Pelayanan Publik Bojonegoro, Jl. Veteran 34, Sukorejo, Bojonegoro</v>
      </c>
      <c r="D273" s="184" t="str">
        <f t="array" ref="D273">_xlfn.XLOOKUP(G273,DATABASE!$A$2:$A$809,DATABASE!$C$2:$C$809)</f>
        <v>ATM</v>
      </c>
      <c r="E273" s="184" t="s">
        <v>351</v>
      </c>
      <c r="F273" s="184" t="s">
        <v>243</v>
      </c>
      <c r="G273" s="184" t="s">
        <v>2364</v>
      </c>
      <c r="H273" s="184">
        <v>202512.0</v>
      </c>
      <c r="I273" s="184" t="s">
        <v>1258</v>
      </c>
      <c r="J273" s="182"/>
      <c r="K273" s="184"/>
      <c r="L273" s="182" t="s">
        <v>2366</v>
      </c>
      <c r="M273" s="191">
        <v>43840.0</v>
      </c>
      <c r="N273" s="191"/>
      <c r="O273" s="192">
        <v>2.86</v>
      </c>
      <c r="P273" s="194"/>
      <c r="Q273" s="195">
        <f t="shared" ref="Q273:R273" si="274">(O273*24*3600*30/8)/100000</f>
        <v>9.2664</v>
      </c>
      <c r="R273" s="195">
        <f t="shared" si="274"/>
        <v>0</v>
      </c>
      <c r="S273" s="197">
        <v>0.0</v>
      </c>
      <c r="T273" s="201">
        <f t="shared" si="31"/>
        <v>1</v>
      </c>
      <c r="U273" s="201">
        <v>0.99</v>
      </c>
      <c r="V273" s="194">
        <v>2678400.0</v>
      </c>
      <c r="W273" s="182">
        <f t="shared" si="3"/>
        <v>0</v>
      </c>
      <c r="X273" s="203" t="s">
        <v>291</v>
      </c>
      <c r="Y273" s="204">
        <v>1300000.0</v>
      </c>
      <c r="Z273" s="182"/>
      <c r="AA273" s="182"/>
      <c r="AB273" s="182"/>
      <c r="AC273" s="182"/>
      <c r="AD273" s="182"/>
      <c r="AE273" s="206">
        <f t="shared" si="137"/>
        <v>1300000</v>
      </c>
      <c r="AF273" s="207">
        <f t="shared" si="5"/>
        <v>1300000</v>
      </c>
      <c r="AG273" s="184"/>
      <c r="AH273" s="170"/>
      <c r="AI273" s="184"/>
      <c r="AJ273" s="2"/>
      <c r="AK273" s="2"/>
      <c r="AL273" s="10"/>
      <c r="AM273" s="211"/>
      <c r="AN273" s="51"/>
      <c r="AO273" s="212"/>
      <c r="AP273" s="10"/>
      <c r="AQ273" s="213"/>
      <c r="AR273" s="213"/>
      <c r="AS273" s="211"/>
      <c r="AT273" s="211"/>
      <c r="AU273" s="211"/>
      <c r="AV273" s="214"/>
      <c r="AW273" s="21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</row>
    <row r="274" ht="22.5" customHeight="1">
      <c r="A274" s="170">
        <f t="shared" si="6"/>
        <v>269</v>
      </c>
      <c r="B274" s="173" t="s">
        <v>2931</v>
      </c>
      <c r="C274" s="182" t="str">
        <f t="array" ref="C274">_xlfn.XLOOKUP(G274,DATABASE!$A$2:$A$806,DATABASE!$B$2:$B$806)</f>
        <v>Payment Point RSUD Bojonegoro Baru Jl Veteran Sukorejo Bojonegoro</v>
      </c>
      <c r="D274" s="184" t="str">
        <f t="array" ref="D274">_xlfn.XLOOKUP(G274,DATABASE!$A$2:$A$809,DATABASE!$C$2:$C$809)</f>
        <v>PAYMENT POINT</v>
      </c>
      <c r="E274" s="184" t="s">
        <v>351</v>
      </c>
      <c r="F274" s="184" t="s">
        <v>243</v>
      </c>
      <c r="G274" s="184" t="s">
        <v>2329</v>
      </c>
      <c r="H274" s="184">
        <v>202512.0</v>
      </c>
      <c r="I274" s="184" t="s">
        <v>461</v>
      </c>
      <c r="J274" s="182"/>
      <c r="K274" s="184"/>
      <c r="L274" s="182" t="s">
        <v>2331</v>
      </c>
      <c r="M274" s="194" t="s">
        <v>3047</v>
      </c>
      <c r="N274" s="191"/>
      <c r="O274" s="192">
        <v>34.45</v>
      </c>
      <c r="P274" s="194"/>
      <c r="Q274" s="195">
        <f t="shared" ref="Q274:R274" si="275">(O274*24*3600*30/8)/100000</f>
        <v>111.618</v>
      </c>
      <c r="R274" s="195">
        <f t="shared" si="275"/>
        <v>0</v>
      </c>
      <c r="S274" s="197">
        <v>0.0</v>
      </c>
      <c r="T274" s="201">
        <f t="shared" si="31"/>
        <v>1</v>
      </c>
      <c r="U274" s="201">
        <v>0.99</v>
      </c>
      <c r="V274" s="194">
        <v>2678400.0</v>
      </c>
      <c r="W274" s="182">
        <f t="shared" si="3"/>
        <v>0</v>
      </c>
      <c r="X274" s="203" t="s">
        <v>291</v>
      </c>
      <c r="Y274" s="204">
        <v>2319819.0</v>
      </c>
      <c r="Z274" s="182"/>
      <c r="AA274" s="182"/>
      <c r="AB274" s="182"/>
      <c r="AC274" s="182"/>
      <c r="AD274" s="182"/>
      <c r="AE274" s="206">
        <f t="shared" si="137"/>
        <v>2319819</v>
      </c>
      <c r="AF274" s="207">
        <f t="shared" si="5"/>
        <v>2319819</v>
      </c>
      <c r="AG274" s="184"/>
      <c r="AH274" s="170"/>
      <c r="AI274" s="184"/>
      <c r="AJ274" s="2"/>
      <c r="AK274" s="2"/>
      <c r="AL274" s="10"/>
      <c r="AM274" s="211"/>
      <c r="AN274" s="51"/>
      <c r="AO274" s="212"/>
      <c r="AP274" s="10"/>
      <c r="AQ274" s="213"/>
      <c r="AR274" s="213"/>
      <c r="AS274" s="211"/>
      <c r="AT274" s="211"/>
      <c r="AU274" s="211"/>
      <c r="AV274" s="214"/>
      <c r="AW274" s="21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</row>
    <row r="275" ht="22.5" customHeight="1">
      <c r="A275" s="170">
        <f t="shared" si="6"/>
        <v>270</v>
      </c>
      <c r="B275" s="173" t="s">
        <v>2931</v>
      </c>
      <c r="C275" s="182" t="str">
        <f t="array" ref="C275">_xlfn.XLOOKUP(G275,DATABASE!$A$2:$A$806,DATABASE!$B$2:$B$806)</f>
        <v>ATM RSUD Padangan JL. Dr Sutomo, Bojonegoro</v>
      </c>
      <c r="D275" s="184" t="str">
        <f t="array" ref="D275">_xlfn.XLOOKUP(G275,DATABASE!$A$2:$A$809,DATABASE!$C$2:$C$809)</f>
        <v>ATM</v>
      </c>
      <c r="E275" s="184" t="s">
        <v>351</v>
      </c>
      <c r="F275" s="184" t="s">
        <v>243</v>
      </c>
      <c r="G275" s="184" t="s">
        <v>2487</v>
      </c>
      <c r="H275" s="184">
        <v>202512.0</v>
      </c>
      <c r="I275" s="184" t="s">
        <v>1258</v>
      </c>
      <c r="J275" s="182"/>
      <c r="K275" s="184"/>
      <c r="L275" s="182" t="s">
        <v>2489</v>
      </c>
      <c r="M275" s="194" t="s">
        <v>3049</v>
      </c>
      <c r="N275" s="191"/>
      <c r="O275" s="192">
        <v>30.98</v>
      </c>
      <c r="P275" s="194"/>
      <c r="Q275" s="195">
        <f t="shared" ref="Q275:R275" si="276">(O275*24*3600*30/8)/100000</f>
        <v>100.3752</v>
      </c>
      <c r="R275" s="195">
        <f t="shared" si="276"/>
        <v>0</v>
      </c>
      <c r="S275" s="197">
        <v>0.0</v>
      </c>
      <c r="T275" s="201">
        <f t="shared" si="31"/>
        <v>1</v>
      </c>
      <c r="U275" s="201">
        <v>0.99</v>
      </c>
      <c r="V275" s="194">
        <v>2678400.0</v>
      </c>
      <c r="W275" s="182">
        <f t="shared" si="3"/>
        <v>0</v>
      </c>
      <c r="X275" s="203" t="s">
        <v>291</v>
      </c>
      <c r="Y275" s="204">
        <v>1300000.0</v>
      </c>
      <c r="Z275" s="182"/>
      <c r="AA275" s="182"/>
      <c r="AB275" s="182"/>
      <c r="AC275" s="182"/>
      <c r="AD275" s="182"/>
      <c r="AE275" s="206">
        <f t="shared" si="137"/>
        <v>1300000</v>
      </c>
      <c r="AF275" s="207">
        <f t="shared" si="5"/>
        <v>1300000</v>
      </c>
      <c r="AG275" s="184"/>
      <c r="AH275" s="170"/>
      <c r="AI275" s="184"/>
      <c r="AJ275" s="2"/>
      <c r="AK275" s="2"/>
      <c r="AL275" s="10"/>
      <c r="AM275" s="211"/>
      <c r="AN275" s="51"/>
      <c r="AO275" s="212"/>
      <c r="AP275" s="10"/>
      <c r="AQ275" s="213"/>
      <c r="AR275" s="213"/>
      <c r="AS275" s="211"/>
      <c r="AT275" s="211"/>
      <c r="AU275" s="211"/>
      <c r="AV275" s="214"/>
      <c r="AW275" s="21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</row>
    <row r="276" ht="22.5" customHeight="1">
      <c r="A276" s="170">
        <f t="shared" si="6"/>
        <v>271</v>
      </c>
      <c r="B276" s="173" t="s">
        <v>2931</v>
      </c>
      <c r="C276" s="182" t="str">
        <f t="array" ref="C276">_xlfn.XLOOKUP(G276,DATABASE!$A$2:$A$806,DATABASE!$B$2:$B$806)</f>
        <v>ATM RS Fatma Kab Bojonegoro Jl. Lettu Suyitno,Campurrejo,Bojonegoro</v>
      </c>
      <c r="D276" s="184" t="str">
        <f t="array" ref="D276">_xlfn.XLOOKUP(G276,DATABASE!$A$2:$A$809,DATABASE!$C$2:$C$809)</f>
        <v>ATM</v>
      </c>
      <c r="E276" s="184" t="s">
        <v>351</v>
      </c>
      <c r="F276" s="184" t="s">
        <v>243</v>
      </c>
      <c r="G276" s="184" t="s">
        <v>2499</v>
      </c>
      <c r="H276" s="184">
        <v>202512.0</v>
      </c>
      <c r="I276" s="184" t="s">
        <v>1258</v>
      </c>
      <c r="J276" s="182"/>
      <c r="K276" s="184"/>
      <c r="L276" s="182" t="s">
        <v>2501</v>
      </c>
      <c r="M276" s="194" t="s">
        <v>3050</v>
      </c>
      <c r="N276" s="191"/>
      <c r="O276" s="192">
        <v>4.550000000000001</v>
      </c>
      <c r="P276" s="194"/>
      <c r="Q276" s="195">
        <f t="shared" ref="Q276:R276" si="277">(O276*24*3600*30/8)/100000</f>
        <v>14.742</v>
      </c>
      <c r="R276" s="195">
        <f t="shared" si="277"/>
        <v>0</v>
      </c>
      <c r="S276" s="197">
        <v>0.0</v>
      </c>
      <c r="T276" s="201">
        <f t="shared" si="31"/>
        <v>1</v>
      </c>
      <c r="U276" s="201">
        <v>0.99</v>
      </c>
      <c r="V276" s="194">
        <v>2678400.0</v>
      </c>
      <c r="W276" s="182">
        <f t="shared" si="3"/>
        <v>0</v>
      </c>
      <c r="X276" s="203" t="s">
        <v>291</v>
      </c>
      <c r="Y276" s="204">
        <v>1300000.0</v>
      </c>
      <c r="Z276" s="182"/>
      <c r="AA276" s="182"/>
      <c r="AB276" s="182"/>
      <c r="AC276" s="182"/>
      <c r="AD276" s="182"/>
      <c r="AE276" s="206">
        <f t="shared" si="137"/>
        <v>1300000</v>
      </c>
      <c r="AF276" s="207">
        <f t="shared" si="5"/>
        <v>1300000</v>
      </c>
      <c r="AG276" s="184"/>
      <c r="AH276" s="170"/>
      <c r="AI276" s="184"/>
      <c r="AJ276" s="2"/>
      <c r="AK276" s="2"/>
      <c r="AL276" s="10"/>
      <c r="AM276" s="211"/>
      <c r="AN276" s="51"/>
      <c r="AO276" s="212"/>
      <c r="AP276" s="10"/>
      <c r="AQ276" s="213"/>
      <c r="AR276" s="213"/>
      <c r="AS276" s="211"/>
      <c r="AT276" s="211"/>
      <c r="AU276" s="211"/>
      <c r="AV276" s="214"/>
      <c r="AW276" s="21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</row>
    <row r="277" ht="22.5" customHeight="1">
      <c r="A277" s="170">
        <f t="shared" si="6"/>
        <v>272</v>
      </c>
      <c r="B277" s="173" t="s">
        <v>2931</v>
      </c>
      <c r="C277" s="182" t="str">
        <f t="array" ref="C277">_xlfn.XLOOKUP(G277,DATABASE!$A$2:$A$806,DATABASE!$B$2:$B$806)</f>
        <v>Kantor Fungsional Pemkab Bojonegoro, JL Mas Tumapel 01 DPRD, Bojonegoro</v>
      </c>
      <c r="D277" s="184" t="str">
        <f t="array" ref="D277">_xlfn.XLOOKUP(G277,DATABASE!$A$2:$A$809,DATABASE!$C$2:$C$809)</f>
        <v>KANTOR FUNGSIONAL</v>
      </c>
      <c r="E277" s="184" t="s">
        <v>351</v>
      </c>
      <c r="F277" s="184" t="s">
        <v>243</v>
      </c>
      <c r="G277" s="184" t="s">
        <v>512</v>
      </c>
      <c r="H277" s="184">
        <v>202512.0</v>
      </c>
      <c r="I277" s="184" t="s">
        <v>461</v>
      </c>
      <c r="J277" s="182"/>
      <c r="K277" s="184"/>
      <c r="L277" s="182" t="s">
        <v>514</v>
      </c>
      <c r="M277" s="194" t="s">
        <v>3051</v>
      </c>
      <c r="N277" s="191"/>
      <c r="O277" s="192">
        <v>0.09301</v>
      </c>
      <c r="P277" s="194"/>
      <c r="Q277" s="195">
        <f t="shared" ref="Q277:R277" si="278">(O277*24*3600*30/8)/100000</f>
        <v>0.3013524</v>
      </c>
      <c r="R277" s="195">
        <f t="shared" si="278"/>
        <v>0</v>
      </c>
      <c r="S277" s="197">
        <v>0.0</v>
      </c>
      <c r="T277" s="201">
        <f t="shared" si="31"/>
        <v>1</v>
      </c>
      <c r="U277" s="201">
        <v>0.99</v>
      </c>
      <c r="V277" s="194">
        <v>2678400.0</v>
      </c>
      <c r="W277" s="182">
        <f t="shared" si="3"/>
        <v>0</v>
      </c>
      <c r="X277" s="203" t="s">
        <v>291</v>
      </c>
      <c r="Y277" s="204">
        <v>2319819.0</v>
      </c>
      <c r="Z277" s="182"/>
      <c r="AA277" s="182"/>
      <c r="AB277" s="182"/>
      <c r="AC277" s="182"/>
      <c r="AD277" s="182"/>
      <c r="AE277" s="206">
        <f t="shared" si="137"/>
        <v>2319819</v>
      </c>
      <c r="AF277" s="207">
        <f t="shared" si="5"/>
        <v>2319819</v>
      </c>
      <c r="AG277" s="184"/>
      <c r="AH277" s="170"/>
      <c r="AI277" s="184"/>
      <c r="AJ277" s="2"/>
      <c r="AK277" s="2"/>
      <c r="AL277" s="10"/>
      <c r="AM277" s="211"/>
      <c r="AN277" s="51"/>
      <c r="AO277" s="212"/>
      <c r="AP277" s="10"/>
      <c r="AQ277" s="213"/>
      <c r="AR277" s="213"/>
      <c r="AS277" s="211"/>
      <c r="AT277" s="211"/>
      <c r="AU277" s="211"/>
      <c r="AV277" s="214"/>
      <c r="AW277" s="21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</row>
    <row r="278" ht="22.5" customHeight="1">
      <c r="A278" s="170">
        <f t="shared" si="6"/>
        <v>273</v>
      </c>
      <c r="B278" s="173" t="s">
        <v>2931</v>
      </c>
      <c r="C278" s="182" t="str">
        <f t="array" ref="C278">_xlfn.XLOOKUP(G278,DATABASE!$A$2:$A$806,DATABASE!$B$2:$B$806)</f>
        <v>CRM Komplek Perkantoran Pemda Bojonegoro, Komplek Perkantoran Pemda JL DR Wahidin No 40 Bojonegoro</v>
      </c>
      <c r="D278" s="184" t="str">
        <f t="array" ref="D278">_xlfn.XLOOKUP(G278,DATABASE!$A$2:$A$809,DATABASE!$C$2:$C$809)</f>
        <v>CRM</v>
      </c>
      <c r="E278" s="184" t="s">
        <v>351</v>
      </c>
      <c r="F278" s="184" t="s">
        <v>243</v>
      </c>
      <c r="G278" s="184" t="s">
        <v>476</v>
      </c>
      <c r="H278" s="184">
        <v>202512.0</v>
      </c>
      <c r="I278" s="184" t="s">
        <v>1258</v>
      </c>
      <c r="J278" s="182"/>
      <c r="K278" s="184"/>
      <c r="L278" s="182" t="s">
        <v>479</v>
      </c>
      <c r="M278" s="191">
        <v>45544.0</v>
      </c>
      <c r="N278" s="191"/>
      <c r="O278" s="192">
        <v>110.66</v>
      </c>
      <c r="P278" s="194"/>
      <c r="Q278" s="195">
        <f t="shared" ref="Q278:R278" si="279">(O278*24*3600*30/8)/100000</f>
        <v>358.5384</v>
      </c>
      <c r="R278" s="195">
        <f t="shared" si="279"/>
        <v>0</v>
      </c>
      <c r="S278" s="197">
        <v>0.0</v>
      </c>
      <c r="T278" s="201">
        <f t="shared" si="31"/>
        <v>1</v>
      </c>
      <c r="U278" s="201">
        <v>0.99</v>
      </c>
      <c r="V278" s="194">
        <v>2678400.0</v>
      </c>
      <c r="W278" s="182">
        <f t="shared" si="3"/>
        <v>0</v>
      </c>
      <c r="X278" s="203" t="s">
        <v>291</v>
      </c>
      <c r="Y278" s="204">
        <v>1300000.0</v>
      </c>
      <c r="Z278" s="182"/>
      <c r="AA278" s="182"/>
      <c r="AB278" s="182"/>
      <c r="AC278" s="182"/>
      <c r="AD278" s="182"/>
      <c r="AE278" s="206">
        <f t="shared" si="137"/>
        <v>1300000</v>
      </c>
      <c r="AF278" s="207">
        <f t="shared" si="5"/>
        <v>1300000</v>
      </c>
      <c r="AG278" s="184"/>
      <c r="AH278" s="170"/>
      <c r="AI278" s="184"/>
      <c r="AJ278" s="2"/>
      <c r="AK278" s="2"/>
      <c r="AL278" s="10"/>
      <c r="AM278" s="211"/>
      <c r="AN278" s="51"/>
      <c r="AO278" s="212"/>
      <c r="AP278" s="10"/>
      <c r="AQ278" s="213"/>
      <c r="AR278" s="213"/>
      <c r="AS278" s="211"/>
      <c r="AT278" s="211"/>
      <c r="AU278" s="211"/>
      <c r="AV278" s="214"/>
      <c r="AW278" s="21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</row>
    <row r="279" ht="22.5" customHeight="1">
      <c r="A279" s="170">
        <f t="shared" si="6"/>
        <v>274</v>
      </c>
      <c r="B279" s="173" t="s">
        <v>2938</v>
      </c>
      <c r="C279" s="182" t="str">
        <f t="array" ref="C279">_xlfn.XLOOKUP(G279,DATABASE!$A$2:$A$806,DATABASE!$B$2:$B$806)</f>
        <v>Cabang Lumajang, Jl. Alun-alun barat 4 Lumajang</v>
      </c>
      <c r="D279" s="184" t="str">
        <f t="array" ref="D279">_xlfn.XLOOKUP(G279,DATABASE!$A$2:$A$809,DATABASE!$C$2:$C$809)</f>
        <v>CABANG</v>
      </c>
      <c r="E279" s="184" t="s">
        <v>351</v>
      </c>
      <c r="F279" s="184" t="s">
        <v>243</v>
      </c>
      <c r="G279" s="184" t="s">
        <v>895</v>
      </c>
      <c r="H279" s="184">
        <v>202512.0</v>
      </c>
      <c r="I279" s="184" t="s">
        <v>575</v>
      </c>
      <c r="J279" s="182"/>
      <c r="K279" s="184"/>
      <c r="L279" s="182" t="s">
        <v>897</v>
      </c>
      <c r="M279" s="194" t="s">
        <v>2245</v>
      </c>
      <c r="N279" s="191"/>
      <c r="O279" s="192">
        <v>0.13748</v>
      </c>
      <c r="P279" s="194"/>
      <c r="Q279" s="195">
        <f t="shared" ref="Q279:R279" si="280">(O279*24*3600*30/8)/100000</f>
        <v>0.4454352</v>
      </c>
      <c r="R279" s="195">
        <f t="shared" si="280"/>
        <v>0</v>
      </c>
      <c r="S279" s="197">
        <v>0.0</v>
      </c>
      <c r="T279" s="201">
        <f t="shared" si="31"/>
        <v>1</v>
      </c>
      <c r="U279" s="201">
        <v>0.99</v>
      </c>
      <c r="V279" s="194">
        <v>2678400.0</v>
      </c>
      <c r="W279" s="182">
        <f t="shared" si="3"/>
        <v>0</v>
      </c>
      <c r="X279" s="203" t="s">
        <v>291</v>
      </c>
      <c r="Y279" s="204">
        <v>3671171.0</v>
      </c>
      <c r="Z279" s="182"/>
      <c r="AA279" s="182"/>
      <c r="AB279" s="182"/>
      <c r="AC279" s="182"/>
      <c r="AD279" s="182"/>
      <c r="AE279" s="206">
        <f t="shared" si="137"/>
        <v>3671171</v>
      </c>
      <c r="AF279" s="207">
        <f t="shared" si="5"/>
        <v>3671171</v>
      </c>
      <c r="AG279" s="207">
        <v>4.2851072E7</v>
      </c>
      <c r="AH279" s="170"/>
      <c r="AI279" s="184"/>
      <c r="AJ279" s="2"/>
      <c r="AK279" s="2"/>
      <c r="AL279" s="10"/>
      <c r="AM279" s="211"/>
      <c r="AN279" s="51"/>
      <c r="AO279" s="212"/>
      <c r="AP279" s="10"/>
      <c r="AQ279" s="213"/>
      <c r="AR279" s="213"/>
      <c r="AS279" s="211"/>
      <c r="AT279" s="211"/>
      <c r="AU279" s="211"/>
      <c r="AV279" s="214"/>
      <c r="AW279" s="214"/>
      <c r="AX279" s="310"/>
      <c r="AY279" s="310"/>
      <c r="AZ279" s="310"/>
      <c r="BA279" s="310"/>
      <c r="BB279" s="310"/>
      <c r="BC279" s="310"/>
      <c r="BD279" s="310"/>
      <c r="BE279" s="310"/>
      <c r="BF279" s="310"/>
      <c r="BG279" s="310"/>
      <c r="BH279" s="310"/>
      <c r="BI279" s="310"/>
      <c r="BJ279" s="310"/>
      <c r="BK279" s="310"/>
      <c r="BL279" s="310"/>
      <c r="BM279" s="310"/>
      <c r="BN279" s="310"/>
      <c r="BO279" s="310"/>
      <c r="BP279" s="310"/>
      <c r="BQ279" s="310"/>
      <c r="BR279" s="310"/>
      <c r="BS279" s="310"/>
      <c r="BT279" s="310"/>
      <c r="BU279" s="310"/>
    </row>
    <row r="280" ht="22.5" customHeight="1">
      <c r="A280" s="170">
        <f t="shared" si="6"/>
        <v>275</v>
      </c>
      <c r="B280" s="173" t="s">
        <v>2938</v>
      </c>
      <c r="C280" s="182" t="str">
        <f t="array" ref="C280">_xlfn.XLOOKUP(G280,DATABASE!$A$2:$A$806,DATABASE!$B$2:$B$806)</f>
        <v>Samsat Online Capem Pasirian Lumajang</v>
      </c>
      <c r="D280" s="184" t="str">
        <f t="array" ref="D280">_xlfn.XLOOKUP(G280,DATABASE!$A$2:$A$809,DATABASE!$C$2:$C$809)</f>
        <v>SAMSAT ONLINE</v>
      </c>
      <c r="E280" s="184" t="s">
        <v>351</v>
      </c>
      <c r="F280" s="184" t="s">
        <v>243</v>
      </c>
      <c r="G280" s="184" t="s">
        <v>381</v>
      </c>
      <c r="H280" s="184">
        <v>202512.0</v>
      </c>
      <c r="I280" s="184" t="s">
        <v>480</v>
      </c>
      <c r="J280" s="182"/>
      <c r="K280" s="184"/>
      <c r="L280" s="182" t="s">
        <v>383</v>
      </c>
      <c r="M280" s="191">
        <v>40913.0</v>
      </c>
      <c r="N280" s="191"/>
      <c r="O280" s="192">
        <v>0.00105</v>
      </c>
      <c r="P280" s="194"/>
      <c r="Q280" s="195">
        <f t="shared" ref="Q280:R280" si="281">(O280*24*3600*30/8)/100000</f>
        <v>0.003402</v>
      </c>
      <c r="R280" s="195">
        <f t="shared" si="281"/>
        <v>0</v>
      </c>
      <c r="S280" s="197">
        <v>0.0</v>
      </c>
      <c r="T280" s="201">
        <f t="shared" si="31"/>
        <v>1</v>
      </c>
      <c r="U280" s="201">
        <v>0.99</v>
      </c>
      <c r="V280" s="194">
        <v>2678400.0</v>
      </c>
      <c r="W280" s="182">
        <f t="shared" si="3"/>
        <v>0</v>
      </c>
      <c r="X280" s="203" t="s">
        <v>291</v>
      </c>
      <c r="Y280" s="204">
        <v>1950000.0</v>
      </c>
      <c r="Z280" s="182"/>
      <c r="AA280" s="182"/>
      <c r="AB280" s="182"/>
      <c r="AC280" s="182"/>
      <c r="AD280" s="182"/>
      <c r="AE280" s="206">
        <f t="shared" si="137"/>
        <v>1950000</v>
      </c>
      <c r="AF280" s="207">
        <f t="shared" si="5"/>
        <v>1950000</v>
      </c>
      <c r="AG280" s="184"/>
      <c r="AH280" s="170"/>
      <c r="AI280" s="184"/>
      <c r="AJ280" s="2"/>
      <c r="AK280" s="2"/>
      <c r="AL280" s="10"/>
      <c r="AM280" s="211"/>
      <c r="AN280" s="51"/>
      <c r="AO280" s="212"/>
      <c r="AP280" s="10"/>
      <c r="AQ280" s="213"/>
      <c r="AR280" s="213"/>
      <c r="AS280" s="211"/>
      <c r="AT280" s="211"/>
      <c r="AU280" s="211"/>
      <c r="AV280" s="214"/>
      <c r="AW280" s="21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</row>
    <row r="281" ht="22.5" customHeight="1">
      <c r="A281" s="170">
        <f t="shared" si="6"/>
        <v>276</v>
      </c>
      <c r="B281" s="173" t="s">
        <v>2938</v>
      </c>
      <c r="C281" s="182" t="str">
        <f t="array" ref="C281">_xlfn.XLOOKUP(G281,DATABASE!$A$2:$A$806,DATABASE!$B$2:$B$806)</f>
        <v>Samsat Online Capem Yosowilangun, Jl. Soekartijo, Yosowilangun</v>
      </c>
      <c r="D281" s="184" t="str">
        <f t="array" ref="D281">_xlfn.XLOOKUP(G281,DATABASE!$A$2:$A$809,DATABASE!$C$2:$C$809)</f>
        <v>SAMSAT ONLINE</v>
      </c>
      <c r="E281" s="184" t="s">
        <v>351</v>
      </c>
      <c r="F281" s="184" t="s">
        <v>243</v>
      </c>
      <c r="G281" s="184" t="s">
        <v>316</v>
      </c>
      <c r="H281" s="184">
        <v>202512.0</v>
      </c>
      <c r="I281" s="184" t="s">
        <v>480</v>
      </c>
      <c r="J281" s="182"/>
      <c r="K281" s="184"/>
      <c r="L281" s="182" t="s">
        <v>318</v>
      </c>
      <c r="M281" s="194" t="s">
        <v>3053</v>
      </c>
      <c r="N281" s="191"/>
      <c r="O281" s="192">
        <v>34.46</v>
      </c>
      <c r="P281" s="194"/>
      <c r="Q281" s="195">
        <f t="shared" ref="Q281:R281" si="282">(O281*24*3600*30/8)/100000</f>
        <v>111.6504</v>
      </c>
      <c r="R281" s="195">
        <f t="shared" si="282"/>
        <v>0</v>
      </c>
      <c r="S281" s="197">
        <v>0.0</v>
      </c>
      <c r="T281" s="201">
        <f t="shared" si="31"/>
        <v>1</v>
      </c>
      <c r="U281" s="201">
        <v>0.99</v>
      </c>
      <c r="V281" s="194">
        <v>2678400.0</v>
      </c>
      <c r="W281" s="182">
        <f t="shared" si="3"/>
        <v>0</v>
      </c>
      <c r="X281" s="203" t="s">
        <v>291</v>
      </c>
      <c r="Y281" s="204">
        <v>1950000.0</v>
      </c>
      <c r="Z281" s="182"/>
      <c r="AA281" s="182"/>
      <c r="AB281" s="182"/>
      <c r="AC281" s="182"/>
      <c r="AD281" s="182"/>
      <c r="AE281" s="206">
        <f t="shared" si="137"/>
        <v>1950000</v>
      </c>
      <c r="AF281" s="207">
        <f t="shared" si="5"/>
        <v>1950000</v>
      </c>
      <c r="AG281" s="184"/>
      <c r="AH281" s="170"/>
      <c r="AI281" s="184"/>
      <c r="AJ281" s="2"/>
      <c r="AK281" s="2"/>
      <c r="AL281" s="10"/>
      <c r="AM281" s="211"/>
      <c r="AN281" s="51"/>
      <c r="AO281" s="212"/>
      <c r="AP281" s="10"/>
      <c r="AQ281" s="213"/>
      <c r="AR281" s="213"/>
      <c r="AS281" s="211"/>
      <c r="AT281" s="211"/>
      <c r="AU281" s="211"/>
      <c r="AV281" s="214"/>
      <c r="AW281" s="21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</row>
    <row r="282" ht="22.5" customHeight="1">
      <c r="A282" s="170">
        <f t="shared" si="6"/>
        <v>277</v>
      </c>
      <c r="B282" s="173" t="s">
        <v>2938</v>
      </c>
      <c r="C282" s="182" t="str">
        <f t="array" ref="C282">_xlfn.XLOOKUP(G282,DATABASE!$A$2:$A$806,DATABASE!$B$2:$B$806)</f>
        <v>ATM Sistem Administrasi Manunggal Satu Atap, Jl. Pisang agung Lumajang</v>
      </c>
      <c r="D282" s="184" t="str">
        <f t="array" ref="D282">_xlfn.XLOOKUP(G282,DATABASE!$A$2:$A$809,DATABASE!$C$2:$C$809)</f>
        <v>ATM</v>
      </c>
      <c r="E282" s="184" t="s">
        <v>351</v>
      </c>
      <c r="F282" s="184" t="s">
        <v>243</v>
      </c>
      <c r="G282" s="184" t="s">
        <v>2791</v>
      </c>
      <c r="H282" s="184">
        <v>202512.0</v>
      </c>
      <c r="I282" s="184" t="s">
        <v>1258</v>
      </c>
      <c r="J282" s="182"/>
      <c r="K282" s="184"/>
      <c r="L282" s="182" t="s">
        <v>2793</v>
      </c>
      <c r="M282" s="191">
        <v>42165.0</v>
      </c>
      <c r="N282" s="191"/>
      <c r="O282" s="192">
        <v>34.31</v>
      </c>
      <c r="P282" s="194"/>
      <c r="Q282" s="195">
        <f t="shared" ref="Q282:R282" si="283">(O282*24*3600*30/8)/100000</f>
        <v>111.1644</v>
      </c>
      <c r="R282" s="195">
        <f t="shared" si="283"/>
        <v>0</v>
      </c>
      <c r="S282" s="197">
        <v>0.0</v>
      </c>
      <c r="T282" s="201">
        <f t="shared" si="31"/>
        <v>1</v>
      </c>
      <c r="U282" s="201">
        <v>0.99</v>
      </c>
      <c r="V282" s="194">
        <v>2678400.0</v>
      </c>
      <c r="W282" s="182">
        <f t="shared" si="3"/>
        <v>0</v>
      </c>
      <c r="X282" s="203" t="s">
        <v>291</v>
      </c>
      <c r="Y282" s="204">
        <v>1300000.0</v>
      </c>
      <c r="Z282" s="182"/>
      <c r="AA282" s="182"/>
      <c r="AB282" s="182"/>
      <c r="AC282" s="182"/>
      <c r="AD282" s="182"/>
      <c r="AE282" s="206">
        <f t="shared" si="137"/>
        <v>1300000</v>
      </c>
      <c r="AF282" s="207">
        <f t="shared" si="5"/>
        <v>1300000</v>
      </c>
      <c r="AG282" s="184"/>
      <c r="AH282" s="170"/>
      <c r="AI282" s="184"/>
      <c r="AJ282" s="2"/>
      <c r="AK282" s="2"/>
      <c r="AL282" s="10"/>
      <c r="AM282" s="211"/>
      <c r="AN282" s="51"/>
      <c r="AO282" s="212"/>
      <c r="AP282" s="10"/>
      <c r="AQ282" s="213"/>
      <c r="AR282" s="213"/>
      <c r="AS282" s="211"/>
      <c r="AT282" s="211"/>
      <c r="AU282" s="211"/>
      <c r="AV282" s="214"/>
      <c r="AW282" s="21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</row>
    <row r="283" ht="22.5" customHeight="1">
      <c r="A283" s="170">
        <f t="shared" si="6"/>
        <v>278</v>
      </c>
      <c r="B283" s="173" t="s">
        <v>2938</v>
      </c>
      <c r="C283" s="182" t="str">
        <f t="array" ref="C283">_xlfn.XLOOKUP(G283,DATABASE!$A$2:$A$806,DATABASE!$B$2:$B$806)</f>
        <v>ATM Indomaret, Jl Raya Tempeh No 101 Indomaret Tempeh Lumajang</v>
      </c>
      <c r="D283" s="184" t="str">
        <f t="array" ref="D283">_xlfn.XLOOKUP(G283,DATABASE!$A$2:$A$809,DATABASE!$C$2:$C$809)</f>
        <v>ATM</v>
      </c>
      <c r="E283" s="184" t="s">
        <v>351</v>
      </c>
      <c r="F283" s="184" t="s">
        <v>243</v>
      </c>
      <c r="G283" s="184" t="s">
        <v>2829</v>
      </c>
      <c r="H283" s="184">
        <v>202512.0</v>
      </c>
      <c r="I283" s="184" t="s">
        <v>1258</v>
      </c>
      <c r="J283" s="182"/>
      <c r="K283" s="184"/>
      <c r="L283" s="182" t="s">
        <v>2831</v>
      </c>
      <c r="M283" s="194" t="s">
        <v>3044</v>
      </c>
      <c r="N283" s="191"/>
      <c r="O283" s="192">
        <v>9.98</v>
      </c>
      <c r="P283" s="194"/>
      <c r="Q283" s="195">
        <f t="shared" ref="Q283:R283" si="284">(O283*24*3600*30/8)/100000</f>
        <v>32.3352</v>
      </c>
      <c r="R283" s="195">
        <f t="shared" si="284"/>
        <v>0</v>
      </c>
      <c r="S283" s="197">
        <v>0.0</v>
      </c>
      <c r="T283" s="201">
        <f t="shared" si="31"/>
        <v>1</v>
      </c>
      <c r="U283" s="201">
        <v>0.99</v>
      </c>
      <c r="V283" s="194">
        <v>2678400.0</v>
      </c>
      <c r="W283" s="182">
        <f t="shared" si="3"/>
        <v>0</v>
      </c>
      <c r="X283" s="203" t="s">
        <v>291</v>
      </c>
      <c r="Y283" s="204">
        <v>1300000.0</v>
      </c>
      <c r="Z283" s="182"/>
      <c r="AA283" s="182"/>
      <c r="AB283" s="182"/>
      <c r="AC283" s="182"/>
      <c r="AD283" s="182"/>
      <c r="AE283" s="206">
        <f t="shared" si="137"/>
        <v>1300000</v>
      </c>
      <c r="AF283" s="207">
        <f t="shared" si="5"/>
        <v>1300000</v>
      </c>
      <c r="AG283" s="184"/>
      <c r="AH283" s="170"/>
      <c r="AI283" s="184"/>
      <c r="AJ283" s="2"/>
      <c r="AK283" s="2"/>
      <c r="AL283" s="10"/>
      <c r="AM283" s="211"/>
      <c r="AN283" s="51"/>
      <c r="AO283" s="212"/>
      <c r="AP283" s="10"/>
      <c r="AQ283" s="213"/>
      <c r="AR283" s="213"/>
      <c r="AS283" s="211"/>
      <c r="AT283" s="211"/>
      <c r="AU283" s="211"/>
      <c r="AV283" s="214"/>
      <c r="AW283" s="21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</row>
    <row r="284" ht="22.5" customHeight="1">
      <c r="A284" s="170">
        <f t="shared" si="6"/>
        <v>279</v>
      </c>
      <c r="B284" s="173" t="s">
        <v>2938</v>
      </c>
      <c r="C284" s="182" t="str">
        <f t="array" ref="C284">_xlfn.XLOOKUP(G284,DATABASE!$A$2:$A$806,DATABASE!$B$2:$B$806)</f>
        <v>Kantor Kas Klakah,Pesantren, Klakah Lumajang</v>
      </c>
      <c r="D284" s="184" t="str">
        <f t="array" ref="D284">_xlfn.XLOOKUP(G284,DATABASE!$A$2:$A$809,DATABASE!$C$2:$C$809)</f>
        <v>KANTOR KAS</v>
      </c>
      <c r="E284" s="184" t="s">
        <v>351</v>
      </c>
      <c r="F284" s="184" t="s">
        <v>243</v>
      </c>
      <c r="G284" s="184" t="s">
        <v>2836</v>
      </c>
      <c r="H284" s="184">
        <v>202512.0</v>
      </c>
      <c r="I284" s="184" t="s">
        <v>461</v>
      </c>
      <c r="J284" s="182"/>
      <c r="K284" s="184"/>
      <c r="L284" s="182" t="s">
        <v>2838</v>
      </c>
      <c r="M284" s="194" t="s">
        <v>2394</v>
      </c>
      <c r="N284" s="191"/>
      <c r="O284" s="192">
        <v>3.3</v>
      </c>
      <c r="P284" s="194"/>
      <c r="Q284" s="195">
        <f t="shared" ref="Q284:R284" si="285">(O284*24*3600*30/8)/100000</f>
        <v>10.692</v>
      </c>
      <c r="R284" s="195">
        <f t="shared" si="285"/>
        <v>0</v>
      </c>
      <c r="S284" s="197">
        <v>0.0</v>
      </c>
      <c r="T284" s="201">
        <f t="shared" si="31"/>
        <v>1</v>
      </c>
      <c r="U284" s="201">
        <v>0.99</v>
      </c>
      <c r="V284" s="194">
        <v>2678400.0</v>
      </c>
      <c r="W284" s="182">
        <f t="shared" si="3"/>
        <v>0</v>
      </c>
      <c r="X284" s="203" t="s">
        <v>291</v>
      </c>
      <c r="Y284" s="204">
        <v>2319819.0</v>
      </c>
      <c r="Z284" s="182"/>
      <c r="AA284" s="182"/>
      <c r="AB284" s="182"/>
      <c r="AC284" s="182"/>
      <c r="AD284" s="182"/>
      <c r="AE284" s="206">
        <f t="shared" si="137"/>
        <v>2319819</v>
      </c>
      <c r="AF284" s="207">
        <f t="shared" si="5"/>
        <v>2319819</v>
      </c>
      <c r="AG284" s="184"/>
      <c r="AH284" s="170"/>
      <c r="AI284" s="184"/>
      <c r="AJ284" s="2"/>
      <c r="AK284" s="2"/>
      <c r="AL284" s="10"/>
      <c r="AM284" s="211"/>
      <c r="AN284" s="51"/>
      <c r="AO284" s="212"/>
      <c r="AP284" s="10"/>
      <c r="AQ284" s="213"/>
      <c r="AR284" s="213"/>
      <c r="AS284" s="211"/>
      <c r="AT284" s="211"/>
      <c r="AU284" s="211"/>
      <c r="AV284" s="214"/>
      <c r="AW284" s="21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</row>
    <row r="285" ht="22.5" customHeight="1">
      <c r="A285" s="170">
        <f t="shared" si="6"/>
        <v>280</v>
      </c>
      <c r="B285" s="173" t="s">
        <v>2938</v>
      </c>
      <c r="C285" s="182" t="str">
        <f t="array" ref="C285">_xlfn.XLOOKUP(G285,DATABASE!$A$2:$A$806,DATABASE!$B$2:$B$806)</f>
        <v>PBB Online KK Pemda Lumajang, Jl Alun-Alun Utara No 7 Lumajang</v>
      </c>
      <c r="D285" s="184" t="str">
        <f t="array" ref="D285">_xlfn.XLOOKUP(G285,DATABASE!$A$2:$A$809,DATABASE!$C$2:$C$809)</f>
        <v>PBB</v>
      </c>
      <c r="E285" s="184" t="s">
        <v>351</v>
      </c>
      <c r="F285" s="184" t="s">
        <v>243</v>
      </c>
      <c r="G285" s="184" t="s">
        <v>646</v>
      </c>
      <c r="H285" s="184">
        <v>202512.0</v>
      </c>
      <c r="I285" s="184" t="s">
        <v>461</v>
      </c>
      <c r="J285" s="182"/>
      <c r="K285" s="184"/>
      <c r="L285" s="182" t="s">
        <v>648</v>
      </c>
      <c r="M285" s="191">
        <v>42491.0</v>
      </c>
      <c r="N285" s="191"/>
      <c r="O285" s="192">
        <v>0.1826</v>
      </c>
      <c r="P285" s="194"/>
      <c r="Q285" s="195">
        <f t="shared" ref="Q285:R285" si="286">(O285*24*3600*30/8)/100000</f>
        <v>0.591624</v>
      </c>
      <c r="R285" s="195">
        <f t="shared" si="286"/>
        <v>0</v>
      </c>
      <c r="S285" s="197">
        <v>0.0</v>
      </c>
      <c r="T285" s="201">
        <f t="shared" si="31"/>
        <v>1</v>
      </c>
      <c r="U285" s="201">
        <v>0.99</v>
      </c>
      <c r="V285" s="194">
        <v>2678400.0</v>
      </c>
      <c r="W285" s="182">
        <f t="shared" si="3"/>
        <v>0</v>
      </c>
      <c r="X285" s="203" t="s">
        <v>291</v>
      </c>
      <c r="Y285" s="204">
        <v>2319819.0</v>
      </c>
      <c r="Z285" s="182"/>
      <c r="AA285" s="182"/>
      <c r="AB285" s="182"/>
      <c r="AC285" s="182"/>
      <c r="AD285" s="182"/>
      <c r="AE285" s="206">
        <f t="shared" si="137"/>
        <v>2319819</v>
      </c>
      <c r="AF285" s="207">
        <f t="shared" si="5"/>
        <v>2319819</v>
      </c>
      <c r="AG285" s="184"/>
      <c r="AH285" s="170"/>
      <c r="AI285" s="184"/>
      <c r="AJ285" s="2"/>
      <c r="AK285" s="2"/>
      <c r="AL285" s="10"/>
      <c r="AM285" s="211"/>
      <c r="AN285" s="51"/>
      <c r="AO285" s="212"/>
      <c r="AP285" s="10"/>
      <c r="AQ285" s="213"/>
      <c r="AR285" s="213"/>
      <c r="AS285" s="211"/>
      <c r="AT285" s="211"/>
      <c r="AU285" s="211"/>
      <c r="AV285" s="214"/>
      <c r="AW285" s="21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</row>
    <row r="286" ht="22.5" customHeight="1">
      <c r="A286" s="170">
        <f t="shared" si="6"/>
        <v>281</v>
      </c>
      <c r="B286" s="173" t="s">
        <v>2938</v>
      </c>
      <c r="C286" s="182" t="str">
        <f t="array" ref="C286">_xlfn.XLOOKUP(G286,DATABASE!$A$2:$A$806,DATABASE!$B$2:$B$806)</f>
        <v>ATM Puskesmas Randuagung, Jl. Raya Randuagung, Lumajang</v>
      </c>
      <c r="D286" s="184" t="str">
        <f t="array" ref="D286">_xlfn.XLOOKUP(G286,DATABASE!$A$2:$A$809,DATABASE!$C$2:$C$809)</f>
        <v>ATM</v>
      </c>
      <c r="E286" s="184" t="s">
        <v>351</v>
      </c>
      <c r="F286" s="184" t="s">
        <v>243</v>
      </c>
      <c r="G286" s="184" t="s">
        <v>1940</v>
      </c>
      <c r="H286" s="184">
        <v>202512.0</v>
      </c>
      <c r="I286" s="184" t="s">
        <v>1258</v>
      </c>
      <c r="J286" s="182"/>
      <c r="K286" s="184"/>
      <c r="L286" s="182" t="s">
        <v>1942</v>
      </c>
      <c r="M286" s="194" t="s">
        <v>3055</v>
      </c>
      <c r="N286" s="191"/>
      <c r="O286" s="192">
        <v>0.06018</v>
      </c>
      <c r="P286" s="194"/>
      <c r="Q286" s="195">
        <f t="shared" ref="Q286:R286" si="287">(O286*24*3600*30/8)/100000</f>
        <v>0.1949832</v>
      </c>
      <c r="R286" s="195">
        <f t="shared" si="287"/>
        <v>0</v>
      </c>
      <c r="S286" s="197">
        <v>0.0</v>
      </c>
      <c r="T286" s="201">
        <f t="shared" si="31"/>
        <v>1</v>
      </c>
      <c r="U286" s="201">
        <v>0.99</v>
      </c>
      <c r="V286" s="194">
        <v>2678400.0</v>
      </c>
      <c r="W286" s="182">
        <f t="shared" si="3"/>
        <v>0</v>
      </c>
      <c r="X286" s="203" t="s">
        <v>291</v>
      </c>
      <c r="Y286" s="204">
        <v>1300000.0</v>
      </c>
      <c r="Z286" s="182"/>
      <c r="AA286" s="182"/>
      <c r="AB286" s="182"/>
      <c r="AC286" s="182"/>
      <c r="AD286" s="182"/>
      <c r="AE286" s="206">
        <f t="shared" si="137"/>
        <v>1300000</v>
      </c>
      <c r="AF286" s="207">
        <f t="shared" si="5"/>
        <v>1300000</v>
      </c>
      <c r="AG286" s="184"/>
      <c r="AH286" s="170"/>
      <c r="AI286" s="184"/>
      <c r="AJ286" s="2"/>
      <c r="AK286" s="2"/>
      <c r="AL286" s="10"/>
      <c r="AM286" s="211"/>
      <c r="AN286" s="51"/>
      <c r="AO286" s="212"/>
      <c r="AP286" s="10"/>
      <c r="AQ286" s="213"/>
      <c r="AR286" s="213"/>
      <c r="AS286" s="211"/>
      <c r="AT286" s="211"/>
      <c r="AU286" s="211"/>
      <c r="AV286" s="214"/>
      <c r="AW286" s="21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</row>
    <row r="287" ht="22.5" customHeight="1">
      <c r="A287" s="170">
        <f t="shared" si="6"/>
        <v>282</v>
      </c>
      <c r="B287" s="173" t="s">
        <v>2938</v>
      </c>
      <c r="C287" s="182" t="str">
        <f t="array" ref="C287">_xlfn.XLOOKUP(G287,DATABASE!$A$2:$A$806,DATABASE!$B$2:$B$806)</f>
        <v>ATM Puskesmas Kunir, Jl. PB Sudirman No.68 Kunirlor, Lumajang</v>
      </c>
      <c r="D287" s="184" t="str">
        <f t="array" ref="D287">_xlfn.XLOOKUP(G287,DATABASE!$A$2:$A$809,DATABASE!$C$2:$C$809)</f>
        <v>ATM</v>
      </c>
      <c r="E287" s="184" t="s">
        <v>351</v>
      </c>
      <c r="F287" s="184" t="s">
        <v>243</v>
      </c>
      <c r="G287" s="184" t="s">
        <v>1936</v>
      </c>
      <c r="H287" s="184">
        <v>202512.0</v>
      </c>
      <c r="I287" s="184" t="s">
        <v>1258</v>
      </c>
      <c r="J287" s="182"/>
      <c r="K287" s="184"/>
      <c r="L287" s="182" t="s">
        <v>1938</v>
      </c>
      <c r="M287" s="194" t="s">
        <v>3056</v>
      </c>
      <c r="N287" s="191"/>
      <c r="O287" s="192">
        <v>46.34</v>
      </c>
      <c r="P287" s="194"/>
      <c r="Q287" s="195">
        <f t="shared" ref="Q287:R287" si="288">(O287*24*3600*30/8)/100000</f>
        <v>150.1416</v>
      </c>
      <c r="R287" s="195">
        <f t="shared" si="288"/>
        <v>0</v>
      </c>
      <c r="S287" s="197">
        <v>0.0</v>
      </c>
      <c r="T287" s="201">
        <f t="shared" si="31"/>
        <v>1</v>
      </c>
      <c r="U287" s="201">
        <v>0.99</v>
      </c>
      <c r="V287" s="194">
        <v>2678400.0</v>
      </c>
      <c r="W287" s="182">
        <f t="shared" si="3"/>
        <v>0</v>
      </c>
      <c r="X287" s="203" t="s">
        <v>291</v>
      </c>
      <c r="Y287" s="204">
        <v>1300000.0</v>
      </c>
      <c r="Z287" s="182"/>
      <c r="AA287" s="182"/>
      <c r="AB287" s="182"/>
      <c r="AC287" s="182"/>
      <c r="AD287" s="182"/>
      <c r="AE287" s="206">
        <f t="shared" si="137"/>
        <v>1300000</v>
      </c>
      <c r="AF287" s="207">
        <f t="shared" si="5"/>
        <v>1300000</v>
      </c>
      <c r="AG287" s="184"/>
      <c r="AH287" s="170"/>
      <c r="AI287" s="184"/>
      <c r="AJ287" s="2"/>
      <c r="AK287" s="2"/>
      <c r="AL287" s="10"/>
      <c r="AM287" s="211"/>
      <c r="AN287" s="51"/>
      <c r="AO287" s="212"/>
      <c r="AP287" s="10"/>
      <c r="AQ287" s="213"/>
      <c r="AR287" s="213"/>
      <c r="AS287" s="211"/>
      <c r="AT287" s="211"/>
      <c r="AU287" s="211"/>
      <c r="AV287" s="214"/>
      <c r="AW287" s="21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</row>
    <row r="288" ht="22.5" customHeight="1">
      <c r="A288" s="170">
        <f t="shared" si="6"/>
        <v>283</v>
      </c>
      <c r="B288" s="173" t="s">
        <v>2938</v>
      </c>
      <c r="C288" s="182" t="str">
        <f t="array" ref="C288">_xlfn.XLOOKUP(G288,DATABASE!$A$2:$A$806,DATABASE!$B$2:$B$806)</f>
        <v>Kantor Kas RSUD Haryoto Jl.Jendr Ahmad Yani No.5, Tompokersan,Lumajang</v>
      </c>
      <c r="D288" s="184" t="str">
        <f t="array" ref="D288">_xlfn.XLOOKUP(G288,DATABASE!$A$2:$A$809,DATABASE!$C$2:$C$809)</f>
        <v>KANTOR KAS</v>
      </c>
      <c r="E288" s="184" t="s">
        <v>351</v>
      </c>
      <c r="F288" s="184" t="s">
        <v>243</v>
      </c>
      <c r="G288" s="184" t="s">
        <v>2140</v>
      </c>
      <c r="H288" s="184">
        <v>202512.0</v>
      </c>
      <c r="I288" s="184" t="s">
        <v>461</v>
      </c>
      <c r="J288" s="182"/>
      <c r="K288" s="184"/>
      <c r="L288" s="182" t="s">
        <v>2143</v>
      </c>
      <c r="M288" s="194" t="s">
        <v>2394</v>
      </c>
      <c r="N288" s="191"/>
      <c r="O288" s="192">
        <v>24.58</v>
      </c>
      <c r="P288" s="194"/>
      <c r="Q288" s="195">
        <f t="shared" ref="Q288:R288" si="289">(O288*24*3600*30/8)/100000</f>
        <v>79.6392</v>
      </c>
      <c r="R288" s="195">
        <f t="shared" si="289"/>
        <v>0</v>
      </c>
      <c r="S288" s="197">
        <v>0.0</v>
      </c>
      <c r="T288" s="201">
        <f t="shared" si="31"/>
        <v>1</v>
      </c>
      <c r="U288" s="201">
        <v>0.99</v>
      </c>
      <c r="V288" s="194">
        <v>2678400.0</v>
      </c>
      <c r="W288" s="182">
        <f t="shared" si="3"/>
        <v>0</v>
      </c>
      <c r="X288" s="203" t="s">
        <v>291</v>
      </c>
      <c r="Y288" s="204">
        <v>2319819.0</v>
      </c>
      <c r="Z288" s="182"/>
      <c r="AA288" s="182"/>
      <c r="AB288" s="182"/>
      <c r="AC288" s="182"/>
      <c r="AD288" s="182"/>
      <c r="AE288" s="206">
        <f t="shared" si="137"/>
        <v>2319819</v>
      </c>
      <c r="AF288" s="207">
        <f t="shared" si="5"/>
        <v>2319819</v>
      </c>
      <c r="AG288" s="184"/>
      <c r="AH288" s="170"/>
      <c r="AI288" s="184"/>
      <c r="AJ288" s="2"/>
      <c r="AK288" s="2"/>
      <c r="AL288" s="10"/>
      <c r="AM288" s="211"/>
      <c r="AN288" s="51"/>
      <c r="AO288" s="212"/>
      <c r="AP288" s="10"/>
      <c r="AQ288" s="213"/>
      <c r="AR288" s="213"/>
      <c r="AS288" s="211"/>
      <c r="AT288" s="211"/>
      <c r="AU288" s="211"/>
      <c r="AV288" s="214"/>
      <c r="AW288" s="21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</row>
    <row r="289" ht="22.5" customHeight="1">
      <c r="A289" s="170">
        <f t="shared" si="6"/>
        <v>284</v>
      </c>
      <c r="B289" s="173" t="s">
        <v>2938</v>
      </c>
      <c r="C289" s="182" t="str">
        <f t="array" ref="C289">_xlfn.XLOOKUP(G289,DATABASE!$A$2:$A$806,DATABASE!$B$2:$B$806)</f>
        <v>Capem Sukodono JL.Priyo Sudarmo 39, Sukodono, Lumajang</v>
      </c>
      <c r="D289" s="184" t="str">
        <f t="array" ref="D289">_xlfn.XLOOKUP(G289,DATABASE!$A$2:$A$809,DATABASE!$C$2:$C$809)</f>
        <v>CAPEM</v>
      </c>
      <c r="E289" s="184" t="s">
        <v>351</v>
      </c>
      <c r="F289" s="184" t="s">
        <v>243</v>
      </c>
      <c r="G289" s="184" t="s">
        <v>1487</v>
      </c>
      <c r="H289" s="184">
        <v>202512.0</v>
      </c>
      <c r="I289" s="184" t="s">
        <v>753</v>
      </c>
      <c r="J289" s="182"/>
      <c r="K289" s="184"/>
      <c r="L289" s="182" t="s">
        <v>1489</v>
      </c>
      <c r="M289" s="194" t="s">
        <v>3057</v>
      </c>
      <c r="N289" s="191"/>
      <c r="O289" s="192">
        <v>7.529999999999999</v>
      </c>
      <c r="P289" s="194"/>
      <c r="Q289" s="195">
        <f t="shared" ref="Q289:R289" si="290">(O289*24*3600*30/8)/100000</f>
        <v>24.3972</v>
      </c>
      <c r="R289" s="195">
        <f t="shared" si="290"/>
        <v>0</v>
      </c>
      <c r="S289" s="197">
        <v>0.0</v>
      </c>
      <c r="T289" s="201">
        <f t="shared" si="31"/>
        <v>1</v>
      </c>
      <c r="U289" s="201">
        <v>0.99</v>
      </c>
      <c r="V289" s="194">
        <v>2678400.0</v>
      </c>
      <c r="W289" s="182">
        <f t="shared" si="3"/>
        <v>0</v>
      </c>
      <c r="X289" s="203" t="s">
        <v>291</v>
      </c>
      <c r="Y289" s="204">
        <v>2792792.0</v>
      </c>
      <c r="Z289" s="182"/>
      <c r="AA289" s="182"/>
      <c r="AB289" s="182"/>
      <c r="AC289" s="182"/>
      <c r="AD289" s="182"/>
      <c r="AE289" s="206">
        <f t="shared" si="137"/>
        <v>2792792</v>
      </c>
      <c r="AF289" s="207">
        <f t="shared" si="5"/>
        <v>2792792</v>
      </c>
      <c r="AG289" s="184"/>
      <c r="AH289" s="170"/>
      <c r="AI289" s="184"/>
      <c r="AJ289" s="2"/>
      <c r="AK289" s="2"/>
      <c r="AL289" s="10"/>
      <c r="AM289" s="211"/>
      <c r="AN289" s="51"/>
      <c r="AO289" s="212"/>
      <c r="AP289" s="10"/>
      <c r="AQ289" s="213"/>
      <c r="AR289" s="213"/>
      <c r="AS289" s="211"/>
      <c r="AT289" s="211"/>
      <c r="AU289" s="211"/>
      <c r="AV289" s="214"/>
      <c r="AW289" s="21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</row>
    <row r="290" ht="22.5" customHeight="1">
      <c r="A290" s="170">
        <f t="shared" si="6"/>
        <v>285</v>
      </c>
      <c r="B290" s="173" t="s">
        <v>2938</v>
      </c>
      <c r="C290" s="182" t="str">
        <f t="array" ref="C290">_xlfn.XLOOKUP(G290,DATABASE!$A$2:$A$806,DATABASE!$B$2:$B$806)</f>
        <v>Host To Host SP2D Online Pemda Kab Lmj JL.Alun - Alun Utara 7 Lumajang</v>
      </c>
      <c r="D290" s="184" t="str">
        <f t="array" ref="D290">_xlfn.XLOOKUP(G290,DATABASE!$A$2:$A$809,DATABASE!$C$2:$C$809)</f>
        <v>H2H</v>
      </c>
      <c r="E290" s="184" t="s">
        <v>351</v>
      </c>
      <c r="F290" s="184" t="s">
        <v>243</v>
      </c>
      <c r="G290" s="184" t="s">
        <v>570</v>
      </c>
      <c r="H290" s="184">
        <v>202512.0</v>
      </c>
      <c r="I290" s="184" t="s">
        <v>461</v>
      </c>
      <c r="J290" s="182"/>
      <c r="K290" s="184"/>
      <c r="L290" s="182" t="s">
        <v>573</v>
      </c>
      <c r="M290" s="194" t="s">
        <v>3058</v>
      </c>
      <c r="N290" s="191"/>
      <c r="O290" s="192">
        <v>17.43</v>
      </c>
      <c r="P290" s="194"/>
      <c r="Q290" s="195">
        <f t="shared" ref="Q290:R290" si="291">(O290*24*3600*30/8)/100000</f>
        <v>56.4732</v>
      </c>
      <c r="R290" s="195">
        <f t="shared" si="291"/>
        <v>0</v>
      </c>
      <c r="S290" s="197">
        <v>0.0</v>
      </c>
      <c r="T290" s="201">
        <f t="shared" si="31"/>
        <v>1</v>
      </c>
      <c r="U290" s="201">
        <v>0.99</v>
      </c>
      <c r="V290" s="194">
        <v>2678400.0</v>
      </c>
      <c r="W290" s="182">
        <f t="shared" si="3"/>
        <v>0</v>
      </c>
      <c r="X290" s="203" t="s">
        <v>291</v>
      </c>
      <c r="Y290" s="204">
        <v>2319819.0</v>
      </c>
      <c r="Z290" s="182"/>
      <c r="AA290" s="182"/>
      <c r="AB290" s="182"/>
      <c r="AC290" s="182"/>
      <c r="AD290" s="182"/>
      <c r="AE290" s="206">
        <f t="shared" si="137"/>
        <v>2319819</v>
      </c>
      <c r="AF290" s="207">
        <f t="shared" si="5"/>
        <v>2319819</v>
      </c>
      <c r="AG290" s="184"/>
      <c r="AH290" s="170" t="s">
        <v>276</v>
      </c>
      <c r="AI290" s="184"/>
      <c r="AJ290" s="2"/>
      <c r="AK290" s="2"/>
      <c r="AL290" s="10"/>
      <c r="AM290" s="211"/>
      <c r="AN290" s="51"/>
      <c r="AO290" s="212"/>
      <c r="AP290" s="10"/>
      <c r="AQ290" s="213"/>
      <c r="AR290" s="213"/>
      <c r="AS290" s="211"/>
      <c r="AT290" s="211"/>
      <c r="AU290" s="211"/>
      <c r="AV290" s="214"/>
      <c r="AW290" s="21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</row>
    <row r="291" ht="22.5" customHeight="1">
      <c r="A291" s="170">
        <f t="shared" si="6"/>
        <v>286</v>
      </c>
      <c r="B291" s="173" t="s">
        <v>2938</v>
      </c>
      <c r="C291" s="182" t="str">
        <f t="array" ref="C291">_xlfn.XLOOKUP(G291,DATABASE!$A$2:$A$806,DATABASE!$B$2:$B$806)</f>
        <v>Capem Yosowilangun, Mayjen Sukertijo 15 Yosowilangun Lumajang</v>
      </c>
      <c r="D291" s="184" t="str">
        <f t="array" ref="D291">_xlfn.XLOOKUP(G291,DATABASE!$A$2:$A$809,DATABASE!$C$2:$C$809)</f>
        <v>CAPEM</v>
      </c>
      <c r="E291" s="184" t="s">
        <v>351</v>
      </c>
      <c r="F291" s="184" t="s">
        <v>243</v>
      </c>
      <c r="G291" s="184" t="s">
        <v>1442</v>
      </c>
      <c r="H291" s="184">
        <v>202512.0</v>
      </c>
      <c r="I291" s="184" t="s">
        <v>753</v>
      </c>
      <c r="J291" s="182"/>
      <c r="K291" s="184"/>
      <c r="L291" s="182" t="s">
        <v>1444</v>
      </c>
      <c r="M291" s="191">
        <v>43227.0</v>
      </c>
      <c r="N291" s="191"/>
      <c r="O291" s="192">
        <v>0.05060000000000001</v>
      </c>
      <c r="P291" s="194"/>
      <c r="Q291" s="195">
        <f t="shared" ref="Q291:R291" si="292">(O291*24*3600*30/8)/100000</f>
        <v>0.163944</v>
      </c>
      <c r="R291" s="195">
        <f t="shared" si="292"/>
        <v>0</v>
      </c>
      <c r="S291" s="197">
        <v>0.0</v>
      </c>
      <c r="T291" s="201">
        <f t="shared" si="31"/>
        <v>1</v>
      </c>
      <c r="U291" s="201">
        <v>0.99</v>
      </c>
      <c r="V291" s="194">
        <v>2678400.0</v>
      </c>
      <c r="W291" s="182">
        <f t="shared" si="3"/>
        <v>0</v>
      </c>
      <c r="X291" s="203" t="s">
        <v>291</v>
      </c>
      <c r="Y291" s="204">
        <v>2792792.0</v>
      </c>
      <c r="Z291" s="182"/>
      <c r="AA291" s="182"/>
      <c r="AB291" s="182"/>
      <c r="AC291" s="182"/>
      <c r="AD291" s="182"/>
      <c r="AE291" s="206">
        <f t="shared" si="137"/>
        <v>2792792</v>
      </c>
      <c r="AF291" s="207">
        <f t="shared" si="5"/>
        <v>2792792</v>
      </c>
      <c r="AG291" s="184"/>
      <c r="AH291" s="170"/>
      <c r="AI291" s="184"/>
      <c r="AJ291" s="2"/>
      <c r="AK291" s="2"/>
      <c r="AL291" s="10"/>
      <c r="AM291" s="211"/>
      <c r="AN291" s="51"/>
      <c r="AO291" s="212"/>
      <c r="AP291" s="10"/>
      <c r="AQ291" s="213"/>
      <c r="AR291" s="213"/>
      <c r="AS291" s="211"/>
      <c r="AT291" s="211"/>
      <c r="AU291" s="211"/>
      <c r="AV291" s="214"/>
      <c r="AW291" s="21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</row>
    <row r="292" ht="22.5" customHeight="1">
      <c r="A292" s="170">
        <f t="shared" si="6"/>
        <v>287</v>
      </c>
      <c r="B292" s="173" t="s">
        <v>2938</v>
      </c>
      <c r="C292" s="182" t="str">
        <f t="array" ref="C292">_xlfn.XLOOKUP(G292,DATABASE!$A$2:$A$806,DATABASE!$B$2:$B$806)</f>
        <v>ATM Kec Ranuyoso Klakah LUMAJANG, Jl. Soekarno Hatta, Kec Ranuyoso Lumajang</v>
      </c>
      <c r="D292" s="184" t="str">
        <f t="array" ref="D292">_xlfn.XLOOKUP(G292,DATABASE!$A$2:$A$809,DATABASE!$C$2:$C$809)</f>
        <v>ATM</v>
      </c>
      <c r="E292" s="184" t="s">
        <v>351</v>
      </c>
      <c r="F292" s="184" t="s">
        <v>243</v>
      </c>
      <c r="G292" s="184" t="s">
        <v>2158</v>
      </c>
      <c r="H292" s="184">
        <v>202512.0</v>
      </c>
      <c r="I292" s="184" t="s">
        <v>1258</v>
      </c>
      <c r="J292" s="182"/>
      <c r="K292" s="184"/>
      <c r="L292" s="182" t="s">
        <v>2160</v>
      </c>
      <c r="M292" s="194" t="s">
        <v>3060</v>
      </c>
      <c r="N292" s="191"/>
      <c r="O292" s="192">
        <v>16.45</v>
      </c>
      <c r="P292" s="194"/>
      <c r="Q292" s="195">
        <f t="shared" ref="Q292:R292" si="293">(O292*24*3600*30/8)/100000</f>
        <v>53.298</v>
      </c>
      <c r="R292" s="195">
        <f t="shared" si="293"/>
        <v>0</v>
      </c>
      <c r="S292" s="197">
        <v>0.0</v>
      </c>
      <c r="T292" s="201">
        <f t="shared" si="31"/>
        <v>1</v>
      </c>
      <c r="U292" s="201">
        <v>0.99</v>
      </c>
      <c r="V292" s="194">
        <v>2678400.0</v>
      </c>
      <c r="W292" s="182">
        <f t="shared" si="3"/>
        <v>0</v>
      </c>
      <c r="X292" s="203" t="s">
        <v>291</v>
      </c>
      <c r="Y292" s="204">
        <v>1300000.0</v>
      </c>
      <c r="Z292" s="182"/>
      <c r="AA292" s="182"/>
      <c r="AB292" s="182"/>
      <c r="AC292" s="182"/>
      <c r="AD292" s="182"/>
      <c r="AE292" s="206">
        <f t="shared" si="137"/>
        <v>1300000</v>
      </c>
      <c r="AF292" s="207">
        <f t="shared" si="5"/>
        <v>1300000</v>
      </c>
      <c r="AG292" s="184"/>
      <c r="AH292" s="170"/>
      <c r="AI292" s="184"/>
      <c r="AJ292" s="2"/>
      <c r="AK292" s="2"/>
      <c r="AL292" s="10"/>
      <c r="AM292" s="211"/>
      <c r="AN292" s="51"/>
      <c r="AO292" s="212"/>
      <c r="AP292" s="10"/>
      <c r="AQ292" s="213"/>
      <c r="AR292" s="213"/>
      <c r="AS292" s="211"/>
      <c r="AT292" s="211"/>
      <c r="AU292" s="211"/>
      <c r="AV292" s="214"/>
      <c r="AW292" s="21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</row>
    <row r="293" ht="22.5" customHeight="1">
      <c r="A293" s="170">
        <f t="shared" si="6"/>
        <v>288</v>
      </c>
      <c r="B293" s="173" t="s">
        <v>2938</v>
      </c>
      <c r="C293" s="182" t="str">
        <f t="array" ref="C293">_xlfn.XLOOKUP(G293,DATABASE!$A$2:$A$806,DATABASE!$B$2:$B$806)</f>
        <v>Capem Pronojiwo , Jl.Dsn.Kalibening RT01 RW01,Ds.Pronojiwo, Kec. Pronojiwo</v>
      </c>
      <c r="D293" s="184" t="str">
        <f t="array" ref="D293">_xlfn.XLOOKUP(G293,DATABASE!$A$2:$A$809,DATABASE!$C$2:$C$809)</f>
        <v>CAPEM</v>
      </c>
      <c r="E293" s="184" t="s">
        <v>351</v>
      </c>
      <c r="F293" s="184" t="s">
        <v>243</v>
      </c>
      <c r="G293" s="184" t="s">
        <v>1310</v>
      </c>
      <c r="H293" s="184">
        <v>202512.0</v>
      </c>
      <c r="I293" s="184" t="s">
        <v>753</v>
      </c>
      <c r="J293" s="182"/>
      <c r="K293" s="184"/>
      <c r="L293" s="182" t="s">
        <v>1312</v>
      </c>
      <c r="M293" s="191">
        <v>43377.0</v>
      </c>
      <c r="N293" s="191"/>
      <c r="O293" s="192">
        <v>2.15148</v>
      </c>
      <c r="P293" s="194"/>
      <c r="Q293" s="195">
        <f t="shared" ref="Q293:R293" si="294">(O293*24*3600*30/8)/100000</f>
        <v>6.9707952</v>
      </c>
      <c r="R293" s="195">
        <f t="shared" si="294"/>
        <v>0</v>
      </c>
      <c r="S293" s="197">
        <v>0.0</v>
      </c>
      <c r="T293" s="201">
        <f t="shared" si="31"/>
        <v>1</v>
      </c>
      <c r="U293" s="201">
        <v>0.99</v>
      </c>
      <c r="V293" s="194">
        <v>2678400.0</v>
      </c>
      <c r="W293" s="182">
        <f t="shared" si="3"/>
        <v>0</v>
      </c>
      <c r="X293" s="203" t="s">
        <v>291</v>
      </c>
      <c r="Y293" s="204">
        <v>2792792.0</v>
      </c>
      <c r="Z293" s="182"/>
      <c r="AA293" s="182"/>
      <c r="AB293" s="182"/>
      <c r="AC293" s="182"/>
      <c r="AD293" s="182"/>
      <c r="AE293" s="206">
        <f t="shared" si="137"/>
        <v>2792792</v>
      </c>
      <c r="AF293" s="207">
        <f t="shared" si="5"/>
        <v>2792792</v>
      </c>
      <c r="AG293" s="184"/>
      <c r="AH293" s="170"/>
      <c r="AI293" s="184"/>
      <c r="AJ293" s="2"/>
      <c r="AK293" s="2"/>
      <c r="AL293" s="10"/>
      <c r="AM293" s="211"/>
      <c r="AN293" s="51"/>
      <c r="AO293" s="212"/>
      <c r="AP293" s="10"/>
      <c r="AQ293" s="213"/>
      <c r="AR293" s="213"/>
      <c r="AS293" s="211"/>
      <c r="AT293" s="211"/>
      <c r="AU293" s="211"/>
      <c r="AV293" s="214"/>
      <c r="AW293" s="21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</row>
    <row r="294" ht="22.5" customHeight="1">
      <c r="A294" s="170">
        <f t="shared" si="6"/>
        <v>289</v>
      </c>
      <c r="B294" s="173" t="s">
        <v>2938</v>
      </c>
      <c r="C294" s="182" t="str">
        <f t="array" ref="C294">_xlfn.XLOOKUP(G294,DATABASE!$A$2:$A$806,DATABASE!$B$2:$B$806)</f>
        <v>Payment Point Sistem Administrasi Manunggal Satu Atap Lumajang Jl.Pisang Agung 50 Sumberejo, Sukodono, Kec Lumajang</v>
      </c>
      <c r="D294" s="184" t="str">
        <f t="array" ref="D294">_xlfn.XLOOKUP(G294,DATABASE!$A$2:$A$809,DATABASE!$C$2:$C$809)</f>
        <v>PAYMENT POINT</v>
      </c>
      <c r="E294" s="184" t="s">
        <v>351</v>
      </c>
      <c r="F294" s="184" t="s">
        <v>243</v>
      </c>
      <c r="G294" s="184" t="s">
        <v>2233</v>
      </c>
      <c r="H294" s="184">
        <v>202512.0</v>
      </c>
      <c r="I294" s="184" t="s">
        <v>461</v>
      </c>
      <c r="J294" s="182"/>
      <c r="K294" s="184"/>
      <c r="L294" s="182" t="s">
        <v>2235</v>
      </c>
      <c r="M294" s="194" t="s">
        <v>3034</v>
      </c>
      <c r="N294" s="191"/>
      <c r="O294" s="192">
        <v>30.94</v>
      </c>
      <c r="P294" s="194"/>
      <c r="Q294" s="195">
        <f t="shared" ref="Q294:R294" si="295">(O294*24*3600*30/8)/100000</f>
        <v>100.2456</v>
      </c>
      <c r="R294" s="195">
        <f t="shared" si="295"/>
        <v>0</v>
      </c>
      <c r="S294" s="197">
        <v>0.0</v>
      </c>
      <c r="T294" s="201">
        <f t="shared" si="31"/>
        <v>1</v>
      </c>
      <c r="U294" s="201">
        <v>0.99</v>
      </c>
      <c r="V294" s="194">
        <v>2678400.0</v>
      </c>
      <c r="W294" s="182">
        <f t="shared" si="3"/>
        <v>0</v>
      </c>
      <c r="X294" s="203" t="s">
        <v>291</v>
      </c>
      <c r="Y294" s="204">
        <v>2319819.0</v>
      </c>
      <c r="Z294" s="182"/>
      <c r="AA294" s="182"/>
      <c r="AB294" s="182"/>
      <c r="AC294" s="182"/>
      <c r="AD294" s="182"/>
      <c r="AE294" s="206">
        <f t="shared" si="137"/>
        <v>2319819</v>
      </c>
      <c r="AF294" s="207">
        <f t="shared" si="5"/>
        <v>2319819</v>
      </c>
      <c r="AG294" s="184"/>
      <c r="AH294" s="170"/>
      <c r="AI294" s="184"/>
      <c r="AJ294" s="2"/>
      <c r="AK294" s="2"/>
      <c r="AL294" s="10"/>
      <c r="AM294" s="211"/>
      <c r="AN294" s="51"/>
      <c r="AO294" s="212"/>
      <c r="AP294" s="10"/>
      <c r="AQ294" s="213"/>
      <c r="AR294" s="213"/>
      <c r="AS294" s="211"/>
      <c r="AT294" s="211"/>
      <c r="AU294" s="211"/>
      <c r="AV294" s="214"/>
      <c r="AW294" s="21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</row>
    <row r="295" ht="22.5" customHeight="1">
      <c r="A295" s="170">
        <f t="shared" si="6"/>
        <v>290</v>
      </c>
      <c r="B295" s="173" t="s">
        <v>2938</v>
      </c>
      <c r="C295" s="182" t="str">
        <f t="array" ref="C295">_xlfn.XLOOKUP(G295,DATABASE!$A$2:$A$806,DATABASE!$B$2:$B$806)</f>
        <v>Capem Pasirian</v>
      </c>
      <c r="D295" s="184" t="str">
        <f t="array" ref="D295">_xlfn.XLOOKUP(G295,DATABASE!$A$2:$A$809,DATABASE!$C$2:$C$809)</f>
        <v>CAPEM</v>
      </c>
      <c r="E295" s="184" t="s">
        <v>351</v>
      </c>
      <c r="F295" s="184" t="s">
        <v>243</v>
      </c>
      <c r="G295" s="184" t="s">
        <v>872</v>
      </c>
      <c r="H295" s="184">
        <v>202512.0</v>
      </c>
      <c r="I295" s="184" t="s">
        <v>753</v>
      </c>
      <c r="J295" s="182"/>
      <c r="K295" s="184"/>
      <c r="L295" s="182" t="s">
        <v>874</v>
      </c>
      <c r="M295" s="191">
        <v>42186.0</v>
      </c>
      <c r="N295" s="191"/>
      <c r="O295" s="192">
        <v>17.47</v>
      </c>
      <c r="P295" s="194"/>
      <c r="Q295" s="195">
        <f t="shared" ref="Q295:R295" si="296">(O295*24*3600*30/8)/100000</f>
        <v>56.6028</v>
      </c>
      <c r="R295" s="195">
        <f t="shared" si="296"/>
        <v>0</v>
      </c>
      <c r="S295" s="197">
        <v>0.0</v>
      </c>
      <c r="T295" s="201">
        <f t="shared" si="31"/>
        <v>1</v>
      </c>
      <c r="U295" s="201">
        <v>0.99</v>
      </c>
      <c r="V295" s="194">
        <v>2678400.0</v>
      </c>
      <c r="W295" s="182">
        <f t="shared" si="3"/>
        <v>0</v>
      </c>
      <c r="X295" s="203" t="s">
        <v>291</v>
      </c>
      <c r="Y295" s="204">
        <v>2792792.0</v>
      </c>
      <c r="Z295" s="182"/>
      <c r="AA295" s="182"/>
      <c r="AB295" s="182"/>
      <c r="AC295" s="182"/>
      <c r="AD295" s="182"/>
      <c r="AE295" s="206">
        <f t="shared" si="137"/>
        <v>2792792</v>
      </c>
      <c r="AF295" s="207">
        <f t="shared" si="5"/>
        <v>2792792</v>
      </c>
      <c r="AG295" s="184"/>
      <c r="AH295" s="170"/>
      <c r="AI295" s="184"/>
      <c r="AJ295" s="2"/>
      <c r="AK295" s="2"/>
      <c r="AL295" s="10"/>
      <c r="AM295" s="211"/>
      <c r="AN295" s="51"/>
      <c r="AO295" s="212"/>
      <c r="AP295" s="10"/>
      <c r="AQ295" s="213"/>
      <c r="AR295" s="213"/>
      <c r="AS295" s="211"/>
      <c r="AT295" s="211"/>
      <c r="AU295" s="211"/>
      <c r="AV295" s="214"/>
      <c r="AW295" s="21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</row>
    <row r="296" ht="22.5" customHeight="1">
      <c r="A296" s="170">
        <f t="shared" si="6"/>
        <v>291</v>
      </c>
      <c r="B296" s="173" t="s">
        <v>2938</v>
      </c>
      <c r="C296" s="182" t="str">
        <f t="array" ref="C296">_xlfn.XLOOKUP(G296,DATABASE!$A$2:$A$806,DATABASE!$B$2:$B$806)</f>
        <v>Kantor Fungsional  Senduro Lumajang, Jl Raya Senduro, Kec. Senduro Lumajang</v>
      </c>
      <c r="D296" s="184" t="str">
        <f t="array" ref="D296">_xlfn.XLOOKUP(G296,DATABASE!$A$2:$A$809,DATABASE!$C$2:$C$809)</f>
        <v>KANTOR FUNGSIONAL</v>
      </c>
      <c r="E296" s="184" t="s">
        <v>351</v>
      </c>
      <c r="F296" s="184" t="s">
        <v>243</v>
      </c>
      <c r="G296" s="184" t="s">
        <v>2343</v>
      </c>
      <c r="H296" s="184">
        <v>202512.0</v>
      </c>
      <c r="I296" s="184" t="s">
        <v>461</v>
      </c>
      <c r="J296" s="182"/>
      <c r="K296" s="184"/>
      <c r="L296" s="182" t="s">
        <v>2345</v>
      </c>
      <c r="M296" s="194" t="s">
        <v>2394</v>
      </c>
      <c r="N296" s="191"/>
      <c r="O296" s="192">
        <v>35.84</v>
      </c>
      <c r="P296" s="194"/>
      <c r="Q296" s="195">
        <f t="shared" ref="Q296:R296" si="297">(O296*24*3600*30/8)/100000</f>
        <v>116.1216</v>
      </c>
      <c r="R296" s="195">
        <f t="shared" si="297"/>
        <v>0</v>
      </c>
      <c r="S296" s="197">
        <v>0.0</v>
      </c>
      <c r="T296" s="201">
        <f t="shared" si="31"/>
        <v>1</v>
      </c>
      <c r="U296" s="201">
        <v>0.99</v>
      </c>
      <c r="V296" s="194">
        <v>2678400.0</v>
      </c>
      <c r="W296" s="182">
        <f t="shared" si="3"/>
        <v>0</v>
      </c>
      <c r="X296" s="203" t="s">
        <v>291</v>
      </c>
      <c r="Y296" s="204">
        <v>2319819.0</v>
      </c>
      <c r="Z296" s="182"/>
      <c r="AA296" s="182"/>
      <c r="AB296" s="182"/>
      <c r="AC296" s="182"/>
      <c r="AD296" s="182"/>
      <c r="AE296" s="206">
        <f t="shared" si="137"/>
        <v>2319819</v>
      </c>
      <c r="AF296" s="207">
        <f t="shared" si="5"/>
        <v>2319819</v>
      </c>
      <c r="AG296" s="184"/>
      <c r="AH296" s="170"/>
      <c r="AI296" s="184"/>
      <c r="AJ296" s="2"/>
      <c r="AK296" s="2"/>
      <c r="AL296" s="10"/>
      <c r="AM296" s="211"/>
      <c r="AN296" s="51"/>
      <c r="AO296" s="212"/>
      <c r="AP296" s="10"/>
      <c r="AQ296" s="213"/>
      <c r="AR296" s="213"/>
      <c r="AS296" s="211"/>
      <c r="AT296" s="211"/>
      <c r="AU296" s="211"/>
      <c r="AV296" s="214"/>
      <c r="AW296" s="21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</row>
    <row r="297" ht="22.5" customHeight="1">
      <c r="A297" s="170">
        <f t="shared" si="6"/>
        <v>292</v>
      </c>
      <c r="B297" s="173" t="s">
        <v>2938</v>
      </c>
      <c r="C297" s="182" t="str">
        <f t="array" ref="C297">_xlfn.XLOOKUP(G297,DATABASE!$A$2:$A$806,DATABASE!$B$2:$B$806)</f>
        <v>Kantor Kas Pemda Lumajang JL.Alun-Alun Utara 7 Kel.Rogotrunan,Kec Lumajang</v>
      </c>
      <c r="D297" s="184" t="str">
        <f t="array" ref="D297">_xlfn.XLOOKUP(G297,DATABASE!$A$2:$A$809,DATABASE!$C$2:$C$809)</f>
        <v>KANTOR KAS</v>
      </c>
      <c r="E297" s="184" t="s">
        <v>351</v>
      </c>
      <c r="F297" s="184" t="s">
        <v>243</v>
      </c>
      <c r="G297" s="184" t="s">
        <v>2339</v>
      </c>
      <c r="H297" s="184">
        <v>202512.0</v>
      </c>
      <c r="I297" s="184" t="s">
        <v>461</v>
      </c>
      <c r="J297" s="182"/>
      <c r="K297" s="184"/>
      <c r="L297" s="182" t="s">
        <v>2341</v>
      </c>
      <c r="M297" s="194" t="s">
        <v>3061</v>
      </c>
      <c r="N297" s="191"/>
      <c r="O297" s="192">
        <v>33.88</v>
      </c>
      <c r="P297" s="194"/>
      <c r="Q297" s="195">
        <f t="shared" ref="Q297:R297" si="298">(O297*24*3600*30/8)/100000</f>
        <v>109.7712</v>
      </c>
      <c r="R297" s="195">
        <f t="shared" si="298"/>
        <v>0</v>
      </c>
      <c r="S297" s="197">
        <v>0.0</v>
      </c>
      <c r="T297" s="201">
        <f t="shared" si="31"/>
        <v>1</v>
      </c>
      <c r="U297" s="201">
        <v>0.99</v>
      </c>
      <c r="V297" s="194">
        <v>2678400.0</v>
      </c>
      <c r="W297" s="182">
        <f t="shared" si="3"/>
        <v>0</v>
      </c>
      <c r="X297" s="203" t="s">
        <v>291</v>
      </c>
      <c r="Y297" s="204">
        <v>2319819.0</v>
      </c>
      <c r="Z297" s="182"/>
      <c r="AA297" s="182"/>
      <c r="AB297" s="182"/>
      <c r="AC297" s="182"/>
      <c r="AD297" s="182"/>
      <c r="AE297" s="206">
        <f t="shared" si="137"/>
        <v>2319819</v>
      </c>
      <c r="AF297" s="207">
        <f t="shared" si="5"/>
        <v>2319819</v>
      </c>
      <c r="AG297" s="184"/>
      <c r="AH297" s="170"/>
      <c r="AI297" s="184"/>
      <c r="AJ297" s="2"/>
      <c r="AK297" s="2"/>
      <c r="AL297" s="10"/>
      <c r="AM297" s="211"/>
      <c r="AN297" s="51"/>
      <c r="AO297" s="212"/>
      <c r="AP297" s="10"/>
      <c r="AQ297" s="213"/>
      <c r="AR297" s="213"/>
      <c r="AS297" s="211"/>
      <c r="AT297" s="211"/>
      <c r="AU297" s="211"/>
      <c r="AV297" s="214"/>
      <c r="AW297" s="21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</row>
    <row r="298" ht="22.5" customHeight="1">
      <c r="A298" s="170">
        <f t="shared" si="6"/>
        <v>293</v>
      </c>
      <c r="B298" s="173" t="s">
        <v>2938</v>
      </c>
      <c r="C298" s="182" t="str">
        <f t="array" ref="C298">_xlfn.XLOOKUP(G298,DATABASE!$A$2:$A$806,DATABASE!$B$2:$B$806)</f>
        <v>ATM Al Ikhlas, Jl. Bengawan Solo No. 169, Jogoyudan, Kec. Lumajang</v>
      </c>
      <c r="D298" s="184" t="str">
        <f t="array" ref="D298">_xlfn.XLOOKUP(G298,DATABASE!$A$2:$A$809,DATABASE!$C$2:$C$809)</f>
        <v>ATM</v>
      </c>
      <c r="E298" s="184" t="s">
        <v>351</v>
      </c>
      <c r="F298" s="184" t="s">
        <v>243</v>
      </c>
      <c r="G298" s="184" t="s">
        <v>2457</v>
      </c>
      <c r="H298" s="184">
        <v>202512.0</v>
      </c>
      <c r="I298" s="184" t="s">
        <v>1258</v>
      </c>
      <c r="J298" s="182"/>
      <c r="K298" s="184"/>
      <c r="L298" s="182" t="s">
        <v>2459</v>
      </c>
      <c r="M298" s="191">
        <v>44147.0</v>
      </c>
      <c r="N298" s="191"/>
      <c r="O298" s="192">
        <v>96.62</v>
      </c>
      <c r="P298" s="194"/>
      <c r="Q298" s="195">
        <f t="shared" ref="Q298:R298" si="299">(O298*24*3600*30/8)/100000</f>
        <v>313.0488</v>
      </c>
      <c r="R298" s="195">
        <f t="shared" si="299"/>
        <v>0</v>
      </c>
      <c r="S298" s="197">
        <v>0.0</v>
      </c>
      <c r="T298" s="201">
        <f t="shared" si="31"/>
        <v>1</v>
      </c>
      <c r="U298" s="201">
        <v>0.99</v>
      </c>
      <c r="V298" s="194">
        <v>2678400.0</v>
      </c>
      <c r="W298" s="182">
        <f t="shared" si="3"/>
        <v>0</v>
      </c>
      <c r="X298" s="203" t="s">
        <v>291</v>
      </c>
      <c r="Y298" s="204">
        <v>1300000.0</v>
      </c>
      <c r="Z298" s="182"/>
      <c r="AA298" s="182"/>
      <c r="AB298" s="182"/>
      <c r="AC298" s="182"/>
      <c r="AD298" s="182"/>
      <c r="AE298" s="206">
        <f t="shared" si="137"/>
        <v>1300000</v>
      </c>
      <c r="AF298" s="207">
        <f t="shared" si="5"/>
        <v>1300000</v>
      </c>
      <c r="AG298" s="184"/>
      <c r="AH298" s="170"/>
      <c r="AI298" s="184"/>
      <c r="AJ298" s="2"/>
      <c r="AK298" s="2"/>
      <c r="AL298" s="10"/>
      <c r="AM298" s="211"/>
      <c r="AN298" s="51"/>
      <c r="AO298" s="212"/>
      <c r="AP298" s="10"/>
      <c r="AQ298" s="213"/>
      <c r="AR298" s="213"/>
      <c r="AS298" s="211"/>
      <c r="AT298" s="211"/>
      <c r="AU298" s="211"/>
      <c r="AV298" s="214"/>
      <c r="AW298" s="21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</row>
    <row r="299" ht="22.5" customHeight="1">
      <c r="A299" s="170">
        <f t="shared" si="6"/>
        <v>294</v>
      </c>
      <c r="B299" s="173" t="s">
        <v>2946</v>
      </c>
      <c r="C299" s="182" t="str">
        <f t="array" ref="C299">_xlfn.XLOOKUP(G299,DATABASE!$A$2:$A$806,DATABASE!$B$2:$B$806)</f>
        <v>Cabang Ngawi Gedung PKK Kabupaten Ngawi, Jl. Yos Sudarso No. 32</v>
      </c>
      <c r="D299" s="184" t="str">
        <f t="array" ref="D299">_xlfn.XLOOKUP(G299,DATABASE!$A$2:$A$809,DATABASE!$C$2:$C$809)</f>
        <v>CABANG</v>
      </c>
      <c r="E299" s="184" t="s">
        <v>351</v>
      </c>
      <c r="F299" s="184" t="s">
        <v>243</v>
      </c>
      <c r="G299" s="184" t="s">
        <v>923</v>
      </c>
      <c r="H299" s="184">
        <v>202512.0</v>
      </c>
      <c r="I299" s="184" t="s">
        <v>575</v>
      </c>
      <c r="J299" s="182"/>
      <c r="K299" s="184"/>
      <c r="L299" s="182" t="s">
        <v>925</v>
      </c>
      <c r="M299" s="191">
        <v>43468.0</v>
      </c>
      <c r="N299" s="191"/>
      <c r="O299" s="192">
        <v>20.2</v>
      </c>
      <c r="P299" s="194"/>
      <c r="Q299" s="195">
        <f t="shared" ref="Q299:R299" si="300">(O299*24*3600*30/8)/100000</f>
        <v>65.448</v>
      </c>
      <c r="R299" s="195">
        <f t="shared" si="300"/>
        <v>0</v>
      </c>
      <c r="S299" s="197">
        <v>0.0</v>
      </c>
      <c r="T299" s="201">
        <f t="shared" si="31"/>
        <v>1</v>
      </c>
      <c r="U299" s="201">
        <v>0.99</v>
      </c>
      <c r="V299" s="194">
        <v>2678400.0</v>
      </c>
      <c r="W299" s="182">
        <f t="shared" si="3"/>
        <v>0</v>
      </c>
      <c r="X299" s="203" t="s">
        <v>291</v>
      </c>
      <c r="Y299" s="204">
        <v>3671171.0</v>
      </c>
      <c r="Z299" s="182"/>
      <c r="AA299" s="182"/>
      <c r="AB299" s="182"/>
      <c r="AC299" s="182"/>
      <c r="AD299" s="182"/>
      <c r="AE299" s="206">
        <f t="shared" si="137"/>
        <v>3671171</v>
      </c>
      <c r="AF299" s="207">
        <f t="shared" si="5"/>
        <v>3671171</v>
      </c>
      <c r="AG299" s="207">
        <v>3.9823145E7</v>
      </c>
      <c r="AH299" s="170"/>
      <c r="AI299" s="184"/>
      <c r="AJ299" s="2"/>
      <c r="AK299" s="2"/>
      <c r="AL299" s="10"/>
      <c r="AM299" s="211"/>
      <c r="AN299" s="51"/>
      <c r="AO299" s="212"/>
      <c r="AP299" s="10"/>
      <c r="AQ299" s="213"/>
      <c r="AR299" s="213"/>
      <c r="AS299" s="211"/>
      <c r="AT299" s="211"/>
      <c r="AU299" s="211"/>
      <c r="AV299" s="214"/>
      <c r="AW299" s="214"/>
      <c r="AX299" s="310"/>
      <c r="AY299" s="310"/>
      <c r="AZ299" s="310"/>
      <c r="BA299" s="310"/>
      <c r="BB299" s="310"/>
      <c r="BC299" s="310"/>
      <c r="BD299" s="310"/>
      <c r="BE299" s="310"/>
      <c r="BF299" s="310"/>
      <c r="BG299" s="310"/>
      <c r="BH299" s="310"/>
      <c r="BI299" s="310"/>
      <c r="BJ299" s="310"/>
      <c r="BK299" s="310"/>
      <c r="BL299" s="310"/>
      <c r="BM299" s="310"/>
      <c r="BN299" s="310"/>
      <c r="BO299" s="310"/>
      <c r="BP299" s="310"/>
      <c r="BQ299" s="310"/>
      <c r="BR299" s="310"/>
      <c r="BS299" s="310"/>
      <c r="BT299" s="310"/>
      <c r="BU299" s="310"/>
    </row>
    <row r="300" ht="22.5" customHeight="1">
      <c r="A300" s="170">
        <f t="shared" si="6"/>
        <v>295</v>
      </c>
      <c r="B300" s="173" t="s">
        <v>2946</v>
      </c>
      <c r="C300" s="182" t="str">
        <f t="array" ref="C300">_xlfn.XLOOKUP(G300,DATABASE!$A$2:$A$806,DATABASE!$B$2:$B$806)</f>
        <v>Capem Paron, Jl.Paron 49</v>
      </c>
      <c r="D300" s="184" t="str">
        <f t="array" ref="D300">_xlfn.XLOOKUP(G300,DATABASE!$A$2:$A$809,DATABASE!$C$2:$C$809)</f>
        <v>CAPEM</v>
      </c>
      <c r="E300" s="184" t="s">
        <v>351</v>
      </c>
      <c r="F300" s="184" t="s">
        <v>243</v>
      </c>
      <c r="G300" s="184" t="s">
        <v>914</v>
      </c>
      <c r="H300" s="184">
        <v>202512.0</v>
      </c>
      <c r="I300" s="184" t="s">
        <v>753</v>
      </c>
      <c r="J300" s="182"/>
      <c r="K300" s="184"/>
      <c r="L300" s="182" t="s">
        <v>916</v>
      </c>
      <c r="M300" s="194" t="s">
        <v>2765</v>
      </c>
      <c r="N300" s="191"/>
      <c r="O300" s="192">
        <v>0.14499</v>
      </c>
      <c r="P300" s="194"/>
      <c r="Q300" s="195">
        <f t="shared" ref="Q300:R300" si="301">(O300*24*3600*30/8)/100000</f>
        <v>0.4697676</v>
      </c>
      <c r="R300" s="195">
        <f t="shared" si="301"/>
        <v>0</v>
      </c>
      <c r="S300" s="197">
        <v>240.0</v>
      </c>
      <c r="T300" s="201">
        <f t="shared" si="31"/>
        <v>0.9999103943</v>
      </c>
      <c r="U300" s="201">
        <v>0.99</v>
      </c>
      <c r="V300" s="194">
        <v>2678400.0</v>
      </c>
      <c r="W300" s="182">
        <f t="shared" si="3"/>
        <v>0</v>
      </c>
      <c r="X300" s="203" t="s">
        <v>291</v>
      </c>
      <c r="Y300" s="204">
        <v>2792792.0</v>
      </c>
      <c r="Z300" s="182"/>
      <c r="AA300" s="182"/>
      <c r="AB300" s="182"/>
      <c r="AC300" s="182"/>
      <c r="AD300" s="182"/>
      <c r="AE300" s="206">
        <f t="shared" si="137"/>
        <v>2792792</v>
      </c>
      <c r="AF300" s="207">
        <f t="shared" si="5"/>
        <v>2792792</v>
      </c>
      <c r="AG300" s="184"/>
      <c r="AH300" s="170"/>
      <c r="AI300" s="184"/>
      <c r="AJ300" s="2"/>
      <c r="AK300" s="2"/>
      <c r="AL300" s="10"/>
      <c r="AM300" s="211"/>
      <c r="AN300" s="51"/>
      <c r="AO300" s="212"/>
      <c r="AP300" s="10"/>
      <c r="AQ300" s="213"/>
      <c r="AR300" s="213"/>
      <c r="AS300" s="211"/>
      <c r="AT300" s="211"/>
      <c r="AU300" s="211"/>
      <c r="AV300" s="214"/>
      <c r="AW300" s="21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</row>
    <row r="301" ht="22.5" customHeight="1">
      <c r="A301" s="170">
        <f t="shared" si="6"/>
        <v>296</v>
      </c>
      <c r="B301" s="173" t="s">
        <v>2946</v>
      </c>
      <c r="C301" s="182" t="str">
        <f t="array" ref="C301">_xlfn.XLOOKUP(G301,DATABASE!$A$2:$A$806,DATABASE!$B$2:$B$806)</f>
        <v>Samsat Online Capem Karangjati, , Jl. Raya Karangjati</v>
      </c>
      <c r="D301" s="184" t="str">
        <f t="array" ref="D301">_xlfn.XLOOKUP(G301,DATABASE!$A$2:$A$809,DATABASE!$C$2:$C$809)</f>
        <v>SAMSAT ONLINE</v>
      </c>
      <c r="E301" s="184" t="s">
        <v>351</v>
      </c>
      <c r="F301" s="184" t="s">
        <v>243</v>
      </c>
      <c r="G301" s="184" t="s">
        <v>368</v>
      </c>
      <c r="H301" s="184">
        <v>202512.0</v>
      </c>
      <c r="I301" s="184" t="s">
        <v>480</v>
      </c>
      <c r="J301" s="182"/>
      <c r="K301" s="184"/>
      <c r="L301" s="182" t="s">
        <v>370</v>
      </c>
      <c r="M301" s="191">
        <v>42156.0</v>
      </c>
      <c r="N301" s="191"/>
      <c r="O301" s="192">
        <v>28.26</v>
      </c>
      <c r="P301" s="194"/>
      <c r="Q301" s="195">
        <f t="shared" ref="Q301:R301" si="302">(O301*24*3600*30/8)/100000</f>
        <v>91.5624</v>
      </c>
      <c r="R301" s="195">
        <f t="shared" si="302"/>
        <v>0</v>
      </c>
      <c r="S301" s="197">
        <v>0.0</v>
      </c>
      <c r="T301" s="201">
        <f t="shared" si="31"/>
        <v>1</v>
      </c>
      <c r="U301" s="201">
        <v>0.99</v>
      </c>
      <c r="V301" s="194">
        <v>2678400.0</v>
      </c>
      <c r="W301" s="182">
        <f t="shared" si="3"/>
        <v>0</v>
      </c>
      <c r="X301" s="203" t="s">
        <v>291</v>
      </c>
      <c r="Y301" s="204">
        <v>1950000.0</v>
      </c>
      <c r="Z301" s="182"/>
      <c r="AA301" s="182"/>
      <c r="AB301" s="182"/>
      <c r="AC301" s="182"/>
      <c r="AD301" s="182"/>
      <c r="AE301" s="206">
        <f t="shared" si="137"/>
        <v>1950000</v>
      </c>
      <c r="AF301" s="207">
        <f t="shared" si="5"/>
        <v>1950000</v>
      </c>
      <c r="AG301" s="184"/>
      <c r="AH301" s="170"/>
      <c r="AI301" s="184"/>
      <c r="AJ301" s="2"/>
      <c r="AK301" s="2"/>
      <c r="AL301" s="10"/>
      <c r="AM301" s="211"/>
      <c r="AN301" s="51"/>
      <c r="AO301" s="212"/>
      <c r="AP301" s="10"/>
      <c r="AQ301" s="213"/>
      <c r="AR301" s="213"/>
      <c r="AS301" s="211"/>
      <c r="AT301" s="211"/>
      <c r="AU301" s="211"/>
      <c r="AV301" s="214"/>
      <c r="AW301" s="21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</row>
    <row r="302" ht="22.5" customHeight="1">
      <c r="A302" s="170">
        <f t="shared" si="6"/>
        <v>297</v>
      </c>
      <c r="B302" s="173" t="s">
        <v>2946</v>
      </c>
      <c r="C302" s="182" t="str">
        <f t="array" ref="C302">_xlfn.XLOOKUP(G302,DATABASE!$A$2:$A$806,DATABASE!$B$2:$B$806)</f>
        <v>Capem Karangjati</v>
      </c>
      <c r="D302" s="184" t="str">
        <f t="array" ref="D302">_xlfn.XLOOKUP(G302,DATABASE!$A$2:$A$809,DATABASE!$C$2:$C$809)</f>
        <v>CAPEM</v>
      </c>
      <c r="E302" s="184" t="s">
        <v>351</v>
      </c>
      <c r="F302" s="184" t="s">
        <v>243</v>
      </c>
      <c r="G302" s="184" t="s">
        <v>1158</v>
      </c>
      <c r="H302" s="184">
        <v>202512.0</v>
      </c>
      <c r="I302" s="184" t="s">
        <v>753</v>
      </c>
      <c r="J302" s="182"/>
      <c r="K302" s="184"/>
      <c r="L302" s="182" t="s">
        <v>1160</v>
      </c>
      <c r="M302" s="191">
        <v>42156.0</v>
      </c>
      <c r="N302" s="191"/>
      <c r="O302" s="192">
        <v>15.88</v>
      </c>
      <c r="P302" s="194"/>
      <c r="Q302" s="195">
        <f t="shared" ref="Q302:R302" si="303">(O302*24*3600*30/8)/100000</f>
        <v>51.4512</v>
      </c>
      <c r="R302" s="195">
        <f t="shared" si="303"/>
        <v>0</v>
      </c>
      <c r="S302" s="197">
        <v>13620.0</v>
      </c>
      <c r="T302" s="201">
        <f t="shared" si="31"/>
        <v>0.9949148746</v>
      </c>
      <c r="U302" s="201">
        <v>0.99</v>
      </c>
      <c r="V302" s="194">
        <v>2678400.0</v>
      </c>
      <c r="W302" s="182">
        <f t="shared" si="3"/>
        <v>0</v>
      </c>
      <c r="X302" s="203" t="s">
        <v>291</v>
      </c>
      <c r="Y302" s="204">
        <v>2792792.0</v>
      </c>
      <c r="Z302" s="182"/>
      <c r="AA302" s="182"/>
      <c r="AB302" s="182"/>
      <c r="AC302" s="182"/>
      <c r="AD302" s="182"/>
      <c r="AE302" s="206">
        <f t="shared" si="137"/>
        <v>2792792</v>
      </c>
      <c r="AF302" s="207">
        <f t="shared" si="5"/>
        <v>2792792</v>
      </c>
      <c r="AG302" s="184"/>
      <c r="AH302" s="170"/>
      <c r="AI302" s="184"/>
      <c r="AJ302" s="2"/>
      <c r="AK302" s="2"/>
      <c r="AL302" s="10"/>
      <c r="AM302" s="211"/>
      <c r="AN302" s="51"/>
      <c r="AO302" s="212"/>
      <c r="AP302" s="10"/>
      <c r="AQ302" s="213"/>
      <c r="AR302" s="213"/>
      <c r="AS302" s="211"/>
      <c r="AT302" s="211"/>
      <c r="AU302" s="211"/>
      <c r="AV302" s="214"/>
      <c r="AW302" s="21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</row>
    <row r="303" ht="22.5" customHeight="1">
      <c r="A303" s="170">
        <f t="shared" si="6"/>
        <v>298</v>
      </c>
      <c r="B303" s="173" t="s">
        <v>2946</v>
      </c>
      <c r="C303" s="182" t="str">
        <f t="array" ref="C303">_xlfn.XLOOKUP(G303,DATABASE!$A$2:$A$806,DATABASE!$B$2:$B$806)</f>
        <v>Capem Kedunggalar</v>
      </c>
      <c r="D303" s="184" t="str">
        <f t="array" ref="D303">_xlfn.XLOOKUP(G303,DATABASE!$A$2:$A$809,DATABASE!$C$2:$C$809)</f>
        <v>CAPEM</v>
      </c>
      <c r="E303" s="184" t="s">
        <v>351</v>
      </c>
      <c r="F303" s="184" t="s">
        <v>243</v>
      </c>
      <c r="G303" s="184" t="s">
        <v>1083</v>
      </c>
      <c r="H303" s="184">
        <v>202512.0</v>
      </c>
      <c r="I303" s="184" t="s">
        <v>753</v>
      </c>
      <c r="J303" s="182"/>
      <c r="K303" s="184"/>
      <c r="L303" s="182" t="s">
        <v>1085</v>
      </c>
      <c r="M303" s="191">
        <v>42125.0</v>
      </c>
      <c r="N303" s="191"/>
      <c r="O303" s="192">
        <v>20.63</v>
      </c>
      <c r="P303" s="194"/>
      <c r="Q303" s="195">
        <f t="shared" ref="Q303:R303" si="304">(O303*24*3600*30/8)/100000</f>
        <v>66.8412</v>
      </c>
      <c r="R303" s="195">
        <f t="shared" si="304"/>
        <v>0</v>
      </c>
      <c r="S303" s="197">
        <v>540.0</v>
      </c>
      <c r="T303" s="201">
        <f t="shared" si="31"/>
        <v>0.9997983871</v>
      </c>
      <c r="U303" s="201">
        <v>0.99</v>
      </c>
      <c r="V303" s="194">
        <v>2678400.0</v>
      </c>
      <c r="W303" s="182">
        <f t="shared" si="3"/>
        <v>0</v>
      </c>
      <c r="X303" s="203" t="s">
        <v>291</v>
      </c>
      <c r="Y303" s="204">
        <v>2792792.0</v>
      </c>
      <c r="Z303" s="182"/>
      <c r="AA303" s="182"/>
      <c r="AB303" s="182"/>
      <c r="AC303" s="182"/>
      <c r="AD303" s="182"/>
      <c r="AE303" s="206">
        <f t="shared" si="137"/>
        <v>2792792</v>
      </c>
      <c r="AF303" s="207">
        <f t="shared" si="5"/>
        <v>2792792</v>
      </c>
      <c r="AG303" s="184"/>
      <c r="AH303" s="170"/>
      <c r="AI303" s="184"/>
      <c r="AJ303" s="2"/>
      <c r="AK303" s="2"/>
      <c r="AL303" s="10"/>
      <c r="AM303" s="211"/>
      <c r="AN303" s="51"/>
      <c r="AO303" s="212"/>
      <c r="AP303" s="10"/>
      <c r="AQ303" s="213"/>
      <c r="AR303" s="213"/>
      <c r="AS303" s="211"/>
      <c r="AT303" s="211"/>
      <c r="AU303" s="211"/>
      <c r="AV303" s="214"/>
      <c r="AW303" s="21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</row>
    <row r="304" ht="22.5" customHeight="1">
      <c r="A304" s="170">
        <f t="shared" si="6"/>
        <v>299</v>
      </c>
      <c r="B304" s="173" t="s">
        <v>2946</v>
      </c>
      <c r="C304" s="182" t="str">
        <f t="array" ref="C304">_xlfn.XLOOKUP(G304,DATABASE!$A$2:$A$806,DATABASE!$B$2:$B$806)</f>
        <v>Capem Kendal</v>
      </c>
      <c r="D304" s="184" t="str">
        <f t="array" ref="D304">_xlfn.XLOOKUP(G304,DATABASE!$A$2:$A$809,DATABASE!$C$2:$C$809)</f>
        <v>CAPEM</v>
      </c>
      <c r="E304" s="184" t="s">
        <v>351</v>
      </c>
      <c r="F304" s="184" t="s">
        <v>243</v>
      </c>
      <c r="G304" s="184" t="s">
        <v>1079</v>
      </c>
      <c r="H304" s="184">
        <v>202512.0</v>
      </c>
      <c r="I304" s="184" t="s">
        <v>753</v>
      </c>
      <c r="J304" s="182"/>
      <c r="K304" s="184"/>
      <c r="L304" s="182" t="s">
        <v>1081</v>
      </c>
      <c r="M304" s="194" t="s">
        <v>3085</v>
      </c>
      <c r="N304" s="191"/>
      <c r="O304" s="192">
        <v>0.44364</v>
      </c>
      <c r="P304" s="194"/>
      <c r="Q304" s="195">
        <f t="shared" ref="Q304:R304" si="305">(O304*24*3600*30/8)/100000</f>
        <v>1.4373936</v>
      </c>
      <c r="R304" s="195">
        <f t="shared" si="305"/>
        <v>0</v>
      </c>
      <c r="S304" s="197">
        <v>0.0</v>
      </c>
      <c r="T304" s="201">
        <f t="shared" si="31"/>
        <v>1</v>
      </c>
      <c r="U304" s="201">
        <v>0.99</v>
      </c>
      <c r="V304" s="194">
        <v>2678400.0</v>
      </c>
      <c r="W304" s="182">
        <f t="shared" si="3"/>
        <v>0</v>
      </c>
      <c r="X304" s="203" t="s">
        <v>291</v>
      </c>
      <c r="Y304" s="204">
        <v>2792792.0</v>
      </c>
      <c r="Z304" s="182"/>
      <c r="AA304" s="182"/>
      <c r="AB304" s="182"/>
      <c r="AC304" s="182"/>
      <c r="AD304" s="182"/>
      <c r="AE304" s="206">
        <f t="shared" si="137"/>
        <v>2792792</v>
      </c>
      <c r="AF304" s="207">
        <f t="shared" si="5"/>
        <v>2792792</v>
      </c>
      <c r="AG304" s="184"/>
      <c r="AH304" s="170"/>
      <c r="AI304" s="184"/>
      <c r="AJ304" s="2"/>
      <c r="AK304" s="2"/>
      <c r="AL304" s="10"/>
      <c r="AM304" s="211"/>
      <c r="AN304" s="51"/>
      <c r="AO304" s="212"/>
      <c r="AP304" s="10"/>
      <c r="AQ304" s="213"/>
      <c r="AR304" s="213"/>
      <c r="AS304" s="211"/>
      <c r="AT304" s="211"/>
      <c r="AU304" s="211"/>
      <c r="AV304" s="214"/>
      <c r="AW304" s="21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</row>
    <row r="305" ht="22.5" customHeight="1">
      <c r="A305" s="170">
        <f t="shared" si="6"/>
        <v>300</v>
      </c>
      <c r="B305" s="173" t="s">
        <v>2946</v>
      </c>
      <c r="C305" s="182" t="str">
        <f t="array" ref="C305">_xlfn.XLOOKUP(G305,DATABASE!$A$2:$A$806,DATABASE!$B$2:$B$806)</f>
        <v>ATM Geneng,Jl. Raya Ngawi-Madiun KM 9, Ds. Geneng, Kec. Geneng, Kabupaten Ngawi</v>
      </c>
      <c r="D305" s="184" t="str">
        <f t="array" ref="D305">_xlfn.XLOOKUP(G305,DATABASE!$A$2:$A$809,DATABASE!$C$2:$C$809)</f>
        <v>ATM</v>
      </c>
      <c r="E305" s="184" t="s">
        <v>351</v>
      </c>
      <c r="F305" s="184" t="s">
        <v>243</v>
      </c>
      <c r="G305" s="184" t="s">
        <v>1623</v>
      </c>
      <c r="H305" s="184">
        <v>202512.0</v>
      </c>
      <c r="I305" s="184" t="s">
        <v>1258</v>
      </c>
      <c r="J305" s="182"/>
      <c r="K305" s="184"/>
      <c r="L305" s="182" t="s">
        <v>1625</v>
      </c>
      <c r="M305" s="191">
        <v>42248.0</v>
      </c>
      <c r="N305" s="191"/>
      <c r="O305" s="192">
        <v>0.01686</v>
      </c>
      <c r="P305" s="194"/>
      <c r="Q305" s="195">
        <f t="shared" ref="Q305:R305" si="306">(O305*24*3600*30/8)/100000</f>
        <v>0.0546264</v>
      </c>
      <c r="R305" s="195">
        <f t="shared" si="306"/>
        <v>0</v>
      </c>
      <c r="S305" s="197">
        <v>0.0</v>
      </c>
      <c r="T305" s="201">
        <f t="shared" si="31"/>
        <v>1</v>
      </c>
      <c r="U305" s="201">
        <v>0.99</v>
      </c>
      <c r="V305" s="194">
        <v>2678400.0</v>
      </c>
      <c r="W305" s="182">
        <f t="shared" si="3"/>
        <v>0</v>
      </c>
      <c r="X305" s="203" t="s">
        <v>291</v>
      </c>
      <c r="Y305" s="204">
        <v>1300000.0</v>
      </c>
      <c r="Z305" s="182"/>
      <c r="AA305" s="182"/>
      <c r="AB305" s="182"/>
      <c r="AC305" s="182"/>
      <c r="AD305" s="182"/>
      <c r="AE305" s="206">
        <f t="shared" si="137"/>
        <v>1300000</v>
      </c>
      <c r="AF305" s="207">
        <f t="shared" si="5"/>
        <v>1300000</v>
      </c>
      <c r="AG305" s="184"/>
      <c r="AH305" s="170"/>
      <c r="AI305" s="184"/>
      <c r="AJ305" s="2"/>
      <c r="AK305" s="2"/>
      <c r="AL305" s="10"/>
      <c r="AM305" s="211"/>
      <c r="AN305" s="51"/>
      <c r="AO305" s="212"/>
      <c r="AP305" s="10"/>
      <c r="AQ305" s="213"/>
      <c r="AR305" s="213"/>
      <c r="AS305" s="211"/>
      <c r="AT305" s="211"/>
      <c r="AU305" s="211"/>
      <c r="AV305" s="214"/>
      <c r="AW305" s="21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</row>
    <row r="306" ht="22.5" customHeight="1">
      <c r="A306" s="170">
        <f t="shared" si="6"/>
        <v>301</v>
      </c>
      <c r="B306" s="173" t="s">
        <v>2946</v>
      </c>
      <c r="C306" s="182" t="str">
        <f t="array" ref="C306">_xlfn.XLOOKUP(G306,DATABASE!$A$2:$A$806,DATABASE!$B$2:$B$806)</f>
        <v>Payment Point Mall Pelayanan Publik Ngawi Jl. PB. Sudirman, Ngawi</v>
      </c>
      <c r="D306" s="184" t="str">
        <f t="array" ref="D306">_xlfn.XLOOKUP(G306,DATABASE!$A$2:$A$809,DATABASE!$C$2:$C$809)</f>
        <v>PAYMENT POINT</v>
      </c>
      <c r="E306" s="184" t="s">
        <v>351</v>
      </c>
      <c r="F306" s="184" t="s">
        <v>243</v>
      </c>
      <c r="G306" s="184" t="s">
        <v>1735</v>
      </c>
      <c r="H306" s="184">
        <v>202512.0</v>
      </c>
      <c r="I306" s="184" t="s">
        <v>461</v>
      </c>
      <c r="J306" s="182"/>
      <c r="K306" s="184"/>
      <c r="L306" s="182" t="s">
        <v>1737</v>
      </c>
      <c r="M306" s="191">
        <v>42156.0</v>
      </c>
      <c r="N306" s="191"/>
      <c r="O306" s="192">
        <v>20.24</v>
      </c>
      <c r="P306" s="194"/>
      <c r="Q306" s="195">
        <f t="shared" ref="Q306:R306" si="307">(O306*24*3600*30/8)/100000</f>
        <v>65.5776</v>
      </c>
      <c r="R306" s="195">
        <f t="shared" si="307"/>
        <v>0</v>
      </c>
      <c r="S306" s="197">
        <v>0.0</v>
      </c>
      <c r="T306" s="201">
        <f t="shared" si="31"/>
        <v>1</v>
      </c>
      <c r="U306" s="201">
        <v>0.99</v>
      </c>
      <c r="V306" s="194">
        <v>2678400.0</v>
      </c>
      <c r="W306" s="182">
        <f t="shared" si="3"/>
        <v>0</v>
      </c>
      <c r="X306" s="203" t="s">
        <v>291</v>
      </c>
      <c r="Y306" s="204">
        <v>2319819.0</v>
      </c>
      <c r="Z306" s="182"/>
      <c r="AA306" s="182"/>
      <c r="AB306" s="182"/>
      <c r="AC306" s="182"/>
      <c r="AD306" s="182"/>
      <c r="AE306" s="206">
        <f t="shared" si="137"/>
        <v>2319819</v>
      </c>
      <c r="AF306" s="207">
        <f t="shared" si="5"/>
        <v>2319819</v>
      </c>
      <c r="AG306" s="184"/>
      <c r="AH306" s="170"/>
      <c r="AI306" s="184"/>
      <c r="AJ306" s="2"/>
      <c r="AK306" s="2"/>
      <c r="AL306" s="10"/>
      <c r="AM306" s="211"/>
      <c r="AN306" s="51"/>
      <c r="AO306" s="212"/>
      <c r="AP306" s="10"/>
      <c r="AQ306" s="213"/>
      <c r="AR306" s="213"/>
      <c r="AS306" s="211"/>
      <c r="AT306" s="211"/>
      <c r="AU306" s="211"/>
      <c r="AV306" s="214"/>
      <c r="AW306" s="21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</row>
    <row r="307" ht="22.5" customHeight="1">
      <c r="A307" s="170">
        <f t="shared" si="6"/>
        <v>302</v>
      </c>
      <c r="B307" s="173" t="s">
        <v>2946</v>
      </c>
      <c r="C307" s="182" t="str">
        <f t="array" ref="C307">_xlfn.XLOOKUP(G307,DATABASE!$A$2:$A$806,DATABASE!$B$2:$B$806)</f>
        <v>Capem Mantingan Cab Ngawi, JL Raya Mantingan-Ngawi 16, Ngawi</v>
      </c>
      <c r="D307" s="184" t="str">
        <f t="array" ref="D307">_xlfn.XLOOKUP(G307,DATABASE!$A$2:$A$809,DATABASE!$C$2:$C$809)</f>
        <v>CAPEM</v>
      </c>
      <c r="E307" s="184" t="s">
        <v>351</v>
      </c>
      <c r="F307" s="184" t="s">
        <v>243</v>
      </c>
      <c r="G307" s="184" t="s">
        <v>1418</v>
      </c>
      <c r="H307" s="184">
        <v>202512.0</v>
      </c>
      <c r="I307" s="184" t="s">
        <v>753</v>
      </c>
      <c r="J307" s="182"/>
      <c r="K307" s="184"/>
      <c r="L307" s="182" t="s">
        <v>1420</v>
      </c>
      <c r="M307" s="194" t="s">
        <v>3141</v>
      </c>
      <c r="N307" s="191"/>
      <c r="O307" s="192">
        <v>24.83</v>
      </c>
      <c r="P307" s="194"/>
      <c r="Q307" s="195">
        <f t="shared" ref="Q307:R307" si="308">(O307*24*3600*30/8)/100000</f>
        <v>80.4492</v>
      </c>
      <c r="R307" s="195">
        <f t="shared" si="308"/>
        <v>0</v>
      </c>
      <c r="S307" s="197">
        <v>0.0</v>
      </c>
      <c r="T307" s="201">
        <f t="shared" si="31"/>
        <v>1</v>
      </c>
      <c r="U307" s="201">
        <v>0.99</v>
      </c>
      <c r="V307" s="194">
        <v>2678400.0</v>
      </c>
      <c r="W307" s="182">
        <f t="shared" si="3"/>
        <v>0</v>
      </c>
      <c r="X307" s="203" t="s">
        <v>291</v>
      </c>
      <c r="Y307" s="204">
        <v>2792792.0</v>
      </c>
      <c r="Z307" s="182"/>
      <c r="AA307" s="182"/>
      <c r="AB307" s="182"/>
      <c r="AC307" s="182"/>
      <c r="AD307" s="182"/>
      <c r="AE307" s="206">
        <f t="shared" si="137"/>
        <v>2792792</v>
      </c>
      <c r="AF307" s="207">
        <f t="shared" si="5"/>
        <v>2792792</v>
      </c>
      <c r="AG307" s="184"/>
      <c r="AH307" s="170"/>
      <c r="AI307" s="184"/>
      <c r="AJ307" s="2"/>
      <c r="AK307" s="2"/>
      <c r="AL307" s="10"/>
      <c r="AM307" s="211"/>
      <c r="AN307" s="51"/>
      <c r="AO307" s="212"/>
      <c r="AP307" s="10"/>
      <c r="AQ307" s="213"/>
      <c r="AR307" s="213"/>
      <c r="AS307" s="211"/>
      <c r="AT307" s="211"/>
      <c r="AU307" s="211"/>
      <c r="AV307" s="214"/>
      <c r="AW307" s="21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</row>
    <row r="308" ht="22.5" customHeight="1">
      <c r="A308" s="170">
        <f t="shared" si="6"/>
        <v>303</v>
      </c>
      <c r="B308" s="173" t="s">
        <v>2946</v>
      </c>
      <c r="C308" s="182" t="str">
        <f t="array" ref="C308">_xlfn.XLOOKUP(G308,DATABASE!$A$2:$A$806,DATABASE!$B$2:$B$806)</f>
        <v>Capem Jl.Ry Ngrambe–Sine,RT4RW2, Ngrambe, Kab. Ngawi</v>
      </c>
      <c r="D308" s="184" t="str">
        <f t="array" ref="D308">_xlfn.XLOOKUP(G308,DATABASE!$A$2:$A$809,DATABASE!$C$2:$C$809)</f>
        <v>CAPEM</v>
      </c>
      <c r="E308" s="184" t="s">
        <v>351</v>
      </c>
      <c r="F308" s="184" t="s">
        <v>243</v>
      </c>
      <c r="G308" s="184" t="s">
        <v>1415</v>
      </c>
      <c r="H308" s="184">
        <v>202512.0</v>
      </c>
      <c r="I308" s="184" t="s">
        <v>753</v>
      </c>
      <c r="J308" s="182"/>
      <c r="K308" s="184"/>
      <c r="L308" s="182" t="s">
        <v>1417</v>
      </c>
      <c r="M308" s="191">
        <v>43740.0</v>
      </c>
      <c r="N308" s="191"/>
      <c r="O308" s="192">
        <v>24.83</v>
      </c>
      <c r="P308" s="194"/>
      <c r="Q308" s="195">
        <f t="shared" ref="Q308:R308" si="309">(O308*24*3600*30/8)/100000</f>
        <v>80.4492</v>
      </c>
      <c r="R308" s="195">
        <f t="shared" si="309"/>
        <v>0</v>
      </c>
      <c r="S308" s="197">
        <v>0.0</v>
      </c>
      <c r="T308" s="201">
        <f t="shared" si="31"/>
        <v>1</v>
      </c>
      <c r="U308" s="201">
        <v>0.99</v>
      </c>
      <c r="V308" s="194">
        <v>2678400.0</v>
      </c>
      <c r="W308" s="182">
        <f t="shared" si="3"/>
        <v>0</v>
      </c>
      <c r="X308" s="203" t="s">
        <v>291</v>
      </c>
      <c r="Y308" s="204">
        <v>2792792.0</v>
      </c>
      <c r="Z308" s="182"/>
      <c r="AA308" s="182"/>
      <c r="AB308" s="182"/>
      <c r="AC308" s="182"/>
      <c r="AD308" s="182"/>
      <c r="AE308" s="206">
        <f t="shared" si="137"/>
        <v>2792792</v>
      </c>
      <c r="AF308" s="207">
        <f t="shared" si="5"/>
        <v>2792792</v>
      </c>
      <c r="AG308" s="184"/>
      <c r="AH308" s="170"/>
      <c r="AI308" s="184"/>
      <c r="AJ308" s="2"/>
      <c r="AK308" s="2"/>
      <c r="AL308" s="10"/>
      <c r="AM308" s="211"/>
      <c r="AN308" s="51"/>
      <c r="AO308" s="212"/>
      <c r="AP308" s="10"/>
      <c r="AQ308" s="213"/>
      <c r="AR308" s="213"/>
      <c r="AS308" s="211"/>
      <c r="AT308" s="211"/>
      <c r="AU308" s="211"/>
      <c r="AV308" s="214"/>
      <c r="AW308" s="21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</row>
    <row r="309" ht="22.5" customHeight="1">
      <c r="A309" s="170">
        <f t="shared" si="6"/>
        <v>304</v>
      </c>
      <c r="B309" s="173" t="s">
        <v>2946</v>
      </c>
      <c r="C309" s="182" t="str">
        <f t="array" ref="C309">_xlfn.XLOOKUP(G309,DATABASE!$A$2:$A$806,DATABASE!$B$2:$B$806)</f>
        <v>Samsat Online, KK Jogorogo utk Dipenda Jl Jogorogo 33, Ngawi</v>
      </c>
      <c r="D309" s="184" t="str">
        <f t="array" ref="D309">_xlfn.XLOOKUP(G309,DATABASE!$A$2:$A$809,DATABASE!$C$2:$C$809)</f>
        <v>SAMSAT ONLINE</v>
      </c>
      <c r="E309" s="184" t="s">
        <v>351</v>
      </c>
      <c r="F309" s="184" t="s">
        <v>243</v>
      </c>
      <c r="G309" s="184" t="s">
        <v>280</v>
      </c>
      <c r="H309" s="184">
        <v>202512.0</v>
      </c>
      <c r="I309" s="184" t="s">
        <v>480</v>
      </c>
      <c r="J309" s="182"/>
      <c r="K309" s="184"/>
      <c r="L309" s="182" t="s">
        <v>282</v>
      </c>
      <c r="M309" s="194" t="s">
        <v>2245</v>
      </c>
      <c r="N309" s="191"/>
      <c r="O309" s="192">
        <v>11.11</v>
      </c>
      <c r="P309" s="194"/>
      <c r="Q309" s="195">
        <f t="shared" ref="Q309:R309" si="310">(O309*24*3600*30/8)/100000</f>
        <v>35.9964</v>
      </c>
      <c r="R309" s="195">
        <f t="shared" si="310"/>
        <v>0</v>
      </c>
      <c r="S309" s="197">
        <v>0.0</v>
      </c>
      <c r="T309" s="201">
        <f t="shared" si="31"/>
        <v>1</v>
      </c>
      <c r="U309" s="201">
        <v>0.99</v>
      </c>
      <c r="V309" s="194">
        <v>2678400.0</v>
      </c>
      <c r="W309" s="182">
        <f t="shared" si="3"/>
        <v>0</v>
      </c>
      <c r="X309" s="203" t="s">
        <v>291</v>
      </c>
      <c r="Y309" s="204">
        <v>1950000.0</v>
      </c>
      <c r="Z309" s="182"/>
      <c r="AA309" s="182"/>
      <c r="AB309" s="182"/>
      <c r="AC309" s="182"/>
      <c r="AD309" s="182"/>
      <c r="AE309" s="206">
        <f t="shared" si="137"/>
        <v>1950000</v>
      </c>
      <c r="AF309" s="207">
        <f t="shared" si="5"/>
        <v>1950000</v>
      </c>
      <c r="AG309" s="184"/>
      <c r="AH309" s="170"/>
      <c r="AI309" s="184"/>
      <c r="AJ309" s="2"/>
      <c r="AK309" s="2"/>
      <c r="AL309" s="10"/>
      <c r="AM309" s="211"/>
      <c r="AN309" s="51"/>
      <c r="AO309" s="212"/>
      <c r="AP309" s="10"/>
      <c r="AQ309" s="213"/>
      <c r="AR309" s="213"/>
      <c r="AS309" s="211"/>
      <c r="AT309" s="211"/>
      <c r="AU309" s="211"/>
      <c r="AV309" s="214"/>
      <c r="AW309" s="21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</row>
    <row r="310" ht="22.5" customHeight="1">
      <c r="A310" s="170">
        <f t="shared" si="6"/>
        <v>305</v>
      </c>
      <c r="B310" s="173" t="s">
        <v>2946</v>
      </c>
      <c r="C310" s="182" t="str">
        <f t="array" ref="C310">_xlfn.XLOOKUP(G310,DATABASE!$A$2:$A$806,DATABASE!$B$2:$B$806)</f>
        <v>PBB Gedung DPPKAD Jl. Teuku Umar No.12 Ngawi</v>
      </c>
      <c r="D310" s="184" t="str">
        <f t="array" ref="D310">_xlfn.XLOOKUP(G310,DATABASE!$A$2:$A$809,DATABASE!$C$2:$C$809)</f>
        <v>PBB</v>
      </c>
      <c r="E310" s="184" t="s">
        <v>351</v>
      </c>
      <c r="F310" s="184" t="s">
        <v>243</v>
      </c>
      <c r="G310" s="184" t="s">
        <v>783</v>
      </c>
      <c r="H310" s="184">
        <v>202512.0</v>
      </c>
      <c r="I310" s="184" t="s">
        <v>461</v>
      </c>
      <c r="J310" s="182"/>
      <c r="K310" s="184"/>
      <c r="L310" s="182" t="s">
        <v>785</v>
      </c>
      <c r="M310" s="191">
        <v>43745.0</v>
      </c>
      <c r="N310" s="191"/>
      <c r="O310" s="192">
        <v>20.46</v>
      </c>
      <c r="P310" s="194"/>
      <c r="Q310" s="195">
        <f t="shared" ref="Q310:R310" si="311">(O310*24*3600*30/8)/100000</f>
        <v>66.2904</v>
      </c>
      <c r="R310" s="195">
        <f t="shared" si="311"/>
        <v>0</v>
      </c>
      <c r="S310" s="197">
        <v>0.0</v>
      </c>
      <c r="T310" s="201">
        <f t="shared" si="31"/>
        <v>1</v>
      </c>
      <c r="U310" s="201">
        <v>0.99</v>
      </c>
      <c r="V310" s="194">
        <v>2678400.0</v>
      </c>
      <c r="W310" s="182">
        <f t="shared" si="3"/>
        <v>0</v>
      </c>
      <c r="X310" s="203" t="s">
        <v>291</v>
      </c>
      <c r="Y310" s="204">
        <v>2319819.0</v>
      </c>
      <c r="Z310" s="182"/>
      <c r="AA310" s="182"/>
      <c r="AB310" s="182"/>
      <c r="AC310" s="182"/>
      <c r="AD310" s="182"/>
      <c r="AE310" s="206">
        <f t="shared" si="137"/>
        <v>2319819</v>
      </c>
      <c r="AF310" s="207">
        <f t="shared" si="5"/>
        <v>2319819</v>
      </c>
      <c r="AG310" s="184"/>
      <c r="AH310" s="170" t="s">
        <v>276</v>
      </c>
      <c r="AI310" s="184"/>
      <c r="AJ310" s="2"/>
      <c r="AK310" s="2"/>
      <c r="AL310" s="448"/>
      <c r="AM310" s="211"/>
      <c r="AN310" s="51"/>
      <c r="AO310" s="212"/>
      <c r="AP310" s="10"/>
      <c r="AQ310" s="213"/>
      <c r="AR310" s="213"/>
      <c r="AS310" s="211"/>
      <c r="AT310" s="211"/>
      <c r="AU310" s="211"/>
      <c r="AV310" s="214"/>
      <c r="AW310" s="21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</row>
    <row r="311" ht="22.5" customHeight="1">
      <c r="A311" s="170">
        <f t="shared" si="6"/>
        <v>306</v>
      </c>
      <c r="B311" s="173" t="s">
        <v>2946</v>
      </c>
      <c r="C311" s="182" t="str">
        <f t="array" ref="C311">_xlfn.XLOOKUP(G311,DATABASE!$A$2:$A$806,DATABASE!$B$2:$B$806)</f>
        <v>Capem Geneng Ngawi, Jl Raya Ngawi-Madiun KM 10 No 1 Geneng</v>
      </c>
      <c r="D311" s="184" t="str">
        <f t="array" ref="D311">_xlfn.XLOOKUP(G311,DATABASE!$A$2:$A$809,DATABASE!$C$2:$C$809)</f>
        <v>CAPEM</v>
      </c>
      <c r="E311" s="184" t="s">
        <v>351</v>
      </c>
      <c r="F311" s="184" t="s">
        <v>243</v>
      </c>
      <c r="G311" s="184" t="s">
        <v>1515</v>
      </c>
      <c r="H311" s="184">
        <v>202512.0</v>
      </c>
      <c r="I311" s="184" t="s">
        <v>753</v>
      </c>
      <c r="J311" s="182"/>
      <c r="K311" s="184"/>
      <c r="L311" s="182" t="s">
        <v>1517</v>
      </c>
      <c r="M311" s="194" t="s">
        <v>3144</v>
      </c>
      <c r="N311" s="191"/>
      <c r="O311" s="192">
        <v>1.23374</v>
      </c>
      <c r="P311" s="194"/>
      <c r="Q311" s="195">
        <f t="shared" ref="Q311:R311" si="312">(O311*24*3600*30/8)/100000</f>
        <v>3.9973176</v>
      </c>
      <c r="R311" s="195">
        <f t="shared" si="312"/>
        <v>0</v>
      </c>
      <c r="S311" s="197">
        <v>1800.0</v>
      </c>
      <c r="T311" s="201">
        <f t="shared" si="31"/>
        <v>0.999327957</v>
      </c>
      <c r="U311" s="201">
        <v>0.99</v>
      </c>
      <c r="V311" s="194">
        <v>2678400.0</v>
      </c>
      <c r="W311" s="182">
        <f t="shared" si="3"/>
        <v>0</v>
      </c>
      <c r="X311" s="203" t="s">
        <v>291</v>
      </c>
      <c r="Y311" s="204">
        <v>2792792.0</v>
      </c>
      <c r="Z311" s="182"/>
      <c r="AA311" s="182"/>
      <c r="AB311" s="182"/>
      <c r="AC311" s="182"/>
      <c r="AD311" s="182"/>
      <c r="AE311" s="206">
        <f t="shared" si="137"/>
        <v>2792792</v>
      </c>
      <c r="AF311" s="207">
        <f t="shared" si="5"/>
        <v>2792792</v>
      </c>
      <c r="AG311" s="184"/>
      <c r="AH311" s="170"/>
      <c r="AI311" s="184"/>
      <c r="AJ311" s="2"/>
      <c r="AK311" s="2"/>
      <c r="AL311" s="10"/>
      <c r="AM311" s="211"/>
      <c r="AN311" s="51"/>
      <c r="AO311" s="212"/>
      <c r="AP311" s="10"/>
      <c r="AQ311" s="213"/>
      <c r="AR311" s="213"/>
      <c r="AS311" s="211"/>
      <c r="AT311" s="211"/>
      <c r="AU311" s="211"/>
      <c r="AV311" s="214"/>
      <c r="AW311" s="21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</row>
    <row r="312" ht="22.5" customHeight="1">
      <c r="A312" s="170">
        <f t="shared" si="6"/>
        <v>307</v>
      </c>
      <c r="B312" s="173" t="s">
        <v>2946</v>
      </c>
      <c r="C312" s="182" t="str">
        <f t="array" ref="C312">_xlfn.XLOOKUP(G312,DATABASE!$A$2:$A$806,DATABASE!$B$2:$B$806)</f>
        <v>ATM Sistem Administrasi Manunggal Satu Atap Ngawi, Jl. Hasanudin 56, Ngawi</v>
      </c>
      <c r="D312" s="184" t="str">
        <f t="array" ref="D312">_xlfn.XLOOKUP(G312,DATABASE!$A$2:$A$809,DATABASE!$C$2:$C$809)</f>
        <v>ATM</v>
      </c>
      <c r="E312" s="184" t="s">
        <v>351</v>
      </c>
      <c r="F312" s="184" t="s">
        <v>243</v>
      </c>
      <c r="G312" s="184" t="s">
        <v>1989</v>
      </c>
      <c r="H312" s="184">
        <v>202512.0</v>
      </c>
      <c r="I312" s="184" t="s">
        <v>1258</v>
      </c>
      <c r="J312" s="182"/>
      <c r="K312" s="184"/>
      <c r="L312" s="182" t="s">
        <v>1991</v>
      </c>
      <c r="M312" s="191">
        <v>43017.0</v>
      </c>
      <c r="N312" s="191"/>
      <c r="O312" s="192">
        <v>31.35</v>
      </c>
      <c r="P312" s="194"/>
      <c r="Q312" s="195">
        <f t="shared" ref="Q312:R312" si="313">(O312*24*3600*30/8)/100000</f>
        <v>101.574</v>
      </c>
      <c r="R312" s="195">
        <f t="shared" si="313"/>
        <v>0</v>
      </c>
      <c r="S312" s="197">
        <v>0.0</v>
      </c>
      <c r="T312" s="201">
        <f t="shared" si="31"/>
        <v>1</v>
      </c>
      <c r="U312" s="201">
        <v>0.99</v>
      </c>
      <c r="V312" s="194">
        <v>2678400.0</v>
      </c>
      <c r="W312" s="182">
        <f t="shared" si="3"/>
        <v>0</v>
      </c>
      <c r="X312" s="203" t="s">
        <v>291</v>
      </c>
      <c r="Y312" s="204">
        <v>1300000.0</v>
      </c>
      <c r="Z312" s="182"/>
      <c r="AA312" s="182"/>
      <c r="AB312" s="182"/>
      <c r="AC312" s="182"/>
      <c r="AD312" s="182"/>
      <c r="AE312" s="206">
        <f t="shared" si="137"/>
        <v>1300000</v>
      </c>
      <c r="AF312" s="207">
        <f t="shared" si="5"/>
        <v>1300000</v>
      </c>
      <c r="AG312" s="184"/>
      <c r="AH312" s="170"/>
      <c r="AI312" s="184"/>
      <c r="AJ312" s="2"/>
      <c r="AK312" s="2"/>
      <c r="AL312" s="10"/>
      <c r="AM312" s="211"/>
      <c r="AN312" s="51"/>
      <c r="AO312" s="212"/>
      <c r="AP312" s="10"/>
      <c r="AQ312" s="213"/>
      <c r="AR312" s="213"/>
      <c r="AS312" s="211"/>
      <c r="AT312" s="211"/>
      <c r="AU312" s="211"/>
      <c r="AV312" s="214"/>
      <c r="AW312" s="21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</row>
    <row r="313" ht="22.5" customHeight="1">
      <c r="A313" s="170">
        <f t="shared" si="6"/>
        <v>308</v>
      </c>
      <c r="B313" s="173" t="s">
        <v>2946</v>
      </c>
      <c r="C313" s="182" t="str">
        <f t="array" ref="C313">_xlfn.XLOOKUP(G313,DATABASE!$A$2:$A$806,DATABASE!$B$2:$B$806)</f>
        <v>ATM Sistem Administrasi Manunggal Satu Atap Widodaren, Jl. Raya Ngawi - Solo, Km.26, Ngawi</v>
      </c>
      <c r="D313" s="184" t="str">
        <f t="array" ref="D313">_xlfn.XLOOKUP(G313,DATABASE!$A$2:$A$809,DATABASE!$C$2:$C$809)</f>
        <v>ATM</v>
      </c>
      <c r="E313" s="184" t="s">
        <v>351</v>
      </c>
      <c r="F313" s="184" t="s">
        <v>243</v>
      </c>
      <c r="G313" s="184" t="s">
        <v>1998</v>
      </c>
      <c r="H313" s="184">
        <v>202512.0</v>
      </c>
      <c r="I313" s="184" t="s">
        <v>1258</v>
      </c>
      <c r="J313" s="182"/>
      <c r="K313" s="184"/>
      <c r="L313" s="182" t="s">
        <v>2000</v>
      </c>
      <c r="M313" s="191">
        <v>42289.0</v>
      </c>
      <c r="N313" s="191"/>
      <c r="O313" s="192">
        <v>1.37183</v>
      </c>
      <c r="P313" s="194"/>
      <c r="Q313" s="195">
        <f t="shared" ref="Q313:R313" si="314">(O313*24*3600*30/8)/100000</f>
        <v>4.4447292</v>
      </c>
      <c r="R313" s="195">
        <f t="shared" si="314"/>
        <v>0</v>
      </c>
      <c r="S313" s="197">
        <v>0.0</v>
      </c>
      <c r="T313" s="201">
        <f t="shared" si="31"/>
        <v>1</v>
      </c>
      <c r="U313" s="201">
        <v>0.99</v>
      </c>
      <c r="V313" s="194">
        <v>2678400.0</v>
      </c>
      <c r="W313" s="182">
        <f t="shared" si="3"/>
        <v>0</v>
      </c>
      <c r="X313" s="203" t="s">
        <v>291</v>
      </c>
      <c r="Y313" s="204">
        <v>1300000.0</v>
      </c>
      <c r="Z313" s="182"/>
      <c r="AA313" s="182"/>
      <c r="AB313" s="182"/>
      <c r="AC313" s="182"/>
      <c r="AD313" s="182"/>
      <c r="AE313" s="206">
        <f t="shared" si="137"/>
        <v>1300000</v>
      </c>
      <c r="AF313" s="207">
        <f t="shared" si="5"/>
        <v>1300000</v>
      </c>
      <c r="AG313" s="184"/>
      <c r="AH313" s="170"/>
      <c r="AI313" s="184"/>
      <c r="AJ313" s="2"/>
      <c r="AK313" s="2"/>
      <c r="AL313" s="10"/>
      <c r="AM313" s="211"/>
      <c r="AN313" s="51"/>
      <c r="AO313" s="212"/>
      <c r="AP313" s="10"/>
      <c r="AQ313" s="213"/>
      <c r="AR313" s="213"/>
      <c r="AS313" s="211"/>
      <c r="AT313" s="211"/>
      <c r="AU313" s="211"/>
      <c r="AV313" s="214"/>
      <c r="AW313" s="21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</row>
    <row r="314" ht="22.5" customHeight="1">
      <c r="A314" s="170">
        <f t="shared" si="6"/>
        <v>309</v>
      </c>
      <c r="B314" s="173" t="s">
        <v>2946</v>
      </c>
      <c r="C314" s="182" t="str">
        <f t="array" ref="C314">_xlfn.XLOOKUP(G314,DATABASE!$A$2:$A$806,DATABASE!$B$2:$B$806)</f>
        <v>ATM Minimart Mitra Dian , Kec Sine Ngawi</v>
      </c>
      <c r="D314" s="184" t="str">
        <f t="array" ref="D314">_xlfn.XLOOKUP(G314,DATABASE!$A$2:$A$809,DATABASE!$C$2:$C$809)</f>
        <v>ATM</v>
      </c>
      <c r="E314" s="184" t="s">
        <v>351</v>
      </c>
      <c r="F314" s="184" t="s">
        <v>243</v>
      </c>
      <c r="G314" s="184" t="s">
        <v>2004</v>
      </c>
      <c r="H314" s="184">
        <v>202512.0</v>
      </c>
      <c r="I314" s="184" t="s">
        <v>1258</v>
      </c>
      <c r="J314" s="182"/>
      <c r="K314" s="184"/>
      <c r="L314" s="182" t="s">
        <v>2006</v>
      </c>
      <c r="M314" s="194" t="s">
        <v>3145</v>
      </c>
      <c r="N314" s="191"/>
      <c r="O314" s="192">
        <v>1.37183</v>
      </c>
      <c r="P314" s="194"/>
      <c r="Q314" s="195">
        <f t="shared" ref="Q314:R314" si="315">(O314*24*3600*30/8)/100000</f>
        <v>4.4447292</v>
      </c>
      <c r="R314" s="195">
        <f t="shared" si="315"/>
        <v>0</v>
      </c>
      <c r="S314" s="197">
        <v>0.0</v>
      </c>
      <c r="T314" s="201">
        <f t="shared" si="31"/>
        <v>1</v>
      </c>
      <c r="U314" s="201">
        <v>0.99</v>
      </c>
      <c r="V314" s="194">
        <v>2678400.0</v>
      </c>
      <c r="W314" s="182">
        <f t="shared" si="3"/>
        <v>0</v>
      </c>
      <c r="X314" s="203" t="s">
        <v>291</v>
      </c>
      <c r="Y314" s="204">
        <v>1300000.0</v>
      </c>
      <c r="Z314" s="182"/>
      <c r="AA314" s="182"/>
      <c r="AB314" s="182"/>
      <c r="AC314" s="182"/>
      <c r="AD314" s="182"/>
      <c r="AE314" s="206">
        <f t="shared" si="137"/>
        <v>1300000</v>
      </c>
      <c r="AF314" s="207">
        <f t="shared" si="5"/>
        <v>1300000</v>
      </c>
      <c r="AG314" s="184"/>
      <c r="AH314" s="170"/>
      <c r="AI314" s="184"/>
      <c r="AJ314" s="2"/>
      <c r="AK314" s="2"/>
      <c r="AL314" s="10"/>
      <c r="AM314" s="211"/>
      <c r="AN314" s="51"/>
      <c r="AO314" s="212"/>
      <c r="AP314" s="10"/>
      <c r="AQ314" s="213"/>
      <c r="AR314" s="213"/>
      <c r="AS314" s="211"/>
      <c r="AT314" s="211"/>
      <c r="AU314" s="211"/>
      <c r="AV314" s="214"/>
      <c r="AW314" s="21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</row>
    <row r="315" ht="22.5" customHeight="1">
      <c r="A315" s="170">
        <f t="shared" si="6"/>
        <v>310</v>
      </c>
      <c r="B315" s="173" t="s">
        <v>2946</v>
      </c>
      <c r="C315" s="182" t="str">
        <f t="array" ref="C315">_xlfn.XLOOKUP(G315,DATABASE!$A$2:$A$806,DATABASE!$B$2:$B$806)</f>
        <v>Capem Walikukun Jl. Raya Walikukun, Ds. Walikukun, Kec. Widodaren, Kab. Ngawi</v>
      </c>
      <c r="D315" s="184" t="str">
        <f t="array" ref="D315">_xlfn.XLOOKUP(G315,DATABASE!$A$2:$A$809,DATABASE!$C$2:$C$809)</f>
        <v>CAPEM</v>
      </c>
      <c r="E315" s="184" t="s">
        <v>351</v>
      </c>
      <c r="F315" s="184" t="s">
        <v>243</v>
      </c>
      <c r="G315" s="184" t="s">
        <v>875</v>
      </c>
      <c r="H315" s="184">
        <v>202512.0</v>
      </c>
      <c r="I315" s="184" t="s">
        <v>753</v>
      </c>
      <c r="J315" s="182"/>
      <c r="K315" s="184"/>
      <c r="L315" s="182" t="s">
        <v>877</v>
      </c>
      <c r="M315" s="191">
        <v>42186.0</v>
      </c>
      <c r="N315" s="191"/>
      <c r="O315" s="192">
        <v>33.81</v>
      </c>
      <c r="P315" s="194"/>
      <c r="Q315" s="195">
        <f t="shared" ref="Q315:R315" si="316">(O315*24*3600*30/8)/100000</f>
        <v>109.5444</v>
      </c>
      <c r="R315" s="195">
        <f t="shared" si="316"/>
        <v>0</v>
      </c>
      <c r="S315" s="197">
        <v>0.0</v>
      </c>
      <c r="T315" s="201">
        <f t="shared" si="31"/>
        <v>1</v>
      </c>
      <c r="U315" s="201">
        <v>0.99</v>
      </c>
      <c r="V315" s="194">
        <v>2678400.0</v>
      </c>
      <c r="W315" s="182">
        <f t="shared" si="3"/>
        <v>0</v>
      </c>
      <c r="X315" s="203" t="s">
        <v>291</v>
      </c>
      <c r="Y315" s="204">
        <v>2792792.0</v>
      </c>
      <c r="Z315" s="182"/>
      <c r="AA315" s="182"/>
      <c r="AB315" s="182"/>
      <c r="AC315" s="182"/>
      <c r="AD315" s="182"/>
      <c r="AE315" s="206">
        <f t="shared" si="137"/>
        <v>2792792</v>
      </c>
      <c r="AF315" s="207">
        <f t="shared" si="5"/>
        <v>2792792</v>
      </c>
      <c r="AG315" s="184"/>
      <c r="AH315" s="170"/>
      <c r="AI315" s="184"/>
      <c r="AJ315" s="2"/>
      <c r="AK315" s="2"/>
      <c r="AL315" s="10"/>
      <c r="AM315" s="211"/>
      <c r="AN315" s="51"/>
      <c r="AO315" s="212"/>
      <c r="AP315" s="10"/>
      <c r="AQ315" s="213"/>
      <c r="AR315" s="213"/>
      <c r="AS315" s="211"/>
      <c r="AT315" s="211"/>
      <c r="AU315" s="211"/>
      <c r="AV315" s="214"/>
      <c r="AW315" s="21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</row>
    <row r="316" ht="22.5" customHeight="1">
      <c r="A316" s="170">
        <f t="shared" si="6"/>
        <v>311</v>
      </c>
      <c r="B316" s="173" t="s">
        <v>2946</v>
      </c>
      <c r="C316" s="182" t="str">
        <f t="array" ref="C316">_xlfn.XLOOKUP(G316,DATABASE!$A$2:$A$808,DATABASE!$B$2:$B$808)</f>
        <v>Kantor Fungsional Jogorogo, Jl. Jogorogo 33 Ngawi</v>
      </c>
      <c r="D316" s="184" t="str">
        <f t="array" ref="D316">_xlfn.XLOOKUP(G316,DATABASE!$A$2:$A$809,DATABASE!$C$2:$C$809)</f>
        <v>KANTOR FUNGSIONAL</v>
      </c>
      <c r="E316" s="184" t="s">
        <v>351</v>
      </c>
      <c r="F316" s="184" t="s">
        <v>243</v>
      </c>
      <c r="G316" s="383" t="s">
        <v>2864</v>
      </c>
      <c r="H316" s="184">
        <v>202512.0</v>
      </c>
      <c r="I316" s="184" t="s">
        <v>461</v>
      </c>
      <c r="J316" s="384"/>
      <c r="K316" s="384"/>
      <c r="L316" s="555" t="s">
        <v>2866</v>
      </c>
      <c r="M316" s="556">
        <v>43747.0</v>
      </c>
      <c r="N316" s="387"/>
      <c r="O316" s="192">
        <v>71.44</v>
      </c>
      <c r="P316" s="384"/>
      <c r="Q316" s="195">
        <v>0.0</v>
      </c>
      <c r="R316" s="427">
        <v>0.0</v>
      </c>
      <c r="S316" s="197">
        <v>0.0</v>
      </c>
      <c r="T316" s="201">
        <f t="shared" si="31"/>
        <v>1</v>
      </c>
      <c r="U316" s="388">
        <v>0.99</v>
      </c>
      <c r="V316" s="194">
        <v>2678400.0</v>
      </c>
      <c r="W316" s="182">
        <f t="shared" si="3"/>
        <v>0</v>
      </c>
      <c r="X316" s="203" t="s">
        <v>291</v>
      </c>
      <c r="Y316" s="195">
        <v>2319819.0</v>
      </c>
      <c r="Z316" s="560"/>
      <c r="AA316" s="560"/>
      <c r="AB316" s="560"/>
      <c r="AC316" s="560"/>
      <c r="AD316" s="560"/>
      <c r="AE316" s="206">
        <f t="shared" si="137"/>
        <v>2319819</v>
      </c>
      <c r="AF316" s="207">
        <f t="shared" si="5"/>
        <v>2319819</v>
      </c>
      <c r="AG316" s="560"/>
      <c r="AH316" s="170"/>
      <c r="AI316" s="561"/>
      <c r="AJ316" s="2"/>
      <c r="AK316" s="35"/>
      <c r="AL316" s="396"/>
      <c r="AM316" s="46"/>
      <c r="AN316" s="51"/>
      <c r="AO316" s="212"/>
      <c r="AP316" s="10"/>
      <c r="AQ316" s="213"/>
      <c r="AR316" s="213"/>
      <c r="AS316" s="211"/>
      <c r="AT316" s="211"/>
      <c r="AU316" s="211"/>
      <c r="AV316" s="214"/>
      <c r="AW316" s="214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</row>
    <row r="317" ht="22.5" customHeight="1">
      <c r="A317" s="170">
        <f t="shared" si="6"/>
        <v>312</v>
      </c>
      <c r="B317" s="173" t="s">
        <v>2954</v>
      </c>
      <c r="C317" s="182" t="str">
        <f t="array" ref="C317">_xlfn.XLOOKUP(G317,DATABASE!$A$2:$A$806,DATABASE!$B$2:$B$806)</f>
        <v>Cabang Jombang, Jl. Wahid Hasyim Jombang</v>
      </c>
      <c r="D317" s="184" t="str">
        <f t="array" ref="D317">_xlfn.XLOOKUP(G317,DATABASE!$A$2:$A$809,DATABASE!$C$2:$C$809)</f>
        <v>CABANG</v>
      </c>
      <c r="E317" s="184" t="s">
        <v>351</v>
      </c>
      <c r="F317" s="184" t="s">
        <v>243</v>
      </c>
      <c r="G317" s="184" t="s">
        <v>990</v>
      </c>
      <c r="H317" s="184">
        <v>202512.0</v>
      </c>
      <c r="I317" s="184" t="s">
        <v>575</v>
      </c>
      <c r="J317" s="182"/>
      <c r="K317" s="184"/>
      <c r="L317" s="182" t="s">
        <v>992</v>
      </c>
      <c r="M317" s="194" t="s">
        <v>1877</v>
      </c>
      <c r="N317" s="191"/>
      <c r="O317" s="192">
        <v>71.44</v>
      </c>
      <c r="P317" s="194"/>
      <c r="Q317" s="195">
        <f t="shared" ref="Q317:R317" si="317">(O317*24*3600*30/8)/100000</f>
        <v>231.4656</v>
      </c>
      <c r="R317" s="195">
        <f t="shared" si="317"/>
        <v>0</v>
      </c>
      <c r="S317" s="197">
        <v>0.0</v>
      </c>
      <c r="T317" s="201">
        <f t="shared" si="31"/>
        <v>1</v>
      </c>
      <c r="U317" s="201">
        <v>0.99</v>
      </c>
      <c r="V317" s="194">
        <v>2678400.0</v>
      </c>
      <c r="W317" s="182">
        <f t="shared" si="3"/>
        <v>0</v>
      </c>
      <c r="X317" s="203" t="s">
        <v>291</v>
      </c>
      <c r="Y317" s="204">
        <v>3671171.0</v>
      </c>
      <c r="Z317" s="204"/>
      <c r="AA317" s="182"/>
      <c r="AB317" s="182"/>
      <c r="AC317" s="182"/>
      <c r="AD317" s="182"/>
      <c r="AE317" s="206">
        <f t="shared" si="137"/>
        <v>3671171</v>
      </c>
      <c r="AF317" s="207">
        <f t="shared" si="5"/>
        <v>3671171</v>
      </c>
      <c r="AG317" s="207">
        <v>3.0458699E7</v>
      </c>
      <c r="AH317" s="170"/>
      <c r="AI317" s="184"/>
      <c r="AJ317" s="2"/>
      <c r="AK317" s="2"/>
      <c r="AL317" s="2"/>
      <c r="AM317" s="46"/>
      <c r="AN317" s="51"/>
      <c r="AO317" s="212"/>
      <c r="AP317" s="10"/>
      <c r="AQ317" s="213"/>
      <c r="AR317" s="213"/>
      <c r="AS317" s="211"/>
      <c r="AT317" s="211"/>
      <c r="AU317" s="211"/>
      <c r="AV317" s="214"/>
      <c r="AW317" s="21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</row>
    <row r="318" ht="22.5" customHeight="1">
      <c r="A318" s="170">
        <f t="shared" si="6"/>
        <v>313</v>
      </c>
      <c r="B318" s="173" t="s">
        <v>2954</v>
      </c>
      <c r="C318" s="182" t="str">
        <f t="array" ref="C318">_xlfn.XLOOKUP(G318,DATABASE!$A$2:$A$806,DATABASE!$B$2:$B$806)</f>
        <v>Payment Point Tambak Beras,Ponpes Bahrul Ulum, Jl. Tambak Beras 3</v>
      </c>
      <c r="D318" s="184" t="str">
        <f t="array" ref="D318">_xlfn.XLOOKUP(G318,DATABASE!$A$2:$A$809,DATABASE!$C$2:$C$809)</f>
        <v>PAYMENT POINT</v>
      </c>
      <c r="E318" s="184" t="s">
        <v>351</v>
      </c>
      <c r="F318" s="184" t="s">
        <v>243</v>
      </c>
      <c r="G318" s="184" t="s">
        <v>2404</v>
      </c>
      <c r="H318" s="184">
        <v>202512.0</v>
      </c>
      <c r="I318" s="184" t="s">
        <v>461</v>
      </c>
      <c r="J318" s="182"/>
      <c r="K318" s="184"/>
      <c r="L318" s="182" t="s">
        <v>2406</v>
      </c>
      <c r="M318" s="191">
        <v>42156.0</v>
      </c>
      <c r="N318" s="191"/>
      <c r="O318" s="192">
        <v>42.25</v>
      </c>
      <c r="P318" s="194"/>
      <c r="Q318" s="195">
        <f t="shared" ref="Q318:R318" si="318">(O318*24*3600*30/8)/100000</f>
        <v>136.89</v>
      </c>
      <c r="R318" s="195">
        <f t="shared" si="318"/>
        <v>0</v>
      </c>
      <c r="S318" s="197">
        <v>0.0</v>
      </c>
      <c r="T318" s="201">
        <f t="shared" si="31"/>
        <v>1</v>
      </c>
      <c r="U318" s="201">
        <v>0.99</v>
      </c>
      <c r="V318" s="194">
        <v>2678400.0</v>
      </c>
      <c r="W318" s="182">
        <f t="shared" si="3"/>
        <v>0</v>
      </c>
      <c r="X318" s="203" t="s">
        <v>291</v>
      </c>
      <c r="Y318" s="204">
        <v>2319819.0</v>
      </c>
      <c r="Z318" s="182"/>
      <c r="AA318" s="182"/>
      <c r="AB318" s="182"/>
      <c r="AC318" s="182"/>
      <c r="AD318" s="182"/>
      <c r="AE318" s="206">
        <f t="shared" si="137"/>
        <v>2319819</v>
      </c>
      <c r="AF318" s="207">
        <f t="shared" si="5"/>
        <v>2319819</v>
      </c>
      <c r="AG318" s="184"/>
      <c r="AH318" s="170"/>
      <c r="AI318" s="184"/>
      <c r="AJ318" s="2"/>
      <c r="AK318" s="2"/>
      <c r="AL318" s="2"/>
      <c r="AM318" s="46"/>
      <c r="AN318" s="51"/>
      <c r="AO318" s="212"/>
      <c r="AP318" s="10"/>
      <c r="AQ318" s="213"/>
      <c r="AR318" s="213"/>
      <c r="AS318" s="211"/>
      <c r="AT318" s="211"/>
      <c r="AU318" s="211"/>
      <c r="AV318" s="214"/>
      <c r="AW318" s="21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</row>
    <row r="319" ht="22.5" customHeight="1">
      <c r="A319" s="170">
        <f t="shared" si="6"/>
        <v>314</v>
      </c>
      <c r="B319" s="173" t="s">
        <v>2954</v>
      </c>
      <c r="C319" s="182" t="str">
        <f t="array" ref="C319">_xlfn.XLOOKUP(G319,DATABASE!$A$2:$A$806,DATABASE!$B$2:$B$806)</f>
        <v>Payment Point STKIP, Jl. Patimura III/20</v>
      </c>
      <c r="D319" s="184" t="str">
        <f t="array" ref="D319">_xlfn.XLOOKUP(G319,DATABASE!$A$2:$A$809,DATABASE!$C$2:$C$809)</f>
        <v>PAYMENT POINT</v>
      </c>
      <c r="E319" s="184" t="s">
        <v>351</v>
      </c>
      <c r="F319" s="184" t="s">
        <v>243</v>
      </c>
      <c r="G319" s="184" t="s">
        <v>2480</v>
      </c>
      <c r="H319" s="184">
        <v>202512.0</v>
      </c>
      <c r="I319" s="184" t="s">
        <v>461</v>
      </c>
      <c r="J319" s="182"/>
      <c r="K319" s="184"/>
      <c r="L319" s="182" t="s">
        <v>2482</v>
      </c>
      <c r="M319" s="194" t="s">
        <v>3085</v>
      </c>
      <c r="N319" s="191"/>
      <c r="O319" s="192">
        <v>0.22306</v>
      </c>
      <c r="P319" s="194"/>
      <c r="Q319" s="195">
        <f t="shared" ref="Q319:R319" si="319">(O319*24*3600*30/8)/100000</f>
        <v>0.7227144</v>
      </c>
      <c r="R319" s="195">
        <f t="shared" si="319"/>
        <v>0</v>
      </c>
      <c r="S319" s="197">
        <v>0.0</v>
      </c>
      <c r="T319" s="201">
        <f t="shared" si="31"/>
        <v>1</v>
      </c>
      <c r="U319" s="201">
        <v>0.99</v>
      </c>
      <c r="V319" s="194">
        <v>2678400.0</v>
      </c>
      <c r="W319" s="182">
        <f t="shared" si="3"/>
        <v>0</v>
      </c>
      <c r="X319" s="203" t="s">
        <v>291</v>
      </c>
      <c r="Y319" s="204">
        <v>2319819.0</v>
      </c>
      <c r="Z319" s="182"/>
      <c r="AA319" s="182"/>
      <c r="AB319" s="182"/>
      <c r="AC319" s="182"/>
      <c r="AD319" s="182"/>
      <c r="AE319" s="206">
        <f t="shared" si="137"/>
        <v>2319819</v>
      </c>
      <c r="AF319" s="207">
        <f t="shared" si="5"/>
        <v>2319819</v>
      </c>
      <c r="AG319" s="184"/>
      <c r="AH319" s="170"/>
      <c r="AI319" s="184"/>
      <c r="AJ319" s="2"/>
      <c r="AK319" s="2"/>
      <c r="AL319" s="10"/>
      <c r="AM319" s="211"/>
      <c r="AN319" s="51"/>
      <c r="AO319" s="212"/>
      <c r="AP319" s="10"/>
      <c r="AQ319" s="213"/>
      <c r="AR319" s="213"/>
      <c r="AS319" s="211"/>
      <c r="AT319" s="211"/>
      <c r="AU319" s="211"/>
      <c r="AV319" s="214"/>
      <c r="AW319" s="21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</row>
    <row r="320" ht="22.5" customHeight="1">
      <c r="A320" s="170">
        <f t="shared" si="6"/>
        <v>315</v>
      </c>
      <c r="B320" s="173" t="s">
        <v>2954</v>
      </c>
      <c r="C320" s="182" t="str">
        <f t="array" ref="C320">_xlfn.XLOOKUP(G320,DATABASE!$A$2:$A$806,DATABASE!$B$2:$B$806)</f>
        <v>Payment Point SMUN 2, Jl. Dr. Wahidin Sudirohusodo 1 Jombang</v>
      </c>
      <c r="D320" s="184" t="str">
        <f t="array" ref="D320">_xlfn.XLOOKUP(G320,DATABASE!$A$2:$A$809,DATABASE!$C$2:$C$809)</f>
        <v>PAYMENT POINT</v>
      </c>
      <c r="E320" s="240" t="s">
        <v>351</v>
      </c>
      <c r="F320" s="241" t="s">
        <v>457</v>
      </c>
      <c r="G320" s="240" t="s">
        <v>2782</v>
      </c>
      <c r="H320" s="240">
        <v>202512.0</v>
      </c>
      <c r="I320" s="240" t="s">
        <v>461</v>
      </c>
      <c r="J320" s="242"/>
      <c r="K320" s="240"/>
      <c r="L320" s="243" t="s">
        <v>2784</v>
      </c>
      <c r="M320" s="577">
        <v>44378.0</v>
      </c>
      <c r="N320" s="579">
        <v>46008.0</v>
      </c>
      <c r="O320" s="246">
        <v>2.26331</v>
      </c>
      <c r="P320" s="244"/>
      <c r="Q320" s="247">
        <f t="shared" ref="Q320:R320" si="320">(O320*24*3600*30/8)/100000</f>
        <v>7.3331244</v>
      </c>
      <c r="R320" s="247">
        <f t="shared" si="320"/>
        <v>0</v>
      </c>
      <c r="S320" s="197">
        <v>0.0</v>
      </c>
      <c r="T320" s="250">
        <f t="shared" si="31"/>
        <v>1</v>
      </c>
      <c r="U320" s="250">
        <v>0.99</v>
      </c>
      <c r="V320" s="194">
        <v>2678400.0</v>
      </c>
      <c r="W320" s="182">
        <f t="shared" si="3"/>
        <v>0</v>
      </c>
      <c r="X320" s="252" t="s">
        <v>291</v>
      </c>
      <c r="Y320" s="255">
        <v>0.0</v>
      </c>
      <c r="Z320" s="242"/>
      <c r="AA320" s="242"/>
      <c r="AB320" s="260">
        <v>1314564.0</v>
      </c>
      <c r="AC320" s="242"/>
      <c r="AD320" s="242"/>
      <c r="AE320" s="262">
        <f t="shared" si="137"/>
        <v>1314564</v>
      </c>
      <c r="AF320" s="264">
        <f t="shared" si="5"/>
        <v>1314564</v>
      </c>
      <c r="AG320" s="240"/>
      <c r="AH320" s="266"/>
      <c r="AI320" s="268" t="s">
        <v>3152</v>
      </c>
      <c r="AJ320" s="2"/>
      <c r="AK320" s="2"/>
      <c r="AL320" s="10"/>
      <c r="AM320" s="211"/>
      <c r="AN320" s="51"/>
      <c r="AO320" s="212"/>
      <c r="AP320" s="10"/>
      <c r="AQ320" s="213"/>
      <c r="AR320" s="213"/>
      <c r="AS320" s="211"/>
      <c r="AT320" s="211"/>
      <c r="AU320" s="211"/>
      <c r="AV320" s="214"/>
      <c r="AW320" s="21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</row>
    <row r="321" ht="22.5" customHeight="1">
      <c r="A321" s="170">
        <f t="shared" si="6"/>
        <v>316</v>
      </c>
      <c r="B321" s="173" t="s">
        <v>2954</v>
      </c>
      <c r="C321" s="182" t="str">
        <f t="array" ref="C321">_xlfn.XLOOKUP(G321,DATABASE!$A$2:$A$806,DATABASE!$B$2:$B$806)</f>
        <v>Capem Perak, Jl Raya Perak Jombang</v>
      </c>
      <c r="D321" s="184" t="str">
        <f t="array" ref="D321">_xlfn.XLOOKUP(G321,DATABASE!$A$2:$A$809,DATABASE!$C$2:$C$809)</f>
        <v>CAPEM</v>
      </c>
      <c r="E321" s="184" t="s">
        <v>351</v>
      </c>
      <c r="F321" s="184" t="s">
        <v>243</v>
      </c>
      <c r="G321" s="184" t="s">
        <v>1316</v>
      </c>
      <c r="H321" s="184">
        <v>202512.0</v>
      </c>
      <c r="I321" s="184" t="s">
        <v>753</v>
      </c>
      <c r="J321" s="182"/>
      <c r="K321" s="184"/>
      <c r="L321" s="182" t="s">
        <v>1318</v>
      </c>
      <c r="M321" s="194" t="s">
        <v>3026</v>
      </c>
      <c r="N321" s="191"/>
      <c r="O321" s="192">
        <v>12.71</v>
      </c>
      <c r="P321" s="194"/>
      <c r="Q321" s="195">
        <f t="shared" ref="Q321:R321" si="321">(O321*24*3600*30/8)/100000</f>
        <v>41.1804</v>
      </c>
      <c r="R321" s="195">
        <f t="shared" si="321"/>
        <v>0</v>
      </c>
      <c r="S321" s="197">
        <v>18540.0</v>
      </c>
      <c r="T321" s="201">
        <f t="shared" si="31"/>
        <v>0.993077957</v>
      </c>
      <c r="U321" s="201">
        <v>0.99</v>
      </c>
      <c r="V321" s="194">
        <v>2678400.0</v>
      </c>
      <c r="W321" s="182">
        <f t="shared" si="3"/>
        <v>0</v>
      </c>
      <c r="X321" s="203" t="s">
        <v>291</v>
      </c>
      <c r="Y321" s="204">
        <v>2792792.0</v>
      </c>
      <c r="Z321" s="182"/>
      <c r="AA321" s="182"/>
      <c r="AB321" s="182"/>
      <c r="AC321" s="182"/>
      <c r="AD321" s="182"/>
      <c r="AE321" s="206">
        <f t="shared" si="137"/>
        <v>2792792</v>
      </c>
      <c r="AF321" s="207">
        <f t="shared" si="5"/>
        <v>2792792</v>
      </c>
      <c r="AG321" s="184"/>
      <c r="AH321" s="170"/>
      <c r="AI321" s="184"/>
      <c r="AJ321" s="2"/>
      <c r="AK321" s="2"/>
      <c r="AL321" s="10"/>
      <c r="AM321" s="211"/>
      <c r="AN321" s="51"/>
      <c r="AO321" s="212"/>
      <c r="AP321" s="10"/>
      <c r="AQ321" s="213"/>
      <c r="AR321" s="213"/>
      <c r="AS321" s="211"/>
      <c r="AT321" s="211"/>
      <c r="AU321" s="211"/>
      <c r="AV321" s="214"/>
      <c r="AW321" s="21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</row>
    <row r="322" ht="22.5" customHeight="1">
      <c r="A322" s="170">
        <f t="shared" si="6"/>
        <v>317</v>
      </c>
      <c r="B322" s="173" t="s">
        <v>2954</v>
      </c>
      <c r="C322" s="182" t="str">
        <f t="array" ref="C322">_xlfn.XLOOKUP(G322,DATABASE!$A$2:$A$806,DATABASE!$B$2:$B$806)</f>
        <v>Samsat Online KK Ngoro, Jl Raya Kawi 62A Ngoro</v>
      </c>
      <c r="D322" s="184" t="str">
        <f t="array" ref="D322">_xlfn.XLOOKUP(G322,DATABASE!$A$2:$A$809,DATABASE!$C$2:$C$809)</f>
        <v>SAMSAT ONLINE</v>
      </c>
      <c r="E322" s="184" t="s">
        <v>351</v>
      </c>
      <c r="F322" s="184" t="s">
        <v>243</v>
      </c>
      <c r="G322" s="184" t="s">
        <v>267</v>
      </c>
      <c r="H322" s="184">
        <v>202512.0</v>
      </c>
      <c r="I322" s="184" t="s">
        <v>480</v>
      </c>
      <c r="J322" s="182"/>
      <c r="K322" s="184"/>
      <c r="L322" s="182" t="s">
        <v>269</v>
      </c>
      <c r="M322" s="191">
        <v>42132.0</v>
      </c>
      <c r="N322" s="191"/>
      <c r="O322" s="192">
        <v>0.08005</v>
      </c>
      <c r="P322" s="194"/>
      <c r="Q322" s="195">
        <f t="shared" ref="Q322:R322" si="322">(O322*24*3600*30/8)/100000</f>
        <v>0.259362</v>
      </c>
      <c r="R322" s="195">
        <f t="shared" si="322"/>
        <v>0</v>
      </c>
      <c r="S322" s="197">
        <v>0.0</v>
      </c>
      <c r="T322" s="201">
        <f t="shared" si="31"/>
        <v>1</v>
      </c>
      <c r="U322" s="201">
        <v>0.99</v>
      </c>
      <c r="V322" s="194">
        <v>2678400.0</v>
      </c>
      <c r="W322" s="182">
        <f t="shared" si="3"/>
        <v>0</v>
      </c>
      <c r="X322" s="203" t="s">
        <v>291</v>
      </c>
      <c r="Y322" s="204">
        <v>1950000.0</v>
      </c>
      <c r="Z322" s="182"/>
      <c r="AA322" s="182"/>
      <c r="AB322" s="182"/>
      <c r="AC322" s="182"/>
      <c r="AD322" s="182"/>
      <c r="AE322" s="206">
        <f t="shared" si="137"/>
        <v>1950000</v>
      </c>
      <c r="AF322" s="207">
        <f t="shared" si="5"/>
        <v>1950000</v>
      </c>
      <c r="AG322" s="184"/>
      <c r="AH322" s="170"/>
      <c r="AI322" s="184"/>
      <c r="AJ322" s="2"/>
      <c r="AK322" s="2"/>
      <c r="AL322" s="10"/>
      <c r="AM322" s="211"/>
      <c r="AN322" s="51"/>
      <c r="AO322" s="212"/>
      <c r="AP322" s="10"/>
      <c r="AQ322" s="213"/>
      <c r="AR322" s="213"/>
      <c r="AS322" s="211"/>
      <c r="AT322" s="211"/>
      <c r="AU322" s="211"/>
      <c r="AV322" s="214"/>
      <c r="AW322" s="21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</row>
    <row r="323" ht="22.5" customHeight="1">
      <c r="A323" s="170">
        <f t="shared" si="6"/>
        <v>318</v>
      </c>
      <c r="B323" s="173" t="s">
        <v>2954</v>
      </c>
      <c r="C323" s="182" t="str">
        <f t="array" ref="C323">_xlfn.XLOOKUP(G323,DATABASE!$A$2:$A$806,DATABASE!$B$2:$B$806)</f>
        <v>Payment Point BPD Jombang, Jl. KH Wahid Hasyim No.249, Jombang</v>
      </c>
      <c r="D323" s="184" t="str">
        <f t="array" ref="D323">_xlfn.XLOOKUP(G323,DATABASE!$A$2:$A$809,DATABASE!$C$2:$C$809)</f>
        <v>PAYMENT POINT</v>
      </c>
      <c r="E323" s="184" t="s">
        <v>351</v>
      </c>
      <c r="F323" s="184" t="s">
        <v>243</v>
      </c>
      <c r="G323" s="184" t="s">
        <v>2042</v>
      </c>
      <c r="H323" s="184">
        <v>202512.0</v>
      </c>
      <c r="I323" s="184" t="s">
        <v>461</v>
      </c>
      <c r="J323" s="182"/>
      <c r="K323" s="184"/>
      <c r="L323" s="182" t="s">
        <v>2044</v>
      </c>
      <c r="M323" s="194" t="s">
        <v>3158</v>
      </c>
      <c r="N323" s="191"/>
      <c r="O323" s="192">
        <v>0.6185700000000001</v>
      </c>
      <c r="P323" s="194"/>
      <c r="Q323" s="195">
        <f t="shared" ref="Q323:R323" si="323">(O323*24*3600*30/8)/100000</f>
        <v>2.0041668</v>
      </c>
      <c r="R323" s="195">
        <f t="shared" si="323"/>
        <v>0</v>
      </c>
      <c r="S323" s="197">
        <v>0.0</v>
      </c>
      <c r="T323" s="201">
        <f t="shared" si="31"/>
        <v>1</v>
      </c>
      <c r="U323" s="201">
        <v>0.99</v>
      </c>
      <c r="V323" s="194">
        <v>2678400.0</v>
      </c>
      <c r="W323" s="182">
        <f t="shared" si="3"/>
        <v>0</v>
      </c>
      <c r="X323" s="203" t="s">
        <v>291</v>
      </c>
      <c r="Y323" s="204">
        <v>2319819.0</v>
      </c>
      <c r="Z323" s="182"/>
      <c r="AA323" s="182"/>
      <c r="AB323" s="182"/>
      <c r="AC323" s="182"/>
      <c r="AD323" s="182"/>
      <c r="AE323" s="206">
        <f t="shared" si="137"/>
        <v>2319819</v>
      </c>
      <c r="AF323" s="207">
        <f t="shared" si="5"/>
        <v>2319819</v>
      </c>
      <c r="AG323" s="184"/>
      <c r="AH323" s="170"/>
      <c r="AI323" s="589"/>
      <c r="AJ323" s="2"/>
      <c r="AK323" s="2"/>
      <c r="AL323" s="10"/>
      <c r="AM323" s="272"/>
      <c r="AN323" s="51"/>
      <c r="AO323" s="212"/>
      <c r="AP323" s="10"/>
      <c r="AQ323" s="213"/>
      <c r="AR323" s="213"/>
      <c r="AS323" s="211"/>
      <c r="AT323" s="211"/>
      <c r="AU323" s="211"/>
      <c r="AV323" s="214"/>
      <c r="AW323" s="21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</row>
    <row r="324" ht="22.5" customHeight="1">
      <c r="A324" s="170">
        <f t="shared" si="6"/>
        <v>319</v>
      </c>
      <c r="B324" s="173" t="s">
        <v>2954</v>
      </c>
      <c r="C324" s="182" t="str">
        <f t="array" ref="C324">_xlfn.XLOOKUP(G324,DATABASE!$A$2:$A$806,DATABASE!$B$2:$B$806)</f>
        <v>CRM Dispenda Tingkat 1 Kabupaten Jombang, Jl. KH. Wahid Hasyim No.141 Jombang</v>
      </c>
      <c r="D324" s="184" t="str">
        <f t="array" ref="D324">_xlfn.XLOOKUP(G324,DATABASE!$A$2:$A$809,DATABASE!$C$2:$C$809)</f>
        <v>CRM</v>
      </c>
      <c r="E324" s="184" t="s">
        <v>351</v>
      </c>
      <c r="F324" s="184" t="s">
        <v>243</v>
      </c>
      <c r="G324" s="184" t="s">
        <v>2361</v>
      </c>
      <c r="H324" s="184">
        <v>202512.0</v>
      </c>
      <c r="I324" s="184" t="s">
        <v>1258</v>
      </c>
      <c r="J324" s="182"/>
      <c r="K324" s="184"/>
      <c r="L324" s="182" t="s">
        <v>2363</v>
      </c>
      <c r="M324" s="194" t="s">
        <v>3161</v>
      </c>
      <c r="N324" s="191"/>
      <c r="O324" s="192">
        <v>7.65</v>
      </c>
      <c r="P324" s="194"/>
      <c r="Q324" s="195">
        <f t="shared" ref="Q324:R324" si="324">(O324*24*3600*30/8)/100000</f>
        <v>24.786</v>
      </c>
      <c r="R324" s="195">
        <f t="shared" si="324"/>
        <v>0</v>
      </c>
      <c r="S324" s="197">
        <v>0.0</v>
      </c>
      <c r="T324" s="201">
        <f t="shared" si="31"/>
        <v>1</v>
      </c>
      <c r="U324" s="201">
        <v>0.99</v>
      </c>
      <c r="V324" s="194">
        <v>2678400.0</v>
      </c>
      <c r="W324" s="182">
        <f t="shared" si="3"/>
        <v>0</v>
      </c>
      <c r="X324" s="203" t="s">
        <v>291</v>
      </c>
      <c r="Y324" s="204">
        <v>1300000.0</v>
      </c>
      <c r="Z324" s="204"/>
      <c r="AA324" s="182"/>
      <c r="AB324" s="182"/>
      <c r="AC324" s="182"/>
      <c r="AD324" s="182"/>
      <c r="AE324" s="206">
        <f t="shared" si="137"/>
        <v>1300000</v>
      </c>
      <c r="AF324" s="207">
        <f t="shared" si="5"/>
        <v>1300000</v>
      </c>
      <c r="AG324" s="184"/>
      <c r="AH324" s="170"/>
      <c r="AI324" s="184"/>
      <c r="AJ324" s="2"/>
      <c r="AK324" s="2"/>
      <c r="AL324" s="10"/>
      <c r="AM324" s="211"/>
      <c r="AN324" s="51"/>
      <c r="AO324" s="212"/>
      <c r="AP324" s="10"/>
      <c r="AQ324" s="213"/>
      <c r="AR324" s="213"/>
      <c r="AS324" s="211"/>
      <c r="AT324" s="211"/>
      <c r="AU324" s="211"/>
      <c r="AV324" s="214"/>
      <c r="AW324" s="21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</row>
    <row r="325" ht="22.5" customHeight="1">
      <c r="A325" s="170">
        <f t="shared" si="6"/>
        <v>320</v>
      </c>
      <c r="B325" s="173" t="s">
        <v>2954</v>
      </c>
      <c r="C325" s="182" t="str">
        <f t="array" ref="C325">_xlfn.XLOOKUP(G325,DATABASE!$A$2:$A$806,DATABASE!$B$2:$B$806)</f>
        <v>Capem Ploso Jl. Raya Ploso Babat 28 D Jombang</v>
      </c>
      <c r="D325" s="184" t="str">
        <f t="array" ref="D325">_xlfn.XLOOKUP(G325,DATABASE!$A$2:$A$809,DATABASE!$C$2:$C$809)</f>
        <v>CAPEM</v>
      </c>
      <c r="E325" s="184" t="s">
        <v>351</v>
      </c>
      <c r="F325" s="184" t="s">
        <v>243</v>
      </c>
      <c r="G325" s="184" t="s">
        <v>1313</v>
      </c>
      <c r="H325" s="184">
        <v>202512.0</v>
      </c>
      <c r="I325" s="184" t="s">
        <v>753</v>
      </c>
      <c r="J325" s="184"/>
      <c r="K325" s="184"/>
      <c r="L325" s="182" t="s">
        <v>1315</v>
      </c>
      <c r="M325" s="191">
        <v>43382.0</v>
      </c>
      <c r="N325" s="191"/>
      <c r="O325" s="192">
        <v>10.28</v>
      </c>
      <c r="P325" s="194"/>
      <c r="Q325" s="195">
        <f t="shared" ref="Q325:R325" si="325">(O325*24*3600*30/8)/100000</f>
        <v>33.3072</v>
      </c>
      <c r="R325" s="195">
        <f t="shared" si="325"/>
        <v>0</v>
      </c>
      <c r="S325" s="197">
        <v>0.0</v>
      </c>
      <c r="T325" s="201">
        <f t="shared" si="31"/>
        <v>1</v>
      </c>
      <c r="U325" s="201">
        <v>0.99</v>
      </c>
      <c r="V325" s="194">
        <v>2678400.0</v>
      </c>
      <c r="W325" s="182">
        <f t="shared" si="3"/>
        <v>0</v>
      </c>
      <c r="X325" s="203" t="s">
        <v>291</v>
      </c>
      <c r="Y325" s="204">
        <v>2792792.0</v>
      </c>
      <c r="Z325" s="182"/>
      <c r="AA325" s="182"/>
      <c r="AB325" s="182"/>
      <c r="AC325" s="182"/>
      <c r="AD325" s="182"/>
      <c r="AE325" s="206">
        <f t="shared" si="137"/>
        <v>2792792</v>
      </c>
      <c r="AF325" s="207">
        <f t="shared" si="5"/>
        <v>2792792</v>
      </c>
      <c r="AG325" s="184"/>
      <c r="AH325" s="170"/>
      <c r="AI325" s="184"/>
      <c r="AJ325" s="2"/>
      <c r="AK325" s="2"/>
      <c r="AL325" s="10"/>
      <c r="AM325" s="211"/>
      <c r="AN325" s="51"/>
      <c r="AO325" s="212"/>
      <c r="AP325" s="10"/>
      <c r="AQ325" s="213"/>
      <c r="AR325" s="213"/>
      <c r="AS325" s="211"/>
      <c r="AT325" s="211"/>
      <c r="AU325" s="211"/>
      <c r="AV325" s="214"/>
      <c r="AW325" s="21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</row>
    <row r="326" ht="22.5" customHeight="1">
      <c r="A326" s="170">
        <f t="shared" si="6"/>
        <v>321</v>
      </c>
      <c r="B326" s="173" t="s">
        <v>2954</v>
      </c>
      <c r="C326" s="182" t="str">
        <f t="array" ref="C326">_xlfn.XLOOKUP(G326,DATABASE!$A$2:$A$806,DATABASE!$B$2:$B$806)</f>
        <v>Capem Mojoagung</v>
      </c>
      <c r="D326" s="184" t="str">
        <f t="array" ref="D326">_xlfn.XLOOKUP(G326,DATABASE!$A$2:$A$809,DATABASE!$C$2:$C$809)</f>
        <v>CAPEM</v>
      </c>
      <c r="E326" s="184" t="s">
        <v>351</v>
      </c>
      <c r="F326" s="184" t="s">
        <v>243</v>
      </c>
      <c r="G326" s="184" t="s">
        <v>1174</v>
      </c>
      <c r="H326" s="184">
        <v>202512.0</v>
      </c>
      <c r="I326" s="184" t="s">
        <v>753</v>
      </c>
      <c r="J326" s="182"/>
      <c r="K326" s="184"/>
      <c r="L326" s="182" t="s">
        <v>1178</v>
      </c>
      <c r="M326" s="191">
        <v>42186.0</v>
      </c>
      <c r="N326" s="191"/>
      <c r="O326" s="192">
        <v>20.16</v>
      </c>
      <c r="P326" s="194"/>
      <c r="Q326" s="195">
        <f t="shared" ref="Q326:R326" si="326">(O326*24*3600*30/8)/100000</f>
        <v>65.3184</v>
      </c>
      <c r="R326" s="195">
        <f t="shared" si="326"/>
        <v>0</v>
      </c>
      <c r="S326" s="197">
        <v>0.0</v>
      </c>
      <c r="T326" s="201">
        <f t="shared" si="31"/>
        <v>1</v>
      </c>
      <c r="U326" s="201">
        <v>0.99</v>
      </c>
      <c r="V326" s="194">
        <v>2678400.0</v>
      </c>
      <c r="W326" s="182">
        <f t="shared" si="3"/>
        <v>0</v>
      </c>
      <c r="X326" s="203" t="s">
        <v>291</v>
      </c>
      <c r="Y326" s="204">
        <v>2792792.0</v>
      </c>
      <c r="Z326" s="182"/>
      <c r="AA326" s="182"/>
      <c r="AB326" s="182"/>
      <c r="AC326" s="182"/>
      <c r="AD326" s="182"/>
      <c r="AE326" s="206">
        <f t="shared" si="137"/>
        <v>2792792</v>
      </c>
      <c r="AF326" s="207">
        <f t="shared" si="5"/>
        <v>2792792</v>
      </c>
      <c r="AG326" s="184"/>
      <c r="AH326" s="170"/>
      <c r="AI326" s="184"/>
      <c r="AJ326" s="2"/>
      <c r="AK326" s="2"/>
      <c r="AL326" s="10"/>
      <c r="AM326" s="211"/>
      <c r="AN326" s="51"/>
      <c r="AO326" s="212"/>
      <c r="AP326" s="10"/>
      <c r="AQ326" s="213"/>
      <c r="AR326" s="213"/>
      <c r="AS326" s="211"/>
      <c r="AT326" s="211"/>
      <c r="AU326" s="211"/>
      <c r="AV326" s="214"/>
      <c r="AW326" s="21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</row>
    <row r="327" ht="22.5" customHeight="1">
      <c r="A327" s="170">
        <f t="shared" si="6"/>
        <v>322</v>
      </c>
      <c r="B327" s="173" t="s">
        <v>2954</v>
      </c>
      <c r="C327" s="182" t="str">
        <f t="array" ref="C327">_xlfn.XLOOKUP(G327,DATABASE!$A$2:$A$806,DATABASE!$B$2:$B$806)</f>
        <v>ATM Dinas Pendidikan Jombang Pattimura, Jl. Pattimura No.5 Sengon Kab. Jombang</v>
      </c>
      <c r="D327" s="184" t="str">
        <f t="array" ref="D327">_xlfn.XLOOKUP(G327,DATABASE!$A$2:$A$809,DATABASE!$C$2:$C$809)</f>
        <v>ATM</v>
      </c>
      <c r="E327" s="184" t="s">
        <v>351</v>
      </c>
      <c r="F327" s="184" t="s">
        <v>243</v>
      </c>
      <c r="G327" s="184" t="s">
        <v>2546</v>
      </c>
      <c r="H327" s="184">
        <v>202512.0</v>
      </c>
      <c r="I327" s="184" t="s">
        <v>1258</v>
      </c>
      <c r="J327" s="182"/>
      <c r="K327" s="184"/>
      <c r="L327" s="182" t="s">
        <v>2548</v>
      </c>
      <c r="M327" s="194" t="s">
        <v>3167</v>
      </c>
      <c r="N327" s="191"/>
      <c r="O327" s="192">
        <v>8.07</v>
      </c>
      <c r="P327" s="194"/>
      <c r="Q327" s="195">
        <f t="shared" ref="Q327:R327" si="327">(O327*24*3600*30/8)/100000</f>
        <v>26.1468</v>
      </c>
      <c r="R327" s="195">
        <f t="shared" si="327"/>
        <v>0</v>
      </c>
      <c r="S327" s="197">
        <v>5184.0</v>
      </c>
      <c r="T327" s="201">
        <f t="shared" si="31"/>
        <v>0.9980645161</v>
      </c>
      <c r="U327" s="201">
        <v>0.99</v>
      </c>
      <c r="V327" s="194">
        <v>2678400.0</v>
      </c>
      <c r="W327" s="182">
        <f t="shared" si="3"/>
        <v>0</v>
      </c>
      <c r="X327" s="203" t="s">
        <v>291</v>
      </c>
      <c r="Y327" s="204">
        <v>1300000.0</v>
      </c>
      <c r="Z327" s="182"/>
      <c r="AA327" s="182"/>
      <c r="AB327" s="182"/>
      <c r="AC327" s="182"/>
      <c r="AD327" s="182"/>
      <c r="AE327" s="206">
        <f t="shared" si="137"/>
        <v>1300000</v>
      </c>
      <c r="AF327" s="207">
        <f t="shared" si="5"/>
        <v>1300000</v>
      </c>
      <c r="AG327" s="184"/>
      <c r="AH327" s="170"/>
      <c r="AI327" s="184"/>
      <c r="AJ327" s="2"/>
      <c r="AK327" s="2"/>
      <c r="AL327" s="10"/>
      <c r="AM327" s="211"/>
      <c r="AN327" s="51"/>
      <c r="AO327" s="212"/>
      <c r="AP327" s="10"/>
      <c r="AQ327" s="213"/>
      <c r="AR327" s="213"/>
      <c r="AS327" s="211"/>
      <c r="AT327" s="211"/>
      <c r="AU327" s="211"/>
      <c r="AV327" s="214"/>
      <c r="AW327" s="21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</row>
    <row r="328" ht="22.5" customHeight="1">
      <c r="A328" s="170">
        <f t="shared" si="6"/>
        <v>323</v>
      </c>
      <c r="B328" s="173" t="s">
        <v>2954</v>
      </c>
      <c r="C328" s="182" t="str">
        <f t="array" ref="C328">_xlfn.XLOOKUP(G328,DATABASE!$A$2:$A$806,DATABASE!$B$2:$B$806)</f>
        <v>Payment Point Ponpes Darul Ulum Jombang, Pondok Rerojo No13, Jombang</v>
      </c>
      <c r="D328" s="184" t="str">
        <f t="array" ref="D328">_xlfn.XLOOKUP(G328,DATABASE!$A$2:$A$809,DATABASE!$C$2:$C$809)</f>
        <v>PAYMENT POINT</v>
      </c>
      <c r="E328" s="184" t="s">
        <v>351</v>
      </c>
      <c r="F328" s="184" t="s">
        <v>243</v>
      </c>
      <c r="G328" s="184" t="s">
        <v>2542</v>
      </c>
      <c r="H328" s="184">
        <v>202512.0</v>
      </c>
      <c r="I328" s="184" t="s">
        <v>1258</v>
      </c>
      <c r="J328" s="182"/>
      <c r="K328" s="184"/>
      <c r="L328" s="182" t="s">
        <v>2544</v>
      </c>
      <c r="M328" s="194" t="s">
        <v>3167</v>
      </c>
      <c r="N328" s="191"/>
      <c r="O328" s="192">
        <v>1.1689</v>
      </c>
      <c r="P328" s="194"/>
      <c r="Q328" s="195">
        <f t="shared" ref="Q328:R328" si="328">(O328*24*3600*30/8)/100000</f>
        <v>3.787236</v>
      </c>
      <c r="R328" s="195">
        <f t="shared" si="328"/>
        <v>0</v>
      </c>
      <c r="S328" s="197">
        <v>0.0</v>
      </c>
      <c r="T328" s="201">
        <f t="shared" si="31"/>
        <v>1</v>
      </c>
      <c r="U328" s="201">
        <v>0.99</v>
      </c>
      <c r="V328" s="194">
        <v>2678400.0</v>
      </c>
      <c r="W328" s="182">
        <f t="shared" si="3"/>
        <v>0</v>
      </c>
      <c r="X328" s="203" t="s">
        <v>291</v>
      </c>
      <c r="Y328" s="204">
        <v>1300000.0</v>
      </c>
      <c r="Z328" s="182"/>
      <c r="AA328" s="182"/>
      <c r="AB328" s="182"/>
      <c r="AC328" s="182"/>
      <c r="AD328" s="182"/>
      <c r="AE328" s="206">
        <f t="shared" si="137"/>
        <v>1300000</v>
      </c>
      <c r="AF328" s="207">
        <f t="shared" si="5"/>
        <v>1300000</v>
      </c>
      <c r="AG328" s="184"/>
      <c r="AH328" s="170"/>
      <c r="AI328" s="428"/>
      <c r="AJ328" s="2"/>
      <c r="AK328" s="2"/>
      <c r="AL328" s="10"/>
      <c r="AM328" s="272"/>
      <c r="AN328" s="51"/>
      <c r="AO328" s="212"/>
      <c r="AP328" s="10"/>
      <c r="AQ328" s="213"/>
      <c r="AR328" s="213"/>
      <c r="AS328" s="211"/>
      <c r="AT328" s="211"/>
      <c r="AU328" s="211"/>
      <c r="AV328" s="214"/>
      <c r="AW328" s="21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</row>
    <row r="329" ht="22.5" customHeight="1">
      <c r="A329" s="170">
        <f t="shared" si="6"/>
        <v>324</v>
      </c>
      <c r="B329" s="173" t="s">
        <v>2954</v>
      </c>
      <c r="C329" s="182" t="str">
        <f t="array" ref="C329">_xlfn.XLOOKUP(G329,DATABASE!$A$2:$A$806,DATABASE!$B$2:$B$806)</f>
        <v>ATM Kec Kabuh Jombang, Raya Ploso No.5, Jombang</v>
      </c>
      <c r="D329" s="184" t="str">
        <f t="array" ref="D329">_xlfn.XLOOKUP(G329,DATABASE!$A$2:$A$809,DATABASE!$C$2:$C$809)</f>
        <v>ATM</v>
      </c>
      <c r="E329" s="184" t="s">
        <v>351</v>
      </c>
      <c r="F329" s="184" t="s">
        <v>243</v>
      </c>
      <c r="G329" s="184" t="s">
        <v>2574</v>
      </c>
      <c r="H329" s="184">
        <v>202512.0</v>
      </c>
      <c r="I329" s="184" t="s">
        <v>1258</v>
      </c>
      <c r="J329" s="182"/>
      <c r="K329" s="184"/>
      <c r="L329" s="182" t="s">
        <v>2576</v>
      </c>
      <c r="M329" s="191">
        <v>44602.0</v>
      </c>
      <c r="N329" s="191"/>
      <c r="O329" s="192">
        <v>1.08469</v>
      </c>
      <c r="P329" s="194"/>
      <c r="Q329" s="195">
        <f t="shared" ref="Q329:R329" si="329">(O329*24*3600*30/8)/100000</f>
        <v>3.5143956</v>
      </c>
      <c r="R329" s="195">
        <f t="shared" si="329"/>
        <v>0</v>
      </c>
      <c r="S329" s="197">
        <v>0.0</v>
      </c>
      <c r="T329" s="201">
        <f t="shared" si="31"/>
        <v>1</v>
      </c>
      <c r="U329" s="201">
        <v>0.99</v>
      </c>
      <c r="V329" s="194">
        <v>2678400.0</v>
      </c>
      <c r="W329" s="182">
        <f t="shared" si="3"/>
        <v>0</v>
      </c>
      <c r="X329" s="203" t="s">
        <v>291</v>
      </c>
      <c r="Y329" s="204">
        <v>1300000.0</v>
      </c>
      <c r="Z329" s="182"/>
      <c r="AA329" s="182"/>
      <c r="AB329" s="182"/>
      <c r="AC329" s="182"/>
      <c r="AD329" s="182"/>
      <c r="AE329" s="206">
        <f t="shared" si="137"/>
        <v>1300000</v>
      </c>
      <c r="AF329" s="207">
        <f t="shared" si="5"/>
        <v>1300000</v>
      </c>
      <c r="AG329" s="184"/>
      <c r="AH329" s="170"/>
      <c r="AI329" s="184"/>
      <c r="AJ329" s="2"/>
      <c r="AK329" s="2"/>
      <c r="AL329" s="10"/>
      <c r="AM329" s="211"/>
      <c r="AN329" s="51"/>
      <c r="AO329" s="212"/>
      <c r="AP329" s="10"/>
      <c r="AQ329" s="213"/>
      <c r="AR329" s="213"/>
      <c r="AS329" s="211"/>
      <c r="AT329" s="211"/>
      <c r="AU329" s="211"/>
      <c r="AV329" s="214"/>
      <c r="AW329" s="21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</row>
    <row r="330" ht="22.5" customHeight="1">
      <c r="A330" s="170">
        <f t="shared" si="6"/>
        <v>325</v>
      </c>
      <c r="B330" s="173" t="s">
        <v>2956</v>
      </c>
      <c r="C330" s="182" t="str">
        <f t="array" ref="C330">_xlfn.XLOOKUP(G330,DATABASE!$A$2:$A$806,DATABASE!$B$2:$B$806)</f>
        <v>Cabang Probolinggo, Jl. Sukarno - Hatta 311 Probolinggo</v>
      </c>
      <c r="D330" s="184" t="str">
        <f t="array" ref="D330">_xlfn.XLOOKUP(G330,DATABASE!$A$2:$A$809,DATABASE!$C$2:$C$809)</f>
        <v>CABANG</v>
      </c>
      <c r="E330" s="184" t="s">
        <v>351</v>
      </c>
      <c r="F330" s="184" t="s">
        <v>243</v>
      </c>
      <c r="G330" s="184" t="s">
        <v>967</v>
      </c>
      <c r="H330" s="184">
        <v>202512.0</v>
      </c>
      <c r="I330" s="184" t="s">
        <v>575</v>
      </c>
      <c r="J330" s="182"/>
      <c r="K330" s="184"/>
      <c r="L330" s="182" t="s">
        <v>969</v>
      </c>
      <c r="M330" s="194" t="s">
        <v>2245</v>
      </c>
      <c r="N330" s="191"/>
      <c r="O330" s="192">
        <v>58.61</v>
      </c>
      <c r="P330" s="194"/>
      <c r="Q330" s="195">
        <f t="shared" ref="Q330:R330" si="330">(O330*24*3600*30/8)/100000</f>
        <v>189.8964</v>
      </c>
      <c r="R330" s="195">
        <f t="shared" si="330"/>
        <v>0</v>
      </c>
      <c r="S330" s="197">
        <v>10200.0</v>
      </c>
      <c r="T330" s="201">
        <f t="shared" si="31"/>
        <v>0.9961917563</v>
      </c>
      <c r="U330" s="201">
        <v>0.99</v>
      </c>
      <c r="V330" s="194">
        <v>2678400.0</v>
      </c>
      <c r="W330" s="182">
        <f t="shared" si="3"/>
        <v>0</v>
      </c>
      <c r="X330" s="203" t="s">
        <v>291</v>
      </c>
      <c r="Y330" s="204">
        <v>3671171.0</v>
      </c>
      <c r="Z330" s="182"/>
      <c r="AA330" s="182"/>
      <c r="AB330" s="182"/>
      <c r="AC330" s="182"/>
      <c r="AD330" s="182"/>
      <c r="AE330" s="206">
        <f t="shared" si="137"/>
        <v>3671171</v>
      </c>
      <c r="AF330" s="207">
        <f t="shared" si="5"/>
        <v>3671171</v>
      </c>
      <c r="AG330" s="207">
        <v>4.5364286E7</v>
      </c>
      <c r="AH330" s="170"/>
      <c r="AI330" s="184"/>
      <c r="AJ330" s="2"/>
      <c r="AK330" s="2"/>
      <c r="AL330" s="10"/>
      <c r="AM330" s="211"/>
      <c r="AN330" s="51"/>
      <c r="AO330" s="212"/>
      <c r="AP330" s="10"/>
      <c r="AQ330" s="213"/>
      <c r="AR330" s="213"/>
      <c r="AS330" s="211"/>
      <c r="AT330" s="211"/>
      <c r="AU330" s="211"/>
      <c r="AV330" s="214"/>
      <c r="AW330" s="214"/>
      <c r="AX330" s="310"/>
      <c r="AY330" s="310"/>
      <c r="AZ330" s="310"/>
      <c r="BA330" s="310"/>
      <c r="BB330" s="310"/>
      <c r="BC330" s="310"/>
      <c r="BD330" s="310"/>
      <c r="BE330" s="310"/>
      <c r="BF330" s="310"/>
      <c r="BG330" s="310"/>
      <c r="BH330" s="310"/>
      <c r="BI330" s="310"/>
      <c r="BJ330" s="310"/>
      <c r="BK330" s="310"/>
      <c r="BL330" s="310"/>
      <c r="BM330" s="310"/>
      <c r="BN330" s="310"/>
      <c r="BO330" s="310"/>
      <c r="BP330" s="310"/>
      <c r="BQ330" s="310"/>
      <c r="BR330" s="310"/>
      <c r="BS330" s="310"/>
      <c r="BT330" s="310"/>
      <c r="BU330" s="310"/>
    </row>
    <row r="331" ht="22.5" customHeight="1">
      <c r="A331" s="170">
        <f t="shared" si="6"/>
        <v>326</v>
      </c>
      <c r="B331" s="173" t="s">
        <v>2956</v>
      </c>
      <c r="C331" s="182" t="str">
        <f t="array" ref="C331">_xlfn.XLOOKUP(G331,DATABASE!$A$2:$A$806,DATABASE!$B$2:$B$806)</f>
        <v>Samsat Online, Jl Raya Leces 141, Probolinggo</v>
      </c>
      <c r="D331" s="184" t="str">
        <f t="array" ref="D331">_xlfn.XLOOKUP(G331,DATABASE!$A$2:$A$809,DATABASE!$C$2:$C$809)</f>
        <v>SAMSAT ONLINE</v>
      </c>
      <c r="E331" s="184" t="s">
        <v>351</v>
      </c>
      <c r="F331" s="184" t="s">
        <v>243</v>
      </c>
      <c r="G331" s="184" t="s">
        <v>308</v>
      </c>
      <c r="H331" s="184">
        <v>202512.0</v>
      </c>
      <c r="I331" s="184" t="s">
        <v>480</v>
      </c>
      <c r="J331" s="182"/>
      <c r="K331" s="184"/>
      <c r="L331" s="182" t="s">
        <v>310</v>
      </c>
      <c r="M331" s="194" t="s">
        <v>1609</v>
      </c>
      <c r="N331" s="191"/>
      <c r="O331" s="192">
        <v>0.96948</v>
      </c>
      <c r="P331" s="194"/>
      <c r="Q331" s="195">
        <f t="shared" ref="Q331:R331" si="331">(O331*24*3600*30/8)/100000</f>
        <v>3.1411152</v>
      </c>
      <c r="R331" s="195">
        <f t="shared" si="331"/>
        <v>0</v>
      </c>
      <c r="S331" s="197">
        <v>0.0</v>
      </c>
      <c r="T331" s="201">
        <f t="shared" si="31"/>
        <v>1</v>
      </c>
      <c r="U331" s="201">
        <v>0.99</v>
      </c>
      <c r="V331" s="194">
        <v>2678400.0</v>
      </c>
      <c r="W331" s="182">
        <f t="shared" si="3"/>
        <v>0</v>
      </c>
      <c r="X331" s="203" t="s">
        <v>291</v>
      </c>
      <c r="Y331" s="204">
        <v>1950000.0</v>
      </c>
      <c r="Z331" s="182"/>
      <c r="AA331" s="182"/>
      <c r="AB331" s="182"/>
      <c r="AC331" s="182"/>
      <c r="AD331" s="182"/>
      <c r="AE331" s="206">
        <f t="shared" si="137"/>
        <v>1950000</v>
      </c>
      <c r="AF331" s="207">
        <f t="shared" si="5"/>
        <v>1950000</v>
      </c>
      <c r="AG331" s="184"/>
      <c r="AH331" s="170"/>
      <c r="AI331" s="184"/>
      <c r="AJ331" s="2"/>
      <c r="AK331" s="2"/>
      <c r="AL331" s="10"/>
      <c r="AM331" s="211"/>
      <c r="AN331" s="51"/>
      <c r="AO331" s="212"/>
      <c r="AP331" s="10"/>
      <c r="AQ331" s="213"/>
      <c r="AR331" s="213"/>
      <c r="AS331" s="211"/>
      <c r="AT331" s="211"/>
      <c r="AU331" s="211"/>
      <c r="AV331" s="214"/>
      <c r="AW331" s="21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</row>
    <row r="332" ht="22.5" customHeight="1">
      <c r="A332" s="170">
        <f t="shared" si="6"/>
        <v>327</v>
      </c>
      <c r="B332" s="173" t="s">
        <v>2956</v>
      </c>
      <c r="C332" s="182" t="str">
        <f t="array" ref="C332">_xlfn.XLOOKUP(G332,DATABASE!$A$2:$A$806,DATABASE!$B$2:$B$806)</f>
        <v>ATM Pemkot Probolinggo, Jl. PangSud 19 Probolinggo</v>
      </c>
      <c r="D332" s="184" t="str">
        <f t="array" ref="D332">_xlfn.XLOOKUP(G332,DATABASE!$A$2:$A$809,DATABASE!$C$2:$C$809)</f>
        <v>ATM</v>
      </c>
      <c r="E332" s="184" t="s">
        <v>351</v>
      </c>
      <c r="F332" s="184" t="s">
        <v>243</v>
      </c>
      <c r="G332" s="184" t="s">
        <v>2722</v>
      </c>
      <c r="H332" s="184">
        <v>202512.0</v>
      </c>
      <c r="I332" s="184" t="s">
        <v>1258</v>
      </c>
      <c r="J332" s="182"/>
      <c r="K332" s="184"/>
      <c r="L332" s="182" t="s">
        <v>2724</v>
      </c>
      <c r="M332" s="191">
        <v>45021.0</v>
      </c>
      <c r="N332" s="191"/>
      <c r="O332" s="192">
        <v>0.9650799999999999</v>
      </c>
      <c r="P332" s="194"/>
      <c r="Q332" s="195">
        <f t="shared" ref="Q332:R332" si="332">(O332*24*3600*30/8)/100000</f>
        <v>3.1268592</v>
      </c>
      <c r="R332" s="195">
        <f t="shared" si="332"/>
        <v>0</v>
      </c>
      <c r="S332" s="197">
        <v>0.0</v>
      </c>
      <c r="T332" s="201">
        <f t="shared" si="31"/>
        <v>1</v>
      </c>
      <c r="U332" s="201">
        <v>0.99</v>
      </c>
      <c r="V332" s="194">
        <v>2678400.0</v>
      </c>
      <c r="W332" s="182">
        <f t="shared" si="3"/>
        <v>0</v>
      </c>
      <c r="X332" s="203" t="s">
        <v>291</v>
      </c>
      <c r="Y332" s="204">
        <v>1300000.0</v>
      </c>
      <c r="Z332" s="182"/>
      <c r="AA332" s="182"/>
      <c r="AB332" s="182"/>
      <c r="AC332" s="182"/>
      <c r="AD332" s="182"/>
      <c r="AE332" s="206">
        <f t="shared" si="137"/>
        <v>1300000</v>
      </c>
      <c r="AF332" s="207">
        <f t="shared" si="5"/>
        <v>1300000</v>
      </c>
      <c r="AG332" s="184"/>
      <c r="AH332" s="170"/>
      <c r="AI332" s="184"/>
      <c r="AJ332" s="2"/>
      <c r="AK332" s="2"/>
      <c r="AL332" s="10"/>
      <c r="AM332" s="211"/>
      <c r="AN332" s="51"/>
      <c r="AO332" s="212"/>
      <c r="AP332" s="10"/>
      <c r="AQ332" s="213"/>
      <c r="AR332" s="213"/>
      <c r="AS332" s="211"/>
      <c r="AT332" s="211"/>
      <c r="AU332" s="211"/>
      <c r="AV332" s="214"/>
      <c r="AW332" s="21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</row>
    <row r="333" ht="22.5" customHeight="1">
      <c r="A333" s="170">
        <f t="shared" si="6"/>
        <v>328</v>
      </c>
      <c r="B333" s="173" t="s">
        <v>2956</v>
      </c>
      <c r="C333" s="182" t="str">
        <f t="array" ref="C333">_xlfn.XLOOKUP(G333,DATABASE!$A$2:$A$806,DATABASE!$B$2:$B$806)</f>
        <v>ATM RSUD M. Saleh, Mayjend Panjaitan 65 Pobolinggo</v>
      </c>
      <c r="D333" s="184" t="str">
        <f t="array" ref="D333">_xlfn.XLOOKUP(G333,DATABASE!$A$2:$A$809,DATABASE!$C$2:$C$809)</f>
        <v>ATM</v>
      </c>
      <c r="E333" s="184" t="s">
        <v>351</v>
      </c>
      <c r="F333" s="184" t="s">
        <v>243</v>
      </c>
      <c r="G333" s="383" t="s">
        <v>2725</v>
      </c>
      <c r="H333" s="184">
        <v>202512.0</v>
      </c>
      <c r="I333" s="184" t="s">
        <v>2710</v>
      </c>
      <c r="J333" s="182"/>
      <c r="K333" s="184"/>
      <c r="L333" s="594" t="s">
        <v>2727</v>
      </c>
      <c r="M333" s="194" t="s">
        <v>3169</v>
      </c>
      <c r="N333" s="191"/>
      <c r="O333" s="192">
        <v>0.65625</v>
      </c>
      <c r="P333" s="194"/>
      <c r="Q333" s="195">
        <f t="shared" ref="Q333:R333" si="333">(O333*24*3600*30/8)/100000</f>
        <v>2.12625</v>
      </c>
      <c r="R333" s="195">
        <f t="shared" si="333"/>
        <v>0</v>
      </c>
      <c r="S333" s="197">
        <v>0.0</v>
      </c>
      <c r="T333" s="201">
        <f t="shared" si="31"/>
        <v>1</v>
      </c>
      <c r="U333" s="201">
        <v>0.99</v>
      </c>
      <c r="V333" s="194">
        <v>2678400.0</v>
      </c>
      <c r="W333" s="182">
        <f t="shared" si="3"/>
        <v>0</v>
      </c>
      <c r="X333" s="203" t="s">
        <v>291</v>
      </c>
      <c r="Y333" s="204">
        <v>1300000.0</v>
      </c>
      <c r="Z333" s="182"/>
      <c r="AA333" s="182"/>
      <c r="AB333" s="182"/>
      <c r="AC333" s="182"/>
      <c r="AD333" s="182"/>
      <c r="AE333" s="206">
        <f t="shared" si="137"/>
        <v>1300000</v>
      </c>
      <c r="AF333" s="207">
        <f t="shared" si="5"/>
        <v>1300000</v>
      </c>
      <c r="AG333" s="184"/>
      <c r="AH333" s="170"/>
      <c r="AI333" s="184"/>
      <c r="AJ333" s="2"/>
      <c r="AK333" s="2"/>
      <c r="AL333" s="10"/>
      <c r="AM333" s="211"/>
      <c r="AN333" s="51"/>
      <c r="AO333" s="212"/>
      <c r="AP333" s="10"/>
      <c r="AQ333" s="213"/>
      <c r="AR333" s="213"/>
      <c r="AS333" s="211"/>
      <c r="AT333" s="211"/>
      <c r="AU333" s="211"/>
      <c r="AV333" s="214"/>
      <c r="AW333" s="21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</row>
    <row r="334" ht="22.5" customHeight="1">
      <c r="A334" s="170">
        <f t="shared" si="6"/>
        <v>329</v>
      </c>
      <c r="B334" s="173" t="s">
        <v>2956</v>
      </c>
      <c r="C334" s="182" t="str">
        <f t="array" ref="C334">_xlfn.XLOOKUP(G334,DATABASE!$A$2:$A$806,DATABASE!$B$2:$B$806)</f>
        <v>Kantor Fungsional Pemkot Kota Probolinggo, BPPKAD Pemkot Probolinggo Jl.Panglima Sudirman No. 19, Probolinggo</v>
      </c>
      <c r="D334" s="184" t="str">
        <f t="array" ref="D334">_xlfn.XLOOKUP(G334,DATABASE!$A$2:$A$809,DATABASE!$C$2:$C$809)</f>
        <v>KANTOR FUNGSIONAL</v>
      </c>
      <c r="E334" s="184" t="s">
        <v>351</v>
      </c>
      <c r="F334" s="184" t="s">
        <v>243</v>
      </c>
      <c r="G334" s="184" t="s">
        <v>757</v>
      </c>
      <c r="H334" s="184">
        <v>202512.0</v>
      </c>
      <c r="I334" s="184" t="s">
        <v>461</v>
      </c>
      <c r="J334" s="182"/>
      <c r="K334" s="184"/>
      <c r="L334" s="182" t="s">
        <v>759</v>
      </c>
      <c r="M334" s="194" t="s">
        <v>3038</v>
      </c>
      <c r="N334" s="191"/>
      <c r="O334" s="192">
        <v>9.51</v>
      </c>
      <c r="P334" s="194"/>
      <c r="Q334" s="195">
        <f t="shared" ref="Q334:R334" si="334">(O334*24*3600*30/8)/100000</f>
        <v>30.8124</v>
      </c>
      <c r="R334" s="195">
        <f t="shared" si="334"/>
        <v>0</v>
      </c>
      <c r="S334" s="197">
        <v>0.0</v>
      </c>
      <c r="T334" s="201">
        <f t="shared" si="31"/>
        <v>1</v>
      </c>
      <c r="U334" s="201">
        <v>0.99</v>
      </c>
      <c r="V334" s="194">
        <v>2678400.0</v>
      </c>
      <c r="W334" s="182">
        <f t="shared" si="3"/>
        <v>0</v>
      </c>
      <c r="X334" s="203" t="s">
        <v>291</v>
      </c>
      <c r="Y334" s="204">
        <v>2319819.0</v>
      </c>
      <c r="Z334" s="182"/>
      <c r="AA334" s="182"/>
      <c r="AB334" s="182"/>
      <c r="AC334" s="182"/>
      <c r="AD334" s="182"/>
      <c r="AE334" s="206">
        <f t="shared" si="137"/>
        <v>2319819</v>
      </c>
      <c r="AF334" s="207">
        <f t="shared" si="5"/>
        <v>2319819</v>
      </c>
      <c r="AG334" s="184"/>
      <c r="AH334" s="170" t="s">
        <v>276</v>
      </c>
      <c r="AI334" s="184"/>
      <c r="AJ334" s="2"/>
      <c r="AK334" s="2"/>
      <c r="AL334" s="10"/>
      <c r="AM334" s="211"/>
      <c r="AN334" s="51"/>
      <c r="AO334" s="212"/>
      <c r="AP334" s="10"/>
      <c r="AQ334" s="213"/>
      <c r="AR334" s="213"/>
      <c r="AS334" s="211"/>
      <c r="AT334" s="211"/>
      <c r="AU334" s="211"/>
      <c r="AV334" s="214"/>
      <c r="AW334" s="21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</row>
    <row r="335" ht="22.5" customHeight="1">
      <c r="A335" s="170">
        <f t="shared" si="6"/>
        <v>330</v>
      </c>
      <c r="B335" s="173" t="s">
        <v>2956</v>
      </c>
      <c r="C335" s="182" t="str">
        <f t="array" ref="C335">_xlfn.XLOOKUP(G335,DATABASE!$A$2:$A$806,DATABASE!$B$2:$B$806)</f>
        <v>ATM PDAM Kota Probolinggo, Jl. Hayam Wuruk, Probolinggo</v>
      </c>
      <c r="D335" s="184" t="str">
        <f t="array" ref="D335">_xlfn.XLOOKUP(G335,DATABASE!$A$2:$A$809,DATABASE!$C$2:$C$809)</f>
        <v>ATM</v>
      </c>
      <c r="E335" s="184" t="s">
        <v>351</v>
      </c>
      <c r="F335" s="184" t="s">
        <v>243</v>
      </c>
      <c r="G335" s="184" t="s">
        <v>2812</v>
      </c>
      <c r="H335" s="184">
        <v>202512.0</v>
      </c>
      <c r="I335" s="184" t="s">
        <v>1258</v>
      </c>
      <c r="J335" s="182"/>
      <c r="K335" s="184"/>
      <c r="L335" s="182" t="s">
        <v>2814</v>
      </c>
      <c r="M335" s="194" t="s">
        <v>3170</v>
      </c>
      <c r="N335" s="191"/>
      <c r="O335" s="192">
        <v>37.74</v>
      </c>
      <c r="P335" s="194"/>
      <c r="Q335" s="195">
        <f t="shared" ref="Q335:R335" si="335">(O335*24*3600*30/8)/100000</f>
        <v>122.2776</v>
      </c>
      <c r="R335" s="195">
        <f t="shared" si="335"/>
        <v>0</v>
      </c>
      <c r="S335" s="197">
        <v>0.0</v>
      </c>
      <c r="T335" s="201">
        <f t="shared" si="31"/>
        <v>1</v>
      </c>
      <c r="U335" s="201">
        <v>0.99</v>
      </c>
      <c r="V335" s="194">
        <v>2678400.0</v>
      </c>
      <c r="W335" s="182">
        <f t="shared" si="3"/>
        <v>0</v>
      </c>
      <c r="X335" s="203" t="s">
        <v>291</v>
      </c>
      <c r="Y335" s="204">
        <v>1300000.0</v>
      </c>
      <c r="Z335" s="182"/>
      <c r="AA335" s="182"/>
      <c r="AB335" s="182"/>
      <c r="AC335" s="182"/>
      <c r="AD335" s="182"/>
      <c r="AE335" s="206">
        <f t="shared" si="137"/>
        <v>1300000</v>
      </c>
      <c r="AF335" s="207">
        <f t="shared" si="5"/>
        <v>1300000</v>
      </c>
      <c r="AG335" s="184"/>
      <c r="AH335" s="170"/>
      <c r="AI335" s="184"/>
      <c r="AJ335" s="2"/>
      <c r="AK335" s="2"/>
      <c r="AL335" s="10"/>
      <c r="AM335" s="211"/>
      <c r="AN335" s="51"/>
      <c r="AO335" s="212"/>
      <c r="AP335" s="10"/>
      <c r="AQ335" s="213"/>
      <c r="AR335" s="213"/>
      <c r="AS335" s="211"/>
      <c r="AT335" s="211"/>
      <c r="AU335" s="211"/>
      <c r="AV335" s="214"/>
      <c r="AW335" s="21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</row>
    <row r="336" ht="22.5" customHeight="1">
      <c r="A336" s="170">
        <f t="shared" si="6"/>
        <v>331</v>
      </c>
      <c r="B336" s="173" t="s">
        <v>2956</v>
      </c>
      <c r="C336" s="182" t="str">
        <f t="array" ref="C336">_xlfn.XLOOKUP(G336,DATABASE!$A$2:$A$806,DATABASE!$B$2:$B$806)</f>
        <v>ATM SMKN 2 Kota Probolinggo Jl. Mastrip, Probolinggo</v>
      </c>
      <c r="D336" s="184" t="str">
        <f t="array" ref="D336">_xlfn.XLOOKUP(G336,DATABASE!$A$2:$A$809,DATABASE!$C$2:$C$809)</f>
        <v>ATM</v>
      </c>
      <c r="E336" s="184" t="s">
        <v>351</v>
      </c>
      <c r="F336" s="184" t="s">
        <v>243</v>
      </c>
      <c r="G336" s="184" t="s">
        <v>2816</v>
      </c>
      <c r="H336" s="184">
        <v>202512.0</v>
      </c>
      <c r="I336" s="184" t="s">
        <v>1258</v>
      </c>
      <c r="J336" s="182"/>
      <c r="K336" s="184"/>
      <c r="L336" s="182" t="s">
        <v>2818</v>
      </c>
      <c r="M336" s="194" t="s">
        <v>3170</v>
      </c>
      <c r="N336" s="191"/>
      <c r="O336" s="192">
        <v>0.10698</v>
      </c>
      <c r="P336" s="194"/>
      <c r="Q336" s="195">
        <f t="shared" ref="Q336:R336" si="336">(O336*24*3600*30/8)/100000</f>
        <v>0.3466152</v>
      </c>
      <c r="R336" s="195">
        <f t="shared" si="336"/>
        <v>0</v>
      </c>
      <c r="S336" s="197">
        <v>0.0</v>
      </c>
      <c r="T336" s="201">
        <f t="shared" si="31"/>
        <v>1</v>
      </c>
      <c r="U336" s="201">
        <v>0.99</v>
      </c>
      <c r="V336" s="194">
        <v>2678400.0</v>
      </c>
      <c r="W336" s="182">
        <f t="shared" si="3"/>
        <v>0</v>
      </c>
      <c r="X336" s="203" t="s">
        <v>291</v>
      </c>
      <c r="Y336" s="204">
        <v>1300000.0</v>
      </c>
      <c r="Z336" s="182"/>
      <c r="AA336" s="182"/>
      <c r="AB336" s="182"/>
      <c r="AC336" s="182"/>
      <c r="AD336" s="182"/>
      <c r="AE336" s="206">
        <f t="shared" si="137"/>
        <v>1300000</v>
      </c>
      <c r="AF336" s="207">
        <f t="shared" si="5"/>
        <v>1300000</v>
      </c>
      <c r="AG336" s="184"/>
      <c r="AH336" s="170"/>
      <c r="AI336" s="184"/>
      <c r="AJ336" s="2"/>
      <c r="AK336" s="2"/>
      <c r="AL336" s="10"/>
      <c r="AM336" s="211"/>
      <c r="AN336" s="51"/>
      <c r="AO336" s="212"/>
      <c r="AP336" s="10"/>
      <c r="AQ336" s="213"/>
      <c r="AR336" s="213"/>
      <c r="AS336" s="211"/>
      <c r="AT336" s="211"/>
      <c r="AU336" s="211"/>
      <c r="AV336" s="214"/>
      <c r="AW336" s="21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</row>
    <row r="337" ht="22.5" customHeight="1">
      <c r="A337" s="170">
        <f t="shared" si="6"/>
        <v>332</v>
      </c>
      <c r="B337" s="173" t="s">
        <v>2956</v>
      </c>
      <c r="C337" s="182" t="str">
        <f t="array" ref="C337">_xlfn.XLOOKUP(G337,DATABASE!$A$2:$A$806,DATABASE!$B$2:$B$806)</f>
        <v>ATM Puk AMI AMI Probolinggo Jl. Dr Sutomo, Probolinggo</v>
      </c>
      <c r="D337" s="184" t="str">
        <f t="array" ref="D337">_xlfn.XLOOKUP(G337,DATABASE!$A$2:$A$809,DATABASE!$C$2:$C$809)</f>
        <v>ATM</v>
      </c>
      <c r="E337" s="184" t="s">
        <v>351</v>
      </c>
      <c r="F337" s="184" t="s">
        <v>243</v>
      </c>
      <c r="G337" s="184" t="s">
        <v>2819</v>
      </c>
      <c r="H337" s="184">
        <v>202512.0</v>
      </c>
      <c r="I337" s="184" t="s">
        <v>1258</v>
      </c>
      <c r="J337" s="182"/>
      <c r="K337" s="184"/>
      <c r="L337" s="182" t="s">
        <v>2821</v>
      </c>
      <c r="M337" s="194" t="s">
        <v>3172</v>
      </c>
      <c r="N337" s="191"/>
      <c r="O337" s="192">
        <v>44.03</v>
      </c>
      <c r="P337" s="194"/>
      <c r="Q337" s="195">
        <f t="shared" ref="Q337:R337" si="337">(O337*24*3600*30/8)/100000</f>
        <v>142.6572</v>
      </c>
      <c r="R337" s="195">
        <f t="shared" si="337"/>
        <v>0</v>
      </c>
      <c r="S337" s="197">
        <v>0.0</v>
      </c>
      <c r="T337" s="201">
        <f t="shared" si="31"/>
        <v>1</v>
      </c>
      <c r="U337" s="201">
        <v>0.99</v>
      </c>
      <c r="V337" s="194">
        <v>2678400.0</v>
      </c>
      <c r="W337" s="182">
        <f t="shared" si="3"/>
        <v>0</v>
      </c>
      <c r="X337" s="203" t="s">
        <v>291</v>
      </c>
      <c r="Y337" s="204">
        <v>1300000.0</v>
      </c>
      <c r="Z337" s="182"/>
      <c r="AA337" s="182"/>
      <c r="AB337" s="182"/>
      <c r="AC337" s="182"/>
      <c r="AD337" s="182"/>
      <c r="AE337" s="206">
        <f t="shared" si="137"/>
        <v>1300000</v>
      </c>
      <c r="AF337" s="207">
        <f t="shared" si="5"/>
        <v>1300000</v>
      </c>
      <c r="AG337" s="184"/>
      <c r="AH337" s="170"/>
      <c r="AI337" s="184"/>
      <c r="AJ337" s="2"/>
      <c r="AK337" s="2"/>
      <c r="AL337" s="10"/>
      <c r="AM337" s="211"/>
      <c r="AN337" s="51"/>
      <c r="AO337" s="212"/>
      <c r="AP337" s="10"/>
      <c r="AQ337" s="213"/>
      <c r="AR337" s="213"/>
      <c r="AS337" s="211"/>
      <c r="AT337" s="211"/>
      <c r="AU337" s="211"/>
      <c r="AV337" s="214"/>
      <c r="AW337" s="21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</row>
    <row r="338" ht="22.5" customHeight="1">
      <c r="A338" s="170">
        <f t="shared" si="6"/>
        <v>333</v>
      </c>
      <c r="B338" s="173" t="s">
        <v>2956</v>
      </c>
      <c r="C338" s="182" t="str">
        <f t="array" ref="C338">_xlfn.XLOOKUP(G338,DATABASE!$A$2:$A$806,DATABASE!$B$2:$B$806)</f>
        <v>PBB Online Dispenda Kab, Jl Suroyo No. 49 Probolinggo</v>
      </c>
      <c r="D338" s="184" t="str">
        <f t="array" ref="D338">_xlfn.XLOOKUP(G338,DATABASE!$A$2:$A$809,DATABASE!$C$2:$C$809)</f>
        <v>PBB</v>
      </c>
      <c r="E338" s="184" t="s">
        <v>351</v>
      </c>
      <c r="F338" s="184" t="s">
        <v>243</v>
      </c>
      <c r="G338" s="184" t="s">
        <v>667</v>
      </c>
      <c r="H338" s="184">
        <v>202512.0</v>
      </c>
      <c r="I338" s="184" t="s">
        <v>461</v>
      </c>
      <c r="J338" s="182"/>
      <c r="K338" s="184"/>
      <c r="L338" s="182" t="s">
        <v>669</v>
      </c>
      <c r="M338" s="194" t="s">
        <v>3173</v>
      </c>
      <c r="N338" s="191"/>
      <c r="O338" s="192">
        <v>5.77</v>
      </c>
      <c r="P338" s="194"/>
      <c r="Q338" s="195">
        <f t="shared" ref="Q338:R338" si="338">(O338*24*3600*30/8)/100000</f>
        <v>18.6948</v>
      </c>
      <c r="R338" s="195">
        <f t="shared" si="338"/>
        <v>0</v>
      </c>
      <c r="S338" s="197">
        <v>0.0</v>
      </c>
      <c r="T338" s="201">
        <f t="shared" si="31"/>
        <v>1</v>
      </c>
      <c r="U338" s="201">
        <v>0.99</v>
      </c>
      <c r="V338" s="194">
        <v>2678400.0</v>
      </c>
      <c r="W338" s="182">
        <f t="shared" si="3"/>
        <v>0</v>
      </c>
      <c r="X338" s="203" t="s">
        <v>291</v>
      </c>
      <c r="Y338" s="204">
        <v>2319819.0</v>
      </c>
      <c r="Z338" s="182"/>
      <c r="AA338" s="182"/>
      <c r="AB338" s="182"/>
      <c r="AC338" s="182"/>
      <c r="AD338" s="182"/>
      <c r="AE338" s="206">
        <f t="shared" si="137"/>
        <v>2319819</v>
      </c>
      <c r="AF338" s="207">
        <f t="shared" si="5"/>
        <v>2319819</v>
      </c>
      <c r="AG338" s="184"/>
      <c r="AH338" s="170" t="s">
        <v>276</v>
      </c>
      <c r="AI338" s="184"/>
      <c r="AJ338" s="2"/>
      <c r="AK338" s="2"/>
      <c r="AL338" s="10"/>
      <c r="AM338" s="211"/>
      <c r="AN338" s="51"/>
      <c r="AO338" s="212"/>
      <c r="AP338" s="10"/>
      <c r="AQ338" s="213"/>
      <c r="AR338" s="213"/>
      <c r="AS338" s="211"/>
      <c r="AT338" s="211"/>
      <c r="AU338" s="211"/>
      <c r="AV338" s="214"/>
      <c r="AW338" s="21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</row>
    <row r="339" ht="22.5" customHeight="1">
      <c r="A339" s="170">
        <f t="shared" si="6"/>
        <v>334</v>
      </c>
      <c r="B339" s="173" t="s">
        <v>2956</v>
      </c>
      <c r="C339" s="182" t="str">
        <f t="array" ref="C339">_xlfn.XLOOKUP(G339,DATABASE!$A$2:$A$806,DATABASE!$B$2:$B$806)</f>
        <v>Capem Tongas, Raya Tongas Krajan Tongaswetan, Kec. Tongas, Kabupaten Probolinggo</v>
      </c>
      <c r="D339" s="184" t="str">
        <f t="array" ref="D339">_xlfn.XLOOKUP(G339,DATABASE!$A$2:$A$809,DATABASE!$C$2:$C$809)</f>
        <v>CAPEM</v>
      </c>
      <c r="E339" s="184" t="s">
        <v>351</v>
      </c>
      <c r="F339" s="184" t="s">
        <v>243</v>
      </c>
      <c r="G339" s="184" t="s">
        <v>1325</v>
      </c>
      <c r="H339" s="184">
        <v>202512.0</v>
      </c>
      <c r="I339" s="184" t="s">
        <v>753</v>
      </c>
      <c r="J339" s="182"/>
      <c r="K339" s="184"/>
      <c r="L339" s="182" t="s">
        <v>1327</v>
      </c>
      <c r="M339" s="194" t="s">
        <v>3174</v>
      </c>
      <c r="N339" s="191"/>
      <c r="O339" s="192">
        <v>12.87</v>
      </c>
      <c r="P339" s="194"/>
      <c r="Q339" s="195">
        <f t="shared" ref="Q339:R339" si="339">(O339*24*3600*30/8)/100000</f>
        <v>41.6988</v>
      </c>
      <c r="R339" s="195">
        <f t="shared" si="339"/>
        <v>0</v>
      </c>
      <c r="S339" s="197">
        <v>0.0</v>
      </c>
      <c r="T339" s="201">
        <f t="shared" si="31"/>
        <v>1</v>
      </c>
      <c r="U339" s="201">
        <v>0.99</v>
      </c>
      <c r="V339" s="194">
        <v>2678400.0</v>
      </c>
      <c r="W339" s="182">
        <f t="shared" si="3"/>
        <v>0</v>
      </c>
      <c r="X339" s="203" t="s">
        <v>291</v>
      </c>
      <c r="Y339" s="204">
        <v>2792792.0</v>
      </c>
      <c r="Z339" s="182"/>
      <c r="AA339" s="182"/>
      <c r="AB339" s="182"/>
      <c r="AC339" s="182"/>
      <c r="AD339" s="182"/>
      <c r="AE339" s="206">
        <f t="shared" si="137"/>
        <v>2792792</v>
      </c>
      <c r="AF339" s="207">
        <f t="shared" si="5"/>
        <v>2792792</v>
      </c>
      <c r="AG339" s="184"/>
      <c r="AH339" s="170"/>
      <c r="AI339" s="184"/>
      <c r="AJ339" s="2"/>
      <c r="AK339" s="2"/>
      <c r="AL339" s="10"/>
      <c r="AM339" s="211"/>
      <c r="AN339" s="51"/>
      <c r="AO339" s="212"/>
      <c r="AP339" s="10"/>
      <c r="AQ339" s="213"/>
      <c r="AR339" s="213"/>
      <c r="AS339" s="211"/>
      <c r="AT339" s="211"/>
      <c r="AU339" s="211"/>
      <c r="AV339" s="214"/>
      <c r="AW339" s="21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</row>
    <row r="340" ht="22.5" customHeight="1">
      <c r="A340" s="170">
        <f t="shared" si="6"/>
        <v>335</v>
      </c>
      <c r="B340" s="173" t="s">
        <v>2956</v>
      </c>
      <c r="C340" s="182" t="str">
        <f t="array" ref="C340">_xlfn.XLOOKUP(G340,DATABASE!$A$2:$A$806,DATABASE!$B$2:$B$806)</f>
        <v>Samsat Online Capem Tongas, Jl Raya Tongas Rest Area, Probolinggo</v>
      </c>
      <c r="D340" s="184" t="str">
        <f t="array" ref="D340">_xlfn.XLOOKUP(G340,DATABASE!$A$2:$A$809,DATABASE!$C$2:$C$809)</f>
        <v>SAMSAT ONLINE</v>
      </c>
      <c r="E340" s="184" t="s">
        <v>351</v>
      </c>
      <c r="F340" s="184" t="s">
        <v>243</v>
      </c>
      <c r="G340" s="184" t="s">
        <v>312</v>
      </c>
      <c r="H340" s="184">
        <v>202512.0</v>
      </c>
      <c r="I340" s="184" t="s">
        <v>480</v>
      </c>
      <c r="J340" s="182"/>
      <c r="K340" s="184"/>
      <c r="L340" s="182" t="s">
        <v>314</v>
      </c>
      <c r="M340" s="191">
        <v>42156.0</v>
      </c>
      <c r="N340" s="191"/>
      <c r="O340" s="192">
        <v>0.99705</v>
      </c>
      <c r="P340" s="194"/>
      <c r="Q340" s="195">
        <f t="shared" ref="Q340:R340" si="340">(O340*24*3600*30/8)/100000</f>
        <v>3.230442</v>
      </c>
      <c r="R340" s="195">
        <f t="shared" si="340"/>
        <v>0</v>
      </c>
      <c r="S340" s="197">
        <v>0.0</v>
      </c>
      <c r="T340" s="201">
        <f t="shared" si="31"/>
        <v>1</v>
      </c>
      <c r="U340" s="201">
        <v>0.99</v>
      </c>
      <c r="V340" s="194">
        <v>2678400.0</v>
      </c>
      <c r="W340" s="182">
        <f t="shared" si="3"/>
        <v>0</v>
      </c>
      <c r="X340" s="203" t="s">
        <v>291</v>
      </c>
      <c r="Y340" s="204">
        <v>1950000.0</v>
      </c>
      <c r="Z340" s="182"/>
      <c r="AA340" s="182"/>
      <c r="AB340" s="182"/>
      <c r="AC340" s="182"/>
      <c r="AD340" s="182"/>
      <c r="AE340" s="206">
        <f t="shared" si="137"/>
        <v>1950000</v>
      </c>
      <c r="AF340" s="207">
        <f t="shared" si="5"/>
        <v>1950000</v>
      </c>
      <c r="AG340" s="184"/>
      <c r="AH340" s="170"/>
      <c r="AI340" s="184"/>
      <c r="AJ340" s="2"/>
      <c r="AK340" s="2"/>
      <c r="AL340" s="10"/>
      <c r="AM340" s="211"/>
      <c r="AN340" s="51"/>
      <c r="AO340" s="212"/>
      <c r="AP340" s="10"/>
      <c r="AQ340" s="213"/>
      <c r="AR340" s="213"/>
      <c r="AS340" s="211"/>
      <c r="AT340" s="211"/>
      <c r="AU340" s="211"/>
      <c r="AV340" s="214"/>
      <c r="AW340" s="21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</row>
    <row r="341" ht="22.5" customHeight="1">
      <c r="A341" s="170">
        <f t="shared" si="6"/>
        <v>336</v>
      </c>
      <c r="B341" s="173" t="s">
        <v>2956</v>
      </c>
      <c r="C341" s="182" t="str">
        <f t="array" ref="C341">_xlfn.XLOOKUP(G341,DATABASE!$A$2:$A$806,DATABASE!$B$2:$B$806)</f>
        <v>ATM PT Bromo Falcata, Jl. Raya Brantas KM1 Kademangan Probolinggo</v>
      </c>
      <c r="D341" s="184" t="str">
        <f t="array" ref="D341">_xlfn.XLOOKUP(G341,DATABASE!$A$2:$A$809,DATABASE!$C$2:$C$809)</f>
        <v>ATM</v>
      </c>
      <c r="E341" s="184" t="s">
        <v>351</v>
      </c>
      <c r="F341" s="184" t="s">
        <v>243</v>
      </c>
      <c r="G341" s="184" t="s">
        <v>1773</v>
      </c>
      <c r="H341" s="184">
        <v>202512.0</v>
      </c>
      <c r="I341" s="184" t="s">
        <v>1258</v>
      </c>
      <c r="J341" s="182"/>
      <c r="K341" s="184"/>
      <c r="L341" s="182" t="s">
        <v>1775</v>
      </c>
      <c r="M341" s="194" t="s">
        <v>3175</v>
      </c>
      <c r="N341" s="191"/>
      <c r="O341" s="192">
        <v>24.81</v>
      </c>
      <c r="P341" s="194"/>
      <c r="Q341" s="195">
        <f t="shared" ref="Q341:R341" si="341">(O341*24*3600*30/8)/100000</f>
        <v>80.3844</v>
      </c>
      <c r="R341" s="195">
        <f t="shared" si="341"/>
        <v>0</v>
      </c>
      <c r="S341" s="197">
        <v>0.0</v>
      </c>
      <c r="T341" s="201">
        <f t="shared" si="31"/>
        <v>1</v>
      </c>
      <c r="U341" s="201">
        <v>0.99</v>
      </c>
      <c r="V341" s="194">
        <v>2678400.0</v>
      </c>
      <c r="W341" s="182">
        <f t="shared" si="3"/>
        <v>0</v>
      </c>
      <c r="X341" s="203" t="s">
        <v>291</v>
      </c>
      <c r="Y341" s="204">
        <v>1300000.0</v>
      </c>
      <c r="Z341" s="182"/>
      <c r="AA341" s="182"/>
      <c r="AB341" s="182"/>
      <c r="AC341" s="182"/>
      <c r="AD341" s="182"/>
      <c r="AE341" s="206">
        <f t="shared" si="137"/>
        <v>1300000</v>
      </c>
      <c r="AF341" s="207">
        <f t="shared" si="5"/>
        <v>1300000</v>
      </c>
      <c r="AG341" s="184"/>
      <c r="AH341" s="170"/>
      <c r="AI341" s="184"/>
      <c r="AJ341" s="2"/>
      <c r="AK341" s="2"/>
      <c r="AL341" s="10"/>
      <c r="AM341" s="211"/>
      <c r="AN341" s="51"/>
      <c r="AO341" s="212"/>
      <c r="AP341" s="10"/>
      <c r="AQ341" s="213"/>
      <c r="AR341" s="213"/>
      <c r="AS341" s="211"/>
      <c r="AT341" s="211"/>
      <c r="AU341" s="211"/>
      <c r="AV341" s="214"/>
      <c r="AW341" s="21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</row>
    <row r="342" ht="22.5" customHeight="1">
      <c r="A342" s="170">
        <f t="shared" si="6"/>
        <v>337</v>
      </c>
      <c r="B342" s="173" t="s">
        <v>2956</v>
      </c>
      <c r="C342" s="182" t="str">
        <f t="array" ref="C342">_xlfn.XLOOKUP(G342,DATABASE!$A$2:$A$806,DATABASE!$B$2:$B$806)</f>
        <v>ATM Alfamart Ketapang, Jl. Raya Bromo KM.5 Probolinggo</v>
      </c>
      <c r="D342" s="184" t="str">
        <f t="array" ref="D342">_xlfn.XLOOKUP(G342,DATABASE!$A$2:$A$809,DATABASE!$C$2:$C$809)</f>
        <v>ATM</v>
      </c>
      <c r="E342" s="184" t="s">
        <v>351</v>
      </c>
      <c r="F342" s="184" t="s">
        <v>243</v>
      </c>
      <c r="G342" s="184" t="s">
        <v>1963</v>
      </c>
      <c r="H342" s="184">
        <v>202512.0</v>
      </c>
      <c r="I342" s="184" t="s">
        <v>1258</v>
      </c>
      <c r="J342" s="182"/>
      <c r="K342" s="184"/>
      <c r="L342" s="182" t="s">
        <v>1965</v>
      </c>
      <c r="M342" s="194" t="s">
        <v>3056</v>
      </c>
      <c r="N342" s="191"/>
      <c r="O342" s="192">
        <v>1.44207</v>
      </c>
      <c r="P342" s="194"/>
      <c r="Q342" s="195">
        <f t="shared" ref="Q342:R342" si="342">(O342*24*3600*30/8)/100000</f>
        <v>4.6723068</v>
      </c>
      <c r="R342" s="195">
        <f t="shared" si="342"/>
        <v>0</v>
      </c>
      <c r="S342" s="197">
        <v>0.0</v>
      </c>
      <c r="T342" s="201">
        <f t="shared" si="31"/>
        <v>1</v>
      </c>
      <c r="U342" s="201">
        <v>0.99</v>
      </c>
      <c r="V342" s="194">
        <v>2678400.0</v>
      </c>
      <c r="W342" s="182">
        <f t="shared" si="3"/>
        <v>0</v>
      </c>
      <c r="X342" s="203" t="s">
        <v>291</v>
      </c>
      <c r="Y342" s="204">
        <v>1300000.0</v>
      </c>
      <c r="Z342" s="182"/>
      <c r="AA342" s="182"/>
      <c r="AB342" s="182"/>
      <c r="AC342" s="182"/>
      <c r="AD342" s="182"/>
      <c r="AE342" s="206">
        <f t="shared" si="137"/>
        <v>1300000</v>
      </c>
      <c r="AF342" s="207">
        <f t="shared" si="5"/>
        <v>1300000</v>
      </c>
      <c r="AG342" s="184"/>
      <c r="AH342" s="170"/>
      <c r="AI342" s="184"/>
      <c r="AJ342" s="2"/>
      <c r="AK342" s="2"/>
      <c r="AL342" s="10"/>
      <c r="AM342" s="211"/>
      <c r="AN342" s="51"/>
      <c r="AO342" s="212"/>
      <c r="AP342" s="10"/>
      <c r="AQ342" s="213"/>
      <c r="AR342" s="213"/>
      <c r="AS342" s="211"/>
      <c r="AT342" s="211"/>
      <c r="AU342" s="211"/>
      <c r="AV342" s="214"/>
      <c r="AW342" s="21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</row>
    <row r="343" ht="22.5" customHeight="1">
      <c r="A343" s="170">
        <f t="shared" si="6"/>
        <v>338</v>
      </c>
      <c r="B343" s="173" t="s">
        <v>2956</v>
      </c>
      <c r="C343" s="182" t="str">
        <f t="array" ref="C343">_xlfn.XLOOKUP(G343,DATABASE!$A$2:$A$806,DATABASE!$B$2:$B$806)</f>
        <v>ATM Panca Marga, Jl. Yos Sudarso, Probolinggo</v>
      </c>
      <c r="D343" s="184" t="str">
        <f t="array" ref="D343">_xlfn.XLOOKUP(G343,DATABASE!$A$2:$A$809,DATABASE!$C$2:$C$809)</f>
        <v>ATM</v>
      </c>
      <c r="E343" s="184" t="s">
        <v>351</v>
      </c>
      <c r="F343" s="184" t="s">
        <v>243</v>
      </c>
      <c r="G343" s="184" t="s">
        <v>1966</v>
      </c>
      <c r="H343" s="184">
        <v>202512.0</v>
      </c>
      <c r="I343" s="184" t="s">
        <v>1258</v>
      </c>
      <c r="J343" s="182"/>
      <c r="K343" s="184"/>
      <c r="L343" s="182" t="s">
        <v>1968</v>
      </c>
      <c r="M343" s="194" t="s">
        <v>3056</v>
      </c>
      <c r="N343" s="191"/>
      <c r="O343" s="192">
        <v>0.6231500000000001</v>
      </c>
      <c r="P343" s="194"/>
      <c r="Q343" s="195">
        <f t="shared" ref="Q343:R343" si="343">(O343*24*3600*30/8)/100000</f>
        <v>2.019006</v>
      </c>
      <c r="R343" s="195">
        <f t="shared" si="343"/>
        <v>0</v>
      </c>
      <c r="S343" s="197">
        <v>0.0</v>
      </c>
      <c r="T343" s="201">
        <f t="shared" si="31"/>
        <v>1</v>
      </c>
      <c r="U343" s="201">
        <v>0.99</v>
      </c>
      <c r="V343" s="194">
        <v>2678400.0</v>
      </c>
      <c r="W343" s="182">
        <f t="shared" si="3"/>
        <v>0</v>
      </c>
      <c r="X343" s="203" t="s">
        <v>291</v>
      </c>
      <c r="Y343" s="204">
        <v>1300000.0</v>
      </c>
      <c r="Z343" s="182"/>
      <c r="AA343" s="182"/>
      <c r="AB343" s="182"/>
      <c r="AC343" s="182"/>
      <c r="AD343" s="182"/>
      <c r="AE343" s="206">
        <f t="shared" si="137"/>
        <v>1300000</v>
      </c>
      <c r="AF343" s="207">
        <f t="shared" si="5"/>
        <v>1300000</v>
      </c>
      <c r="AG343" s="184"/>
      <c r="AH343" s="170"/>
      <c r="AI343" s="184"/>
      <c r="AJ343" s="2"/>
      <c r="AK343" s="2"/>
      <c r="AL343" s="10"/>
      <c r="AM343" s="211"/>
      <c r="AN343" s="51"/>
      <c r="AO343" s="212"/>
      <c r="AP343" s="10"/>
      <c r="AQ343" s="213"/>
      <c r="AR343" s="213"/>
      <c r="AS343" s="211"/>
      <c r="AT343" s="211"/>
      <c r="AU343" s="211"/>
      <c r="AV343" s="214"/>
      <c r="AW343" s="21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</row>
    <row r="344" ht="22.5" customHeight="1">
      <c r="A344" s="170">
        <f t="shared" si="6"/>
        <v>339</v>
      </c>
      <c r="B344" s="173" t="s">
        <v>2956</v>
      </c>
      <c r="C344" s="182" t="str">
        <f t="array" ref="C344">_xlfn.XLOOKUP(G344,DATABASE!$A$2:$A$806,DATABASE!$B$2:$B$806)</f>
        <v>Host To Host S P P Univ. Pancamarga, Jl. Yos Sudarso, Probolinggo</v>
      </c>
      <c r="D344" s="184" t="str">
        <f t="array" ref="D344">_xlfn.XLOOKUP(G344,DATABASE!$A$2:$A$809,DATABASE!$C$2:$C$809)</f>
        <v>H2H</v>
      </c>
      <c r="E344" s="184" t="s">
        <v>351</v>
      </c>
      <c r="F344" s="184" t="s">
        <v>243</v>
      </c>
      <c r="G344" s="184" t="s">
        <v>702</v>
      </c>
      <c r="H344" s="184">
        <v>202512.0</v>
      </c>
      <c r="I344" s="184" t="s">
        <v>461</v>
      </c>
      <c r="J344" s="182"/>
      <c r="K344" s="184"/>
      <c r="L344" s="182" t="s">
        <v>704</v>
      </c>
      <c r="M344" s="191">
        <v>43745.0</v>
      </c>
      <c r="N344" s="191"/>
      <c r="O344" s="192">
        <v>2.74</v>
      </c>
      <c r="P344" s="194"/>
      <c r="Q344" s="195">
        <f t="shared" ref="Q344:R344" si="344">(O344*24*3600*30/8)/100000</f>
        <v>8.8776</v>
      </c>
      <c r="R344" s="195">
        <f t="shared" si="344"/>
        <v>0</v>
      </c>
      <c r="S344" s="197">
        <v>0.0</v>
      </c>
      <c r="T344" s="201">
        <f t="shared" si="31"/>
        <v>1</v>
      </c>
      <c r="U344" s="201">
        <v>0.99</v>
      </c>
      <c r="V344" s="194">
        <v>2678400.0</v>
      </c>
      <c r="W344" s="182">
        <f t="shared" si="3"/>
        <v>0</v>
      </c>
      <c r="X344" s="203" t="s">
        <v>291</v>
      </c>
      <c r="Y344" s="204">
        <v>2319819.0</v>
      </c>
      <c r="Z344" s="182"/>
      <c r="AA344" s="182"/>
      <c r="AB344" s="182"/>
      <c r="AC344" s="182"/>
      <c r="AD344" s="182"/>
      <c r="AE344" s="206">
        <f t="shared" si="137"/>
        <v>2319819</v>
      </c>
      <c r="AF344" s="207">
        <f t="shared" si="5"/>
        <v>2319819</v>
      </c>
      <c r="AG344" s="184"/>
      <c r="AH344" s="170" t="s">
        <v>276</v>
      </c>
      <c r="AI344" s="589"/>
      <c r="AJ344" s="2"/>
      <c r="AK344" s="2"/>
      <c r="AL344" s="2"/>
      <c r="AM344" s="272"/>
      <c r="AN344" s="51"/>
      <c r="AO344" s="212"/>
      <c r="AP344" s="10"/>
      <c r="AQ344" s="213"/>
      <c r="AR344" s="213"/>
      <c r="AS344" s="211"/>
      <c r="AT344" s="211"/>
      <c r="AU344" s="211"/>
      <c r="AV344" s="214"/>
      <c r="AW344" s="21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</row>
    <row r="345" ht="22.5" customHeight="1">
      <c r="A345" s="170">
        <f t="shared" si="6"/>
        <v>340</v>
      </c>
      <c r="B345" s="173" t="s">
        <v>2956</v>
      </c>
      <c r="C345" s="182" t="str">
        <f t="array" ref="C345">_xlfn.XLOOKUP(G345,DATABASE!$A$2:$A$806,DATABASE!$B$2:$B$806)</f>
        <v>Payment Point Sistem Administrasi Manunggal Satu Atap Probolinggo Jl.Basuki Rahmat No.11,Probolinggo</v>
      </c>
      <c r="D345" s="184" t="str">
        <f t="array" ref="D345">_xlfn.XLOOKUP(G345,DATABASE!$A$2:$A$809,DATABASE!$C$2:$C$809)</f>
        <v>PAYMENT POINT</v>
      </c>
      <c r="E345" s="184" t="s">
        <v>351</v>
      </c>
      <c r="F345" s="184" t="s">
        <v>243</v>
      </c>
      <c r="G345" s="184" t="s">
        <v>2237</v>
      </c>
      <c r="H345" s="184">
        <v>202512.0</v>
      </c>
      <c r="I345" s="184" t="s">
        <v>461</v>
      </c>
      <c r="J345" s="184"/>
      <c r="K345" s="184"/>
      <c r="L345" s="182" t="s">
        <v>2239</v>
      </c>
      <c r="M345" s="194" t="s">
        <v>3034</v>
      </c>
      <c r="N345" s="191"/>
      <c r="O345" s="192">
        <v>1.80374</v>
      </c>
      <c r="P345" s="194"/>
      <c r="Q345" s="195">
        <f t="shared" ref="Q345:R345" si="345">(O345*24*3600*30/8)/100000</f>
        <v>5.8441176</v>
      </c>
      <c r="R345" s="195">
        <f t="shared" si="345"/>
        <v>0</v>
      </c>
      <c r="S345" s="197">
        <v>0.0</v>
      </c>
      <c r="T345" s="201">
        <f t="shared" si="31"/>
        <v>1</v>
      </c>
      <c r="U345" s="201">
        <v>0.99</v>
      </c>
      <c r="V345" s="194">
        <v>2678400.0</v>
      </c>
      <c r="W345" s="182">
        <f t="shared" si="3"/>
        <v>0</v>
      </c>
      <c r="X345" s="203" t="s">
        <v>291</v>
      </c>
      <c r="Y345" s="204">
        <v>2319819.0</v>
      </c>
      <c r="Z345" s="204"/>
      <c r="AA345" s="182"/>
      <c r="AB345" s="182"/>
      <c r="AC345" s="182"/>
      <c r="AD345" s="182"/>
      <c r="AE345" s="206">
        <f t="shared" si="137"/>
        <v>2319819</v>
      </c>
      <c r="AF345" s="207">
        <f t="shared" si="5"/>
        <v>2319819</v>
      </c>
      <c r="AG345" s="184"/>
      <c r="AH345" s="170"/>
      <c r="AI345" s="184"/>
      <c r="AJ345" s="2"/>
      <c r="AK345" s="2"/>
      <c r="AL345" s="10"/>
      <c r="AM345" s="211"/>
      <c r="AN345" s="51"/>
      <c r="AO345" s="212"/>
      <c r="AP345" s="10"/>
      <c r="AQ345" s="213"/>
      <c r="AR345" s="213"/>
      <c r="AS345" s="211"/>
      <c r="AT345" s="211"/>
      <c r="AU345" s="211"/>
      <c r="AV345" s="214"/>
      <c r="AW345" s="21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</row>
    <row r="346" ht="22.5" customHeight="1">
      <c r="A346" s="170">
        <f t="shared" si="6"/>
        <v>341</v>
      </c>
      <c r="B346" s="173" t="s">
        <v>2956</v>
      </c>
      <c r="C346" s="182" t="str">
        <f t="array" ref="C346">_xlfn.XLOOKUP(G346,DATABASE!$A$2:$A$806,DATABASE!$B$2:$B$806)</f>
        <v>Kantor Kas Mall Pelayanan Publik Probolinggo, GOR A Yani , Jl. Dr.Sutomo No.60, Tisnonegaran Probolinggo</v>
      </c>
      <c r="D346" s="184" t="str">
        <f t="array" ref="D346">_xlfn.XLOOKUP(G346,DATABASE!$A$2:$A$809,DATABASE!$C$2:$C$809)</f>
        <v>KANTOR KAS</v>
      </c>
      <c r="E346" s="184" t="s">
        <v>351</v>
      </c>
      <c r="F346" s="184" t="s">
        <v>243</v>
      </c>
      <c r="G346" s="184" t="s">
        <v>2254</v>
      </c>
      <c r="H346" s="184">
        <v>202512.0</v>
      </c>
      <c r="I346" s="184" t="s">
        <v>461</v>
      </c>
      <c r="J346" s="182"/>
      <c r="K346" s="184"/>
      <c r="L346" s="182" t="s">
        <v>2256</v>
      </c>
      <c r="M346" s="194" t="s">
        <v>3177</v>
      </c>
      <c r="N346" s="191"/>
      <c r="O346" s="192">
        <v>1.91625</v>
      </c>
      <c r="P346" s="194"/>
      <c r="Q346" s="195">
        <f t="shared" ref="Q346:R346" si="346">(O346*24*3600*30/8)/100000</f>
        <v>6.20865</v>
      </c>
      <c r="R346" s="195">
        <f t="shared" si="346"/>
        <v>0</v>
      </c>
      <c r="S346" s="197">
        <v>0.0</v>
      </c>
      <c r="T346" s="201">
        <f t="shared" si="31"/>
        <v>1</v>
      </c>
      <c r="U346" s="201">
        <v>0.99</v>
      </c>
      <c r="V346" s="194">
        <v>2678400.0</v>
      </c>
      <c r="W346" s="182">
        <f t="shared" si="3"/>
        <v>0</v>
      </c>
      <c r="X346" s="203" t="s">
        <v>291</v>
      </c>
      <c r="Y346" s="204">
        <v>2319819.0</v>
      </c>
      <c r="Z346" s="182"/>
      <c r="AA346" s="182"/>
      <c r="AB346" s="182"/>
      <c r="AC346" s="182"/>
      <c r="AD346" s="182"/>
      <c r="AE346" s="206">
        <f t="shared" si="137"/>
        <v>2319819</v>
      </c>
      <c r="AF346" s="207">
        <f t="shared" si="5"/>
        <v>2319819</v>
      </c>
      <c r="AG346" s="184"/>
      <c r="AH346" s="170"/>
      <c r="AI346" s="184"/>
      <c r="AJ346" s="2"/>
      <c r="AK346" s="2"/>
      <c r="AL346" s="10"/>
      <c r="AM346" s="211"/>
      <c r="AN346" s="51"/>
      <c r="AO346" s="212"/>
      <c r="AP346" s="10"/>
      <c r="AQ346" s="213"/>
      <c r="AR346" s="213"/>
      <c r="AS346" s="211"/>
      <c r="AT346" s="211"/>
      <c r="AU346" s="211"/>
      <c r="AV346" s="214"/>
      <c r="AW346" s="21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</row>
    <row r="347" ht="22.5" customHeight="1">
      <c r="A347" s="170">
        <f t="shared" si="6"/>
        <v>342</v>
      </c>
      <c r="B347" s="173" t="s">
        <v>2956</v>
      </c>
      <c r="C347" s="182" t="str">
        <f t="array" ref="C347">_xlfn.XLOOKUP(G347,DATABASE!$A$2:$A$806,DATABASE!$B$2:$B$806)</f>
        <v>Capem Leces</v>
      </c>
      <c r="D347" s="184" t="str">
        <f t="array" ref="D347">_xlfn.XLOOKUP(G347,DATABASE!$A$2:$A$809,DATABASE!$C$2:$C$809)</f>
        <v>CAPEM</v>
      </c>
      <c r="E347" s="184" t="s">
        <v>351</v>
      </c>
      <c r="F347" s="184" t="s">
        <v>243</v>
      </c>
      <c r="G347" s="184" t="s">
        <v>1133</v>
      </c>
      <c r="H347" s="184">
        <v>202512.0</v>
      </c>
      <c r="I347" s="184" t="s">
        <v>753</v>
      </c>
      <c r="J347" s="182"/>
      <c r="K347" s="184"/>
      <c r="L347" s="182" t="s">
        <v>1135</v>
      </c>
      <c r="M347" s="191">
        <v>42186.0</v>
      </c>
      <c r="N347" s="191"/>
      <c r="O347" s="192">
        <v>17.79</v>
      </c>
      <c r="P347" s="194"/>
      <c r="Q347" s="195">
        <f t="shared" ref="Q347:R347" si="347">(O347*24*3600*30/8)/100000</f>
        <v>57.6396</v>
      </c>
      <c r="R347" s="195">
        <f t="shared" si="347"/>
        <v>0</v>
      </c>
      <c r="S347" s="197">
        <v>0.0</v>
      </c>
      <c r="T347" s="201">
        <f t="shared" si="31"/>
        <v>1</v>
      </c>
      <c r="U347" s="201">
        <v>0.99</v>
      </c>
      <c r="V347" s="194">
        <v>2678400.0</v>
      </c>
      <c r="W347" s="182">
        <f t="shared" si="3"/>
        <v>0</v>
      </c>
      <c r="X347" s="203" t="s">
        <v>291</v>
      </c>
      <c r="Y347" s="204">
        <v>2792792.0</v>
      </c>
      <c r="Z347" s="182"/>
      <c r="AA347" s="182"/>
      <c r="AB347" s="182"/>
      <c r="AC347" s="182"/>
      <c r="AD347" s="182"/>
      <c r="AE347" s="206">
        <f t="shared" si="137"/>
        <v>2792792</v>
      </c>
      <c r="AF347" s="207">
        <f t="shared" si="5"/>
        <v>2792792</v>
      </c>
      <c r="AG347" s="184"/>
      <c r="AH347" s="170"/>
      <c r="AI347" s="184"/>
      <c r="AJ347" s="2"/>
      <c r="AK347" s="2"/>
      <c r="AL347" s="10"/>
      <c r="AM347" s="211"/>
      <c r="AN347" s="51"/>
      <c r="AO347" s="212"/>
      <c r="AP347" s="10"/>
      <c r="AQ347" s="213"/>
      <c r="AR347" s="213"/>
      <c r="AS347" s="211"/>
      <c r="AT347" s="211"/>
      <c r="AU347" s="211"/>
      <c r="AV347" s="214"/>
      <c r="AW347" s="21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</row>
    <row r="348" ht="22.5" customHeight="1">
      <c r="A348" s="170">
        <f t="shared" si="6"/>
        <v>343</v>
      </c>
      <c r="B348" s="173" t="s">
        <v>2956</v>
      </c>
      <c r="C348" s="182" t="str">
        <f t="array" ref="C348">_xlfn.XLOOKUP(G348,DATABASE!$A$2:$A$806,DATABASE!$B$2:$B$806)</f>
        <v>Kantor Kas RSUD Moch Saleh,Jl. M. Panjaitan No. 65, Sukabumi, Kec Mayangan Probolinggo</v>
      </c>
      <c r="D348" s="184" t="str">
        <f t="array" ref="D348">_xlfn.XLOOKUP(G348,DATABASE!$A$2:$A$809,DATABASE!$C$2:$C$809)</f>
        <v>KANTOR KAS</v>
      </c>
      <c r="E348" s="184" t="s">
        <v>351</v>
      </c>
      <c r="F348" s="184" t="s">
        <v>243</v>
      </c>
      <c r="G348" s="184" t="s">
        <v>2467</v>
      </c>
      <c r="H348" s="184">
        <v>202512.0</v>
      </c>
      <c r="I348" s="184" t="s">
        <v>461</v>
      </c>
      <c r="J348" s="182"/>
      <c r="K348" s="184"/>
      <c r="L348" s="182" t="s">
        <v>2469</v>
      </c>
      <c r="M348" s="191">
        <v>44203.0</v>
      </c>
      <c r="N348" s="191"/>
      <c r="O348" s="192">
        <v>3.96</v>
      </c>
      <c r="P348" s="194"/>
      <c r="Q348" s="195">
        <f t="shared" ref="Q348:R348" si="348">(O348*24*3600*30/8)/100000</f>
        <v>12.8304</v>
      </c>
      <c r="R348" s="195">
        <f t="shared" si="348"/>
        <v>0</v>
      </c>
      <c r="S348" s="197">
        <v>0.0</v>
      </c>
      <c r="T348" s="201">
        <f t="shared" si="31"/>
        <v>1</v>
      </c>
      <c r="U348" s="201">
        <v>0.99</v>
      </c>
      <c r="V348" s="194">
        <v>2678400.0</v>
      </c>
      <c r="W348" s="182">
        <f t="shared" si="3"/>
        <v>0</v>
      </c>
      <c r="X348" s="203" t="s">
        <v>291</v>
      </c>
      <c r="Y348" s="204">
        <v>2319819.0</v>
      </c>
      <c r="Z348" s="182"/>
      <c r="AA348" s="182"/>
      <c r="AB348" s="182"/>
      <c r="AC348" s="182"/>
      <c r="AD348" s="182"/>
      <c r="AE348" s="206">
        <f t="shared" si="137"/>
        <v>2319819</v>
      </c>
      <c r="AF348" s="207">
        <f t="shared" si="5"/>
        <v>2319819</v>
      </c>
      <c r="AG348" s="184"/>
      <c r="AH348" s="170"/>
      <c r="AI348" s="184"/>
      <c r="AJ348" s="2"/>
      <c r="AK348" s="2"/>
      <c r="AL348" s="10"/>
      <c r="AM348" s="211"/>
      <c r="AN348" s="51"/>
      <c r="AO348" s="212"/>
      <c r="AP348" s="10"/>
      <c r="AQ348" s="213"/>
      <c r="AR348" s="213"/>
      <c r="AS348" s="211"/>
      <c r="AT348" s="211"/>
      <c r="AU348" s="211"/>
      <c r="AV348" s="214"/>
      <c r="AW348" s="21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</row>
    <row r="349" ht="22.5" customHeight="1">
      <c r="A349" s="170">
        <f t="shared" si="6"/>
        <v>344</v>
      </c>
      <c r="B349" s="173" t="s">
        <v>2956</v>
      </c>
      <c r="C349" s="182" t="str">
        <f t="array" ref="C349">_xlfn.XLOOKUP(G349,DATABASE!$A$2:$A$806,DATABASE!$B$2:$B$806)</f>
        <v>Capem Gatot Subroto , Jl. Gatot Subroto No. 35, Kelurahan Jati, Kec Mayangan,Probolinggo</v>
      </c>
      <c r="D349" s="184" t="str">
        <f t="array" ref="D349">_xlfn.XLOOKUP(G349,DATABASE!$A$2:$A$809,DATABASE!$C$2:$C$809)</f>
        <v>CAPEM</v>
      </c>
      <c r="E349" s="184" t="s">
        <v>351</v>
      </c>
      <c r="F349" s="184" t="s">
        <v>243</v>
      </c>
      <c r="G349" s="184" t="s">
        <v>1322</v>
      </c>
      <c r="H349" s="184">
        <v>202512.0</v>
      </c>
      <c r="I349" s="184" t="s">
        <v>753</v>
      </c>
      <c r="J349" s="182"/>
      <c r="K349" s="184"/>
      <c r="L349" s="182" t="s">
        <v>1324</v>
      </c>
      <c r="M349" s="194" t="s">
        <v>579</v>
      </c>
      <c r="N349" s="191"/>
      <c r="O349" s="192">
        <v>16.61</v>
      </c>
      <c r="P349" s="194"/>
      <c r="Q349" s="195">
        <f t="shared" ref="Q349:R349" si="349">(O349*24*3600*30/8)/100000</f>
        <v>53.8164</v>
      </c>
      <c r="R349" s="195">
        <f t="shared" si="349"/>
        <v>0</v>
      </c>
      <c r="S349" s="197">
        <v>0.0</v>
      </c>
      <c r="T349" s="201">
        <f t="shared" si="31"/>
        <v>1</v>
      </c>
      <c r="U349" s="201">
        <v>0.99</v>
      </c>
      <c r="V349" s="194">
        <v>2678400.0</v>
      </c>
      <c r="W349" s="182">
        <f t="shared" si="3"/>
        <v>0</v>
      </c>
      <c r="X349" s="203" t="s">
        <v>291</v>
      </c>
      <c r="Y349" s="204">
        <v>2792792.0</v>
      </c>
      <c r="Z349" s="182"/>
      <c r="AA349" s="182"/>
      <c r="AB349" s="182"/>
      <c r="AC349" s="182"/>
      <c r="AD349" s="182"/>
      <c r="AE349" s="206">
        <f t="shared" si="137"/>
        <v>2792792</v>
      </c>
      <c r="AF349" s="207">
        <f t="shared" si="5"/>
        <v>2792792</v>
      </c>
      <c r="AG349" s="184"/>
      <c r="AH349" s="170"/>
      <c r="AI349" s="184"/>
      <c r="AJ349" s="2"/>
      <c r="AK349" s="2"/>
      <c r="AL349" s="10"/>
      <c r="AM349" s="211"/>
      <c r="AN349" s="51"/>
      <c r="AO349" s="212"/>
      <c r="AP349" s="10"/>
      <c r="AQ349" s="213"/>
      <c r="AR349" s="213"/>
      <c r="AS349" s="211"/>
      <c r="AT349" s="211"/>
      <c r="AU349" s="211"/>
      <c r="AV349" s="214"/>
      <c r="AW349" s="21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</row>
    <row r="350" ht="22.5" customHeight="1">
      <c r="A350" s="170">
        <f t="shared" si="6"/>
        <v>345</v>
      </c>
      <c r="B350" s="173" t="s">
        <v>2956</v>
      </c>
      <c r="C350" s="182" t="str">
        <f t="array" ref="C350">_xlfn.XLOOKUP(G350,DATABASE!$A$2:$A$806,DATABASE!$B$2:$B$806)</f>
        <v>ATM RSIA Muhammadiyah, Raya Panglima Sudirman No.65, Probolinggo</v>
      </c>
      <c r="D350" s="184" t="str">
        <f t="array" ref="D350">_xlfn.XLOOKUP(G350,DATABASE!$A$2:$A$809,DATABASE!$C$2:$C$809)</f>
        <v>ATM</v>
      </c>
      <c r="E350" s="184" t="s">
        <v>351</v>
      </c>
      <c r="F350" s="184" t="s">
        <v>243</v>
      </c>
      <c r="G350" s="184" t="s">
        <v>2585</v>
      </c>
      <c r="H350" s="184">
        <v>202512.0</v>
      </c>
      <c r="I350" s="184" t="s">
        <v>1258</v>
      </c>
      <c r="J350" s="182"/>
      <c r="K350" s="184"/>
      <c r="L350" s="182" t="s">
        <v>2587</v>
      </c>
      <c r="M350" s="191">
        <v>44721.0</v>
      </c>
      <c r="N350" s="191"/>
      <c r="O350" s="192">
        <v>1.17736</v>
      </c>
      <c r="P350" s="194"/>
      <c r="Q350" s="195">
        <f t="shared" ref="Q350:R350" si="350">(O350*24*3600*30/8)/100000</f>
        <v>3.8146464</v>
      </c>
      <c r="R350" s="195">
        <f t="shared" si="350"/>
        <v>0</v>
      </c>
      <c r="S350" s="197">
        <v>0.0</v>
      </c>
      <c r="T350" s="201">
        <f t="shared" si="31"/>
        <v>1</v>
      </c>
      <c r="U350" s="201">
        <v>0.99</v>
      </c>
      <c r="V350" s="194">
        <v>2678400.0</v>
      </c>
      <c r="W350" s="182">
        <f t="shared" si="3"/>
        <v>0</v>
      </c>
      <c r="X350" s="203" t="s">
        <v>291</v>
      </c>
      <c r="Y350" s="204">
        <v>1300000.0</v>
      </c>
      <c r="Z350" s="182"/>
      <c r="AA350" s="182"/>
      <c r="AB350" s="182"/>
      <c r="AC350" s="182"/>
      <c r="AD350" s="182"/>
      <c r="AE350" s="206">
        <f t="shared" si="137"/>
        <v>1300000</v>
      </c>
      <c r="AF350" s="207">
        <f t="shared" si="5"/>
        <v>1300000</v>
      </c>
      <c r="AG350" s="184"/>
      <c r="AH350" s="170"/>
      <c r="AI350" s="184"/>
      <c r="AJ350" s="2"/>
      <c r="AK350" s="2"/>
      <c r="AL350" s="10"/>
      <c r="AM350" s="211"/>
      <c r="AN350" s="51"/>
      <c r="AO350" s="212"/>
      <c r="AP350" s="10"/>
      <c r="AQ350" s="213"/>
      <c r="AR350" s="213"/>
      <c r="AS350" s="211"/>
      <c r="AT350" s="211"/>
      <c r="AU350" s="211"/>
      <c r="AV350" s="214"/>
      <c r="AW350" s="21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</row>
    <row r="351" ht="22.5" customHeight="1">
      <c r="A351" s="170">
        <f t="shared" si="6"/>
        <v>346</v>
      </c>
      <c r="B351" s="173" t="s">
        <v>2956</v>
      </c>
      <c r="C351" s="182" t="str">
        <f t="array" ref="C351">_xlfn.XLOOKUP(G351,DATABASE!$A$2:$A$806,DATABASE!$B$2:$B$806)</f>
        <v>Payment Point Universitas Pancamarga , Jl. Yos Sudarso, No. 107, Pabean, Dringu, Probolinggo</v>
      </c>
      <c r="D351" s="184" t="str">
        <f t="array" ref="D351">_xlfn.XLOOKUP(G351,DATABASE!$A$2:$A$809,DATABASE!$C$2:$C$809)</f>
        <v>PAYMENT POINT</v>
      </c>
      <c r="E351" s="184" t="s">
        <v>351</v>
      </c>
      <c r="F351" s="184" t="s">
        <v>243</v>
      </c>
      <c r="G351" s="184" t="s">
        <v>2598</v>
      </c>
      <c r="H351" s="184">
        <v>202512.0</v>
      </c>
      <c r="I351" s="184" t="s">
        <v>461</v>
      </c>
      <c r="J351" s="182"/>
      <c r="K351" s="184"/>
      <c r="L351" s="182" t="s">
        <v>2600</v>
      </c>
      <c r="M351" s="194" t="s">
        <v>3179</v>
      </c>
      <c r="N351" s="191"/>
      <c r="O351" s="192">
        <v>0.17016</v>
      </c>
      <c r="P351" s="194"/>
      <c r="Q351" s="195">
        <f t="shared" ref="Q351:R351" si="351">(O351*24*3600*30/8)/100000</f>
        <v>0.5513184</v>
      </c>
      <c r="R351" s="195">
        <f t="shared" si="351"/>
        <v>0</v>
      </c>
      <c r="S351" s="197">
        <v>0.0</v>
      </c>
      <c r="T351" s="201">
        <f t="shared" si="31"/>
        <v>1</v>
      </c>
      <c r="U351" s="201">
        <v>0.99</v>
      </c>
      <c r="V351" s="194">
        <v>2678400.0</v>
      </c>
      <c r="W351" s="182">
        <f t="shared" si="3"/>
        <v>0</v>
      </c>
      <c r="X351" s="203" t="s">
        <v>291</v>
      </c>
      <c r="Y351" s="204">
        <v>2319819.0</v>
      </c>
      <c r="Z351" s="182"/>
      <c r="AA351" s="182"/>
      <c r="AB351" s="182"/>
      <c r="AC351" s="182"/>
      <c r="AD351" s="182"/>
      <c r="AE351" s="206">
        <f t="shared" si="137"/>
        <v>2319819</v>
      </c>
      <c r="AF351" s="207">
        <f t="shared" si="5"/>
        <v>2319819</v>
      </c>
      <c r="AG351" s="184"/>
      <c r="AH351" s="170"/>
      <c r="AI351" s="184"/>
      <c r="AJ351" s="2"/>
      <c r="AK351" s="2"/>
      <c r="AL351" s="10"/>
      <c r="AM351" s="211"/>
      <c r="AN351" s="51"/>
      <c r="AO351" s="212"/>
      <c r="AP351" s="10"/>
      <c r="AQ351" s="213"/>
      <c r="AR351" s="213"/>
      <c r="AS351" s="211"/>
      <c r="AT351" s="211"/>
      <c r="AU351" s="211"/>
      <c r="AV351" s="214"/>
      <c r="AW351" s="21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</row>
    <row r="352" ht="22.5" customHeight="1">
      <c r="A352" s="170">
        <f t="shared" si="6"/>
        <v>347</v>
      </c>
      <c r="B352" s="173" t="s">
        <v>2956</v>
      </c>
      <c r="C352" s="182" t="str">
        <f t="array" ref="C352">_xlfn.XLOOKUP(G352,DATABASE!$A$2:$A$806,DATABASE!$B$2:$B$806)</f>
        <v>ATM Alun-Alun Kota Probolinggo, JL. Ahmad Yani 103 Probolinggo</v>
      </c>
      <c r="D352" s="184" t="str">
        <f t="array" ref="D352">_xlfn.XLOOKUP(G352,DATABASE!$A$2:$A$809,DATABASE!$C$2:$C$809)</f>
        <v>ATM</v>
      </c>
      <c r="E352" s="184" t="s">
        <v>351</v>
      </c>
      <c r="F352" s="184" t="s">
        <v>243</v>
      </c>
      <c r="G352" s="184" t="s">
        <v>523</v>
      </c>
      <c r="H352" s="184">
        <v>202512.0</v>
      </c>
      <c r="I352" s="184" t="s">
        <v>1258</v>
      </c>
      <c r="J352" s="182"/>
      <c r="K352" s="184"/>
      <c r="L352" s="182" t="s">
        <v>525</v>
      </c>
      <c r="M352" s="194" t="s">
        <v>3180</v>
      </c>
      <c r="N352" s="191"/>
      <c r="O352" s="192">
        <v>39.25</v>
      </c>
      <c r="P352" s="194"/>
      <c r="Q352" s="195">
        <f t="shared" ref="Q352:R352" si="352">(O352*24*3600*30/8)/100000</f>
        <v>127.17</v>
      </c>
      <c r="R352" s="195">
        <f t="shared" si="352"/>
        <v>0</v>
      </c>
      <c r="S352" s="197">
        <v>0.0</v>
      </c>
      <c r="T352" s="201">
        <f t="shared" si="31"/>
        <v>1</v>
      </c>
      <c r="U352" s="201">
        <v>0.99</v>
      </c>
      <c r="V352" s="194">
        <v>2678400.0</v>
      </c>
      <c r="W352" s="182">
        <f t="shared" si="3"/>
        <v>0</v>
      </c>
      <c r="X352" s="203" t="s">
        <v>291</v>
      </c>
      <c r="Y352" s="204">
        <v>1300000.0</v>
      </c>
      <c r="Z352" s="182"/>
      <c r="AA352" s="182"/>
      <c r="AB352" s="182"/>
      <c r="AC352" s="182"/>
      <c r="AD352" s="182"/>
      <c r="AE352" s="206">
        <f t="shared" si="137"/>
        <v>1300000</v>
      </c>
      <c r="AF352" s="207">
        <f t="shared" si="5"/>
        <v>1300000</v>
      </c>
      <c r="AG352" s="184"/>
      <c r="AH352" s="170"/>
      <c r="AI352" s="184"/>
      <c r="AJ352" s="2"/>
      <c r="AK352" s="2"/>
      <c r="AL352" s="10"/>
      <c r="AM352" s="211"/>
      <c r="AN352" s="51"/>
      <c r="AO352" s="212"/>
      <c r="AP352" s="10"/>
      <c r="AQ352" s="213"/>
      <c r="AR352" s="213"/>
      <c r="AS352" s="211"/>
      <c r="AT352" s="211"/>
      <c r="AU352" s="211"/>
      <c r="AV352" s="214"/>
      <c r="AW352" s="21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</row>
    <row r="353" ht="22.5" customHeight="1">
      <c r="A353" s="170">
        <f t="shared" si="6"/>
        <v>348</v>
      </c>
      <c r="B353" s="173" t="s">
        <v>2968</v>
      </c>
      <c r="C353" s="182" t="str">
        <f t="array" ref="C353">_xlfn.XLOOKUP(G353,DATABASE!$A$2:$A$806,DATABASE!$B$2:$B$806)</f>
        <v>Cabang Kraksaan,Jl. Panglima Sudirman NO. 144 Kraksan Probolinggo</v>
      </c>
      <c r="D353" s="184" t="str">
        <f t="array" ref="D353">_xlfn.XLOOKUP(G353,DATABASE!$A$2:$A$809,DATABASE!$C$2:$C$809)</f>
        <v>CABANG</v>
      </c>
      <c r="E353" s="184" t="s">
        <v>351</v>
      </c>
      <c r="F353" s="184" t="s">
        <v>243</v>
      </c>
      <c r="G353" s="184" t="s">
        <v>926</v>
      </c>
      <c r="H353" s="184">
        <v>202512.0</v>
      </c>
      <c r="I353" s="184" t="s">
        <v>575</v>
      </c>
      <c r="J353" s="182"/>
      <c r="K353" s="184"/>
      <c r="L353" s="182" t="s">
        <v>928</v>
      </c>
      <c r="M353" s="194" t="s">
        <v>3181</v>
      </c>
      <c r="N353" s="191"/>
      <c r="O353" s="192">
        <v>0.28149</v>
      </c>
      <c r="P353" s="194"/>
      <c r="Q353" s="195">
        <f t="shared" ref="Q353:R353" si="353">(O353*24*3600*30/8)/100000</f>
        <v>0.9120276</v>
      </c>
      <c r="R353" s="195">
        <f t="shared" si="353"/>
        <v>0</v>
      </c>
      <c r="S353" s="197">
        <v>0.0</v>
      </c>
      <c r="T353" s="201">
        <f t="shared" si="31"/>
        <v>1</v>
      </c>
      <c r="U353" s="201">
        <v>0.99</v>
      </c>
      <c r="V353" s="194">
        <v>2678400.0</v>
      </c>
      <c r="W353" s="182">
        <f t="shared" si="3"/>
        <v>0</v>
      </c>
      <c r="X353" s="203" t="s">
        <v>291</v>
      </c>
      <c r="Y353" s="204">
        <v>3671171.0</v>
      </c>
      <c r="Z353" s="182"/>
      <c r="AA353" s="182"/>
      <c r="AB353" s="182"/>
      <c r="AC353" s="182"/>
      <c r="AD353" s="182"/>
      <c r="AE353" s="206">
        <f t="shared" si="137"/>
        <v>3671171</v>
      </c>
      <c r="AF353" s="207">
        <f t="shared" si="5"/>
        <v>3671171</v>
      </c>
      <c r="AG353" s="207">
        <v>3.3015307E7</v>
      </c>
      <c r="AH353" s="170"/>
      <c r="AI353" s="184"/>
      <c r="AJ353" s="2"/>
      <c r="AK353" s="2"/>
      <c r="AL353" s="10"/>
      <c r="AM353" s="211"/>
      <c r="AN353" s="51"/>
      <c r="AO353" s="212"/>
      <c r="AP353" s="10"/>
      <c r="AQ353" s="213"/>
      <c r="AR353" s="213"/>
      <c r="AS353" s="211"/>
      <c r="AT353" s="211"/>
      <c r="AU353" s="211"/>
      <c r="AV353" s="214"/>
      <c r="AW353" s="214"/>
      <c r="AX353" s="310"/>
      <c r="AY353" s="310"/>
      <c r="AZ353" s="310"/>
      <c r="BA353" s="310"/>
      <c r="BB353" s="310"/>
      <c r="BC353" s="310"/>
      <c r="BD353" s="310"/>
      <c r="BE353" s="310"/>
      <c r="BF353" s="310"/>
      <c r="BG353" s="310"/>
      <c r="BH353" s="310"/>
      <c r="BI353" s="310"/>
      <c r="BJ353" s="310"/>
      <c r="BK353" s="310"/>
      <c r="BL353" s="310"/>
      <c r="BM353" s="310"/>
      <c r="BN353" s="310"/>
      <c r="BO353" s="310"/>
      <c r="BP353" s="310"/>
      <c r="BQ353" s="310"/>
      <c r="BR353" s="310"/>
      <c r="BS353" s="310"/>
      <c r="BT353" s="310"/>
      <c r="BU353" s="310"/>
    </row>
    <row r="354" ht="22.5" customHeight="1">
      <c r="A354" s="170">
        <f t="shared" si="6"/>
        <v>349</v>
      </c>
      <c r="B354" s="173" t="s">
        <v>2968</v>
      </c>
      <c r="C354" s="182" t="str">
        <f t="array" ref="C354">_xlfn.XLOOKUP(G354,DATABASE!$A$2:$A$806,DATABASE!$B$2:$B$806)</f>
        <v>Kantor Kas RSUD Waluyo Jati , Jl. Dr. Sutomo Kraksaan</v>
      </c>
      <c r="D354" s="184" t="str">
        <f t="array" ref="D354">_xlfn.XLOOKUP(G354,DATABASE!$A$2:$A$809,DATABASE!$C$2:$C$809)</f>
        <v>KANTOR KAS</v>
      </c>
      <c r="E354" s="184" t="s">
        <v>351</v>
      </c>
      <c r="F354" s="184" t="s">
        <v>243</v>
      </c>
      <c r="G354" s="184" t="s">
        <v>1637</v>
      </c>
      <c r="H354" s="184">
        <v>202512.0</v>
      </c>
      <c r="I354" s="184" t="s">
        <v>2971</v>
      </c>
      <c r="J354" s="182"/>
      <c r="K354" s="184"/>
      <c r="L354" s="182" t="s">
        <v>1640</v>
      </c>
      <c r="M354" s="191">
        <v>42248.0</v>
      </c>
      <c r="N354" s="191"/>
      <c r="O354" s="192">
        <v>6.56</v>
      </c>
      <c r="P354" s="194"/>
      <c r="Q354" s="195">
        <f t="shared" ref="Q354:R354" si="354">(O354*24*3600*30/8)/100000</f>
        <v>21.2544</v>
      </c>
      <c r="R354" s="195">
        <f t="shared" si="354"/>
        <v>0</v>
      </c>
      <c r="S354" s="197">
        <v>0.0</v>
      </c>
      <c r="T354" s="201">
        <f t="shared" si="31"/>
        <v>1</v>
      </c>
      <c r="U354" s="201">
        <v>0.99</v>
      </c>
      <c r="V354" s="194">
        <v>2678400.0</v>
      </c>
      <c r="W354" s="182">
        <f t="shared" si="3"/>
        <v>0</v>
      </c>
      <c r="X354" s="203" t="s">
        <v>291</v>
      </c>
      <c r="Y354" s="204">
        <v>2319819.0</v>
      </c>
      <c r="Z354" s="182"/>
      <c r="AA354" s="182"/>
      <c r="AB354" s="182"/>
      <c r="AC354" s="182"/>
      <c r="AD354" s="182"/>
      <c r="AE354" s="206">
        <f t="shared" si="137"/>
        <v>2319819</v>
      </c>
      <c r="AF354" s="207">
        <f t="shared" si="5"/>
        <v>2319819</v>
      </c>
      <c r="AG354" s="184"/>
      <c r="AH354" s="170"/>
      <c r="AI354" s="184"/>
      <c r="AJ354" s="2"/>
      <c r="AK354" s="2"/>
      <c r="AL354" s="10"/>
      <c r="AM354" s="211"/>
      <c r="AN354" s="51"/>
      <c r="AO354" s="212"/>
      <c r="AP354" s="10"/>
      <c r="AQ354" s="213"/>
      <c r="AR354" s="213"/>
      <c r="AS354" s="211"/>
      <c r="AT354" s="211"/>
      <c r="AU354" s="211"/>
      <c r="AV354" s="214"/>
      <c r="AW354" s="21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</row>
    <row r="355" ht="22.5" customHeight="1">
      <c r="A355" s="170">
        <f t="shared" si="6"/>
        <v>350</v>
      </c>
      <c r="B355" s="173" t="s">
        <v>2968</v>
      </c>
      <c r="C355" s="182" t="str">
        <f t="array" ref="C355">_xlfn.XLOOKUP(G355,DATABASE!$A$2:$A$806,DATABASE!$B$2:$B$806)</f>
        <v>Capem Dringu, Jl. Raya Dringu (Depan Pasar Dringu) Desa Kedung Dalem, Kraksaan</v>
      </c>
      <c r="D355" s="184" t="str">
        <f t="array" ref="D355">_xlfn.XLOOKUP(G355,DATABASE!$A$2:$A$809,DATABASE!$C$2:$C$809)</f>
        <v>CAPEM</v>
      </c>
      <c r="E355" s="184" t="s">
        <v>351</v>
      </c>
      <c r="F355" s="184" t="s">
        <v>243</v>
      </c>
      <c r="G355" s="184" t="s">
        <v>1329</v>
      </c>
      <c r="H355" s="184">
        <v>202512.0</v>
      </c>
      <c r="I355" s="184" t="s">
        <v>753</v>
      </c>
      <c r="J355" s="182"/>
      <c r="K355" s="184"/>
      <c r="L355" s="182" t="s">
        <v>1331</v>
      </c>
      <c r="M355" s="191">
        <v>42278.0</v>
      </c>
      <c r="N355" s="191"/>
      <c r="O355" s="192">
        <v>22.67</v>
      </c>
      <c r="P355" s="194"/>
      <c r="Q355" s="195">
        <f t="shared" ref="Q355:R355" si="355">(O355*24*3600*30/8)/100000</f>
        <v>73.4508</v>
      </c>
      <c r="R355" s="195">
        <f t="shared" si="355"/>
        <v>0</v>
      </c>
      <c r="S355" s="197">
        <v>0.0</v>
      </c>
      <c r="T355" s="201">
        <f t="shared" si="31"/>
        <v>1</v>
      </c>
      <c r="U355" s="201">
        <v>0.99</v>
      </c>
      <c r="V355" s="194">
        <v>2678400.0</v>
      </c>
      <c r="W355" s="182">
        <f t="shared" si="3"/>
        <v>0</v>
      </c>
      <c r="X355" s="203" t="s">
        <v>291</v>
      </c>
      <c r="Y355" s="204">
        <v>2792792.0</v>
      </c>
      <c r="Z355" s="182"/>
      <c r="AA355" s="182"/>
      <c r="AB355" s="182"/>
      <c r="AC355" s="182"/>
      <c r="AD355" s="182"/>
      <c r="AE355" s="206">
        <f t="shared" si="137"/>
        <v>2792792</v>
      </c>
      <c r="AF355" s="207">
        <f t="shared" si="5"/>
        <v>2792792</v>
      </c>
      <c r="AG355" s="184"/>
      <c r="AH355" s="170"/>
      <c r="AI355" s="184"/>
      <c r="AJ355" s="2"/>
      <c r="AK355" s="2"/>
      <c r="AL355" s="10"/>
      <c r="AM355" s="211"/>
      <c r="AN355" s="51"/>
      <c r="AO355" s="212"/>
      <c r="AP355" s="10"/>
      <c r="AQ355" s="213"/>
      <c r="AR355" s="213"/>
      <c r="AS355" s="211"/>
      <c r="AT355" s="211"/>
      <c r="AU355" s="211"/>
      <c r="AV355" s="214"/>
      <c r="AW355" s="21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</row>
    <row r="356" ht="22.5" customHeight="1">
      <c r="A356" s="170">
        <f t="shared" si="6"/>
        <v>351</v>
      </c>
      <c r="B356" s="173" t="s">
        <v>2968</v>
      </c>
      <c r="C356" s="182" t="str">
        <f t="array" ref="C356">_xlfn.XLOOKUP(G356,DATABASE!$A$2:$A$806,DATABASE!$B$2:$B$806)</f>
        <v>ATM RSUD Waluyo Jati, Jl. Dr. Sutomo 1, Kraksaan</v>
      </c>
      <c r="D356" s="184" t="str">
        <f t="array" ref="D356">_xlfn.XLOOKUP(G356,DATABASE!$A$2:$A$809,DATABASE!$C$2:$C$809)</f>
        <v>ATM</v>
      </c>
      <c r="E356" s="184" t="s">
        <v>351</v>
      </c>
      <c r="F356" s="184" t="s">
        <v>243</v>
      </c>
      <c r="G356" s="184" t="s">
        <v>2749</v>
      </c>
      <c r="H356" s="184">
        <v>202512.0</v>
      </c>
      <c r="I356" s="184" t="s">
        <v>461</v>
      </c>
      <c r="J356" s="182"/>
      <c r="K356" s="184"/>
      <c r="L356" s="182" t="s">
        <v>2751</v>
      </c>
      <c r="M356" s="191">
        <v>42288.0</v>
      </c>
      <c r="N356" s="191"/>
      <c r="O356" s="192">
        <v>1.42167</v>
      </c>
      <c r="P356" s="194"/>
      <c r="Q356" s="195">
        <f t="shared" ref="Q356:R356" si="356">(O356*24*3600*30/8)/100000</f>
        <v>4.6062108</v>
      </c>
      <c r="R356" s="195">
        <f t="shared" si="356"/>
        <v>0</v>
      </c>
      <c r="S356" s="197">
        <v>0.0</v>
      </c>
      <c r="T356" s="201">
        <f t="shared" si="31"/>
        <v>1</v>
      </c>
      <c r="U356" s="201">
        <v>0.99</v>
      </c>
      <c r="V356" s="194">
        <v>2678400.0</v>
      </c>
      <c r="W356" s="182">
        <f t="shared" si="3"/>
        <v>0</v>
      </c>
      <c r="X356" s="203" t="s">
        <v>291</v>
      </c>
      <c r="Y356" s="204">
        <v>1300000.0</v>
      </c>
      <c r="Z356" s="182"/>
      <c r="AA356" s="182"/>
      <c r="AB356" s="182"/>
      <c r="AC356" s="182"/>
      <c r="AD356" s="182"/>
      <c r="AE356" s="206">
        <f t="shared" si="137"/>
        <v>1300000</v>
      </c>
      <c r="AF356" s="207">
        <f t="shared" si="5"/>
        <v>1300000</v>
      </c>
      <c r="AG356" s="184"/>
      <c r="AH356" s="170"/>
      <c r="AI356" s="184"/>
      <c r="AJ356" s="2"/>
      <c r="AK356" s="2"/>
      <c r="AL356" s="448"/>
      <c r="AM356" s="211"/>
      <c r="AN356" s="51"/>
      <c r="AO356" s="212"/>
      <c r="AP356" s="10"/>
      <c r="AQ356" s="213"/>
      <c r="AR356" s="213"/>
      <c r="AS356" s="211"/>
      <c r="AT356" s="211"/>
      <c r="AU356" s="211"/>
      <c r="AV356" s="214"/>
      <c r="AW356" s="21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</row>
    <row r="357" ht="22.5" customHeight="1">
      <c r="A357" s="170">
        <f t="shared" si="6"/>
        <v>352</v>
      </c>
      <c r="B357" s="173" t="s">
        <v>2968</v>
      </c>
      <c r="C357" s="182" t="str">
        <f t="array" ref="C357">_xlfn.XLOOKUP(G357,DATABASE!$A$2:$A$806,DATABASE!$B$2:$B$806)</f>
        <v>ATM Pemkab Probolinggo Jl. Pang.Sudirman 134 Kraksaan</v>
      </c>
      <c r="D357" s="184" t="str">
        <f t="array" ref="D357">_xlfn.XLOOKUP(G357,DATABASE!$A$2:$A$809,DATABASE!$C$2:$C$809)</f>
        <v>ATM</v>
      </c>
      <c r="E357" s="184" t="s">
        <v>351</v>
      </c>
      <c r="F357" s="184" t="s">
        <v>243</v>
      </c>
      <c r="G357" s="184" t="s">
        <v>1830</v>
      </c>
      <c r="H357" s="184">
        <v>202512.0</v>
      </c>
      <c r="I357" s="184" t="s">
        <v>1258</v>
      </c>
      <c r="J357" s="182"/>
      <c r="K357" s="184"/>
      <c r="L357" s="182" t="s">
        <v>1832</v>
      </c>
      <c r="M357" s="191">
        <v>42156.0</v>
      </c>
      <c r="N357" s="191"/>
      <c r="O357" s="192">
        <v>0.54508</v>
      </c>
      <c r="P357" s="194"/>
      <c r="Q357" s="195">
        <f t="shared" ref="Q357:R357" si="357">(O357*24*3600*30/8)/100000</f>
        <v>1.7660592</v>
      </c>
      <c r="R357" s="195">
        <f t="shared" si="357"/>
        <v>0</v>
      </c>
      <c r="S357" s="197">
        <v>0.0</v>
      </c>
      <c r="T357" s="201">
        <f t="shared" si="31"/>
        <v>1</v>
      </c>
      <c r="U357" s="201">
        <v>0.99</v>
      </c>
      <c r="V357" s="194">
        <v>2678400.0</v>
      </c>
      <c r="W357" s="182">
        <f t="shared" si="3"/>
        <v>0</v>
      </c>
      <c r="X357" s="203" t="s">
        <v>291</v>
      </c>
      <c r="Y357" s="204">
        <v>1300000.0</v>
      </c>
      <c r="Z357" s="182"/>
      <c r="AA357" s="182"/>
      <c r="AB357" s="182"/>
      <c r="AC357" s="182"/>
      <c r="AD357" s="182"/>
      <c r="AE357" s="206">
        <f t="shared" si="137"/>
        <v>1300000</v>
      </c>
      <c r="AF357" s="207">
        <f t="shared" si="5"/>
        <v>1300000</v>
      </c>
      <c r="AG357" s="184"/>
      <c r="AH357" s="170"/>
      <c r="AI357" s="184"/>
      <c r="AJ357" s="2"/>
      <c r="AK357" s="2"/>
      <c r="AL357" s="10"/>
      <c r="AM357" s="211"/>
      <c r="AN357" s="51"/>
      <c r="AO357" s="212"/>
      <c r="AP357" s="10"/>
      <c r="AQ357" s="213"/>
      <c r="AR357" s="213"/>
      <c r="AS357" s="211"/>
      <c r="AT357" s="211"/>
      <c r="AU357" s="211"/>
      <c r="AV357" s="214"/>
      <c r="AW357" s="21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</row>
    <row r="358" ht="22.5" customHeight="1">
      <c r="A358" s="170">
        <f t="shared" si="6"/>
        <v>353</v>
      </c>
      <c r="B358" s="173" t="s">
        <v>2968</v>
      </c>
      <c r="C358" s="182" t="str">
        <f t="array" ref="C358">_xlfn.XLOOKUP(G358,DATABASE!$A$2:$A$806,DATABASE!$B$2:$B$806)</f>
        <v>Payment Point Sistem Administrasi Manunggal Satu Atap Kraksaan,Jl. Panglima Sudirman Kraksaan, Probolinggo</v>
      </c>
      <c r="D358" s="184" t="str">
        <f t="array" ref="D358">_xlfn.XLOOKUP(G358,DATABASE!$A$2:$A$809,DATABASE!$C$2:$C$809)</f>
        <v>PAYMENT POINT</v>
      </c>
      <c r="E358" s="184" t="s">
        <v>351</v>
      </c>
      <c r="F358" s="184" t="s">
        <v>243</v>
      </c>
      <c r="G358" s="184" t="s">
        <v>2410</v>
      </c>
      <c r="H358" s="184">
        <v>202512.0</v>
      </c>
      <c r="I358" s="184" t="s">
        <v>461</v>
      </c>
      <c r="J358" s="182"/>
      <c r="K358" s="184"/>
      <c r="L358" s="182" t="s">
        <v>2413</v>
      </c>
      <c r="M358" s="191">
        <v>44145.0</v>
      </c>
      <c r="N358" s="191"/>
      <c r="O358" s="192">
        <v>0.26224</v>
      </c>
      <c r="P358" s="194"/>
      <c r="Q358" s="195">
        <f t="shared" ref="Q358:R358" si="358">(O358*24*3600*30/8)/100000</f>
        <v>0.8496576</v>
      </c>
      <c r="R358" s="195">
        <f t="shared" si="358"/>
        <v>0</v>
      </c>
      <c r="S358" s="197">
        <v>0.0</v>
      </c>
      <c r="T358" s="201">
        <f t="shared" si="31"/>
        <v>1</v>
      </c>
      <c r="U358" s="201">
        <v>0.99</v>
      </c>
      <c r="V358" s="194">
        <v>2678400.0</v>
      </c>
      <c r="W358" s="182">
        <f t="shared" si="3"/>
        <v>0</v>
      </c>
      <c r="X358" s="203" t="s">
        <v>291</v>
      </c>
      <c r="Y358" s="204">
        <v>2319819.0</v>
      </c>
      <c r="Z358" s="182"/>
      <c r="AA358" s="182"/>
      <c r="AB358" s="182"/>
      <c r="AC358" s="182"/>
      <c r="AD358" s="182"/>
      <c r="AE358" s="206">
        <f t="shared" si="137"/>
        <v>2319819</v>
      </c>
      <c r="AF358" s="207">
        <f t="shared" si="5"/>
        <v>2319819</v>
      </c>
      <c r="AG358" s="184"/>
      <c r="AH358" s="170"/>
      <c r="AI358" s="184"/>
      <c r="AJ358" s="2"/>
      <c r="AK358" s="2"/>
      <c r="AL358" s="10"/>
      <c r="AM358" s="211"/>
      <c r="AN358" s="51"/>
      <c r="AO358" s="212"/>
      <c r="AP358" s="10"/>
      <c r="AQ358" s="213"/>
      <c r="AR358" s="213"/>
      <c r="AS358" s="211"/>
      <c r="AT358" s="211"/>
      <c r="AU358" s="211"/>
      <c r="AV358" s="214"/>
      <c r="AW358" s="21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</row>
    <row r="359" ht="22.5" customHeight="1">
      <c r="A359" s="170">
        <f t="shared" si="6"/>
        <v>354</v>
      </c>
      <c r="B359" s="173" t="s">
        <v>2968</v>
      </c>
      <c r="C359" s="182" t="str">
        <f t="array" ref="C359">_xlfn.XLOOKUP(G359,DATABASE!$A$2:$A$806,DATABASE!$B$2:$B$806)</f>
        <v>Payment Point Ponpes Nurul Unmah Jl.Kyai Haji Zainul Mun’im, Karanganyar, Kec. Paiton</v>
      </c>
      <c r="D359" s="184" t="str">
        <f t="array" ref="D359">_xlfn.XLOOKUP(G359,DATABASE!$A$2:$A$809,DATABASE!$C$2:$C$809)</f>
        <v>PAYMENT POINT</v>
      </c>
      <c r="E359" s="184" t="s">
        <v>351</v>
      </c>
      <c r="F359" s="184" t="s">
        <v>243</v>
      </c>
      <c r="G359" s="184" t="s">
        <v>2553</v>
      </c>
      <c r="H359" s="184">
        <v>202512.0</v>
      </c>
      <c r="I359" s="184" t="s">
        <v>461</v>
      </c>
      <c r="J359" s="182"/>
      <c r="K359" s="184"/>
      <c r="L359" s="182" t="s">
        <v>2555</v>
      </c>
      <c r="M359" s="191">
        <v>44231.0</v>
      </c>
      <c r="N359" s="191"/>
      <c r="O359" s="192">
        <v>6.949999999999999</v>
      </c>
      <c r="P359" s="194"/>
      <c r="Q359" s="195">
        <f t="shared" ref="Q359:R359" si="359">(O359*24*3600*30/8)/100000</f>
        <v>22.518</v>
      </c>
      <c r="R359" s="195">
        <f t="shared" si="359"/>
        <v>0</v>
      </c>
      <c r="S359" s="197">
        <v>0.0</v>
      </c>
      <c r="T359" s="201">
        <f t="shared" si="31"/>
        <v>1</v>
      </c>
      <c r="U359" s="201">
        <v>0.99</v>
      </c>
      <c r="V359" s="194">
        <v>2678400.0</v>
      </c>
      <c r="W359" s="182">
        <f t="shared" si="3"/>
        <v>0</v>
      </c>
      <c r="X359" s="203" t="s">
        <v>291</v>
      </c>
      <c r="Y359" s="204">
        <v>2319819.0</v>
      </c>
      <c r="Z359" s="182"/>
      <c r="AA359" s="182"/>
      <c r="AB359" s="182"/>
      <c r="AC359" s="182"/>
      <c r="AD359" s="182"/>
      <c r="AE359" s="206">
        <f t="shared" si="137"/>
        <v>2319819</v>
      </c>
      <c r="AF359" s="207">
        <f t="shared" si="5"/>
        <v>2319819</v>
      </c>
      <c r="AG359" s="184"/>
      <c r="AH359" s="170"/>
      <c r="AI359" s="184"/>
      <c r="AJ359" s="2"/>
      <c r="AK359" s="2"/>
      <c r="AL359" s="10"/>
      <c r="AM359" s="211"/>
      <c r="AN359" s="51"/>
      <c r="AO359" s="212"/>
      <c r="AP359" s="10"/>
      <c r="AQ359" s="213"/>
      <c r="AR359" s="213"/>
      <c r="AS359" s="211"/>
      <c r="AT359" s="211"/>
      <c r="AU359" s="211"/>
      <c r="AV359" s="214"/>
      <c r="AW359" s="21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</row>
    <row r="360" ht="22.5" customHeight="1">
      <c r="A360" s="170">
        <f t="shared" si="6"/>
        <v>355</v>
      </c>
      <c r="B360" s="173" t="s">
        <v>2968</v>
      </c>
      <c r="C360" s="182" t="str">
        <f t="array" ref="C360">_xlfn.XLOOKUP(G360,DATABASE!$A$2:$A$806,DATABASE!$B$2:$B$806)</f>
        <v>Payment Point Mall Pelayn Publik Kraksaan Jl.Raya Dringu,Kregenan,Kab.Probolinggo</v>
      </c>
      <c r="D360" s="184" t="str">
        <f t="array" ref="D360">_xlfn.XLOOKUP(G360,DATABASE!$A$2:$A$809,DATABASE!$C$2:$C$809)</f>
        <v>PAYMENT POINT</v>
      </c>
      <c r="E360" s="184" t="s">
        <v>351</v>
      </c>
      <c r="F360" s="184" t="s">
        <v>243</v>
      </c>
      <c r="G360" s="184" t="s">
        <v>2563</v>
      </c>
      <c r="H360" s="184">
        <v>202512.0</v>
      </c>
      <c r="I360" s="184" t="s">
        <v>461</v>
      </c>
      <c r="J360" s="182"/>
      <c r="K360" s="184"/>
      <c r="L360" s="182" t="s">
        <v>2565</v>
      </c>
      <c r="M360" s="194" t="s">
        <v>3027</v>
      </c>
      <c r="N360" s="191"/>
      <c r="O360" s="192">
        <v>0.33228</v>
      </c>
      <c r="P360" s="194"/>
      <c r="Q360" s="195">
        <f t="shared" ref="Q360:R360" si="360">(O360*24*3600*30/8)/100000</f>
        <v>1.0765872</v>
      </c>
      <c r="R360" s="195">
        <f t="shared" si="360"/>
        <v>0</v>
      </c>
      <c r="S360" s="197">
        <v>0.0</v>
      </c>
      <c r="T360" s="201">
        <f t="shared" si="31"/>
        <v>1</v>
      </c>
      <c r="U360" s="201">
        <v>0.99</v>
      </c>
      <c r="V360" s="194">
        <v>2678400.0</v>
      </c>
      <c r="W360" s="182">
        <f t="shared" si="3"/>
        <v>0</v>
      </c>
      <c r="X360" s="203" t="s">
        <v>291</v>
      </c>
      <c r="Y360" s="204">
        <v>2319819.0</v>
      </c>
      <c r="Z360" s="182"/>
      <c r="AA360" s="182"/>
      <c r="AB360" s="182"/>
      <c r="AC360" s="182"/>
      <c r="AD360" s="182"/>
      <c r="AE360" s="206">
        <f t="shared" si="137"/>
        <v>2319819</v>
      </c>
      <c r="AF360" s="207">
        <f t="shared" si="5"/>
        <v>2319819</v>
      </c>
      <c r="AG360" s="184"/>
      <c r="AH360" s="170"/>
      <c r="AI360" s="184"/>
      <c r="AJ360" s="2"/>
      <c r="AK360" s="2"/>
      <c r="AL360" s="10"/>
      <c r="AM360" s="211"/>
      <c r="AN360" s="51"/>
      <c r="AO360" s="212"/>
      <c r="AP360" s="10"/>
      <c r="AQ360" s="213"/>
      <c r="AR360" s="213"/>
      <c r="AS360" s="211"/>
      <c r="AT360" s="211"/>
      <c r="AU360" s="211"/>
      <c r="AV360" s="214"/>
      <c r="AW360" s="21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</row>
    <row r="361" ht="22.5" customHeight="1">
      <c r="A361" s="170">
        <f t="shared" si="6"/>
        <v>356</v>
      </c>
      <c r="B361" s="173" t="s">
        <v>2968</v>
      </c>
      <c r="C361" s="182" t="str">
        <f t="array" ref="C361">_xlfn.XLOOKUP(G361,DATABASE!$A$2:$A$806,DATABASE!$B$2:$B$806)</f>
        <v>Capem Maron, JL Ry Maron 696, Kec Maron, Probolinggo</v>
      </c>
      <c r="D361" s="184" t="str">
        <f t="array" ref="D361">_xlfn.XLOOKUP(G361,DATABASE!$A$2:$A$809,DATABASE!$C$2:$C$809)</f>
        <v>CAPEM</v>
      </c>
      <c r="E361" s="184" t="s">
        <v>351</v>
      </c>
      <c r="F361" s="184" t="s">
        <v>243</v>
      </c>
      <c r="G361" s="184" t="s">
        <v>888</v>
      </c>
      <c r="H361" s="184">
        <v>202512.0</v>
      </c>
      <c r="I361" s="184" t="s">
        <v>753</v>
      </c>
      <c r="J361" s="182"/>
      <c r="K361" s="184"/>
      <c r="L361" s="182" t="s">
        <v>890</v>
      </c>
      <c r="M361" s="194" t="s">
        <v>3183</v>
      </c>
      <c r="N361" s="191"/>
      <c r="O361" s="192">
        <v>23.45</v>
      </c>
      <c r="P361" s="194"/>
      <c r="Q361" s="195">
        <f t="shared" ref="Q361:R361" si="361">(O361*24*3600*30/8)/100000</f>
        <v>75.978</v>
      </c>
      <c r="R361" s="195">
        <f t="shared" si="361"/>
        <v>0</v>
      </c>
      <c r="S361" s="197">
        <v>0.0</v>
      </c>
      <c r="T361" s="201">
        <f t="shared" si="31"/>
        <v>1</v>
      </c>
      <c r="U361" s="201">
        <v>0.99</v>
      </c>
      <c r="V361" s="194">
        <v>2678400.0</v>
      </c>
      <c r="W361" s="182">
        <f t="shared" si="3"/>
        <v>0</v>
      </c>
      <c r="X361" s="203" t="s">
        <v>291</v>
      </c>
      <c r="Y361" s="204">
        <v>2792792.0</v>
      </c>
      <c r="Z361" s="182"/>
      <c r="AA361" s="182"/>
      <c r="AB361" s="182"/>
      <c r="AC361" s="182"/>
      <c r="AD361" s="182"/>
      <c r="AE361" s="206">
        <f t="shared" si="137"/>
        <v>2792792</v>
      </c>
      <c r="AF361" s="207">
        <f t="shared" si="5"/>
        <v>2792792</v>
      </c>
      <c r="AG361" s="184"/>
      <c r="AH361" s="170"/>
      <c r="AI361" s="184"/>
      <c r="AJ361" s="2"/>
      <c r="AK361" s="2"/>
      <c r="AL361" s="10"/>
      <c r="AM361" s="211"/>
      <c r="AN361" s="51"/>
      <c r="AO361" s="212"/>
      <c r="AP361" s="10"/>
      <c r="AQ361" s="213"/>
      <c r="AR361" s="213"/>
      <c r="AS361" s="211"/>
      <c r="AT361" s="211"/>
      <c r="AU361" s="211"/>
      <c r="AV361" s="214"/>
      <c r="AW361" s="21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</row>
    <row r="362" ht="22.5" customHeight="1">
      <c r="A362" s="170">
        <f t="shared" si="6"/>
        <v>357</v>
      </c>
      <c r="B362" s="173" t="s">
        <v>2968</v>
      </c>
      <c r="C362" s="182" t="str">
        <f t="array" ref="C362">_xlfn.XLOOKUP(G362,DATABASE!$A$2:$A$806,DATABASE!$B$2:$B$806)</f>
        <v>Kantor Kas Pemkab Probolinggo , Kantor Bupati Jl. Panglima Sudirman 134, Probolinggo</v>
      </c>
      <c r="D362" s="184" t="str">
        <f t="array" ref="D362">_xlfn.XLOOKUP(G362,DATABASE!$A$2:$A$809,DATABASE!$C$2:$C$809)</f>
        <v>KANTOR KAS</v>
      </c>
      <c r="E362" s="184" t="s">
        <v>351</v>
      </c>
      <c r="F362" s="184" t="s">
        <v>243</v>
      </c>
      <c r="G362" s="184" t="s">
        <v>1885</v>
      </c>
      <c r="H362" s="184">
        <v>202512.0</v>
      </c>
      <c r="I362" s="184" t="s">
        <v>461</v>
      </c>
      <c r="J362" s="182"/>
      <c r="K362" s="184"/>
      <c r="L362" s="182" t="s">
        <v>1887</v>
      </c>
      <c r="M362" s="194" t="s">
        <v>3184</v>
      </c>
      <c r="N362" s="191"/>
      <c r="O362" s="192">
        <v>3.44</v>
      </c>
      <c r="P362" s="194"/>
      <c r="Q362" s="195">
        <f t="shared" ref="Q362:R362" si="362">(O362*24*3600*30/8)/100000</f>
        <v>11.1456</v>
      </c>
      <c r="R362" s="195">
        <f t="shared" si="362"/>
        <v>0</v>
      </c>
      <c r="S362" s="197">
        <v>0.0</v>
      </c>
      <c r="T362" s="201">
        <f t="shared" si="31"/>
        <v>1</v>
      </c>
      <c r="U362" s="201">
        <v>0.99</v>
      </c>
      <c r="V362" s="194">
        <v>2678400.0</v>
      </c>
      <c r="W362" s="182">
        <f t="shared" si="3"/>
        <v>0</v>
      </c>
      <c r="X362" s="203" t="s">
        <v>291</v>
      </c>
      <c r="Y362" s="204">
        <v>2319819.0</v>
      </c>
      <c r="Z362" s="182"/>
      <c r="AA362" s="182"/>
      <c r="AB362" s="182"/>
      <c r="AC362" s="182"/>
      <c r="AD362" s="182"/>
      <c r="AE362" s="206">
        <f t="shared" si="137"/>
        <v>2319819</v>
      </c>
      <c r="AF362" s="207">
        <f t="shared" si="5"/>
        <v>2319819</v>
      </c>
      <c r="AG362" s="184"/>
      <c r="AH362" s="170"/>
      <c r="AI362" s="184"/>
      <c r="AJ362" s="2"/>
      <c r="AK362" s="2"/>
      <c r="AL362" s="10"/>
      <c r="AM362" s="211"/>
      <c r="AN362" s="51"/>
      <c r="AO362" s="212"/>
      <c r="AP362" s="10"/>
      <c r="AQ362" s="213"/>
      <c r="AR362" s="213"/>
      <c r="AS362" s="211"/>
      <c r="AT362" s="211"/>
      <c r="AU362" s="211"/>
      <c r="AV362" s="214"/>
      <c r="AW362" s="21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</row>
    <row r="363" ht="22.5" customHeight="1">
      <c r="A363" s="170">
        <f t="shared" si="6"/>
        <v>358</v>
      </c>
      <c r="B363" s="173" t="s">
        <v>2968</v>
      </c>
      <c r="C363" s="182" t="str">
        <f t="array" ref="C363">_xlfn.XLOOKUP(G363,DATABASE!$A$2:$A$806,DATABASE!$B$2:$B$806)</f>
        <v>Kantor Kas Gading Wangkal Baru, Jl. Raya Wangkal Kec. Gading Probolinggo</v>
      </c>
      <c r="D363" s="184" t="str">
        <f t="array" ref="D363">_xlfn.XLOOKUP(G363,DATABASE!$A$2:$A$809,DATABASE!$C$2:$C$809)</f>
        <v>KANTOR KAS</v>
      </c>
      <c r="E363" s="184" t="s">
        <v>351</v>
      </c>
      <c r="F363" s="184" t="s">
        <v>243</v>
      </c>
      <c r="G363" s="184" t="s">
        <v>2514</v>
      </c>
      <c r="H363" s="184">
        <v>202512.0</v>
      </c>
      <c r="I363" s="184" t="s">
        <v>461</v>
      </c>
      <c r="J363" s="182"/>
      <c r="K363" s="184"/>
      <c r="L363" s="182" t="s">
        <v>2516</v>
      </c>
      <c r="M363" s="194" t="s">
        <v>3185</v>
      </c>
      <c r="N363" s="191"/>
      <c r="O363" s="192">
        <v>7.01</v>
      </c>
      <c r="P363" s="194"/>
      <c r="Q363" s="195">
        <f t="shared" ref="Q363:R363" si="363">(O363*24*3600*30/8)/100000</f>
        <v>22.7124</v>
      </c>
      <c r="R363" s="195">
        <f t="shared" si="363"/>
        <v>0</v>
      </c>
      <c r="S363" s="197">
        <v>0.0</v>
      </c>
      <c r="T363" s="201">
        <f t="shared" si="31"/>
        <v>1</v>
      </c>
      <c r="U363" s="201">
        <v>0.99</v>
      </c>
      <c r="V363" s="194">
        <v>2678400.0</v>
      </c>
      <c r="W363" s="182">
        <f t="shared" si="3"/>
        <v>0</v>
      </c>
      <c r="X363" s="203" t="s">
        <v>291</v>
      </c>
      <c r="Y363" s="204">
        <v>2319819.0</v>
      </c>
      <c r="Z363" s="182"/>
      <c r="AA363" s="182"/>
      <c r="AB363" s="182"/>
      <c r="AC363" s="182"/>
      <c r="AD363" s="182"/>
      <c r="AE363" s="206">
        <f t="shared" si="137"/>
        <v>2319819</v>
      </c>
      <c r="AF363" s="207">
        <f t="shared" si="5"/>
        <v>2319819</v>
      </c>
      <c r="AG363" s="184"/>
      <c r="AH363" s="170"/>
      <c r="AI363" s="184"/>
      <c r="AJ363" s="2"/>
      <c r="AK363" s="2"/>
      <c r="AL363" s="10"/>
      <c r="AM363" s="211"/>
      <c r="AN363" s="51"/>
      <c r="AO363" s="212"/>
      <c r="AP363" s="10"/>
      <c r="AQ363" s="213"/>
      <c r="AR363" s="213"/>
      <c r="AS363" s="211"/>
      <c r="AT363" s="211"/>
      <c r="AU363" s="211"/>
      <c r="AV363" s="214"/>
      <c r="AW363" s="21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</row>
    <row r="364" ht="22.5" customHeight="1">
      <c r="A364" s="170">
        <f t="shared" si="6"/>
        <v>359</v>
      </c>
      <c r="B364" s="173" t="s">
        <v>2968</v>
      </c>
      <c r="C364" s="182" t="str">
        <f t="array" ref="C364">_xlfn.XLOOKUP(G364,DATABASE!$A$2:$A$806,DATABASE!$B$2:$B$806)</f>
        <v>Kantor Kas Ponpes Nurul Jadid, Ponpes Nurul Jadid, Desa Karanganyar Kec. Paiton Kab. Probolinggo</v>
      </c>
      <c r="D364" s="184" t="str">
        <f t="array" ref="D364">_xlfn.XLOOKUP(G364,DATABASE!$A$2:$A$809,DATABASE!$C$2:$C$809)</f>
        <v>KANTOR KAS</v>
      </c>
      <c r="E364" s="184" t="s">
        <v>351</v>
      </c>
      <c r="F364" s="184" t="s">
        <v>243</v>
      </c>
      <c r="G364" s="184" t="s">
        <v>2518</v>
      </c>
      <c r="H364" s="184">
        <v>202512.0</v>
      </c>
      <c r="I364" s="184" t="s">
        <v>461</v>
      </c>
      <c r="J364" s="182"/>
      <c r="K364" s="184"/>
      <c r="L364" s="182" t="s">
        <v>2520</v>
      </c>
      <c r="M364" s="194" t="s">
        <v>3186</v>
      </c>
      <c r="N364" s="191"/>
      <c r="O364" s="192">
        <v>3.70204</v>
      </c>
      <c r="P364" s="194"/>
      <c r="Q364" s="195">
        <f t="shared" ref="Q364:R364" si="364">(O364*24*3600*30/8)/100000</f>
        <v>11.9946096</v>
      </c>
      <c r="R364" s="195">
        <f t="shared" si="364"/>
        <v>0</v>
      </c>
      <c r="S364" s="197">
        <v>0.0</v>
      </c>
      <c r="T364" s="201">
        <f t="shared" si="31"/>
        <v>1</v>
      </c>
      <c r="U364" s="201">
        <v>0.99</v>
      </c>
      <c r="V364" s="194">
        <v>2678400.0</v>
      </c>
      <c r="W364" s="182">
        <f t="shared" si="3"/>
        <v>0</v>
      </c>
      <c r="X364" s="203" t="s">
        <v>291</v>
      </c>
      <c r="Y364" s="204">
        <v>2319819.0</v>
      </c>
      <c r="Z364" s="182"/>
      <c r="AA364" s="182"/>
      <c r="AB364" s="182"/>
      <c r="AC364" s="182"/>
      <c r="AD364" s="182"/>
      <c r="AE364" s="206">
        <f t="shared" si="137"/>
        <v>2319819</v>
      </c>
      <c r="AF364" s="207">
        <f t="shared" si="5"/>
        <v>2319819</v>
      </c>
      <c r="AG364" s="184"/>
      <c r="AH364" s="170"/>
      <c r="AI364" s="184"/>
      <c r="AJ364" s="2"/>
      <c r="AK364" s="2"/>
      <c r="AL364" s="10"/>
      <c r="AM364" s="211"/>
      <c r="AN364" s="51"/>
      <c r="AO364" s="212"/>
      <c r="AP364" s="10"/>
      <c r="AQ364" s="213"/>
      <c r="AR364" s="213"/>
      <c r="AS364" s="211"/>
      <c r="AT364" s="211"/>
      <c r="AU364" s="211"/>
      <c r="AV364" s="214"/>
      <c r="AW364" s="21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</row>
    <row r="365" ht="22.5" customHeight="1">
      <c r="A365" s="170">
        <f t="shared" si="6"/>
        <v>360</v>
      </c>
      <c r="B365" s="173" t="s">
        <v>2968</v>
      </c>
      <c r="C365" s="182" t="str">
        <f t="array" ref="C365">_xlfn.XLOOKUP(G365,DATABASE!$A$2:$A$806,DATABASE!$B$2:$B$806)</f>
        <v>Kantor Kasir RSUD Tongas, JL.Raya Tongas No.299,Karang Sawo,Kraksaan, Kab Probolinggo</v>
      </c>
      <c r="D365" s="184" t="str">
        <f t="array" ref="D365">_xlfn.XLOOKUP(G365,DATABASE!$A$2:$A$809,DATABASE!$C$2:$C$809)</f>
        <v>KANTOR FUNGSIONAL</v>
      </c>
      <c r="E365" s="184" t="s">
        <v>351</v>
      </c>
      <c r="F365" s="184" t="s">
        <v>243</v>
      </c>
      <c r="G365" s="184" t="s">
        <v>427</v>
      </c>
      <c r="H365" s="184">
        <v>202512.0</v>
      </c>
      <c r="I365" s="184" t="s">
        <v>461</v>
      </c>
      <c r="J365" s="182"/>
      <c r="K365" s="184"/>
      <c r="L365" s="182" t="s">
        <v>429</v>
      </c>
      <c r="M365" s="194" t="s">
        <v>3187</v>
      </c>
      <c r="N365" s="191"/>
      <c r="O365" s="192">
        <v>0.09639</v>
      </c>
      <c r="P365" s="194"/>
      <c r="Q365" s="195">
        <f t="shared" ref="Q365:R365" si="365">(O365*24*3600*30/8)/100000</f>
        <v>0.3123036</v>
      </c>
      <c r="R365" s="195">
        <f t="shared" si="365"/>
        <v>0</v>
      </c>
      <c r="S365" s="197">
        <v>0.0</v>
      </c>
      <c r="T365" s="201">
        <f t="shared" si="31"/>
        <v>1</v>
      </c>
      <c r="U365" s="201">
        <v>0.99</v>
      </c>
      <c r="V365" s="194">
        <v>2678400.0</v>
      </c>
      <c r="W365" s="182">
        <f t="shared" si="3"/>
        <v>0</v>
      </c>
      <c r="X365" s="203" t="s">
        <v>291</v>
      </c>
      <c r="Y365" s="204">
        <v>2319819.0</v>
      </c>
      <c r="Z365" s="182"/>
      <c r="AA365" s="182"/>
      <c r="AB365" s="182"/>
      <c r="AC365" s="182"/>
      <c r="AD365" s="182"/>
      <c r="AE365" s="206">
        <f t="shared" si="137"/>
        <v>2319819</v>
      </c>
      <c r="AF365" s="207">
        <f t="shared" si="5"/>
        <v>2319819</v>
      </c>
      <c r="AG365" s="184"/>
      <c r="AH365" s="170"/>
      <c r="AI365" s="184"/>
      <c r="AJ365" s="2"/>
      <c r="AK365" s="2"/>
      <c r="AL365" s="10"/>
      <c r="AM365" s="211"/>
      <c r="AN365" s="51"/>
      <c r="AO365" s="212"/>
      <c r="AP365" s="10"/>
      <c r="AQ365" s="213"/>
      <c r="AR365" s="213"/>
      <c r="AS365" s="211"/>
      <c r="AT365" s="211"/>
      <c r="AU365" s="211"/>
      <c r="AV365" s="214"/>
      <c r="AW365" s="21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</row>
    <row r="366" ht="22.5" customHeight="1">
      <c r="A366" s="170">
        <f t="shared" si="6"/>
        <v>361</v>
      </c>
      <c r="B366" s="173" t="s">
        <v>2968</v>
      </c>
      <c r="C366" s="182" t="str">
        <f t="array" ref="C366">_xlfn.XLOOKUP(G366,DATABASE!$A$2:$A$806,DATABASE!$B$2:$B$806)</f>
        <v>ATM RS Sakit Rizani Kraksaan, Jl Sumberejo, Paiton Kab. Probolinggo</v>
      </c>
      <c r="D366" s="184" t="str">
        <f t="array" ref="D366">_xlfn.XLOOKUP(G366,DATABASE!$A$2:$A$809,DATABASE!$C$2:$C$809)</f>
        <v>ATM</v>
      </c>
      <c r="E366" s="184" t="s">
        <v>351</v>
      </c>
      <c r="F366" s="184" t="s">
        <v>243</v>
      </c>
      <c r="G366" s="184" t="s">
        <v>439</v>
      </c>
      <c r="H366" s="184">
        <v>202512.0</v>
      </c>
      <c r="I366" s="184" t="s">
        <v>1258</v>
      </c>
      <c r="J366" s="182"/>
      <c r="K366" s="184"/>
      <c r="L366" s="182" t="s">
        <v>441</v>
      </c>
      <c r="M366" s="194" t="s">
        <v>3188</v>
      </c>
      <c r="N366" s="191"/>
      <c r="O366" s="192">
        <v>28.17</v>
      </c>
      <c r="P366" s="194"/>
      <c r="Q366" s="195">
        <f t="shared" ref="Q366:R366" si="366">(O366*24*3600*30/8)/100000</f>
        <v>91.2708</v>
      </c>
      <c r="R366" s="195">
        <f t="shared" si="366"/>
        <v>0</v>
      </c>
      <c r="S366" s="197">
        <v>0.0</v>
      </c>
      <c r="T366" s="201">
        <f t="shared" si="31"/>
        <v>1</v>
      </c>
      <c r="U366" s="201">
        <v>0.99</v>
      </c>
      <c r="V366" s="194">
        <v>2678400.0</v>
      </c>
      <c r="W366" s="182">
        <f t="shared" si="3"/>
        <v>0</v>
      </c>
      <c r="X366" s="203" t="s">
        <v>291</v>
      </c>
      <c r="Y366" s="204">
        <v>1300000.0</v>
      </c>
      <c r="Z366" s="182"/>
      <c r="AA366" s="182"/>
      <c r="AB366" s="182"/>
      <c r="AC366" s="182"/>
      <c r="AD366" s="182"/>
      <c r="AE366" s="206">
        <f t="shared" si="137"/>
        <v>1300000</v>
      </c>
      <c r="AF366" s="207">
        <f t="shared" si="5"/>
        <v>1300000</v>
      </c>
      <c r="AG366" s="184"/>
      <c r="AH366" s="170"/>
      <c r="AI366" s="184"/>
      <c r="AJ366" s="2"/>
      <c r="AK366" s="2"/>
      <c r="AL366" s="10"/>
      <c r="AM366" s="211"/>
      <c r="AN366" s="51"/>
      <c r="AO366" s="212"/>
      <c r="AP366" s="10"/>
      <c r="AQ366" s="213"/>
      <c r="AR366" s="213"/>
      <c r="AS366" s="211"/>
      <c r="AT366" s="211"/>
      <c r="AU366" s="211"/>
      <c r="AV366" s="214"/>
      <c r="AW366" s="21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</row>
    <row r="367" ht="22.5" customHeight="1">
      <c r="A367" s="170">
        <f t="shared" si="6"/>
        <v>362</v>
      </c>
      <c r="B367" s="173" t="s">
        <v>2968</v>
      </c>
      <c r="C367" s="182" t="str">
        <f t="array" ref="C367">_xlfn.XLOOKUP(G367,DATABASE!$A$2:$A$806,DATABASE!$B$2:$B$806)</f>
        <v>ATM Ponpes Genggong, JL. Raya Condong Gerojokan Karangbong Kec Pajarakan, Probolinggo</v>
      </c>
      <c r="D367" s="184" t="str">
        <f t="array" ref="D367">_xlfn.XLOOKUP(G367,DATABASE!$A$2:$A$809,DATABASE!$C$2:$C$809)</f>
        <v>ATM</v>
      </c>
      <c r="E367" s="184" t="s">
        <v>351</v>
      </c>
      <c r="F367" s="184" t="s">
        <v>243</v>
      </c>
      <c r="G367" s="184" t="s">
        <v>531</v>
      </c>
      <c r="H367" s="184">
        <v>202512.0</v>
      </c>
      <c r="I367" s="184" t="s">
        <v>1258</v>
      </c>
      <c r="J367" s="182"/>
      <c r="K367" s="184"/>
      <c r="L367" s="182" t="s">
        <v>533</v>
      </c>
      <c r="M367" s="191">
        <v>45691.0</v>
      </c>
      <c r="N367" s="191"/>
      <c r="O367" s="192">
        <v>6.0</v>
      </c>
      <c r="P367" s="194"/>
      <c r="Q367" s="195">
        <f t="shared" ref="Q367:R367" si="367">(O367*24*3600*30/8)/100000</f>
        <v>19.44</v>
      </c>
      <c r="R367" s="195">
        <f t="shared" si="367"/>
        <v>0</v>
      </c>
      <c r="S367" s="197">
        <v>0.0</v>
      </c>
      <c r="T367" s="201">
        <f t="shared" si="31"/>
        <v>1</v>
      </c>
      <c r="U367" s="201">
        <v>0.99</v>
      </c>
      <c r="V367" s="194">
        <v>2678400.0</v>
      </c>
      <c r="W367" s="182">
        <f t="shared" si="3"/>
        <v>0</v>
      </c>
      <c r="X367" s="203" t="s">
        <v>291</v>
      </c>
      <c r="Y367" s="204">
        <v>1300000.0</v>
      </c>
      <c r="Z367" s="182"/>
      <c r="AA367" s="182"/>
      <c r="AB367" s="182"/>
      <c r="AC367" s="182"/>
      <c r="AD367" s="182"/>
      <c r="AE367" s="206">
        <f t="shared" si="137"/>
        <v>1300000</v>
      </c>
      <c r="AF367" s="207">
        <f t="shared" si="5"/>
        <v>1300000</v>
      </c>
      <c r="AG367" s="184"/>
      <c r="AH367" s="170"/>
      <c r="AI367" s="184"/>
      <c r="AJ367" s="2"/>
      <c r="AK367" s="2"/>
      <c r="AL367" s="10"/>
      <c r="AM367" s="211"/>
      <c r="AN367" s="51"/>
      <c r="AO367" s="212"/>
      <c r="AP367" s="10"/>
      <c r="AQ367" s="213"/>
      <c r="AR367" s="213"/>
      <c r="AS367" s="211"/>
      <c r="AT367" s="211"/>
      <c r="AU367" s="211"/>
      <c r="AV367" s="214"/>
      <c r="AW367" s="21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</row>
    <row r="368" ht="22.5" customHeight="1">
      <c r="A368" s="170">
        <f t="shared" si="6"/>
        <v>363</v>
      </c>
      <c r="B368" s="173" t="s">
        <v>2968</v>
      </c>
      <c r="C368" s="182" t="str">
        <f t="array" ref="C368">_xlfn.XLOOKUP(G368,DATABASE!$A$2:$A$806,DATABASE!$B$2:$B$806)</f>
        <v>ATM Mall Pelayanan Publik Dringu Probolinggo, Jl. Raya Dringu, MPP Kabupaten Probolinggo</v>
      </c>
      <c r="D368" s="184" t="str">
        <f t="array" ref="D368">_xlfn.XLOOKUP(G368,DATABASE!$A$2:$A$809,DATABASE!$C$2:$C$809)</f>
        <v>ATM</v>
      </c>
      <c r="E368" s="184" t="s">
        <v>351</v>
      </c>
      <c r="F368" s="184" t="s">
        <v>243</v>
      </c>
      <c r="G368" s="383" t="s">
        <v>2867</v>
      </c>
      <c r="H368" s="184">
        <v>202512.0</v>
      </c>
      <c r="I368" s="184" t="s">
        <v>461</v>
      </c>
      <c r="J368" s="384"/>
      <c r="K368" s="384"/>
      <c r="L368" s="555" t="s">
        <v>2869</v>
      </c>
      <c r="M368" s="556">
        <v>44078.0</v>
      </c>
      <c r="N368" s="387"/>
      <c r="O368" s="192">
        <v>7.31</v>
      </c>
      <c r="P368" s="384"/>
      <c r="Q368" s="205">
        <v>0.0</v>
      </c>
      <c r="R368" s="427">
        <v>0.0</v>
      </c>
      <c r="S368" s="197">
        <v>0.0</v>
      </c>
      <c r="T368" s="201">
        <f t="shared" si="31"/>
        <v>1</v>
      </c>
      <c r="U368" s="388">
        <v>0.99</v>
      </c>
      <c r="V368" s="194">
        <v>2678400.0</v>
      </c>
      <c r="W368" s="182">
        <f t="shared" si="3"/>
        <v>0</v>
      </c>
      <c r="X368" s="203" t="s">
        <v>291</v>
      </c>
      <c r="Y368" s="195">
        <v>1300000.0</v>
      </c>
      <c r="Z368" s="560"/>
      <c r="AA368" s="560"/>
      <c r="AB368" s="560"/>
      <c r="AC368" s="560"/>
      <c r="AD368" s="560"/>
      <c r="AE368" s="206">
        <f t="shared" si="137"/>
        <v>1300000</v>
      </c>
      <c r="AF368" s="207">
        <f t="shared" si="5"/>
        <v>1300000</v>
      </c>
      <c r="AG368" s="560"/>
      <c r="AH368" s="170"/>
      <c r="AI368" s="561"/>
      <c r="AJ368" s="2"/>
      <c r="AK368" s="35"/>
      <c r="AL368" s="604"/>
      <c r="AM368" s="211"/>
      <c r="AN368" s="51"/>
      <c r="AO368" s="212"/>
      <c r="AP368" s="10"/>
      <c r="AQ368" s="213"/>
      <c r="AR368" s="213"/>
      <c r="AS368" s="211"/>
      <c r="AT368" s="211"/>
      <c r="AU368" s="211"/>
      <c r="AV368" s="214"/>
      <c r="AW368" s="214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</row>
    <row r="369" ht="22.5" customHeight="1">
      <c r="A369" s="170">
        <f t="shared" si="6"/>
        <v>364</v>
      </c>
      <c r="B369" s="173" t="s">
        <v>3008</v>
      </c>
      <c r="C369" s="182" t="str">
        <f t="array" ref="C369">_xlfn.XLOOKUP(G369,DATABASE!$A$2:$A$806,DATABASE!$B$2:$B$806)</f>
        <v>Cabang Blitar,JL.Cokroaminoto No. 36-38 Blitar 9</v>
      </c>
      <c r="D369" s="184" t="str">
        <f t="array" ref="D369">_xlfn.XLOOKUP(G369,DATABASE!$A$2:$A$809,DATABASE!$C$2:$C$809)</f>
        <v>CABANG</v>
      </c>
      <c r="E369" s="184" t="s">
        <v>351</v>
      </c>
      <c r="F369" s="184" t="s">
        <v>243</v>
      </c>
      <c r="G369" s="184" t="s">
        <v>819</v>
      </c>
      <c r="H369" s="184">
        <v>202512.0</v>
      </c>
      <c r="I369" s="184" t="s">
        <v>575</v>
      </c>
      <c r="J369" s="182"/>
      <c r="K369" s="184"/>
      <c r="L369" s="182" t="s">
        <v>821</v>
      </c>
      <c r="M369" s="194" t="s">
        <v>3190</v>
      </c>
      <c r="N369" s="191"/>
      <c r="O369" s="192">
        <v>131.75</v>
      </c>
      <c r="P369" s="194"/>
      <c r="Q369" s="195">
        <f t="shared" ref="Q369:R369" si="368">(O369*24*3600*30/8)/100000</f>
        <v>426.87</v>
      </c>
      <c r="R369" s="195">
        <f t="shared" si="368"/>
        <v>0</v>
      </c>
      <c r="S369" s="197">
        <v>0.0</v>
      </c>
      <c r="T369" s="201">
        <f t="shared" si="31"/>
        <v>1</v>
      </c>
      <c r="U369" s="201">
        <v>0.99</v>
      </c>
      <c r="V369" s="194">
        <v>2678400.0</v>
      </c>
      <c r="W369" s="182">
        <f t="shared" si="3"/>
        <v>0</v>
      </c>
      <c r="X369" s="203" t="s">
        <v>291</v>
      </c>
      <c r="Y369" s="204">
        <v>3671171.0</v>
      </c>
      <c r="Z369" s="182"/>
      <c r="AA369" s="182"/>
      <c r="AB369" s="182"/>
      <c r="AC369" s="182"/>
      <c r="AD369" s="182"/>
      <c r="AE369" s="206">
        <f t="shared" si="137"/>
        <v>3671171</v>
      </c>
      <c r="AF369" s="207">
        <f t="shared" si="5"/>
        <v>3671171</v>
      </c>
      <c r="AG369" s="207">
        <v>6.1392235E7</v>
      </c>
      <c r="AH369" s="170"/>
      <c r="AI369" s="184"/>
      <c r="AJ369" s="2"/>
      <c r="AK369" s="2"/>
      <c r="AL369" s="10"/>
      <c r="AM369" s="211"/>
      <c r="AN369" s="51"/>
      <c r="AO369" s="212"/>
      <c r="AP369" s="10"/>
      <c r="AQ369" s="213"/>
      <c r="AR369" s="213"/>
      <c r="AS369" s="211"/>
      <c r="AT369" s="211"/>
      <c r="AU369" s="211"/>
      <c r="AV369" s="214"/>
      <c r="AW369" s="214"/>
      <c r="AX369" s="310"/>
      <c r="AY369" s="310"/>
      <c r="AZ369" s="310"/>
      <c r="BA369" s="310"/>
      <c r="BB369" s="310"/>
      <c r="BC369" s="310"/>
      <c r="BD369" s="310"/>
      <c r="BE369" s="310"/>
      <c r="BF369" s="310"/>
      <c r="BG369" s="310"/>
      <c r="BH369" s="310"/>
      <c r="BI369" s="310"/>
      <c r="BJ369" s="310"/>
      <c r="BK369" s="310"/>
      <c r="BL369" s="310"/>
      <c r="BM369" s="310"/>
      <c r="BN369" s="310"/>
      <c r="BO369" s="310"/>
      <c r="BP369" s="310"/>
      <c r="BQ369" s="310"/>
      <c r="BR369" s="310"/>
      <c r="BS369" s="310"/>
      <c r="BT369" s="310"/>
      <c r="BU369" s="310"/>
    </row>
    <row r="370" ht="22.5" customHeight="1">
      <c r="A370" s="170">
        <f t="shared" si="6"/>
        <v>365</v>
      </c>
      <c r="B370" s="173" t="s">
        <v>3008</v>
      </c>
      <c r="C370" s="182" t="str">
        <f t="array" ref="C370">_xlfn.XLOOKUP(G370,DATABASE!$A$2:$A$806,DATABASE!$B$2:$B$806)</f>
        <v>Capem Srengat,Jl. Raya Kediri Blitar RT 03 RW 02, Kel. Dandong, Kec. Srengat, Kab. Blitar</v>
      </c>
      <c r="D370" s="184" t="str">
        <f t="array" ref="D370">_xlfn.XLOOKUP(G370,DATABASE!$A$2:$A$809,DATABASE!$C$2:$C$809)</f>
        <v>CAPEM</v>
      </c>
      <c r="E370" s="184" t="s">
        <v>351</v>
      </c>
      <c r="F370" s="184" t="s">
        <v>243</v>
      </c>
      <c r="G370" s="184" t="s">
        <v>1044</v>
      </c>
      <c r="H370" s="184">
        <v>202512.0</v>
      </c>
      <c r="I370" s="184" t="s">
        <v>753</v>
      </c>
      <c r="J370" s="182"/>
      <c r="K370" s="184"/>
      <c r="L370" s="182" t="s">
        <v>1046</v>
      </c>
      <c r="M370" s="191">
        <v>42156.0</v>
      </c>
      <c r="N370" s="191"/>
      <c r="O370" s="192">
        <v>24.56</v>
      </c>
      <c r="P370" s="194"/>
      <c r="Q370" s="195">
        <f t="shared" ref="Q370:R370" si="369">(O370*24*3600*30/8)/100000</f>
        <v>79.5744</v>
      </c>
      <c r="R370" s="195">
        <f t="shared" si="369"/>
        <v>0</v>
      </c>
      <c r="S370" s="197">
        <v>0.0</v>
      </c>
      <c r="T370" s="201">
        <f t="shared" si="31"/>
        <v>1</v>
      </c>
      <c r="U370" s="201">
        <v>0.99</v>
      </c>
      <c r="V370" s="194">
        <v>2678400.0</v>
      </c>
      <c r="W370" s="182">
        <f t="shared" si="3"/>
        <v>0</v>
      </c>
      <c r="X370" s="203" t="s">
        <v>291</v>
      </c>
      <c r="Y370" s="204">
        <v>2792792.0</v>
      </c>
      <c r="Z370" s="182"/>
      <c r="AA370" s="182"/>
      <c r="AB370" s="182"/>
      <c r="AC370" s="182"/>
      <c r="AD370" s="182"/>
      <c r="AE370" s="206">
        <f t="shared" si="137"/>
        <v>2792792</v>
      </c>
      <c r="AF370" s="207">
        <f t="shared" si="5"/>
        <v>2792792</v>
      </c>
      <c r="AG370" s="184"/>
      <c r="AH370" s="170"/>
      <c r="AI370" s="184"/>
      <c r="AJ370" s="2"/>
      <c r="AK370" s="2"/>
      <c r="AL370" s="10"/>
      <c r="AM370" s="211"/>
      <c r="AN370" s="51"/>
      <c r="AO370" s="212"/>
      <c r="AP370" s="10"/>
      <c r="AQ370" s="213"/>
      <c r="AR370" s="213"/>
      <c r="AS370" s="211"/>
      <c r="AT370" s="211"/>
      <c r="AU370" s="211"/>
      <c r="AV370" s="214"/>
      <c r="AW370" s="21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</row>
    <row r="371" ht="22.5" customHeight="1">
      <c r="A371" s="170">
        <f t="shared" si="6"/>
        <v>366</v>
      </c>
      <c r="B371" s="173" t="s">
        <v>3008</v>
      </c>
      <c r="C371" s="182" t="str">
        <f t="array" ref="C371">_xlfn.XLOOKUP(G371,DATABASE!$A$2:$A$806,DATABASE!$B$2:$B$806)</f>
        <v>ATM PIPP ,Jl Muhammad Hatta (Parkiran PIPP) Blitar</v>
      </c>
      <c r="D371" s="184" t="str">
        <f t="array" ref="D371">_xlfn.XLOOKUP(G371,DATABASE!$A$2:$A$809,DATABASE!$C$2:$C$809)</f>
        <v>ATM</v>
      </c>
      <c r="E371" s="184" t="s">
        <v>351</v>
      </c>
      <c r="F371" s="184" t="s">
        <v>243</v>
      </c>
      <c r="G371" s="184" t="s">
        <v>550</v>
      </c>
      <c r="H371" s="184">
        <v>202512.0</v>
      </c>
      <c r="I371" s="184" t="s">
        <v>1258</v>
      </c>
      <c r="J371" s="182"/>
      <c r="K371" s="184"/>
      <c r="L371" s="182" t="s">
        <v>552</v>
      </c>
      <c r="M371" s="191">
        <v>41521.0</v>
      </c>
      <c r="N371" s="191"/>
      <c r="O371" s="192">
        <v>6.76</v>
      </c>
      <c r="P371" s="194"/>
      <c r="Q371" s="195">
        <f t="shared" ref="Q371:R371" si="370">(O371*24*3600*30/8)/100000</f>
        <v>21.9024</v>
      </c>
      <c r="R371" s="195">
        <f t="shared" si="370"/>
        <v>0</v>
      </c>
      <c r="S371" s="197">
        <v>0.0</v>
      </c>
      <c r="T371" s="201">
        <f t="shared" si="31"/>
        <v>1</v>
      </c>
      <c r="U371" s="201">
        <v>0.99</v>
      </c>
      <c r="V371" s="194">
        <v>2678400.0</v>
      </c>
      <c r="W371" s="182">
        <f t="shared" si="3"/>
        <v>0</v>
      </c>
      <c r="X371" s="203" t="s">
        <v>291</v>
      </c>
      <c r="Y371" s="204">
        <v>1300000.0</v>
      </c>
      <c r="Z371" s="182"/>
      <c r="AA371" s="182"/>
      <c r="AB371" s="182"/>
      <c r="AC371" s="182"/>
      <c r="AD371" s="182"/>
      <c r="AE371" s="206">
        <f t="shared" si="137"/>
        <v>1300000</v>
      </c>
      <c r="AF371" s="207">
        <f t="shared" si="5"/>
        <v>1300000</v>
      </c>
      <c r="AG371" s="184"/>
      <c r="AH371" s="170"/>
      <c r="AI371" s="184"/>
      <c r="AJ371" s="2"/>
      <c r="AK371" s="2"/>
      <c r="AL371" s="10"/>
      <c r="AM371" s="211"/>
      <c r="AN371" s="51"/>
      <c r="AO371" s="212"/>
      <c r="AP371" s="10"/>
      <c r="AQ371" s="213"/>
      <c r="AR371" s="213"/>
      <c r="AS371" s="211"/>
      <c r="AT371" s="211"/>
      <c r="AU371" s="211"/>
      <c r="AV371" s="214"/>
      <c r="AW371" s="21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</row>
    <row r="372" ht="22.5" customHeight="1">
      <c r="A372" s="170">
        <f t="shared" si="6"/>
        <v>367</v>
      </c>
      <c r="B372" s="173" t="s">
        <v>3008</v>
      </c>
      <c r="C372" s="182" t="str">
        <f t="array" ref="C372">_xlfn.XLOOKUP(G372,DATABASE!$A$2:$A$806,DATABASE!$B$2:$B$806)</f>
        <v>Capem Kademangan Blitar , Jl Trisula 14, Kademangan, Blitar</v>
      </c>
      <c r="D372" s="184" t="str">
        <f t="array" ref="D372">_xlfn.XLOOKUP(G372,DATABASE!$A$2:$A$809,DATABASE!$C$2:$C$809)</f>
        <v>CAPEM</v>
      </c>
      <c r="E372" s="184" t="s">
        <v>351</v>
      </c>
      <c r="F372" s="184" t="s">
        <v>243</v>
      </c>
      <c r="G372" s="184" t="s">
        <v>1332</v>
      </c>
      <c r="H372" s="184">
        <v>202512.0</v>
      </c>
      <c r="I372" s="184" t="s">
        <v>753</v>
      </c>
      <c r="J372" s="182"/>
      <c r="K372" s="184"/>
      <c r="L372" s="182" t="s">
        <v>1334</v>
      </c>
      <c r="M372" s="191">
        <v>42251.0</v>
      </c>
      <c r="N372" s="191"/>
      <c r="O372" s="192">
        <v>63.58</v>
      </c>
      <c r="P372" s="194"/>
      <c r="Q372" s="195">
        <f t="shared" ref="Q372:R372" si="371">(O372*24*3600*30/8)/100000</f>
        <v>205.9992</v>
      </c>
      <c r="R372" s="195">
        <f t="shared" si="371"/>
        <v>0</v>
      </c>
      <c r="S372" s="197">
        <v>240.0</v>
      </c>
      <c r="T372" s="201">
        <f t="shared" si="31"/>
        <v>0.9999103943</v>
      </c>
      <c r="U372" s="201">
        <v>0.99</v>
      </c>
      <c r="V372" s="194">
        <v>2678400.0</v>
      </c>
      <c r="W372" s="182">
        <f t="shared" si="3"/>
        <v>0</v>
      </c>
      <c r="X372" s="203" t="s">
        <v>291</v>
      </c>
      <c r="Y372" s="204">
        <v>2792792.0</v>
      </c>
      <c r="Z372" s="182"/>
      <c r="AA372" s="182"/>
      <c r="AB372" s="182"/>
      <c r="AC372" s="182"/>
      <c r="AD372" s="182"/>
      <c r="AE372" s="206">
        <f t="shared" si="137"/>
        <v>2792792</v>
      </c>
      <c r="AF372" s="207">
        <f t="shared" si="5"/>
        <v>2792792</v>
      </c>
      <c r="AG372" s="184"/>
      <c r="AH372" s="170"/>
      <c r="AI372" s="184"/>
      <c r="AJ372" s="2"/>
      <c r="AK372" s="2"/>
      <c r="AL372" s="10"/>
      <c r="AM372" s="211"/>
      <c r="AN372" s="51"/>
      <c r="AO372" s="212"/>
      <c r="AP372" s="10"/>
      <c r="AQ372" s="213"/>
      <c r="AR372" s="213"/>
      <c r="AS372" s="211"/>
      <c r="AT372" s="211"/>
      <c r="AU372" s="211"/>
      <c r="AV372" s="214"/>
      <c r="AW372" s="21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</row>
    <row r="373" ht="22.5" customHeight="1">
      <c r="A373" s="170">
        <f t="shared" si="6"/>
        <v>368</v>
      </c>
      <c r="B373" s="173" t="s">
        <v>3008</v>
      </c>
      <c r="C373" s="182" t="str">
        <f t="array" ref="C373">_xlfn.XLOOKUP(G373,DATABASE!$A$2:$A$806,DATABASE!$B$2:$B$806)</f>
        <v>PBB Online Pemkot Blitar, Jl Merdeka 105 Blitar</v>
      </c>
      <c r="D373" s="184" t="str">
        <f t="array" ref="D373">_xlfn.XLOOKUP(G373,DATABASE!$A$2:$A$809,DATABASE!$C$2:$C$809)</f>
        <v>PBB</v>
      </c>
      <c r="E373" s="184" t="s">
        <v>351</v>
      </c>
      <c r="F373" s="184" t="s">
        <v>243</v>
      </c>
      <c r="G373" s="184" t="s">
        <v>639</v>
      </c>
      <c r="H373" s="184">
        <v>202512.0</v>
      </c>
      <c r="I373" s="184" t="s">
        <v>461</v>
      </c>
      <c r="J373" s="182"/>
      <c r="K373" s="184"/>
      <c r="L373" s="182" t="s">
        <v>641</v>
      </c>
      <c r="M373" s="194" t="s">
        <v>3192</v>
      </c>
      <c r="N373" s="191"/>
      <c r="O373" s="192">
        <v>10.35</v>
      </c>
      <c r="P373" s="194"/>
      <c r="Q373" s="195">
        <f t="shared" ref="Q373:R373" si="372">(O373*24*3600*30/8)/100000</f>
        <v>33.534</v>
      </c>
      <c r="R373" s="195">
        <f t="shared" si="372"/>
        <v>0</v>
      </c>
      <c r="S373" s="197">
        <v>0.0</v>
      </c>
      <c r="T373" s="201">
        <f t="shared" si="31"/>
        <v>1</v>
      </c>
      <c r="U373" s="201">
        <v>0.99</v>
      </c>
      <c r="V373" s="194">
        <v>2678400.0</v>
      </c>
      <c r="W373" s="182">
        <f t="shared" si="3"/>
        <v>0</v>
      </c>
      <c r="X373" s="203" t="s">
        <v>291</v>
      </c>
      <c r="Y373" s="204">
        <v>2319819.0</v>
      </c>
      <c r="Z373" s="182"/>
      <c r="AA373" s="182"/>
      <c r="AB373" s="182"/>
      <c r="AC373" s="182"/>
      <c r="AD373" s="182"/>
      <c r="AE373" s="206">
        <f t="shared" si="137"/>
        <v>2319819</v>
      </c>
      <c r="AF373" s="207">
        <f t="shared" si="5"/>
        <v>2319819</v>
      </c>
      <c r="AG373" s="184"/>
      <c r="AH373" s="170"/>
      <c r="AI373" s="184"/>
      <c r="AJ373" s="2"/>
      <c r="AK373" s="2"/>
      <c r="AL373" s="10"/>
      <c r="AM373" s="211"/>
      <c r="AN373" s="51"/>
      <c r="AO373" s="212"/>
      <c r="AP373" s="10"/>
      <c r="AQ373" s="213"/>
      <c r="AR373" s="213"/>
      <c r="AS373" s="211"/>
      <c r="AT373" s="211"/>
      <c r="AU373" s="211"/>
      <c r="AV373" s="214"/>
      <c r="AW373" s="21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</row>
    <row r="374" ht="22.5" customHeight="1">
      <c r="A374" s="170">
        <f t="shared" si="6"/>
        <v>369</v>
      </c>
      <c r="B374" s="173" t="s">
        <v>3008</v>
      </c>
      <c r="C374" s="182" t="str">
        <f t="array" ref="C374">_xlfn.XLOOKUP(G374,DATABASE!$A$2:$A$806,DATABASE!$B$2:$B$806)</f>
        <v>Payment Point DPKAD Kntr KASDA Pemkab Blitar Jl. WR Supratman 23 C</v>
      </c>
      <c r="D374" s="184" t="str">
        <f t="array" ref="D374">_xlfn.XLOOKUP(G374,DATABASE!$A$2:$A$809,DATABASE!$C$2:$C$809)</f>
        <v>PAYMENT POINT</v>
      </c>
      <c r="E374" s="184" t="s">
        <v>351</v>
      </c>
      <c r="F374" s="184" t="s">
        <v>243</v>
      </c>
      <c r="G374" s="184" t="s">
        <v>643</v>
      </c>
      <c r="H374" s="184">
        <v>202512.0</v>
      </c>
      <c r="I374" s="184" t="s">
        <v>461</v>
      </c>
      <c r="J374" s="182"/>
      <c r="K374" s="184"/>
      <c r="L374" s="182" t="s">
        <v>645</v>
      </c>
      <c r="M374" s="191">
        <v>42125.0</v>
      </c>
      <c r="N374" s="191"/>
      <c r="O374" s="192">
        <v>5.1</v>
      </c>
      <c r="P374" s="194"/>
      <c r="Q374" s="195">
        <f t="shared" ref="Q374:R374" si="373">(O374*24*3600*30/8)/100000</f>
        <v>16.524</v>
      </c>
      <c r="R374" s="195">
        <f t="shared" si="373"/>
        <v>0</v>
      </c>
      <c r="S374" s="197">
        <v>0.0</v>
      </c>
      <c r="T374" s="201">
        <f t="shared" si="31"/>
        <v>1</v>
      </c>
      <c r="U374" s="201">
        <v>0.99</v>
      </c>
      <c r="V374" s="194">
        <v>2678400.0</v>
      </c>
      <c r="W374" s="182">
        <f t="shared" si="3"/>
        <v>0</v>
      </c>
      <c r="X374" s="203" t="s">
        <v>291</v>
      </c>
      <c r="Y374" s="204">
        <v>2319819.0</v>
      </c>
      <c r="Z374" s="182"/>
      <c r="AA374" s="182"/>
      <c r="AB374" s="182"/>
      <c r="AC374" s="182"/>
      <c r="AD374" s="182"/>
      <c r="AE374" s="206">
        <f t="shared" si="137"/>
        <v>2319819</v>
      </c>
      <c r="AF374" s="207">
        <f t="shared" si="5"/>
        <v>2319819</v>
      </c>
      <c r="AG374" s="184"/>
      <c r="AH374" s="170" t="s">
        <v>276</v>
      </c>
      <c r="AI374" s="184"/>
      <c r="AJ374" s="2"/>
      <c r="AK374" s="2"/>
      <c r="AL374" s="10"/>
      <c r="AM374" s="211"/>
      <c r="AN374" s="51"/>
      <c r="AO374" s="212"/>
      <c r="AP374" s="10"/>
      <c r="AQ374" s="213"/>
      <c r="AR374" s="213"/>
      <c r="AS374" s="211"/>
      <c r="AT374" s="211"/>
      <c r="AU374" s="211"/>
      <c r="AV374" s="214"/>
      <c r="AW374" s="21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</row>
    <row r="375" ht="22.5" customHeight="1">
      <c r="A375" s="170">
        <f t="shared" si="6"/>
        <v>370</v>
      </c>
      <c r="B375" s="173" t="s">
        <v>3008</v>
      </c>
      <c r="C375" s="182" t="str">
        <f t="array" ref="C375">_xlfn.XLOOKUP(G375,DATABASE!$A$2:$A$806,DATABASE!$B$2:$B$806)</f>
        <v>Capem Lodoyo, Jl. Raya Utara No. 35 RT 01/RW 05 Lodoyo Blitar</v>
      </c>
      <c r="D375" s="184" t="str">
        <f t="array" ref="D375">_xlfn.XLOOKUP(G375,DATABASE!$A$2:$A$809,DATABASE!$C$2:$C$809)</f>
        <v>CAPEM</v>
      </c>
      <c r="E375" s="184" t="s">
        <v>351</v>
      </c>
      <c r="F375" s="184" t="s">
        <v>243</v>
      </c>
      <c r="G375" s="184" t="s">
        <v>1520</v>
      </c>
      <c r="H375" s="184">
        <v>202512.0</v>
      </c>
      <c r="I375" s="184" t="s">
        <v>753</v>
      </c>
      <c r="J375" s="182"/>
      <c r="K375" s="184"/>
      <c r="L375" s="182" t="s">
        <v>1522</v>
      </c>
      <c r="M375" s="191">
        <v>42156.0</v>
      </c>
      <c r="N375" s="191"/>
      <c r="O375" s="192">
        <v>17.99</v>
      </c>
      <c r="P375" s="194"/>
      <c r="Q375" s="195">
        <f t="shared" ref="Q375:R375" si="374">(O375*24*3600*30/8)/100000</f>
        <v>58.2876</v>
      </c>
      <c r="R375" s="195">
        <f t="shared" si="374"/>
        <v>0</v>
      </c>
      <c r="S375" s="197">
        <v>7980.0</v>
      </c>
      <c r="T375" s="201">
        <f t="shared" si="31"/>
        <v>0.9970206093</v>
      </c>
      <c r="U375" s="201">
        <v>0.99</v>
      </c>
      <c r="V375" s="194">
        <v>2678400.0</v>
      </c>
      <c r="W375" s="182">
        <f t="shared" si="3"/>
        <v>0</v>
      </c>
      <c r="X375" s="203" t="s">
        <v>291</v>
      </c>
      <c r="Y375" s="204">
        <v>2792792.0</v>
      </c>
      <c r="Z375" s="182"/>
      <c r="AA375" s="182"/>
      <c r="AB375" s="182"/>
      <c r="AC375" s="182"/>
      <c r="AD375" s="182"/>
      <c r="AE375" s="206">
        <f t="shared" si="137"/>
        <v>2792792</v>
      </c>
      <c r="AF375" s="207">
        <f t="shared" si="5"/>
        <v>2792792</v>
      </c>
      <c r="AG375" s="184"/>
      <c r="AH375" s="170"/>
      <c r="AI375" s="184"/>
      <c r="AJ375" s="2"/>
      <c r="AK375" s="2"/>
      <c r="AL375" s="10"/>
      <c r="AM375" s="211"/>
      <c r="AN375" s="51"/>
      <c r="AO375" s="212"/>
      <c r="AP375" s="10"/>
      <c r="AQ375" s="213"/>
      <c r="AR375" s="213"/>
      <c r="AS375" s="211"/>
      <c r="AT375" s="211"/>
      <c r="AU375" s="211"/>
      <c r="AV375" s="214"/>
      <c r="AW375" s="21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</row>
    <row r="376" ht="22.5" customHeight="1">
      <c r="A376" s="170">
        <f t="shared" si="6"/>
        <v>371</v>
      </c>
      <c r="B376" s="173" t="s">
        <v>3008</v>
      </c>
      <c r="C376" s="182" t="str">
        <f t="array" ref="C376">_xlfn.XLOOKUP(G376,DATABASE!$A$2:$A$806,DATABASE!$B$2:$B$806)</f>
        <v>Capem Kanigoro, Jl. Kusuma Bangsa RT.02 RW.03 Blitar</v>
      </c>
      <c r="D376" s="184" t="str">
        <f t="array" ref="D376">_xlfn.XLOOKUP(G376,DATABASE!$A$2:$A$809,DATABASE!$C$2:$C$809)</f>
        <v>CAPEM</v>
      </c>
      <c r="E376" s="184" t="s">
        <v>351</v>
      </c>
      <c r="F376" s="184" t="s">
        <v>243</v>
      </c>
      <c r="G376" s="184" t="s">
        <v>1335</v>
      </c>
      <c r="H376" s="184">
        <v>202512.0</v>
      </c>
      <c r="I376" s="184" t="s">
        <v>753</v>
      </c>
      <c r="J376" s="182"/>
      <c r="K376" s="184"/>
      <c r="L376" s="182" t="s">
        <v>1337</v>
      </c>
      <c r="M376" s="191">
        <v>42251.0</v>
      </c>
      <c r="N376" s="191"/>
      <c r="O376" s="192">
        <v>52.82</v>
      </c>
      <c r="P376" s="194"/>
      <c r="Q376" s="195">
        <f t="shared" ref="Q376:R376" si="375">(O376*24*3600*30/8)/100000</f>
        <v>171.1368</v>
      </c>
      <c r="R376" s="195">
        <f t="shared" si="375"/>
        <v>0</v>
      </c>
      <c r="S376" s="197">
        <v>0.0</v>
      </c>
      <c r="T376" s="201">
        <f t="shared" si="31"/>
        <v>1</v>
      </c>
      <c r="U376" s="201">
        <v>0.99</v>
      </c>
      <c r="V376" s="194">
        <v>2678400.0</v>
      </c>
      <c r="W376" s="182">
        <f t="shared" si="3"/>
        <v>0</v>
      </c>
      <c r="X376" s="203" t="s">
        <v>291</v>
      </c>
      <c r="Y376" s="204">
        <v>2792792.0</v>
      </c>
      <c r="Z376" s="182"/>
      <c r="AA376" s="182"/>
      <c r="AB376" s="182"/>
      <c r="AC376" s="182"/>
      <c r="AD376" s="182"/>
      <c r="AE376" s="206">
        <f t="shared" si="137"/>
        <v>2792792</v>
      </c>
      <c r="AF376" s="207">
        <f t="shared" si="5"/>
        <v>2792792</v>
      </c>
      <c r="AG376" s="184"/>
      <c r="AH376" s="170"/>
      <c r="AI376" s="184"/>
      <c r="AJ376" s="2"/>
      <c r="AK376" s="2"/>
      <c r="AL376" s="10"/>
      <c r="AM376" s="211"/>
      <c r="AN376" s="51"/>
      <c r="AO376" s="212"/>
      <c r="AP376" s="10"/>
      <c r="AQ376" s="213"/>
      <c r="AR376" s="213"/>
      <c r="AS376" s="211"/>
      <c r="AT376" s="211"/>
      <c r="AU376" s="211"/>
      <c r="AV376" s="214"/>
      <c r="AW376" s="21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</row>
    <row r="377" ht="22.5" customHeight="1">
      <c r="A377" s="170">
        <f t="shared" si="6"/>
        <v>372</v>
      </c>
      <c r="B377" s="173" t="s">
        <v>3008</v>
      </c>
      <c r="C377" s="182" t="str">
        <f t="array" ref="C377">_xlfn.XLOOKUP(G377,DATABASE!$A$2:$A$806,DATABASE!$B$2:$B$806)</f>
        <v>ATM Sistem Administrasi Manunggal Satu Atap Wlingi, Jl. Kenanga 15 Kec. Beru, Kab. Blitar</v>
      </c>
      <c r="D377" s="184" t="str">
        <f t="array" ref="D377">_xlfn.XLOOKUP(G377,DATABASE!$A$2:$A$809,DATABASE!$C$2:$C$809)</f>
        <v>ATM</v>
      </c>
      <c r="E377" s="184" t="s">
        <v>351</v>
      </c>
      <c r="F377" s="184" t="s">
        <v>243</v>
      </c>
      <c r="G377" s="184" t="s">
        <v>2011</v>
      </c>
      <c r="H377" s="184">
        <v>202512.0</v>
      </c>
      <c r="I377" s="184" t="s">
        <v>1258</v>
      </c>
      <c r="J377" s="182"/>
      <c r="K377" s="184"/>
      <c r="L377" s="182" t="s">
        <v>2013</v>
      </c>
      <c r="M377" s="194" t="s">
        <v>3056</v>
      </c>
      <c r="N377" s="191"/>
      <c r="O377" s="192">
        <v>34.15000000000001</v>
      </c>
      <c r="P377" s="194"/>
      <c r="Q377" s="195">
        <f t="shared" ref="Q377:R377" si="376">(O377*24*3600*30/8)/100000</f>
        <v>110.646</v>
      </c>
      <c r="R377" s="195">
        <f t="shared" si="376"/>
        <v>0</v>
      </c>
      <c r="S377" s="197">
        <v>0.0</v>
      </c>
      <c r="T377" s="201">
        <f t="shared" si="31"/>
        <v>1</v>
      </c>
      <c r="U377" s="201">
        <v>0.99</v>
      </c>
      <c r="V377" s="194">
        <v>2678400.0</v>
      </c>
      <c r="W377" s="182">
        <f t="shared" si="3"/>
        <v>0</v>
      </c>
      <c r="X377" s="203" t="s">
        <v>291</v>
      </c>
      <c r="Y377" s="204">
        <v>1300000.0</v>
      </c>
      <c r="Z377" s="182"/>
      <c r="AA377" s="182"/>
      <c r="AB377" s="182"/>
      <c r="AC377" s="182"/>
      <c r="AD377" s="182"/>
      <c r="AE377" s="206">
        <f t="shared" si="137"/>
        <v>1300000</v>
      </c>
      <c r="AF377" s="207">
        <f t="shared" si="5"/>
        <v>1300000</v>
      </c>
      <c r="AG377" s="184"/>
      <c r="AH377" s="170"/>
      <c r="AI377" s="184"/>
      <c r="AJ377" s="2"/>
      <c r="AK377" s="2"/>
      <c r="AL377" s="10"/>
      <c r="AM377" s="211"/>
      <c r="AN377" s="51"/>
      <c r="AO377" s="212"/>
      <c r="AP377" s="10"/>
      <c r="AQ377" s="213"/>
      <c r="AR377" s="213"/>
      <c r="AS377" s="211"/>
      <c r="AT377" s="211"/>
      <c r="AU377" s="211"/>
      <c r="AV377" s="214"/>
      <c r="AW377" s="21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</row>
    <row r="378" ht="22.5" customHeight="1">
      <c r="A378" s="170">
        <f t="shared" si="6"/>
        <v>373</v>
      </c>
      <c r="B378" s="173" t="s">
        <v>3008</v>
      </c>
      <c r="C378" s="182" t="str">
        <f t="array" ref="C378">_xlfn.XLOOKUP(G378,DATABASE!$A$2:$A$806,DATABASE!$B$2:$B$806)</f>
        <v>ATM RSUD Srengat, Jl. Raya Dandong, Kel. Dandong, Kec. Srengat, Kab. Blitar</v>
      </c>
      <c r="D378" s="184" t="str">
        <f t="array" ref="D378">_xlfn.XLOOKUP(G378,DATABASE!$A$2:$A$809,DATABASE!$C$2:$C$809)</f>
        <v>ATM</v>
      </c>
      <c r="E378" s="184" t="s">
        <v>351</v>
      </c>
      <c r="F378" s="184" t="s">
        <v>243</v>
      </c>
      <c r="G378" s="184" t="s">
        <v>1958</v>
      </c>
      <c r="H378" s="184">
        <v>202512.0</v>
      </c>
      <c r="I378" s="184" t="s">
        <v>1258</v>
      </c>
      <c r="J378" s="182"/>
      <c r="K378" s="184"/>
      <c r="L378" s="182" t="s">
        <v>1961</v>
      </c>
      <c r="M378" s="194" t="s">
        <v>3196</v>
      </c>
      <c r="N378" s="191"/>
      <c r="O378" s="192">
        <v>0.44733</v>
      </c>
      <c r="P378" s="194"/>
      <c r="Q378" s="195">
        <f t="shared" ref="Q378:R378" si="377">(O378*24*3600*30/8)/100000</f>
        <v>1.4493492</v>
      </c>
      <c r="R378" s="195">
        <f t="shared" si="377"/>
        <v>0</v>
      </c>
      <c r="S378" s="197">
        <v>0.0</v>
      </c>
      <c r="T378" s="201">
        <f t="shared" si="31"/>
        <v>1</v>
      </c>
      <c r="U378" s="201">
        <v>0.99</v>
      </c>
      <c r="V378" s="194">
        <v>2678400.0</v>
      </c>
      <c r="W378" s="182">
        <f t="shared" si="3"/>
        <v>0</v>
      </c>
      <c r="X378" s="203" t="s">
        <v>291</v>
      </c>
      <c r="Y378" s="204">
        <v>1300000.0</v>
      </c>
      <c r="Z378" s="182"/>
      <c r="AA378" s="182"/>
      <c r="AB378" s="182"/>
      <c r="AC378" s="182"/>
      <c r="AD378" s="182"/>
      <c r="AE378" s="206">
        <f t="shared" si="137"/>
        <v>1300000</v>
      </c>
      <c r="AF378" s="207">
        <f t="shared" si="5"/>
        <v>1300000</v>
      </c>
      <c r="AG378" s="184"/>
      <c r="AH378" s="170"/>
      <c r="AI378" s="184"/>
      <c r="AJ378" s="2"/>
      <c r="AK378" s="2"/>
      <c r="AL378" s="10"/>
      <c r="AM378" s="211"/>
      <c r="AN378" s="51"/>
      <c r="AO378" s="212"/>
      <c r="AP378" s="10"/>
      <c r="AQ378" s="213"/>
      <c r="AR378" s="213"/>
      <c r="AS378" s="211"/>
      <c r="AT378" s="211"/>
      <c r="AU378" s="211"/>
      <c r="AV378" s="214"/>
      <c r="AW378" s="21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</row>
    <row r="379" ht="22.5" customHeight="1">
      <c r="A379" s="170">
        <f t="shared" si="6"/>
        <v>374</v>
      </c>
      <c r="B379" s="173" t="s">
        <v>3008</v>
      </c>
      <c r="C379" s="182" t="str">
        <f t="array" ref="C379">_xlfn.XLOOKUP(G379,DATABASE!$A$2:$A$806,DATABASE!$B$2:$B$806)</f>
        <v>ATM Kampung Cokelat, Jl Benteng Blorok 18, Ds. Plosorejo, Blitar</v>
      </c>
      <c r="D379" s="184" t="str">
        <f t="array" ref="D379">_xlfn.XLOOKUP(G379,DATABASE!$A$2:$A$809,DATABASE!$C$2:$C$809)</f>
        <v>ATM</v>
      </c>
      <c r="E379" s="184" t="s">
        <v>351</v>
      </c>
      <c r="F379" s="184" t="s">
        <v>243</v>
      </c>
      <c r="G379" s="184" t="s">
        <v>2086</v>
      </c>
      <c r="H379" s="184">
        <v>202512.0</v>
      </c>
      <c r="I379" s="184" t="s">
        <v>1258</v>
      </c>
      <c r="J379" s="182"/>
      <c r="K379" s="184"/>
      <c r="L379" s="182" t="s">
        <v>2089</v>
      </c>
      <c r="M379" s="194" t="s">
        <v>3197</v>
      </c>
      <c r="N379" s="191"/>
      <c r="O379" s="192">
        <v>3.25091</v>
      </c>
      <c r="P379" s="194"/>
      <c r="Q379" s="195">
        <f t="shared" ref="Q379:R379" si="378">(O379*24*3600*30/8)/100000</f>
        <v>10.5329484</v>
      </c>
      <c r="R379" s="195">
        <f t="shared" si="378"/>
        <v>0</v>
      </c>
      <c r="S379" s="197">
        <v>0.0</v>
      </c>
      <c r="T379" s="201">
        <f t="shared" si="31"/>
        <v>1</v>
      </c>
      <c r="U379" s="201">
        <v>0.99</v>
      </c>
      <c r="V379" s="194">
        <v>2678400.0</v>
      </c>
      <c r="W379" s="182">
        <f t="shared" si="3"/>
        <v>0</v>
      </c>
      <c r="X379" s="203" t="s">
        <v>291</v>
      </c>
      <c r="Y379" s="204">
        <v>1300000.0</v>
      </c>
      <c r="Z379" s="182"/>
      <c r="AA379" s="182"/>
      <c r="AB379" s="182"/>
      <c r="AC379" s="182"/>
      <c r="AD379" s="182"/>
      <c r="AE379" s="206">
        <f t="shared" si="137"/>
        <v>1300000</v>
      </c>
      <c r="AF379" s="207">
        <f t="shared" si="5"/>
        <v>1300000</v>
      </c>
      <c r="AG379" s="184"/>
      <c r="AH379" s="170"/>
      <c r="AI379" s="184"/>
      <c r="AJ379" s="2"/>
      <c r="AK379" s="2"/>
      <c r="AL379" s="10"/>
      <c r="AM379" s="211"/>
      <c r="AN379" s="51"/>
      <c r="AO379" s="212"/>
      <c r="AP379" s="10"/>
      <c r="AQ379" s="213"/>
      <c r="AR379" s="213"/>
      <c r="AS379" s="211"/>
      <c r="AT379" s="211"/>
      <c r="AU379" s="211"/>
      <c r="AV379" s="214"/>
      <c r="AW379" s="21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</row>
    <row r="380" ht="22.5" customHeight="1">
      <c r="A380" s="170">
        <f t="shared" si="6"/>
        <v>375</v>
      </c>
      <c r="B380" s="173" t="s">
        <v>3008</v>
      </c>
      <c r="C380" s="182" t="str">
        <f t="array" ref="C380">_xlfn.XLOOKUP(G380,DATABASE!$A$2:$A$806,DATABASE!$B$2:$B$806)</f>
        <v>ATM RSUD Syuhada' Haji, Jl. Mojo 8 Blitar</v>
      </c>
      <c r="D380" s="184" t="str">
        <f t="array" ref="D380">_xlfn.XLOOKUP(G380,DATABASE!$A$2:$A$809,DATABASE!$C$2:$C$809)</f>
        <v>ATM</v>
      </c>
      <c r="E380" s="184" t="s">
        <v>351</v>
      </c>
      <c r="F380" s="184" t="s">
        <v>243</v>
      </c>
      <c r="G380" s="184" t="s">
        <v>2758</v>
      </c>
      <c r="H380" s="184">
        <v>202512.0</v>
      </c>
      <c r="I380" s="184" t="s">
        <v>1258</v>
      </c>
      <c r="J380" s="182"/>
      <c r="K380" s="184"/>
      <c r="L380" s="182" t="s">
        <v>2760</v>
      </c>
      <c r="M380" s="194" t="s">
        <v>3198</v>
      </c>
      <c r="N380" s="191"/>
      <c r="O380" s="192">
        <v>28.83</v>
      </c>
      <c r="P380" s="194"/>
      <c r="Q380" s="195">
        <f t="shared" ref="Q380:R380" si="379">(O380*24*3600*30/8)/100000</f>
        <v>93.4092</v>
      </c>
      <c r="R380" s="195">
        <f t="shared" si="379"/>
        <v>0</v>
      </c>
      <c r="S380" s="197">
        <v>0.0</v>
      </c>
      <c r="T380" s="201">
        <f t="shared" si="31"/>
        <v>1</v>
      </c>
      <c r="U380" s="201">
        <v>0.99</v>
      </c>
      <c r="V380" s="194">
        <v>2678400.0</v>
      </c>
      <c r="W380" s="182">
        <f t="shared" si="3"/>
        <v>0</v>
      </c>
      <c r="X380" s="203" t="s">
        <v>291</v>
      </c>
      <c r="Y380" s="204">
        <v>1300000.0</v>
      </c>
      <c r="Z380" s="182"/>
      <c r="AA380" s="182"/>
      <c r="AB380" s="182"/>
      <c r="AC380" s="182"/>
      <c r="AD380" s="182"/>
      <c r="AE380" s="206">
        <f t="shared" si="137"/>
        <v>1300000</v>
      </c>
      <c r="AF380" s="207">
        <f t="shared" si="5"/>
        <v>1300000</v>
      </c>
      <c r="AG380" s="184"/>
      <c r="AH380" s="170"/>
      <c r="AI380" s="184"/>
      <c r="AJ380" s="2"/>
      <c r="AK380" s="2"/>
      <c r="AL380" s="10"/>
      <c r="AM380" s="211"/>
      <c r="AN380" s="51"/>
      <c r="AO380" s="212"/>
      <c r="AP380" s="10"/>
      <c r="AQ380" s="213"/>
      <c r="AR380" s="213"/>
      <c r="AS380" s="211"/>
      <c r="AT380" s="211"/>
      <c r="AU380" s="211"/>
      <c r="AV380" s="214"/>
      <c r="AW380" s="21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</row>
    <row r="381" ht="22.5" customHeight="1">
      <c r="A381" s="170">
        <f t="shared" si="6"/>
        <v>376</v>
      </c>
      <c r="B381" s="173" t="s">
        <v>3008</v>
      </c>
      <c r="C381" s="182" t="str">
        <f t="array" ref="C381">_xlfn.XLOOKUP(G381,DATABASE!$A$2:$A$806,DATABASE!$B$2:$B$806)</f>
        <v>Host To Host SP2D Online Jl.S.Supriyadi 17,Blitar</v>
      </c>
      <c r="D381" s="184" t="str">
        <f t="array" ref="D381">_xlfn.XLOOKUP(G381,DATABASE!$A$2:$A$809,DATABASE!$C$2:$C$809)</f>
        <v>H2H</v>
      </c>
      <c r="E381" s="184" t="s">
        <v>351</v>
      </c>
      <c r="F381" s="184" t="s">
        <v>243</v>
      </c>
      <c r="G381" s="184" t="s">
        <v>601</v>
      </c>
      <c r="H381" s="184">
        <v>202512.0</v>
      </c>
      <c r="I381" s="184" t="s">
        <v>461</v>
      </c>
      <c r="J381" s="182"/>
      <c r="K381" s="184"/>
      <c r="L381" s="182" t="s">
        <v>603</v>
      </c>
      <c r="M381" s="191">
        <v>43467.0</v>
      </c>
      <c r="N381" s="191"/>
      <c r="O381" s="192">
        <v>15.46</v>
      </c>
      <c r="P381" s="194"/>
      <c r="Q381" s="195">
        <f t="shared" ref="Q381:R381" si="380">(O381*24*3600*30/8)/100000</f>
        <v>50.0904</v>
      </c>
      <c r="R381" s="195">
        <f t="shared" si="380"/>
        <v>0</v>
      </c>
      <c r="S381" s="197">
        <v>0.0</v>
      </c>
      <c r="T381" s="201">
        <f t="shared" si="31"/>
        <v>1</v>
      </c>
      <c r="U381" s="201">
        <v>0.99</v>
      </c>
      <c r="V381" s="194">
        <v>2678400.0</v>
      </c>
      <c r="W381" s="182">
        <f t="shared" si="3"/>
        <v>0</v>
      </c>
      <c r="X381" s="203" t="s">
        <v>291</v>
      </c>
      <c r="Y381" s="204">
        <v>2319819.0</v>
      </c>
      <c r="Z381" s="182"/>
      <c r="AA381" s="182"/>
      <c r="AB381" s="182"/>
      <c r="AC381" s="182"/>
      <c r="AD381" s="182"/>
      <c r="AE381" s="206">
        <f t="shared" si="137"/>
        <v>2319819</v>
      </c>
      <c r="AF381" s="207">
        <f t="shared" si="5"/>
        <v>2319819</v>
      </c>
      <c r="AG381" s="184"/>
      <c r="AH381" s="170" t="s">
        <v>276</v>
      </c>
      <c r="AI381" s="184"/>
      <c r="AJ381" s="2"/>
      <c r="AK381" s="2"/>
      <c r="AL381" s="10"/>
      <c r="AM381" s="211"/>
      <c r="AN381" s="51"/>
      <c r="AO381" s="212"/>
      <c r="AP381" s="10"/>
      <c r="AQ381" s="213"/>
      <c r="AR381" s="213"/>
      <c r="AS381" s="211"/>
      <c r="AT381" s="211"/>
      <c r="AU381" s="211"/>
      <c r="AV381" s="214"/>
      <c r="AW381" s="21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</row>
    <row r="382" ht="22.5" customHeight="1">
      <c r="A382" s="170">
        <f t="shared" si="6"/>
        <v>377</v>
      </c>
      <c r="B382" s="173" t="s">
        <v>3008</v>
      </c>
      <c r="C382" s="182" t="str">
        <f t="array" ref="C382">_xlfn.XLOOKUP(G382,DATABASE!$A$2:$A$806,DATABASE!$B$2:$B$806)</f>
        <v>Capem Wlingi</v>
      </c>
      <c r="D382" s="184" t="str">
        <f t="array" ref="D382">_xlfn.XLOOKUP(G382,DATABASE!$A$2:$A$809,DATABASE!$C$2:$C$809)</f>
        <v>CAPEM</v>
      </c>
      <c r="E382" s="184" t="s">
        <v>351</v>
      </c>
      <c r="F382" s="184" t="s">
        <v>243</v>
      </c>
      <c r="G382" s="184" t="s">
        <v>1182</v>
      </c>
      <c r="H382" s="184">
        <v>202512.0</v>
      </c>
      <c r="I382" s="184" t="s">
        <v>753</v>
      </c>
      <c r="J382" s="182"/>
      <c r="K382" s="184"/>
      <c r="L382" s="182" t="s">
        <v>1184</v>
      </c>
      <c r="M382" s="194" t="s">
        <v>2245</v>
      </c>
      <c r="N382" s="191"/>
      <c r="O382" s="192">
        <v>27.24</v>
      </c>
      <c r="P382" s="194"/>
      <c r="Q382" s="195">
        <f t="shared" ref="Q382:R382" si="381">(O382*24*3600*30/8)/100000</f>
        <v>88.2576</v>
      </c>
      <c r="R382" s="195">
        <f t="shared" si="381"/>
        <v>0</v>
      </c>
      <c r="S382" s="197">
        <v>0.0</v>
      </c>
      <c r="T382" s="201">
        <f t="shared" si="31"/>
        <v>1</v>
      </c>
      <c r="U382" s="201">
        <v>0.99</v>
      </c>
      <c r="V382" s="194">
        <v>2678400.0</v>
      </c>
      <c r="W382" s="182">
        <f t="shared" si="3"/>
        <v>0</v>
      </c>
      <c r="X382" s="203" t="s">
        <v>291</v>
      </c>
      <c r="Y382" s="204">
        <v>2792792.0</v>
      </c>
      <c r="Z382" s="182"/>
      <c r="AA382" s="182"/>
      <c r="AB382" s="182"/>
      <c r="AC382" s="182"/>
      <c r="AD382" s="182"/>
      <c r="AE382" s="206">
        <f t="shared" si="137"/>
        <v>2792792</v>
      </c>
      <c r="AF382" s="207">
        <f t="shared" si="5"/>
        <v>2792792</v>
      </c>
      <c r="AG382" s="184"/>
      <c r="AH382" s="170"/>
      <c r="AI382" s="184"/>
      <c r="AJ382" s="2"/>
      <c r="AK382" s="2"/>
      <c r="AL382" s="10"/>
      <c r="AM382" s="211"/>
      <c r="AN382" s="51"/>
      <c r="AO382" s="212"/>
      <c r="AP382" s="10"/>
      <c r="AQ382" s="213"/>
      <c r="AR382" s="213"/>
      <c r="AS382" s="211"/>
      <c r="AT382" s="211"/>
      <c r="AU382" s="211"/>
      <c r="AV382" s="214"/>
      <c r="AW382" s="21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</row>
    <row r="383" ht="22.5" customHeight="1">
      <c r="A383" s="170">
        <f t="shared" si="6"/>
        <v>378</v>
      </c>
      <c r="B383" s="173" t="s">
        <v>3008</v>
      </c>
      <c r="C383" s="182" t="str">
        <f t="array" ref="C383">_xlfn.XLOOKUP(G383,DATABASE!$A$2:$A$806,DATABASE!$B$2:$B$806)</f>
        <v>Kantor Kas Kesamben Jl.Raya Kesamben, Blitar</v>
      </c>
      <c r="D383" s="184" t="str">
        <f t="array" ref="D383">_xlfn.XLOOKUP(G383,DATABASE!$A$2:$A$809,DATABASE!$C$2:$C$809)</f>
        <v>KANTOR KAS</v>
      </c>
      <c r="E383" s="184" t="s">
        <v>351</v>
      </c>
      <c r="F383" s="184" t="s">
        <v>243</v>
      </c>
      <c r="G383" s="184" t="s">
        <v>2766</v>
      </c>
      <c r="H383" s="184">
        <v>202512.0</v>
      </c>
      <c r="I383" s="184" t="s">
        <v>461</v>
      </c>
      <c r="J383" s="182"/>
      <c r="K383" s="184"/>
      <c r="L383" s="182" t="s">
        <v>2768</v>
      </c>
      <c r="M383" s="194" t="s">
        <v>3161</v>
      </c>
      <c r="N383" s="191"/>
      <c r="O383" s="192">
        <v>12.49</v>
      </c>
      <c r="P383" s="194"/>
      <c r="Q383" s="195">
        <f t="shared" ref="Q383:R383" si="382">(O383*24*3600*30/8)/100000</f>
        <v>40.4676</v>
      </c>
      <c r="R383" s="195">
        <f t="shared" si="382"/>
        <v>0</v>
      </c>
      <c r="S383" s="197">
        <v>0.0</v>
      </c>
      <c r="T383" s="201">
        <f t="shared" si="31"/>
        <v>1</v>
      </c>
      <c r="U383" s="201">
        <v>0.99</v>
      </c>
      <c r="V383" s="194">
        <v>2678400.0</v>
      </c>
      <c r="W383" s="182">
        <f t="shared" si="3"/>
        <v>0</v>
      </c>
      <c r="X383" s="203" t="s">
        <v>291</v>
      </c>
      <c r="Y383" s="204">
        <v>2319819.0</v>
      </c>
      <c r="Z383" s="182"/>
      <c r="AA383" s="182"/>
      <c r="AB383" s="182"/>
      <c r="AC383" s="182"/>
      <c r="AD383" s="182"/>
      <c r="AE383" s="206">
        <f t="shared" si="137"/>
        <v>2319819</v>
      </c>
      <c r="AF383" s="207">
        <f t="shared" si="5"/>
        <v>2319819</v>
      </c>
      <c r="AG383" s="184"/>
      <c r="AH383" s="170"/>
      <c r="AI383" s="184"/>
      <c r="AJ383" s="2"/>
      <c r="AK383" s="2"/>
      <c r="AL383" s="10"/>
      <c r="AM383" s="211"/>
      <c r="AN383" s="51"/>
      <c r="AO383" s="212"/>
      <c r="AP383" s="10"/>
      <c r="AQ383" s="213"/>
      <c r="AR383" s="213"/>
      <c r="AS383" s="211"/>
      <c r="AT383" s="211"/>
      <c r="AU383" s="211"/>
      <c r="AV383" s="214"/>
      <c r="AW383" s="21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</row>
    <row r="384" ht="22.5" customHeight="1">
      <c r="A384" s="170">
        <f t="shared" si="6"/>
        <v>379</v>
      </c>
      <c r="B384" s="173" t="s">
        <v>3008</v>
      </c>
      <c r="C384" s="182" t="str">
        <f t="array" ref="C384">_xlfn.XLOOKUP(G384,DATABASE!$A$2:$A$806,DATABASE!$B$2:$B$806)</f>
        <v>Kantor Kas Mardi Waluyo Jl.Kalimantan 51,Blitar</v>
      </c>
      <c r="D384" s="184" t="str">
        <f t="array" ref="D384">_xlfn.XLOOKUP(G384,DATABASE!$A$2:$A$809,DATABASE!$C$2:$C$809)</f>
        <v>KANTOR KAS</v>
      </c>
      <c r="E384" s="184" t="s">
        <v>351</v>
      </c>
      <c r="F384" s="184" t="s">
        <v>243</v>
      </c>
      <c r="G384" s="184" t="s">
        <v>2755</v>
      </c>
      <c r="H384" s="184">
        <v>202512.0</v>
      </c>
      <c r="I384" s="184" t="s">
        <v>461</v>
      </c>
      <c r="J384" s="182"/>
      <c r="K384" s="184"/>
      <c r="L384" s="182" t="s">
        <v>2757</v>
      </c>
      <c r="M384" s="194" t="s">
        <v>3200</v>
      </c>
      <c r="N384" s="191"/>
      <c r="O384" s="192">
        <v>11.74</v>
      </c>
      <c r="P384" s="194"/>
      <c r="Q384" s="195">
        <f t="shared" ref="Q384:R384" si="383">(O384*24*3600*30/8)/100000</f>
        <v>38.0376</v>
      </c>
      <c r="R384" s="195">
        <f t="shared" si="383"/>
        <v>0</v>
      </c>
      <c r="S384" s="197">
        <v>0.0</v>
      </c>
      <c r="T384" s="201">
        <f t="shared" si="31"/>
        <v>1</v>
      </c>
      <c r="U384" s="201">
        <v>0.99</v>
      </c>
      <c r="V384" s="194">
        <v>2678400.0</v>
      </c>
      <c r="W384" s="182">
        <f t="shared" si="3"/>
        <v>0</v>
      </c>
      <c r="X384" s="203" t="s">
        <v>291</v>
      </c>
      <c r="Y384" s="204">
        <v>2319819.0</v>
      </c>
      <c r="Z384" s="182"/>
      <c r="AA384" s="182"/>
      <c r="AB384" s="182"/>
      <c r="AC384" s="182"/>
      <c r="AD384" s="182"/>
      <c r="AE384" s="206">
        <f t="shared" si="137"/>
        <v>2319819</v>
      </c>
      <c r="AF384" s="207">
        <f t="shared" si="5"/>
        <v>2319819</v>
      </c>
      <c r="AG384" s="184"/>
      <c r="AH384" s="170"/>
      <c r="AI384" s="184"/>
      <c r="AJ384" s="2"/>
      <c r="AK384" s="2"/>
      <c r="AL384" s="10"/>
      <c r="AM384" s="211"/>
      <c r="AN384" s="51"/>
      <c r="AO384" s="212"/>
      <c r="AP384" s="10"/>
      <c r="AQ384" s="213"/>
      <c r="AR384" s="213"/>
      <c r="AS384" s="211"/>
      <c r="AT384" s="211"/>
      <c r="AU384" s="211"/>
      <c r="AV384" s="214"/>
      <c r="AW384" s="21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</row>
    <row r="385" ht="22.5" customHeight="1">
      <c r="A385" s="170">
        <f t="shared" si="6"/>
        <v>380</v>
      </c>
      <c r="B385" s="173" t="s">
        <v>3008</v>
      </c>
      <c r="C385" s="182" t="str">
        <f t="array" ref="C385">_xlfn.XLOOKUP(G385,DATABASE!$A$2:$A$806,DATABASE!$B$2:$B$806)</f>
        <v>Payment Point RS Ngudi Waluyo Jl.Dr.Sucipto 5 Blitar</v>
      </c>
      <c r="D385" s="184" t="str">
        <f t="array" ref="D385">_xlfn.XLOOKUP(G385,DATABASE!$A$2:$A$809,DATABASE!$C$2:$C$809)</f>
        <v>PAYMENT POINT</v>
      </c>
      <c r="E385" s="184" t="s">
        <v>351</v>
      </c>
      <c r="F385" s="184" t="s">
        <v>243</v>
      </c>
      <c r="G385" s="184" t="s">
        <v>2762</v>
      </c>
      <c r="H385" s="184">
        <v>202512.0</v>
      </c>
      <c r="I385" s="184" t="s">
        <v>461</v>
      </c>
      <c r="J385" s="182"/>
      <c r="K385" s="184"/>
      <c r="L385" s="182" t="s">
        <v>2764</v>
      </c>
      <c r="M385" s="194" t="s">
        <v>3200</v>
      </c>
      <c r="N385" s="191"/>
      <c r="O385" s="192">
        <v>34.42</v>
      </c>
      <c r="P385" s="194"/>
      <c r="Q385" s="195">
        <f t="shared" ref="Q385:R385" si="384">(O385*24*3600*30/8)/100000</f>
        <v>111.5208</v>
      </c>
      <c r="R385" s="195">
        <f t="shared" si="384"/>
        <v>0</v>
      </c>
      <c r="S385" s="197">
        <v>0.0</v>
      </c>
      <c r="T385" s="201">
        <f t="shared" si="31"/>
        <v>1</v>
      </c>
      <c r="U385" s="201">
        <v>0.99</v>
      </c>
      <c r="V385" s="194">
        <v>2678400.0</v>
      </c>
      <c r="W385" s="182">
        <f t="shared" si="3"/>
        <v>0</v>
      </c>
      <c r="X385" s="203" t="s">
        <v>291</v>
      </c>
      <c r="Y385" s="204">
        <v>2319819.0</v>
      </c>
      <c r="Z385" s="182"/>
      <c r="AA385" s="182"/>
      <c r="AB385" s="182"/>
      <c r="AC385" s="182"/>
      <c r="AD385" s="182"/>
      <c r="AE385" s="206">
        <f t="shared" si="137"/>
        <v>2319819</v>
      </c>
      <c r="AF385" s="207">
        <f t="shared" si="5"/>
        <v>2319819</v>
      </c>
      <c r="AG385" s="184"/>
      <c r="AH385" s="170"/>
      <c r="AI385" s="184"/>
      <c r="AJ385" s="2"/>
      <c r="AK385" s="2"/>
      <c r="AL385" s="10"/>
      <c r="AM385" s="211"/>
      <c r="AN385" s="51"/>
      <c r="AO385" s="212"/>
      <c r="AP385" s="10"/>
      <c r="AQ385" s="213"/>
      <c r="AR385" s="213"/>
      <c r="AS385" s="211"/>
      <c r="AT385" s="211"/>
      <c r="AU385" s="211"/>
      <c r="AV385" s="214"/>
      <c r="AW385" s="21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</row>
    <row r="386" ht="22.5" customHeight="1">
      <c r="A386" s="170">
        <f t="shared" si="6"/>
        <v>381</v>
      </c>
      <c r="B386" s="173" t="s">
        <v>3008</v>
      </c>
      <c r="C386" s="182" t="str">
        <f t="array" ref="C386">_xlfn.XLOOKUP(G386,DATABASE!$A$2:$A$806,DATABASE!$B$2:$B$806)</f>
        <v>Kantor Kas Ponggok Jl.Jend Sudirman 66 Blitar</v>
      </c>
      <c r="D386" s="184" t="str">
        <f t="array" ref="D386">_xlfn.XLOOKUP(G386,DATABASE!$A$2:$A$809,DATABASE!$C$2:$C$809)</f>
        <v>KANTOR KAS</v>
      </c>
      <c r="E386" s="184" t="s">
        <v>351</v>
      </c>
      <c r="F386" s="184" t="s">
        <v>243</v>
      </c>
      <c r="G386" s="184" t="s">
        <v>1812</v>
      </c>
      <c r="H386" s="184">
        <v>202512.0</v>
      </c>
      <c r="I386" s="184" t="s">
        <v>461</v>
      </c>
      <c r="J386" s="182"/>
      <c r="K386" s="184"/>
      <c r="L386" s="182" t="s">
        <v>1814</v>
      </c>
      <c r="M386" s="194" t="s">
        <v>3200</v>
      </c>
      <c r="N386" s="191"/>
      <c r="O386" s="192">
        <v>4.15</v>
      </c>
      <c r="P386" s="194"/>
      <c r="Q386" s="195">
        <f t="shared" ref="Q386:R386" si="385">(O386*24*3600*30/8)/100000</f>
        <v>13.446</v>
      </c>
      <c r="R386" s="195">
        <f t="shared" si="385"/>
        <v>0</v>
      </c>
      <c r="S386" s="197">
        <v>6876.0</v>
      </c>
      <c r="T386" s="201">
        <f t="shared" si="31"/>
        <v>0.9974327957</v>
      </c>
      <c r="U386" s="201">
        <v>0.99</v>
      </c>
      <c r="V386" s="194">
        <v>2678400.0</v>
      </c>
      <c r="W386" s="182">
        <f t="shared" si="3"/>
        <v>0</v>
      </c>
      <c r="X386" s="203" t="s">
        <v>291</v>
      </c>
      <c r="Y386" s="204">
        <v>2319819.0</v>
      </c>
      <c r="Z386" s="182"/>
      <c r="AA386" s="182"/>
      <c r="AB386" s="182"/>
      <c r="AC386" s="182"/>
      <c r="AD386" s="182"/>
      <c r="AE386" s="206">
        <f t="shared" si="137"/>
        <v>2319819</v>
      </c>
      <c r="AF386" s="207">
        <f t="shared" si="5"/>
        <v>2319819</v>
      </c>
      <c r="AG386" s="184"/>
      <c r="AH386" s="170"/>
      <c r="AI386" s="184"/>
      <c r="AJ386" s="2"/>
      <c r="AK386" s="2"/>
      <c r="AL386" s="10"/>
      <c r="AM386" s="211"/>
      <c r="AN386" s="51"/>
      <c r="AO386" s="212"/>
      <c r="AP386" s="10"/>
      <c r="AQ386" s="213"/>
      <c r="AR386" s="213"/>
      <c r="AS386" s="211"/>
      <c r="AT386" s="211"/>
      <c r="AU386" s="211"/>
      <c r="AV386" s="214"/>
      <c r="AW386" s="21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</row>
    <row r="387" ht="22.5" customHeight="1">
      <c r="A387" s="170">
        <f t="shared" si="6"/>
        <v>382</v>
      </c>
      <c r="B387" s="173" t="s">
        <v>3008</v>
      </c>
      <c r="C387" s="182" t="str">
        <f t="array" ref="C387">_xlfn.XLOOKUP(G387,DATABASE!$A$2:$A$806,DATABASE!$B$2:$B$806)</f>
        <v>Payment Point MPP Blitar, Jl. Cokroaminoto No. 1 Kepanjen Kidul Blitar</v>
      </c>
      <c r="D387" s="184" t="str">
        <f t="array" ref="D387">_xlfn.XLOOKUP(G387,DATABASE!$A$2:$A$809,DATABASE!$C$2:$C$809)</f>
        <v>PAYMENT POINT</v>
      </c>
      <c r="E387" s="184" t="s">
        <v>351</v>
      </c>
      <c r="F387" s="184" t="s">
        <v>243</v>
      </c>
      <c r="G387" s="184" t="s">
        <v>2046</v>
      </c>
      <c r="H387" s="184">
        <v>202512.0</v>
      </c>
      <c r="I387" s="184" t="s">
        <v>461</v>
      </c>
      <c r="J387" s="182"/>
      <c r="K387" s="184"/>
      <c r="L387" s="182" t="s">
        <v>2048</v>
      </c>
      <c r="M387" s="194" t="s">
        <v>3200</v>
      </c>
      <c r="N387" s="191"/>
      <c r="O387" s="192">
        <v>1.05735</v>
      </c>
      <c r="P387" s="194"/>
      <c r="Q387" s="195">
        <f t="shared" ref="Q387:R387" si="386">(O387*24*3600*30/8)/100000</f>
        <v>3.425814</v>
      </c>
      <c r="R387" s="195">
        <f t="shared" si="386"/>
        <v>0</v>
      </c>
      <c r="S387" s="197">
        <v>0.0</v>
      </c>
      <c r="T387" s="201">
        <f t="shared" si="31"/>
        <v>1</v>
      </c>
      <c r="U387" s="201">
        <v>0.99</v>
      </c>
      <c r="V387" s="194">
        <v>2678400.0</v>
      </c>
      <c r="W387" s="182">
        <f t="shared" si="3"/>
        <v>0</v>
      </c>
      <c r="X387" s="203" t="s">
        <v>291</v>
      </c>
      <c r="Y387" s="204">
        <v>2319819.0</v>
      </c>
      <c r="Z387" s="182"/>
      <c r="AA387" s="182"/>
      <c r="AB387" s="182"/>
      <c r="AC387" s="182"/>
      <c r="AD387" s="182"/>
      <c r="AE387" s="206">
        <f t="shared" si="137"/>
        <v>2319819</v>
      </c>
      <c r="AF387" s="207">
        <f t="shared" si="5"/>
        <v>2319819</v>
      </c>
      <c r="AG387" s="184"/>
      <c r="AH387" s="170"/>
      <c r="AI387" s="184"/>
      <c r="AJ387" s="2"/>
      <c r="AK387" s="2"/>
      <c r="AL387" s="10"/>
      <c r="AM387" s="211"/>
      <c r="AN387" s="51"/>
      <c r="AO387" s="212"/>
      <c r="AP387" s="10"/>
      <c r="AQ387" s="213"/>
      <c r="AR387" s="213"/>
      <c r="AS387" s="211"/>
      <c r="AT387" s="211"/>
      <c r="AU387" s="211"/>
      <c r="AV387" s="214"/>
      <c r="AW387" s="21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</row>
    <row r="388" ht="22.5" customHeight="1">
      <c r="A388" s="170">
        <f t="shared" si="6"/>
        <v>383</v>
      </c>
      <c r="B388" s="173" t="s">
        <v>3008</v>
      </c>
      <c r="C388" s="182" t="str">
        <f t="array" ref="C388">_xlfn.XLOOKUP(G388,DATABASE!$A$2:$A$806,DATABASE!$B$2:$B$806)</f>
        <v>Kantor Kas Nglegok, Jl. Raya Penataran Blitar</v>
      </c>
      <c r="D388" s="184" t="str">
        <f t="array" ref="D388">_xlfn.XLOOKUP(G388,DATABASE!$A$2:$A$809,DATABASE!$C$2:$C$809)</f>
        <v>KANTOR KAS</v>
      </c>
      <c r="E388" s="184" t="s">
        <v>351</v>
      </c>
      <c r="F388" s="184" t="s">
        <v>243</v>
      </c>
      <c r="G388" s="184" t="s">
        <v>1889</v>
      </c>
      <c r="H388" s="184">
        <v>202512.0</v>
      </c>
      <c r="I388" s="184" t="s">
        <v>461</v>
      </c>
      <c r="J388" s="182"/>
      <c r="K388" s="184"/>
      <c r="L388" s="182" t="s">
        <v>1891</v>
      </c>
      <c r="M388" s="194" t="s">
        <v>3200</v>
      </c>
      <c r="N388" s="191"/>
      <c r="O388" s="192">
        <v>35.28</v>
      </c>
      <c r="P388" s="194"/>
      <c r="Q388" s="195">
        <f t="shared" ref="Q388:R388" si="387">(O388*24*3600*30/8)/100000</f>
        <v>114.3072</v>
      </c>
      <c r="R388" s="195">
        <f t="shared" si="387"/>
        <v>0</v>
      </c>
      <c r="S388" s="197">
        <v>0.0</v>
      </c>
      <c r="T388" s="201">
        <f t="shared" si="31"/>
        <v>1</v>
      </c>
      <c r="U388" s="201">
        <v>0.99</v>
      </c>
      <c r="V388" s="194">
        <v>2678400.0</v>
      </c>
      <c r="W388" s="182">
        <f t="shared" si="3"/>
        <v>0</v>
      </c>
      <c r="X388" s="203" t="s">
        <v>291</v>
      </c>
      <c r="Y388" s="204">
        <v>2319819.0</v>
      </c>
      <c r="Z388" s="182"/>
      <c r="AA388" s="182"/>
      <c r="AB388" s="182"/>
      <c r="AC388" s="182"/>
      <c r="AD388" s="182"/>
      <c r="AE388" s="206">
        <f t="shared" si="137"/>
        <v>2319819</v>
      </c>
      <c r="AF388" s="207">
        <f t="shared" si="5"/>
        <v>2319819</v>
      </c>
      <c r="AG388" s="184"/>
      <c r="AH388" s="170"/>
      <c r="AI388" s="184"/>
      <c r="AJ388" s="2"/>
      <c r="AK388" s="2"/>
      <c r="AL388" s="10"/>
      <c r="AM388" s="211"/>
      <c r="AN388" s="51"/>
      <c r="AO388" s="212"/>
      <c r="AP388" s="10"/>
      <c r="AQ388" s="213"/>
      <c r="AR388" s="213"/>
      <c r="AS388" s="211"/>
      <c r="AT388" s="211"/>
      <c r="AU388" s="211"/>
      <c r="AV388" s="214"/>
      <c r="AW388" s="21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</row>
    <row r="389" ht="22.5" customHeight="1">
      <c r="A389" s="170">
        <f t="shared" si="6"/>
        <v>384</v>
      </c>
      <c r="B389" s="173" t="s">
        <v>3008</v>
      </c>
      <c r="C389" s="182" t="str">
        <f t="array" ref="C389">_xlfn.XLOOKUP(G389,DATABASE!$A$2:$A$806,DATABASE!$B$2:$B$806)</f>
        <v>Payment Point Pemkab Kanigoro Jl. Kusuma Bangsa No. 60, Kanigoro Blitar</v>
      </c>
      <c r="D389" s="184" t="str">
        <f t="array" ref="D389">_xlfn.XLOOKUP(G389,DATABASE!$A$2:$A$809,DATABASE!$C$2:$C$809)</f>
        <v>PAYMENT POINT</v>
      </c>
      <c r="E389" s="184" t="s">
        <v>351</v>
      </c>
      <c r="F389" s="184" t="s">
        <v>243</v>
      </c>
      <c r="G389" s="184" t="s">
        <v>2101</v>
      </c>
      <c r="H389" s="184">
        <v>202512.0</v>
      </c>
      <c r="I389" s="184" t="s">
        <v>461</v>
      </c>
      <c r="J389" s="182"/>
      <c r="K389" s="184"/>
      <c r="L389" s="182" t="s">
        <v>2103</v>
      </c>
      <c r="M389" s="194" t="s">
        <v>1179</v>
      </c>
      <c r="N389" s="191"/>
      <c r="O389" s="192">
        <v>0.4074</v>
      </c>
      <c r="P389" s="194"/>
      <c r="Q389" s="195">
        <f t="shared" ref="Q389:R389" si="388">(O389*24*3600*30/8)/100000</f>
        <v>1.319976</v>
      </c>
      <c r="R389" s="195">
        <f t="shared" si="388"/>
        <v>0</v>
      </c>
      <c r="S389" s="197">
        <v>0.0</v>
      </c>
      <c r="T389" s="201">
        <f t="shared" si="31"/>
        <v>1</v>
      </c>
      <c r="U389" s="201">
        <v>0.99</v>
      </c>
      <c r="V389" s="194">
        <v>2678400.0</v>
      </c>
      <c r="W389" s="182">
        <f t="shared" si="3"/>
        <v>0</v>
      </c>
      <c r="X389" s="203" t="s">
        <v>291</v>
      </c>
      <c r="Y389" s="204">
        <v>2319819.0</v>
      </c>
      <c r="Z389" s="182"/>
      <c r="AA389" s="182"/>
      <c r="AB389" s="182"/>
      <c r="AC389" s="182"/>
      <c r="AD389" s="182"/>
      <c r="AE389" s="206">
        <f t="shared" si="137"/>
        <v>2319819</v>
      </c>
      <c r="AF389" s="207">
        <f t="shared" si="5"/>
        <v>2319819</v>
      </c>
      <c r="AG389" s="184"/>
      <c r="AH389" s="170"/>
      <c r="AI389" s="184"/>
      <c r="AJ389" s="2"/>
      <c r="AK389" s="2"/>
      <c r="AL389" s="10"/>
      <c r="AM389" s="211"/>
      <c r="AN389" s="51"/>
      <c r="AO389" s="212"/>
      <c r="AP389" s="10"/>
      <c r="AQ389" s="213"/>
      <c r="AR389" s="213"/>
      <c r="AS389" s="211"/>
      <c r="AT389" s="211"/>
      <c r="AU389" s="211"/>
      <c r="AV389" s="214"/>
      <c r="AW389" s="21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</row>
    <row r="390" ht="22.5" customHeight="1">
      <c r="A390" s="170">
        <f t="shared" si="6"/>
        <v>385</v>
      </c>
      <c r="B390" s="173" t="s">
        <v>3008</v>
      </c>
      <c r="C390" s="182" t="str">
        <f t="array" ref="C390">_xlfn.XLOOKUP(G390,DATABASE!$A$2:$A$806,DATABASE!$B$2:$B$806)</f>
        <v>Kantor Kas Syuhada Haji Jl. Lekso No. 3, Blitar</v>
      </c>
      <c r="D390" s="184" t="str">
        <f t="array" ref="D390">_xlfn.XLOOKUP(G390,DATABASE!$A$2:$A$809,DATABASE!$C$2:$C$809)</f>
        <v>KANTOR KAS</v>
      </c>
      <c r="E390" s="184" t="s">
        <v>351</v>
      </c>
      <c r="F390" s="184" t="s">
        <v>243</v>
      </c>
      <c r="G390" s="184" t="s">
        <v>2193</v>
      </c>
      <c r="H390" s="184">
        <v>202512.0</v>
      </c>
      <c r="I390" s="184" t="s">
        <v>461</v>
      </c>
      <c r="J390" s="182"/>
      <c r="K390" s="184"/>
      <c r="L390" s="182" t="s">
        <v>2195</v>
      </c>
      <c r="M390" s="194" t="s">
        <v>3200</v>
      </c>
      <c r="N390" s="191"/>
      <c r="O390" s="192">
        <v>5.640000000000001</v>
      </c>
      <c r="P390" s="194"/>
      <c r="Q390" s="195">
        <f t="shared" ref="Q390:R390" si="389">(O390*24*3600*30/8)/100000</f>
        <v>18.2736</v>
      </c>
      <c r="R390" s="195">
        <f t="shared" si="389"/>
        <v>0</v>
      </c>
      <c r="S390" s="197">
        <v>0.0</v>
      </c>
      <c r="T390" s="201">
        <f t="shared" si="31"/>
        <v>1</v>
      </c>
      <c r="U390" s="201">
        <v>0.99</v>
      </c>
      <c r="V390" s="194">
        <v>2678400.0</v>
      </c>
      <c r="W390" s="182">
        <f t="shared" si="3"/>
        <v>0</v>
      </c>
      <c r="X390" s="203" t="s">
        <v>291</v>
      </c>
      <c r="Y390" s="204">
        <v>2319819.0</v>
      </c>
      <c r="Z390" s="182"/>
      <c r="AA390" s="182"/>
      <c r="AB390" s="182"/>
      <c r="AC390" s="182"/>
      <c r="AD390" s="182"/>
      <c r="AE390" s="206">
        <f t="shared" si="137"/>
        <v>2319819</v>
      </c>
      <c r="AF390" s="207">
        <f t="shared" si="5"/>
        <v>2319819</v>
      </c>
      <c r="AG390" s="184"/>
      <c r="AH390" s="170"/>
      <c r="AI390" s="184"/>
      <c r="AJ390" s="2"/>
      <c r="AK390" s="2"/>
      <c r="AL390" s="10"/>
      <c r="AM390" s="211"/>
      <c r="AN390" s="51"/>
      <c r="AO390" s="212"/>
      <c r="AP390" s="10"/>
      <c r="AQ390" s="213"/>
      <c r="AR390" s="213"/>
      <c r="AS390" s="211"/>
      <c r="AT390" s="211"/>
      <c r="AU390" s="211"/>
      <c r="AV390" s="214"/>
      <c r="AW390" s="21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</row>
    <row r="391" ht="22.5" customHeight="1">
      <c r="A391" s="170">
        <f t="shared" si="6"/>
        <v>386</v>
      </c>
      <c r="B391" s="173" t="s">
        <v>3008</v>
      </c>
      <c r="C391" s="182" t="str">
        <f t="array" ref="C391">_xlfn.XLOOKUP(G391,DATABASE!$A$2:$A$806,DATABASE!$B$2:$B$806)</f>
        <v>Kantor Kas Wonodadi Jl. Raya Wonodadi RT 05 RW 01, Wonodadi Blitar</v>
      </c>
      <c r="D391" s="184" t="str">
        <f t="array" ref="D391">_xlfn.XLOOKUP(G391,DATABASE!$A$2:$A$809,DATABASE!$C$2:$C$809)</f>
        <v>KANTOR KAS</v>
      </c>
      <c r="E391" s="184" t="s">
        <v>351</v>
      </c>
      <c r="F391" s="184" t="s">
        <v>243</v>
      </c>
      <c r="G391" s="184" t="s">
        <v>2258</v>
      </c>
      <c r="H391" s="184">
        <v>202512.0</v>
      </c>
      <c r="I391" s="184" t="s">
        <v>461</v>
      </c>
      <c r="J391" s="182"/>
      <c r="K391" s="184"/>
      <c r="L391" s="182" t="s">
        <v>2260</v>
      </c>
      <c r="M391" s="194" t="s">
        <v>3200</v>
      </c>
      <c r="N391" s="191"/>
      <c r="O391" s="192">
        <v>9.59</v>
      </c>
      <c r="P391" s="194"/>
      <c r="Q391" s="195">
        <f t="shared" ref="Q391:R391" si="390">(O391*24*3600*30/8)/100000</f>
        <v>31.0716</v>
      </c>
      <c r="R391" s="195">
        <f t="shared" si="390"/>
        <v>0</v>
      </c>
      <c r="S391" s="197">
        <v>0.0</v>
      </c>
      <c r="T391" s="201">
        <f t="shared" si="31"/>
        <v>1</v>
      </c>
      <c r="U391" s="201">
        <v>0.99</v>
      </c>
      <c r="V391" s="194">
        <v>2678400.0</v>
      </c>
      <c r="W391" s="182">
        <f t="shared" si="3"/>
        <v>0</v>
      </c>
      <c r="X391" s="203" t="s">
        <v>291</v>
      </c>
      <c r="Y391" s="204">
        <v>2319819.0</v>
      </c>
      <c r="Z391" s="182"/>
      <c r="AA391" s="182"/>
      <c r="AB391" s="182"/>
      <c r="AC391" s="182"/>
      <c r="AD391" s="182"/>
      <c r="AE391" s="206">
        <f t="shared" si="137"/>
        <v>2319819</v>
      </c>
      <c r="AF391" s="207">
        <f t="shared" si="5"/>
        <v>2319819</v>
      </c>
      <c r="AG391" s="184"/>
      <c r="AH391" s="170"/>
      <c r="AI391" s="184"/>
      <c r="AJ391" s="2"/>
      <c r="AK391" s="2"/>
      <c r="AL391" s="10"/>
      <c r="AM391" s="211"/>
      <c r="AN391" s="51"/>
      <c r="AO391" s="212"/>
      <c r="AP391" s="10"/>
      <c r="AQ391" s="213"/>
      <c r="AR391" s="213"/>
      <c r="AS391" s="211"/>
      <c r="AT391" s="211"/>
      <c r="AU391" s="211"/>
      <c r="AV391" s="214"/>
      <c r="AW391" s="21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</row>
    <row r="392" ht="22.5" customHeight="1">
      <c r="A392" s="170">
        <f t="shared" si="6"/>
        <v>387</v>
      </c>
      <c r="B392" s="173" t="s">
        <v>3008</v>
      </c>
      <c r="C392" s="182" t="str">
        <f t="array" ref="C392">_xlfn.XLOOKUP(G392,DATABASE!$A$2:$A$806,DATABASE!$B$2:$B$806)</f>
        <v>Payment Point Sistem Administrasi Manunggal Satu Atap Wlingi Jl. Kenanga 15, Blitar</v>
      </c>
      <c r="D392" s="184" t="str">
        <f t="array" ref="D392">_xlfn.XLOOKUP(G392,DATABASE!$A$2:$A$809,DATABASE!$C$2:$C$809)</f>
        <v>PAYMENT POINT</v>
      </c>
      <c r="E392" s="184" t="s">
        <v>351</v>
      </c>
      <c r="F392" s="184" t="s">
        <v>243</v>
      </c>
      <c r="G392" s="184" t="s">
        <v>2305</v>
      </c>
      <c r="H392" s="184">
        <v>202512.0</v>
      </c>
      <c r="I392" s="184" t="s">
        <v>461</v>
      </c>
      <c r="J392" s="182"/>
      <c r="K392" s="184"/>
      <c r="L392" s="182" t="s">
        <v>2307</v>
      </c>
      <c r="M392" s="194" t="s">
        <v>3161</v>
      </c>
      <c r="N392" s="191"/>
      <c r="O392" s="192">
        <v>0.48412</v>
      </c>
      <c r="P392" s="194"/>
      <c r="Q392" s="195">
        <f t="shared" ref="Q392:R392" si="391">(O392*24*3600*30/8)/100000</f>
        <v>1.5685488</v>
      </c>
      <c r="R392" s="195">
        <f t="shared" si="391"/>
        <v>0</v>
      </c>
      <c r="S392" s="197">
        <v>0.0</v>
      </c>
      <c r="T392" s="201">
        <f t="shared" si="31"/>
        <v>1</v>
      </c>
      <c r="U392" s="201">
        <v>0.99</v>
      </c>
      <c r="V392" s="194">
        <v>2678400.0</v>
      </c>
      <c r="W392" s="182">
        <f t="shared" si="3"/>
        <v>0</v>
      </c>
      <c r="X392" s="203" t="s">
        <v>291</v>
      </c>
      <c r="Y392" s="204">
        <v>2319819.0</v>
      </c>
      <c r="Z392" s="182"/>
      <c r="AA392" s="182"/>
      <c r="AB392" s="182"/>
      <c r="AC392" s="182"/>
      <c r="AD392" s="182"/>
      <c r="AE392" s="206">
        <f t="shared" si="137"/>
        <v>2319819</v>
      </c>
      <c r="AF392" s="207">
        <f t="shared" si="5"/>
        <v>2319819</v>
      </c>
      <c r="AG392" s="184"/>
      <c r="AH392" s="170"/>
      <c r="AI392" s="184"/>
      <c r="AJ392" s="2"/>
      <c r="AK392" s="2"/>
      <c r="AL392" s="10"/>
      <c r="AM392" s="211"/>
      <c r="AN392" s="51"/>
      <c r="AO392" s="212"/>
      <c r="AP392" s="10"/>
      <c r="AQ392" s="213"/>
      <c r="AR392" s="213"/>
      <c r="AS392" s="211"/>
      <c r="AT392" s="211"/>
      <c r="AU392" s="211"/>
      <c r="AV392" s="214"/>
      <c r="AW392" s="21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</row>
    <row r="393" ht="22.5" customHeight="1">
      <c r="A393" s="170">
        <f t="shared" si="6"/>
        <v>388</v>
      </c>
      <c r="B393" s="173" t="s">
        <v>3008</v>
      </c>
      <c r="C393" s="182" t="str">
        <f t="array" ref="C393">_xlfn.XLOOKUP(G393,DATABASE!$A$2:$A$806,DATABASE!$B$2:$B$806)</f>
        <v>Payment Point Sistem Administrasi Manunggal Satu Atap Blitar Jl. Melati No. 43, Blitar</v>
      </c>
      <c r="D393" s="184" t="str">
        <f t="array" ref="D393">_xlfn.XLOOKUP(G393,DATABASE!$A$2:$A$809,DATABASE!$C$2:$C$809)</f>
        <v>PAYMENT POINT</v>
      </c>
      <c r="E393" s="184" t="s">
        <v>351</v>
      </c>
      <c r="F393" s="184" t="s">
        <v>243</v>
      </c>
      <c r="G393" s="184" t="s">
        <v>2240</v>
      </c>
      <c r="H393" s="184">
        <v>202512.0</v>
      </c>
      <c r="I393" s="184" t="s">
        <v>461</v>
      </c>
      <c r="J393" s="182"/>
      <c r="K393" s="184"/>
      <c r="L393" s="182" t="s">
        <v>2242</v>
      </c>
      <c r="M393" s="194" t="s">
        <v>3200</v>
      </c>
      <c r="N393" s="191"/>
      <c r="O393" s="192">
        <v>0.6168899999999999</v>
      </c>
      <c r="P393" s="194"/>
      <c r="Q393" s="195">
        <f t="shared" ref="Q393:R393" si="392">(O393*24*3600*30/8)/100000</f>
        <v>1.9987236</v>
      </c>
      <c r="R393" s="195">
        <f t="shared" si="392"/>
        <v>0</v>
      </c>
      <c r="S393" s="197">
        <v>0.0</v>
      </c>
      <c r="T393" s="201">
        <f t="shared" si="31"/>
        <v>1</v>
      </c>
      <c r="U393" s="201">
        <v>0.99</v>
      </c>
      <c r="V393" s="194">
        <v>2678400.0</v>
      </c>
      <c r="W393" s="182">
        <f t="shared" si="3"/>
        <v>0</v>
      </c>
      <c r="X393" s="203" t="s">
        <v>291</v>
      </c>
      <c r="Y393" s="204">
        <v>2319819.0</v>
      </c>
      <c r="Z393" s="182"/>
      <c r="AA393" s="182"/>
      <c r="AB393" s="182"/>
      <c r="AC393" s="182"/>
      <c r="AD393" s="182"/>
      <c r="AE393" s="206">
        <f t="shared" si="137"/>
        <v>2319819</v>
      </c>
      <c r="AF393" s="207">
        <f t="shared" si="5"/>
        <v>2319819</v>
      </c>
      <c r="AG393" s="184"/>
      <c r="AH393" s="170"/>
      <c r="AI393" s="184"/>
      <c r="AJ393" s="2"/>
      <c r="AK393" s="2"/>
      <c r="AL393" s="10"/>
      <c r="AM393" s="211"/>
      <c r="AN393" s="51"/>
      <c r="AO393" s="212"/>
      <c r="AP393" s="10"/>
      <c r="AQ393" s="213"/>
      <c r="AR393" s="213"/>
      <c r="AS393" s="211"/>
      <c r="AT393" s="211"/>
      <c r="AU393" s="211"/>
      <c r="AV393" s="214"/>
      <c r="AW393" s="21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</row>
    <row r="394" ht="22.5" customHeight="1">
      <c r="A394" s="170">
        <f t="shared" si="6"/>
        <v>389</v>
      </c>
      <c r="B394" s="173" t="s">
        <v>3008</v>
      </c>
      <c r="C394" s="182" t="str">
        <f t="array" ref="C394">_xlfn.XLOOKUP(G394,DATABASE!$A$2:$A$806,DATABASE!$B$2:$B$806)</f>
        <v>Payment Point RSUD Srengat, Raya Dandong Srengat, Blitar</v>
      </c>
      <c r="D394" s="184" t="str">
        <f t="array" ref="D394">_xlfn.XLOOKUP(G394,DATABASE!$A$2:$A$809,DATABASE!$C$2:$C$809)</f>
        <v>PAYMENT POINT</v>
      </c>
      <c r="E394" s="184" t="s">
        <v>351</v>
      </c>
      <c r="F394" s="184" t="s">
        <v>243</v>
      </c>
      <c r="G394" s="184" t="s">
        <v>2607</v>
      </c>
      <c r="H394" s="184">
        <v>202512.0</v>
      </c>
      <c r="I394" s="184" t="s">
        <v>461</v>
      </c>
      <c r="J394" s="182"/>
      <c r="K394" s="184"/>
      <c r="L394" s="182" t="s">
        <v>2609</v>
      </c>
      <c r="M394" s="194" t="s">
        <v>3202</v>
      </c>
      <c r="N394" s="191"/>
      <c r="O394" s="192">
        <v>1.00948</v>
      </c>
      <c r="P394" s="194"/>
      <c r="Q394" s="195">
        <f t="shared" ref="Q394:R394" si="393">(O394*24*3600*30/8)/100000</f>
        <v>3.2707152</v>
      </c>
      <c r="R394" s="195">
        <f t="shared" si="393"/>
        <v>0</v>
      </c>
      <c r="S394" s="197">
        <v>0.0</v>
      </c>
      <c r="T394" s="201">
        <f t="shared" si="31"/>
        <v>1</v>
      </c>
      <c r="U394" s="201">
        <v>0.99</v>
      </c>
      <c r="V394" s="194">
        <v>2678400.0</v>
      </c>
      <c r="W394" s="182">
        <f t="shared" si="3"/>
        <v>0</v>
      </c>
      <c r="X394" s="203" t="s">
        <v>291</v>
      </c>
      <c r="Y394" s="204">
        <v>2319819.0</v>
      </c>
      <c r="Z394" s="182"/>
      <c r="AA394" s="182"/>
      <c r="AB394" s="182"/>
      <c r="AC394" s="182"/>
      <c r="AD394" s="182"/>
      <c r="AE394" s="206">
        <f t="shared" si="137"/>
        <v>2319819</v>
      </c>
      <c r="AF394" s="207">
        <f t="shared" si="5"/>
        <v>2319819</v>
      </c>
      <c r="AG394" s="184"/>
      <c r="AH394" s="170"/>
      <c r="AI394" s="184"/>
      <c r="AJ394" s="2"/>
      <c r="AK394" s="2"/>
      <c r="AL394" s="10"/>
      <c r="AM394" s="211"/>
      <c r="AN394" s="51"/>
      <c r="AO394" s="212"/>
      <c r="AP394" s="10"/>
      <c r="AQ394" s="213"/>
      <c r="AR394" s="213"/>
      <c r="AS394" s="211"/>
      <c r="AT394" s="211"/>
      <c r="AU394" s="211"/>
      <c r="AV394" s="214"/>
      <c r="AW394" s="21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</row>
    <row r="395" ht="22.5" customHeight="1">
      <c r="A395" s="170">
        <f t="shared" si="6"/>
        <v>390</v>
      </c>
      <c r="B395" s="173" t="s">
        <v>3008</v>
      </c>
      <c r="C395" s="182" t="str">
        <f t="array" ref="C395">_xlfn.XLOOKUP(G395,DATABASE!$A$2:$A$806,DATABASE!$B$2:$B$806)</f>
        <v>Payment Point Bapenda Kab Blitar,Jl WR Supratman No 9, Blitar</v>
      </c>
      <c r="D395" s="184" t="str">
        <f t="array" ref="D395">_xlfn.XLOOKUP(G395,DATABASE!$A$2:$A$809,DATABASE!$C$2:$C$809)</f>
        <v>PAYMENT POINT</v>
      </c>
      <c r="E395" s="184" t="s">
        <v>351</v>
      </c>
      <c r="F395" s="184" t="s">
        <v>243</v>
      </c>
      <c r="G395" s="184" t="s">
        <v>519</v>
      </c>
      <c r="H395" s="184">
        <v>202512.0</v>
      </c>
      <c r="I395" s="184" t="s">
        <v>461</v>
      </c>
      <c r="J395" s="182"/>
      <c r="K395" s="184"/>
      <c r="L395" s="182" t="s">
        <v>521</v>
      </c>
      <c r="M395" s="194" t="s">
        <v>3203</v>
      </c>
      <c r="N395" s="191"/>
      <c r="O395" s="192">
        <v>2.94</v>
      </c>
      <c r="P395" s="194"/>
      <c r="Q395" s="195">
        <f t="shared" ref="Q395:R395" si="394">(O395*24*3600*30/8)/100000</f>
        <v>9.5256</v>
      </c>
      <c r="R395" s="195">
        <f t="shared" si="394"/>
        <v>0</v>
      </c>
      <c r="S395" s="197">
        <v>0.0</v>
      </c>
      <c r="T395" s="201">
        <f t="shared" si="31"/>
        <v>1</v>
      </c>
      <c r="U395" s="201">
        <v>0.99</v>
      </c>
      <c r="V395" s="194">
        <v>2678400.0</v>
      </c>
      <c r="W395" s="182">
        <f t="shared" si="3"/>
        <v>0</v>
      </c>
      <c r="X395" s="203" t="s">
        <v>291</v>
      </c>
      <c r="Y395" s="204">
        <v>2319819.0</v>
      </c>
      <c r="Z395" s="182"/>
      <c r="AA395" s="182"/>
      <c r="AB395" s="182"/>
      <c r="AC395" s="182"/>
      <c r="AD395" s="182"/>
      <c r="AE395" s="206">
        <f t="shared" si="137"/>
        <v>2319819</v>
      </c>
      <c r="AF395" s="207">
        <f t="shared" si="5"/>
        <v>2319819</v>
      </c>
      <c r="AG395" s="184"/>
      <c r="AH395" s="170"/>
      <c r="AI395" s="184"/>
      <c r="AJ395" s="2"/>
      <c r="AK395" s="2"/>
      <c r="AL395" s="10"/>
      <c r="AM395" s="211"/>
      <c r="AN395" s="51"/>
      <c r="AO395" s="212"/>
      <c r="AP395" s="10"/>
      <c r="AQ395" s="213"/>
      <c r="AR395" s="213"/>
      <c r="AS395" s="211"/>
      <c r="AT395" s="211"/>
      <c r="AU395" s="211"/>
      <c r="AV395" s="214"/>
      <c r="AW395" s="21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</row>
    <row r="396" ht="22.5" customHeight="1">
      <c r="A396" s="170">
        <f t="shared" si="6"/>
        <v>391</v>
      </c>
      <c r="B396" s="173" t="s">
        <v>3010</v>
      </c>
      <c r="C396" s="182" t="str">
        <f t="array" ref="C396">_xlfn.XLOOKUP(G396,DATABASE!$A$2:$A$806,DATABASE!$B$2:$B$806)</f>
        <v>Cabang Tulungagung</v>
      </c>
      <c r="D396" s="184" t="str">
        <f t="array" ref="D396">_xlfn.XLOOKUP(G396,DATABASE!$A$2:$A$809,DATABASE!$C$2:$C$809)</f>
        <v>CABANG</v>
      </c>
      <c r="E396" s="184" t="s">
        <v>351</v>
      </c>
      <c r="F396" s="184" t="s">
        <v>243</v>
      </c>
      <c r="G396" s="184" t="s">
        <v>829</v>
      </c>
      <c r="H396" s="184">
        <v>202512.0</v>
      </c>
      <c r="I396" s="184" t="s">
        <v>575</v>
      </c>
      <c r="J396" s="182"/>
      <c r="K396" s="184"/>
      <c r="L396" s="182" t="s">
        <v>831</v>
      </c>
      <c r="M396" s="194" t="s">
        <v>2245</v>
      </c>
      <c r="N396" s="191"/>
      <c r="O396" s="192">
        <v>58.45</v>
      </c>
      <c r="P396" s="194"/>
      <c r="Q396" s="195">
        <f t="shared" ref="Q396:R396" si="395">(O396*24*3600*30/8)/100000</f>
        <v>189.378</v>
      </c>
      <c r="R396" s="195">
        <f t="shared" si="395"/>
        <v>0</v>
      </c>
      <c r="S396" s="197">
        <v>0.0</v>
      </c>
      <c r="T396" s="201">
        <f t="shared" si="31"/>
        <v>1</v>
      </c>
      <c r="U396" s="201">
        <v>0.99</v>
      </c>
      <c r="V396" s="194">
        <v>2678400.0</v>
      </c>
      <c r="W396" s="182">
        <f t="shared" si="3"/>
        <v>0</v>
      </c>
      <c r="X396" s="203" t="s">
        <v>291</v>
      </c>
      <c r="Y396" s="204">
        <v>3671171.0</v>
      </c>
      <c r="Z396" s="182"/>
      <c r="AA396" s="182"/>
      <c r="AB396" s="182"/>
      <c r="AC396" s="182"/>
      <c r="AD396" s="182"/>
      <c r="AE396" s="206">
        <f t="shared" si="137"/>
        <v>3671171</v>
      </c>
      <c r="AF396" s="207">
        <f t="shared" si="5"/>
        <v>3671171</v>
      </c>
      <c r="AG396" s="207">
        <v>3.3681072E7</v>
      </c>
      <c r="AH396" s="170"/>
      <c r="AI396" s="184"/>
      <c r="AJ396" s="2"/>
      <c r="AK396" s="2"/>
      <c r="AL396" s="10"/>
      <c r="AM396" s="211"/>
      <c r="AN396" s="51"/>
      <c r="AO396" s="212"/>
      <c r="AP396" s="10"/>
      <c r="AQ396" s="213"/>
      <c r="AR396" s="213"/>
      <c r="AS396" s="211"/>
      <c r="AT396" s="211"/>
      <c r="AU396" s="211"/>
      <c r="AV396" s="214"/>
      <c r="AW396" s="214"/>
      <c r="AX396" s="310"/>
      <c r="AY396" s="310"/>
      <c r="AZ396" s="310"/>
      <c r="BA396" s="310"/>
      <c r="BB396" s="310"/>
      <c r="BC396" s="310"/>
      <c r="BD396" s="310"/>
      <c r="BE396" s="310"/>
      <c r="BF396" s="310"/>
      <c r="BG396" s="310"/>
      <c r="BH396" s="310"/>
      <c r="BI396" s="310"/>
      <c r="BJ396" s="310"/>
      <c r="BK396" s="310"/>
      <c r="BL396" s="310"/>
      <c r="BM396" s="310"/>
      <c r="BN396" s="310"/>
      <c r="BO396" s="310"/>
      <c r="BP396" s="310"/>
      <c r="BQ396" s="310"/>
      <c r="BR396" s="310"/>
      <c r="BS396" s="310"/>
      <c r="BT396" s="310"/>
      <c r="BU396" s="310"/>
    </row>
    <row r="397" ht="22.5" customHeight="1">
      <c r="A397" s="170">
        <f t="shared" si="6"/>
        <v>392</v>
      </c>
      <c r="B397" s="173" t="s">
        <v>3010</v>
      </c>
      <c r="C397" s="182" t="str">
        <f t="array" ref="C397">_xlfn.XLOOKUP(G397,DATABASE!$A$2:$A$806,DATABASE!$B$2:$B$806)</f>
        <v>Capem Bandung, Pangsud 45, Bandung - Tlagung</v>
      </c>
      <c r="D397" s="184" t="str">
        <f t="array" ref="D397">_xlfn.XLOOKUP(G397,DATABASE!$A$2:$A$809,DATABASE!$C$2:$C$809)</f>
        <v>CAPEM</v>
      </c>
      <c r="E397" s="184" t="s">
        <v>351</v>
      </c>
      <c r="F397" s="184" t="s">
        <v>243</v>
      </c>
      <c r="G397" s="184" t="s">
        <v>1023</v>
      </c>
      <c r="H397" s="184">
        <v>202512.0</v>
      </c>
      <c r="I397" s="184" t="s">
        <v>753</v>
      </c>
      <c r="J397" s="182"/>
      <c r="K397" s="184"/>
      <c r="L397" s="182" t="s">
        <v>1025</v>
      </c>
      <c r="M397" s="191">
        <v>42156.0</v>
      </c>
      <c r="N397" s="191"/>
      <c r="O397" s="192">
        <v>15.64</v>
      </c>
      <c r="P397" s="194"/>
      <c r="Q397" s="195">
        <f t="shared" ref="Q397:R397" si="396">(O397*24*3600*30/8)/100000</f>
        <v>50.6736</v>
      </c>
      <c r="R397" s="195">
        <f t="shared" si="396"/>
        <v>0</v>
      </c>
      <c r="S397" s="197">
        <v>480.0</v>
      </c>
      <c r="T397" s="201">
        <f t="shared" si="31"/>
        <v>0.9998207885</v>
      </c>
      <c r="U397" s="201">
        <v>0.99</v>
      </c>
      <c r="V397" s="194">
        <v>2678400.0</v>
      </c>
      <c r="W397" s="182">
        <f t="shared" si="3"/>
        <v>0</v>
      </c>
      <c r="X397" s="203" t="s">
        <v>291</v>
      </c>
      <c r="Y397" s="204">
        <v>2792792.0</v>
      </c>
      <c r="Z397" s="182"/>
      <c r="AA397" s="182"/>
      <c r="AB397" s="182"/>
      <c r="AC397" s="182"/>
      <c r="AD397" s="182"/>
      <c r="AE397" s="206">
        <f t="shared" si="137"/>
        <v>2792792</v>
      </c>
      <c r="AF397" s="207">
        <f t="shared" si="5"/>
        <v>2792792</v>
      </c>
      <c r="AG397" s="184"/>
      <c r="AH397" s="170"/>
      <c r="AI397" s="184"/>
      <c r="AJ397" s="2"/>
      <c r="AK397" s="2"/>
      <c r="AL397" s="10"/>
      <c r="AM397" s="211"/>
      <c r="AN397" s="51"/>
      <c r="AO397" s="212"/>
      <c r="AP397" s="10"/>
      <c r="AQ397" s="213"/>
      <c r="AR397" s="213"/>
      <c r="AS397" s="211"/>
      <c r="AT397" s="211"/>
      <c r="AU397" s="211"/>
      <c r="AV397" s="214"/>
      <c r="AW397" s="21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</row>
    <row r="398" ht="22.5" customHeight="1">
      <c r="A398" s="170">
        <f t="shared" si="6"/>
        <v>393</v>
      </c>
      <c r="B398" s="173" t="s">
        <v>3010</v>
      </c>
      <c r="C398" s="182" t="str">
        <f t="array" ref="C398">_xlfn.XLOOKUP(G398,DATABASE!$A$2:$A$806,DATABASE!$B$2:$B$806)</f>
        <v>Payment Point KPayment Point Pratama, Jl. Ki Mangunsarkoro No 17 Tulungagung</v>
      </c>
      <c r="D398" s="184" t="str">
        <f t="array" ref="D398">_xlfn.XLOOKUP(G398,DATABASE!$A$2:$A$809,DATABASE!$C$2:$C$809)</f>
        <v>PAYMENT POINT</v>
      </c>
      <c r="E398" s="184" t="s">
        <v>351</v>
      </c>
      <c r="F398" s="184" t="s">
        <v>243</v>
      </c>
      <c r="G398" s="184" t="s">
        <v>2326</v>
      </c>
      <c r="H398" s="184">
        <v>202512.0</v>
      </c>
      <c r="I398" s="184" t="s">
        <v>461</v>
      </c>
      <c r="J398" s="182"/>
      <c r="K398" s="184"/>
      <c r="L398" s="182" t="s">
        <v>2328</v>
      </c>
      <c r="M398" s="194" t="s">
        <v>3204</v>
      </c>
      <c r="N398" s="191"/>
      <c r="O398" s="192">
        <v>0.75121</v>
      </c>
      <c r="P398" s="194"/>
      <c r="Q398" s="195">
        <f t="shared" ref="Q398:R398" si="397">(O398*24*3600*30/8)/100000</f>
        <v>2.4339204</v>
      </c>
      <c r="R398" s="195">
        <f t="shared" si="397"/>
        <v>0</v>
      </c>
      <c r="S398" s="197">
        <v>0.0</v>
      </c>
      <c r="T398" s="201">
        <f t="shared" si="31"/>
        <v>1</v>
      </c>
      <c r="U398" s="201">
        <v>0.99</v>
      </c>
      <c r="V398" s="194">
        <v>2678400.0</v>
      </c>
      <c r="W398" s="182">
        <f t="shared" si="3"/>
        <v>0</v>
      </c>
      <c r="X398" s="203" t="s">
        <v>291</v>
      </c>
      <c r="Y398" s="204">
        <v>2319819.0</v>
      </c>
      <c r="Z398" s="182"/>
      <c r="AA398" s="182"/>
      <c r="AB398" s="182"/>
      <c r="AC398" s="182"/>
      <c r="AD398" s="182"/>
      <c r="AE398" s="206">
        <f t="shared" si="137"/>
        <v>2319819</v>
      </c>
      <c r="AF398" s="207">
        <f t="shared" si="5"/>
        <v>2319819</v>
      </c>
      <c r="AG398" s="184"/>
      <c r="AH398" s="170"/>
      <c r="AI398" s="184"/>
      <c r="AJ398" s="2"/>
      <c r="AK398" s="2"/>
      <c r="AL398" s="10"/>
      <c r="AM398" s="211"/>
      <c r="AN398" s="51"/>
      <c r="AO398" s="212"/>
      <c r="AP398" s="10"/>
      <c r="AQ398" s="213"/>
      <c r="AR398" s="213"/>
      <c r="AS398" s="211"/>
      <c r="AT398" s="211"/>
      <c r="AU398" s="211"/>
      <c r="AV398" s="214"/>
      <c r="AW398" s="21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</row>
    <row r="399" ht="22.5" customHeight="1">
      <c r="A399" s="170">
        <f t="shared" si="6"/>
        <v>394</v>
      </c>
      <c r="B399" s="173" t="s">
        <v>3010</v>
      </c>
      <c r="C399" s="182" t="str">
        <f t="array" ref="C399">_xlfn.XLOOKUP(G399,DATABASE!$A$2:$A$806,DATABASE!$B$2:$B$806)</f>
        <v>ATM Akbid Blitar, Jl. Tulungagung - Blitar Km 4 Kec. Sumbergempol Tulungagung</v>
      </c>
      <c r="D399" s="184" t="str">
        <f t="array" ref="D399">_xlfn.XLOOKUP(G399,DATABASE!$A$2:$A$809,DATABASE!$C$2:$C$809)</f>
        <v>ATM</v>
      </c>
      <c r="E399" s="184" t="s">
        <v>351</v>
      </c>
      <c r="F399" s="184" t="s">
        <v>243</v>
      </c>
      <c r="G399" s="184" t="s">
        <v>2712</v>
      </c>
      <c r="H399" s="184">
        <v>202512.0</v>
      </c>
      <c r="I399" s="184" t="s">
        <v>1258</v>
      </c>
      <c r="J399" s="182"/>
      <c r="K399" s="184"/>
      <c r="L399" s="182" t="s">
        <v>2714</v>
      </c>
      <c r="M399" s="191">
        <v>45022.0</v>
      </c>
      <c r="N399" s="191"/>
      <c r="O399" s="192">
        <v>32.69</v>
      </c>
      <c r="P399" s="194"/>
      <c r="Q399" s="195">
        <f t="shared" ref="Q399:R399" si="398">(O399*24*3600*30/8)/100000</f>
        <v>105.9156</v>
      </c>
      <c r="R399" s="195">
        <f t="shared" si="398"/>
        <v>0</v>
      </c>
      <c r="S399" s="197">
        <v>0.0</v>
      </c>
      <c r="T399" s="201">
        <f t="shared" si="31"/>
        <v>1</v>
      </c>
      <c r="U399" s="201">
        <v>0.99</v>
      </c>
      <c r="V399" s="194">
        <v>2678400.0</v>
      </c>
      <c r="W399" s="182">
        <f t="shared" si="3"/>
        <v>0</v>
      </c>
      <c r="X399" s="203" t="s">
        <v>291</v>
      </c>
      <c r="Y399" s="204">
        <v>1300000.0</v>
      </c>
      <c r="Z399" s="182"/>
      <c r="AA399" s="182"/>
      <c r="AB399" s="182"/>
      <c r="AC399" s="182"/>
      <c r="AD399" s="182"/>
      <c r="AE399" s="206">
        <f t="shared" si="137"/>
        <v>1300000</v>
      </c>
      <c r="AF399" s="207">
        <f t="shared" si="5"/>
        <v>1300000</v>
      </c>
      <c r="AG399" s="184"/>
      <c r="AH399" s="170"/>
      <c r="AI399" s="184"/>
      <c r="AJ399" s="2"/>
      <c r="AK399" s="2"/>
      <c r="AL399" s="10"/>
      <c r="AM399" s="211"/>
      <c r="AN399" s="51"/>
      <c r="AO399" s="212"/>
      <c r="AP399" s="10"/>
      <c r="AQ399" s="213"/>
      <c r="AR399" s="213"/>
      <c r="AS399" s="211"/>
      <c r="AT399" s="211"/>
      <c r="AU399" s="211"/>
      <c r="AV399" s="214"/>
      <c r="AW399" s="21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</row>
    <row r="400" ht="22.5" customHeight="1">
      <c r="A400" s="170">
        <f t="shared" si="6"/>
        <v>395</v>
      </c>
      <c r="B400" s="173" t="s">
        <v>3010</v>
      </c>
      <c r="C400" s="182" t="str">
        <f t="array" ref="C400">_xlfn.XLOOKUP(G400,DATABASE!$A$2:$A$806,DATABASE!$B$2:$B$806)</f>
        <v>Capem Kauman Jl. Semeru 26 Tulungagung</v>
      </c>
      <c r="D400" s="184" t="str">
        <f t="array" ref="D400">_xlfn.XLOOKUP(G400,DATABASE!$A$2:$A$809,DATABASE!$C$2:$C$809)</f>
        <v>CAPEM</v>
      </c>
      <c r="E400" s="184" t="s">
        <v>351</v>
      </c>
      <c r="F400" s="184" t="s">
        <v>243</v>
      </c>
      <c r="G400" s="184" t="s">
        <v>1369</v>
      </c>
      <c r="H400" s="184">
        <v>202512.0</v>
      </c>
      <c r="I400" s="184" t="s">
        <v>753</v>
      </c>
      <c r="J400" s="182"/>
      <c r="K400" s="184"/>
      <c r="L400" s="182" t="s">
        <v>1371</v>
      </c>
      <c r="M400" s="191">
        <v>42156.0</v>
      </c>
      <c r="N400" s="191"/>
      <c r="O400" s="192">
        <v>17.18</v>
      </c>
      <c r="P400" s="194"/>
      <c r="Q400" s="195">
        <f t="shared" ref="Q400:R400" si="399">(O400*24*3600*30/8)/100000</f>
        <v>55.6632</v>
      </c>
      <c r="R400" s="195">
        <f t="shared" si="399"/>
        <v>0</v>
      </c>
      <c r="S400" s="197">
        <v>0.0</v>
      </c>
      <c r="T400" s="201">
        <f t="shared" si="31"/>
        <v>1</v>
      </c>
      <c r="U400" s="201">
        <v>0.99</v>
      </c>
      <c r="V400" s="194">
        <v>2678400.0</v>
      </c>
      <c r="W400" s="182">
        <f t="shared" si="3"/>
        <v>0</v>
      </c>
      <c r="X400" s="203" t="s">
        <v>291</v>
      </c>
      <c r="Y400" s="204">
        <v>2792792.0</v>
      </c>
      <c r="Z400" s="182"/>
      <c r="AA400" s="182"/>
      <c r="AB400" s="182"/>
      <c r="AC400" s="182"/>
      <c r="AD400" s="182"/>
      <c r="AE400" s="206">
        <f t="shared" si="137"/>
        <v>2792792</v>
      </c>
      <c r="AF400" s="207">
        <f t="shared" si="5"/>
        <v>2792792</v>
      </c>
      <c r="AG400" s="184"/>
      <c r="AH400" s="170"/>
      <c r="AI400" s="184"/>
      <c r="AJ400" s="2"/>
      <c r="AK400" s="2"/>
      <c r="AL400" s="10"/>
      <c r="AM400" s="211"/>
      <c r="AN400" s="51"/>
      <c r="AO400" s="212"/>
      <c r="AP400" s="10"/>
      <c r="AQ400" s="213"/>
      <c r="AR400" s="213"/>
      <c r="AS400" s="211"/>
      <c r="AT400" s="211"/>
      <c r="AU400" s="211"/>
      <c r="AV400" s="214"/>
      <c r="AW400" s="21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</row>
    <row r="401" ht="22.5" customHeight="1">
      <c r="A401" s="170">
        <f t="shared" si="6"/>
        <v>396</v>
      </c>
      <c r="B401" s="173" t="s">
        <v>3010</v>
      </c>
      <c r="C401" s="182" t="str">
        <f t="array" ref="C401">_xlfn.XLOOKUP(G401,DATABASE!$A$2:$A$806,DATABASE!$B$2:$B$806)</f>
        <v>Capem Campurdarat Jl Depok no 1 Tulungagung</v>
      </c>
      <c r="D401" s="184" t="str">
        <f t="array" ref="D401">_xlfn.XLOOKUP(G401,DATABASE!$A$2:$A$809,DATABASE!$C$2:$C$809)</f>
        <v>CAPEM</v>
      </c>
      <c r="E401" s="184" t="s">
        <v>351</v>
      </c>
      <c r="F401" s="184" t="s">
        <v>243</v>
      </c>
      <c r="G401" s="184" t="s">
        <v>1342</v>
      </c>
      <c r="H401" s="184">
        <v>202512.0</v>
      </c>
      <c r="I401" s="184" t="s">
        <v>753</v>
      </c>
      <c r="J401" s="182"/>
      <c r="K401" s="184"/>
      <c r="L401" s="182" t="s">
        <v>1344</v>
      </c>
      <c r="M401" s="194" t="s">
        <v>3205</v>
      </c>
      <c r="N401" s="191"/>
      <c r="O401" s="192">
        <v>19.66</v>
      </c>
      <c r="P401" s="194"/>
      <c r="Q401" s="195">
        <f t="shared" ref="Q401:R401" si="400">(O401*24*3600*30/8)/100000</f>
        <v>63.6984</v>
      </c>
      <c r="R401" s="195">
        <f t="shared" si="400"/>
        <v>0</v>
      </c>
      <c r="S401" s="197">
        <v>0.0</v>
      </c>
      <c r="T401" s="201">
        <f t="shared" si="31"/>
        <v>1</v>
      </c>
      <c r="U401" s="201">
        <v>0.99</v>
      </c>
      <c r="V401" s="194">
        <v>2678400.0</v>
      </c>
      <c r="W401" s="182">
        <f t="shared" si="3"/>
        <v>0</v>
      </c>
      <c r="X401" s="203" t="s">
        <v>291</v>
      </c>
      <c r="Y401" s="204">
        <v>2792792.0</v>
      </c>
      <c r="Z401" s="182"/>
      <c r="AA401" s="182"/>
      <c r="AB401" s="182"/>
      <c r="AC401" s="182"/>
      <c r="AD401" s="182"/>
      <c r="AE401" s="206">
        <f t="shared" si="137"/>
        <v>2792792</v>
      </c>
      <c r="AF401" s="207">
        <f t="shared" si="5"/>
        <v>2792792</v>
      </c>
      <c r="AG401" s="184"/>
      <c r="AH401" s="170"/>
      <c r="AI401" s="184"/>
      <c r="AJ401" s="2"/>
      <c r="AK401" s="2"/>
      <c r="AL401" s="10"/>
      <c r="AM401" s="211"/>
      <c r="AN401" s="51"/>
      <c r="AO401" s="212"/>
      <c r="AP401" s="10"/>
      <c r="AQ401" s="213"/>
      <c r="AR401" s="213"/>
      <c r="AS401" s="211"/>
      <c r="AT401" s="211"/>
      <c r="AU401" s="211"/>
      <c r="AV401" s="214"/>
      <c r="AW401" s="21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</row>
    <row r="402" ht="22.5" customHeight="1">
      <c r="A402" s="170">
        <f t="shared" si="6"/>
        <v>397</v>
      </c>
      <c r="B402" s="173" t="s">
        <v>3010</v>
      </c>
      <c r="C402" s="182" t="str">
        <f t="array" ref="C402">_xlfn.XLOOKUP(G402,DATABASE!$A$2:$A$806,DATABASE!$B$2:$B$806)</f>
        <v>PBB Online Pemkab,Jl A.yani 37, Tulungagung</v>
      </c>
      <c r="D402" s="184" t="str">
        <f t="array" ref="D402">_xlfn.XLOOKUP(G402,DATABASE!$A$2:$A$809,DATABASE!$C$2:$C$809)</f>
        <v>PBB</v>
      </c>
      <c r="E402" s="184" t="s">
        <v>351</v>
      </c>
      <c r="F402" s="184" t="s">
        <v>243</v>
      </c>
      <c r="G402" s="184" t="s">
        <v>767</v>
      </c>
      <c r="H402" s="184">
        <v>202512.0</v>
      </c>
      <c r="I402" s="184" t="s">
        <v>461</v>
      </c>
      <c r="J402" s="182"/>
      <c r="K402" s="184"/>
      <c r="L402" s="182" t="s">
        <v>769</v>
      </c>
      <c r="M402" s="191">
        <v>43745.0</v>
      </c>
      <c r="N402" s="191"/>
      <c r="O402" s="192">
        <v>6.66</v>
      </c>
      <c r="P402" s="194"/>
      <c r="Q402" s="195">
        <f t="shared" ref="Q402:R402" si="401">(O402*24*3600*30/8)/100000</f>
        <v>21.5784</v>
      </c>
      <c r="R402" s="195">
        <f t="shared" si="401"/>
        <v>0</v>
      </c>
      <c r="S402" s="197">
        <v>0.0</v>
      </c>
      <c r="T402" s="201">
        <f t="shared" si="31"/>
        <v>1</v>
      </c>
      <c r="U402" s="201">
        <v>0.99</v>
      </c>
      <c r="V402" s="194">
        <v>2678400.0</v>
      </c>
      <c r="W402" s="182">
        <f t="shared" si="3"/>
        <v>0</v>
      </c>
      <c r="X402" s="203" t="s">
        <v>291</v>
      </c>
      <c r="Y402" s="204">
        <v>2319819.0</v>
      </c>
      <c r="Z402" s="182"/>
      <c r="AA402" s="182"/>
      <c r="AB402" s="182"/>
      <c r="AC402" s="182"/>
      <c r="AD402" s="182"/>
      <c r="AE402" s="206">
        <f t="shared" si="137"/>
        <v>2319819</v>
      </c>
      <c r="AF402" s="207">
        <f t="shared" si="5"/>
        <v>2319819</v>
      </c>
      <c r="AG402" s="184"/>
      <c r="AH402" s="170"/>
      <c r="AI402" s="184"/>
      <c r="AJ402" s="2"/>
      <c r="AK402" s="2"/>
      <c r="AL402" s="10"/>
      <c r="AM402" s="211"/>
      <c r="AN402" s="51"/>
      <c r="AO402" s="212"/>
      <c r="AP402" s="10"/>
      <c r="AQ402" s="213"/>
      <c r="AR402" s="213"/>
      <c r="AS402" s="211"/>
      <c r="AT402" s="211"/>
      <c r="AU402" s="211"/>
      <c r="AV402" s="214"/>
      <c r="AW402" s="21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</row>
    <row r="403" ht="22.5" customHeight="1">
      <c r="A403" s="170">
        <f t="shared" si="6"/>
        <v>398</v>
      </c>
      <c r="B403" s="173" t="s">
        <v>3010</v>
      </c>
      <c r="C403" s="182" t="str">
        <f t="array" ref="C403">_xlfn.XLOOKUP(G403,DATABASE!$A$2:$A$806,DATABASE!$B$2:$B$806)</f>
        <v>ATM Dealer Armada, Jl. Pattimura 40, Tulungagung</v>
      </c>
      <c r="D403" s="184" t="str">
        <f t="array" ref="D403">_xlfn.XLOOKUP(G403,DATABASE!$A$2:$A$809,DATABASE!$C$2:$C$809)</f>
        <v>ATM</v>
      </c>
      <c r="E403" s="184" t="s">
        <v>351</v>
      </c>
      <c r="F403" s="184" t="s">
        <v>243</v>
      </c>
      <c r="G403" s="184" t="s">
        <v>1870</v>
      </c>
      <c r="H403" s="184">
        <v>202512.0</v>
      </c>
      <c r="I403" s="184" t="s">
        <v>1258</v>
      </c>
      <c r="J403" s="182"/>
      <c r="K403" s="184"/>
      <c r="L403" s="182" t="s">
        <v>1872</v>
      </c>
      <c r="M403" s="191">
        <v>42249.0</v>
      </c>
      <c r="N403" s="191"/>
      <c r="O403" s="192">
        <v>8.83</v>
      </c>
      <c r="P403" s="194"/>
      <c r="Q403" s="195">
        <f t="shared" ref="Q403:R403" si="402">(O403*24*3600*30/8)/100000</f>
        <v>28.6092</v>
      </c>
      <c r="R403" s="195">
        <f t="shared" si="402"/>
        <v>0</v>
      </c>
      <c r="S403" s="197">
        <v>0.0</v>
      </c>
      <c r="T403" s="201">
        <f t="shared" si="31"/>
        <v>1</v>
      </c>
      <c r="U403" s="201">
        <v>0.99</v>
      </c>
      <c r="V403" s="194">
        <v>2678400.0</v>
      </c>
      <c r="W403" s="182">
        <f t="shared" si="3"/>
        <v>0</v>
      </c>
      <c r="X403" s="203" t="s">
        <v>291</v>
      </c>
      <c r="Y403" s="204">
        <v>1300000.0</v>
      </c>
      <c r="Z403" s="182"/>
      <c r="AA403" s="182"/>
      <c r="AB403" s="182"/>
      <c r="AC403" s="182"/>
      <c r="AD403" s="182"/>
      <c r="AE403" s="206">
        <f t="shared" si="137"/>
        <v>1300000</v>
      </c>
      <c r="AF403" s="207">
        <f t="shared" si="5"/>
        <v>1300000</v>
      </c>
      <c r="AG403" s="184"/>
      <c r="AH403" s="170"/>
      <c r="AI403" s="184"/>
      <c r="AJ403" s="209"/>
      <c r="AK403" s="2"/>
      <c r="AL403" s="10"/>
      <c r="AM403" s="211"/>
      <c r="AN403" s="51"/>
      <c r="AO403" s="212"/>
      <c r="AP403" s="10"/>
      <c r="AQ403" s="213"/>
      <c r="AR403" s="213"/>
      <c r="AS403" s="211"/>
      <c r="AT403" s="211"/>
      <c r="AU403" s="211"/>
      <c r="AV403" s="214"/>
      <c r="AW403" s="21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</row>
    <row r="404" ht="22.5" customHeight="1">
      <c r="A404" s="170">
        <f t="shared" si="6"/>
        <v>399</v>
      </c>
      <c r="B404" s="173" t="s">
        <v>3010</v>
      </c>
      <c r="C404" s="182" t="str">
        <f t="array" ref="C404">_xlfn.XLOOKUP(G404,DATABASE!$A$2:$A$806,DATABASE!$B$2:$B$806)</f>
        <v>Capem Ngunut</v>
      </c>
      <c r="D404" s="184" t="str">
        <f t="array" ref="D404">_xlfn.XLOOKUP(G404,DATABASE!$A$2:$A$809,DATABASE!$C$2:$C$809)</f>
        <v>CAPEM</v>
      </c>
      <c r="E404" s="184" t="s">
        <v>351</v>
      </c>
      <c r="F404" s="184" t="s">
        <v>243</v>
      </c>
      <c r="G404" s="184" t="s">
        <v>615</v>
      </c>
      <c r="H404" s="184">
        <v>202512.0</v>
      </c>
      <c r="I404" s="184" t="s">
        <v>753</v>
      </c>
      <c r="J404" s="182"/>
      <c r="K404" s="184"/>
      <c r="L404" s="182" t="s">
        <v>617</v>
      </c>
      <c r="M404" s="194" t="s">
        <v>3207</v>
      </c>
      <c r="N404" s="191"/>
      <c r="O404" s="192">
        <v>13.22</v>
      </c>
      <c r="P404" s="194"/>
      <c r="Q404" s="195">
        <f t="shared" ref="Q404:R404" si="403">(O404*24*3600*30/8)/100000</f>
        <v>42.8328</v>
      </c>
      <c r="R404" s="195">
        <f t="shared" si="403"/>
        <v>0</v>
      </c>
      <c r="S404" s="197">
        <v>6060.0</v>
      </c>
      <c r="T404" s="201">
        <f t="shared" si="31"/>
        <v>0.9977374552</v>
      </c>
      <c r="U404" s="201">
        <v>0.99</v>
      </c>
      <c r="V404" s="194">
        <v>2678400.0</v>
      </c>
      <c r="W404" s="182">
        <f t="shared" si="3"/>
        <v>0</v>
      </c>
      <c r="X404" s="203" t="s">
        <v>291</v>
      </c>
      <c r="Y404" s="204">
        <v>2792792.0</v>
      </c>
      <c r="Z404" s="182"/>
      <c r="AA404" s="182"/>
      <c r="AB404" s="182"/>
      <c r="AC404" s="182"/>
      <c r="AD404" s="182"/>
      <c r="AE404" s="206">
        <f t="shared" si="137"/>
        <v>2792792</v>
      </c>
      <c r="AF404" s="207">
        <f t="shared" si="5"/>
        <v>2792792</v>
      </c>
      <c r="AG404" s="184"/>
      <c r="AH404" s="170"/>
      <c r="AI404" s="184"/>
      <c r="AJ404" s="2"/>
      <c r="AK404" s="2"/>
      <c r="AL404" s="10"/>
      <c r="AM404" s="211"/>
      <c r="AN404" s="51"/>
      <c r="AO404" s="212"/>
      <c r="AP404" s="10"/>
      <c r="AQ404" s="213"/>
      <c r="AR404" s="213"/>
      <c r="AS404" s="211"/>
      <c r="AT404" s="211"/>
      <c r="AU404" s="211"/>
      <c r="AV404" s="214"/>
      <c r="AW404" s="21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</row>
    <row r="405" ht="22.5" customHeight="1">
      <c r="A405" s="170">
        <f t="shared" si="6"/>
        <v>400</v>
      </c>
      <c r="B405" s="173" t="s">
        <v>3010</v>
      </c>
      <c r="C405" s="182" t="str">
        <f t="array" ref="C405">_xlfn.XLOOKUP(G405,DATABASE!$A$2:$A$806,DATABASE!$B$2:$B$806)</f>
        <v>Host To Host SP2D BPKAD Jl.A.Yani Timur 37, Kec Tulungagung,Kab Tulungagung</v>
      </c>
      <c r="D405" s="184" t="str">
        <f t="array" ref="D405">_xlfn.XLOOKUP(G405,DATABASE!$A$2:$A$809,DATABASE!$C$2:$C$809)</f>
        <v>H2H</v>
      </c>
      <c r="E405" s="184" t="s">
        <v>351</v>
      </c>
      <c r="F405" s="184" t="s">
        <v>243</v>
      </c>
      <c r="G405" s="184" t="s">
        <v>2752</v>
      </c>
      <c r="H405" s="184">
        <v>202512.0</v>
      </c>
      <c r="I405" s="184" t="s">
        <v>461</v>
      </c>
      <c r="J405" s="182"/>
      <c r="K405" s="184"/>
      <c r="L405" s="182" t="s">
        <v>2754</v>
      </c>
      <c r="M405" s="194" t="s">
        <v>3204</v>
      </c>
      <c r="N405" s="191"/>
      <c r="O405" s="192">
        <v>0.07163</v>
      </c>
      <c r="P405" s="194"/>
      <c r="Q405" s="195">
        <f t="shared" ref="Q405:R405" si="404">(O405*24*3600*30/8)/100000</f>
        <v>0.2320812</v>
      </c>
      <c r="R405" s="195">
        <f t="shared" si="404"/>
        <v>0</v>
      </c>
      <c r="S405" s="197">
        <v>0.0</v>
      </c>
      <c r="T405" s="201">
        <f t="shared" si="31"/>
        <v>1</v>
      </c>
      <c r="U405" s="201">
        <v>0.99</v>
      </c>
      <c r="V405" s="194">
        <v>2678400.0</v>
      </c>
      <c r="W405" s="182">
        <f t="shared" si="3"/>
        <v>0</v>
      </c>
      <c r="X405" s="203" t="s">
        <v>291</v>
      </c>
      <c r="Y405" s="204">
        <v>2319819.0</v>
      </c>
      <c r="Z405" s="182"/>
      <c r="AA405" s="182"/>
      <c r="AB405" s="182"/>
      <c r="AC405" s="182"/>
      <c r="AD405" s="182"/>
      <c r="AE405" s="206">
        <f t="shared" si="137"/>
        <v>2319819</v>
      </c>
      <c r="AF405" s="207">
        <f t="shared" si="5"/>
        <v>2319819</v>
      </c>
      <c r="AG405" s="184"/>
      <c r="AH405" s="170"/>
      <c r="AI405" s="184"/>
      <c r="AJ405" s="2"/>
      <c r="AK405" s="2"/>
      <c r="AL405" s="10"/>
      <c r="AM405" s="211"/>
      <c r="AN405" s="51"/>
      <c r="AO405" s="212"/>
      <c r="AP405" s="10"/>
      <c r="AQ405" s="213"/>
      <c r="AR405" s="213"/>
      <c r="AS405" s="211"/>
      <c r="AT405" s="211"/>
      <c r="AU405" s="211"/>
      <c r="AV405" s="214"/>
      <c r="AW405" s="21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</row>
    <row r="406" ht="22.5" customHeight="1">
      <c r="A406" s="170">
        <f t="shared" si="6"/>
        <v>401</v>
      </c>
      <c r="B406" s="173" t="s">
        <v>3010</v>
      </c>
      <c r="C406" s="182" t="str">
        <f t="array" ref="C406">_xlfn.XLOOKUP(G406,DATABASE!$A$2:$A$806,DATABASE!$B$2:$B$806)</f>
        <v>Kantor Kas Pemkab Tulungagung, Jl.A.YaniTimur 37 Tulungagung</v>
      </c>
      <c r="D406" s="184" t="str">
        <f t="array" ref="D406">_xlfn.XLOOKUP(G406,DATABASE!$A$2:$A$809,DATABASE!$C$2:$C$809)</f>
        <v>KANTOR KAS</v>
      </c>
      <c r="E406" s="184" t="s">
        <v>351</v>
      </c>
      <c r="F406" s="184" t="s">
        <v>243</v>
      </c>
      <c r="G406" s="184" t="s">
        <v>1929</v>
      </c>
      <c r="H406" s="184">
        <v>202512.0</v>
      </c>
      <c r="I406" s="184" t="s">
        <v>461</v>
      </c>
      <c r="J406" s="182"/>
      <c r="K406" s="184"/>
      <c r="L406" s="182" t="s">
        <v>1931</v>
      </c>
      <c r="M406" s="194" t="s">
        <v>3204</v>
      </c>
      <c r="N406" s="191"/>
      <c r="O406" s="192">
        <v>5.5</v>
      </c>
      <c r="P406" s="182"/>
      <c r="Q406" s="195">
        <f t="shared" ref="Q406:R406" si="405">(O406*24*3600*30/8)/100000</f>
        <v>17.82</v>
      </c>
      <c r="R406" s="195">
        <f t="shared" si="405"/>
        <v>0</v>
      </c>
      <c r="S406" s="197">
        <v>0.0</v>
      </c>
      <c r="T406" s="201">
        <f t="shared" si="31"/>
        <v>1</v>
      </c>
      <c r="U406" s="201">
        <v>0.99</v>
      </c>
      <c r="V406" s="194">
        <v>2678400.0</v>
      </c>
      <c r="W406" s="182">
        <f t="shared" si="3"/>
        <v>0</v>
      </c>
      <c r="X406" s="203" t="s">
        <v>291</v>
      </c>
      <c r="Y406" s="204">
        <v>2319819.0</v>
      </c>
      <c r="Z406" s="182"/>
      <c r="AA406" s="182"/>
      <c r="AB406" s="182"/>
      <c r="AC406" s="182"/>
      <c r="AD406" s="182"/>
      <c r="AE406" s="206">
        <f t="shared" si="137"/>
        <v>2319819</v>
      </c>
      <c r="AF406" s="207">
        <f t="shared" si="5"/>
        <v>2319819</v>
      </c>
      <c r="AG406" s="184"/>
      <c r="AH406" s="170"/>
      <c r="AI406" s="184"/>
      <c r="AJ406" s="2"/>
      <c r="AK406" s="2"/>
      <c r="AL406" s="10"/>
      <c r="AM406" s="211"/>
      <c r="AN406" s="51"/>
      <c r="AO406" s="212"/>
      <c r="AP406" s="10"/>
      <c r="AQ406" s="213"/>
      <c r="AR406" s="213"/>
      <c r="AS406" s="211"/>
      <c r="AT406" s="211"/>
      <c r="AU406" s="211"/>
      <c r="AV406" s="214"/>
      <c r="AW406" s="21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</row>
    <row r="407" ht="22.5" customHeight="1">
      <c r="A407" s="170">
        <f t="shared" si="6"/>
        <v>402</v>
      </c>
      <c r="B407" s="173" t="s">
        <v>3010</v>
      </c>
      <c r="C407" s="182" t="str">
        <f t="array" ref="C407">_xlfn.XLOOKUP(G407,DATABASE!$A$2:$A$806,DATABASE!$B$2:$B$806)</f>
        <v>Kantor Kas Rejotangan, Ngunut Tulungagung</v>
      </c>
      <c r="D407" s="184" t="str">
        <f t="array" ref="D407">_xlfn.XLOOKUP(G407,DATABASE!$A$2:$A$809,DATABASE!$C$2:$C$809)</f>
        <v>KANTOR KAS</v>
      </c>
      <c r="E407" s="184" t="s">
        <v>351</v>
      </c>
      <c r="F407" s="184" t="s">
        <v>243</v>
      </c>
      <c r="G407" s="184" t="s">
        <v>1933</v>
      </c>
      <c r="H407" s="184">
        <v>202512.0</v>
      </c>
      <c r="I407" s="184" t="s">
        <v>461</v>
      </c>
      <c r="J407" s="182"/>
      <c r="K407" s="184"/>
      <c r="L407" s="182" t="s">
        <v>1931</v>
      </c>
      <c r="M407" s="194" t="s">
        <v>3204</v>
      </c>
      <c r="N407" s="191"/>
      <c r="O407" s="192">
        <v>3.60394</v>
      </c>
      <c r="P407" s="194"/>
      <c r="Q407" s="195">
        <f t="shared" ref="Q407:R407" si="406">(O407*24*3600*30/8)/100000</f>
        <v>11.6767656</v>
      </c>
      <c r="R407" s="195">
        <f t="shared" si="406"/>
        <v>0</v>
      </c>
      <c r="S407" s="197">
        <v>0.0</v>
      </c>
      <c r="T407" s="201">
        <f t="shared" si="31"/>
        <v>1</v>
      </c>
      <c r="U407" s="201">
        <v>0.99</v>
      </c>
      <c r="V407" s="194">
        <v>2678400.0</v>
      </c>
      <c r="W407" s="182">
        <f t="shared" si="3"/>
        <v>0</v>
      </c>
      <c r="X407" s="203" t="s">
        <v>291</v>
      </c>
      <c r="Y407" s="204">
        <v>2319819.0</v>
      </c>
      <c r="Z407" s="182"/>
      <c r="AA407" s="182"/>
      <c r="AB407" s="182"/>
      <c r="AC407" s="182"/>
      <c r="AD407" s="182"/>
      <c r="AE407" s="206">
        <f t="shared" si="137"/>
        <v>2319819</v>
      </c>
      <c r="AF407" s="207">
        <f t="shared" si="5"/>
        <v>2319819</v>
      </c>
      <c r="AG407" s="184"/>
      <c r="AH407" s="170"/>
      <c r="AI407" s="184"/>
      <c r="AJ407" s="2"/>
      <c r="AK407" s="2"/>
      <c r="AL407" s="10"/>
      <c r="AM407" s="211"/>
      <c r="AN407" s="51"/>
      <c r="AO407" s="212"/>
      <c r="AP407" s="10"/>
      <c r="AQ407" s="213"/>
      <c r="AR407" s="213"/>
      <c r="AS407" s="211"/>
      <c r="AT407" s="211"/>
      <c r="AU407" s="211"/>
      <c r="AV407" s="214"/>
      <c r="AW407" s="21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</row>
    <row r="408" ht="22.5" customHeight="1">
      <c r="A408" s="170">
        <f t="shared" si="6"/>
        <v>403</v>
      </c>
      <c r="B408" s="173" t="s">
        <v>3010</v>
      </c>
      <c r="C408" s="182" t="str">
        <f t="array" ref="C408">_xlfn.XLOOKUP(G408,DATABASE!$A$2:$A$806,DATABASE!$B$2:$B$806)</f>
        <v>Kantor Kas Ngantru Jl.Raya Ngantru,Tulungagung</v>
      </c>
      <c r="D408" s="184" t="str">
        <f t="array" ref="D408">_xlfn.XLOOKUP(G408,DATABASE!$A$2:$A$809,DATABASE!$C$2:$C$809)</f>
        <v>KANTOR KAS</v>
      </c>
      <c r="E408" s="184" t="s">
        <v>351</v>
      </c>
      <c r="F408" s="184" t="s">
        <v>243</v>
      </c>
      <c r="G408" s="184" t="s">
        <v>2668</v>
      </c>
      <c r="H408" s="184">
        <v>202512.0</v>
      </c>
      <c r="I408" s="184" t="s">
        <v>461</v>
      </c>
      <c r="J408" s="182"/>
      <c r="K408" s="184"/>
      <c r="L408" s="182" t="s">
        <v>2670</v>
      </c>
      <c r="M408" s="191">
        <v>43923.0</v>
      </c>
      <c r="N408" s="191"/>
      <c r="O408" s="192">
        <v>32.82</v>
      </c>
      <c r="P408" s="194"/>
      <c r="Q408" s="195">
        <f t="shared" ref="Q408:R408" si="407">(O408*24*3600*30/8)/100000</f>
        <v>106.3368</v>
      </c>
      <c r="R408" s="195">
        <f t="shared" si="407"/>
        <v>0</v>
      </c>
      <c r="S408" s="197">
        <v>0.0</v>
      </c>
      <c r="T408" s="201">
        <f t="shared" si="31"/>
        <v>1</v>
      </c>
      <c r="U408" s="201">
        <v>0.99</v>
      </c>
      <c r="V408" s="194">
        <v>2678400.0</v>
      </c>
      <c r="W408" s="182">
        <f t="shared" si="3"/>
        <v>0</v>
      </c>
      <c r="X408" s="203" t="s">
        <v>291</v>
      </c>
      <c r="Y408" s="204">
        <v>2319819.0</v>
      </c>
      <c r="Z408" s="182"/>
      <c r="AA408" s="182"/>
      <c r="AB408" s="182"/>
      <c r="AC408" s="182"/>
      <c r="AD408" s="182"/>
      <c r="AE408" s="206">
        <f t="shared" si="137"/>
        <v>2319819</v>
      </c>
      <c r="AF408" s="207">
        <f t="shared" si="5"/>
        <v>2319819</v>
      </c>
      <c r="AG408" s="184"/>
      <c r="AH408" s="170"/>
      <c r="AI408" s="184"/>
      <c r="AJ408" s="2"/>
      <c r="AK408" s="2"/>
      <c r="AL408" s="10"/>
      <c r="AM408" s="211"/>
      <c r="AN408" s="51"/>
      <c r="AO408" s="212"/>
      <c r="AP408" s="10"/>
      <c r="AQ408" s="213"/>
      <c r="AR408" s="213"/>
      <c r="AS408" s="211"/>
      <c r="AT408" s="211"/>
      <c r="AU408" s="211"/>
      <c r="AV408" s="214"/>
      <c r="AW408" s="21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</row>
    <row r="409" ht="22.5" customHeight="1">
      <c r="A409" s="170">
        <f t="shared" si="6"/>
        <v>404</v>
      </c>
      <c r="B409" s="173" t="s">
        <v>3010</v>
      </c>
      <c r="C409" s="182" t="str">
        <f t="array" ref="C409">_xlfn.XLOOKUP(G409,DATABASE!$A$2:$A$806,DATABASE!$B$2:$B$806)</f>
        <v>Kantor Kas Kalidawir, Dsn. Karangtalun, RT 01 RW 03, Ds. Karangtalun Tulungagung</v>
      </c>
      <c r="D409" s="184" t="str">
        <f t="array" ref="D409">_xlfn.XLOOKUP(G409,DATABASE!$A$2:$A$809,DATABASE!$C$2:$C$809)</f>
        <v>KANTOR KAS</v>
      </c>
      <c r="E409" s="184" t="s">
        <v>351</v>
      </c>
      <c r="F409" s="184" t="s">
        <v>243</v>
      </c>
      <c r="G409" s="184" t="s">
        <v>832</v>
      </c>
      <c r="H409" s="184">
        <v>202512.0</v>
      </c>
      <c r="I409" s="184" t="s">
        <v>461</v>
      </c>
      <c r="J409" s="182"/>
      <c r="K409" s="184"/>
      <c r="L409" s="182" t="s">
        <v>834</v>
      </c>
      <c r="M409" s="194" t="s">
        <v>1935</v>
      </c>
      <c r="N409" s="191"/>
      <c r="O409" s="192">
        <v>4.62</v>
      </c>
      <c r="P409" s="194"/>
      <c r="Q409" s="195">
        <f t="shared" ref="Q409:R409" si="408">(O409*24*3600*30/8)/100000</f>
        <v>14.9688</v>
      </c>
      <c r="R409" s="195">
        <f t="shared" si="408"/>
        <v>0</v>
      </c>
      <c r="S409" s="197">
        <v>0.0</v>
      </c>
      <c r="T409" s="201">
        <f t="shared" si="31"/>
        <v>1</v>
      </c>
      <c r="U409" s="201">
        <v>0.99</v>
      </c>
      <c r="V409" s="194">
        <v>2678400.0</v>
      </c>
      <c r="W409" s="182">
        <f t="shared" si="3"/>
        <v>0</v>
      </c>
      <c r="X409" s="203" t="s">
        <v>291</v>
      </c>
      <c r="Y409" s="204">
        <v>2319819.0</v>
      </c>
      <c r="Z409" s="182"/>
      <c r="AA409" s="182"/>
      <c r="AB409" s="182"/>
      <c r="AC409" s="182"/>
      <c r="AD409" s="182"/>
      <c r="AE409" s="206">
        <f t="shared" si="137"/>
        <v>2319819</v>
      </c>
      <c r="AF409" s="207">
        <f t="shared" si="5"/>
        <v>2319819</v>
      </c>
      <c r="AG409" s="184"/>
      <c r="AH409" s="170"/>
      <c r="AI409" s="184"/>
      <c r="AJ409" s="2"/>
      <c r="AK409" s="2"/>
      <c r="AL409" s="10"/>
      <c r="AM409" s="211"/>
      <c r="AN409" s="51"/>
      <c r="AO409" s="212"/>
      <c r="AP409" s="10"/>
      <c r="AQ409" s="213"/>
      <c r="AR409" s="213"/>
      <c r="AS409" s="211"/>
      <c r="AT409" s="211"/>
      <c r="AU409" s="211"/>
      <c r="AV409" s="214"/>
      <c r="AW409" s="21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</row>
    <row r="410" ht="22.5" customHeight="1">
      <c r="A410" s="170">
        <f t="shared" si="6"/>
        <v>405</v>
      </c>
      <c r="B410" s="173" t="s">
        <v>3011</v>
      </c>
      <c r="C410" s="182" t="str">
        <f t="array" ref="C410">_xlfn.XLOOKUP(G410,DATABASE!$A$2:$A$806,DATABASE!$B$2:$B$806)</f>
        <v>Cabang Mojokerto</v>
      </c>
      <c r="D410" s="184" t="str">
        <f t="array" ref="D410">_xlfn.XLOOKUP(G410,DATABASE!$A$2:$A$809,DATABASE!$C$2:$C$809)</f>
        <v>CABANG</v>
      </c>
      <c r="E410" s="184" t="s">
        <v>351</v>
      </c>
      <c r="F410" s="184" t="s">
        <v>243</v>
      </c>
      <c r="G410" s="184" t="s">
        <v>836</v>
      </c>
      <c r="H410" s="184">
        <v>202512.0</v>
      </c>
      <c r="I410" s="184" t="s">
        <v>575</v>
      </c>
      <c r="J410" s="182"/>
      <c r="K410" s="184"/>
      <c r="L410" s="182" t="s">
        <v>834</v>
      </c>
      <c r="M410" s="194" t="s">
        <v>1935</v>
      </c>
      <c r="N410" s="191"/>
      <c r="O410" s="192">
        <v>76.06</v>
      </c>
      <c r="P410" s="194"/>
      <c r="Q410" s="195">
        <f t="shared" ref="Q410:R410" si="409">(O410*24*3600*30/8)/100000</f>
        <v>246.4344</v>
      </c>
      <c r="R410" s="195">
        <f t="shared" si="409"/>
        <v>0</v>
      </c>
      <c r="S410" s="197">
        <v>0.0</v>
      </c>
      <c r="T410" s="201">
        <f t="shared" si="31"/>
        <v>1</v>
      </c>
      <c r="U410" s="201">
        <v>0.99</v>
      </c>
      <c r="V410" s="194">
        <v>2678400.0</v>
      </c>
      <c r="W410" s="182">
        <f t="shared" si="3"/>
        <v>0</v>
      </c>
      <c r="X410" s="203" t="s">
        <v>291</v>
      </c>
      <c r="Y410" s="204">
        <v>3671171.0</v>
      </c>
      <c r="Z410" s="182"/>
      <c r="AA410" s="182"/>
      <c r="AB410" s="182"/>
      <c r="AC410" s="182"/>
      <c r="AD410" s="182"/>
      <c r="AE410" s="206">
        <f t="shared" si="137"/>
        <v>3671171</v>
      </c>
      <c r="AF410" s="207">
        <f t="shared" si="5"/>
        <v>3671171</v>
      </c>
      <c r="AG410" s="207">
        <v>3.8868633E7</v>
      </c>
      <c r="AH410" s="170"/>
      <c r="AI410" s="184"/>
      <c r="AJ410" s="2"/>
      <c r="AK410" s="2"/>
      <c r="AL410" s="10"/>
      <c r="AM410" s="211"/>
      <c r="AN410" s="51"/>
      <c r="AO410" s="212"/>
      <c r="AP410" s="10"/>
      <c r="AQ410" s="213"/>
      <c r="AR410" s="213"/>
      <c r="AS410" s="211"/>
      <c r="AT410" s="211"/>
      <c r="AU410" s="211"/>
      <c r="AV410" s="214"/>
      <c r="AW410" s="214"/>
      <c r="AX410" s="310"/>
      <c r="AY410" s="310"/>
      <c r="AZ410" s="310"/>
      <c r="BA410" s="310"/>
      <c r="BB410" s="310"/>
      <c r="BC410" s="310"/>
      <c r="BD410" s="310"/>
      <c r="BE410" s="310"/>
      <c r="BF410" s="310"/>
      <c r="BG410" s="310"/>
      <c r="BH410" s="310"/>
      <c r="BI410" s="310"/>
      <c r="BJ410" s="310"/>
      <c r="BK410" s="310"/>
      <c r="BL410" s="310"/>
      <c r="BM410" s="310"/>
      <c r="BN410" s="310"/>
      <c r="BO410" s="310"/>
      <c r="BP410" s="310"/>
      <c r="BQ410" s="310"/>
      <c r="BR410" s="310"/>
      <c r="BS410" s="310"/>
      <c r="BT410" s="310"/>
      <c r="BU410" s="310"/>
    </row>
    <row r="411" ht="22.5" customHeight="1">
      <c r="A411" s="170">
        <f t="shared" si="6"/>
        <v>406</v>
      </c>
      <c r="B411" s="173" t="s">
        <v>3011</v>
      </c>
      <c r="C411" s="182" t="str">
        <f t="array" ref="C411">_xlfn.XLOOKUP(G411,DATABASE!$A$2:$A$806,DATABASE!$B$2:$B$806)</f>
        <v>Capem Jayanegara Jl. Jayanegara 119, Kec.Puri, Mojokerto</v>
      </c>
      <c r="D411" s="184" t="str">
        <f t="array" ref="D411">_xlfn.XLOOKUP(G411,DATABASE!$A$2:$A$809,DATABASE!$C$2:$C$809)</f>
        <v>CAPEM</v>
      </c>
      <c r="E411" s="184" t="s">
        <v>351</v>
      </c>
      <c r="F411" s="184" t="s">
        <v>243</v>
      </c>
      <c r="G411" s="184" t="s">
        <v>1713</v>
      </c>
      <c r="H411" s="184">
        <v>202512.0</v>
      </c>
      <c r="I411" s="184" t="s">
        <v>753</v>
      </c>
      <c r="J411" s="182"/>
      <c r="K411" s="184"/>
      <c r="L411" s="182" t="s">
        <v>1716</v>
      </c>
      <c r="M411" s="191">
        <v>42248.0</v>
      </c>
      <c r="N411" s="191"/>
      <c r="O411" s="192">
        <v>22.36</v>
      </c>
      <c r="P411" s="194"/>
      <c r="Q411" s="195">
        <f t="shared" ref="Q411:R411" si="410">(O411*24*3600*30/8)/100000</f>
        <v>72.4464</v>
      </c>
      <c r="R411" s="195">
        <f t="shared" si="410"/>
        <v>0</v>
      </c>
      <c r="S411" s="197">
        <v>0.0</v>
      </c>
      <c r="T411" s="201">
        <f t="shared" si="31"/>
        <v>1</v>
      </c>
      <c r="U411" s="201">
        <v>0.99</v>
      </c>
      <c r="V411" s="194">
        <v>2678400.0</v>
      </c>
      <c r="W411" s="182">
        <f t="shared" si="3"/>
        <v>0</v>
      </c>
      <c r="X411" s="203" t="s">
        <v>291</v>
      </c>
      <c r="Y411" s="204">
        <v>2792792.0</v>
      </c>
      <c r="Z411" s="182"/>
      <c r="AA411" s="182"/>
      <c r="AB411" s="182"/>
      <c r="AC411" s="182"/>
      <c r="AD411" s="182"/>
      <c r="AE411" s="206">
        <f t="shared" si="137"/>
        <v>2792792</v>
      </c>
      <c r="AF411" s="207">
        <f t="shared" si="5"/>
        <v>2792792</v>
      </c>
      <c r="AG411" s="184"/>
      <c r="AH411" s="170"/>
      <c r="AI411" s="184"/>
      <c r="AJ411" s="2"/>
      <c r="AK411" s="2"/>
      <c r="AL411" s="10"/>
      <c r="AM411" s="211"/>
      <c r="AN411" s="51"/>
      <c r="AO411" s="212"/>
      <c r="AP411" s="10"/>
      <c r="AQ411" s="213"/>
      <c r="AR411" s="213"/>
      <c r="AS411" s="211"/>
      <c r="AT411" s="211"/>
      <c r="AU411" s="211"/>
      <c r="AV411" s="214"/>
      <c r="AW411" s="21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</row>
    <row r="412" ht="22.5" customHeight="1">
      <c r="A412" s="170">
        <f t="shared" si="6"/>
        <v>407</v>
      </c>
      <c r="B412" s="173" t="s">
        <v>3011</v>
      </c>
      <c r="C412" s="182" t="str">
        <f t="array" ref="C412">_xlfn.XLOOKUP(G412,DATABASE!$A$2:$A$806,DATABASE!$B$2:$B$806)</f>
        <v>Kantor Kas K P P Pratama, JlSooko</v>
      </c>
      <c r="D412" s="184" t="str">
        <f t="array" ref="D412">_xlfn.XLOOKUP(G412,DATABASE!$A$2:$A$809,DATABASE!$C$2:$C$809)</f>
        <v>KANTOR KAS</v>
      </c>
      <c r="E412" s="184" t="s">
        <v>351</v>
      </c>
      <c r="F412" s="184" t="s">
        <v>243</v>
      </c>
      <c r="G412" s="184" t="s">
        <v>1718</v>
      </c>
      <c r="H412" s="184">
        <v>202512.0</v>
      </c>
      <c r="I412" s="184" t="s">
        <v>461</v>
      </c>
      <c r="J412" s="182"/>
      <c r="K412" s="184"/>
      <c r="L412" s="182" t="s">
        <v>1716</v>
      </c>
      <c r="M412" s="191">
        <v>42248.0</v>
      </c>
      <c r="N412" s="191"/>
      <c r="O412" s="192">
        <v>0.54318</v>
      </c>
      <c r="P412" s="194"/>
      <c r="Q412" s="195">
        <f t="shared" ref="Q412:R412" si="411">(O412*24*3600*30/8)/100000</f>
        <v>1.7599032</v>
      </c>
      <c r="R412" s="195">
        <f t="shared" si="411"/>
        <v>0</v>
      </c>
      <c r="S412" s="197">
        <v>0.0</v>
      </c>
      <c r="T412" s="201">
        <f t="shared" si="31"/>
        <v>1</v>
      </c>
      <c r="U412" s="201">
        <v>0.99</v>
      </c>
      <c r="V412" s="194">
        <v>2678400.0</v>
      </c>
      <c r="W412" s="182">
        <f t="shared" si="3"/>
        <v>0</v>
      </c>
      <c r="X412" s="203" t="s">
        <v>291</v>
      </c>
      <c r="Y412" s="204">
        <v>2319819.0</v>
      </c>
      <c r="Z412" s="182"/>
      <c r="AA412" s="182"/>
      <c r="AB412" s="182"/>
      <c r="AC412" s="182"/>
      <c r="AD412" s="182"/>
      <c r="AE412" s="206">
        <f t="shared" si="137"/>
        <v>2319819</v>
      </c>
      <c r="AF412" s="207">
        <f t="shared" si="5"/>
        <v>2319819</v>
      </c>
      <c r="AG412" s="184"/>
      <c r="AH412" s="170"/>
      <c r="AI412" s="184"/>
      <c r="AJ412" s="2"/>
      <c r="AK412" s="2"/>
      <c r="AL412" s="10"/>
      <c r="AM412" s="211"/>
      <c r="AN412" s="51"/>
      <c r="AO412" s="212"/>
      <c r="AP412" s="10"/>
      <c r="AQ412" s="213"/>
      <c r="AR412" s="213"/>
      <c r="AS412" s="211"/>
      <c r="AT412" s="211"/>
      <c r="AU412" s="211"/>
      <c r="AV412" s="214"/>
      <c r="AW412" s="21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</row>
    <row r="413" ht="22.5" customHeight="1">
      <c r="A413" s="170">
        <f t="shared" si="6"/>
        <v>408</v>
      </c>
      <c r="B413" s="173" t="s">
        <v>3011</v>
      </c>
      <c r="C413" s="182" t="str">
        <f t="array" ref="C413">_xlfn.XLOOKUP(G413,DATABASE!$A$2:$A$806,DATABASE!$B$2:$B$806)</f>
        <v>ATM RS. Dr. Sukandar, Hayam Wuruk 5, Mojosari</v>
      </c>
      <c r="D413" s="184" t="str">
        <f t="array" ref="D413">_xlfn.XLOOKUP(G413,DATABASE!$A$2:$A$809,DATABASE!$C$2:$C$809)</f>
        <v>ATM</v>
      </c>
      <c r="E413" s="184" t="s">
        <v>351</v>
      </c>
      <c r="F413" s="184" t="s">
        <v>243</v>
      </c>
      <c r="G413" s="184" t="s">
        <v>1626</v>
      </c>
      <c r="H413" s="184">
        <v>202512.0</v>
      </c>
      <c r="I413" s="184" t="s">
        <v>1258</v>
      </c>
      <c r="J413" s="182"/>
      <c r="K413" s="184"/>
      <c r="L413" s="182" t="s">
        <v>1628</v>
      </c>
      <c r="M413" s="191">
        <v>42156.0</v>
      </c>
      <c r="N413" s="191"/>
      <c r="O413" s="192">
        <v>0.91513</v>
      </c>
      <c r="P413" s="194"/>
      <c r="Q413" s="195">
        <f t="shared" ref="Q413:R413" si="412">(O413*24*3600*30/8)/100000</f>
        <v>2.9650212</v>
      </c>
      <c r="R413" s="195">
        <f t="shared" si="412"/>
        <v>0</v>
      </c>
      <c r="S413" s="197">
        <v>0.0</v>
      </c>
      <c r="T413" s="201">
        <f t="shared" si="31"/>
        <v>1</v>
      </c>
      <c r="U413" s="201">
        <v>0.99</v>
      </c>
      <c r="V413" s="194">
        <v>2678400.0</v>
      </c>
      <c r="W413" s="182">
        <f t="shared" si="3"/>
        <v>0</v>
      </c>
      <c r="X413" s="203" t="s">
        <v>291</v>
      </c>
      <c r="Y413" s="204">
        <v>1300000.0</v>
      </c>
      <c r="Z413" s="182"/>
      <c r="AA413" s="182"/>
      <c r="AB413" s="182"/>
      <c r="AC413" s="182"/>
      <c r="AD413" s="182"/>
      <c r="AE413" s="206">
        <f t="shared" si="137"/>
        <v>1300000</v>
      </c>
      <c r="AF413" s="207">
        <f t="shared" si="5"/>
        <v>1300000</v>
      </c>
      <c r="AG413" s="184"/>
      <c r="AH413" s="170"/>
      <c r="AI413" s="184"/>
      <c r="AJ413" s="2"/>
      <c r="AK413" s="2"/>
      <c r="AL413" s="10"/>
      <c r="AM413" s="211"/>
      <c r="AN413" s="51"/>
      <c r="AO413" s="212"/>
      <c r="AP413" s="10"/>
      <c r="AQ413" s="213"/>
      <c r="AR413" s="213"/>
      <c r="AS413" s="211"/>
      <c r="AT413" s="211"/>
      <c r="AU413" s="211"/>
      <c r="AV413" s="214"/>
      <c r="AW413" s="21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</row>
    <row r="414" ht="22.5" customHeight="1">
      <c r="A414" s="170">
        <f t="shared" si="6"/>
        <v>409</v>
      </c>
      <c r="B414" s="173" t="s">
        <v>3011</v>
      </c>
      <c r="C414" s="182" t="str">
        <f t="array" ref="C414">_xlfn.XLOOKUP(G414,DATABASE!$A$2:$A$806,DATABASE!$B$2:$B$806)</f>
        <v>Kantor Kas Pacet, Jl.Kartini 45, Pacet</v>
      </c>
      <c r="D414" s="184" t="str">
        <f t="array" ref="D414">_xlfn.XLOOKUP(G414,DATABASE!$A$2:$A$809,DATABASE!$C$2:$C$809)</f>
        <v>KANTOR KAS</v>
      </c>
      <c r="E414" s="184" t="s">
        <v>351</v>
      </c>
      <c r="F414" s="184" t="s">
        <v>243</v>
      </c>
      <c r="G414" s="184" t="s">
        <v>1671</v>
      </c>
      <c r="H414" s="184">
        <v>202512.0</v>
      </c>
      <c r="I414" s="184" t="s">
        <v>461</v>
      </c>
      <c r="J414" s="182"/>
      <c r="K414" s="184"/>
      <c r="L414" s="182" t="s">
        <v>1674</v>
      </c>
      <c r="M414" s="191">
        <v>42248.0</v>
      </c>
      <c r="N414" s="191"/>
      <c r="O414" s="192">
        <v>6.56</v>
      </c>
      <c r="P414" s="194"/>
      <c r="Q414" s="195">
        <f t="shared" ref="Q414:R414" si="413">(O414*24*3600*30/8)/100000</f>
        <v>21.2544</v>
      </c>
      <c r="R414" s="195">
        <f t="shared" si="413"/>
        <v>0</v>
      </c>
      <c r="S414" s="197">
        <v>9972.0</v>
      </c>
      <c r="T414" s="201">
        <f t="shared" si="31"/>
        <v>0.9962768817</v>
      </c>
      <c r="U414" s="201">
        <v>0.99</v>
      </c>
      <c r="V414" s="194">
        <v>2678400.0</v>
      </c>
      <c r="W414" s="182">
        <f t="shared" si="3"/>
        <v>0</v>
      </c>
      <c r="X414" s="203" t="s">
        <v>291</v>
      </c>
      <c r="Y414" s="204">
        <v>2319819.0</v>
      </c>
      <c r="Z414" s="182"/>
      <c r="AA414" s="182"/>
      <c r="AB414" s="182"/>
      <c r="AC414" s="182"/>
      <c r="AD414" s="182"/>
      <c r="AE414" s="206">
        <f t="shared" si="137"/>
        <v>2319819</v>
      </c>
      <c r="AF414" s="207">
        <f t="shared" si="5"/>
        <v>2319819</v>
      </c>
      <c r="AG414" s="184"/>
      <c r="AH414" s="170"/>
      <c r="AI414" s="184"/>
      <c r="AJ414" s="2"/>
      <c r="AK414" s="2"/>
      <c r="AL414" s="10"/>
      <c r="AM414" s="211"/>
      <c r="AN414" s="51"/>
      <c r="AO414" s="212"/>
      <c r="AP414" s="10"/>
      <c r="AQ414" s="213"/>
      <c r="AR414" s="213"/>
      <c r="AS414" s="211"/>
      <c r="AT414" s="211"/>
      <c r="AU414" s="211"/>
      <c r="AV414" s="214"/>
      <c r="AW414" s="21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</row>
    <row r="415" ht="22.5" customHeight="1">
      <c r="A415" s="170">
        <f t="shared" si="6"/>
        <v>410</v>
      </c>
      <c r="B415" s="173" t="s">
        <v>3011</v>
      </c>
      <c r="C415" s="182" t="str">
        <f t="array" ref="C415">_xlfn.XLOOKUP(G415,DATABASE!$A$2:$A$806,DATABASE!$B$2:$B$806)</f>
        <v>ATM STIKES PPNI Mojokerto , Jl. Jabon 1</v>
      </c>
      <c r="D415" s="184" t="str">
        <f t="array" ref="D415">_xlfn.XLOOKUP(G415,DATABASE!$A$2:$A$809,DATABASE!$C$2:$C$809)</f>
        <v>ATM</v>
      </c>
      <c r="E415" s="184" t="s">
        <v>351</v>
      </c>
      <c r="F415" s="184" t="s">
        <v>243</v>
      </c>
      <c r="G415" s="184" t="s">
        <v>1910</v>
      </c>
      <c r="H415" s="184">
        <v>202512.0</v>
      </c>
      <c r="I415" s="184" t="s">
        <v>1258</v>
      </c>
      <c r="J415" s="182"/>
      <c r="K415" s="184"/>
      <c r="L415" s="182" t="s">
        <v>1912</v>
      </c>
      <c r="M415" s="194" t="s">
        <v>1408</v>
      </c>
      <c r="N415" s="191"/>
      <c r="O415" s="192">
        <v>0.04593999999999999</v>
      </c>
      <c r="P415" s="194"/>
      <c r="Q415" s="195">
        <f t="shared" ref="Q415:R415" si="414">(O415*24*3600*30/8)/100000</f>
        <v>0.1488456</v>
      </c>
      <c r="R415" s="195">
        <f t="shared" si="414"/>
        <v>0</v>
      </c>
      <c r="S415" s="197">
        <v>0.0</v>
      </c>
      <c r="T415" s="201">
        <f t="shared" si="31"/>
        <v>1</v>
      </c>
      <c r="U415" s="201">
        <v>0.99</v>
      </c>
      <c r="V415" s="194">
        <v>2678400.0</v>
      </c>
      <c r="W415" s="182">
        <f t="shared" si="3"/>
        <v>0</v>
      </c>
      <c r="X415" s="203" t="s">
        <v>291</v>
      </c>
      <c r="Y415" s="204">
        <v>1300000.0</v>
      </c>
      <c r="Z415" s="182"/>
      <c r="AA415" s="182"/>
      <c r="AB415" s="182"/>
      <c r="AC415" s="182"/>
      <c r="AD415" s="182"/>
      <c r="AE415" s="206">
        <f t="shared" si="137"/>
        <v>1300000</v>
      </c>
      <c r="AF415" s="207">
        <f t="shared" si="5"/>
        <v>1300000</v>
      </c>
      <c r="AG415" s="184"/>
      <c r="AH415" s="170"/>
      <c r="AI415" s="184"/>
      <c r="AJ415" s="2"/>
      <c r="AK415" s="2"/>
      <c r="AL415" s="10"/>
      <c r="AM415" s="211"/>
      <c r="AN415" s="51"/>
      <c r="AO415" s="212"/>
      <c r="AP415" s="10"/>
      <c r="AQ415" s="213"/>
      <c r="AR415" s="213"/>
      <c r="AS415" s="211"/>
      <c r="AT415" s="211"/>
      <c r="AU415" s="211"/>
      <c r="AV415" s="214"/>
      <c r="AW415" s="21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</row>
    <row r="416" ht="22.5" customHeight="1">
      <c r="A416" s="170">
        <f t="shared" si="6"/>
        <v>411</v>
      </c>
      <c r="B416" s="173" t="s">
        <v>3011</v>
      </c>
      <c r="C416" s="182" t="str">
        <f t="array" ref="C416">_xlfn.XLOOKUP(G416,DATABASE!$A$2:$A$806,DATABASE!$B$2:$B$806)</f>
        <v>Kantor Kas Ngoro, Kawasan Berikat Ngoro</v>
      </c>
      <c r="D416" s="184" t="str">
        <f t="array" ref="D416">_xlfn.XLOOKUP(G416,DATABASE!$A$2:$A$809,DATABASE!$C$2:$C$809)</f>
        <v>KANTOR KAS</v>
      </c>
      <c r="E416" s="184" t="s">
        <v>351</v>
      </c>
      <c r="F416" s="184" t="s">
        <v>243</v>
      </c>
      <c r="G416" s="184" t="s">
        <v>1914</v>
      </c>
      <c r="H416" s="184">
        <v>202512.0</v>
      </c>
      <c r="I416" s="184" t="s">
        <v>461</v>
      </c>
      <c r="J416" s="182"/>
      <c r="K416" s="184"/>
      <c r="L416" s="182" t="s">
        <v>1912</v>
      </c>
      <c r="M416" s="194" t="s">
        <v>1408</v>
      </c>
      <c r="N416" s="191"/>
      <c r="O416" s="192">
        <v>0.09190999999999999</v>
      </c>
      <c r="P416" s="194"/>
      <c r="Q416" s="195">
        <f t="shared" ref="Q416:R416" si="415">(O416*24*3600*30/8)/100000</f>
        <v>0.2977884</v>
      </c>
      <c r="R416" s="195">
        <f t="shared" si="415"/>
        <v>0</v>
      </c>
      <c r="S416" s="197">
        <v>0.0</v>
      </c>
      <c r="T416" s="201">
        <f t="shared" si="31"/>
        <v>1</v>
      </c>
      <c r="U416" s="201">
        <v>0.99</v>
      </c>
      <c r="V416" s="194">
        <v>2678400.0</v>
      </c>
      <c r="W416" s="182">
        <f t="shared" si="3"/>
        <v>0</v>
      </c>
      <c r="X416" s="203" t="s">
        <v>291</v>
      </c>
      <c r="Y416" s="204">
        <v>2319819.0</v>
      </c>
      <c r="Z416" s="182"/>
      <c r="AA416" s="182"/>
      <c r="AB416" s="182"/>
      <c r="AC416" s="182"/>
      <c r="AD416" s="182"/>
      <c r="AE416" s="206">
        <f t="shared" si="137"/>
        <v>2319819</v>
      </c>
      <c r="AF416" s="207">
        <f t="shared" si="5"/>
        <v>2319819</v>
      </c>
      <c r="AG416" s="184"/>
      <c r="AH416" s="170"/>
      <c r="AI416" s="184"/>
      <c r="AJ416" s="2"/>
      <c r="AK416" s="2"/>
      <c r="AL416" s="10"/>
      <c r="AM416" s="211"/>
      <c r="AN416" s="51"/>
      <c r="AO416" s="212"/>
      <c r="AP416" s="10"/>
      <c r="AQ416" s="213"/>
      <c r="AR416" s="213"/>
      <c r="AS416" s="211"/>
      <c r="AT416" s="211"/>
      <c r="AU416" s="211"/>
      <c r="AV416" s="214"/>
      <c r="AW416" s="21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</row>
    <row r="417" ht="22.5" customHeight="1">
      <c r="A417" s="170">
        <f t="shared" si="6"/>
        <v>412</v>
      </c>
      <c r="B417" s="173" t="s">
        <v>3011</v>
      </c>
      <c r="C417" s="182" t="str">
        <f t="array" ref="C417">_xlfn.XLOOKUP(G417,DATABASE!$A$2:$A$806,DATABASE!$B$2:$B$806)</f>
        <v>ATM Pemkot, Gajah Mada 145</v>
      </c>
      <c r="D417" s="184" t="str">
        <f t="array" ref="D417">_xlfn.XLOOKUP(G417,DATABASE!$A$2:$A$809,DATABASE!$C$2:$C$809)</f>
        <v>ATM</v>
      </c>
      <c r="E417" s="184" t="s">
        <v>351</v>
      </c>
      <c r="F417" s="184" t="s">
        <v>243</v>
      </c>
      <c r="G417" s="184" t="s">
        <v>661</v>
      </c>
      <c r="H417" s="184">
        <v>202512.0</v>
      </c>
      <c r="I417" s="184" t="s">
        <v>1258</v>
      </c>
      <c r="J417" s="182"/>
      <c r="K417" s="184"/>
      <c r="L417" s="182" t="s">
        <v>663</v>
      </c>
      <c r="M417" s="194" t="s">
        <v>3217</v>
      </c>
      <c r="N417" s="191"/>
      <c r="O417" s="192">
        <v>29.54</v>
      </c>
      <c r="P417" s="194"/>
      <c r="Q417" s="195">
        <f t="shared" ref="Q417:R417" si="416">(O417*24*3600*30/8)/100000</f>
        <v>95.7096</v>
      </c>
      <c r="R417" s="195">
        <f t="shared" si="416"/>
        <v>0</v>
      </c>
      <c r="S417" s="197">
        <v>0.0</v>
      </c>
      <c r="T417" s="201">
        <f t="shared" si="31"/>
        <v>1</v>
      </c>
      <c r="U417" s="201">
        <v>0.99</v>
      </c>
      <c r="V417" s="194">
        <v>2678400.0</v>
      </c>
      <c r="W417" s="182">
        <f t="shared" si="3"/>
        <v>0</v>
      </c>
      <c r="X417" s="203" t="s">
        <v>291</v>
      </c>
      <c r="Y417" s="204">
        <v>1300000.0</v>
      </c>
      <c r="Z417" s="182"/>
      <c r="AA417" s="182"/>
      <c r="AB417" s="182"/>
      <c r="AC417" s="182"/>
      <c r="AD417" s="182"/>
      <c r="AE417" s="206">
        <f t="shared" si="137"/>
        <v>1300000</v>
      </c>
      <c r="AF417" s="207">
        <f t="shared" si="5"/>
        <v>1300000</v>
      </c>
      <c r="AG417" s="184"/>
      <c r="AH417" s="170"/>
      <c r="AI417" s="184"/>
      <c r="AJ417" s="2"/>
      <c r="AK417" s="2"/>
      <c r="AL417" s="10"/>
      <c r="AM417" s="211"/>
      <c r="AN417" s="51"/>
      <c r="AO417" s="212"/>
      <c r="AP417" s="10"/>
      <c r="AQ417" s="213"/>
      <c r="AR417" s="213"/>
      <c r="AS417" s="211"/>
      <c r="AT417" s="211"/>
      <c r="AU417" s="211"/>
      <c r="AV417" s="214"/>
      <c r="AW417" s="21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</row>
    <row r="418" ht="22.5" customHeight="1">
      <c r="A418" s="170">
        <f t="shared" si="6"/>
        <v>413</v>
      </c>
      <c r="B418" s="173" t="s">
        <v>3011</v>
      </c>
      <c r="C418" s="182" t="str">
        <f t="array" ref="C418">_xlfn.XLOOKUP(G418,DATABASE!$A$2:$A$806,DATABASE!$B$2:$B$806)</f>
        <v>Host To Host Online Jl.Letkol Sumarjo No.62 Mojokerto</v>
      </c>
      <c r="D418" s="184" t="str">
        <f t="array" ref="D418">_xlfn.XLOOKUP(G418,DATABASE!$A$2:$A$809,DATABASE!$C$2:$C$809)</f>
        <v>H2H</v>
      </c>
      <c r="E418" s="184" t="s">
        <v>351</v>
      </c>
      <c r="F418" s="184" t="s">
        <v>243</v>
      </c>
      <c r="G418" s="184" t="s">
        <v>665</v>
      </c>
      <c r="H418" s="184">
        <v>202512.0</v>
      </c>
      <c r="I418" s="184" t="s">
        <v>461</v>
      </c>
      <c r="J418" s="182"/>
      <c r="K418" s="184"/>
      <c r="L418" s="182" t="s">
        <v>663</v>
      </c>
      <c r="M418" s="194" t="s">
        <v>3217</v>
      </c>
      <c r="N418" s="191"/>
      <c r="O418" s="192">
        <v>9.82</v>
      </c>
      <c r="P418" s="194"/>
      <c r="Q418" s="195">
        <f t="shared" ref="Q418:R418" si="417">(O418*24*3600*30/8)/100000</f>
        <v>31.8168</v>
      </c>
      <c r="R418" s="195">
        <f t="shared" si="417"/>
        <v>0</v>
      </c>
      <c r="S418" s="197">
        <v>34200.0</v>
      </c>
      <c r="T418" s="201">
        <f t="shared" si="31"/>
        <v>0.9872311828</v>
      </c>
      <c r="U418" s="201">
        <v>0.99</v>
      </c>
      <c r="V418" s="194">
        <v>2678400.0</v>
      </c>
      <c r="W418" s="653">
        <f t="shared" si="3"/>
        <v>6423.154758</v>
      </c>
      <c r="X418" s="203" t="s">
        <v>291</v>
      </c>
      <c r="Y418" s="204">
        <v>2319819.0</v>
      </c>
      <c r="Z418" s="182"/>
      <c r="AA418" s="182"/>
      <c r="AB418" s="182"/>
      <c r="AC418" s="182"/>
      <c r="AD418" s="182"/>
      <c r="AE418" s="206">
        <f t="shared" si="137"/>
        <v>2319819</v>
      </c>
      <c r="AF418" s="207">
        <f t="shared" si="5"/>
        <v>2326242.155</v>
      </c>
      <c r="AG418" s="184"/>
      <c r="AH418" s="170" t="s">
        <v>276</v>
      </c>
      <c r="AI418" s="184"/>
      <c r="AJ418" s="2"/>
      <c r="AK418" s="2"/>
      <c r="AL418" s="10"/>
      <c r="AM418" s="211"/>
      <c r="AN418" s="51"/>
      <c r="AO418" s="212"/>
      <c r="AP418" s="10"/>
      <c r="AQ418" s="213"/>
      <c r="AR418" s="213"/>
      <c r="AS418" s="211"/>
      <c r="AT418" s="211"/>
      <c r="AU418" s="211"/>
      <c r="AV418" s="214"/>
      <c r="AW418" s="21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</row>
    <row r="419" ht="22.5" customHeight="1">
      <c r="A419" s="170">
        <f t="shared" si="6"/>
        <v>414</v>
      </c>
      <c r="B419" s="173" t="s">
        <v>3011</v>
      </c>
      <c r="C419" s="182" t="str">
        <f t="array" ref="C419">_xlfn.XLOOKUP(G419,DATABASE!$A$2:$A$806,DATABASE!$B$2:$B$806)</f>
        <v>Payment Point RSUD Dr.Wahidin, Jl. Raya Surodinawan Prajuritkulon, Mojokerto</v>
      </c>
      <c r="D419" s="184" t="str">
        <f t="array" ref="D419">_xlfn.XLOOKUP(G419,DATABASE!$A$2:$A$809,DATABASE!$C$2:$C$809)</f>
        <v>PAYMENT POINT</v>
      </c>
      <c r="E419" s="184" t="s">
        <v>351</v>
      </c>
      <c r="F419" s="184" t="s">
        <v>243</v>
      </c>
      <c r="G419" s="184" t="s">
        <v>2797</v>
      </c>
      <c r="H419" s="184">
        <v>202512.0</v>
      </c>
      <c r="I419" s="184" t="s">
        <v>461</v>
      </c>
      <c r="J419" s="182"/>
      <c r="K419" s="184"/>
      <c r="L419" s="182" t="s">
        <v>2799</v>
      </c>
      <c r="M419" s="194" t="s">
        <v>1408</v>
      </c>
      <c r="N419" s="191"/>
      <c r="O419" s="192">
        <v>1.97255</v>
      </c>
      <c r="P419" s="194"/>
      <c r="Q419" s="195">
        <f t="shared" ref="Q419:R419" si="418">(O419*24*3600*30/8)/100000</f>
        <v>6.391062</v>
      </c>
      <c r="R419" s="195">
        <f t="shared" si="418"/>
        <v>0</v>
      </c>
      <c r="S419" s="197">
        <v>0.0</v>
      </c>
      <c r="T419" s="201">
        <f t="shared" si="31"/>
        <v>1</v>
      </c>
      <c r="U419" s="201">
        <v>0.99</v>
      </c>
      <c r="V419" s="194">
        <v>2678400.0</v>
      </c>
      <c r="W419" s="182">
        <f t="shared" si="3"/>
        <v>0</v>
      </c>
      <c r="X419" s="203" t="s">
        <v>291</v>
      </c>
      <c r="Y419" s="204">
        <v>2319819.0</v>
      </c>
      <c r="Z419" s="182"/>
      <c r="AA419" s="182"/>
      <c r="AB419" s="182"/>
      <c r="AC419" s="182"/>
      <c r="AD419" s="182"/>
      <c r="AE419" s="206">
        <f t="shared" si="137"/>
        <v>2319819</v>
      </c>
      <c r="AF419" s="207">
        <f t="shared" si="5"/>
        <v>2319819</v>
      </c>
      <c r="AG419" s="184"/>
      <c r="AH419" s="170"/>
      <c r="AI419" s="184"/>
      <c r="AJ419" s="2"/>
      <c r="AK419" s="2"/>
      <c r="AL419" s="10"/>
      <c r="AM419" s="211"/>
      <c r="AN419" s="51"/>
      <c r="AO419" s="212"/>
      <c r="AP419" s="10"/>
      <c r="AQ419" s="213"/>
      <c r="AR419" s="213"/>
      <c r="AS419" s="211"/>
      <c r="AT419" s="211"/>
      <c r="AU419" s="211"/>
      <c r="AV419" s="214"/>
      <c r="AW419" s="21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</row>
    <row r="420" ht="22.5" customHeight="1">
      <c r="A420" s="170">
        <f t="shared" si="6"/>
        <v>415</v>
      </c>
      <c r="B420" s="173" t="s">
        <v>3011</v>
      </c>
      <c r="C420" s="182" t="str">
        <f t="array" ref="C420">_xlfn.XLOOKUP(G420,DATABASE!$A$2:$A$806,DATABASE!$B$2:$B$806)</f>
        <v>ATM Sistem Administrasi Manunggal Satu Atap Mojokerto, JL Jayanegara N o.98, Puri Mojokerto</v>
      </c>
      <c r="D420" s="184" t="str">
        <f t="array" ref="D420">_xlfn.XLOOKUP(G420,DATABASE!$A$2:$A$809,DATABASE!$C$2:$C$809)</f>
        <v>ATM</v>
      </c>
      <c r="E420" s="184" t="s">
        <v>351</v>
      </c>
      <c r="F420" s="184" t="s">
        <v>243</v>
      </c>
      <c r="G420" s="184" t="s">
        <v>2800</v>
      </c>
      <c r="H420" s="184">
        <v>202512.0</v>
      </c>
      <c r="I420" s="184" t="s">
        <v>1258</v>
      </c>
      <c r="J420" s="182"/>
      <c r="K420" s="184"/>
      <c r="L420" s="182" t="s">
        <v>2799</v>
      </c>
      <c r="M420" s="194" t="s">
        <v>1408</v>
      </c>
      <c r="N420" s="191"/>
      <c r="O420" s="192">
        <v>1.16683</v>
      </c>
      <c r="P420" s="194"/>
      <c r="Q420" s="195">
        <f t="shared" ref="Q420:R420" si="419">(O420*24*3600*30/8)/100000</f>
        <v>3.7805292</v>
      </c>
      <c r="R420" s="195">
        <f t="shared" si="419"/>
        <v>0</v>
      </c>
      <c r="S420" s="197">
        <v>0.0</v>
      </c>
      <c r="T420" s="201">
        <f t="shared" si="31"/>
        <v>1</v>
      </c>
      <c r="U420" s="201">
        <v>0.99</v>
      </c>
      <c r="V420" s="194">
        <v>2678400.0</v>
      </c>
      <c r="W420" s="182">
        <f t="shared" si="3"/>
        <v>0</v>
      </c>
      <c r="X420" s="203" t="s">
        <v>291</v>
      </c>
      <c r="Y420" s="204">
        <v>1300000.0</v>
      </c>
      <c r="Z420" s="182"/>
      <c r="AA420" s="182"/>
      <c r="AB420" s="182"/>
      <c r="AC420" s="182"/>
      <c r="AD420" s="182"/>
      <c r="AE420" s="206">
        <f t="shared" si="137"/>
        <v>1300000</v>
      </c>
      <c r="AF420" s="207">
        <f t="shared" si="5"/>
        <v>1300000</v>
      </c>
      <c r="AG420" s="184"/>
      <c r="AH420" s="170"/>
      <c r="AI420" s="184"/>
      <c r="AJ420" s="2"/>
      <c r="AK420" s="2"/>
      <c r="AL420" s="10"/>
      <c r="AM420" s="211"/>
      <c r="AN420" s="51"/>
      <c r="AO420" s="212"/>
      <c r="AP420" s="10"/>
      <c r="AQ420" s="213"/>
      <c r="AR420" s="213"/>
      <c r="AS420" s="211"/>
      <c r="AT420" s="211"/>
      <c r="AU420" s="211"/>
      <c r="AV420" s="214"/>
      <c r="AW420" s="21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</row>
    <row r="421" ht="22.5" customHeight="1">
      <c r="A421" s="170">
        <f t="shared" si="6"/>
        <v>416</v>
      </c>
      <c r="B421" s="173" t="s">
        <v>3011</v>
      </c>
      <c r="C421" s="182" t="str">
        <f t="array" ref="C421">_xlfn.XLOOKUP(G421,DATABASE!$A$2:$A$806,DATABASE!$B$2:$B$806)</f>
        <v>Capem Sooko 740089, Jl Raya Brangkal 595 Sooko Mojokerto</v>
      </c>
      <c r="D421" s="184" t="str">
        <f t="array" ref="D421">_xlfn.XLOOKUP(G421,DATABASE!$A$2:$A$809,DATABASE!$C$2:$C$809)</f>
        <v>CAPEM</v>
      </c>
      <c r="E421" s="184" t="s">
        <v>351</v>
      </c>
      <c r="F421" s="184" t="s">
        <v>243</v>
      </c>
      <c r="G421" s="184" t="s">
        <v>1499</v>
      </c>
      <c r="H421" s="184">
        <v>202512.0</v>
      </c>
      <c r="I421" s="184" t="s">
        <v>753</v>
      </c>
      <c r="J421" s="182"/>
      <c r="K421" s="184"/>
      <c r="L421" s="182" t="s">
        <v>1501</v>
      </c>
      <c r="M421" s="194" t="s">
        <v>3218</v>
      </c>
      <c r="N421" s="191"/>
      <c r="O421" s="192">
        <v>20.79</v>
      </c>
      <c r="P421" s="194"/>
      <c r="Q421" s="195">
        <f t="shared" ref="Q421:R421" si="420">(O421*24*3600*30/8)/100000</f>
        <v>67.3596</v>
      </c>
      <c r="R421" s="195">
        <f t="shared" si="420"/>
        <v>0</v>
      </c>
      <c r="S421" s="197">
        <v>0.0</v>
      </c>
      <c r="T421" s="201">
        <f t="shared" si="31"/>
        <v>1</v>
      </c>
      <c r="U421" s="201">
        <v>0.99</v>
      </c>
      <c r="V421" s="194">
        <v>2678400.0</v>
      </c>
      <c r="W421" s="182">
        <f t="shared" si="3"/>
        <v>0</v>
      </c>
      <c r="X421" s="203" t="s">
        <v>291</v>
      </c>
      <c r="Y421" s="204">
        <v>2792792.0</v>
      </c>
      <c r="Z421" s="182"/>
      <c r="AA421" s="182"/>
      <c r="AB421" s="182"/>
      <c r="AC421" s="182"/>
      <c r="AD421" s="182"/>
      <c r="AE421" s="206">
        <f t="shared" si="137"/>
        <v>2792792</v>
      </c>
      <c r="AF421" s="207">
        <f t="shared" si="5"/>
        <v>2792792</v>
      </c>
      <c r="AG421" s="184"/>
      <c r="AH421" s="170"/>
      <c r="AI421" s="184"/>
      <c r="AJ421" s="2"/>
      <c r="AK421" s="2"/>
      <c r="AL421" s="10"/>
      <c r="AM421" s="211"/>
      <c r="AN421" s="51"/>
      <c r="AO421" s="212"/>
      <c r="AP421" s="10"/>
      <c r="AQ421" s="213"/>
      <c r="AR421" s="213"/>
      <c r="AS421" s="211"/>
      <c r="AT421" s="211"/>
      <c r="AU421" s="211"/>
      <c r="AV421" s="214"/>
      <c r="AW421" s="21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</row>
    <row r="422" ht="22.5" customHeight="1">
      <c r="A422" s="170">
        <f t="shared" si="6"/>
        <v>417</v>
      </c>
      <c r="B422" s="173" t="s">
        <v>3011</v>
      </c>
      <c r="C422" s="182" t="str">
        <f t="array" ref="C422">_xlfn.XLOOKUP(G422,DATABASE!$A$2:$A$806,DATABASE!$B$2:$B$806)</f>
        <v>Kantor Kas Jetis Mjkt, JL. PB. SUDIRMAN, KUPANG, KEC. JETIS, KAB. MOJOKERTO, JAWA TIMUR, MOJOKERTO,0</v>
      </c>
      <c r="D422" s="184" t="str">
        <f t="array" ref="D422">_xlfn.XLOOKUP(G422,DATABASE!$A$2:$A$809,DATABASE!$C$2:$C$809)</f>
        <v>KANTOR KAS</v>
      </c>
      <c r="E422" s="184" t="s">
        <v>351</v>
      </c>
      <c r="F422" s="184" t="s">
        <v>243</v>
      </c>
      <c r="G422" s="184" t="s">
        <v>1504</v>
      </c>
      <c r="H422" s="184">
        <v>202512.0</v>
      </c>
      <c r="I422" s="184" t="s">
        <v>753</v>
      </c>
      <c r="J422" s="182"/>
      <c r="K422" s="184"/>
      <c r="L422" s="182" t="s">
        <v>1501</v>
      </c>
      <c r="M422" s="194" t="s">
        <v>3218</v>
      </c>
      <c r="N422" s="191"/>
      <c r="O422" s="192">
        <v>9.48</v>
      </c>
      <c r="P422" s="194"/>
      <c r="Q422" s="195">
        <f t="shared" ref="Q422:R422" si="421">(O422*24*3600*30/8)/100000</f>
        <v>30.7152</v>
      </c>
      <c r="R422" s="195">
        <f t="shared" si="421"/>
        <v>0</v>
      </c>
      <c r="S422" s="197">
        <v>0.0</v>
      </c>
      <c r="T422" s="201">
        <f t="shared" si="31"/>
        <v>1</v>
      </c>
      <c r="U422" s="201">
        <v>0.99</v>
      </c>
      <c r="V422" s="194">
        <v>2678400.0</v>
      </c>
      <c r="W422" s="182">
        <f t="shared" si="3"/>
        <v>0</v>
      </c>
      <c r="X422" s="203" t="s">
        <v>291</v>
      </c>
      <c r="Y422" s="204">
        <v>2792792.0</v>
      </c>
      <c r="Z422" s="182"/>
      <c r="AA422" s="182"/>
      <c r="AB422" s="182"/>
      <c r="AC422" s="182"/>
      <c r="AD422" s="182"/>
      <c r="AE422" s="206">
        <f t="shared" si="137"/>
        <v>2792792</v>
      </c>
      <c r="AF422" s="207">
        <f t="shared" si="5"/>
        <v>2792792</v>
      </c>
      <c r="AG422" s="184"/>
      <c r="AH422" s="170"/>
      <c r="AI422" s="589"/>
      <c r="AJ422" s="2"/>
      <c r="AK422" s="2"/>
      <c r="AL422" s="10"/>
      <c r="AM422" s="272"/>
      <c r="AN422" s="51"/>
      <c r="AO422" s="212"/>
      <c r="AP422" s="10"/>
      <c r="AQ422" s="213"/>
      <c r="AR422" s="213"/>
      <c r="AS422" s="211"/>
      <c r="AT422" s="211"/>
      <c r="AU422" s="211"/>
      <c r="AV422" s="214"/>
      <c r="AW422" s="21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</row>
    <row r="423" ht="22.5" customHeight="1">
      <c r="A423" s="170">
        <f t="shared" si="6"/>
        <v>418</v>
      </c>
      <c r="B423" s="173" t="s">
        <v>3011</v>
      </c>
      <c r="C423" s="182" t="str">
        <f t="array" ref="C423">_xlfn.XLOOKUP(G423,DATABASE!$A$2:$A$806,DATABASE!$B$2:$B$806)</f>
        <v>ATM RSUD Basoeni, Jl. Raya Gedeg 17, Gedeg, Mojokerto</v>
      </c>
      <c r="D423" s="184" t="str">
        <f t="array" ref="D423">_xlfn.XLOOKUP(G423,DATABASE!$A$2:$A$809,DATABASE!$C$2:$C$809)</f>
        <v>ATM</v>
      </c>
      <c r="E423" s="184" t="s">
        <v>351</v>
      </c>
      <c r="F423" s="184" t="s">
        <v>243</v>
      </c>
      <c r="G423" s="184" t="s">
        <v>1979</v>
      </c>
      <c r="H423" s="184">
        <v>202512.0</v>
      </c>
      <c r="I423" s="184" t="s">
        <v>1258</v>
      </c>
      <c r="J423" s="182"/>
      <c r="K423" s="184"/>
      <c r="L423" s="182" t="s">
        <v>1981</v>
      </c>
      <c r="M423" s="194" t="s">
        <v>3219</v>
      </c>
      <c r="N423" s="191"/>
      <c r="O423" s="192">
        <v>8.9</v>
      </c>
      <c r="P423" s="194"/>
      <c r="Q423" s="195">
        <f t="shared" ref="Q423:R423" si="422">(O423*24*3600*30/8)/100000</f>
        <v>28.836</v>
      </c>
      <c r="R423" s="195">
        <f t="shared" si="422"/>
        <v>0</v>
      </c>
      <c r="S423" s="197">
        <v>0.0</v>
      </c>
      <c r="T423" s="201">
        <f t="shared" si="31"/>
        <v>1</v>
      </c>
      <c r="U423" s="201">
        <v>0.99</v>
      </c>
      <c r="V423" s="194">
        <v>2678400.0</v>
      </c>
      <c r="W423" s="182">
        <f t="shared" si="3"/>
        <v>0</v>
      </c>
      <c r="X423" s="203" t="s">
        <v>291</v>
      </c>
      <c r="Y423" s="204">
        <v>1300000.0</v>
      </c>
      <c r="Z423" s="204"/>
      <c r="AA423" s="182"/>
      <c r="AB423" s="182"/>
      <c r="AC423" s="182"/>
      <c r="AD423" s="182"/>
      <c r="AE423" s="206">
        <f t="shared" si="137"/>
        <v>1300000</v>
      </c>
      <c r="AF423" s="207">
        <f t="shared" si="5"/>
        <v>1300000</v>
      </c>
      <c r="AG423" s="184"/>
      <c r="AH423" s="170"/>
      <c r="AI423" s="184"/>
      <c r="AJ423" s="2"/>
      <c r="AK423" s="2"/>
      <c r="AL423" s="10"/>
      <c r="AM423" s="211"/>
      <c r="AN423" s="51"/>
      <c r="AO423" s="212"/>
      <c r="AP423" s="10"/>
      <c r="AQ423" s="213"/>
      <c r="AR423" s="213"/>
      <c r="AS423" s="211"/>
      <c r="AT423" s="211"/>
      <c r="AU423" s="211"/>
      <c r="AV423" s="214"/>
      <c r="AW423" s="21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</row>
    <row r="424" ht="22.5" customHeight="1">
      <c r="A424" s="170">
        <f t="shared" si="6"/>
        <v>419</v>
      </c>
      <c r="B424" s="173" t="s">
        <v>3011</v>
      </c>
      <c r="C424" s="182" t="str">
        <f t="array" ref="C424">_xlfn.XLOOKUP(G424,DATABASE!$A$2:$A$806,DATABASE!$B$2:$B$806)</f>
        <v>ATM Diknas Kab. Mojokerto, Jl. RA Basoeni 33 Sooko, Mojokerto</v>
      </c>
      <c r="D424" s="184" t="str">
        <f t="array" ref="D424">_xlfn.XLOOKUP(G424,DATABASE!$A$2:$A$809,DATABASE!$C$2:$C$809)</f>
        <v>ATM</v>
      </c>
      <c r="E424" s="184" t="s">
        <v>351</v>
      </c>
      <c r="F424" s="184" t="s">
        <v>243</v>
      </c>
      <c r="G424" s="184" t="s">
        <v>1984</v>
      </c>
      <c r="H424" s="184">
        <v>202512.0</v>
      </c>
      <c r="I424" s="184" t="s">
        <v>1258</v>
      </c>
      <c r="J424" s="182"/>
      <c r="K424" s="184"/>
      <c r="L424" s="182" t="s">
        <v>1981</v>
      </c>
      <c r="M424" s="194" t="s">
        <v>3219</v>
      </c>
      <c r="N424" s="191"/>
      <c r="O424" s="192">
        <v>43.0</v>
      </c>
      <c r="P424" s="194"/>
      <c r="Q424" s="195">
        <f t="shared" ref="Q424:R424" si="423">(O424*24*3600*30/8)/100000</f>
        <v>139.32</v>
      </c>
      <c r="R424" s="195">
        <f t="shared" si="423"/>
        <v>0</v>
      </c>
      <c r="S424" s="197">
        <v>0.0</v>
      </c>
      <c r="T424" s="201">
        <f t="shared" si="31"/>
        <v>1</v>
      </c>
      <c r="U424" s="201">
        <v>0.99</v>
      </c>
      <c r="V424" s="194">
        <v>2678400.0</v>
      </c>
      <c r="W424" s="182">
        <f t="shared" si="3"/>
        <v>0</v>
      </c>
      <c r="X424" s="203" t="s">
        <v>291</v>
      </c>
      <c r="Y424" s="204">
        <v>1300000.0</v>
      </c>
      <c r="Z424" s="182"/>
      <c r="AA424" s="182"/>
      <c r="AB424" s="182"/>
      <c r="AC424" s="182"/>
      <c r="AD424" s="182"/>
      <c r="AE424" s="206">
        <f t="shared" si="137"/>
        <v>1300000</v>
      </c>
      <c r="AF424" s="207">
        <f t="shared" si="5"/>
        <v>1300000</v>
      </c>
      <c r="AG424" s="184"/>
      <c r="AH424" s="170"/>
      <c r="AI424" s="184"/>
      <c r="AJ424" s="2"/>
      <c r="AK424" s="2"/>
      <c r="AL424" s="10"/>
      <c r="AM424" s="211"/>
      <c r="AN424" s="51"/>
      <c r="AO424" s="212"/>
      <c r="AP424" s="10"/>
      <c r="AQ424" s="213"/>
      <c r="AR424" s="213"/>
      <c r="AS424" s="211"/>
      <c r="AT424" s="211"/>
      <c r="AU424" s="211"/>
      <c r="AV424" s="214"/>
      <c r="AW424" s="21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</row>
    <row r="425" ht="22.5" customHeight="1">
      <c r="A425" s="170">
        <f t="shared" si="6"/>
        <v>420</v>
      </c>
      <c r="B425" s="173" t="s">
        <v>3011</v>
      </c>
      <c r="C425" s="182" t="str">
        <f t="array" ref="C425">_xlfn.XLOOKUP(G425,DATABASE!$A$2:$A$806,DATABASE!$B$2:$B$806)</f>
        <v>Capem Mojosari</v>
      </c>
      <c r="D425" s="184" t="str">
        <f t="array" ref="D425">_xlfn.XLOOKUP(G425,DATABASE!$A$2:$A$809,DATABASE!$C$2:$C$809)</f>
        <v>CAPEM</v>
      </c>
      <c r="E425" s="184" t="s">
        <v>351</v>
      </c>
      <c r="F425" s="184" t="s">
        <v>243</v>
      </c>
      <c r="G425" s="184" t="s">
        <v>2333</v>
      </c>
      <c r="H425" s="184">
        <v>202512.0</v>
      </c>
      <c r="I425" s="184" t="s">
        <v>753</v>
      </c>
      <c r="J425" s="182"/>
      <c r="K425" s="184"/>
      <c r="L425" s="182" t="s">
        <v>2335</v>
      </c>
      <c r="M425" s="194" t="s">
        <v>3220</v>
      </c>
      <c r="N425" s="191"/>
      <c r="O425" s="192">
        <v>25.77</v>
      </c>
      <c r="P425" s="194"/>
      <c r="Q425" s="195">
        <f t="shared" ref="Q425:R425" si="424">(O425*24*3600*30/8)/100000</f>
        <v>83.4948</v>
      </c>
      <c r="R425" s="195">
        <f t="shared" si="424"/>
        <v>0</v>
      </c>
      <c r="S425" s="197">
        <v>0.0</v>
      </c>
      <c r="T425" s="201">
        <f t="shared" si="31"/>
        <v>1</v>
      </c>
      <c r="U425" s="201">
        <v>0.99</v>
      </c>
      <c r="V425" s="194">
        <v>2678400.0</v>
      </c>
      <c r="W425" s="182">
        <f t="shared" si="3"/>
        <v>0</v>
      </c>
      <c r="X425" s="203" t="s">
        <v>291</v>
      </c>
      <c r="Y425" s="204">
        <v>2792792.0</v>
      </c>
      <c r="Z425" s="182"/>
      <c r="AA425" s="182"/>
      <c r="AB425" s="182"/>
      <c r="AC425" s="182"/>
      <c r="AD425" s="182"/>
      <c r="AE425" s="206">
        <f t="shared" si="137"/>
        <v>2792792</v>
      </c>
      <c r="AF425" s="207">
        <f t="shared" si="5"/>
        <v>2792792</v>
      </c>
      <c r="AG425" s="184"/>
      <c r="AH425" s="170"/>
      <c r="AI425" s="184"/>
      <c r="AJ425" s="2"/>
      <c r="AK425" s="2"/>
      <c r="AL425" s="10"/>
      <c r="AM425" s="211"/>
      <c r="AN425" s="51"/>
      <c r="AO425" s="212"/>
      <c r="AP425" s="10"/>
      <c r="AQ425" s="213"/>
      <c r="AR425" s="213"/>
      <c r="AS425" s="211"/>
      <c r="AT425" s="211"/>
      <c r="AU425" s="211"/>
      <c r="AV425" s="214"/>
      <c r="AW425" s="21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</row>
    <row r="426" ht="22.5" customHeight="1">
      <c r="A426" s="170">
        <f t="shared" si="6"/>
        <v>421</v>
      </c>
      <c r="B426" s="173" t="s">
        <v>3011</v>
      </c>
      <c r="C426" s="182" t="str">
        <f t="array" ref="C426">_xlfn.XLOOKUP(G426,DATABASE!$A$2:$A$806,DATABASE!$B$2:$B$806)</f>
        <v>ATM Diknas Mojokerto, Jl.Benteng Pancasila 244, Mojokerto 61314</v>
      </c>
      <c r="D426" s="184" t="str">
        <f t="array" ref="D426">_xlfn.XLOOKUP(G426,DATABASE!$A$2:$A$809,DATABASE!$C$2:$C$809)</f>
        <v>ATM</v>
      </c>
      <c r="E426" s="184" t="s">
        <v>351</v>
      </c>
      <c r="F426" s="184" t="s">
        <v>243</v>
      </c>
      <c r="G426" s="184" t="s">
        <v>2337</v>
      </c>
      <c r="H426" s="184">
        <v>202512.0</v>
      </c>
      <c r="I426" s="184" t="s">
        <v>1258</v>
      </c>
      <c r="J426" s="182"/>
      <c r="K426" s="184"/>
      <c r="L426" s="182" t="s">
        <v>2335</v>
      </c>
      <c r="M426" s="194" t="s">
        <v>3220</v>
      </c>
      <c r="N426" s="191"/>
      <c r="O426" s="192">
        <v>2.152</v>
      </c>
      <c r="P426" s="194"/>
      <c r="Q426" s="195">
        <f t="shared" ref="Q426:R426" si="425">(O426*24*3600*30/8)/100000</f>
        <v>6.97248</v>
      </c>
      <c r="R426" s="195">
        <f t="shared" si="425"/>
        <v>0</v>
      </c>
      <c r="S426" s="197">
        <v>0.0</v>
      </c>
      <c r="T426" s="201">
        <f t="shared" si="31"/>
        <v>1</v>
      </c>
      <c r="U426" s="201">
        <v>0.99</v>
      </c>
      <c r="V426" s="194">
        <v>2678400.0</v>
      </c>
      <c r="W426" s="182">
        <f t="shared" si="3"/>
        <v>0</v>
      </c>
      <c r="X426" s="203" t="s">
        <v>291</v>
      </c>
      <c r="Y426" s="204">
        <v>1300000.0</v>
      </c>
      <c r="Z426" s="182"/>
      <c r="AA426" s="182"/>
      <c r="AB426" s="182"/>
      <c r="AC426" s="182"/>
      <c r="AD426" s="182"/>
      <c r="AE426" s="206">
        <f t="shared" si="137"/>
        <v>1300000</v>
      </c>
      <c r="AF426" s="207">
        <f t="shared" si="5"/>
        <v>1300000</v>
      </c>
      <c r="AG426" s="184"/>
      <c r="AH426" s="170"/>
      <c r="AI426" s="184"/>
      <c r="AJ426" s="2"/>
      <c r="AK426" s="2"/>
      <c r="AL426" s="10"/>
      <c r="AM426" s="211"/>
      <c r="AN426" s="51"/>
      <c r="AO426" s="212"/>
      <c r="AP426" s="10"/>
      <c r="AQ426" s="213"/>
      <c r="AR426" s="213"/>
      <c r="AS426" s="211"/>
      <c r="AT426" s="211"/>
      <c r="AU426" s="211"/>
      <c r="AV426" s="214"/>
      <c r="AW426" s="21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</row>
    <row r="427" ht="22.5" customHeight="1">
      <c r="A427" s="170">
        <f t="shared" si="6"/>
        <v>422</v>
      </c>
      <c r="B427" s="173" t="s">
        <v>3011</v>
      </c>
      <c r="C427" s="182" t="str">
        <f t="array" ref="C427">_xlfn.XLOOKUP(G427,DATABASE!$A$2:$A$806,DATABASE!$B$2:$B$806)</f>
        <v>ATM Dlangu Jl.Raya Dlanggu 8, Kab Mojokerto</v>
      </c>
      <c r="D427" s="184" t="str">
        <f t="array" ref="D427">_xlfn.XLOOKUP(G427,DATABASE!$A$2:$A$809,DATABASE!$C$2:$C$809)</f>
        <v>ATM</v>
      </c>
      <c r="E427" s="184" t="s">
        <v>351</v>
      </c>
      <c r="F427" s="184" t="s">
        <v>243</v>
      </c>
      <c r="G427" s="184" t="s">
        <v>421</v>
      </c>
      <c r="H427" s="184">
        <v>202512.0</v>
      </c>
      <c r="I427" s="184" t="s">
        <v>1258</v>
      </c>
      <c r="J427" s="182"/>
      <c r="K427" s="184"/>
      <c r="L427" s="182" t="s">
        <v>423</v>
      </c>
      <c r="M427" s="194" t="s">
        <v>3221</v>
      </c>
      <c r="N427" s="191"/>
      <c r="O427" s="192">
        <v>31.31</v>
      </c>
      <c r="P427" s="194"/>
      <c r="Q427" s="195">
        <f t="shared" ref="Q427:R427" si="426">(O427*24*3600*30/8)/100000</f>
        <v>101.4444</v>
      </c>
      <c r="R427" s="195">
        <f t="shared" si="426"/>
        <v>0</v>
      </c>
      <c r="S427" s="197">
        <v>0.0</v>
      </c>
      <c r="T427" s="201">
        <f t="shared" si="31"/>
        <v>1</v>
      </c>
      <c r="U427" s="201">
        <v>0.99</v>
      </c>
      <c r="V427" s="194">
        <v>2678400.0</v>
      </c>
      <c r="W427" s="182">
        <f t="shared" si="3"/>
        <v>0</v>
      </c>
      <c r="X427" s="203" t="s">
        <v>291</v>
      </c>
      <c r="Y427" s="204">
        <v>1300000.0</v>
      </c>
      <c r="Z427" s="182"/>
      <c r="AA427" s="182"/>
      <c r="AB427" s="182"/>
      <c r="AC427" s="182"/>
      <c r="AD427" s="182"/>
      <c r="AE427" s="206">
        <f t="shared" si="137"/>
        <v>1300000</v>
      </c>
      <c r="AF427" s="207">
        <f t="shared" si="5"/>
        <v>1300000</v>
      </c>
      <c r="AG427" s="184"/>
      <c r="AH427" s="170"/>
      <c r="AI427" s="184"/>
      <c r="AJ427" s="2"/>
      <c r="AK427" s="2"/>
      <c r="AL427" s="10"/>
      <c r="AM427" s="211"/>
      <c r="AN427" s="51"/>
      <c r="AO427" s="212"/>
      <c r="AP427" s="10"/>
      <c r="AQ427" s="213"/>
      <c r="AR427" s="213"/>
      <c r="AS427" s="211"/>
      <c r="AT427" s="211"/>
      <c r="AU427" s="211"/>
      <c r="AV427" s="214"/>
      <c r="AW427" s="21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</row>
    <row r="428" ht="22.5" customHeight="1">
      <c r="A428" s="170">
        <f t="shared" si="6"/>
        <v>423</v>
      </c>
      <c r="B428" s="173" t="s">
        <v>3011</v>
      </c>
      <c r="C428" s="182" t="str">
        <f t="array" ref="C428">_xlfn.XLOOKUP(G428,DATABASE!$A$2:$A$806,DATABASE!$B$2:$B$806)</f>
        <v>Payment Point Mall Pelayanan Publik Mojokerto, JL R.A. Basuki No 29, Mergolo Sooko, Mojokerto Jawa Timur 61361</v>
      </c>
      <c r="D428" s="184" t="str">
        <f t="array" ref="D428">_xlfn.XLOOKUP(G428,DATABASE!$A$2:$A$809,DATABASE!$C$2:$C$809)</f>
        <v>PAYMENT POINT</v>
      </c>
      <c r="E428" s="184" t="s">
        <v>351</v>
      </c>
      <c r="F428" s="184" t="s">
        <v>243</v>
      </c>
      <c r="G428" s="184" t="s">
        <v>425</v>
      </c>
      <c r="H428" s="184">
        <v>202512.0</v>
      </c>
      <c r="I428" s="184" t="s">
        <v>461</v>
      </c>
      <c r="J428" s="182"/>
      <c r="K428" s="184"/>
      <c r="L428" s="182" t="s">
        <v>423</v>
      </c>
      <c r="M428" s="194" t="s">
        <v>3221</v>
      </c>
      <c r="N428" s="191"/>
      <c r="O428" s="192">
        <v>0.65944</v>
      </c>
      <c r="P428" s="194"/>
      <c r="Q428" s="195">
        <f t="shared" ref="Q428:R428" si="427">(O428*24*3600*30/8)/100000</f>
        <v>2.1365856</v>
      </c>
      <c r="R428" s="195">
        <f t="shared" si="427"/>
        <v>0</v>
      </c>
      <c r="S428" s="197">
        <v>0.0</v>
      </c>
      <c r="T428" s="201">
        <f t="shared" si="31"/>
        <v>1</v>
      </c>
      <c r="U428" s="201">
        <v>0.99</v>
      </c>
      <c r="V428" s="194">
        <v>2678400.0</v>
      </c>
      <c r="W428" s="182">
        <f t="shared" si="3"/>
        <v>0</v>
      </c>
      <c r="X428" s="203" t="s">
        <v>291</v>
      </c>
      <c r="Y428" s="204">
        <v>2319819.0</v>
      </c>
      <c r="Z428" s="182"/>
      <c r="AA428" s="182"/>
      <c r="AB428" s="182"/>
      <c r="AC428" s="182"/>
      <c r="AD428" s="182"/>
      <c r="AE428" s="206">
        <f t="shared" si="137"/>
        <v>2319819</v>
      </c>
      <c r="AF428" s="207">
        <f t="shared" si="5"/>
        <v>2319819</v>
      </c>
      <c r="AG428" s="184"/>
      <c r="AH428" s="170"/>
      <c r="AI428" s="184"/>
      <c r="AJ428" s="2"/>
      <c r="AK428" s="2"/>
      <c r="AL428" s="10"/>
      <c r="AM428" s="211"/>
      <c r="AN428" s="51"/>
      <c r="AO428" s="212"/>
      <c r="AP428" s="10"/>
      <c r="AQ428" s="213"/>
      <c r="AR428" s="213"/>
      <c r="AS428" s="211"/>
      <c r="AT428" s="211"/>
      <c r="AU428" s="211"/>
      <c r="AV428" s="214"/>
      <c r="AW428" s="21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</row>
    <row r="429" ht="22.5" customHeight="1">
      <c r="A429" s="170">
        <f t="shared" si="6"/>
        <v>424</v>
      </c>
      <c r="B429" s="173" t="s">
        <v>3013</v>
      </c>
      <c r="C429" s="182" t="str">
        <f t="array" ref="C429">_xlfn.XLOOKUP(G429,DATABASE!$A$2:$A$806,DATABASE!$B$2:$B$806)</f>
        <v>Cabang Tuban, Jl.Jawa</v>
      </c>
      <c r="D429" s="184" t="str">
        <f t="array" ref="D429">_xlfn.XLOOKUP(G429,DATABASE!$A$2:$A$809,DATABASE!$C$2:$C$809)</f>
        <v>CABANG</v>
      </c>
      <c r="E429" s="184" t="s">
        <v>351</v>
      </c>
      <c r="F429" s="184" t="s">
        <v>243</v>
      </c>
      <c r="G429" s="184" t="s">
        <v>1143</v>
      </c>
      <c r="H429" s="184">
        <v>202512.0</v>
      </c>
      <c r="I429" s="184" t="s">
        <v>575</v>
      </c>
      <c r="J429" s="182"/>
      <c r="K429" s="184"/>
      <c r="L429" s="182" t="s">
        <v>1145</v>
      </c>
      <c r="M429" s="194" t="s">
        <v>3085</v>
      </c>
      <c r="N429" s="191"/>
      <c r="O429" s="192">
        <v>126.94</v>
      </c>
      <c r="P429" s="194"/>
      <c r="Q429" s="195">
        <f t="shared" ref="Q429:R429" si="428">(O429*24*3600*30/8)/100000</f>
        <v>411.2856</v>
      </c>
      <c r="R429" s="195">
        <f t="shared" si="428"/>
        <v>0</v>
      </c>
      <c r="S429" s="197">
        <v>0.0</v>
      </c>
      <c r="T429" s="201">
        <f t="shared" si="31"/>
        <v>1</v>
      </c>
      <c r="U429" s="201">
        <v>0.99</v>
      </c>
      <c r="V429" s="194">
        <v>2678400.0</v>
      </c>
      <c r="W429" s="182">
        <f t="shared" si="3"/>
        <v>0</v>
      </c>
      <c r="X429" s="203" t="s">
        <v>291</v>
      </c>
      <c r="Y429" s="204">
        <v>3671171.0</v>
      </c>
      <c r="Z429" s="182"/>
      <c r="AA429" s="182"/>
      <c r="AB429" s="182"/>
      <c r="AC429" s="182"/>
      <c r="AD429" s="182"/>
      <c r="AE429" s="206">
        <f t="shared" si="137"/>
        <v>3671171</v>
      </c>
      <c r="AF429" s="207">
        <f t="shared" si="5"/>
        <v>3671171</v>
      </c>
      <c r="AG429" s="207">
        <v>3.7084588E7</v>
      </c>
      <c r="AH429" s="170"/>
      <c r="AI429" s="184"/>
      <c r="AJ429" s="2"/>
      <c r="AK429" s="2"/>
      <c r="AL429" s="10"/>
      <c r="AM429" s="211"/>
      <c r="AN429" s="51"/>
      <c r="AO429" s="212"/>
      <c r="AP429" s="10"/>
      <c r="AQ429" s="213"/>
      <c r="AR429" s="213"/>
      <c r="AS429" s="211"/>
      <c r="AT429" s="211"/>
      <c r="AU429" s="211"/>
      <c r="AV429" s="214"/>
      <c r="AW429" s="214"/>
      <c r="AX429" s="310"/>
      <c r="AY429" s="310"/>
      <c r="AZ429" s="310"/>
      <c r="BA429" s="310"/>
      <c r="BB429" s="310"/>
      <c r="BC429" s="310"/>
      <c r="BD429" s="310"/>
      <c r="BE429" s="310"/>
      <c r="BF429" s="310"/>
      <c r="BG429" s="310"/>
      <c r="BH429" s="310"/>
      <c r="BI429" s="310"/>
      <c r="BJ429" s="310"/>
      <c r="BK429" s="310"/>
      <c r="BL429" s="310"/>
      <c r="BM429" s="310"/>
      <c r="BN429" s="310"/>
      <c r="BO429" s="310"/>
      <c r="BP429" s="310"/>
      <c r="BQ429" s="310"/>
      <c r="BR429" s="310"/>
      <c r="BS429" s="310"/>
      <c r="BT429" s="310"/>
      <c r="BU429" s="310"/>
    </row>
    <row r="430" ht="22.5" customHeight="1">
      <c r="A430" s="170">
        <f t="shared" si="6"/>
        <v>425</v>
      </c>
      <c r="B430" s="173" t="s">
        <v>3013</v>
      </c>
      <c r="C430" s="182" t="str">
        <f t="array" ref="C430">_xlfn.XLOOKUP(G430,DATABASE!$A$2:$A$806,DATABASE!$B$2:$B$806)</f>
        <v>Capem Jatirogo, Jl.Jatirogo 62</v>
      </c>
      <c r="D430" s="184" t="str">
        <f t="array" ref="D430">_xlfn.XLOOKUP(G430,DATABASE!$A$2:$A$809,DATABASE!$C$2:$C$809)</f>
        <v>CAPEM</v>
      </c>
      <c r="E430" s="184" t="s">
        <v>351</v>
      </c>
      <c r="F430" s="184" t="s">
        <v>243</v>
      </c>
      <c r="G430" s="184" t="s">
        <v>1147</v>
      </c>
      <c r="H430" s="184">
        <v>202512.0</v>
      </c>
      <c r="I430" s="184" t="s">
        <v>753</v>
      </c>
      <c r="J430" s="182"/>
      <c r="K430" s="184"/>
      <c r="L430" s="182" t="s">
        <v>1145</v>
      </c>
      <c r="M430" s="194" t="s">
        <v>3085</v>
      </c>
      <c r="N430" s="191"/>
      <c r="O430" s="192">
        <v>0.11067</v>
      </c>
      <c r="P430" s="194"/>
      <c r="Q430" s="195">
        <f t="shared" ref="Q430:R430" si="429">(O430*24*3600*30/8)/100000</f>
        <v>0.3585708</v>
      </c>
      <c r="R430" s="195">
        <f t="shared" si="429"/>
        <v>0</v>
      </c>
      <c r="S430" s="197">
        <v>0.0</v>
      </c>
      <c r="T430" s="201">
        <f t="shared" si="31"/>
        <v>1</v>
      </c>
      <c r="U430" s="201">
        <v>0.99</v>
      </c>
      <c r="V430" s="194">
        <v>2678400.0</v>
      </c>
      <c r="W430" s="182">
        <f t="shared" si="3"/>
        <v>0</v>
      </c>
      <c r="X430" s="203" t="s">
        <v>291</v>
      </c>
      <c r="Y430" s="204">
        <v>2792792.0</v>
      </c>
      <c r="Z430" s="182"/>
      <c r="AA430" s="182"/>
      <c r="AB430" s="182"/>
      <c r="AC430" s="182"/>
      <c r="AD430" s="182"/>
      <c r="AE430" s="206">
        <f t="shared" si="137"/>
        <v>2792792</v>
      </c>
      <c r="AF430" s="207">
        <f t="shared" si="5"/>
        <v>2792792</v>
      </c>
      <c r="AG430" s="184"/>
      <c r="AH430" s="170"/>
      <c r="AI430" s="184"/>
      <c r="AJ430" s="2"/>
      <c r="AK430" s="2"/>
      <c r="AL430" s="10"/>
      <c r="AM430" s="211"/>
      <c r="AN430" s="51"/>
      <c r="AO430" s="212"/>
      <c r="AP430" s="10"/>
      <c r="AQ430" s="213"/>
      <c r="AR430" s="213"/>
      <c r="AS430" s="211"/>
      <c r="AT430" s="211"/>
      <c r="AU430" s="211"/>
      <c r="AV430" s="214"/>
      <c r="AW430" s="21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</row>
    <row r="431" ht="22.5" customHeight="1">
      <c r="A431" s="170">
        <f t="shared" si="6"/>
        <v>426</v>
      </c>
      <c r="B431" s="173" t="s">
        <v>3013</v>
      </c>
      <c r="C431" s="182" t="str">
        <f t="array" ref="C431">_xlfn.XLOOKUP(G431,DATABASE!$A$2:$A$806,DATABASE!$B$2:$B$806)</f>
        <v>Samsat Online Cp Rengel, Jl.Raya Timur Rengel 537, Tuban</v>
      </c>
      <c r="D431" s="184" t="str">
        <f t="array" ref="D431">_xlfn.XLOOKUP(G431,DATABASE!$A$2:$A$809,DATABASE!$C$2:$C$809)</f>
        <v>SAMSAT ONLINE</v>
      </c>
      <c r="E431" s="184" t="s">
        <v>351</v>
      </c>
      <c r="F431" s="184" t="s">
        <v>243</v>
      </c>
      <c r="G431" s="184" t="s">
        <v>1072</v>
      </c>
      <c r="H431" s="184">
        <v>202512.0</v>
      </c>
      <c r="I431" s="184" t="s">
        <v>480</v>
      </c>
      <c r="J431" s="182"/>
      <c r="K431" s="184"/>
      <c r="L431" s="182" t="s">
        <v>1075</v>
      </c>
      <c r="M431" s="191">
        <v>42156.0</v>
      </c>
      <c r="N431" s="191"/>
      <c r="O431" s="192">
        <v>0.01876</v>
      </c>
      <c r="P431" s="194"/>
      <c r="Q431" s="195">
        <f t="shared" ref="Q431:R431" si="430">(O431*24*3600*30/8)/100000</f>
        <v>0.0607824</v>
      </c>
      <c r="R431" s="195">
        <f t="shared" si="430"/>
        <v>0</v>
      </c>
      <c r="S431" s="197">
        <v>0.0</v>
      </c>
      <c r="T431" s="201">
        <f t="shared" si="31"/>
        <v>1</v>
      </c>
      <c r="U431" s="201">
        <v>0.99</v>
      </c>
      <c r="V431" s="194">
        <v>2678400.0</v>
      </c>
      <c r="W431" s="182">
        <f t="shared" si="3"/>
        <v>0</v>
      </c>
      <c r="X431" s="203" t="s">
        <v>291</v>
      </c>
      <c r="Y431" s="204">
        <v>1950000.0</v>
      </c>
      <c r="Z431" s="182"/>
      <c r="AA431" s="182"/>
      <c r="AB431" s="182"/>
      <c r="AC431" s="182"/>
      <c r="AD431" s="182"/>
      <c r="AE431" s="206">
        <f t="shared" si="137"/>
        <v>1950000</v>
      </c>
      <c r="AF431" s="207">
        <f t="shared" si="5"/>
        <v>1950000</v>
      </c>
      <c r="AG431" s="184"/>
      <c r="AH431" s="170"/>
      <c r="AI431" s="184"/>
      <c r="AJ431" s="2"/>
      <c r="AK431" s="2"/>
      <c r="AL431" s="10"/>
      <c r="AM431" s="211"/>
      <c r="AN431" s="51"/>
      <c r="AO431" s="212"/>
      <c r="AP431" s="10"/>
      <c r="AQ431" s="213"/>
      <c r="AR431" s="213"/>
      <c r="AS431" s="211"/>
      <c r="AT431" s="211"/>
      <c r="AU431" s="211"/>
      <c r="AV431" s="214"/>
      <c r="AW431" s="21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</row>
    <row r="432" ht="22.5" customHeight="1">
      <c r="A432" s="170">
        <f t="shared" si="6"/>
        <v>427</v>
      </c>
      <c r="B432" s="173" t="s">
        <v>3013</v>
      </c>
      <c r="C432" s="182" t="str">
        <f t="array" ref="C432">_xlfn.XLOOKUP(G432,DATABASE!$A$2:$A$806,DATABASE!$B$2:$B$806)</f>
        <v>Capem Rengel, Raya Timur Rengel 537, Tuban</v>
      </c>
      <c r="D432" s="184" t="str">
        <f t="array" ref="D432">_xlfn.XLOOKUP(G432,DATABASE!$A$2:$A$809,DATABASE!$C$2:$C$809)</f>
        <v>CAPEM</v>
      </c>
      <c r="E432" s="184" t="s">
        <v>351</v>
      </c>
      <c r="F432" s="184" t="s">
        <v>243</v>
      </c>
      <c r="G432" s="184" t="s">
        <v>2715</v>
      </c>
      <c r="H432" s="184">
        <v>202512.0</v>
      </c>
      <c r="I432" s="184" t="s">
        <v>753</v>
      </c>
      <c r="J432" s="182"/>
      <c r="K432" s="184"/>
      <c r="L432" s="182" t="s">
        <v>2717</v>
      </c>
      <c r="M432" s="191">
        <v>45023.0</v>
      </c>
      <c r="N432" s="191"/>
      <c r="O432" s="192">
        <v>33.24</v>
      </c>
      <c r="P432" s="194"/>
      <c r="Q432" s="195">
        <f t="shared" ref="Q432:R432" si="431">(O432*24*3600*30/8)/100000</f>
        <v>107.6976</v>
      </c>
      <c r="R432" s="195">
        <f t="shared" si="431"/>
        <v>0</v>
      </c>
      <c r="S432" s="197">
        <v>15900.0</v>
      </c>
      <c r="T432" s="201">
        <f t="shared" si="31"/>
        <v>0.9940636201</v>
      </c>
      <c r="U432" s="201">
        <v>0.99</v>
      </c>
      <c r="V432" s="194">
        <v>2678400.0</v>
      </c>
      <c r="W432" s="182">
        <f t="shared" si="3"/>
        <v>0</v>
      </c>
      <c r="X432" s="203" t="s">
        <v>291</v>
      </c>
      <c r="Y432" s="204">
        <v>2792792.0</v>
      </c>
      <c r="Z432" s="182"/>
      <c r="AA432" s="182"/>
      <c r="AB432" s="182"/>
      <c r="AC432" s="182"/>
      <c r="AD432" s="182"/>
      <c r="AE432" s="206">
        <f t="shared" si="137"/>
        <v>2792792</v>
      </c>
      <c r="AF432" s="207">
        <f t="shared" si="5"/>
        <v>2792792</v>
      </c>
      <c r="AG432" s="184"/>
      <c r="AH432" s="170"/>
      <c r="AI432" s="184"/>
      <c r="AJ432" s="2"/>
      <c r="AK432" s="2"/>
      <c r="AL432" s="10"/>
      <c r="AM432" s="211"/>
      <c r="AN432" s="51"/>
      <c r="AO432" s="212"/>
      <c r="AP432" s="10"/>
      <c r="AQ432" s="213"/>
      <c r="AR432" s="213"/>
      <c r="AS432" s="211"/>
      <c r="AT432" s="211"/>
      <c r="AU432" s="211"/>
      <c r="AV432" s="214"/>
      <c r="AW432" s="21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</row>
    <row r="433" ht="22.5" customHeight="1">
      <c r="A433" s="170">
        <f t="shared" si="6"/>
        <v>428</v>
      </c>
      <c r="B433" s="173" t="s">
        <v>3013</v>
      </c>
      <c r="C433" s="182" t="str">
        <f t="array" ref="C433">_xlfn.XLOOKUP(G433,DATABASE!$A$2:$A$806,DATABASE!$B$2:$B$806)</f>
        <v>ATM RSUD Koesma, Jl. Dr. Wahidin S.Tuban</v>
      </c>
      <c r="D433" s="184" t="str">
        <f t="array" ref="D433">_xlfn.XLOOKUP(G433,DATABASE!$A$2:$A$809,DATABASE!$C$2:$C$809)</f>
        <v>ATM</v>
      </c>
      <c r="E433" s="184" t="s">
        <v>351</v>
      </c>
      <c r="F433" s="184" t="s">
        <v>243</v>
      </c>
      <c r="G433" s="184" t="s">
        <v>1296</v>
      </c>
      <c r="H433" s="184">
        <v>202512.0</v>
      </c>
      <c r="I433" s="184" t="s">
        <v>1258</v>
      </c>
      <c r="J433" s="182"/>
      <c r="K433" s="184"/>
      <c r="L433" s="182" t="s">
        <v>1298</v>
      </c>
      <c r="M433" s="194" t="s">
        <v>3222</v>
      </c>
      <c r="N433" s="191"/>
      <c r="O433" s="192">
        <v>1.09666</v>
      </c>
      <c r="P433" s="194"/>
      <c r="Q433" s="195">
        <f t="shared" ref="Q433:R433" si="432">(O433*24*3600*30/8)/100000</f>
        <v>3.5531784</v>
      </c>
      <c r="R433" s="195">
        <f t="shared" si="432"/>
        <v>0</v>
      </c>
      <c r="S433" s="197">
        <v>0.0</v>
      </c>
      <c r="T433" s="201">
        <f t="shared" si="31"/>
        <v>1</v>
      </c>
      <c r="U433" s="201">
        <v>0.99</v>
      </c>
      <c r="V433" s="194">
        <v>2678400.0</v>
      </c>
      <c r="W433" s="182">
        <f t="shared" si="3"/>
        <v>0</v>
      </c>
      <c r="X433" s="203" t="s">
        <v>291</v>
      </c>
      <c r="Y433" s="204">
        <v>1300000.0</v>
      </c>
      <c r="Z433" s="182"/>
      <c r="AA433" s="182"/>
      <c r="AB433" s="182"/>
      <c r="AC433" s="182"/>
      <c r="AD433" s="182"/>
      <c r="AE433" s="206">
        <f t="shared" si="137"/>
        <v>1300000</v>
      </c>
      <c r="AF433" s="207">
        <f t="shared" si="5"/>
        <v>1300000</v>
      </c>
      <c r="AG433" s="184"/>
      <c r="AH433" s="170"/>
      <c r="AI433" s="184"/>
      <c r="AJ433" s="2"/>
      <c r="AK433" s="2"/>
      <c r="AL433" s="10"/>
      <c r="AM433" s="211"/>
      <c r="AN433" s="51"/>
      <c r="AO433" s="212"/>
      <c r="AP433" s="10"/>
      <c r="AQ433" s="213"/>
      <c r="AR433" s="213"/>
      <c r="AS433" s="211"/>
      <c r="AT433" s="211"/>
      <c r="AU433" s="211"/>
      <c r="AV433" s="214"/>
      <c r="AW433" s="21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</row>
    <row r="434" ht="22.5" customHeight="1">
      <c r="A434" s="170">
        <f t="shared" si="6"/>
        <v>429</v>
      </c>
      <c r="B434" s="173" t="s">
        <v>3013</v>
      </c>
      <c r="C434" s="182" t="str">
        <f t="array" ref="C434">_xlfn.XLOOKUP(G434,DATABASE!$A$2:$A$806,DATABASE!$B$2:$B$806)</f>
        <v>Capem Kerek, Jl. Raya Jarorejo 1</v>
      </c>
      <c r="D434" s="184" t="str">
        <f t="array" ref="D434">_xlfn.XLOOKUP(G434,DATABASE!$A$2:$A$809,DATABASE!$C$2:$C$809)</f>
        <v>CAPEM</v>
      </c>
      <c r="E434" s="184" t="s">
        <v>351</v>
      </c>
      <c r="F434" s="184" t="s">
        <v>243</v>
      </c>
      <c r="G434" s="184" t="s">
        <v>1300</v>
      </c>
      <c r="H434" s="184">
        <v>202512.0</v>
      </c>
      <c r="I434" s="184" t="s">
        <v>753</v>
      </c>
      <c r="J434" s="536"/>
      <c r="K434" s="184"/>
      <c r="L434" s="182" t="s">
        <v>1298</v>
      </c>
      <c r="M434" s="194" t="s">
        <v>3222</v>
      </c>
      <c r="N434" s="191"/>
      <c r="O434" s="192">
        <v>20.96</v>
      </c>
      <c r="P434" s="194"/>
      <c r="Q434" s="195">
        <f t="shared" ref="Q434:R434" si="433">(O434*24*3600*30/8)/100000</f>
        <v>67.9104</v>
      </c>
      <c r="R434" s="195">
        <f t="shared" si="433"/>
        <v>0</v>
      </c>
      <c r="S434" s="197">
        <v>0.0</v>
      </c>
      <c r="T434" s="201">
        <f t="shared" si="31"/>
        <v>1</v>
      </c>
      <c r="U434" s="201">
        <v>0.99</v>
      </c>
      <c r="V434" s="194">
        <v>2678400.0</v>
      </c>
      <c r="W434" s="182">
        <f t="shared" si="3"/>
        <v>0</v>
      </c>
      <c r="X434" s="203" t="s">
        <v>291</v>
      </c>
      <c r="Y434" s="204">
        <v>2792792.0</v>
      </c>
      <c r="Z434" s="182"/>
      <c r="AA434" s="182"/>
      <c r="AB434" s="182"/>
      <c r="AC434" s="182"/>
      <c r="AD434" s="182"/>
      <c r="AE434" s="206">
        <f t="shared" si="137"/>
        <v>2792792</v>
      </c>
      <c r="AF434" s="207">
        <f t="shared" si="5"/>
        <v>2792792</v>
      </c>
      <c r="AG434" s="184"/>
      <c r="AH434" s="170"/>
      <c r="AI434" s="184"/>
      <c r="AJ434" s="2"/>
      <c r="AK434" s="2"/>
      <c r="AL434" s="10"/>
      <c r="AM434" s="211"/>
      <c r="AN434" s="51"/>
      <c r="AO434" s="212"/>
      <c r="AP434" s="10"/>
      <c r="AQ434" s="213"/>
      <c r="AR434" s="213"/>
      <c r="AS434" s="211"/>
      <c r="AT434" s="211"/>
      <c r="AU434" s="211"/>
      <c r="AV434" s="214"/>
      <c r="AW434" s="21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</row>
    <row r="435" ht="22.5" customHeight="1">
      <c r="A435" s="170">
        <f t="shared" si="6"/>
        <v>430</v>
      </c>
      <c r="B435" s="173" t="s">
        <v>3013</v>
      </c>
      <c r="C435" s="182" t="str">
        <f t="array" ref="C435">_xlfn.XLOOKUP(G435,DATABASE!$A$2:$A$806,DATABASE!$B$2:$B$806)</f>
        <v>Host To Host PBB Online KK Pemkab Tuban, Jl. Kartini No. 2</v>
      </c>
      <c r="D435" s="184" t="str">
        <f t="array" ref="D435">_xlfn.XLOOKUP(G435,DATABASE!$A$2:$A$809,DATABASE!$C$2:$C$809)</f>
        <v>H2H</v>
      </c>
      <c r="E435" s="184" t="s">
        <v>351</v>
      </c>
      <c r="F435" s="184" t="s">
        <v>243</v>
      </c>
      <c r="G435" s="184" t="s">
        <v>273</v>
      </c>
      <c r="H435" s="184">
        <v>202512.0</v>
      </c>
      <c r="I435" s="184" t="s">
        <v>461</v>
      </c>
      <c r="J435" s="182"/>
      <c r="K435" s="184"/>
      <c r="L435" s="182" t="s">
        <v>275</v>
      </c>
      <c r="M435" s="191">
        <v>42014.0</v>
      </c>
      <c r="N435" s="191"/>
      <c r="O435" s="192">
        <v>10.31</v>
      </c>
      <c r="P435" s="194"/>
      <c r="Q435" s="195">
        <f t="shared" ref="Q435:R435" si="434">(O435*24*3600*30/8)/100000</f>
        <v>33.4044</v>
      </c>
      <c r="R435" s="195">
        <f t="shared" si="434"/>
        <v>0</v>
      </c>
      <c r="S435" s="197">
        <v>0.0</v>
      </c>
      <c r="T435" s="201">
        <f t="shared" si="31"/>
        <v>1</v>
      </c>
      <c r="U435" s="201">
        <v>0.99</v>
      </c>
      <c r="V435" s="194">
        <v>2678400.0</v>
      </c>
      <c r="W435" s="182">
        <f t="shared" si="3"/>
        <v>0</v>
      </c>
      <c r="X435" s="203" t="s">
        <v>291</v>
      </c>
      <c r="Y435" s="204">
        <v>2319819.0</v>
      </c>
      <c r="Z435" s="182"/>
      <c r="AA435" s="182"/>
      <c r="AB435" s="182"/>
      <c r="AC435" s="182"/>
      <c r="AD435" s="182"/>
      <c r="AE435" s="206">
        <f t="shared" si="137"/>
        <v>2319819</v>
      </c>
      <c r="AF435" s="207">
        <f t="shared" si="5"/>
        <v>2319819</v>
      </c>
      <c r="AG435" s="184"/>
      <c r="AH435" s="170" t="s">
        <v>276</v>
      </c>
      <c r="AI435" s="184"/>
      <c r="AJ435" s="2"/>
      <c r="AK435" s="2"/>
      <c r="AL435" s="10"/>
      <c r="AM435" s="211"/>
      <c r="AN435" s="51"/>
      <c r="AO435" s="212"/>
      <c r="AP435" s="10"/>
      <c r="AQ435" s="213"/>
      <c r="AR435" s="213"/>
      <c r="AS435" s="211"/>
      <c r="AT435" s="211"/>
      <c r="AU435" s="211"/>
      <c r="AV435" s="214"/>
      <c r="AW435" s="21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</row>
    <row r="436" ht="22.5" customHeight="1">
      <c r="A436" s="170">
        <f t="shared" si="6"/>
        <v>431</v>
      </c>
      <c r="B436" s="173" t="s">
        <v>3013</v>
      </c>
      <c r="C436" s="182" t="str">
        <f t="array" ref="C436">_xlfn.XLOOKUP(G436,DATABASE!$A$2:$A$806,DATABASE!$B$2:$B$806)</f>
        <v>Samsat Online Capem Kerek, Jl. Ry. Jarorejo 1</v>
      </c>
      <c r="D436" s="184" t="str">
        <f t="array" ref="D436">_xlfn.XLOOKUP(G436,DATABASE!$A$2:$A$809,DATABASE!$C$2:$C$809)</f>
        <v>SAMSAT ONLINE</v>
      </c>
      <c r="E436" s="184" t="s">
        <v>351</v>
      </c>
      <c r="F436" s="184" t="s">
        <v>243</v>
      </c>
      <c r="G436" s="184" t="s">
        <v>278</v>
      </c>
      <c r="H436" s="184">
        <v>202512.0</v>
      </c>
      <c r="I436" s="184" t="s">
        <v>480</v>
      </c>
      <c r="J436" s="182"/>
      <c r="K436" s="184"/>
      <c r="L436" s="182" t="s">
        <v>275</v>
      </c>
      <c r="M436" s="191">
        <v>42014.0</v>
      </c>
      <c r="N436" s="191"/>
      <c r="O436" s="192">
        <v>3.68546</v>
      </c>
      <c r="P436" s="194"/>
      <c r="Q436" s="195">
        <f t="shared" ref="Q436:R436" si="435">(O436*24*3600*30/8)/100000</f>
        <v>11.9408904</v>
      </c>
      <c r="R436" s="195">
        <f t="shared" si="435"/>
        <v>0</v>
      </c>
      <c r="S436" s="197">
        <v>0.0</v>
      </c>
      <c r="T436" s="201">
        <f t="shared" si="31"/>
        <v>1</v>
      </c>
      <c r="U436" s="201">
        <v>0.99</v>
      </c>
      <c r="V436" s="194">
        <v>2678400.0</v>
      </c>
      <c r="W436" s="182">
        <f t="shared" si="3"/>
        <v>0</v>
      </c>
      <c r="X436" s="203" t="s">
        <v>291</v>
      </c>
      <c r="Y436" s="204">
        <v>1950000.0</v>
      </c>
      <c r="Z436" s="182"/>
      <c r="AA436" s="182"/>
      <c r="AB436" s="182"/>
      <c r="AC436" s="182"/>
      <c r="AD436" s="182"/>
      <c r="AE436" s="206">
        <f t="shared" si="137"/>
        <v>1950000</v>
      </c>
      <c r="AF436" s="207">
        <f t="shared" si="5"/>
        <v>1950000</v>
      </c>
      <c r="AG436" s="184"/>
      <c r="AH436" s="170"/>
      <c r="AI436" s="184"/>
      <c r="AJ436" s="2"/>
      <c r="AK436" s="2"/>
      <c r="AL436" s="10"/>
      <c r="AM436" s="211"/>
      <c r="AN436" s="51"/>
      <c r="AO436" s="212"/>
      <c r="AP436" s="10"/>
      <c r="AQ436" s="213"/>
      <c r="AR436" s="213"/>
      <c r="AS436" s="211"/>
      <c r="AT436" s="211"/>
      <c r="AU436" s="211"/>
      <c r="AV436" s="214"/>
      <c r="AW436" s="21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</row>
    <row r="437" ht="22.5" customHeight="1">
      <c r="A437" s="170">
        <f t="shared" si="6"/>
        <v>432</v>
      </c>
      <c r="B437" s="173" t="s">
        <v>3013</v>
      </c>
      <c r="C437" s="182" t="str">
        <f t="array" ref="C437">_xlfn.XLOOKUP(G437,DATABASE!$A$2:$A$806,DATABASE!$B$2:$B$806)</f>
        <v>Capem Bancar, Jl Raya Bulu Bancar No 85, Tuban</v>
      </c>
      <c r="D437" s="184" t="str">
        <f t="array" ref="D437">_xlfn.XLOOKUP(G437,DATABASE!$A$2:$A$809,DATABASE!$C$2:$C$809)</f>
        <v>CAPEM</v>
      </c>
      <c r="E437" s="184" t="s">
        <v>351</v>
      </c>
      <c r="F437" s="184" t="s">
        <v>243</v>
      </c>
      <c r="G437" s="184" t="s">
        <v>1613</v>
      </c>
      <c r="H437" s="184">
        <v>202512.0</v>
      </c>
      <c r="I437" s="184" t="s">
        <v>753</v>
      </c>
      <c r="J437" s="182"/>
      <c r="K437" s="184"/>
      <c r="L437" s="182" t="s">
        <v>1615</v>
      </c>
      <c r="M437" s="194" t="s">
        <v>3223</v>
      </c>
      <c r="N437" s="191"/>
      <c r="O437" s="192">
        <v>21.17</v>
      </c>
      <c r="P437" s="194"/>
      <c r="Q437" s="195">
        <f t="shared" ref="Q437:R437" si="436">(O437*24*3600*30/8)/100000</f>
        <v>68.5908</v>
      </c>
      <c r="R437" s="195">
        <f t="shared" si="436"/>
        <v>0</v>
      </c>
      <c r="S437" s="197">
        <v>0.0</v>
      </c>
      <c r="T437" s="201">
        <f t="shared" si="31"/>
        <v>1</v>
      </c>
      <c r="U437" s="201">
        <v>0.99</v>
      </c>
      <c r="V437" s="194">
        <v>2678400.0</v>
      </c>
      <c r="W437" s="182">
        <f t="shared" si="3"/>
        <v>0</v>
      </c>
      <c r="X437" s="203" t="s">
        <v>291</v>
      </c>
      <c r="Y437" s="204">
        <v>2792792.0</v>
      </c>
      <c r="Z437" s="182"/>
      <c r="AA437" s="182"/>
      <c r="AB437" s="182"/>
      <c r="AC437" s="182"/>
      <c r="AD437" s="182"/>
      <c r="AE437" s="206">
        <f t="shared" si="137"/>
        <v>2792792</v>
      </c>
      <c r="AF437" s="207">
        <f t="shared" si="5"/>
        <v>2792792</v>
      </c>
      <c r="AG437" s="184"/>
      <c r="AH437" s="170"/>
      <c r="AI437" s="184"/>
      <c r="AJ437" s="2"/>
      <c r="AK437" s="2"/>
      <c r="AL437" s="10"/>
      <c r="AM437" s="211"/>
      <c r="AN437" s="51"/>
      <c r="AO437" s="212"/>
      <c r="AP437" s="10"/>
      <c r="AQ437" s="213"/>
      <c r="AR437" s="213"/>
      <c r="AS437" s="211"/>
      <c r="AT437" s="211"/>
      <c r="AU437" s="211"/>
      <c r="AV437" s="214"/>
      <c r="AW437" s="21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</row>
    <row r="438" ht="22.5" customHeight="1">
      <c r="A438" s="170">
        <f t="shared" si="6"/>
        <v>433</v>
      </c>
      <c r="B438" s="173" t="s">
        <v>3013</v>
      </c>
      <c r="C438" s="182" t="str">
        <f t="array" ref="C438">_xlfn.XLOOKUP(G438,DATABASE!$A$2:$A$806,DATABASE!$B$2:$B$806)</f>
        <v>ATM Tambakboyo Jl. Raya Tuban Semarang</v>
      </c>
      <c r="D438" s="184" t="str">
        <f t="array" ref="D438">_xlfn.XLOOKUP(G438,DATABASE!$A$2:$A$809,DATABASE!$C$2:$C$809)</f>
        <v>ATM</v>
      </c>
      <c r="E438" s="184" t="s">
        <v>351</v>
      </c>
      <c r="F438" s="184" t="s">
        <v>243</v>
      </c>
      <c r="G438" s="184" t="s">
        <v>1617</v>
      </c>
      <c r="H438" s="184">
        <v>202512.0</v>
      </c>
      <c r="I438" s="184" t="s">
        <v>1258</v>
      </c>
      <c r="J438" s="182"/>
      <c r="K438" s="184"/>
      <c r="L438" s="182" t="s">
        <v>1615</v>
      </c>
      <c r="M438" s="194" t="s">
        <v>3223</v>
      </c>
      <c r="N438" s="191"/>
      <c r="O438" s="192">
        <v>2.7</v>
      </c>
      <c r="P438" s="194"/>
      <c r="Q438" s="195">
        <f t="shared" ref="Q438:R438" si="437">(O438*24*3600*30/8)/100000</f>
        <v>8.748</v>
      </c>
      <c r="R438" s="195">
        <f t="shared" si="437"/>
        <v>0</v>
      </c>
      <c r="S438" s="197">
        <v>0.0</v>
      </c>
      <c r="T438" s="201">
        <f t="shared" si="31"/>
        <v>1</v>
      </c>
      <c r="U438" s="201">
        <v>0.99</v>
      </c>
      <c r="V438" s="194">
        <v>2678400.0</v>
      </c>
      <c r="W438" s="182">
        <f t="shared" si="3"/>
        <v>0</v>
      </c>
      <c r="X438" s="203" t="s">
        <v>291</v>
      </c>
      <c r="Y438" s="204">
        <v>1300000.0</v>
      </c>
      <c r="Z438" s="182"/>
      <c r="AA438" s="182"/>
      <c r="AB438" s="182"/>
      <c r="AC438" s="182"/>
      <c r="AD438" s="182"/>
      <c r="AE438" s="206">
        <f t="shared" si="137"/>
        <v>1300000</v>
      </c>
      <c r="AF438" s="207">
        <f t="shared" si="5"/>
        <v>1300000</v>
      </c>
      <c r="AG438" s="184"/>
      <c r="AH438" s="170"/>
      <c r="AI438" s="184"/>
      <c r="AJ438" s="2"/>
      <c r="AK438" s="2"/>
      <c r="AL438" s="10"/>
      <c r="AM438" s="211"/>
      <c r="AN438" s="51"/>
      <c r="AO438" s="212"/>
      <c r="AP438" s="10"/>
      <c r="AQ438" s="213"/>
      <c r="AR438" s="213"/>
      <c r="AS438" s="211"/>
      <c r="AT438" s="211"/>
      <c r="AU438" s="211"/>
      <c r="AV438" s="214"/>
      <c r="AW438" s="21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</row>
    <row r="439" ht="22.5" customHeight="1">
      <c r="A439" s="170">
        <f t="shared" si="6"/>
        <v>434</v>
      </c>
      <c r="B439" s="173" t="s">
        <v>3013</v>
      </c>
      <c r="C439" s="182" t="str">
        <f t="array" ref="C439">_xlfn.XLOOKUP(G439,DATABASE!$A$2:$A$806,DATABASE!$B$2:$B$806)</f>
        <v>ATM Kec.Semanding (Diknas) Jl. Dr. Wahidin Kant Diknas, Tuban</v>
      </c>
      <c r="D439" s="184" t="str">
        <f t="array" ref="D439">_xlfn.XLOOKUP(G439,DATABASE!$A$2:$A$809,DATABASE!$C$2:$C$809)</f>
        <v>ATM</v>
      </c>
      <c r="E439" s="184" t="s">
        <v>351</v>
      </c>
      <c r="F439" s="184" t="s">
        <v>243</v>
      </c>
      <c r="G439" s="184" t="s">
        <v>2843</v>
      </c>
      <c r="H439" s="184">
        <v>202512.0</v>
      </c>
      <c r="I439" s="184" t="s">
        <v>1258</v>
      </c>
      <c r="J439" s="182"/>
      <c r="K439" s="184"/>
      <c r="L439" s="182" t="s">
        <v>2845</v>
      </c>
      <c r="M439" s="194" t="s">
        <v>3183</v>
      </c>
      <c r="N439" s="191"/>
      <c r="O439" s="192">
        <v>46.77</v>
      </c>
      <c r="P439" s="194"/>
      <c r="Q439" s="195">
        <f t="shared" ref="Q439:R439" si="438">(O439*24*3600*30/8)/100000</f>
        <v>151.5348</v>
      </c>
      <c r="R439" s="195">
        <f t="shared" si="438"/>
        <v>0</v>
      </c>
      <c r="S439" s="197">
        <v>0.0</v>
      </c>
      <c r="T439" s="201">
        <f t="shared" si="31"/>
        <v>1</v>
      </c>
      <c r="U439" s="201">
        <v>0.99</v>
      </c>
      <c r="V439" s="194">
        <v>2678400.0</v>
      </c>
      <c r="W439" s="182">
        <f t="shared" si="3"/>
        <v>0</v>
      </c>
      <c r="X439" s="203" t="s">
        <v>291</v>
      </c>
      <c r="Y439" s="204">
        <v>1300000.0</v>
      </c>
      <c r="Z439" s="182"/>
      <c r="AA439" s="182"/>
      <c r="AB439" s="182"/>
      <c r="AC439" s="182"/>
      <c r="AD439" s="182"/>
      <c r="AE439" s="206">
        <f t="shared" si="137"/>
        <v>1300000</v>
      </c>
      <c r="AF439" s="207">
        <f t="shared" si="5"/>
        <v>1300000</v>
      </c>
      <c r="AG439" s="184"/>
      <c r="AH439" s="170"/>
      <c r="AI439" s="184"/>
      <c r="AJ439" s="2"/>
      <c r="AK439" s="2"/>
      <c r="AL439" s="10"/>
      <c r="AM439" s="211"/>
      <c r="AN439" s="51"/>
      <c r="AO439" s="212"/>
      <c r="AP439" s="10"/>
      <c r="AQ439" s="213"/>
      <c r="AR439" s="213"/>
      <c r="AS439" s="211"/>
      <c r="AT439" s="211"/>
      <c r="AU439" s="211"/>
      <c r="AV439" s="214"/>
      <c r="AW439" s="21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</row>
    <row r="440" ht="22.5" customHeight="1">
      <c r="A440" s="170">
        <f t="shared" si="6"/>
        <v>435</v>
      </c>
      <c r="B440" s="173" t="s">
        <v>3013</v>
      </c>
      <c r="C440" s="182" t="str">
        <f t="array" ref="C440">_xlfn.XLOOKUP(G440,DATABASE!$A$2:$A$806,DATABASE!$B$2:$B$806)</f>
        <v>Capem Widang Tuban, Jl. Raya Widang Tuban</v>
      </c>
      <c r="D440" s="184" t="str">
        <f t="array" ref="D440">_xlfn.XLOOKUP(G440,DATABASE!$A$2:$A$809,DATABASE!$C$2:$C$809)</f>
        <v>CAPEM</v>
      </c>
      <c r="E440" s="184" t="s">
        <v>351</v>
      </c>
      <c r="F440" s="184" t="s">
        <v>243</v>
      </c>
      <c r="G440" s="184" t="s">
        <v>1955</v>
      </c>
      <c r="H440" s="184">
        <v>202512.0</v>
      </c>
      <c r="I440" s="184" t="s">
        <v>753</v>
      </c>
      <c r="J440" s="182"/>
      <c r="K440" s="184"/>
      <c r="L440" s="182" t="s">
        <v>1957</v>
      </c>
      <c r="M440" s="191">
        <v>43711.0</v>
      </c>
      <c r="N440" s="191"/>
      <c r="O440" s="192">
        <v>32.96</v>
      </c>
      <c r="P440" s="194"/>
      <c r="Q440" s="195">
        <f t="shared" ref="Q440:R440" si="439">(O440*24*3600*30/8)/100000</f>
        <v>106.7904</v>
      </c>
      <c r="R440" s="195">
        <f t="shared" si="439"/>
        <v>0</v>
      </c>
      <c r="S440" s="197">
        <v>10500.0</v>
      </c>
      <c r="T440" s="201">
        <f t="shared" si="31"/>
        <v>0.9960797491</v>
      </c>
      <c r="U440" s="201">
        <v>0.99</v>
      </c>
      <c r="V440" s="194">
        <v>2678400.0</v>
      </c>
      <c r="W440" s="182">
        <f t="shared" si="3"/>
        <v>0</v>
      </c>
      <c r="X440" s="203" t="s">
        <v>291</v>
      </c>
      <c r="Y440" s="204">
        <v>2792792.0</v>
      </c>
      <c r="Z440" s="182"/>
      <c r="AA440" s="182"/>
      <c r="AB440" s="182"/>
      <c r="AC440" s="182"/>
      <c r="AD440" s="182"/>
      <c r="AE440" s="206">
        <f t="shared" si="137"/>
        <v>2792792</v>
      </c>
      <c r="AF440" s="207">
        <f t="shared" si="5"/>
        <v>2792792</v>
      </c>
      <c r="AG440" s="184"/>
      <c r="AH440" s="170"/>
      <c r="AI440" s="184"/>
      <c r="AJ440" s="2"/>
      <c r="AK440" s="2"/>
      <c r="AL440" s="10"/>
      <c r="AM440" s="211"/>
      <c r="AN440" s="51"/>
      <c r="AO440" s="212"/>
      <c r="AP440" s="10"/>
      <c r="AQ440" s="213"/>
      <c r="AR440" s="213"/>
      <c r="AS440" s="211"/>
      <c r="AT440" s="211"/>
      <c r="AU440" s="211"/>
      <c r="AV440" s="214"/>
      <c r="AW440" s="21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</row>
    <row r="441" ht="22.5" customHeight="1">
      <c r="A441" s="170">
        <f t="shared" si="6"/>
        <v>436</v>
      </c>
      <c r="B441" s="173" t="s">
        <v>3013</v>
      </c>
      <c r="C441" s="182" t="str">
        <f t="array" ref="C441">_xlfn.XLOOKUP(G441,DATABASE!$A$2:$A$806,DATABASE!$B$2:$B$806)</f>
        <v>Kantor Kas Merak, Jl. Raya Merak Kurak, Tuban</v>
      </c>
      <c r="D441" s="184" t="str">
        <f t="array" ref="D441">_xlfn.XLOOKUP(G441,DATABASE!$A$2:$A$809,DATABASE!$C$2:$C$809)</f>
        <v>KANTOR KAS</v>
      </c>
      <c r="E441" s="184" t="s">
        <v>351</v>
      </c>
      <c r="F441" s="184" t="s">
        <v>243</v>
      </c>
      <c r="G441" s="184" t="s">
        <v>711</v>
      </c>
      <c r="H441" s="184">
        <v>202512.0</v>
      </c>
      <c r="I441" s="184" t="s">
        <v>461</v>
      </c>
      <c r="J441" s="182"/>
      <c r="K441" s="184"/>
      <c r="L441" s="182" t="s">
        <v>713</v>
      </c>
      <c r="M441" s="194" t="s">
        <v>3224</v>
      </c>
      <c r="N441" s="191"/>
      <c r="O441" s="192">
        <v>4.359999999999999</v>
      </c>
      <c r="P441" s="194"/>
      <c r="Q441" s="195">
        <f t="shared" ref="Q441:R441" si="440">(O441*24*3600*30/8)/100000</f>
        <v>14.1264</v>
      </c>
      <c r="R441" s="195">
        <f t="shared" si="440"/>
        <v>0</v>
      </c>
      <c r="S441" s="197">
        <v>0.0</v>
      </c>
      <c r="T441" s="201">
        <f t="shared" si="31"/>
        <v>1</v>
      </c>
      <c r="U441" s="201">
        <v>0.99</v>
      </c>
      <c r="V441" s="194">
        <v>2678400.0</v>
      </c>
      <c r="W441" s="182">
        <f t="shared" si="3"/>
        <v>0</v>
      </c>
      <c r="X441" s="203" t="s">
        <v>291</v>
      </c>
      <c r="Y441" s="204">
        <v>2319819.0</v>
      </c>
      <c r="Z441" s="182"/>
      <c r="AA441" s="182"/>
      <c r="AB441" s="182"/>
      <c r="AC441" s="182"/>
      <c r="AD441" s="182"/>
      <c r="AE441" s="206">
        <f t="shared" si="137"/>
        <v>2319819</v>
      </c>
      <c r="AF441" s="207">
        <f t="shared" si="5"/>
        <v>2319819</v>
      </c>
      <c r="AG441" s="184"/>
      <c r="AH441" s="170"/>
      <c r="AI441" s="184"/>
      <c r="AJ441" s="2"/>
      <c r="AK441" s="2"/>
      <c r="AL441" s="10"/>
      <c r="AM441" s="211"/>
      <c r="AN441" s="51"/>
      <c r="AO441" s="212"/>
      <c r="AP441" s="10"/>
      <c r="AQ441" s="213"/>
      <c r="AR441" s="213"/>
      <c r="AS441" s="211"/>
      <c r="AT441" s="211"/>
      <c r="AU441" s="211"/>
      <c r="AV441" s="214"/>
      <c r="AW441" s="21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</row>
    <row r="442" ht="22.5" customHeight="1">
      <c r="A442" s="170">
        <f t="shared" si="6"/>
        <v>437</v>
      </c>
      <c r="B442" s="173" t="s">
        <v>3013</v>
      </c>
      <c r="C442" s="182" t="str">
        <f t="array" ref="C442">_xlfn.XLOOKUP(G442,DATABASE!$A$2:$A$806,DATABASE!$B$2:$B$806)</f>
        <v>Host To Host Univ Ronggolawe Jl.Manunggal No.61 Gedongombo Semanding Tuban</v>
      </c>
      <c r="D442" s="184" t="str">
        <f t="array" ref="D442">_xlfn.XLOOKUP(G442,DATABASE!$A$2:$A$809,DATABASE!$C$2:$C$809)</f>
        <v>H2H</v>
      </c>
      <c r="E442" s="184" t="s">
        <v>351</v>
      </c>
      <c r="F442" s="184" t="s">
        <v>243</v>
      </c>
      <c r="G442" s="184" t="s">
        <v>715</v>
      </c>
      <c r="H442" s="184">
        <v>202512.0</v>
      </c>
      <c r="I442" s="184" t="s">
        <v>480</v>
      </c>
      <c r="J442" s="182"/>
      <c r="K442" s="184"/>
      <c r="L442" s="182" t="s">
        <v>713</v>
      </c>
      <c r="M442" s="194" t="s">
        <v>3224</v>
      </c>
      <c r="N442" s="191"/>
      <c r="O442" s="192">
        <v>7.03</v>
      </c>
      <c r="P442" s="194"/>
      <c r="Q442" s="195">
        <f t="shared" ref="Q442:R442" si="441">(O442*24*3600*30/8)/100000</f>
        <v>22.7772</v>
      </c>
      <c r="R442" s="195">
        <f t="shared" si="441"/>
        <v>0</v>
      </c>
      <c r="S442" s="197">
        <v>0.0</v>
      </c>
      <c r="T442" s="201">
        <f t="shared" si="31"/>
        <v>1</v>
      </c>
      <c r="U442" s="201">
        <v>0.99</v>
      </c>
      <c r="V442" s="194">
        <v>2678400.0</v>
      </c>
      <c r="W442" s="182">
        <f t="shared" si="3"/>
        <v>0</v>
      </c>
      <c r="X442" s="203" t="s">
        <v>291</v>
      </c>
      <c r="Y442" s="204">
        <v>2319819.0</v>
      </c>
      <c r="Z442" s="182"/>
      <c r="AA442" s="182"/>
      <c r="AB442" s="182"/>
      <c r="AC442" s="182"/>
      <c r="AD442" s="182"/>
      <c r="AE442" s="206">
        <f t="shared" si="137"/>
        <v>2319819</v>
      </c>
      <c r="AF442" s="207">
        <f t="shared" si="5"/>
        <v>2319819</v>
      </c>
      <c r="AG442" s="184"/>
      <c r="AH442" s="170" t="s">
        <v>276</v>
      </c>
      <c r="AI442" s="184"/>
      <c r="AJ442" s="2"/>
      <c r="AK442" s="2"/>
      <c r="AL442" s="448"/>
      <c r="AM442" s="211"/>
      <c r="AN442" s="51"/>
      <c r="AO442" s="212"/>
      <c r="AP442" s="10"/>
      <c r="AQ442" s="213"/>
      <c r="AR442" s="213"/>
      <c r="AS442" s="211"/>
      <c r="AT442" s="211"/>
      <c r="AU442" s="211"/>
      <c r="AV442" s="214"/>
      <c r="AW442" s="21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</row>
    <row r="443" ht="22.5" customHeight="1">
      <c r="A443" s="170">
        <f t="shared" si="6"/>
        <v>438</v>
      </c>
      <c r="B443" s="173" t="s">
        <v>3013</v>
      </c>
      <c r="C443" s="182" t="str">
        <f t="array" ref="C443">_xlfn.XLOOKUP(G443,DATABASE!$A$2:$A$806,DATABASE!$B$2:$B$806)</f>
        <v>ATM Jenu Tuban,Jl.Raya Jenu,Ds.Beji,Kec.Jenu,Tuban</v>
      </c>
      <c r="D443" s="184" t="str">
        <f t="array" ref="D443">_xlfn.XLOOKUP(G443,DATABASE!$A$2:$A$809,DATABASE!$C$2:$C$809)</f>
        <v>ATM</v>
      </c>
      <c r="E443" s="184" t="s">
        <v>351</v>
      </c>
      <c r="F443" s="184" t="s">
        <v>243</v>
      </c>
      <c r="G443" s="184" t="s">
        <v>224</v>
      </c>
      <c r="H443" s="184">
        <v>202512.0</v>
      </c>
      <c r="I443" s="184" t="s">
        <v>1258</v>
      </c>
      <c r="J443" s="182"/>
      <c r="K443" s="184"/>
      <c r="L443" s="182" t="s">
        <v>226</v>
      </c>
      <c r="M443" s="194" t="s">
        <v>3225</v>
      </c>
      <c r="N443" s="191"/>
      <c r="O443" s="192">
        <v>0.01195</v>
      </c>
      <c r="P443" s="194"/>
      <c r="Q443" s="195">
        <f t="shared" ref="Q443:R443" si="442">(O443*24*3600*30/8)/100000</f>
        <v>0.038718</v>
      </c>
      <c r="R443" s="195">
        <f t="shared" si="442"/>
        <v>0</v>
      </c>
      <c r="S443" s="197">
        <v>0.0</v>
      </c>
      <c r="T443" s="201">
        <f t="shared" si="31"/>
        <v>1</v>
      </c>
      <c r="U443" s="201">
        <v>0.99</v>
      </c>
      <c r="V443" s="194">
        <v>2678400.0</v>
      </c>
      <c r="W443" s="182">
        <f t="shared" si="3"/>
        <v>0</v>
      </c>
      <c r="X443" s="203" t="s">
        <v>291</v>
      </c>
      <c r="Y443" s="204">
        <v>1300000.0</v>
      </c>
      <c r="Z443" s="182"/>
      <c r="AA443" s="182"/>
      <c r="AB443" s="182"/>
      <c r="AC443" s="182"/>
      <c r="AD443" s="182"/>
      <c r="AE443" s="206">
        <f t="shared" si="137"/>
        <v>1300000</v>
      </c>
      <c r="AF443" s="207">
        <f t="shared" si="5"/>
        <v>1300000</v>
      </c>
      <c r="AG443" s="184"/>
      <c r="AH443" s="170"/>
      <c r="AI443" s="184"/>
      <c r="AJ443" s="2"/>
      <c r="AK443" s="2"/>
      <c r="AL443" s="10"/>
      <c r="AM443" s="211"/>
      <c r="AN443" s="51"/>
      <c r="AO443" s="212"/>
      <c r="AP443" s="10"/>
      <c r="AQ443" s="213"/>
      <c r="AR443" s="213"/>
      <c r="AS443" s="211"/>
      <c r="AT443" s="211"/>
      <c r="AU443" s="211"/>
      <c r="AV443" s="214"/>
      <c r="AW443" s="21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</row>
    <row r="444" ht="22.5" customHeight="1">
      <c r="A444" s="170">
        <f t="shared" si="6"/>
        <v>439</v>
      </c>
      <c r="B444" s="173" t="s">
        <v>3013</v>
      </c>
      <c r="C444" s="182" t="str">
        <f t="array" ref="C444">_xlfn.XLOOKUP(G444,DATABASE!$A$2:$A$806,DATABASE!$B$2:$B$806)</f>
        <v>Payment Point KB Sistem Administrasi Manunggal Satu Atap Tuban, Jl Teuku Umar,Tuban,03,KB Tuban</v>
      </c>
      <c r="D444" s="184" t="str">
        <f t="array" ref="D444">_xlfn.XLOOKUP(G444,DATABASE!$A$2:$A$809,DATABASE!$C$2:$C$809)</f>
        <v>PAYMENT POINT</v>
      </c>
      <c r="E444" s="184" t="s">
        <v>351</v>
      </c>
      <c r="F444" s="184" t="s">
        <v>243</v>
      </c>
      <c r="G444" s="184" t="s">
        <v>2718</v>
      </c>
      <c r="H444" s="184">
        <v>202512.0</v>
      </c>
      <c r="I444" s="184" t="s">
        <v>461</v>
      </c>
      <c r="J444" s="182"/>
      <c r="K444" s="184"/>
      <c r="L444" s="182" t="s">
        <v>2720</v>
      </c>
      <c r="M444" s="194" t="s">
        <v>3232</v>
      </c>
      <c r="N444" s="191"/>
      <c r="O444" s="192">
        <v>1.88061</v>
      </c>
      <c r="P444" s="194"/>
      <c r="Q444" s="195">
        <f t="shared" ref="Q444:R444" si="443">(O444*24*3600*30/8)/100000</f>
        <v>6.0931764</v>
      </c>
      <c r="R444" s="195">
        <f t="shared" si="443"/>
        <v>0</v>
      </c>
      <c r="S444" s="197">
        <v>0.0</v>
      </c>
      <c r="T444" s="201">
        <f t="shared" si="31"/>
        <v>1</v>
      </c>
      <c r="U444" s="201">
        <v>0.99</v>
      </c>
      <c r="V444" s="194">
        <v>2678400.0</v>
      </c>
      <c r="W444" s="182">
        <f t="shared" si="3"/>
        <v>0</v>
      </c>
      <c r="X444" s="203" t="s">
        <v>291</v>
      </c>
      <c r="Y444" s="204">
        <v>2319819.0</v>
      </c>
      <c r="Z444" s="182"/>
      <c r="AA444" s="182"/>
      <c r="AB444" s="182"/>
      <c r="AC444" s="182"/>
      <c r="AD444" s="182"/>
      <c r="AE444" s="206">
        <f t="shared" si="137"/>
        <v>2319819</v>
      </c>
      <c r="AF444" s="207">
        <f t="shared" si="5"/>
        <v>2319819</v>
      </c>
      <c r="AG444" s="184"/>
      <c r="AH444" s="170"/>
      <c r="AI444" s="184"/>
      <c r="AJ444" s="2"/>
      <c r="AK444" s="2"/>
      <c r="AL444" s="10"/>
      <c r="AM444" s="211"/>
      <c r="AN444" s="51"/>
      <c r="AO444" s="212"/>
      <c r="AP444" s="10"/>
      <c r="AQ444" s="213"/>
      <c r="AR444" s="213"/>
      <c r="AS444" s="211"/>
      <c r="AT444" s="211"/>
      <c r="AU444" s="211"/>
      <c r="AV444" s="214"/>
      <c r="AW444" s="21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</row>
    <row r="445" ht="22.5" customHeight="1">
      <c r="A445" s="170">
        <f t="shared" si="6"/>
        <v>440</v>
      </c>
      <c r="B445" s="173" t="s">
        <v>3013</v>
      </c>
      <c r="C445" s="182" t="str">
        <f t="array" ref="C445">_xlfn.XLOOKUP(G445,DATABASE!$A$2:$A$806,DATABASE!$B$2:$B$806)</f>
        <v>ATM Sistem Administrasi Manunggal Satu Atap Tuban, Jl. Teuku Umar 19 Tuban</v>
      </c>
      <c r="D445" s="184" t="str">
        <f t="array" ref="D445">_xlfn.XLOOKUP(G445,DATABASE!$A$2:$A$809,DATABASE!$C$2:$C$809)</f>
        <v>ATM</v>
      </c>
      <c r="E445" s="184" t="s">
        <v>351</v>
      </c>
      <c r="F445" s="184" t="s">
        <v>243</v>
      </c>
      <c r="G445" s="184" t="s">
        <v>838</v>
      </c>
      <c r="H445" s="184">
        <v>202512.0</v>
      </c>
      <c r="I445" s="184" t="s">
        <v>1258</v>
      </c>
      <c r="J445" s="182"/>
      <c r="K445" s="184"/>
      <c r="L445" s="182" t="s">
        <v>840</v>
      </c>
      <c r="M445" s="194" t="s">
        <v>3248</v>
      </c>
      <c r="N445" s="191"/>
      <c r="O445" s="192">
        <v>38.64</v>
      </c>
      <c r="P445" s="194"/>
      <c r="Q445" s="195">
        <f t="shared" ref="Q445:R445" si="444">(O445*24*3600*30/8)/100000</f>
        <v>125.1936</v>
      </c>
      <c r="R445" s="195">
        <f t="shared" si="444"/>
        <v>0</v>
      </c>
      <c r="S445" s="197">
        <v>0.0</v>
      </c>
      <c r="T445" s="201">
        <f t="shared" si="31"/>
        <v>1</v>
      </c>
      <c r="U445" s="201">
        <v>0.99</v>
      </c>
      <c r="V445" s="194">
        <v>2678400.0</v>
      </c>
      <c r="W445" s="182">
        <f t="shared" si="3"/>
        <v>0</v>
      </c>
      <c r="X445" s="203" t="s">
        <v>291</v>
      </c>
      <c r="Y445" s="204">
        <v>1300000.0</v>
      </c>
      <c r="Z445" s="182"/>
      <c r="AA445" s="182"/>
      <c r="AB445" s="182"/>
      <c r="AC445" s="182"/>
      <c r="AD445" s="182"/>
      <c r="AE445" s="206">
        <f t="shared" si="137"/>
        <v>1300000</v>
      </c>
      <c r="AF445" s="207">
        <f t="shared" si="5"/>
        <v>1300000</v>
      </c>
      <c r="AG445" s="184"/>
      <c r="AH445" s="170"/>
      <c r="AI445" s="184"/>
      <c r="AJ445" s="2"/>
      <c r="AK445" s="535"/>
      <c r="AL445" s="10"/>
      <c r="AM445" s="211"/>
      <c r="AN445" s="51"/>
      <c r="AO445" s="212"/>
      <c r="AP445" s="10"/>
      <c r="AQ445" s="213"/>
      <c r="AR445" s="213"/>
      <c r="AS445" s="211"/>
      <c r="AT445" s="211"/>
      <c r="AU445" s="211"/>
      <c r="AV445" s="214"/>
      <c r="AW445" s="21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</row>
    <row r="446" ht="22.5" customHeight="1">
      <c r="A446" s="170">
        <f t="shared" si="6"/>
        <v>441</v>
      </c>
      <c r="B446" s="173" t="s">
        <v>3018</v>
      </c>
      <c r="C446" s="182" t="str">
        <f t="array" ref="C446">_xlfn.XLOOKUP(G446,DATABASE!$A$2:$A$806,DATABASE!$B$2:$B$806)</f>
        <v>Cabang Sumenep, JL.Trunojoyo No.49 Sumenep</v>
      </c>
      <c r="D446" s="184" t="str">
        <f t="array" ref="D446">_xlfn.XLOOKUP(G446,DATABASE!$A$2:$A$809,DATABASE!$C$2:$C$809)</f>
        <v>CABANG</v>
      </c>
      <c r="E446" s="184" t="s">
        <v>351</v>
      </c>
      <c r="F446" s="184" t="s">
        <v>243</v>
      </c>
      <c r="G446" s="184" t="s">
        <v>842</v>
      </c>
      <c r="H446" s="184">
        <v>202512.0</v>
      </c>
      <c r="I446" s="184" t="s">
        <v>575</v>
      </c>
      <c r="J446" s="182"/>
      <c r="K446" s="184"/>
      <c r="L446" s="182" t="s">
        <v>840</v>
      </c>
      <c r="M446" s="194" t="s">
        <v>3248</v>
      </c>
      <c r="N446" s="191"/>
      <c r="O446" s="192">
        <v>96.38</v>
      </c>
      <c r="P446" s="194"/>
      <c r="Q446" s="195">
        <f t="shared" ref="Q446:R446" si="445">(O446*24*3600*30/8)/100000</f>
        <v>312.2712</v>
      </c>
      <c r="R446" s="195">
        <f t="shared" si="445"/>
        <v>0</v>
      </c>
      <c r="S446" s="197">
        <v>0.0</v>
      </c>
      <c r="T446" s="201">
        <f t="shared" si="31"/>
        <v>1</v>
      </c>
      <c r="U446" s="201">
        <v>0.99</v>
      </c>
      <c r="V446" s="194">
        <v>2678400.0</v>
      </c>
      <c r="W446" s="182">
        <f t="shared" si="3"/>
        <v>0</v>
      </c>
      <c r="X446" s="203" t="s">
        <v>291</v>
      </c>
      <c r="Y446" s="204">
        <v>3671171.0</v>
      </c>
      <c r="Z446" s="182"/>
      <c r="AA446" s="182"/>
      <c r="AB446" s="182"/>
      <c r="AC446" s="182"/>
      <c r="AD446" s="182"/>
      <c r="AE446" s="206">
        <f t="shared" si="137"/>
        <v>3671171</v>
      </c>
      <c r="AF446" s="207">
        <f t="shared" si="5"/>
        <v>3671171</v>
      </c>
      <c r="AG446" s="207">
        <v>1.8236758E7</v>
      </c>
      <c r="AH446" s="170"/>
      <c r="AI446" s="184"/>
      <c r="AJ446" s="2"/>
      <c r="AK446" s="535"/>
      <c r="AL446" s="10"/>
      <c r="AM446" s="272"/>
      <c r="AN446" s="51"/>
      <c r="AO446" s="212"/>
      <c r="AP446" s="10"/>
      <c r="AQ446" s="213"/>
      <c r="AR446" s="213"/>
      <c r="AS446" s="211"/>
      <c r="AT446" s="211"/>
      <c r="AU446" s="211"/>
      <c r="AV446" s="214"/>
      <c r="AW446" s="214"/>
      <c r="AX446" s="310"/>
      <c r="AY446" s="310"/>
      <c r="AZ446" s="310"/>
      <c r="BA446" s="310"/>
      <c r="BB446" s="310"/>
      <c r="BC446" s="310"/>
      <c r="BD446" s="310"/>
      <c r="BE446" s="310"/>
      <c r="BF446" s="310"/>
      <c r="BG446" s="310"/>
      <c r="BH446" s="310"/>
      <c r="BI446" s="310"/>
      <c r="BJ446" s="310"/>
      <c r="BK446" s="310"/>
      <c r="BL446" s="310"/>
      <c r="BM446" s="310"/>
      <c r="BN446" s="310"/>
      <c r="BO446" s="310"/>
      <c r="BP446" s="310"/>
      <c r="BQ446" s="310"/>
      <c r="BR446" s="310"/>
      <c r="BS446" s="310"/>
      <c r="BT446" s="310"/>
      <c r="BU446" s="310"/>
    </row>
    <row r="447" ht="22.5" customHeight="1">
      <c r="A447" s="170">
        <f t="shared" si="6"/>
        <v>442</v>
      </c>
      <c r="B447" s="173" t="s">
        <v>3018</v>
      </c>
      <c r="C447" s="182" t="str">
        <f t="array" ref="C447">_xlfn.XLOOKUP(G447,DATABASE!$A$2:$A$806,DATABASE!$B$2:$B$806)</f>
        <v>Capem Pragaan, Jl. Raya Pragaan Sumenep</v>
      </c>
      <c r="D447" s="184" t="str">
        <f t="array" ref="D447">_xlfn.XLOOKUP(G447,DATABASE!$A$2:$A$809,DATABASE!$C$2:$C$809)</f>
        <v>CAPEM</v>
      </c>
      <c r="E447" s="184" t="s">
        <v>351</v>
      </c>
      <c r="F447" s="184" t="s">
        <v>243</v>
      </c>
      <c r="G447" s="184" t="s">
        <v>1523</v>
      </c>
      <c r="H447" s="184">
        <v>202512.0</v>
      </c>
      <c r="I447" s="184" t="s">
        <v>753</v>
      </c>
      <c r="J447" s="182"/>
      <c r="K447" s="184"/>
      <c r="L447" s="182" t="s">
        <v>1525</v>
      </c>
      <c r="M447" s="191">
        <v>45232.0</v>
      </c>
      <c r="N447" s="191"/>
      <c r="O447" s="192">
        <v>13.19</v>
      </c>
      <c r="P447" s="194"/>
      <c r="Q447" s="195">
        <f t="shared" ref="Q447:R447" si="446">(O447*24*3600*30/8)/100000</f>
        <v>42.7356</v>
      </c>
      <c r="R447" s="195">
        <f t="shared" si="446"/>
        <v>0</v>
      </c>
      <c r="S447" s="197">
        <v>2880.0</v>
      </c>
      <c r="T447" s="201">
        <f t="shared" si="31"/>
        <v>0.9989247312</v>
      </c>
      <c r="U447" s="201">
        <v>0.99</v>
      </c>
      <c r="V447" s="194">
        <v>2678400.0</v>
      </c>
      <c r="W447" s="182">
        <f t="shared" si="3"/>
        <v>0</v>
      </c>
      <c r="X447" s="203" t="s">
        <v>291</v>
      </c>
      <c r="Y447" s="204">
        <v>2792792.0</v>
      </c>
      <c r="Z447" s="182"/>
      <c r="AA447" s="182"/>
      <c r="AB447" s="182"/>
      <c r="AC447" s="182"/>
      <c r="AD447" s="182"/>
      <c r="AE447" s="206">
        <f t="shared" si="137"/>
        <v>2792792</v>
      </c>
      <c r="AF447" s="207">
        <f t="shared" si="5"/>
        <v>2792792</v>
      </c>
      <c r="AG447" s="184"/>
      <c r="AH447" s="170"/>
      <c r="AI447" s="428"/>
      <c r="AJ447" s="2"/>
      <c r="AK447" s="2"/>
      <c r="AL447" s="10"/>
      <c r="AM447" s="211"/>
      <c r="AN447" s="51"/>
      <c r="AO447" s="212"/>
      <c r="AP447" s="10"/>
      <c r="AQ447" s="213"/>
      <c r="AR447" s="213"/>
      <c r="AS447" s="211"/>
      <c r="AT447" s="211"/>
      <c r="AU447" s="211"/>
      <c r="AV447" s="214"/>
      <c r="AW447" s="21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</row>
    <row r="448" ht="22.5" customHeight="1">
      <c r="A448" s="170">
        <f t="shared" si="6"/>
        <v>443</v>
      </c>
      <c r="B448" s="173" t="s">
        <v>3018</v>
      </c>
      <c r="C448" s="182" t="str">
        <f t="array" ref="C448">_xlfn.XLOOKUP(G448,DATABASE!$A$2:$A$806,DATABASE!$B$2:$B$806)</f>
        <v>Kantor Kas RSUD, Jl. Dr Cipto 42 Sumenep</v>
      </c>
      <c r="D448" s="184" t="str">
        <f t="array" ref="D448">_xlfn.XLOOKUP(G448,DATABASE!$A$2:$A$809,DATABASE!$C$2:$C$809)</f>
        <v>KANTOR KAS</v>
      </c>
      <c r="E448" s="184" t="s">
        <v>351</v>
      </c>
      <c r="F448" s="184" t="s">
        <v>243</v>
      </c>
      <c r="G448" s="184" t="s">
        <v>652</v>
      </c>
      <c r="H448" s="184">
        <v>202512.0</v>
      </c>
      <c r="I448" s="184" t="s">
        <v>461</v>
      </c>
      <c r="J448" s="182"/>
      <c r="K448" s="184"/>
      <c r="L448" s="182" t="s">
        <v>654</v>
      </c>
      <c r="M448" s="191">
        <v>43745.0</v>
      </c>
      <c r="N448" s="191"/>
      <c r="O448" s="192">
        <v>0.77288</v>
      </c>
      <c r="P448" s="194"/>
      <c r="Q448" s="195">
        <f t="shared" ref="Q448:R448" si="447">(O448*24*3600*30/8)/100000</f>
        <v>2.5041312</v>
      </c>
      <c r="R448" s="195">
        <f t="shared" si="447"/>
        <v>0</v>
      </c>
      <c r="S448" s="197">
        <v>0.0</v>
      </c>
      <c r="T448" s="201">
        <f t="shared" si="31"/>
        <v>1</v>
      </c>
      <c r="U448" s="201">
        <v>0.99</v>
      </c>
      <c r="V448" s="194">
        <v>2678400.0</v>
      </c>
      <c r="W448" s="182">
        <f t="shared" si="3"/>
        <v>0</v>
      </c>
      <c r="X448" s="203" t="s">
        <v>291</v>
      </c>
      <c r="Y448" s="204">
        <v>2319819.0</v>
      </c>
      <c r="Z448" s="182"/>
      <c r="AA448" s="182"/>
      <c r="AB448" s="182"/>
      <c r="AC448" s="182"/>
      <c r="AD448" s="182"/>
      <c r="AE448" s="206">
        <f t="shared" si="137"/>
        <v>2319819</v>
      </c>
      <c r="AF448" s="207">
        <f t="shared" si="5"/>
        <v>2319819</v>
      </c>
      <c r="AG448" s="184"/>
      <c r="AH448" s="170"/>
      <c r="AI448" s="184"/>
      <c r="AJ448" s="2"/>
      <c r="AK448" s="2"/>
      <c r="AL448" s="10"/>
      <c r="AM448" s="211"/>
      <c r="AN448" s="51"/>
      <c r="AO448" s="212"/>
      <c r="AP448" s="10"/>
      <c r="AQ448" s="213"/>
      <c r="AR448" s="213"/>
      <c r="AS448" s="211"/>
      <c r="AT448" s="211"/>
      <c r="AU448" s="211"/>
      <c r="AV448" s="214"/>
      <c r="AW448" s="21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</row>
    <row r="449" ht="22.5" customHeight="1">
      <c r="A449" s="170">
        <f t="shared" si="6"/>
        <v>444</v>
      </c>
      <c r="B449" s="173" t="s">
        <v>3018</v>
      </c>
      <c r="C449" s="182" t="str">
        <f t="array" ref="C449">_xlfn.XLOOKUP(G449,DATABASE!$A$2:$A$806,DATABASE!$B$2:$B$806)</f>
        <v>Host To Host Online Badan Pend Pengelola Keuangan &amp; Aset, Jl Kamboja,29,2, Sumenep</v>
      </c>
      <c r="D449" s="184" t="str">
        <f t="array" ref="D449">_xlfn.XLOOKUP(G449,DATABASE!$A$2:$A$809,DATABASE!$C$2:$C$809)</f>
        <v>H2H</v>
      </c>
      <c r="E449" s="184" t="s">
        <v>351</v>
      </c>
      <c r="F449" s="184" t="s">
        <v>243</v>
      </c>
      <c r="G449" s="184" t="s">
        <v>655</v>
      </c>
      <c r="H449" s="184">
        <v>202512.0</v>
      </c>
      <c r="I449" s="184" t="s">
        <v>461</v>
      </c>
      <c r="J449" s="182"/>
      <c r="K449" s="184"/>
      <c r="L449" s="182" t="s">
        <v>654</v>
      </c>
      <c r="M449" s="191">
        <v>43745.0</v>
      </c>
      <c r="N449" s="191"/>
      <c r="O449" s="192">
        <v>5.54</v>
      </c>
      <c r="P449" s="194"/>
      <c r="Q449" s="195">
        <f t="shared" ref="Q449:R449" si="448">(O449*24*3600*30/8)/100000</f>
        <v>17.9496</v>
      </c>
      <c r="R449" s="195">
        <f t="shared" si="448"/>
        <v>0</v>
      </c>
      <c r="S449" s="197">
        <v>0.0</v>
      </c>
      <c r="T449" s="201">
        <f t="shared" si="31"/>
        <v>1</v>
      </c>
      <c r="U449" s="201">
        <v>0.99</v>
      </c>
      <c r="V449" s="194">
        <v>2678400.0</v>
      </c>
      <c r="W449" s="182">
        <f t="shared" si="3"/>
        <v>0</v>
      </c>
      <c r="X449" s="203" t="s">
        <v>291</v>
      </c>
      <c r="Y449" s="204">
        <v>2319819.0</v>
      </c>
      <c r="Z449" s="182"/>
      <c r="AA449" s="182"/>
      <c r="AB449" s="182"/>
      <c r="AC449" s="182"/>
      <c r="AD449" s="182"/>
      <c r="AE449" s="206">
        <f t="shared" si="137"/>
        <v>2319819</v>
      </c>
      <c r="AF449" s="207">
        <f t="shared" si="5"/>
        <v>2319819</v>
      </c>
      <c r="AG449" s="184"/>
      <c r="AH449" s="170"/>
      <c r="AI449" s="184"/>
      <c r="AJ449" s="2"/>
      <c r="AK449" s="2"/>
      <c r="AL449" s="10"/>
      <c r="AM449" s="211"/>
      <c r="AN449" s="51"/>
      <c r="AO449" s="212"/>
      <c r="AP449" s="10"/>
      <c r="AQ449" s="213"/>
      <c r="AR449" s="213"/>
      <c r="AS449" s="211"/>
      <c r="AT449" s="211"/>
      <c r="AU449" s="211"/>
      <c r="AV449" s="214"/>
      <c r="AW449" s="21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</row>
    <row r="450" ht="22.5" customHeight="1">
      <c r="A450" s="170">
        <f t="shared" si="6"/>
        <v>445</v>
      </c>
      <c r="B450" s="173" t="s">
        <v>3018</v>
      </c>
      <c r="C450" s="182" t="str">
        <f t="array" ref="C450">_xlfn.XLOOKUP(G450,DATABASE!$A$2:$A$806,DATABASE!$B$2:$B$806)</f>
        <v>Samsat Online Capem Pragaan, Jl Raya Pragaan, Sumenep</v>
      </c>
      <c r="D450" s="184" t="str">
        <f t="array" ref="D450">_xlfn.XLOOKUP(G450,DATABASE!$A$2:$A$809,DATABASE!$C$2:$C$809)</f>
        <v>SAMSAT ONLINE</v>
      </c>
      <c r="E450" s="184" t="s">
        <v>351</v>
      </c>
      <c r="F450" s="184" t="s">
        <v>243</v>
      </c>
      <c r="G450" s="184" t="s">
        <v>592</v>
      </c>
      <c r="H450" s="184">
        <v>202512.0</v>
      </c>
      <c r="I450" s="184" t="s">
        <v>480</v>
      </c>
      <c r="J450" s="182"/>
      <c r="K450" s="184"/>
      <c r="L450" s="182" t="s">
        <v>594</v>
      </c>
      <c r="M450" s="194" t="s">
        <v>1179</v>
      </c>
      <c r="N450" s="191"/>
      <c r="O450" s="192">
        <v>0.02094</v>
      </c>
      <c r="P450" s="194"/>
      <c r="Q450" s="195">
        <f t="shared" ref="Q450:R450" si="449">(O450*24*3600*30/8)/100000</f>
        <v>0.0678456</v>
      </c>
      <c r="R450" s="195">
        <f t="shared" si="449"/>
        <v>0</v>
      </c>
      <c r="S450" s="197">
        <v>0.0</v>
      </c>
      <c r="T450" s="201">
        <f t="shared" si="31"/>
        <v>1</v>
      </c>
      <c r="U450" s="201">
        <v>0.99</v>
      </c>
      <c r="V450" s="194">
        <v>2678400.0</v>
      </c>
      <c r="W450" s="182">
        <f t="shared" si="3"/>
        <v>0</v>
      </c>
      <c r="X450" s="203" t="s">
        <v>291</v>
      </c>
      <c r="Y450" s="204">
        <v>1950000.0</v>
      </c>
      <c r="Z450" s="182"/>
      <c r="AA450" s="182"/>
      <c r="AB450" s="182"/>
      <c r="AC450" s="182"/>
      <c r="AD450" s="182"/>
      <c r="AE450" s="206">
        <f t="shared" si="137"/>
        <v>1950000</v>
      </c>
      <c r="AF450" s="207">
        <f t="shared" si="5"/>
        <v>1950000</v>
      </c>
      <c r="AG450" s="184"/>
      <c r="AH450" s="170"/>
      <c r="AI450" s="184"/>
      <c r="AJ450" s="2"/>
      <c r="AK450" s="2"/>
      <c r="AL450" s="10"/>
      <c r="AM450" s="211"/>
      <c r="AN450" s="51"/>
      <c r="AO450" s="212"/>
      <c r="AP450" s="10"/>
      <c r="AQ450" s="213"/>
      <c r="AR450" s="213"/>
      <c r="AS450" s="211"/>
      <c r="AT450" s="211"/>
      <c r="AU450" s="211"/>
      <c r="AV450" s="214"/>
      <c r="AW450" s="21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</row>
    <row r="451" ht="22.5" customHeight="1">
      <c r="A451" s="170">
        <f t="shared" si="6"/>
        <v>446</v>
      </c>
      <c r="B451" s="173" t="s">
        <v>3018</v>
      </c>
      <c r="C451" s="182" t="str">
        <f t="array" ref="C451">_xlfn.XLOOKUP(G451,DATABASE!$A$2:$A$806,DATABASE!$B$2:$B$806)</f>
        <v>Host To Host SP2D Online Kab Sumenep Jl.Dr.Cipto No.33 Ds.Kolor Sumenep</v>
      </c>
      <c r="D451" s="184" t="str">
        <f t="array" ref="D451">_xlfn.XLOOKUP(G451,DATABASE!$A$2:$A$809,DATABASE!$C$2:$C$809)</f>
        <v>H2H</v>
      </c>
      <c r="E451" s="184" t="s">
        <v>351</v>
      </c>
      <c r="F451" s="184" t="s">
        <v>243</v>
      </c>
      <c r="G451" s="184" t="s">
        <v>596</v>
      </c>
      <c r="H451" s="184">
        <v>202512.0</v>
      </c>
      <c r="I451" s="184" t="s">
        <v>461</v>
      </c>
      <c r="J451" s="182"/>
      <c r="K451" s="184"/>
      <c r="L451" s="182" t="s">
        <v>594</v>
      </c>
      <c r="M451" s="194" t="s">
        <v>1179</v>
      </c>
      <c r="N451" s="191"/>
      <c r="O451" s="192">
        <v>1.2847</v>
      </c>
      <c r="P451" s="194"/>
      <c r="Q451" s="195">
        <f t="shared" ref="Q451:R451" si="450">(O451*24*3600*30/8)/100000</f>
        <v>4.162428</v>
      </c>
      <c r="R451" s="195">
        <f t="shared" si="450"/>
        <v>0</v>
      </c>
      <c r="S451" s="197">
        <v>0.0</v>
      </c>
      <c r="T451" s="201">
        <f t="shared" si="31"/>
        <v>1</v>
      </c>
      <c r="U451" s="201">
        <v>0.99</v>
      </c>
      <c r="V451" s="194">
        <v>2678400.0</v>
      </c>
      <c r="W451" s="182">
        <f t="shared" si="3"/>
        <v>0</v>
      </c>
      <c r="X451" s="203" t="s">
        <v>291</v>
      </c>
      <c r="Y451" s="204">
        <v>2319819.0</v>
      </c>
      <c r="Z451" s="182"/>
      <c r="AA451" s="182"/>
      <c r="AB451" s="182"/>
      <c r="AC451" s="182"/>
      <c r="AD451" s="182"/>
      <c r="AE451" s="206">
        <f t="shared" si="137"/>
        <v>2319819</v>
      </c>
      <c r="AF451" s="207">
        <f t="shared" si="5"/>
        <v>2319819</v>
      </c>
      <c r="AG451" s="184"/>
      <c r="AH451" s="170" t="s">
        <v>276</v>
      </c>
      <c r="AI451" s="184"/>
      <c r="AJ451" s="2"/>
      <c r="AK451" s="2"/>
      <c r="AL451" s="10"/>
      <c r="AM451" s="211"/>
      <c r="AN451" s="51"/>
      <c r="AO451" s="212"/>
      <c r="AP451" s="10"/>
      <c r="AQ451" s="213"/>
      <c r="AR451" s="213"/>
      <c r="AS451" s="211"/>
      <c r="AT451" s="211"/>
      <c r="AU451" s="211"/>
      <c r="AV451" s="214"/>
      <c r="AW451" s="21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</row>
    <row r="452" ht="22.5" customHeight="1">
      <c r="A452" s="170">
        <f t="shared" si="6"/>
        <v>447</v>
      </c>
      <c r="B452" s="173" t="s">
        <v>3018</v>
      </c>
      <c r="C452" s="182" t="str">
        <f t="array" ref="C452">_xlfn.XLOOKUP(G452,DATABASE!$A$2:$A$806,DATABASE!$B$2:$B$806)</f>
        <v>Capem Lenteng, Raya Lenteng Sumenep</v>
      </c>
      <c r="D452" s="184" t="str">
        <f t="array" ref="D452">_xlfn.XLOOKUP(G452,DATABASE!$A$2:$A$809,DATABASE!$C$2:$C$809)</f>
        <v>CAPEM</v>
      </c>
      <c r="E452" s="184" t="s">
        <v>351</v>
      </c>
      <c r="F452" s="184" t="s">
        <v>243</v>
      </c>
      <c r="G452" s="184" t="s">
        <v>930</v>
      </c>
      <c r="H452" s="184">
        <v>202512.0</v>
      </c>
      <c r="I452" s="184" t="s">
        <v>753</v>
      </c>
      <c r="J452" s="182"/>
      <c r="K452" s="184"/>
      <c r="L452" s="182" t="s">
        <v>932</v>
      </c>
      <c r="M452" s="194" t="s">
        <v>731</v>
      </c>
      <c r="N452" s="191"/>
      <c r="O452" s="192">
        <v>17.87</v>
      </c>
      <c r="P452" s="194"/>
      <c r="Q452" s="195">
        <f t="shared" ref="Q452:R452" si="451">(O452*24*3600*30/8)/100000</f>
        <v>57.8988</v>
      </c>
      <c r="R452" s="195">
        <f t="shared" si="451"/>
        <v>0</v>
      </c>
      <c r="S452" s="197">
        <v>0.0</v>
      </c>
      <c r="T452" s="201">
        <f t="shared" si="31"/>
        <v>1</v>
      </c>
      <c r="U452" s="201">
        <v>0.99</v>
      </c>
      <c r="V452" s="194">
        <v>2678400.0</v>
      </c>
      <c r="W452" s="182">
        <f t="shared" si="3"/>
        <v>0</v>
      </c>
      <c r="X452" s="203" t="s">
        <v>291</v>
      </c>
      <c r="Y452" s="204">
        <v>2792792.0</v>
      </c>
      <c r="Z452" s="182"/>
      <c r="AA452" s="182"/>
      <c r="AB452" s="182"/>
      <c r="AC452" s="182"/>
      <c r="AD452" s="182"/>
      <c r="AE452" s="206">
        <f t="shared" si="137"/>
        <v>2792792</v>
      </c>
      <c r="AF452" s="207">
        <f t="shared" si="5"/>
        <v>2792792</v>
      </c>
      <c r="AG452" s="184"/>
      <c r="AH452" s="170"/>
      <c r="AI452" s="184"/>
      <c r="AJ452" s="2"/>
      <c r="AK452" s="2"/>
      <c r="AL452" s="10"/>
      <c r="AM452" s="211"/>
      <c r="AN452" s="51"/>
      <c r="AO452" s="212"/>
      <c r="AP452" s="10"/>
      <c r="AQ452" s="213"/>
      <c r="AR452" s="213"/>
      <c r="AS452" s="211"/>
      <c r="AT452" s="211"/>
      <c r="AU452" s="211"/>
      <c r="AV452" s="214"/>
      <c r="AW452" s="21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</row>
    <row r="453" ht="22.5" customHeight="1">
      <c r="A453" s="170">
        <f t="shared" si="6"/>
        <v>448</v>
      </c>
      <c r="B453" s="173" t="s">
        <v>3022</v>
      </c>
      <c r="C453" s="182" t="str">
        <f t="array" ref="C453">_xlfn.XLOOKUP(G453,DATABASE!$A$2:$A$806,DATABASE!$B$2:$B$806)</f>
        <v>Cabang Nganjuk</v>
      </c>
      <c r="D453" s="184" t="str">
        <f t="array" ref="D453">_xlfn.XLOOKUP(G453,DATABASE!$A$2:$A$809,DATABASE!$C$2:$C$809)</f>
        <v>CABANG</v>
      </c>
      <c r="E453" s="184" t="s">
        <v>351</v>
      </c>
      <c r="F453" s="184" t="s">
        <v>243</v>
      </c>
      <c r="G453" s="184" t="s">
        <v>933</v>
      </c>
      <c r="H453" s="184">
        <v>202512.0</v>
      </c>
      <c r="I453" s="184" t="s">
        <v>575</v>
      </c>
      <c r="J453" s="182"/>
      <c r="K453" s="184"/>
      <c r="L453" s="182" t="s">
        <v>932</v>
      </c>
      <c r="M453" s="194" t="s">
        <v>731</v>
      </c>
      <c r="N453" s="191"/>
      <c r="O453" s="192">
        <v>69.78</v>
      </c>
      <c r="P453" s="194"/>
      <c r="Q453" s="195">
        <f t="shared" ref="Q453:R453" si="452">(O453*24*3600*30/8)/100000</f>
        <v>226.0872</v>
      </c>
      <c r="R453" s="195">
        <f t="shared" si="452"/>
        <v>0</v>
      </c>
      <c r="S453" s="197">
        <v>0.0</v>
      </c>
      <c r="T453" s="201">
        <f t="shared" si="31"/>
        <v>1</v>
      </c>
      <c r="U453" s="201">
        <v>0.99</v>
      </c>
      <c r="V453" s="194">
        <v>2678400.0</v>
      </c>
      <c r="W453" s="182">
        <f t="shared" si="3"/>
        <v>0</v>
      </c>
      <c r="X453" s="203" t="s">
        <v>291</v>
      </c>
      <c r="Y453" s="204">
        <v>3671171.0</v>
      </c>
      <c r="Z453" s="182"/>
      <c r="AA453" s="182"/>
      <c r="AB453" s="182"/>
      <c r="AC453" s="182"/>
      <c r="AD453" s="182"/>
      <c r="AE453" s="206">
        <f t="shared" si="137"/>
        <v>3671171</v>
      </c>
      <c r="AF453" s="207">
        <f t="shared" si="5"/>
        <v>3671171</v>
      </c>
      <c r="AG453" s="207">
        <v>4.0461253E7</v>
      </c>
      <c r="AH453" s="170"/>
      <c r="AI453" s="184"/>
      <c r="AJ453" s="2"/>
      <c r="AK453" s="2"/>
      <c r="AL453" s="10"/>
      <c r="AM453" s="211"/>
      <c r="AN453" s="51"/>
      <c r="AO453" s="212"/>
      <c r="AP453" s="10"/>
      <c r="AQ453" s="213"/>
      <c r="AR453" s="213"/>
      <c r="AS453" s="211"/>
      <c r="AT453" s="211"/>
      <c r="AU453" s="211"/>
      <c r="AV453" s="214"/>
      <c r="AW453" s="214"/>
      <c r="AX453" s="310"/>
      <c r="AY453" s="310"/>
      <c r="AZ453" s="310"/>
      <c r="BA453" s="310"/>
      <c r="BB453" s="310"/>
      <c r="BC453" s="310"/>
      <c r="BD453" s="310"/>
      <c r="BE453" s="310"/>
      <c r="BF453" s="310"/>
      <c r="BG453" s="310"/>
      <c r="BH453" s="310"/>
      <c r="BI453" s="310"/>
      <c r="BJ453" s="310"/>
      <c r="BK453" s="310"/>
      <c r="BL453" s="310"/>
      <c r="BM453" s="310"/>
      <c r="BN453" s="310"/>
      <c r="BO453" s="310"/>
      <c r="BP453" s="310"/>
      <c r="BQ453" s="310"/>
      <c r="BR453" s="310"/>
      <c r="BS453" s="310"/>
      <c r="BT453" s="310"/>
      <c r="BU453" s="310"/>
    </row>
    <row r="454" ht="22.5" customHeight="1">
      <c r="A454" s="170">
        <f t="shared" si="6"/>
        <v>449</v>
      </c>
      <c r="B454" s="173" t="s">
        <v>3022</v>
      </c>
      <c r="C454" s="182" t="str">
        <f t="array" ref="C454">_xlfn.XLOOKUP(G454,DATABASE!$A$2:$A$806,DATABASE!$B$2:$B$806)</f>
        <v>Capem Tanjung Anom JL A Yani Tanjunganom Nganjuk</v>
      </c>
      <c r="D454" s="184" t="str">
        <f t="array" ref="D454">_xlfn.XLOOKUP(G454,DATABASE!$A$2:$A$809,DATABASE!$C$2:$C$809)</f>
        <v>CAPEM</v>
      </c>
      <c r="E454" s="184" t="s">
        <v>351</v>
      </c>
      <c r="F454" s="184" t="s">
        <v>243</v>
      </c>
      <c r="G454" s="184" t="s">
        <v>920</v>
      </c>
      <c r="H454" s="184">
        <v>202512.0</v>
      </c>
      <c r="I454" s="184" t="s">
        <v>753</v>
      </c>
      <c r="J454" s="182"/>
      <c r="K454" s="184"/>
      <c r="L454" s="182" t="s">
        <v>922</v>
      </c>
      <c r="M454" s="191">
        <v>43719.0</v>
      </c>
      <c r="N454" s="191"/>
      <c r="O454" s="192">
        <v>63.0</v>
      </c>
      <c r="P454" s="194"/>
      <c r="Q454" s="195">
        <f t="shared" ref="Q454:R454" si="453">(O454*24*3600*30/8)/100000</f>
        <v>204.12</v>
      </c>
      <c r="R454" s="195">
        <f t="shared" si="453"/>
        <v>0</v>
      </c>
      <c r="S454" s="197">
        <v>0.0</v>
      </c>
      <c r="T454" s="201">
        <f t="shared" si="31"/>
        <v>1</v>
      </c>
      <c r="U454" s="201">
        <v>0.99</v>
      </c>
      <c r="V454" s="194">
        <v>2678400.0</v>
      </c>
      <c r="W454" s="182">
        <f t="shared" si="3"/>
        <v>0</v>
      </c>
      <c r="X454" s="203" t="s">
        <v>291</v>
      </c>
      <c r="Y454" s="204">
        <v>2792792.0</v>
      </c>
      <c r="Z454" s="182"/>
      <c r="AA454" s="182"/>
      <c r="AB454" s="182"/>
      <c r="AC454" s="182"/>
      <c r="AD454" s="182"/>
      <c r="AE454" s="206">
        <f t="shared" si="137"/>
        <v>2792792</v>
      </c>
      <c r="AF454" s="207">
        <f t="shared" si="5"/>
        <v>2792792</v>
      </c>
      <c r="AG454" s="184"/>
      <c r="AH454" s="170"/>
      <c r="AI454" s="184"/>
      <c r="AJ454" s="2"/>
      <c r="AK454" s="2"/>
      <c r="AL454" s="10"/>
      <c r="AM454" s="211"/>
      <c r="AN454" s="51"/>
      <c r="AO454" s="212"/>
      <c r="AP454" s="10"/>
      <c r="AQ454" s="213"/>
      <c r="AR454" s="213"/>
      <c r="AS454" s="211"/>
      <c r="AT454" s="211"/>
      <c r="AU454" s="211"/>
      <c r="AV454" s="214"/>
      <c r="AW454" s="21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</row>
    <row r="455" ht="22.5" customHeight="1">
      <c r="A455" s="170">
        <f t="shared" si="6"/>
        <v>450</v>
      </c>
      <c r="B455" s="173" t="s">
        <v>3022</v>
      </c>
      <c r="C455" s="182" t="str">
        <f t="array" ref="C455">_xlfn.XLOOKUP(G455,DATABASE!$A$2:$A$806,DATABASE!$B$2:$B$806)</f>
        <v>Capem Kertosono, A Yani 23, Kertosono</v>
      </c>
      <c r="D455" s="184" t="str">
        <f t="array" ref="D455">_xlfn.XLOOKUP(G455,DATABASE!$A$2:$A$809,DATABASE!$C$2:$C$809)</f>
        <v>CAPEM</v>
      </c>
      <c r="E455" s="184" t="s">
        <v>351</v>
      </c>
      <c r="F455" s="184" t="s">
        <v>243</v>
      </c>
      <c r="G455" s="184" t="s">
        <v>1094</v>
      </c>
      <c r="H455" s="184">
        <v>202512.0</v>
      </c>
      <c r="I455" s="184" t="s">
        <v>753</v>
      </c>
      <c r="J455" s="182"/>
      <c r="K455" s="184"/>
      <c r="L455" s="182" t="s">
        <v>1096</v>
      </c>
      <c r="M455" s="191">
        <v>42007.0</v>
      </c>
      <c r="N455" s="191"/>
      <c r="O455" s="192">
        <v>31.84</v>
      </c>
      <c r="P455" s="194"/>
      <c r="Q455" s="195">
        <f t="shared" ref="Q455:R455" si="454">(O455*24*3600*30/8)/100000</f>
        <v>103.1616</v>
      </c>
      <c r="R455" s="195">
        <f t="shared" si="454"/>
        <v>0</v>
      </c>
      <c r="S455" s="197">
        <v>0.0</v>
      </c>
      <c r="T455" s="201">
        <f t="shared" si="31"/>
        <v>1</v>
      </c>
      <c r="U455" s="201">
        <v>0.99</v>
      </c>
      <c r="V455" s="194">
        <v>2678400.0</v>
      </c>
      <c r="W455" s="182">
        <f t="shared" si="3"/>
        <v>0</v>
      </c>
      <c r="X455" s="203" t="s">
        <v>291</v>
      </c>
      <c r="Y455" s="204">
        <v>2792792.0</v>
      </c>
      <c r="Z455" s="182"/>
      <c r="AA455" s="182"/>
      <c r="AB455" s="182"/>
      <c r="AC455" s="182"/>
      <c r="AD455" s="182"/>
      <c r="AE455" s="206">
        <f t="shared" si="137"/>
        <v>2792792</v>
      </c>
      <c r="AF455" s="207">
        <f t="shared" si="5"/>
        <v>2792792</v>
      </c>
      <c r="AG455" s="184"/>
      <c r="AH455" s="170"/>
      <c r="AI455" s="184"/>
      <c r="AJ455" s="2"/>
      <c r="AK455" s="2"/>
      <c r="AL455" s="10"/>
      <c r="AM455" s="211"/>
      <c r="AN455" s="51"/>
      <c r="AO455" s="212"/>
      <c r="AP455" s="10"/>
      <c r="AQ455" s="213"/>
      <c r="AR455" s="213"/>
      <c r="AS455" s="211"/>
      <c r="AT455" s="211"/>
      <c r="AU455" s="211"/>
      <c r="AV455" s="214"/>
      <c r="AW455" s="21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</row>
    <row r="456" ht="22.5" customHeight="1">
      <c r="A456" s="170">
        <f t="shared" si="6"/>
        <v>451</v>
      </c>
      <c r="B456" s="173" t="s">
        <v>3022</v>
      </c>
      <c r="C456" s="182" t="str">
        <f t="array" ref="C456">_xlfn.XLOOKUP(G456,DATABASE!$A$2:$A$806,DATABASE!$B$2:$B$806)</f>
        <v>Capem Berbek, Jl.Mayjen Supeno 111, Berbek</v>
      </c>
      <c r="D456" s="184" t="str">
        <f t="array" ref="D456">_xlfn.XLOOKUP(G456,DATABASE!$A$2:$A$809,DATABASE!$C$2:$C$809)</f>
        <v>CAPEM</v>
      </c>
      <c r="E456" s="184" t="s">
        <v>351</v>
      </c>
      <c r="F456" s="184" t="s">
        <v>243</v>
      </c>
      <c r="G456" s="184" t="s">
        <v>1600</v>
      </c>
      <c r="H456" s="184">
        <v>202512.0</v>
      </c>
      <c r="I456" s="184" t="s">
        <v>753</v>
      </c>
      <c r="J456" s="182"/>
      <c r="K456" s="184"/>
      <c r="L456" s="182" t="s">
        <v>1602</v>
      </c>
      <c r="M456" s="191">
        <v>43711.0</v>
      </c>
      <c r="N456" s="191"/>
      <c r="O456" s="192">
        <v>27.53</v>
      </c>
      <c r="P456" s="194"/>
      <c r="Q456" s="195">
        <f t="shared" ref="Q456:R456" si="455">(O456*24*3600*30/8)/100000</f>
        <v>89.1972</v>
      </c>
      <c r="R456" s="195">
        <f t="shared" si="455"/>
        <v>0</v>
      </c>
      <c r="S456" s="197">
        <v>0.0</v>
      </c>
      <c r="T456" s="201">
        <f t="shared" si="31"/>
        <v>1</v>
      </c>
      <c r="U456" s="201">
        <v>0.99</v>
      </c>
      <c r="V456" s="194">
        <v>2678400.0</v>
      </c>
      <c r="W456" s="182">
        <f t="shared" si="3"/>
        <v>0</v>
      </c>
      <c r="X456" s="203" t="s">
        <v>291</v>
      </c>
      <c r="Y456" s="204">
        <v>2792792.0</v>
      </c>
      <c r="Z456" s="182"/>
      <c r="AA456" s="182"/>
      <c r="AB456" s="182"/>
      <c r="AC456" s="182"/>
      <c r="AD456" s="182"/>
      <c r="AE456" s="206">
        <f t="shared" si="137"/>
        <v>2792792</v>
      </c>
      <c r="AF456" s="207">
        <f t="shared" si="5"/>
        <v>2792792</v>
      </c>
      <c r="AG456" s="184"/>
      <c r="AH456" s="170"/>
      <c r="AI456" s="184"/>
      <c r="AJ456" s="2"/>
      <c r="AK456" s="2"/>
      <c r="AL456" s="10"/>
      <c r="AM456" s="211"/>
      <c r="AN456" s="51"/>
      <c r="AO456" s="212"/>
      <c r="AP456" s="10"/>
      <c r="AQ456" s="213"/>
      <c r="AR456" s="213"/>
      <c r="AS456" s="211"/>
      <c r="AT456" s="211"/>
      <c r="AU456" s="211"/>
      <c r="AV456" s="214"/>
      <c r="AW456" s="21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</row>
    <row r="457" ht="22.5" customHeight="1">
      <c r="A457" s="170">
        <f t="shared" si="6"/>
        <v>452</v>
      </c>
      <c r="B457" s="173" t="s">
        <v>3022</v>
      </c>
      <c r="C457" s="182" t="str">
        <f t="array" ref="C457">_xlfn.XLOOKUP(G457,DATABASE!$A$2:$A$806,DATABASE!$B$2:$B$806)</f>
        <v>ATM Pemkab Nganjuk , Jl. Basra 1 Nganjuk</v>
      </c>
      <c r="D457" s="184" t="str">
        <f t="array" ref="D457">_xlfn.XLOOKUP(G457,DATABASE!$A$2:$A$809,DATABASE!$C$2:$C$809)</f>
        <v>ATM</v>
      </c>
      <c r="E457" s="184" t="s">
        <v>351</v>
      </c>
      <c r="F457" s="184" t="s">
        <v>243</v>
      </c>
      <c r="G457" s="184" t="s">
        <v>1603</v>
      </c>
      <c r="H457" s="184">
        <v>202512.0</v>
      </c>
      <c r="I457" s="184" t="s">
        <v>1258</v>
      </c>
      <c r="J457" s="536"/>
      <c r="K457" s="184"/>
      <c r="L457" s="695" t="s">
        <v>1605</v>
      </c>
      <c r="M457" s="191">
        <v>43711.0</v>
      </c>
      <c r="N457" s="191"/>
      <c r="O457" s="192">
        <v>1.20973</v>
      </c>
      <c r="P457" s="194"/>
      <c r="Q457" s="195">
        <f t="shared" ref="Q457:R457" si="456">(O457*24*3600*30/8)/100000</f>
        <v>3.9195252</v>
      </c>
      <c r="R457" s="195">
        <f t="shared" si="456"/>
        <v>0</v>
      </c>
      <c r="S457" s="197">
        <v>0.0</v>
      </c>
      <c r="T457" s="201">
        <f t="shared" si="31"/>
        <v>1</v>
      </c>
      <c r="U457" s="201">
        <v>0.99</v>
      </c>
      <c r="V457" s="194">
        <v>2678400.0</v>
      </c>
      <c r="W457" s="182">
        <f t="shared" si="3"/>
        <v>0</v>
      </c>
      <c r="X457" s="203" t="s">
        <v>291</v>
      </c>
      <c r="Y457" s="204">
        <v>1300000.0</v>
      </c>
      <c r="Z457" s="182"/>
      <c r="AA457" s="182"/>
      <c r="AB457" s="182"/>
      <c r="AC457" s="182"/>
      <c r="AD457" s="182"/>
      <c r="AE457" s="206">
        <f t="shared" si="137"/>
        <v>1300000</v>
      </c>
      <c r="AF457" s="207">
        <f t="shared" si="5"/>
        <v>1300000</v>
      </c>
      <c r="AG457" s="184"/>
      <c r="AH457" s="170"/>
      <c r="AI457" s="184"/>
      <c r="AJ457" s="2"/>
      <c r="AK457" s="2"/>
      <c r="AL457" s="10"/>
      <c r="AM457" s="272"/>
      <c r="AN457" s="51"/>
      <c r="AO457" s="212"/>
      <c r="AP457" s="10"/>
      <c r="AQ457" s="213"/>
      <c r="AR457" s="213"/>
      <c r="AS457" s="211"/>
      <c r="AT457" s="211"/>
      <c r="AU457" s="211"/>
      <c r="AV457" s="214"/>
      <c r="AW457" s="21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</row>
    <row r="458" ht="22.5" customHeight="1">
      <c r="A458" s="170">
        <f t="shared" si="6"/>
        <v>453</v>
      </c>
      <c r="B458" s="173" t="s">
        <v>3022</v>
      </c>
      <c r="C458" s="182" t="str">
        <f t="array" ref="C458">_xlfn.XLOOKUP(G458,DATABASE!$A$2:$A$806,DATABASE!$B$2:$B$806)</f>
        <v>Kantor Fungsional RSUD Nganjuk, Jl. Sutomo 62 Nganjuk</v>
      </c>
      <c r="D458" s="184" t="str">
        <f t="array" ref="D458">_xlfn.XLOOKUP(G458,DATABASE!$A$2:$A$809,DATABASE!$C$2:$C$809)</f>
        <v>KANTOR FUNGSIONAL</v>
      </c>
      <c r="E458" s="184" t="s">
        <v>351</v>
      </c>
      <c r="F458" s="184" t="s">
        <v>243</v>
      </c>
      <c r="G458" s="184" t="s">
        <v>2852</v>
      </c>
      <c r="H458" s="184">
        <v>202512.0</v>
      </c>
      <c r="I458" s="184" t="s">
        <v>461</v>
      </c>
      <c r="J458" s="182"/>
      <c r="K458" s="184"/>
      <c r="L458" s="555" t="s">
        <v>2854</v>
      </c>
      <c r="M458" s="556">
        <v>45455.0</v>
      </c>
      <c r="N458" s="191"/>
      <c r="O458" s="192">
        <v>5.11676</v>
      </c>
      <c r="P458" s="194"/>
      <c r="Q458" s="195">
        <f t="shared" ref="Q458:R458" si="457">(O458*24*3600*30/8)/100000</f>
        <v>16.5783024</v>
      </c>
      <c r="R458" s="195">
        <f t="shared" si="457"/>
        <v>0</v>
      </c>
      <c r="S458" s="197">
        <v>0.0</v>
      </c>
      <c r="T458" s="201">
        <f t="shared" si="31"/>
        <v>1</v>
      </c>
      <c r="U458" s="201">
        <v>0.99</v>
      </c>
      <c r="V458" s="194">
        <v>2678400.0</v>
      </c>
      <c r="W458" s="182">
        <f t="shared" si="3"/>
        <v>0</v>
      </c>
      <c r="X458" s="203" t="s">
        <v>291</v>
      </c>
      <c r="Y458" s="204">
        <v>2319819.0</v>
      </c>
      <c r="Z458" s="182"/>
      <c r="AA458" s="182"/>
      <c r="AB458" s="182"/>
      <c r="AC458" s="182"/>
      <c r="AD458" s="182"/>
      <c r="AE458" s="206">
        <f t="shared" si="137"/>
        <v>2319819</v>
      </c>
      <c r="AF458" s="207">
        <f t="shared" si="5"/>
        <v>2319819</v>
      </c>
      <c r="AG458" s="184"/>
      <c r="AH458" s="170"/>
      <c r="AI458" s="184"/>
      <c r="AJ458" s="2"/>
      <c r="AK458" s="2"/>
      <c r="AL458" s="448"/>
      <c r="AM458" s="211"/>
      <c r="AN458" s="51"/>
      <c r="AO458" s="212"/>
      <c r="AP458" s="10"/>
      <c r="AQ458" s="213"/>
      <c r="AR458" s="213"/>
      <c r="AS458" s="211"/>
      <c r="AT458" s="211"/>
      <c r="AU458" s="211"/>
      <c r="AV458" s="214"/>
      <c r="AW458" s="21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</row>
    <row r="459" ht="22.5" customHeight="1">
      <c r="A459" s="170">
        <f t="shared" si="6"/>
        <v>454</v>
      </c>
      <c r="B459" s="173" t="s">
        <v>3022</v>
      </c>
      <c r="C459" s="182" t="str">
        <f t="array" ref="C459">_xlfn.XLOOKUP(G459,DATABASE!$A$2:$A$806,DATABASE!$B$2:$B$806)</f>
        <v>Payment Point RSUD Kertosono, Jl.Supriyadi 29, Kertosono</v>
      </c>
      <c r="D459" s="184" t="str">
        <f t="array" ref="D459">_xlfn.XLOOKUP(G459,DATABASE!$A$2:$A$809,DATABASE!$C$2:$C$809)</f>
        <v>PAYMENT POINT</v>
      </c>
      <c r="E459" s="184" t="s">
        <v>351</v>
      </c>
      <c r="F459" s="184" t="s">
        <v>243</v>
      </c>
      <c r="G459" s="184" t="s">
        <v>1597</v>
      </c>
      <c r="H459" s="184">
        <v>202512.0</v>
      </c>
      <c r="I459" s="184" t="s">
        <v>461</v>
      </c>
      <c r="J459" s="182"/>
      <c r="K459" s="184"/>
      <c r="L459" s="182" t="s">
        <v>3334</v>
      </c>
      <c r="M459" s="191">
        <v>45232.0</v>
      </c>
      <c r="N459" s="191"/>
      <c r="O459" s="192">
        <v>38.43</v>
      </c>
      <c r="P459" s="194"/>
      <c r="Q459" s="195">
        <f t="shared" ref="Q459:R459" si="458">(O459*24*3600*30/8)/100000</f>
        <v>124.5132</v>
      </c>
      <c r="R459" s="195">
        <f t="shared" si="458"/>
        <v>0</v>
      </c>
      <c r="S459" s="197">
        <v>0.0</v>
      </c>
      <c r="T459" s="201">
        <f t="shared" si="31"/>
        <v>1</v>
      </c>
      <c r="U459" s="201">
        <v>0.99</v>
      </c>
      <c r="V459" s="194">
        <v>2678400.0</v>
      </c>
      <c r="W459" s="182">
        <f t="shared" si="3"/>
        <v>0</v>
      </c>
      <c r="X459" s="203" t="s">
        <v>291</v>
      </c>
      <c r="Y459" s="204">
        <v>2319819.0</v>
      </c>
      <c r="Z459" s="182"/>
      <c r="AA459" s="182"/>
      <c r="AB459" s="182"/>
      <c r="AC459" s="182"/>
      <c r="AD459" s="182"/>
      <c r="AE459" s="206">
        <f t="shared" si="137"/>
        <v>2319819</v>
      </c>
      <c r="AF459" s="207">
        <f t="shared" si="5"/>
        <v>2319819</v>
      </c>
      <c r="AG459" s="184"/>
      <c r="AH459" s="170"/>
      <c r="AI459" s="184"/>
      <c r="AJ459" s="2"/>
      <c r="AK459" s="2"/>
      <c r="AL459" s="10"/>
      <c r="AM459" s="211"/>
      <c r="AN459" s="51"/>
      <c r="AO459" s="212"/>
      <c r="AP459" s="10"/>
      <c r="AQ459" s="213"/>
      <c r="AR459" s="213"/>
      <c r="AS459" s="211"/>
      <c r="AT459" s="211"/>
      <c r="AU459" s="211"/>
      <c r="AV459" s="214"/>
      <c r="AW459" s="21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</row>
    <row r="460" ht="22.5" customHeight="1">
      <c r="A460" s="170">
        <f t="shared" si="6"/>
        <v>455</v>
      </c>
      <c r="B460" s="173" t="s">
        <v>3022</v>
      </c>
      <c r="C460" s="182" t="str">
        <f t="array" ref="C460">_xlfn.XLOOKUP(G460,DATABASE!$A$2:$A$806,DATABASE!$B$2:$B$806)</f>
        <v>ATM Sistem Administrasi Manunggal Satu Atap Nganjuk, Jl. Andung Ladang Nganjuk</v>
      </c>
      <c r="D460" s="184" t="str">
        <f t="array" ref="D460">_xlfn.XLOOKUP(G460,DATABASE!$A$2:$A$809,DATABASE!$C$2:$C$809)</f>
        <v>ATM</v>
      </c>
      <c r="E460" s="184" t="s">
        <v>351</v>
      </c>
      <c r="F460" s="184" t="s">
        <v>243</v>
      </c>
      <c r="G460" s="184" t="s">
        <v>2855</v>
      </c>
      <c r="H460" s="184">
        <v>202512.0</v>
      </c>
      <c r="I460" s="184" t="s">
        <v>1258</v>
      </c>
      <c r="J460" s="182"/>
      <c r="K460" s="184"/>
      <c r="L460" s="696" t="s">
        <v>2854</v>
      </c>
      <c r="M460" s="191">
        <v>45632.0</v>
      </c>
      <c r="N460" s="191"/>
      <c r="O460" s="192">
        <v>36.36</v>
      </c>
      <c r="P460" s="194"/>
      <c r="Q460" s="195">
        <f t="shared" ref="Q460:R460" si="459">(O460*24*3600*30/8)/100000</f>
        <v>117.8064</v>
      </c>
      <c r="R460" s="195">
        <f t="shared" si="459"/>
        <v>0</v>
      </c>
      <c r="S460" s="197">
        <v>0.0</v>
      </c>
      <c r="T460" s="201">
        <f t="shared" si="31"/>
        <v>1</v>
      </c>
      <c r="U460" s="201">
        <v>0.99</v>
      </c>
      <c r="V460" s="194">
        <v>2678400.0</v>
      </c>
      <c r="W460" s="182">
        <f t="shared" si="3"/>
        <v>0</v>
      </c>
      <c r="X460" s="203" t="s">
        <v>291</v>
      </c>
      <c r="Y460" s="204">
        <v>1300000.0</v>
      </c>
      <c r="Z460" s="182"/>
      <c r="AA460" s="182"/>
      <c r="AB460" s="182"/>
      <c r="AC460" s="182"/>
      <c r="AD460" s="182"/>
      <c r="AE460" s="206">
        <f t="shared" si="137"/>
        <v>1300000</v>
      </c>
      <c r="AF460" s="207">
        <f t="shared" si="5"/>
        <v>1300000</v>
      </c>
      <c r="AG460" s="184"/>
      <c r="AH460" s="170"/>
      <c r="AI460" s="184"/>
      <c r="AJ460" s="2"/>
      <c r="AK460" s="2"/>
      <c r="AL460" s="10"/>
      <c r="AM460" s="211"/>
      <c r="AN460" s="51"/>
      <c r="AO460" s="212"/>
      <c r="AP460" s="10"/>
      <c r="AQ460" s="213"/>
      <c r="AR460" s="213"/>
      <c r="AS460" s="211"/>
      <c r="AT460" s="211"/>
      <c r="AU460" s="211"/>
      <c r="AV460" s="214"/>
      <c r="AW460" s="38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</row>
    <row r="461" ht="22.5" customHeight="1">
      <c r="A461" s="170">
        <f t="shared" si="6"/>
        <v>456</v>
      </c>
      <c r="B461" s="173" t="s">
        <v>3022</v>
      </c>
      <c r="C461" s="182" t="str">
        <f t="array" ref="C461">_xlfn.XLOOKUP(G461,DATABASE!$A$2:$A$806,DATABASE!$B$2:$B$806)</f>
        <v>PBB Online DPPKAD, Jl Basuki Rahmat No 01, Nganjuk</v>
      </c>
      <c r="D461" s="184" t="str">
        <f t="array" ref="D461">_xlfn.XLOOKUP(G461,DATABASE!$A$2:$A$809,DATABASE!$C$2:$C$809)</f>
        <v>PBB</v>
      </c>
      <c r="E461" s="184" t="s">
        <v>351</v>
      </c>
      <c r="F461" s="184" t="s">
        <v>243</v>
      </c>
      <c r="G461" s="184" t="s">
        <v>2729</v>
      </c>
      <c r="H461" s="184">
        <v>202512.0</v>
      </c>
      <c r="I461" s="184" t="s">
        <v>461</v>
      </c>
      <c r="J461" s="182"/>
      <c r="K461" s="184"/>
      <c r="L461" s="182" t="s">
        <v>2731</v>
      </c>
      <c r="M461" s="191">
        <v>43711.0</v>
      </c>
      <c r="N461" s="191"/>
      <c r="O461" s="192">
        <v>6.55</v>
      </c>
      <c r="P461" s="194"/>
      <c r="Q461" s="195">
        <f t="shared" ref="Q461:R461" si="460">(O461*24*3600*30/8)/100000</f>
        <v>21.222</v>
      </c>
      <c r="R461" s="195">
        <f t="shared" si="460"/>
        <v>0</v>
      </c>
      <c r="S461" s="197">
        <v>0.0</v>
      </c>
      <c r="T461" s="201">
        <f t="shared" si="31"/>
        <v>1</v>
      </c>
      <c r="U461" s="201">
        <v>0.99</v>
      </c>
      <c r="V461" s="194">
        <v>2678400.0</v>
      </c>
      <c r="W461" s="182">
        <f t="shared" si="3"/>
        <v>0</v>
      </c>
      <c r="X461" s="203" t="s">
        <v>291</v>
      </c>
      <c r="Y461" s="204">
        <v>2319819.0</v>
      </c>
      <c r="Z461" s="182"/>
      <c r="AA461" s="182"/>
      <c r="AB461" s="182"/>
      <c r="AC461" s="182"/>
      <c r="AD461" s="182"/>
      <c r="AE461" s="206">
        <f t="shared" si="137"/>
        <v>2319819</v>
      </c>
      <c r="AF461" s="207">
        <f t="shared" si="5"/>
        <v>2319819</v>
      </c>
      <c r="AG461" s="184"/>
      <c r="AH461" s="170"/>
      <c r="AI461" s="184"/>
      <c r="AJ461" s="2"/>
      <c r="AK461" s="2"/>
      <c r="AL461" s="10"/>
      <c r="AM461" s="211"/>
      <c r="AN461" s="51"/>
      <c r="AO461" s="212"/>
      <c r="AP461" s="10"/>
      <c r="AQ461" s="213"/>
      <c r="AR461" s="213"/>
      <c r="AS461" s="211"/>
      <c r="AT461" s="211"/>
      <c r="AU461" s="211"/>
      <c r="AV461" s="214"/>
      <c r="AW461" s="21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</row>
    <row r="462" ht="22.5" customHeight="1">
      <c r="A462" s="170">
        <f t="shared" si="6"/>
        <v>457</v>
      </c>
      <c r="B462" s="173" t="s">
        <v>3022</v>
      </c>
      <c r="C462" s="182" t="str">
        <f t="array" ref="C462">_xlfn.XLOOKUP(G462,DATABASE!$A$2:$A$806,DATABASE!$B$2:$B$806)</f>
        <v>Kantor Kas Sukomoro,Jl.Jurusan Surabaya – Nganjuk RT 3 RW 3, Sukomoro, Nganjuk</v>
      </c>
      <c r="D462" s="184" t="str">
        <f t="array" ref="D462">_xlfn.XLOOKUP(G462,DATABASE!$A$2:$A$809,DATABASE!$C$2:$C$809)</f>
        <v>KANTOR KAS</v>
      </c>
      <c r="E462" s="184" t="s">
        <v>351</v>
      </c>
      <c r="F462" s="184" t="s">
        <v>243</v>
      </c>
      <c r="G462" s="184" t="s">
        <v>2733</v>
      </c>
      <c r="H462" s="184">
        <v>202512.0</v>
      </c>
      <c r="I462" s="184" t="s">
        <v>461</v>
      </c>
      <c r="J462" s="182"/>
      <c r="K462" s="184"/>
      <c r="L462" s="182" t="s">
        <v>2731</v>
      </c>
      <c r="M462" s="191">
        <v>43711.0</v>
      </c>
      <c r="N462" s="191"/>
      <c r="O462" s="192">
        <v>35.48999999999999</v>
      </c>
      <c r="P462" s="194"/>
      <c r="Q462" s="195">
        <f t="shared" ref="Q462:R462" si="461">(O462*24*3600*30/8)/100000</f>
        <v>114.9876</v>
      </c>
      <c r="R462" s="195">
        <f t="shared" si="461"/>
        <v>0</v>
      </c>
      <c r="S462" s="197">
        <v>0.0</v>
      </c>
      <c r="T462" s="201">
        <f t="shared" si="31"/>
        <v>1</v>
      </c>
      <c r="U462" s="201">
        <v>0.99</v>
      </c>
      <c r="V462" s="194">
        <v>2678400.0</v>
      </c>
      <c r="W462" s="182">
        <f t="shared" si="3"/>
        <v>0</v>
      </c>
      <c r="X462" s="203" t="s">
        <v>291</v>
      </c>
      <c r="Y462" s="204">
        <v>2319819.0</v>
      </c>
      <c r="Z462" s="182"/>
      <c r="AA462" s="182"/>
      <c r="AB462" s="182"/>
      <c r="AC462" s="182"/>
      <c r="AD462" s="182"/>
      <c r="AE462" s="206">
        <f t="shared" si="137"/>
        <v>2319819</v>
      </c>
      <c r="AF462" s="207">
        <f t="shared" si="5"/>
        <v>2319819</v>
      </c>
      <c r="AG462" s="184"/>
      <c r="AH462" s="170"/>
      <c r="AI462" s="184"/>
      <c r="AJ462" s="2"/>
      <c r="AK462" s="2"/>
      <c r="AL462" s="10"/>
      <c r="AM462" s="211"/>
      <c r="AN462" s="51"/>
      <c r="AO462" s="212"/>
      <c r="AP462" s="10"/>
      <c r="AQ462" s="213"/>
      <c r="AR462" s="213"/>
      <c r="AS462" s="211"/>
      <c r="AT462" s="211"/>
      <c r="AU462" s="211"/>
      <c r="AV462" s="214"/>
      <c r="AW462" s="21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</row>
    <row r="463" ht="22.5" customHeight="1">
      <c r="A463" s="170">
        <f t="shared" si="6"/>
        <v>458</v>
      </c>
      <c r="B463" s="173" t="s">
        <v>3022</v>
      </c>
      <c r="C463" s="182" t="str">
        <f t="array" ref="C463">_xlfn.XLOOKUP(G463,DATABASE!$A$2:$A$806,DATABASE!$B$2:$B$806)</f>
        <v>Capem Rejoso, Dsn. Talang Ds. Talang RT 3 RW 1 Kec. Rejoso Nganjuk</v>
      </c>
      <c r="D463" s="184" t="str">
        <f t="array" ref="D463">_xlfn.XLOOKUP(G463,DATABASE!$A$2:$A$809,DATABASE!$C$2:$C$809)</f>
        <v>CAPEM</v>
      </c>
      <c r="E463" s="184" t="s">
        <v>351</v>
      </c>
      <c r="F463" s="184" t="s">
        <v>243</v>
      </c>
      <c r="G463" s="184" t="s">
        <v>1992</v>
      </c>
      <c r="H463" s="184">
        <v>202512.0</v>
      </c>
      <c r="I463" s="184" t="s">
        <v>753</v>
      </c>
      <c r="J463" s="182"/>
      <c r="K463" s="184"/>
      <c r="L463" s="182" t="s">
        <v>1994</v>
      </c>
      <c r="M463" s="194" t="s">
        <v>770</v>
      </c>
      <c r="N463" s="191"/>
      <c r="O463" s="192">
        <v>15.48</v>
      </c>
      <c r="P463" s="194"/>
      <c r="Q463" s="195">
        <f t="shared" ref="Q463:R463" si="462">(O463*24*3600*30/8)/100000</f>
        <v>50.1552</v>
      </c>
      <c r="R463" s="195">
        <f t="shared" si="462"/>
        <v>0</v>
      </c>
      <c r="S463" s="197">
        <v>13440.0</v>
      </c>
      <c r="T463" s="201">
        <f t="shared" si="31"/>
        <v>0.9949820789</v>
      </c>
      <c r="U463" s="201">
        <v>0.99</v>
      </c>
      <c r="V463" s="194">
        <v>2678400.0</v>
      </c>
      <c r="W463" s="182">
        <f t="shared" si="3"/>
        <v>0</v>
      </c>
      <c r="X463" s="203" t="s">
        <v>291</v>
      </c>
      <c r="Y463" s="204">
        <v>2792792.0</v>
      </c>
      <c r="Z463" s="182"/>
      <c r="AA463" s="182"/>
      <c r="AB463" s="182"/>
      <c r="AC463" s="182"/>
      <c r="AD463" s="182"/>
      <c r="AE463" s="206">
        <f t="shared" si="137"/>
        <v>2792792</v>
      </c>
      <c r="AF463" s="207">
        <f t="shared" si="5"/>
        <v>2792792</v>
      </c>
      <c r="AG463" s="184"/>
      <c r="AH463" s="170"/>
      <c r="AI463" s="184"/>
      <c r="AJ463" s="2"/>
      <c r="AK463" s="2"/>
      <c r="AL463" s="10"/>
      <c r="AM463" s="211"/>
      <c r="AN463" s="51"/>
      <c r="AO463" s="212"/>
      <c r="AP463" s="10"/>
      <c r="AQ463" s="213"/>
      <c r="AR463" s="213"/>
      <c r="AS463" s="211"/>
      <c r="AT463" s="211"/>
      <c r="AU463" s="211"/>
      <c r="AV463" s="214"/>
      <c r="AW463" s="21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</row>
    <row r="464" ht="22.5" customHeight="1">
      <c r="A464" s="170">
        <f t="shared" si="6"/>
        <v>459</v>
      </c>
      <c r="B464" s="173" t="s">
        <v>3022</v>
      </c>
      <c r="C464" s="182" t="str">
        <f t="array" ref="C464">_xlfn.XLOOKUP(G464,DATABASE!$A$2:$A$806,DATABASE!$B$2:$B$806)</f>
        <v>ATM Prima Swalayan, Jl. Yos Sudarso 26 - 30 Nganjuk</v>
      </c>
      <c r="D464" s="184" t="str">
        <f t="array" ref="D464">_xlfn.XLOOKUP(G464,DATABASE!$A$2:$A$809,DATABASE!$C$2:$C$809)</f>
        <v>ATM</v>
      </c>
      <c r="E464" s="184" t="s">
        <v>351</v>
      </c>
      <c r="F464" s="184" t="s">
        <v>243</v>
      </c>
      <c r="G464" s="184" t="s">
        <v>1996</v>
      </c>
      <c r="H464" s="184">
        <v>202512.0</v>
      </c>
      <c r="I464" s="184" t="s">
        <v>1258</v>
      </c>
      <c r="J464" s="182"/>
      <c r="K464" s="184"/>
      <c r="L464" s="182" t="s">
        <v>1994</v>
      </c>
      <c r="M464" s="194" t="s">
        <v>770</v>
      </c>
      <c r="N464" s="191"/>
      <c r="O464" s="192">
        <v>1.40517</v>
      </c>
      <c r="P464" s="194"/>
      <c r="Q464" s="195">
        <f t="shared" ref="Q464:R464" si="463">(O464*24*3600*30/8)/100000</f>
        <v>4.5527508</v>
      </c>
      <c r="R464" s="195">
        <f t="shared" si="463"/>
        <v>0</v>
      </c>
      <c r="S464" s="197">
        <v>0.0</v>
      </c>
      <c r="T464" s="201">
        <f t="shared" si="31"/>
        <v>1</v>
      </c>
      <c r="U464" s="201">
        <v>0.99</v>
      </c>
      <c r="V464" s="194">
        <v>2678400.0</v>
      </c>
      <c r="W464" s="182">
        <f t="shared" si="3"/>
        <v>0</v>
      </c>
      <c r="X464" s="203" t="s">
        <v>291</v>
      </c>
      <c r="Y464" s="204">
        <v>1300000.0</v>
      </c>
      <c r="Z464" s="182"/>
      <c r="AA464" s="182"/>
      <c r="AB464" s="182"/>
      <c r="AC464" s="182"/>
      <c r="AD464" s="182"/>
      <c r="AE464" s="206">
        <f t="shared" si="137"/>
        <v>1300000</v>
      </c>
      <c r="AF464" s="207">
        <f t="shared" si="5"/>
        <v>1300000</v>
      </c>
      <c r="AG464" s="184"/>
      <c r="AH464" s="170"/>
      <c r="AI464" s="184"/>
      <c r="AJ464" s="2"/>
      <c r="AK464" s="2"/>
      <c r="AL464" s="10"/>
      <c r="AM464" s="211"/>
      <c r="AN464" s="51"/>
      <c r="AO464" s="212"/>
      <c r="AP464" s="10"/>
      <c r="AQ464" s="213"/>
      <c r="AR464" s="213"/>
      <c r="AS464" s="211"/>
      <c r="AT464" s="211"/>
      <c r="AU464" s="211"/>
      <c r="AV464" s="214"/>
      <c r="AW464" s="21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</row>
    <row r="465" ht="22.5" customHeight="1">
      <c r="A465" s="170">
        <f t="shared" si="6"/>
        <v>460</v>
      </c>
      <c r="B465" s="173" t="s">
        <v>3022</v>
      </c>
      <c r="C465" s="182" t="str">
        <f t="array" ref="C465">_xlfn.XLOOKUP(G465,DATABASE!$A$2:$A$806,DATABASE!$B$2:$B$806)</f>
        <v>ATM pintu gerbang RSUD Nganjuk ,Dr Soetomo No.62</v>
      </c>
      <c r="D465" s="184" t="str">
        <f t="array" ref="D465">_xlfn.XLOOKUP(G465,DATABASE!$A$2:$A$809,DATABASE!$C$2:$C$809)</f>
        <v>ATM</v>
      </c>
      <c r="E465" s="184" t="s">
        <v>351</v>
      </c>
      <c r="F465" s="184" t="s">
        <v>243</v>
      </c>
      <c r="G465" s="184" t="s">
        <v>1825</v>
      </c>
      <c r="H465" s="184">
        <v>202512.0</v>
      </c>
      <c r="I465" s="184" t="s">
        <v>1258</v>
      </c>
      <c r="J465" s="182"/>
      <c r="K465" s="184"/>
      <c r="L465" s="182" t="s">
        <v>1827</v>
      </c>
      <c r="M465" s="194" t="s">
        <v>2950</v>
      </c>
      <c r="N465" s="191"/>
      <c r="O465" s="192">
        <v>1.19193</v>
      </c>
      <c r="P465" s="194"/>
      <c r="Q465" s="195">
        <f t="shared" ref="Q465:R465" si="464">(O465*24*3600*30/8)/100000</f>
        <v>3.8618532</v>
      </c>
      <c r="R465" s="195">
        <f t="shared" si="464"/>
        <v>0</v>
      </c>
      <c r="S465" s="197">
        <v>0.0</v>
      </c>
      <c r="T465" s="201">
        <f t="shared" si="31"/>
        <v>1</v>
      </c>
      <c r="U465" s="201">
        <v>0.99</v>
      </c>
      <c r="V465" s="194">
        <v>2678400.0</v>
      </c>
      <c r="W465" s="182">
        <f t="shared" si="3"/>
        <v>0</v>
      </c>
      <c r="X465" s="203" t="s">
        <v>291</v>
      </c>
      <c r="Y465" s="204">
        <v>1300000.0</v>
      </c>
      <c r="Z465" s="182"/>
      <c r="AA465" s="182"/>
      <c r="AB465" s="182"/>
      <c r="AC465" s="182"/>
      <c r="AD465" s="182"/>
      <c r="AE465" s="206">
        <f t="shared" si="137"/>
        <v>1300000</v>
      </c>
      <c r="AF465" s="207">
        <f t="shared" si="5"/>
        <v>1300000</v>
      </c>
      <c r="AG465" s="184"/>
      <c r="AH465" s="170"/>
      <c r="AI465" s="184"/>
      <c r="AJ465" s="2"/>
      <c r="AK465" s="2"/>
      <c r="AL465" s="10"/>
      <c r="AM465" s="211"/>
      <c r="AN465" s="51"/>
      <c r="AO465" s="212"/>
      <c r="AP465" s="10"/>
      <c r="AQ465" s="213"/>
      <c r="AR465" s="213"/>
      <c r="AS465" s="211"/>
      <c r="AT465" s="211"/>
      <c r="AU465" s="211"/>
      <c r="AV465" s="214"/>
      <c r="AW465" s="21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</row>
    <row r="466" ht="22.5" customHeight="1">
      <c r="A466" s="170">
        <f t="shared" si="6"/>
        <v>461</v>
      </c>
      <c r="B466" s="173" t="s">
        <v>3022</v>
      </c>
      <c r="C466" s="182" t="str">
        <f t="array" ref="C466">_xlfn.XLOOKUP(G466,DATABASE!$A$2:$A$806,DATABASE!$B$2:$B$806)</f>
        <v>Kantor Kas Lengkong Nganjuk, Jl. Merdeka Barat No. 29, Kec. Lengkong, Kab. Nganjuk</v>
      </c>
      <c r="D466" s="184" t="str">
        <f t="array" ref="D466">_xlfn.XLOOKUP(G466,DATABASE!$A$2:$A$809,DATABASE!$C$2:$C$809)</f>
        <v>KANTOR KAS</v>
      </c>
      <c r="E466" s="184" t="s">
        <v>351</v>
      </c>
      <c r="F466" s="184" t="s">
        <v>243</v>
      </c>
      <c r="G466" s="184" t="s">
        <v>2053</v>
      </c>
      <c r="H466" s="184">
        <v>202512.0</v>
      </c>
      <c r="I466" s="184" t="s">
        <v>461</v>
      </c>
      <c r="J466" s="182"/>
      <c r="K466" s="184"/>
      <c r="L466" s="182" t="s">
        <v>2055</v>
      </c>
      <c r="M466" s="194" t="s">
        <v>3345</v>
      </c>
      <c r="N466" s="191"/>
      <c r="O466" s="192">
        <v>6.25</v>
      </c>
      <c r="P466" s="194"/>
      <c r="Q466" s="195">
        <f t="shared" ref="Q466:R466" si="465">(O466*24*3600*30/8)/100000</f>
        <v>20.25</v>
      </c>
      <c r="R466" s="195">
        <f t="shared" si="465"/>
        <v>0</v>
      </c>
      <c r="S466" s="197">
        <v>0.0</v>
      </c>
      <c r="T466" s="201">
        <f t="shared" si="31"/>
        <v>1</v>
      </c>
      <c r="U466" s="201">
        <v>0.99</v>
      </c>
      <c r="V466" s="194">
        <v>2678400.0</v>
      </c>
      <c r="W466" s="182">
        <f t="shared" si="3"/>
        <v>0</v>
      </c>
      <c r="X466" s="203" t="s">
        <v>291</v>
      </c>
      <c r="Y466" s="204">
        <v>2319819.0</v>
      </c>
      <c r="Z466" s="182"/>
      <c r="AA466" s="182"/>
      <c r="AB466" s="182"/>
      <c r="AC466" s="182"/>
      <c r="AD466" s="182"/>
      <c r="AE466" s="206">
        <f t="shared" si="137"/>
        <v>2319819</v>
      </c>
      <c r="AF466" s="207">
        <f t="shared" si="5"/>
        <v>2319819</v>
      </c>
      <c r="AG466" s="184"/>
      <c r="AH466" s="170"/>
      <c r="AI466" s="184"/>
      <c r="AJ466" s="2"/>
      <c r="AK466" s="2"/>
      <c r="AL466" s="10"/>
      <c r="AM466" s="211"/>
      <c r="AN466" s="51"/>
      <c r="AO466" s="212"/>
      <c r="AP466" s="10"/>
      <c r="AQ466" s="213"/>
      <c r="AR466" s="213"/>
      <c r="AS466" s="211"/>
      <c r="AT466" s="211"/>
      <c r="AU466" s="211"/>
      <c r="AV466" s="214"/>
      <c r="AW466" s="21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</row>
    <row r="467" ht="22.5" customHeight="1">
      <c r="A467" s="170">
        <f t="shared" si="6"/>
        <v>462</v>
      </c>
      <c r="B467" s="173" t="s">
        <v>3022</v>
      </c>
      <c r="C467" s="182" t="str">
        <f t="array" ref="C467">_xlfn.XLOOKUP(G467,DATABASE!$A$2:$A$806,DATABASE!$B$2:$B$806)</f>
        <v>ATM Dinas Pend JL.Dermojoyo 19 Nganjuk</v>
      </c>
      <c r="D467" s="184" t="str">
        <f t="array" ref="D467">_xlfn.XLOOKUP(G467,DATABASE!$A$2:$A$809,DATABASE!$C$2:$C$809)</f>
        <v>ATM</v>
      </c>
      <c r="E467" s="184" t="s">
        <v>351</v>
      </c>
      <c r="F467" s="184" t="s">
        <v>243</v>
      </c>
      <c r="G467" s="184" t="s">
        <v>2057</v>
      </c>
      <c r="H467" s="184">
        <v>202512.0</v>
      </c>
      <c r="I467" s="184" t="s">
        <v>1258</v>
      </c>
      <c r="J467" s="182"/>
      <c r="K467" s="184"/>
      <c r="L467" s="182" t="s">
        <v>2055</v>
      </c>
      <c r="M467" s="194" t="s">
        <v>3345</v>
      </c>
      <c r="N467" s="191"/>
      <c r="O467" s="192">
        <v>39.64</v>
      </c>
      <c r="P467" s="194"/>
      <c r="Q467" s="195">
        <f t="shared" ref="Q467:R467" si="466">(O467*24*3600*30/8)/100000</f>
        <v>128.4336</v>
      </c>
      <c r="R467" s="195">
        <f t="shared" si="466"/>
        <v>0</v>
      </c>
      <c r="S467" s="197">
        <v>0.0</v>
      </c>
      <c r="T467" s="201">
        <f t="shared" si="31"/>
        <v>1</v>
      </c>
      <c r="U467" s="201">
        <v>0.99</v>
      </c>
      <c r="V467" s="194">
        <v>2678400.0</v>
      </c>
      <c r="W467" s="182">
        <f t="shared" si="3"/>
        <v>0</v>
      </c>
      <c r="X467" s="203" t="s">
        <v>291</v>
      </c>
      <c r="Y467" s="204">
        <v>1300000.0</v>
      </c>
      <c r="Z467" s="182"/>
      <c r="AA467" s="182"/>
      <c r="AB467" s="182"/>
      <c r="AC467" s="182"/>
      <c r="AD467" s="182"/>
      <c r="AE467" s="206">
        <f t="shared" si="137"/>
        <v>1300000</v>
      </c>
      <c r="AF467" s="207">
        <f t="shared" si="5"/>
        <v>1300000</v>
      </c>
      <c r="AG467" s="184"/>
      <c r="AH467" s="170"/>
      <c r="AI467" s="184"/>
      <c r="AJ467" s="2"/>
      <c r="AK467" s="2"/>
      <c r="AL467" s="10"/>
      <c r="AM467" s="211"/>
      <c r="AN467" s="51"/>
      <c r="AO467" s="212"/>
      <c r="AP467" s="10"/>
      <c r="AQ467" s="213"/>
      <c r="AR467" s="213"/>
      <c r="AS467" s="211"/>
      <c r="AT467" s="211"/>
      <c r="AU467" s="211"/>
      <c r="AV467" s="214"/>
      <c r="AW467" s="21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</row>
    <row r="468" ht="22.5" customHeight="1">
      <c r="A468" s="170">
        <f t="shared" si="6"/>
        <v>463</v>
      </c>
      <c r="B468" s="173" t="s">
        <v>3022</v>
      </c>
      <c r="C468" s="182" t="str">
        <f t="array" ref="C468">_xlfn.XLOOKUP(G468,DATABASE!$A$2:$A$806,DATABASE!$B$2:$B$806)</f>
        <v>Payment Point Sistem Administrasi Manunggal Satu Atap Ladang Jl. Anjuk Ladang Kotak Pos 7, Nganjuk</v>
      </c>
      <c r="D468" s="184" t="str">
        <f t="array" ref="D468">_xlfn.XLOOKUP(G468,DATABASE!$A$2:$A$809,DATABASE!$C$2:$C$809)</f>
        <v>PAYMENT POINT</v>
      </c>
      <c r="E468" s="184" t="s">
        <v>351</v>
      </c>
      <c r="F468" s="184" t="s">
        <v>243</v>
      </c>
      <c r="G468" s="184" t="s">
        <v>2424</v>
      </c>
      <c r="H468" s="184">
        <v>202512.0</v>
      </c>
      <c r="I468" s="184" t="s">
        <v>461</v>
      </c>
      <c r="J468" s="182"/>
      <c r="K468" s="184"/>
      <c r="L468" s="182" t="s">
        <v>2426</v>
      </c>
      <c r="M468" s="194" t="s">
        <v>3354</v>
      </c>
      <c r="N468" s="191"/>
      <c r="O468" s="192">
        <v>2.29782</v>
      </c>
      <c r="P468" s="194"/>
      <c r="Q468" s="195">
        <f t="shared" ref="Q468:R468" si="467">(O468*24*3600*30/8)/100000</f>
        <v>7.4449368</v>
      </c>
      <c r="R468" s="195">
        <f t="shared" si="467"/>
        <v>0</v>
      </c>
      <c r="S468" s="197">
        <v>0.0</v>
      </c>
      <c r="T468" s="201">
        <f t="shared" si="31"/>
        <v>1</v>
      </c>
      <c r="U468" s="201">
        <v>0.99</v>
      </c>
      <c r="V468" s="194">
        <v>2678400.0</v>
      </c>
      <c r="W468" s="182">
        <f t="shared" si="3"/>
        <v>0</v>
      </c>
      <c r="X468" s="203" t="s">
        <v>291</v>
      </c>
      <c r="Y468" s="204">
        <v>2319819.0</v>
      </c>
      <c r="Z468" s="182"/>
      <c r="AA468" s="182"/>
      <c r="AB468" s="182"/>
      <c r="AC468" s="182"/>
      <c r="AD468" s="182"/>
      <c r="AE468" s="206">
        <f t="shared" si="137"/>
        <v>2319819</v>
      </c>
      <c r="AF468" s="207">
        <f t="shared" si="5"/>
        <v>2319819</v>
      </c>
      <c r="AG468" s="184"/>
      <c r="AH468" s="170"/>
      <c r="AI468" s="184"/>
      <c r="AJ468" s="2"/>
      <c r="AK468" s="535"/>
      <c r="AL468" s="10"/>
      <c r="AM468" s="211"/>
      <c r="AN468" s="51"/>
      <c r="AO468" s="212"/>
      <c r="AP468" s="10"/>
      <c r="AQ468" s="213"/>
      <c r="AR468" s="213"/>
      <c r="AS468" s="211"/>
      <c r="AT468" s="211"/>
      <c r="AU468" s="211"/>
      <c r="AV468" s="214"/>
      <c r="AW468" s="21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</row>
    <row r="469" ht="22.5" customHeight="1">
      <c r="A469" s="170">
        <f t="shared" si="6"/>
        <v>464</v>
      </c>
      <c r="B469" s="173" t="s">
        <v>3022</v>
      </c>
      <c r="C469" s="182" t="str">
        <f t="array" ref="C469">_xlfn.XLOOKUP(G469,DATABASE!$A$2:$A$806,DATABASE!$B$2:$B$806)</f>
        <v>ATM Kec. Prambon JL.Ry Prambon-Kediri, Gading,Kab.Nganjuk</v>
      </c>
      <c r="D469" s="184" t="str">
        <f t="array" ref="D469">_xlfn.XLOOKUP(G469,DATABASE!$A$2:$A$809,DATABASE!$C$2:$C$809)</f>
        <v>ATM</v>
      </c>
      <c r="E469" s="184" t="s">
        <v>351</v>
      </c>
      <c r="F469" s="184" t="s">
        <v>243</v>
      </c>
      <c r="G469" s="184" t="s">
        <v>2453</v>
      </c>
      <c r="H469" s="184">
        <v>202512.0</v>
      </c>
      <c r="I469" s="184" t="s">
        <v>1258</v>
      </c>
      <c r="J469" s="182"/>
      <c r="K469" s="184"/>
      <c r="L469" s="182" t="s">
        <v>2455</v>
      </c>
      <c r="M469" s="194" t="s">
        <v>3361</v>
      </c>
      <c r="N469" s="191"/>
      <c r="O469" s="192">
        <v>1.26601</v>
      </c>
      <c r="P469" s="194"/>
      <c r="Q469" s="195">
        <f t="shared" ref="Q469:R469" si="468">(O469*24*3600*30/8)/100000</f>
        <v>4.1018724</v>
      </c>
      <c r="R469" s="195">
        <f t="shared" si="468"/>
        <v>0</v>
      </c>
      <c r="S469" s="197">
        <v>0.0</v>
      </c>
      <c r="T469" s="201">
        <f t="shared" si="31"/>
        <v>1</v>
      </c>
      <c r="U469" s="201">
        <v>0.99</v>
      </c>
      <c r="V469" s="194">
        <v>2678400.0</v>
      </c>
      <c r="W469" s="182">
        <f t="shared" si="3"/>
        <v>0</v>
      </c>
      <c r="X469" s="203" t="s">
        <v>291</v>
      </c>
      <c r="Y469" s="204">
        <v>1300000.0</v>
      </c>
      <c r="Z469" s="182"/>
      <c r="AA469" s="182"/>
      <c r="AB469" s="182"/>
      <c r="AC469" s="182"/>
      <c r="AD469" s="182"/>
      <c r="AE469" s="206">
        <f t="shared" si="137"/>
        <v>1300000</v>
      </c>
      <c r="AF469" s="207">
        <f t="shared" si="5"/>
        <v>1300000</v>
      </c>
      <c r="AG469" s="184"/>
      <c r="AH469" s="170"/>
      <c r="AI469" s="184"/>
      <c r="AJ469" s="2"/>
      <c r="AK469" s="2"/>
      <c r="AL469" s="10"/>
      <c r="AM469" s="211"/>
      <c r="AN469" s="51"/>
      <c r="AO469" s="212"/>
      <c r="AP469" s="10"/>
      <c r="AQ469" s="213"/>
      <c r="AR469" s="213"/>
      <c r="AS469" s="211"/>
      <c r="AT469" s="211"/>
      <c r="AU469" s="211"/>
      <c r="AV469" s="214"/>
      <c r="AW469" s="21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</row>
    <row r="470" ht="22.5" customHeight="1">
      <c r="A470" s="170">
        <f t="shared" si="6"/>
        <v>465</v>
      </c>
      <c r="B470" s="173" t="s">
        <v>3022</v>
      </c>
      <c r="C470" s="182" t="str">
        <f t="array" ref="C470">_xlfn.XLOOKUP(G470,DATABASE!$A$2:$A$806,DATABASE!$B$2:$B$806)</f>
        <v>ATM Kec Sawahan Nganjuk,Jl. Raya Sawahan-Sedudo, Nganjuk (Pasar Sawahan)</v>
      </c>
      <c r="D470" s="184" t="str">
        <f t="array" ref="D470">_xlfn.XLOOKUP(G470,DATABASE!$A$2:$A$809,DATABASE!$C$2:$C$809)</f>
        <v>ATM</v>
      </c>
      <c r="E470" s="184" t="s">
        <v>351</v>
      </c>
      <c r="F470" s="184" t="s">
        <v>243</v>
      </c>
      <c r="G470" s="184" t="s">
        <v>2638</v>
      </c>
      <c r="H470" s="184">
        <v>202512.0</v>
      </c>
      <c r="I470" s="184" t="s">
        <v>1258</v>
      </c>
      <c r="J470" s="182"/>
      <c r="K470" s="184"/>
      <c r="L470" s="182" t="s">
        <v>2640</v>
      </c>
      <c r="M470" s="194" t="s">
        <v>3367</v>
      </c>
      <c r="N470" s="191"/>
      <c r="O470" s="192">
        <v>1.23876</v>
      </c>
      <c r="P470" s="194"/>
      <c r="Q470" s="195">
        <f t="shared" ref="Q470:R470" si="469">(O470*24*3600*30/8)/100000</f>
        <v>4.0135824</v>
      </c>
      <c r="R470" s="195">
        <f t="shared" si="469"/>
        <v>0</v>
      </c>
      <c r="S470" s="197">
        <v>0.0</v>
      </c>
      <c r="T470" s="201">
        <f t="shared" si="31"/>
        <v>1</v>
      </c>
      <c r="U470" s="201">
        <v>0.99</v>
      </c>
      <c r="V470" s="194">
        <v>2678400.0</v>
      </c>
      <c r="W470" s="182">
        <f t="shared" si="3"/>
        <v>0</v>
      </c>
      <c r="X470" s="203" t="s">
        <v>291</v>
      </c>
      <c r="Y470" s="204">
        <v>1300000.0</v>
      </c>
      <c r="Z470" s="182"/>
      <c r="AA470" s="182"/>
      <c r="AB470" s="182"/>
      <c r="AC470" s="182"/>
      <c r="AD470" s="182"/>
      <c r="AE470" s="206">
        <f t="shared" si="137"/>
        <v>1300000</v>
      </c>
      <c r="AF470" s="207">
        <f t="shared" si="5"/>
        <v>1300000</v>
      </c>
      <c r="AG470" s="184"/>
      <c r="AH470" s="170"/>
      <c r="AI470" s="184"/>
      <c r="AJ470" s="2"/>
      <c r="AK470" s="2"/>
      <c r="AL470" s="10"/>
      <c r="AM470" s="211"/>
      <c r="AN470" s="51"/>
      <c r="AO470" s="212"/>
      <c r="AP470" s="10"/>
      <c r="AQ470" s="213"/>
      <c r="AR470" s="213"/>
      <c r="AS470" s="211"/>
      <c r="AT470" s="211"/>
      <c r="AU470" s="211"/>
      <c r="AV470" s="214"/>
      <c r="AW470" s="21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</row>
    <row r="471" ht="22.5" customHeight="1">
      <c r="A471" s="170">
        <f t="shared" si="6"/>
        <v>466</v>
      </c>
      <c r="B471" s="173" t="s">
        <v>3022</v>
      </c>
      <c r="C471" s="182" t="str">
        <f t="array" ref="C471">_xlfn.XLOOKUP(G471,DATABASE!$A$2:$A$806,DATABASE!$B$2:$B$806)</f>
        <v>ATM RS Bayangkara JL Abdurahman Saleh VI No 56 Kauman, Nganjuk</v>
      </c>
      <c r="D471" s="184" t="str">
        <f t="array" ref="D471">_xlfn.XLOOKUP(G471,DATABASE!$A$2:$A$809,DATABASE!$C$2:$C$809)</f>
        <v>ATM</v>
      </c>
      <c r="E471" s="184" t="s">
        <v>351</v>
      </c>
      <c r="F471" s="184" t="s">
        <v>243</v>
      </c>
      <c r="G471" s="184" t="s">
        <v>994</v>
      </c>
      <c r="H471" s="184">
        <v>202512.0</v>
      </c>
      <c r="I471" s="184" t="s">
        <v>1258</v>
      </c>
      <c r="J471" s="182"/>
      <c r="K471" s="184"/>
      <c r="L471" s="182" t="s">
        <v>996</v>
      </c>
      <c r="M471" s="194" t="s">
        <v>3370</v>
      </c>
      <c r="N471" s="191"/>
      <c r="O471" s="192">
        <v>0.21569</v>
      </c>
      <c r="P471" s="194"/>
      <c r="Q471" s="195">
        <f t="shared" ref="Q471:R471" si="470">(O471*24*3600*30/8)/100000</f>
        <v>0.6988356</v>
      </c>
      <c r="R471" s="195">
        <f t="shared" si="470"/>
        <v>0</v>
      </c>
      <c r="S471" s="197">
        <v>0.0</v>
      </c>
      <c r="T471" s="201">
        <f t="shared" si="31"/>
        <v>1</v>
      </c>
      <c r="U471" s="201">
        <v>0.99</v>
      </c>
      <c r="V471" s="194">
        <v>2678400.0</v>
      </c>
      <c r="W471" s="182">
        <f t="shared" si="3"/>
        <v>0</v>
      </c>
      <c r="X471" s="203" t="s">
        <v>291</v>
      </c>
      <c r="Y471" s="204">
        <v>1300000.0</v>
      </c>
      <c r="Z471" s="182"/>
      <c r="AA471" s="182"/>
      <c r="AB471" s="182"/>
      <c r="AC471" s="182"/>
      <c r="AD471" s="182"/>
      <c r="AE471" s="206">
        <f t="shared" si="137"/>
        <v>1300000</v>
      </c>
      <c r="AF471" s="207">
        <f t="shared" si="5"/>
        <v>1300000</v>
      </c>
      <c r="AG471" s="184"/>
      <c r="AH471" s="170"/>
      <c r="AI471" s="184"/>
      <c r="AJ471" s="2"/>
      <c r="AK471" s="2"/>
      <c r="AL471" s="10"/>
      <c r="AM471" s="211"/>
      <c r="AN471" s="51"/>
      <c r="AO471" s="212"/>
      <c r="AP471" s="10"/>
      <c r="AQ471" s="213"/>
      <c r="AR471" s="213"/>
      <c r="AS471" s="211"/>
      <c r="AT471" s="211"/>
      <c r="AU471" s="211"/>
      <c r="AV471" s="214"/>
      <c r="AW471" s="21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</row>
    <row r="472" ht="22.5" customHeight="1">
      <c r="A472" s="170">
        <f t="shared" si="6"/>
        <v>467</v>
      </c>
      <c r="B472" s="173" t="s">
        <v>3025</v>
      </c>
      <c r="C472" s="182" t="str">
        <f t="array" ref="C472">_xlfn.XLOOKUP(G472,DATABASE!$A$2:$A$806,DATABASE!$B$2:$B$806)</f>
        <v>Cabang Ponorogo</v>
      </c>
      <c r="D472" s="184" t="str">
        <f t="array" ref="D472">_xlfn.XLOOKUP(G472,DATABASE!$A$2:$A$809,DATABASE!$C$2:$C$809)</f>
        <v>CABANG</v>
      </c>
      <c r="E472" s="184" t="s">
        <v>351</v>
      </c>
      <c r="F472" s="184" t="s">
        <v>243</v>
      </c>
      <c r="G472" s="184" t="s">
        <v>998</v>
      </c>
      <c r="H472" s="184">
        <v>202512.0</v>
      </c>
      <c r="I472" s="184" t="s">
        <v>575</v>
      </c>
      <c r="J472" s="182"/>
      <c r="K472" s="184"/>
      <c r="L472" s="182" t="s">
        <v>996</v>
      </c>
      <c r="M472" s="194" t="s">
        <v>3370</v>
      </c>
      <c r="N472" s="191"/>
      <c r="O472" s="192">
        <v>92.49000000000001</v>
      </c>
      <c r="P472" s="194"/>
      <c r="Q472" s="195">
        <f t="shared" ref="Q472:R472" si="471">(O472*24*3600*30/8)/100000</f>
        <v>299.6676</v>
      </c>
      <c r="R472" s="195">
        <f t="shared" si="471"/>
        <v>0</v>
      </c>
      <c r="S472" s="197">
        <v>0.0</v>
      </c>
      <c r="T472" s="201">
        <f t="shared" si="31"/>
        <v>1</v>
      </c>
      <c r="U472" s="201">
        <v>0.99</v>
      </c>
      <c r="V472" s="194">
        <v>2678400.0</v>
      </c>
      <c r="W472" s="182">
        <f t="shared" si="3"/>
        <v>0</v>
      </c>
      <c r="X472" s="203" t="s">
        <v>291</v>
      </c>
      <c r="Y472" s="204">
        <v>3671171.0</v>
      </c>
      <c r="Z472" s="182"/>
      <c r="AA472" s="182"/>
      <c r="AB472" s="182"/>
      <c r="AC472" s="182"/>
      <c r="AD472" s="182"/>
      <c r="AE472" s="206">
        <f t="shared" si="137"/>
        <v>3671171</v>
      </c>
      <c r="AF472" s="207">
        <f t="shared" si="5"/>
        <v>3671171</v>
      </c>
      <c r="AG472" s="207">
        <v>4.5890891E7</v>
      </c>
      <c r="AH472" s="170"/>
      <c r="AI472" s="184"/>
      <c r="AJ472" s="2"/>
      <c r="AK472" s="2"/>
      <c r="AL472" s="10"/>
      <c r="AM472" s="211"/>
      <c r="AN472" s="51"/>
      <c r="AO472" s="212"/>
      <c r="AP472" s="10"/>
      <c r="AQ472" s="213"/>
      <c r="AR472" s="213"/>
      <c r="AS472" s="211"/>
      <c r="AT472" s="211"/>
      <c r="AU472" s="211"/>
      <c r="AV472" s="214"/>
      <c r="AW472" s="214"/>
      <c r="AX472" s="310"/>
      <c r="AY472" s="310"/>
      <c r="AZ472" s="310"/>
      <c r="BA472" s="310"/>
      <c r="BB472" s="310"/>
      <c r="BC472" s="310"/>
      <c r="BD472" s="310"/>
      <c r="BE472" s="310"/>
      <c r="BF472" s="310"/>
      <c r="BG472" s="310"/>
      <c r="BH472" s="310"/>
      <c r="BI472" s="310"/>
      <c r="BJ472" s="310"/>
      <c r="BK472" s="310"/>
      <c r="BL472" s="310"/>
      <c r="BM472" s="310"/>
      <c r="BN472" s="310"/>
      <c r="BO472" s="310"/>
      <c r="BP472" s="310"/>
      <c r="BQ472" s="310"/>
      <c r="BR472" s="310"/>
      <c r="BS472" s="310"/>
      <c r="BT472" s="310"/>
      <c r="BU472" s="310"/>
    </row>
    <row r="473" ht="22.5" customHeight="1">
      <c r="A473" s="170">
        <f t="shared" si="6"/>
        <v>468</v>
      </c>
      <c r="B473" s="173" t="s">
        <v>3025</v>
      </c>
      <c r="C473" s="182" t="str">
        <f t="array" ref="C473">_xlfn.XLOOKUP(G473,DATABASE!$A$2:$A$806,DATABASE!$B$2:$B$806)</f>
        <v>Samsat Online Capem Sumoroto, Raya Sumoroto 5</v>
      </c>
      <c r="D473" s="184" t="str">
        <f t="array" ref="D473">_xlfn.XLOOKUP(G473,DATABASE!$A$2:$A$809,DATABASE!$C$2:$C$809)</f>
        <v>SAMSAT ONLINE</v>
      </c>
      <c r="E473" s="184" t="s">
        <v>351</v>
      </c>
      <c r="F473" s="184" t="s">
        <v>243</v>
      </c>
      <c r="G473" s="184" t="s">
        <v>287</v>
      </c>
      <c r="H473" s="184">
        <v>202512.0</v>
      </c>
      <c r="I473" s="184" t="s">
        <v>480</v>
      </c>
      <c r="J473" s="182"/>
      <c r="K473" s="184"/>
      <c r="L473" s="182" t="s">
        <v>289</v>
      </c>
      <c r="M473" s="194" t="s">
        <v>3371</v>
      </c>
      <c r="N473" s="191"/>
      <c r="O473" s="192">
        <v>2.16221</v>
      </c>
      <c r="P473" s="194"/>
      <c r="Q473" s="195">
        <f t="shared" ref="Q473:R473" si="472">(O473*24*3600*30/8)/100000</f>
        <v>7.0055604</v>
      </c>
      <c r="R473" s="195">
        <f t="shared" si="472"/>
        <v>0</v>
      </c>
      <c r="S473" s="197">
        <v>0.0</v>
      </c>
      <c r="T473" s="201">
        <f t="shared" si="31"/>
        <v>1</v>
      </c>
      <c r="U473" s="201">
        <v>0.99</v>
      </c>
      <c r="V473" s="194">
        <v>2678400.0</v>
      </c>
      <c r="W473" s="182">
        <f t="shared" si="3"/>
        <v>0</v>
      </c>
      <c r="X473" s="203" t="s">
        <v>291</v>
      </c>
      <c r="Y473" s="204">
        <v>1950000.0</v>
      </c>
      <c r="Z473" s="182"/>
      <c r="AA473" s="182"/>
      <c r="AB473" s="182"/>
      <c r="AC473" s="182"/>
      <c r="AD473" s="182"/>
      <c r="AE473" s="206">
        <f t="shared" si="137"/>
        <v>1950000</v>
      </c>
      <c r="AF473" s="207">
        <f t="shared" si="5"/>
        <v>1950000</v>
      </c>
      <c r="AG473" s="184"/>
      <c r="AH473" s="170"/>
      <c r="AI473" s="184"/>
      <c r="AJ473" s="2"/>
      <c r="AK473" s="2"/>
      <c r="AL473" s="10"/>
      <c r="AM473" s="211"/>
      <c r="AN473" s="51"/>
      <c r="AO473" s="212"/>
      <c r="AP473" s="10"/>
      <c r="AQ473" s="213"/>
      <c r="AR473" s="213"/>
      <c r="AS473" s="211"/>
      <c r="AT473" s="211"/>
      <c r="AU473" s="211"/>
      <c r="AV473" s="214"/>
      <c r="AW473" s="21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</row>
    <row r="474" ht="22.5" customHeight="1">
      <c r="A474" s="170">
        <f t="shared" si="6"/>
        <v>469</v>
      </c>
      <c r="B474" s="173" t="s">
        <v>3025</v>
      </c>
      <c r="C474" s="182" t="str">
        <f t="array" ref="C474">_xlfn.XLOOKUP(G474,DATABASE!$A$2:$A$806,DATABASE!$B$2:$B$806)</f>
        <v>Capem Jetis, Jl.Sukowati 18, Jetis</v>
      </c>
      <c r="D474" s="184" t="str">
        <f t="array" ref="D474">_xlfn.XLOOKUP(G474,DATABASE!$A$2:$A$809,DATABASE!$C$2:$C$809)</f>
        <v>CAPEM</v>
      </c>
      <c r="E474" s="184" t="s">
        <v>351</v>
      </c>
      <c r="F474" s="184" t="s">
        <v>243</v>
      </c>
      <c r="G474" s="184" t="s">
        <v>2261</v>
      </c>
      <c r="H474" s="184">
        <v>202512.0</v>
      </c>
      <c r="I474" s="184" t="s">
        <v>753</v>
      </c>
      <c r="J474" s="182"/>
      <c r="K474" s="184"/>
      <c r="L474" s="182" t="s">
        <v>2263</v>
      </c>
      <c r="M474" s="191">
        <v>43711.0</v>
      </c>
      <c r="N474" s="191"/>
      <c r="O474" s="192">
        <v>18.67</v>
      </c>
      <c r="P474" s="194"/>
      <c r="Q474" s="195">
        <f t="shared" ref="Q474:R474" si="473">(O474*24*3600*30/8)/100000</f>
        <v>60.4908</v>
      </c>
      <c r="R474" s="195">
        <f t="shared" si="473"/>
        <v>0</v>
      </c>
      <c r="S474" s="197">
        <v>0.0</v>
      </c>
      <c r="T474" s="201">
        <f t="shared" si="31"/>
        <v>1</v>
      </c>
      <c r="U474" s="201">
        <v>0.99</v>
      </c>
      <c r="V474" s="194">
        <v>2678400.0</v>
      </c>
      <c r="W474" s="182">
        <f t="shared" si="3"/>
        <v>0</v>
      </c>
      <c r="X474" s="203" t="s">
        <v>291</v>
      </c>
      <c r="Y474" s="204">
        <v>2792792.0</v>
      </c>
      <c r="Z474" s="182"/>
      <c r="AA474" s="182"/>
      <c r="AB474" s="182"/>
      <c r="AC474" s="182"/>
      <c r="AD474" s="182"/>
      <c r="AE474" s="206">
        <f t="shared" si="137"/>
        <v>2792792</v>
      </c>
      <c r="AF474" s="207">
        <f t="shared" si="5"/>
        <v>2792792</v>
      </c>
      <c r="AG474" s="184"/>
      <c r="AH474" s="170"/>
      <c r="AI474" s="184"/>
      <c r="AJ474" s="2"/>
      <c r="AK474" s="2"/>
      <c r="AL474" s="10"/>
      <c r="AM474" s="211"/>
      <c r="AN474" s="51"/>
      <c r="AO474" s="212"/>
      <c r="AP474" s="10"/>
      <c r="AQ474" s="213"/>
      <c r="AR474" s="213"/>
      <c r="AS474" s="211"/>
      <c r="AT474" s="211"/>
      <c r="AU474" s="211"/>
      <c r="AV474" s="214"/>
      <c r="AW474" s="21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</row>
    <row r="475" ht="22.5" customHeight="1">
      <c r="A475" s="170">
        <f t="shared" si="6"/>
        <v>470</v>
      </c>
      <c r="B475" s="173" t="s">
        <v>3025</v>
      </c>
      <c r="C475" s="182" t="str">
        <f t="array" ref="C475">_xlfn.XLOOKUP(G475,DATABASE!$A$2:$A$806,DATABASE!$B$2:$B$806)</f>
        <v>Kantor Kas RSUD Ponorogo, Ciptomangunkusumo Ponorogo</v>
      </c>
      <c r="D475" s="184" t="str">
        <f t="array" ref="D475">_xlfn.XLOOKUP(G475,DATABASE!$A$2:$A$809,DATABASE!$C$2:$C$809)</f>
        <v>KANTOR KAS</v>
      </c>
      <c r="E475" s="184" t="s">
        <v>351</v>
      </c>
      <c r="F475" s="184" t="s">
        <v>243</v>
      </c>
      <c r="G475" s="184" t="s">
        <v>728</v>
      </c>
      <c r="H475" s="184">
        <v>202512.0</v>
      </c>
      <c r="I475" s="184" t="s">
        <v>461</v>
      </c>
      <c r="J475" s="182"/>
      <c r="K475" s="184"/>
      <c r="L475" s="182" t="s">
        <v>730</v>
      </c>
      <c r="M475" s="194" t="s">
        <v>2213</v>
      </c>
      <c r="N475" s="191"/>
      <c r="O475" s="192">
        <v>4.42</v>
      </c>
      <c r="P475" s="194"/>
      <c r="Q475" s="195">
        <f t="shared" ref="Q475:R475" si="474">(O475*24*3600*30/8)/100000</f>
        <v>14.3208</v>
      </c>
      <c r="R475" s="195">
        <f t="shared" si="474"/>
        <v>0</v>
      </c>
      <c r="S475" s="197">
        <v>0.0</v>
      </c>
      <c r="T475" s="201">
        <f t="shared" si="31"/>
        <v>1</v>
      </c>
      <c r="U475" s="201">
        <v>0.99</v>
      </c>
      <c r="V475" s="194">
        <v>2678400.0</v>
      </c>
      <c r="W475" s="182">
        <f t="shared" si="3"/>
        <v>0</v>
      </c>
      <c r="X475" s="203" t="s">
        <v>291</v>
      </c>
      <c r="Y475" s="204">
        <v>2319819.0</v>
      </c>
      <c r="Z475" s="182"/>
      <c r="AA475" s="182"/>
      <c r="AB475" s="182"/>
      <c r="AC475" s="182"/>
      <c r="AD475" s="182"/>
      <c r="AE475" s="206">
        <f t="shared" si="137"/>
        <v>2319819</v>
      </c>
      <c r="AF475" s="207">
        <f t="shared" si="5"/>
        <v>2319819</v>
      </c>
      <c r="AG475" s="184"/>
      <c r="AH475" s="170"/>
      <c r="AI475" s="184"/>
      <c r="AJ475" s="2"/>
      <c r="AK475" s="2"/>
      <c r="AL475" s="10"/>
      <c r="AM475" s="211"/>
      <c r="AN475" s="51"/>
      <c r="AO475" s="212"/>
      <c r="AP475" s="10"/>
      <c r="AQ475" s="213"/>
      <c r="AR475" s="213"/>
      <c r="AS475" s="211"/>
      <c r="AT475" s="211"/>
      <c r="AU475" s="211"/>
      <c r="AV475" s="214"/>
      <c r="AW475" s="21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</row>
    <row r="476" ht="22.5" customHeight="1">
      <c r="A476" s="170">
        <f t="shared" si="6"/>
        <v>471</v>
      </c>
      <c r="B476" s="173" t="s">
        <v>3025</v>
      </c>
      <c r="C476" s="182" t="str">
        <f t="array" ref="C476">_xlfn.XLOOKUP(G476,DATABASE!$A$2:$A$806,DATABASE!$B$2:$B$806)</f>
        <v>PBB Pemda Ponorogo Alun-alun Utara 9 Ponorogo</v>
      </c>
      <c r="D476" s="184" t="str">
        <f t="array" ref="D476">_xlfn.XLOOKUP(G476,DATABASE!$A$2:$A$809,DATABASE!$C$2:$C$809)</f>
        <v>PBB</v>
      </c>
      <c r="E476" s="184" t="s">
        <v>351</v>
      </c>
      <c r="F476" s="184" t="s">
        <v>243</v>
      </c>
      <c r="G476" s="184" t="s">
        <v>732</v>
      </c>
      <c r="H476" s="184">
        <v>202512.0</v>
      </c>
      <c r="I476" s="184" t="s">
        <v>461</v>
      </c>
      <c r="J476" s="182"/>
      <c r="K476" s="184"/>
      <c r="L476" s="182" t="s">
        <v>730</v>
      </c>
      <c r="M476" s="194" t="s">
        <v>2213</v>
      </c>
      <c r="N476" s="191"/>
      <c r="O476" s="192">
        <v>4.390000000000001</v>
      </c>
      <c r="P476" s="194"/>
      <c r="Q476" s="195">
        <f t="shared" ref="Q476:R476" si="475">(O476*24*3600*30/8)/100000</f>
        <v>14.2236</v>
      </c>
      <c r="R476" s="195">
        <f t="shared" si="475"/>
        <v>0</v>
      </c>
      <c r="S476" s="197">
        <v>0.0</v>
      </c>
      <c r="T476" s="201">
        <f t="shared" si="31"/>
        <v>1</v>
      </c>
      <c r="U476" s="201">
        <v>0.99</v>
      </c>
      <c r="V476" s="194">
        <v>2678400.0</v>
      </c>
      <c r="W476" s="182">
        <f t="shared" si="3"/>
        <v>0</v>
      </c>
      <c r="X476" s="203" t="s">
        <v>291</v>
      </c>
      <c r="Y476" s="204">
        <v>2319819.0</v>
      </c>
      <c r="Z476" s="182"/>
      <c r="AA476" s="182"/>
      <c r="AB476" s="182"/>
      <c r="AC476" s="182"/>
      <c r="AD476" s="182"/>
      <c r="AE476" s="206">
        <f t="shared" si="137"/>
        <v>2319819</v>
      </c>
      <c r="AF476" s="207">
        <f t="shared" si="5"/>
        <v>2319819</v>
      </c>
      <c r="AG476" s="184"/>
      <c r="AH476" s="170" t="s">
        <v>276</v>
      </c>
      <c r="AI476" s="184"/>
      <c r="AJ476" s="2"/>
      <c r="AK476" s="2"/>
      <c r="AL476" s="10"/>
      <c r="AM476" s="211"/>
      <c r="AN476" s="51"/>
      <c r="AO476" s="212"/>
      <c r="AP476" s="10"/>
      <c r="AQ476" s="213"/>
      <c r="AR476" s="213"/>
      <c r="AS476" s="211"/>
      <c r="AT476" s="211"/>
      <c r="AU476" s="211"/>
      <c r="AV476" s="214"/>
      <c r="AW476" s="21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</row>
    <row r="477" ht="22.5" customHeight="1">
      <c r="A477" s="170">
        <f t="shared" si="6"/>
        <v>472</v>
      </c>
      <c r="B477" s="173" t="s">
        <v>3025</v>
      </c>
      <c r="C477" s="182" t="str">
        <f t="array" ref="C477">_xlfn.XLOOKUP(G477,DATABASE!$A$2:$A$806,DATABASE!$B$2:$B$806)</f>
        <v>Kantor Kas Jenangan, Jl Raya Ponorogo Jenangan, Ponorogo</v>
      </c>
      <c r="D477" s="184" t="str">
        <f t="array" ref="D477">_xlfn.XLOOKUP(G477,DATABASE!$A$2:$A$809,DATABASE!$C$2:$C$809)</f>
        <v>KANTOR KAS</v>
      </c>
      <c r="E477" s="184" t="s">
        <v>351</v>
      </c>
      <c r="F477" s="184" t="s">
        <v>243</v>
      </c>
      <c r="G477" s="184" t="s">
        <v>1230</v>
      </c>
      <c r="H477" s="184">
        <v>202512.0</v>
      </c>
      <c r="I477" s="184" t="s">
        <v>461</v>
      </c>
      <c r="J477" s="182"/>
      <c r="K477" s="184"/>
      <c r="L477" s="182" t="s">
        <v>1232</v>
      </c>
      <c r="M477" s="194" t="s">
        <v>3372</v>
      </c>
      <c r="N477" s="191"/>
      <c r="O477" s="192">
        <v>8.469999999999999</v>
      </c>
      <c r="P477" s="194"/>
      <c r="Q477" s="195">
        <f t="shared" ref="Q477:R477" si="476">(O477*24*3600*30/8)/100000</f>
        <v>27.4428</v>
      </c>
      <c r="R477" s="195">
        <f t="shared" si="476"/>
        <v>0</v>
      </c>
      <c r="S477" s="197">
        <v>0.0</v>
      </c>
      <c r="T477" s="201">
        <f t="shared" si="31"/>
        <v>1</v>
      </c>
      <c r="U477" s="201">
        <v>0.99</v>
      </c>
      <c r="V477" s="194">
        <v>2678400.0</v>
      </c>
      <c r="W477" s="182">
        <f t="shared" si="3"/>
        <v>0</v>
      </c>
      <c r="X477" s="203" t="s">
        <v>291</v>
      </c>
      <c r="Y477" s="204">
        <v>2319819.0</v>
      </c>
      <c r="Z477" s="182"/>
      <c r="AA477" s="182"/>
      <c r="AB477" s="182"/>
      <c r="AC477" s="182"/>
      <c r="AD477" s="182"/>
      <c r="AE477" s="206">
        <f t="shared" si="137"/>
        <v>2319819</v>
      </c>
      <c r="AF477" s="207">
        <f t="shared" si="5"/>
        <v>2319819</v>
      </c>
      <c r="AG477" s="184"/>
      <c r="AH477" s="170"/>
      <c r="AI477" s="184"/>
      <c r="AJ477" s="2"/>
      <c r="AK477" s="2"/>
      <c r="AL477" s="10"/>
      <c r="AM477" s="211"/>
      <c r="AN477" s="51"/>
      <c r="AO477" s="212"/>
      <c r="AP477" s="10"/>
      <c r="AQ477" s="213"/>
      <c r="AR477" s="213"/>
      <c r="AS477" s="211"/>
      <c r="AT477" s="211"/>
      <c r="AU477" s="211"/>
      <c r="AV477" s="214"/>
      <c r="AW477" s="21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</row>
    <row r="478" ht="22.5" customHeight="1">
      <c r="A478" s="170">
        <f t="shared" si="6"/>
        <v>473</v>
      </c>
      <c r="B478" s="173" t="s">
        <v>3025</v>
      </c>
      <c r="C478" s="182" t="str">
        <f t="array" ref="C478">_xlfn.XLOOKUP(G478,DATABASE!$A$2:$A$806,DATABASE!$B$2:$B$806)</f>
        <v>Capem Pulung, Jl Raya Pulung, PONOROGO</v>
      </c>
      <c r="D478" s="184" t="str">
        <f t="array" ref="D478">_xlfn.XLOOKUP(G478,DATABASE!$A$2:$A$809,DATABASE!$C$2:$C$809)</f>
        <v>CAPEM</v>
      </c>
      <c r="E478" s="184" t="s">
        <v>351</v>
      </c>
      <c r="F478" s="184" t="s">
        <v>243</v>
      </c>
      <c r="G478" s="184" t="s">
        <v>1234</v>
      </c>
      <c r="H478" s="184">
        <v>202512.0</v>
      </c>
      <c r="I478" s="184" t="s">
        <v>753</v>
      </c>
      <c r="J478" s="182"/>
      <c r="K478" s="184"/>
      <c r="L478" s="182" t="s">
        <v>1232</v>
      </c>
      <c r="M478" s="194" t="s">
        <v>3372</v>
      </c>
      <c r="N478" s="191"/>
      <c r="O478" s="192">
        <v>17.54</v>
      </c>
      <c r="P478" s="194"/>
      <c r="Q478" s="195">
        <f t="shared" ref="Q478:R478" si="477">(O478*24*3600*30/8)/100000</f>
        <v>56.8296</v>
      </c>
      <c r="R478" s="195">
        <f t="shared" si="477"/>
        <v>0</v>
      </c>
      <c r="S478" s="197">
        <v>0.0</v>
      </c>
      <c r="T478" s="201">
        <f t="shared" si="31"/>
        <v>1</v>
      </c>
      <c r="U478" s="201">
        <v>0.99</v>
      </c>
      <c r="V478" s="194">
        <v>2678400.0</v>
      </c>
      <c r="W478" s="182">
        <f t="shared" si="3"/>
        <v>0</v>
      </c>
      <c r="X478" s="203" t="s">
        <v>291</v>
      </c>
      <c r="Y478" s="204">
        <v>2792792.0</v>
      </c>
      <c r="Z478" s="182"/>
      <c r="AA478" s="182"/>
      <c r="AB478" s="182"/>
      <c r="AC478" s="182"/>
      <c r="AD478" s="182"/>
      <c r="AE478" s="206">
        <f t="shared" si="137"/>
        <v>2792792</v>
      </c>
      <c r="AF478" s="207">
        <f t="shared" si="5"/>
        <v>2792792</v>
      </c>
      <c r="AG478" s="184"/>
      <c r="AH478" s="170"/>
      <c r="AI478" s="184"/>
      <c r="AJ478" s="2"/>
      <c r="AK478" s="2"/>
      <c r="AL478" s="10"/>
      <c r="AM478" s="211"/>
      <c r="AN478" s="51"/>
      <c r="AO478" s="212"/>
      <c r="AP478" s="10"/>
      <c r="AQ478" s="213"/>
      <c r="AR478" s="213"/>
      <c r="AS478" s="211"/>
      <c r="AT478" s="211"/>
      <c r="AU478" s="211"/>
      <c r="AV478" s="214"/>
      <c r="AW478" s="21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</row>
    <row r="479" ht="22.5" customHeight="1">
      <c r="A479" s="170">
        <f t="shared" si="6"/>
        <v>474</v>
      </c>
      <c r="B479" s="173" t="s">
        <v>3025</v>
      </c>
      <c r="C479" s="182" t="str">
        <f t="array" ref="C479">_xlfn.XLOOKUP(G479,DATABASE!$A$2:$A$806,DATABASE!$B$2:$B$806)</f>
        <v>ATM Muslimat, Jl A.Yani No 155, Ponorogo</v>
      </c>
      <c r="D479" s="184" t="str">
        <f t="array" ref="D479">_xlfn.XLOOKUP(G479,DATABASE!$A$2:$A$809,DATABASE!$C$2:$C$809)</f>
        <v>ATM</v>
      </c>
      <c r="E479" s="184" t="s">
        <v>351</v>
      </c>
      <c r="F479" s="184" t="s">
        <v>243</v>
      </c>
      <c r="G479" s="184" t="s">
        <v>1528</v>
      </c>
      <c r="H479" s="184">
        <v>202512.0</v>
      </c>
      <c r="I479" s="184" t="s">
        <v>1258</v>
      </c>
      <c r="J479" s="182"/>
      <c r="K479" s="184"/>
      <c r="L479" s="182" t="s">
        <v>1530</v>
      </c>
      <c r="M479" s="194" t="s">
        <v>2913</v>
      </c>
      <c r="N479" s="191"/>
      <c r="O479" s="192">
        <v>42.2</v>
      </c>
      <c r="P479" s="194"/>
      <c r="Q479" s="195">
        <f t="shared" ref="Q479:R479" si="478">(O479*24*3600*30/8)/100000</f>
        <v>136.728</v>
      </c>
      <c r="R479" s="195">
        <f t="shared" si="478"/>
        <v>0</v>
      </c>
      <c r="S479" s="197">
        <v>0.0</v>
      </c>
      <c r="T479" s="201">
        <f t="shared" si="31"/>
        <v>1</v>
      </c>
      <c r="U479" s="201">
        <v>0.99</v>
      </c>
      <c r="V479" s="194">
        <v>2678400.0</v>
      </c>
      <c r="W479" s="182">
        <f t="shared" si="3"/>
        <v>0</v>
      </c>
      <c r="X479" s="203" t="s">
        <v>291</v>
      </c>
      <c r="Y479" s="204">
        <v>1300000.0</v>
      </c>
      <c r="Z479" s="182"/>
      <c r="AA479" s="182"/>
      <c r="AB479" s="182"/>
      <c r="AC479" s="182"/>
      <c r="AD479" s="182"/>
      <c r="AE479" s="206">
        <f t="shared" si="137"/>
        <v>1300000</v>
      </c>
      <c r="AF479" s="207">
        <f t="shared" si="5"/>
        <v>1300000</v>
      </c>
      <c r="AG479" s="184"/>
      <c r="AH479" s="170"/>
      <c r="AI479" s="184"/>
      <c r="AJ479" s="2"/>
      <c r="AK479" s="2"/>
      <c r="AL479" s="10"/>
      <c r="AM479" s="211"/>
      <c r="AN479" s="51"/>
      <c r="AO479" s="212"/>
      <c r="AP479" s="10"/>
      <c r="AQ479" s="213"/>
      <c r="AR479" s="213"/>
      <c r="AS479" s="211"/>
      <c r="AT479" s="211"/>
      <c r="AU479" s="211"/>
      <c r="AV479" s="214"/>
      <c r="AW479" s="21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</row>
    <row r="480" ht="22.5" customHeight="1">
      <c r="A480" s="170">
        <f t="shared" si="6"/>
        <v>475</v>
      </c>
      <c r="B480" s="173" t="s">
        <v>3025</v>
      </c>
      <c r="C480" s="182" t="str">
        <f t="array" ref="C480">_xlfn.XLOOKUP(G480,DATABASE!$A$2:$A$806,DATABASE!$B$2:$B$806)</f>
        <v>Capem Balong, Jl Raya Ponorogo Pacitan, Ponorogo</v>
      </c>
      <c r="D480" s="184" t="str">
        <f t="array" ref="D480">_xlfn.XLOOKUP(G480,DATABASE!$A$2:$A$809,DATABASE!$C$2:$C$809)</f>
        <v>CAPEM</v>
      </c>
      <c r="E480" s="184" t="s">
        <v>351</v>
      </c>
      <c r="F480" s="184" t="s">
        <v>243</v>
      </c>
      <c r="G480" s="184" t="s">
        <v>1532</v>
      </c>
      <c r="H480" s="184">
        <v>202512.0</v>
      </c>
      <c r="I480" s="184" t="s">
        <v>753</v>
      </c>
      <c r="J480" s="536"/>
      <c r="K480" s="184"/>
      <c r="L480" s="182" t="s">
        <v>1530</v>
      </c>
      <c r="M480" s="194" t="s">
        <v>2913</v>
      </c>
      <c r="N480" s="191"/>
      <c r="O480" s="192">
        <v>12.78</v>
      </c>
      <c r="P480" s="194"/>
      <c r="Q480" s="195">
        <f t="shared" ref="Q480:R480" si="479">(O480*24*3600*30/8)/100000</f>
        <v>41.4072</v>
      </c>
      <c r="R480" s="195">
        <f t="shared" si="479"/>
        <v>0</v>
      </c>
      <c r="S480" s="197">
        <v>0.0</v>
      </c>
      <c r="T480" s="201">
        <f t="shared" si="31"/>
        <v>1</v>
      </c>
      <c r="U480" s="201">
        <v>0.99</v>
      </c>
      <c r="V480" s="194">
        <v>2678400.0</v>
      </c>
      <c r="W480" s="182">
        <f t="shared" si="3"/>
        <v>0</v>
      </c>
      <c r="X480" s="203" t="s">
        <v>291</v>
      </c>
      <c r="Y480" s="204">
        <v>2792792.0</v>
      </c>
      <c r="Z480" s="182"/>
      <c r="AA480" s="182"/>
      <c r="AB480" s="182"/>
      <c r="AC480" s="182"/>
      <c r="AD480" s="182"/>
      <c r="AE480" s="206">
        <f t="shared" si="137"/>
        <v>2792792</v>
      </c>
      <c r="AF480" s="207">
        <f t="shared" si="5"/>
        <v>2792792</v>
      </c>
      <c r="AG480" s="184"/>
      <c r="AH480" s="170"/>
      <c r="AI480" s="184"/>
      <c r="AJ480" s="2"/>
      <c r="AK480" s="2"/>
      <c r="AL480" s="10"/>
      <c r="AM480" s="211"/>
      <c r="AN480" s="51"/>
      <c r="AO480" s="212"/>
      <c r="AP480" s="10"/>
      <c r="AQ480" s="213"/>
      <c r="AR480" s="213"/>
      <c r="AS480" s="211"/>
      <c r="AT480" s="211"/>
      <c r="AU480" s="211"/>
      <c r="AV480" s="214"/>
      <c r="AW480" s="21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</row>
    <row r="481" ht="22.5" customHeight="1">
      <c r="A481" s="170">
        <f t="shared" si="6"/>
        <v>476</v>
      </c>
      <c r="B481" s="173" t="s">
        <v>3025</v>
      </c>
      <c r="C481" s="182" t="str">
        <f t="array" ref="C481">_xlfn.XLOOKUP(G481,DATABASE!$A$2:$A$806,DATABASE!$B$2:$B$806)</f>
        <v>ATM SPBU Slahung, Jl Soekarno Hatta 39A, Ponorogo</v>
      </c>
      <c r="D481" s="184" t="str">
        <f t="array" ref="D481">_xlfn.XLOOKUP(G481,DATABASE!$A$2:$A$809,DATABASE!$C$2:$C$809)</f>
        <v>ATM</v>
      </c>
      <c r="E481" s="240" t="s">
        <v>351</v>
      </c>
      <c r="F481" s="241" t="s">
        <v>457</v>
      </c>
      <c r="G481" s="240" t="s">
        <v>1741</v>
      </c>
      <c r="H481" s="240">
        <v>202512.0</v>
      </c>
      <c r="I481" s="240" t="s">
        <v>1258</v>
      </c>
      <c r="J481" s="242"/>
      <c r="K481" s="240"/>
      <c r="L481" s="243" t="s">
        <v>1743</v>
      </c>
      <c r="M481" s="244" t="s">
        <v>3373</v>
      </c>
      <c r="N481" s="579">
        <v>46010.0</v>
      </c>
      <c r="O481" s="246">
        <v>0.67757</v>
      </c>
      <c r="P481" s="244"/>
      <c r="Q481" s="247">
        <f t="shared" ref="Q481:R481" si="480">(O481*24*3600*30/8)/100000</f>
        <v>2.1953268</v>
      </c>
      <c r="R481" s="247">
        <f t="shared" si="480"/>
        <v>0</v>
      </c>
      <c r="S481" s="197">
        <v>0.0</v>
      </c>
      <c r="T481" s="250">
        <f t="shared" si="31"/>
        <v>1</v>
      </c>
      <c r="U481" s="250">
        <v>0.99</v>
      </c>
      <c r="V481" s="194">
        <v>2678400.0</v>
      </c>
      <c r="W481" s="182">
        <f t="shared" si="3"/>
        <v>0</v>
      </c>
      <c r="X481" s="252" t="s">
        <v>291</v>
      </c>
      <c r="Y481" s="258"/>
      <c r="Z481" s="242"/>
      <c r="AA481" s="242"/>
      <c r="AB481" s="260">
        <v>823333.0</v>
      </c>
      <c r="AC481" s="242"/>
      <c r="AD481" s="242"/>
      <c r="AE481" s="262">
        <f t="shared" si="137"/>
        <v>823333</v>
      </c>
      <c r="AF481" s="264">
        <f t="shared" si="5"/>
        <v>823333</v>
      </c>
      <c r="AG481" s="240"/>
      <c r="AH481" s="266"/>
      <c r="AI481" s="268" t="s">
        <v>3374</v>
      </c>
      <c r="AJ481" s="2"/>
      <c r="AK481" s="2"/>
      <c r="AL481" s="10"/>
      <c r="AM481" s="211"/>
      <c r="AN481" s="51"/>
      <c r="AO481" s="212"/>
      <c r="AP481" s="10"/>
      <c r="AQ481" s="213"/>
      <c r="AR481" s="213"/>
      <c r="AS481" s="211"/>
      <c r="AT481" s="211"/>
      <c r="AU481" s="211"/>
      <c r="AV481" s="214"/>
      <c r="AW481" s="21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</row>
    <row r="482" ht="22.5" customHeight="1">
      <c r="A482" s="170">
        <f t="shared" si="6"/>
        <v>477</v>
      </c>
      <c r="B482" s="173" t="s">
        <v>3025</v>
      </c>
      <c r="C482" s="182" t="str">
        <f t="array" ref="C482">_xlfn.XLOOKUP(G482,DATABASE!$A$2:$A$806,DATABASE!$B$2:$B$806)</f>
        <v>ATM Dpn Hotel Aman Jl. Soekarno Hatta 14, Ponorogo</v>
      </c>
      <c r="D482" s="184" t="str">
        <f t="array" ref="D482">_xlfn.XLOOKUP(G482,DATABASE!$A$2:$A$809,DATABASE!$C$2:$C$809)</f>
        <v>ATM</v>
      </c>
      <c r="E482" s="184" t="s">
        <v>351</v>
      </c>
      <c r="F482" s="184" t="s">
        <v>243</v>
      </c>
      <c r="G482" s="184" t="s">
        <v>1749</v>
      </c>
      <c r="H482" s="184">
        <v>202512.0</v>
      </c>
      <c r="I482" s="184" t="s">
        <v>1258</v>
      </c>
      <c r="J482" s="182"/>
      <c r="K482" s="184"/>
      <c r="L482" s="182" t="s">
        <v>1751</v>
      </c>
      <c r="M482" s="191">
        <v>42287.0</v>
      </c>
      <c r="N482" s="191"/>
      <c r="O482" s="192">
        <v>30.7</v>
      </c>
      <c r="P482" s="194"/>
      <c r="Q482" s="195">
        <f t="shared" ref="Q482:R482" si="481">(O482*24*3600*30/8)/100000</f>
        <v>99.468</v>
      </c>
      <c r="R482" s="195">
        <f t="shared" si="481"/>
        <v>0</v>
      </c>
      <c r="S482" s="197">
        <v>0.0</v>
      </c>
      <c r="T482" s="201">
        <f t="shared" si="31"/>
        <v>1</v>
      </c>
      <c r="U482" s="201">
        <v>0.99</v>
      </c>
      <c r="V482" s="194">
        <v>2678400.0</v>
      </c>
      <c r="W482" s="182">
        <f t="shared" si="3"/>
        <v>0</v>
      </c>
      <c r="X482" s="203" t="s">
        <v>291</v>
      </c>
      <c r="Y482" s="204">
        <v>1300000.0</v>
      </c>
      <c r="Z482" s="182"/>
      <c r="AA482" s="182"/>
      <c r="AB482" s="182"/>
      <c r="AC482" s="182"/>
      <c r="AD482" s="182"/>
      <c r="AE482" s="206">
        <f t="shared" si="137"/>
        <v>1300000</v>
      </c>
      <c r="AF482" s="207">
        <f t="shared" si="5"/>
        <v>1300000</v>
      </c>
      <c r="AG482" s="184"/>
      <c r="AH482" s="170"/>
      <c r="AI482" s="184"/>
      <c r="AJ482" s="2"/>
      <c r="AK482" s="2"/>
      <c r="AL482" s="10"/>
      <c r="AM482" s="211"/>
      <c r="AN482" s="51"/>
      <c r="AO482" s="212"/>
      <c r="AP482" s="10"/>
      <c r="AQ482" s="213"/>
      <c r="AR482" s="213"/>
      <c r="AS482" s="211"/>
      <c r="AT482" s="211"/>
      <c r="AU482" s="211"/>
      <c r="AV482" s="214"/>
      <c r="AW482" s="21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</row>
    <row r="483" ht="22.5" customHeight="1">
      <c r="A483" s="170">
        <f t="shared" si="6"/>
        <v>478</v>
      </c>
      <c r="B483" s="173" t="s">
        <v>3025</v>
      </c>
      <c r="C483" s="182" t="str">
        <f t="array" ref="C483">_xlfn.XLOOKUP(G483,DATABASE!$A$2:$A$806,DATABASE!$B$2:$B$806)</f>
        <v>ATM RSUD Damayu Ponorogo Jl Dr.Soetomo 44, Ponorogo</v>
      </c>
      <c r="D483" s="184" t="str">
        <f t="array" ref="D483">_xlfn.XLOOKUP(G483,DATABASE!$A$2:$A$809,DATABASE!$C$2:$C$809)</f>
        <v>ATM</v>
      </c>
      <c r="E483" s="184" t="s">
        <v>351</v>
      </c>
      <c r="F483" s="184" t="s">
        <v>243</v>
      </c>
      <c r="G483" s="184" t="s">
        <v>1854</v>
      </c>
      <c r="H483" s="184">
        <v>202512.0</v>
      </c>
      <c r="I483" s="184" t="s">
        <v>1258</v>
      </c>
      <c r="J483" s="182"/>
      <c r="K483" s="184"/>
      <c r="L483" s="182" t="s">
        <v>1856</v>
      </c>
      <c r="M483" s="191">
        <v>43711.0</v>
      </c>
      <c r="N483" s="191"/>
      <c r="O483" s="192">
        <v>3.04</v>
      </c>
      <c r="P483" s="194"/>
      <c r="Q483" s="195">
        <f t="shared" ref="Q483:R483" si="482">(O483*24*3600*30/8)/100000</f>
        <v>9.8496</v>
      </c>
      <c r="R483" s="195">
        <f t="shared" si="482"/>
        <v>0</v>
      </c>
      <c r="S483" s="197">
        <v>0.0</v>
      </c>
      <c r="T483" s="201">
        <f t="shared" si="31"/>
        <v>1</v>
      </c>
      <c r="U483" s="201">
        <v>0.99</v>
      </c>
      <c r="V483" s="194">
        <v>2678400.0</v>
      </c>
      <c r="W483" s="182">
        <f t="shared" si="3"/>
        <v>0</v>
      </c>
      <c r="X483" s="203" t="s">
        <v>291</v>
      </c>
      <c r="Y483" s="204">
        <v>1300000.0</v>
      </c>
      <c r="Z483" s="182"/>
      <c r="AA483" s="182"/>
      <c r="AB483" s="182"/>
      <c r="AC483" s="182"/>
      <c r="AD483" s="182"/>
      <c r="AE483" s="206">
        <f t="shared" si="137"/>
        <v>1300000</v>
      </c>
      <c r="AF483" s="207">
        <f t="shared" si="5"/>
        <v>1300000</v>
      </c>
      <c r="AG483" s="184"/>
      <c r="AH483" s="170"/>
      <c r="AI483" s="184"/>
      <c r="AJ483" s="2"/>
      <c r="AK483" s="2"/>
      <c r="AL483" s="10"/>
      <c r="AM483" s="211"/>
      <c r="AN483" s="51"/>
      <c r="AO483" s="212"/>
      <c r="AP483" s="10"/>
      <c r="AQ483" s="213"/>
      <c r="AR483" s="213"/>
      <c r="AS483" s="211"/>
      <c r="AT483" s="211"/>
      <c r="AU483" s="211"/>
      <c r="AV483" s="214"/>
      <c r="AW483" s="21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</row>
    <row r="484" ht="22.5" customHeight="1">
      <c r="A484" s="170">
        <f t="shared" si="6"/>
        <v>479</v>
      </c>
      <c r="B484" s="173" t="s">
        <v>3025</v>
      </c>
      <c r="C484" s="182" t="str">
        <f t="array" ref="C484">_xlfn.XLOOKUP(G484,DATABASE!$A$2:$A$806,DATABASE!$B$2:$B$806)</f>
        <v>Kantor Kas Sukorejo, Jl. Ponorogo Magetan, Ds. Kedung banteng, Ponorogo</v>
      </c>
      <c r="D484" s="184" t="str">
        <f t="array" ref="D484">_xlfn.XLOOKUP(G484,DATABASE!$A$2:$A$809,DATABASE!$C$2:$C$809)</f>
        <v>KANTOR KAS</v>
      </c>
      <c r="E484" s="184" t="s">
        <v>351</v>
      </c>
      <c r="F484" s="184" t="s">
        <v>243</v>
      </c>
      <c r="G484" s="184" t="s">
        <v>1847</v>
      </c>
      <c r="H484" s="184">
        <v>202512.0</v>
      </c>
      <c r="I484" s="184" t="s">
        <v>461</v>
      </c>
      <c r="J484" s="182"/>
      <c r="K484" s="184"/>
      <c r="L484" s="182" t="s">
        <v>1849</v>
      </c>
      <c r="M484" s="191">
        <v>43711.0</v>
      </c>
      <c r="N484" s="191"/>
      <c r="O484" s="192">
        <v>7.35</v>
      </c>
      <c r="P484" s="194"/>
      <c r="Q484" s="195">
        <f t="shared" ref="Q484:R484" si="483">(O484*24*3600*30/8)/100000</f>
        <v>23.814</v>
      </c>
      <c r="R484" s="195">
        <f t="shared" si="483"/>
        <v>0</v>
      </c>
      <c r="S484" s="197">
        <v>0.0</v>
      </c>
      <c r="T484" s="201">
        <f t="shared" si="31"/>
        <v>1</v>
      </c>
      <c r="U484" s="201">
        <v>0.99</v>
      </c>
      <c r="V484" s="194">
        <v>2678400.0</v>
      </c>
      <c r="W484" s="182">
        <f t="shared" si="3"/>
        <v>0</v>
      </c>
      <c r="X484" s="203" t="s">
        <v>291</v>
      </c>
      <c r="Y484" s="204">
        <v>2319819.0</v>
      </c>
      <c r="Z484" s="182"/>
      <c r="AA484" s="182"/>
      <c r="AB484" s="182"/>
      <c r="AC484" s="182"/>
      <c r="AD484" s="182"/>
      <c r="AE484" s="206">
        <f t="shared" si="137"/>
        <v>2319819</v>
      </c>
      <c r="AF484" s="207">
        <f t="shared" si="5"/>
        <v>2319819</v>
      </c>
      <c r="AG484" s="184"/>
      <c r="AH484" s="170"/>
      <c r="AI484" s="184"/>
      <c r="AJ484" s="2"/>
      <c r="AK484" s="2"/>
      <c r="AL484" s="10"/>
      <c r="AM484" s="211"/>
      <c r="AN484" s="51"/>
      <c r="AO484" s="212"/>
      <c r="AP484" s="10"/>
      <c r="AQ484" s="213"/>
      <c r="AR484" s="213"/>
      <c r="AS484" s="211"/>
      <c r="AT484" s="211"/>
      <c r="AU484" s="211"/>
      <c r="AV484" s="214"/>
      <c r="AW484" s="21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</row>
    <row r="485" ht="22.5" customHeight="1">
      <c r="A485" s="170">
        <f t="shared" si="6"/>
        <v>480</v>
      </c>
      <c r="B485" s="173" t="s">
        <v>3025</v>
      </c>
      <c r="C485" s="182" t="str">
        <f t="array" ref="C485">_xlfn.XLOOKUP(G485,DATABASE!$A$2:$A$806,DATABASE!$B$2:$B$806)</f>
        <v>Kantor Kas Slahung, Jl. Ponorogo Pacitan, Slahung, Ponorogo</v>
      </c>
      <c r="D485" s="184" t="str">
        <f t="array" ref="D485">_xlfn.XLOOKUP(G485,DATABASE!$A$2:$A$809,DATABASE!$C$2:$C$809)</f>
        <v>KANTOR KAS</v>
      </c>
      <c r="E485" s="184" t="s">
        <v>351</v>
      </c>
      <c r="F485" s="184" t="s">
        <v>243</v>
      </c>
      <c r="G485" s="184" t="s">
        <v>1852</v>
      </c>
      <c r="H485" s="184">
        <v>202512.0</v>
      </c>
      <c r="I485" s="184" t="s">
        <v>461</v>
      </c>
      <c r="J485" s="182"/>
      <c r="K485" s="184"/>
      <c r="L485" s="182" t="s">
        <v>1849</v>
      </c>
      <c r="M485" s="191">
        <v>43711.0</v>
      </c>
      <c r="N485" s="191"/>
      <c r="O485" s="192">
        <v>36.16</v>
      </c>
      <c r="P485" s="194"/>
      <c r="Q485" s="195">
        <f t="shared" ref="Q485:R485" si="484">(O485*24*3600*30/8)/100000</f>
        <v>117.1584</v>
      </c>
      <c r="R485" s="195">
        <f t="shared" si="484"/>
        <v>0</v>
      </c>
      <c r="S485" s="197">
        <v>0.0</v>
      </c>
      <c r="T485" s="201">
        <f t="shared" si="31"/>
        <v>1</v>
      </c>
      <c r="U485" s="201">
        <v>0.99</v>
      </c>
      <c r="V485" s="194">
        <v>2678400.0</v>
      </c>
      <c r="W485" s="182">
        <f t="shared" si="3"/>
        <v>0</v>
      </c>
      <c r="X485" s="203" t="s">
        <v>291</v>
      </c>
      <c r="Y485" s="204">
        <v>2319819.0</v>
      </c>
      <c r="Z485" s="182"/>
      <c r="AA485" s="182"/>
      <c r="AB485" s="182"/>
      <c r="AC485" s="182"/>
      <c r="AD485" s="182"/>
      <c r="AE485" s="206">
        <f t="shared" si="137"/>
        <v>2319819</v>
      </c>
      <c r="AF485" s="207">
        <f t="shared" si="5"/>
        <v>2319819</v>
      </c>
      <c r="AG485" s="184"/>
      <c r="AH485" s="170"/>
      <c r="AI485" s="184"/>
      <c r="AJ485" s="2"/>
      <c r="AK485" s="2"/>
      <c r="AL485" s="10"/>
      <c r="AM485" s="211"/>
      <c r="AN485" s="51"/>
      <c r="AO485" s="212"/>
      <c r="AP485" s="10"/>
      <c r="AQ485" s="213"/>
      <c r="AR485" s="213"/>
      <c r="AS485" s="211"/>
      <c r="AT485" s="211"/>
      <c r="AU485" s="211"/>
      <c r="AV485" s="214"/>
      <c r="AW485" s="21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</row>
    <row r="486" ht="22.5" customHeight="1">
      <c r="A486" s="170">
        <f t="shared" si="6"/>
        <v>481</v>
      </c>
      <c r="B486" s="173" t="s">
        <v>3025</v>
      </c>
      <c r="C486" s="182" t="str">
        <f t="array" ref="C486">_xlfn.XLOOKUP(G486,DATABASE!$A$2:$A$806,DATABASE!$B$2:$B$806)</f>
        <v>ATM Ged.Terpadu Jl. Basuki Rahmad, Ponorogo</v>
      </c>
      <c r="D486" s="184" t="str">
        <f t="array" ref="D486">_xlfn.XLOOKUP(G486,DATABASE!$A$2:$A$809,DATABASE!$C$2:$C$809)</f>
        <v>ATM</v>
      </c>
      <c r="E486" s="184" t="s">
        <v>351</v>
      </c>
      <c r="F486" s="184" t="s">
        <v>243</v>
      </c>
      <c r="G486" s="184" t="s">
        <v>2182</v>
      </c>
      <c r="H486" s="184">
        <v>202512.0</v>
      </c>
      <c r="I486" s="184" t="s">
        <v>1258</v>
      </c>
      <c r="J486" s="182"/>
      <c r="K486" s="184"/>
      <c r="L486" s="182" t="s">
        <v>2184</v>
      </c>
      <c r="M486" s="194" t="s">
        <v>3248</v>
      </c>
      <c r="N486" s="191"/>
      <c r="O486" s="192">
        <v>6.85</v>
      </c>
      <c r="P486" s="194"/>
      <c r="Q486" s="195">
        <f t="shared" ref="Q486:R486" si="485">(O486*24*3600*30/8)/100000</f>
        <v>22.194</v>
      </c>
      <c r="R486" s="195">
        <f t="shared" si="485"/>
        <v>0</v>
      </c>
      <c r="S486" s="197">
        <v>0.0</v>
      </c>
      <c r="T486" s="201">
        <f t="shared" si="31"/>
        <v>1</v>
      </c>
      <c r="U486" s="201">
        <v>0.99</v>
      </c>
      <c r="V486" s="194">
        <v>2678400.0</v>
      </c>
      <c r="W486" s="182">
        <f t="shared" si="3"/>
        <v>0</v>
      </c>
      <c r="X486" s="203" t="s">
        <v>291</v>
      </c>
      <c r="Y486" s="204">
        <v>1300000.0</v>
      </c>
      <c r="Z486" s="182"/>
      <c r="AA486" s="182"/>
      <c r="AB486" s="182"/>
      <c r="AC486" s="182"/>
      <c r="AD486" s="182"/>
      <c r="AE486" s="206">
        <f t="shared" si="137"/>
        <v>1300000</v>
      </c>
      <c r="AF486" s="207">
        <f t="shared" si="5"/>
        <v>1300000</v>
      </c>
      <c r="AG486" s="184"/>
      <c r="AH486" s="170"/>
      <c r="AI486" s="184"/>
      <c r="AJ486" s="2"/>
      <c r="AK486" s="2"/>
      <c r="AL486" s="10"/>
      <c r="AM486" s="211"/>
      <c r="AN486" s="51"/>
      <c r="AO486" s="212"/>
      <c r="AP486" s="10"/>
      <c r="AQ486" s="213"/>
      <c r="AR486" s="213"/>
      <c r="AS486" s="211"/>
      <c r="AT486" s="211"/>
      <c r="AU486" s="211"/>
      <c r="AV486" s="214"/>
      <c r="AW486" s="21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</row>
    <row r="487" ht="22.5" customHeight="1">
      <c r="A487" s="170">
        <f t="shared" si="6"/>
        <v>482</v>
      </c>
      <c r="B487" s="173" t="s">
        <v>3025</v>
      </c>
      <c r="C487" s="182" t="str">
        <f t="array" ref="C487">_xlfn.XLOOKUP(G487,DATABASE!$A$2:$A$806,DATABASE!$B$2:$B$806)</f>
        <v>Kantor Kas Sawoo Jl.Raya Sawoo Kec.Sawoo , Kab Ponorogo</v>
      </c>
      <c r="D487" s="184" t="str">
        <f t="array" ref="D487">_xlfn.XLOOKUP(G487,DATABASE!$A$2:$A$809,DATABASE!$C$2:$C$809)</f>
        <v>KANTOR KAS</v>
      </c>
      <c r="E487" s="184" t="s">
        <v>351</v>
      </c>
      <c r="F487" s="184" t="s">
        <v>243</v>
      </c>
      <c r="G487" s="184" t="s">
        <v>581</v>
      </c>
      <c r="H487" s="184">
        <v>202512.0</v>
      </c>
      <c r="I487" s="184" t="s">
        <v>461</v>
      </c>
      <c r="J487" s="182"/>
      <c r="K487" s="184"/>
      <c r="L487" s="182" t="s">
        <v>583</v>
      </c>
      <c r="M487" s="194" t="s">
        <v>3375</v>
      </c>
      <c r="N487" s="191"/>
      <c r="O487" s="192">
        <v>34.58</v>
      </c>
      <c r="P487" s="194"/>
      <c r="Q487" s="195">
        <f t="shared" ref="Q487:R487" si="486">(O487*24*3600*30/8)/100000</f>
        <v>112.0392</v>
      </c>
      <c r="R487" s="195">
        <f t="shared" si="486"/>
        <v>0</v>
      </c>
      <c r="S487" s="197">
        <v>0.0</v>
      </c>
      <c r="T487" s="201">
        <f t="shared" si="31"/>
        <v>1</v>
      </c>
      <c r="U487" s="201">
        <v>0.99</v>
      </c>
      <c r="V487" s="194">
        <v>2678400.0</v>
      </c>
      <c r="W487" s="182">
        <f t="shared" si="3"/>
        <v>0</v>
      </c>
      <c r="X487" s="203" t="s">
        <v>291</v>
      </c>
      <c r="Y487" s="204">
        <v>2319819.0</v>
      </c>
      <c r="Z487" s="182"/>
      <c r="AA487" s="182"/>
      <c r="AB487" s="182"/>
      <c r="AC487" s="182"/>
      <c r="AD487" s="182"/>
      <c r="AE487" s="206">
        <f t="shared" si="137"/>
        <v>2319819</v>
      </c>
      <c r="AF487" s="207">
        <f t="shared" si="5"/>
        <v>2319819</v>
      </c>
      <c r="AG487" s="184"/>
      <c r="AH487" s="170"/>
      <c r="AI487" s="184"/>
      <c r="AJ487" s="2"/>
      <c r="AK487" s="2"/>
      <c r="AL487" s="10"/>
      <c r="AM487" s="211"/>
      <c r="AN487" s="51"/>
      <c r="AO487" s="212"/>
      <c r="AP487" s="10"/>
      <c r="AQ487" s="213"/>
      <c r="AR487" s="213"/>
      <c r="AS487" s="211"/>
      <c r="AT487" s="211"/>
      <c r="AU487" s="211"/>
      <c r="AV487" s="214"/>
      <c r="AW487" s="21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</row>
    <row r="488" ht="22.5" customHeight="1">
      <c r="A488" s="170">
        <f t="shared" si="6"/>
        <v>483</v>
      </c>
      <c r="B488" s="173" t="s">
        <v>3025</v>
      </c>
      <c r="C488" s="182" t="str">
        <f t="array" ref="C488">_xlfn.XLOOKUP(G488,DATABASE!$A$2:$A$806,DATABASE!$B$2:$B$806)</f>
        <v>Host To Host Pemkab Ponorogo, Jl.Alun-Alun Utara 9 Ponorogo</v>
      </c>
      <c r="D488" s="184" t="str">
        <f t="array" ref="D488">_xlfn.XLOOKUP(G488,DATABASE!$A$2:$A$809,DATABASE!$C$2:$C$809)</f>
        <v>H2H</v>
      </c>
      <c r="E488" s="184" t="s">
        <v>351</v>
      </c>
      <c r="F488" s="184" t="s">
        <v>243</v>
      </c>
      <c r="G488" s="184" t="s">
        <v>585</v>
      </c>
      <c r="H488" s="184">
        <v>202512.0</v>
      </c>
      <c r="I488" s="184" t="s">
        <v>461</v>
      </c>
      <c r="J488" s="182"/>
      <c r="K488" s="184"/>
      <c r="L488" s="182" t="s">
        <v>583</v>
      </c>
      <c r="M488" s="194" t="s">
        <v>3375</v>
      </c>
      <c r="N488" s="191"/>
      <c r="O488" s="192">
        <v>10.18</v>
      </c>
      <c r="P488" s="194"/>
      <c r="Q488" s="195">
        <f t="shared" ref="Q488:R488" si="487">(O488*24*3600*30/8)/100000</f>
        <v>32.9832</v>
      </c>
      <c r="R488" s="195">
        <f t="shared" si="487"/>
        <v>0</v>
      </c>
      <c r="S488" s="197">
        <v>0.0</v>
      </c>
      <c r="T488" s="201">
        <f t="shared" si="31"/>
        <v>1</v>
      </c>
      <c r="U488" s="201">
        <v>0.99</v>
      </c>
      <c r="V488" s="194">
        <v>2678400.0</v>
      </c>
      <c r="W488" s="182">
        <f t="shared" si="3"/>
        <v>0</v>
      </c>
      <c r="X488" s="203" t="s">
        <v>291</v>
      </c>
      <c r="Y488" s="204">
        <v>2319819.0</v>
      </c>
      <c r="Z488" s="182"/>
      <c r="AA488" s="182"/>
      <c r="AB488" s="182"/>
      <c r="AC488" s="182"/>
      <c r="AD488" s="182"/>
      <c r="AE488" s="206">
        <f t="shared" si="137"/>
        <v>2319819</v>
      </c>
      <c r="AF488" s="207">
        <f t="shared" si="5"/>
        <v>2319819</v>
      </c>
      <c r="AG488" s="184"/>
      <c r="AH488" s="170" t="s">
        <v>276</v>
      </c>
      <c r="AI488" s="184"/>
      <c r="AJ488" s="2"/>
      <c r="AK488" s="2"/>
      <c r="AL488" s="10"/>
      <c r="AM488" s="211"/>
      <c r="AN488" s="51"/>
      <c r="AO488" s="212"/>
      <c r="AP488" s="10"/>
      <c r="AQ488" s="213"/>
      <c r="AR488" s="213"/>
      <c r="AS488" s="211"/>
      <c r="AT488" s="211"/>
      <c r="AU488" s="211"/>
      <c r="AV488" s="214"/>
      <c r="AW488" s="21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</row>
    <row r="489" ht="22.5" customHeight="1">
      <c r="A489" s="170">
        <f t="shared" si="6"/>
        <v>484</v>
      </c>
      <c r="B489" s="173" t="s">
        <v>3025</v>
      </c>
      <c r="C489" s="182" t="str">
        <f t="array" ref="C489">_xlfn.XLOOKUP(G489,DATABASE!$A$2:$A$806,DATABASE!$B$2:$B$806)</f>
        <v>Capem Sumoroto</v>
      </c>
      <c r="D489" s="184" t="str">
        <f t="array" ref="D489">_xlfn.XLOOKUP(G489,DATABASE!$A$2:$A$809,DATABASE!$C$2:$C$809)</f>
        <v>CAPEM</v>
      </c>
      <c r="E489" s="184" t="s">
        <v>351</v>
      </c>
      <c r="F489" s="184" t="s">
        <v>243</v>
      </c>
      <c r="G489" s="184" t="s">
        <v>2314</v>
      </c>
      <c r="H489" s="184">
        <v>202512.0</v>
      </c>
      <c r="I489" s="184" t="s">
        <v>753</v>
      </c>
      <c r="J489" s="182"/>
      <c r="K489" s="184"/>
      <c r="L489" s="182" t="s">
        <v>2316</v>
      </c>
      <c r="M489" s="194" t="s">
        <v>3378</v>
      </c>
      <c r="N489" s="191"/>
      <c r="O489" s="192">
        <v>56.55</v>
      </c>
      <c r="P489" s="194"/>
      <c r="Q489" s="195">
        <f t="shared" ref="Q489:R489" si="488">(O489*24*3600*30/8)/100000</f>
        <v>183.222</v>
      </c>
      <c r="R489" s="195">
        <f t="shared" si="488"/>
        <v>0</v>
      </c>
      <c r="S489" s="197">
        <v>300.0</v>
      </c>
      <c r="T489" s="201">
        <f t="shared" si="31"/>
        <v>0.9998879928</v>
      </c>
      <c r="U489" s="201">
        <v>0.99</v>
      </c>
      <c r="V489" s="194">
        <v>2678400.0</v>
      </c>
      <c r="W489" s="182">
        <f t="shared" si="3"/>
        <v>0</v>
      </c>
      <c r="X489" s="203" t="s">
        <v>291</v>
      </c>
      <c r="Y489" s="204">
        <v>2792792.0</v>
      </c>
      <c r="Z489" s="182"/>
      <c r="AA489" s="182"/>
      <c r="AB489" s="182"/>
      <c r="AC489" s="182"/>
      <c r="AD489" s="182"/>
      <c r="AE489" s="206">
        <f t="shared" si="137"/>
        <v>2792792</v>
      </c>
      <c r="AF489" s="207">
        <f t="shared" si="5"/>
        <v>2792792</v>
      </c>
      <c r="AG489" s="184"/>
      <c r="AH489" s="170"/>
      <c r="AI489" s="184"/>
      <c r="AJ489" s="2"/>
      <c r="AK489" s="2"/>
      <c r="AL489" s="10"/>
      <c r="AM489" s="211"/>
      <c r="AN489" s="51"/>
      <c r="AO489" s="212"/>
      <c r="AP489" s="10"/>
      <c r="AQ489" s="213"/>
      <c r="AR489" s="213"/>
      <c r="AS489" s="211"/>
      <c r="AT489" s="211"/>
      <c r="AU489" s="211"/>
      <c r="AV489" s="214"/>
      <c r="AW489" s="21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</row>
    <row r="490" ht="22.5" customHeight="1">
      <c r="A490" s="170">
        <f t="shared" si="6"/>
        <v>485</v>
      </c>
      <c r="B490" s="173" t="s">
        <v>3025</v>
      </c>
      <c r="C490" s="182" t="str">
        <f t="array" ref="C490">_xlfn.XLOOKUP(G490,DATABASE!$A$2:$A$806,DATABASE!$B$2:$B$806)</f>
        <v>Payment Point Sistem Administrasi Manunggal Satu Atap Ponorogo, Jl. Arif Rachman Hakim No. 8,DS. Keninten, Kec. Ponorogo</v>
      </c>
      <c r="D490" s="184" t="str">
        <f t="array" ref="D490">_xlfn.XLOOKUP(G490,DATABASE!$A$2:$A$809,DATABASE!$C$2:$C$809)</f>
        <v>PAYMENT POINT</v>
      </c>
      <c r="E490" s="184" t="s">
        <v>351</v>
      </c>
      <c r="F490" s="184" t="s">
        <v>243</v>
      </c>
      <c r="G490" s="184" t="s">
        <v>2319</v>
      </c>
      <c r="H490" s="184">
        <v>202512.0</v>
      </c>
      <c r="I490" s="184" t="s">
        <v>461</v>
      </c>
      <c r="J490" s="182"/>
      <c r="K490" s="184"/>
      <c r="L490" s="182" t="s">
        <v>2316</v>
      </c>
      <c r="M490" s="194" t="s">
        <v>3378</v>
      </c>
      <c r="N490" s="191"/>
      <c r="O490" s="192">
        <v>1.21053</v>
      </c>
      <c r="P490" s="194"/>
      <c r="Q490" s="195">
        <f t="shared" ref="Q490:R490" si="489">(O490*24*3600*30/8)/100000</f>
        <v>3.9221172</v>
      </c>
      <c r="R490" s="195">
        <f t="shared" si="489"/>
        <v>0</v>
      </c>
      <c r="S490" s="197">
        <v>0.0</v>
      </c>
      <c r="T490" s="201">
        <f t="shared" si="31"/>
        <v>1</v>
      </c>
      <c r="U490" s="201">
        <v>0.99</v>
      </c>
      <c r="V490" s="194">
        <v>2678400.0</v>
      </c>
      <c r="W490" s="182">
        <f t="shared" si="3"/>
        <v>0</v>
      </c>
      <c r="X490" s="203" t="s">
        <v>291</v>
      </c>
      <c r="Y490" s="204">
        <v>2319819.0</v>
      </c>
      <c r="Z490" s="182"/>
      <c r="AA490" s="182"/>
      <c r="AB490" s="182"/>
      <c r="AC490" s="182"/>
      <c r="AD490" s="182"/>
      <c r="AE490" s="206">
        <f t="shared" si="137"/>
        <v>2319819</v>
      </c>
      <c r="AF490" s="207">
        <f t="shared" si="5"/>
        <v>2319819</v>
      </c>
      <c r="AG490" s="184"/>
      <c r="AH490" s="170"/>
      <c r="AI490" s="184"/>
      <c r="AJ490" s="2"/>
      <c r="AK490" s="2"/>
      <c r="AL490" s="10"/>
      <c r="AM490" s="211"/>
      <c r="AN490" s="51"/>
      <c r="AO490" s="212"/>
      <c r="AP490" s="10"/>
      <c r="AQ490" s="213"/>
      <c r="AR490" s="213"/>
      <c r="AS490" s="211"/>
      <c r="AT490" s="211"/>
      <c r="AU490" s="211"/>
      <c r="AV490" s="214"/>
      <c r="AW490" s="21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</row>
    <row r="491" ht="22.5" customHeight="1">
      <c r="A491" s="170">
        <f t="shared" si="6"/>
        <v>486</v>
      </c>
      <c r="B491" s="173" t="s">
        <v>3025</v>
      </c>
      <c r="C491" s="182" t="str">
        <f t="array" ref="C491">_xlfn.XLOOKUP(G491,DATABASE!$A$2:$A$806,DATABASE!$B$2:$B$806)</f>
        <v>ATM Pasar Pon Ponorogo, Jl. Batoro Katong Mangunsuman, Siman, Ponorogo</v>
      </c>
      <c r="D491" s="184" t="str">
        <f t="array" ref="D491">_xlfn.XLOOKUP(G491,DATABASE!$A$2:$A$809,DATABASE!$C$2:$C$809)</f>
        <v>ATM</v>
      </c>
      <c r="E491" s="184" t="s">
        <v>351</v>
      </c>
      <c r="F491" s="184" t="s">
        <v>243</v>
      </c>
      <c r="G491" s="184" t="s">
        <v>2526</v>
      </c>
      <c r="H491" s="184">
        <v>202512.0</v>
      </c>
      <c r="I491" s="184" t="s">
        <v>1258</v>
      </c>
      <c r="J491" s="182"/>
      <c r="K491" s="184"/>
      <c r="L491" s="182" t="s">
        <v>2528</v>
      </c>
      <c r="M491" s="194" t="s">
        <v>3202</v>
      </c>
      <c r="N491" s="191"/>
      <c r="O491" s="192">
        <v>1.44105</v>
      </c>
      <c r="P491" s="194"/>
      <c r="Q491" s="195">
        <f t="shared" ref="Q491:R491" si="490">(O491*24*3600*30/8)/100000</f>
        <v>4.669002</v>
      </c>
      <c r="R491" s="195">
        <f t="shared" si="490"/>
        <v>0</v>
      </c>
      <c r="S491" s="197">
        <v>0.0</v>
      </c>
      <c r="T491" s="201">
        <f t="shared" si="31"/>
        <v>1</v>
      </c>
      <c r="U491" s="201">
        <v>0.99</v>
      </c>
      <c r="V491" s="194">
        <v>2678400.0</v>
      </c>
      <c r="W491" s="182">
        <f t="shared" si="3"/>
        <v>0</v>
      </c>
      <c r="X491" s="203" t="s">
        <v>291</v>
      </c>
      <c r="Y491" s="204">
        <v>1300000.0</v>
      </c>
      <c r="Z491" s="182"/>
      <c r="AA491" s="182"/>
      <c r="AB491" s="182"/>
      <c r="AC491" s="182"/>
      <c r="AD491" s="182"/>
      <c r="AE491" s="206">
        <f t="shared" si="137"/>
        <v>1300000</v>
      </c>
      <c r="AF491" s="207">
        <f t="shared" si="5"/>
        <v>1300000</v>
      </c>
      <c r="AG491" s="184"/>
      <c r="AH491" s="170"/>
      <c r="AI491" s="184"/>
      <c r="AJ491" s="2"/>
      <c r="AK491" s="2"/>
      <c r="AL491" s="10"/>
      <c r="AM491" s="211"/>
      <c r="AN491" s="51"/>
      <c r="AO491" s="212"/>
      <c r="AP491" s="10"/>
      <c r="AQ491" s="213"/>
      <c r="AR491" s="213"/>
      <c r="AS491" s="211"/>
      <c r="AT491" s="211"/>
      <c r="AU491" s="211"/>
      <c r="AV491" s="214"/>
      <c r="AW491" s="21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</row>
    <row r="492" ht="22.5" customHeight="1">
      <c r="A492" s="170">
        <f t="shared" si="6"/>
        <v>487</v>
      </c>
      <c r="B492" s="173" t="s">
        <v>3025</v>
      </c>
      <c r="C492" s="182" t="str">
        <f t="array" ref="C492">_xlfn.XLOOKUP(G492,DATABASE!$A$2:$A$806,DATABASE!$B$2:$B$806)</f>
        <v>CRM Pasar Legi, Jl. Soekarno Hatta – Ponorogo</v>
      </c>
      <c r="D492" s="184" t="str">
        <f t="array" ref="D492">_xlfn.XLOOKUP(G492,DATABASE!$A$2:$A$809,DATABASE!$C$2:$C$809)</f>
        <v>CRM</v>
      </c>
      <c r="E492" s="184" t="s">
        <v>351</v>
      </c>
      <c r="F492" s="184" t="s">
        <v>243</v>
      </c>
      <c r="G492" s="184" t="s">
        <v>2642</v>
      </c>
      <c r="H492" s="184">
        <v>202512.0</v>
      </c>
      <c r="I492" s="184" t="s">
        <v>1258</v>
      </c>
      <c r="J492" s="182"/>
      <c r="K492" s="184"/>
      <c r="L492" s="182" t="s">
        <v>2644</v>
      </c>
      <c r="M492" s="194" t="s">
        <v>3379</v>
      </c>
      <c r="N492" s="191"/>
      <c r="O492" s="192">
        <v>0.86343</v>
      </c>
      <c r="P492" s="194"/>
      <c r="Q492" s="195">
        <f t="shared" ref="Q492:R492" si="491">(O492*24*3600*30/8)/100000</f>
        <v>2.7975132</v>
      </c>
      <c r="R492" s="195">
        <f t="shared" si="491"/>
        <v>0</v>
      </c>
      <c r="S492" s="197">
        <v>0.0</v>
      </c>
      <c r="T492" s="201">
        <f t="shared" si="31"/>
        <v>1</v>
      </c>
      <c r="U492" s="201">
        <v>0.99</v>
      </c>
      <c r="V492" s="194">
        <v>2678400.0</v>
      </c>
      <c r="W492" s="182">
        <f t="shared" si="3"/>
        <v>0</v>
      </c>
      <c r="X492" s="203" t="s">
        <v>291</v>
      </c>
      <c r="Y492" s="204">
        <v>1300000.0</v>
      </c>
      <c r="Z492" s="182"/>
      <c r="AA492" s="182"/>
      <c r="AB492" s="182"/>
      <c r="AC492" s="182"/>
      <c r="AD492" s="182"/>
      <c r="AE492" s="206">
        <f t="shared" si="137"/>
        <v>1300000</v>
      </c>
      <c r="AF492" s="207">
        <f t="shared" si="5"/>
        <v>1300000</v>
      </c>
      <c r="AG492" s="184"/>
      <c r="AH492" s="170"/>
      <c r="AI492" s="184"/>
      <c r="AJ492" s="2"/>
      <c r="AK492" s="2"/>
      <c r="AL492" s="10"/>
      <c r="AM492" s="211"/>
      <c r="AN492" s="51"/>
      <c r="AO492" s="212"/>
      <c r="AP492" s="10"/>
      <c r="AQ492" s="213"/>
      <c r="AR492" s="213"/>
      <c r="AS492" s="211"/>
      <c r="AT492" s="211"/>
      <c r="AU492" s="211"/>
      <c r="AV492" s="214"/>
      <c r="AW492" s="21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</row>
    <row r="493" ht="22.5" customHeight="1">
      <c r="A493" s="170">
        <f t="shared" si="6"/>
        <v>488</v>
      </c>
      <c r="B493" s="173" t="s">
        <v>3025</v>
      </c>
      <c r="C493" s="182" t="str">
        <f t="array" ref="C493">_xlfn.XLOOKUP(G493,DATABASE!$A$2:$A$806,DATABASE!$B$2:$B$806)</f>
        <v>ATM Pasar Bungkal Ponorogo , Kalisat Bungkal, Ponorogo ATM Ponorogo</v>
      </c>
      <c r="D493" s="184" t="str">
        <f t="array" ref="D493">_xlfn.XLOOKUP(G493,DATABASE!$A$2:$A$809,DATABASE!$C$2:$C$809)</f>
        <v>ATM</v>
      </c>
      <c r="E493" s="184" t="s">
        <v>351</v>
      </c>
      <c r="F493" s="184" t="s">
        <v>243</v>
      </c>
      <c r="G493" s="184" t="s">
        <v>935</v>
      </c>
      <c r="H493" s="184">
        <v>202512.0</v>
      </c>
      <c r="I493" s="184" t="s">
        <v>1258</v>
      </c>
      <c r="J493" s="182"/>
      <c r="K493" s="184"/>
      <c r="L493" s="182" t="s">
        <v>937</v>
      </c>
      <c r="M493" s="194" t="s">
        <v>2245</v>
      </c>
      <c r="N493" s="191"/>
      <c r="O493" s="192">
        <v>1.17074</v>
      </c>
      <c r="P493" s="194"/>
      <c r="Q493" s="195">
        <f t="shared" ref="Q493:R493" si="492">(O493*24*3600*30/8)/100000</f>
        <v>3.7931976</v>
      </c>
      <c r="R493" s="195">
        <f t="shared" si="492"/>
        <v>0</v>
      </c>
      <c r="S493" s="197">
        <v>0.0</v>
      </c>
      <c r="T493" s="201">
        <f t="shared" si="31"/>
        <v>1</v>
      </c>
      <c r="U493" s="201">
        <v>0.99</v>
      </c>
      <c r="V493" s="194">
        <v>2678400.0</v>
      </c>
      <c r="W493" s="182">
        <f t="shared" si="3"/>
        <v>0</v>
      </c>
      <c r="X493" s="203" t="s">
        <v>291</v>
      </c>
      <c r="Y493" s="204">
        <v>1300000.0</v>
      </c>
      <c r="Z493" s="182"/>
      <c r="AA493" s="182"/>
      <c r="AB493" s="182"/>
      <c r="AC493" s="182"/>
      <c r="AD493" s="182"/>
      <c r="AE493" s="206">
        <f t="shared" si="137"/>
        <v>1300000</v>
      </c>
      <c r="AF493" s="207">
        <f t="shared" si="5"/>
        <v>1300000</v>
      </c>
      <c r="AG493" s="184"/>
      <c r="AH493" s="170"/>
      <c r="AI493" s="184"/>
      <c r="AJ493" s="2"/>
      <c r="AK493" s="2"/>
      <c r="AL493" s="10"/>
      <c r="AM493" s="211"/>
      <c r="AN493" s="51"/>
      <c r="AO493" s="212"/>
      <c r="AP493" s="10"/>
      <c r="AQ493" s="213"/>
      <c r="AR493" s="213"/>
      <c r="AS493" s="211"/>
      <c r="AT493" s="211"/>
      <c r="AU493" s="211"/>
      <c r="AV493" s="214"/>
      <c r="AW493" s="21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</row>
    <row r="494" ht="22.5" customHeight="1">
      <c r="A494" s="170">
        <f t="shared" si="6"/>
        <v>489</v>
      </c>
      <c r="B494" s="173" t="s">
        <v>3032</v>
      </c>
      <c r="C494" s="182" t="str">
        <f t="array" ref="C494">_xlfn.XLOOKUP(G494,DATABASE!$A$2:$A$806,DATABASE!$B$2:$B$806)</f>
        <v>Cabang Pacitan</v>
      </c>
      <c r="D494" s="184" t="str">
        <f t="array" ref="D494">_xlfn.XLOOKUP(G494,DATABASE!$A$2:$A$809,DATABASE!$C$2:$C$809)</f>
        <v>CABANG</v>
      </c>
      <c r="E494" s="184" t="s">
        <v>351</v>
      </c>
      <c r="F494" s="184" t="s">
        <v>243</v>
      </c>
      <c r="G494" s="184" t="s">
        <v>898</v>
      </c>
      <c r="H494" s="184">
        <v>202512.0</v>
      </c>
      <c r="I494" s="184" t="s">
        <v>575</v>
      </c>
      <c r="J494" s="182"/>
      <c r="K494" s="184"/>
      <c r="L494" s="182" t="s">
        <v>900</v>
      </c>
      <c r="M494" s="194" t="s">
        <v>1408</v>
      </c>
      <c r="N494" s="191"/>
      <c r="O494" s="192">
        <v>68.85000000000001</v>
      </c>
      <c r="P494" s="194"/>
      <c r="Q494" s="195">
        <f t="shared" ref="Q494:R494" si="493">(O494*24*3600*30/8)/100000</f>
        <v>223.074</v>
      </c>
      <c r="R494" s="195">
        <f t="shared" si="493"/>
        <v>0</v>
      </c>
      <c r="S494" s="197">
        <v>0.0</v>
      </c>
      <c r="T494" s="201">
        <f t="shared" si="31"/>
        <v>1</v>
      </c>
      <c r="U494" s="201">
        <v>0.99</v>
      </c>
      <c r="V494" s="194">
        <v>2678400.0</v>
      </c>
      <c r="W494" s="182">
        <f t="shared" si="3"/>
        <v>0</v>
      </c>
      <c r="X494" s="203" t="s">
        <v>291</v>
      </c>
      <c r="Y494" s="204">
        <v>3671171.0</v>
      </c>
      <c r="Z494" s="182"/>
      <c r="AA494" s="182"/>
      <c r="AB494" s="182"/>
      <c r="AC494" s="182"/>
      <c r="AD494" s="182"/>
      <c r="AE494" s="206">
        <f t="shared" si="137"/>
        <v>3671171</v>
      </c>
      <c r="AF494" s="207">
        <f t="shared" si="5"/>
        <v>3671171</v>
      </c>
      <c r="AG494" s="207">
        <v>3.6718642E7</v>
      </c>
      <c r="AH494" s="170"/>
      <c r="AI494" s="184"/>
      <c r="AJ494" s="2"/>
      <c r="AK494" s="2"/>
      <c r="AL494" s="10"/>
      <c r="AM494" s="211"/>
      <c r="AN494" s="51"/>
      <c r="AO494" s="212"/>
      <c r="AP494" s="10"/>
      <c r="AQ494" s="213"/>
      <c r="AR494" s="213"/>
      <c r="AS494" s="211"/>
      <c r="AT494" s="211"/>
      <c r="AU494" s="211"/>
      <c r="AV494" s="214"/>
      <c r="AW494" s="214"/>
      <c r="AX494" s="310"/>
      <c r="AY494" s="310"/>
      <c r="AZ494" s="310"/>
      <c r="BA494" s="310"/>
      <c r="BB494" s="310"/>
      <c r="BC494" s="310"/>
      <c r="BD494" s="310"/>
      <c r="BE494" s="310"/>
      <c r="BF494" s="310"/>
      <c r="BG494" s="310"/>
      <c r="BH494" s="310"/>
      <c r="BI494" s="310"/>
      <c r="BJ494" s="310"/>
      <c r="BK494" s="310"/>
      <c r="BL494" s="310"/>
      <c r="BM494" s="310"/>
      <c r="BN494" s="310"/>
      <c r="BO494" s="310"/>
      <c r="BP494" s="310"/>
      <c r="BQ494" s="310"/>
      <c r="BR494" s="310"/>
      <c r="BS494" s="310"/>
      <c r="BT494" s="310"/>
      <c r="BU494" s="310"/>
    </row>
    <row r="495" ht="22.5" customHeight="1">
      <c r="A495" s="170">
        <f t="shared" si="6"/>
        <v>490</v>
      </c>
      <c r="B495" s="173" t="s">
        <v>3032</v>
      </c>
      <c r="C495" s="182" t="str">
        <f t="array" ref="C495">_xlfn.XLOOKUP(G495,DATABASE!$A$2:$A$806,DATABASE!$B$2:$B$806)</f>
        <v>Capem Ngadirojo</v>
      </c>
      <c r="D495" s="184" t="str">
        <f t="array" ref="D495">_xlfn.XLOOKUP(G495,DATABASE!$A$2:$A$809,DATABASE!$C$2:$C$809)</f>
        <v>CAPEM</v>
      </c>
      <c r="E495" s="184" t="s">
        <v>351</v>
      </c>
      <c r="F495" s="184" t="s">
        <v>243</v>
      </c>
      <c r="G495" s="184" t="s">
        <v>902</v>
      </c>
      <c r="H495" s="184">
        <v>202512.0</v>
      </c>
      <c r="I495" s="184" t="s">
        <v>753</v>
      </c>
      <c r="J495" s="182"/>
      <c r="K495" s="184"/>
      <c r="L495" s="182" t="s">
        <v>900</v>
      </c>
      <c r="M495" s="194" t="s">
        <v>1408</v>
      </c>
      <c r="N495" s="191"/>
      <c r="O495" s="192">
        <v>56.81</v>
      </c>
      <c r="P495" s="194"/>
      <c r="Q495" s="195">
        <f t="shared" ref="Q495:R495" si="494">(O495*24*3600*30/8)/100000</f>
        <v>184.0644</v>
      </c>
      <c r="R495" s="195">
        <f t="shared" si="494"/>
        <v>0</v>
      </c>
      <c r="S495" s="197">
        <v>0.0</v>
      </c>
      <c r="T495" s="201">
        <f t="shared" si="31"/>
        <v>1</v>
      </c>
      <c r="U495" s="201">
        <v>0.99</v>
      </c>
      <c r="V495" s="194">
        <v>2678400.0</v>
      </c>
      <c r="W495" s="182">
        <f t="shared" si="3"/>
        <v>0</v>
      </c>
      <c r="X495" s="203" t="s">
        <v>291</v>
      </c>
      <c r="Y495" s="204">
        <v>2792792.0</v>
      </c>
      <c r="Z495" s="182"/>
      <c r="AA495" s="182"/>
      <c r="AB495" s="182"/>
      <c r="AC495" s="182"/>
      <c r="AD495" s="182"/>
      <c r="AE495" s="206">
        <f t="shared" si="137"/>
        <v>2792792</v>
      </c>
      <c r="AF495" s="207">
        <f t="shared" si="5"/>
        <v>2792792</v>
      </c>
      <c r="AG495" s="184"/>
      <c r="AH495" s="170"/>
      <c r="AI495" s="184"/>
      <c r="AJ495" s="2"/>
      <c r="AK495" s="2"/>
      <c r="AL495" s="10"/>
      <c r="AM495" s="211"/>
      <c r="AN495" s="51"/>
      <c r="AO495" s="212"/>
      <c r="AP495" s="10"/>
      <c r="AQ495" s="213"/>
      <c r="AR495" s="213"/>
      <c r="AS495" s="211"/>
      <c r="AT495" s="211"/>
      <c r="AU495" s="211"/>
      <c r="AV495" s="214"/>
      <c r="AW495" s="21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</row>
    <row r="496" ht="22.5" customHeight="1">
      <c r="A496" s="170">
        <f t="shared" si="6"/>
        <v>491</v>
      </c>
      <c r="B496" s="173" t="s">
        <v>3032</v>
      </c>
      <c r="C496" s="182" t="str">
        <f t="array" ref="C496">_xlfn.XLOOKUP(G496,DATABASE!$A$2:$A$806,DATABASE!$B$2:$B$806)</f>
        <v>PBB Online Pemkab Pacitan, Jl.Jagung Suprapto 8, Pemkab</v>
      </c>
      <c r="D496" s="184" t="str">
        <f t="array" ref="D496">_xlfn.XLOOKUP(G496,DATABASE!$A$2:$A$809,DATABASE!$C$2:$C$809)</f>
        <v>PBB</v>
      </c>
      <c r="E496" s="240" t="s">
        <v>351</v>
      </c>
      <c r="F496" s="241" t="s">
        <v>457</v>
      </c>
      <c r="G496" s="240" t="s">
        <v>1707</v>
      </c>
      <c r="H496" s="240">
        <v>202512.0</v>
      </c>
      <c r="I496" s="240" t="s">
        <v>2710</v>
      </c>
      <c r="J496" s="242"/>
      <c r="K496" s="240"/>
      <c r="L496" s="243" t="s">
        <v>3380</v>
      </c>
      <c r="M496" s="577">
        <v>43717.0</v>
      </c>
      <c r="N496" s="579">
        <v>46010.0</v>
      </c>
      <c r="O496" s="246">
        <v>2.9869</v>
      </c>
      <c r="P496" s="244"/>
      <c r="Q496" s="247">
        <f t="shared" ref="Q496:R496" si="495">(O496*24*3600*30/8)/100000</f>
        <v>9.677556</v>
      </c>
      <c r="R496" s="247">
        <f t="shared" si="495"/>
        <v>0</v>
      </c>
      <c r="S496" s="197">
        <v>0.0</v>
      </c>
      <c r="T496" s="250">
        <f t="shared" si="31"/>
        <v>1</v>
      </c>
      <c r="U496" s="250">
        <v>0.99</v>
      </c>
      <c r="V496" s="194">
        <v>2678400.0</v>
      </c>
      <c r="W496" s="182">
        <f t="shared" si="3"/>
        <v>0</v>
      </c>
      <c r="X496" s="252" t="s">
        <v>291</v>
      </c>
      <c r="Y496" s="255">
        <v>0.0</v>
      </c>
      <c r="Z496" s="242"/>
      <c r="AA496" s="242"/>
      <c r="AB496" s="260">
        <v>823333.0</v>
      </c>
      <c r="AC496" s="242"/>
      <c r="AD496" s="242"/>
      <c r="AE496" s="262">
        <f t="shared" si="137"/>
        <v>823333</v>
      </c>
      <c r="AF496" s="264">
        <f t="shared" si="5"/>
        <v>823333</v>
      </c>
      <c r="AG496" s="240"/>
      <c r="AH496" s="266"/>
      <c r="AI496" s="721" t="s">
        <v>3374</v>
      </c>
      <c r="AJ496" s="722"/>
      <c r="AK496" s="2"/>
      <c r="AL496" s="10"/>
      <c r="AM496" s="272"/>
      <c r="AN496" s="51"/>
      <c r="AO496" s="212"/>
      <c r="AP496" s="10"/>
      <c r="AQ496" s="300"/>
      <c r="AR496" s="213"/>
      <c r="AS496" s="213"/>
      <c r="AT496" s="211"/>
      <c r="AU496" s="211"/>
      <c r="AV496" s="214"/>
      <c r="AW496" s="21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</row>
    <row r="497" ht="22.5" customHeight="1">
      <c r="A497" s="170">
        <f t="shared" si="6"/>
        <v>492</v>
      </c>
      <c r="B497" s="173" t="s">
        <v>3032</v>
      </c>
      <c r="C497" s="182" t="str">
        <f t="array" ref="C497">_xlfn.XLOOKUP(G497,DATABASE!$A$2:$A$806,DATABASE!$B$2:$B$806)</f>
        <v>Payment Point RSUD Pacitan, Jl.A Yani 51, Pacitan</v>
      </c>
      <c r="D497" s="184" t="str">
        <f t="array" ref="D497">_xlfn.XLOOKUP(G497,DATABASE!$A$2:$A$809,DATABASE!$C$2:$C$809)</f>
        <v>PAYMENT POINT</v>
      </c>
      <c r="E497" s="184" t="s">
        <v>351</v>
      </c>
      <c r="F497" s="184" t="s">
        <v>243</v>
      </c>
      <c r="G497" s="184" t="s">
        <v>1695</v>
      </c>
      <c r="H497" s="184">
        <v>202512.0</v>
      </c>
      <c r="I497" s="184" t="s">
        <v>461</v>
      </c>
      <c r="J497" s="182"/>
      <c r="K497" s="184"/>
      <c r="L497" s="182" t="s">
        <v>1700</v>
      </c>
      <c r="M497" s="194" t="s">
        <v>1877</v>
      </c>
      <c r="N497" s="191"/>
      <c r="O497" s="192">
        <v>1.31752</v>
      </c>
      <c r="P497" s="194"/>
      <c r="Q497" s="195">
        <f t="shared" ref="Q497:R497" si="496">(O497*24*3600*30/8)/100000</f>
        <v>4.2687648</v>
      </c>
      <c r="R497" s="195">
        <f t="shared" si="496"/>
        <v>0</v>
      </c>
      <c r="S497" s="197">
        <v>0.0</v>
      </c>
      <c r="T497" s="201">
        <f t="shared" si="31"/>
        <v>1</v>
      </c>
      <c r="U497" s="201">
        <v>0.99</v>
      </c>
      <c r="V497" s="194">
        <v>2678400.0</v>
      </c>
      <c r="W497" s="182">
        <f t="shared" si="3"/>
        <v>0</v>
      </c>
      <c r="X497" s="203" t="s">
        <v>291</v>
      </c>
      <c r="Y497" s="204">
        <v>2319819.0</v>
      </c>
      <c r="Z497" s="182"/>
      <c r="AA497" s="182"/>
      <c r="AB497" s="182"/>
      <c r="AC497" s="182"/>
      <c r="AD497" s="182"/>
      <c r="AE497" s="206">
        <f t="shared" si="137"/>
        <v>2319819</v>
      </c>
      <c r="AF497" s="207">
        <f t="shared" si="5"/>
        <v>2319819</v>
      </c>
      <c r="AG497" s="184"/>
      <c r="AH497" s="170"/>
      <c r="AI497" s="184"/>
      <c r="AJ497" s="2"/>
      <c r="AK497" s="2"/>
      <c r="AL497" s="10"/>
      <c r="AM497" s="211"/>
      <c r="AN497" s="51"/>
      <c r="AO497" s="212"/>
      <c r="AP497" s="10"/>
      <c r="AQ497" s="213"/>
      <c r="AR497" s="213"/>
      <c r="AS497" s="211"/>
      <c r="AT497" s="211"/>
      <c r="AU497" s="211"/>
      <c r="AV497" s="214"/>
      <c r="AW497" s="21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</row>
    <row r="498" ht="22.5" customHeight="1">
      <c r="A498" s="170">
        <f t="shared" si="6"/>
        <v>493</v>
      </c>
      <c r="B498" s="173" t="s">
        <v>3032</v>
      </c>
      <c r="C498" s="182" t="str">
        <f t="array" ref="C498">_xlfn.XLOOKUP(G498,DATABASE!$A$2:$A$806,DATABASE!$B$2:$B$806)</f>
        <v>ATM Pemkab Pacitan,, Jagung Suprapto 8</v>
      </c>
      <c r="D498" s="184" t="str">
        <f t="array" ref="D498">_xlfn.XLOOKUP(G498,DATABASE!$A$2:$A$809,DATABASE!$C$2:$C$809)</f>
        <v>ATM</v>
      </c>
      <c r="E498" s="184" t="s">
        <v>351</v>
      </c>
      <c r="F498" s="184" t="s">
        <v>243</v>
      </c>
      <c r="G498" s="184" t="s">
        <v>1698</v>
      </c>
      <c r="H498" s="184">
        <v>202512.0</v>
      </c>
      <c r="I498" s="184" t="s">
        <v>1258</v>
      </c>
      <c r="J498" s="182"/>
      <c r="K498" s="184"/>
      <c r="L498" s="182" t="s">
        <v>1700</v>
      </c>
      <c r="M498" s="194" t="s">
        <v>1877</v>
      </c>
      <c r="N498" s="191"/>
      <c r="O498" s="192">
        <v>30.24</v>
      </c>
      <c r="P498" s="194"/>
      <c r="Q498" s="195">
        <f t="shared" ref="Q498:R498" si="497">(O498*24*3600*30/8)/100000</f>
        <v>97.9776</v>
      </c>
      <c r="R498" s="195">
        <f t="shared" si="497"/>
        <v>0</v>
      </c>
      <c r="S498" s="197">
        <v>0.0</v>
      </c>
      <c r="T498" s="201">
        <f t="shared" si="31"/>
        <v>1</v>
      </c>
      <c r="U498" s="201">
        <v>0.99</v>
      </c>
      <c r="V498" s="194">
        <v>2678400.0</v>
      </c>
      <c r="W498" s="182">
        <f t="shared" si="3"/>
        <v>0</v>
      </c>
      <c r="X498" s="203" t="s">
        <v>291</v>
      </c>
      <c r="Y498" s="204">
        <v>1300000.0</v>
      </c>
      <c r="Z498" s="182"/>
      <c r="AA498" s="182"/>
      <c r="AB498" s="182"/>
      <c r="AC498" s="182"/>
      <c r="AD498" s="182"/>
      <c r="AE498" s="206">
        <f t="shared" si="137"/>
        <v>1300000</v>
      </c>
      <c r="AF498" s="207">
        <f t="shared" si="5"/>
        <v>1300000</v>
      </c>
      <c r="AG498" s="184"/>
      <c r="AH498" s="170"/>
      <c r="AI498" s="184"/>
      <c r="AJ498" s="2"/>
      <c r="AK498" s="2"/>
      <c r="AL498" s="10"/>
      <c r="AM498" s="211"/>
      <c r="AN498" s="51"/>
      <c r="AO498" s="212"/>
      <c r="AP498" s="10"/>
      <c r="AQ498" s="213"/>
      <c r="AR498" s="213"/>
      <c r="AS498" s="211"/>
      <c r="AT498" s="211"/>
      <c r="AU498" s="211"/>
      <c r="AV498" s="214"/>
      <c r="AW498" s="21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</row>
    <row r="499" ht="22.5" customHeight="1">
      <c r="A499" s="170">
        <f t="shared" si="6"/>
        <v>494</v>
      </c>
      <c r="B499" s="173" t="s">
        <v>3032</v>
      </c>
      <c r="C499" s="182" t="str">
        <f t="array" ref="C499">_xlfn.XLOOKUP(G499,DATABASE!$A$2:$A$806,DATABASE!$B$2:$B$806)</f>
        <v>Samsat Online Capem Punung, Raya Solo - Pacitan</v>
      </c>
      <c r="D499" s="184" t="str">
        <f t="array" ref="D499">_xlfn.XLOOKUP(G499,DATABASE!$A$2:$A$809,DATABASE!$C$2:$C$809)</f>
        <v>SAMSAT ONLINE</v>
      </c>
      <c r="E499" s="184" t="s">
        <v>351</v>
      </c>
      <c r="F499" s="184" t="s">
        <v>243</v>
      </c>
      <c r="G499" s="184" t="s">
        <v>292</v>
      </c>
      <c r="H499" s="184">
        <v>202512.0</v>
      </c>
      <c r="I499" s="184" t="s">
        <v>480</v>
      </c>
      <c r="J499" s="182"/>
      <c r="K499" s="184"/>
      <c r="L499" s="182" t="s">
        <v>294</v>
      </c>
      <c r="M499" s="194" t="s">
        <v>3381</v>
      </c>
      <c r="N499" s="191"/>
      <c r="O499" s="192">
        <v>2.31689</v>
      </c>
      <c r="P499" s="194"/>
      <c r="Q499" s="195">
        <f t="shared" ref="Q499:R499" si="498">(O499*24*3600*30/8)/100000</f>
        <v>7.5067236</v>
      </c>
      <c r="R499" s="195">
        <f t="shared" si="498"/>
        <v>0</v>
      </c>
      <c r="S499" s="197">
        <v>0.0</v>
      </c>
      <c r="T499" s="201">
        <f t="shared" si="31"/>
        <v>1</v>
      </c>
      <c r="U499" s="201">
        <v>0.99</v>
      </c>
      <c r="V499" s="194">
        <v>2678400.0</v>
      </c>
      <c r="W499" s="182">
        <f t="shared" si="3"/>
        <v>0</v>
      </c>
      <c r="X499" s="203" t="s">
        <v>291</v>
      </c>
      <c r="Y499" s="204">
        <v>1950000.0</v>
      </c>
      <c r="Z499" s="182"/>
      <c r="AA499" s="182"/>
      <c r="AB499" s="182"/>
      <c r="AC499" s="182"/>
      <c r="AD499" s="182"/>
      <c r="AE499" s="206">
        <f t="shared" si="137"/>
        <v>1950000</v>
      </c>
      <c r="AF499" s="207">
        <f t="shared" si="5"/>
        <v>1950000</v>
      </c>
      <c r="AG499" s="184"/>
      <c r="AH499" s="170"/>
      <c r="AI499" s="184"/>
      <c r="AJ499" s="2"/>
      <c r="AK499" s="2"/>
      <c r="AL499" s="10"/>
      <c r="AM499" s="211"/>
      <c r="AN499" s="51"/>
      <c r="AO499" s="212"/>
      <c r="AP499" s="10"/>
      <c r="AQ499" s="213"/>
      <c r="AR499" s="213"/>
      <c r="AS499" s="211"/>
      <c r="AT499" s="211"/>
      <c r="AU499" s="211"/>
      <c r="AV499" s="214"/>
      <c r="AW499" s="21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</row>
    <row r="500" ht="22.5" customHeight="1">
      <c r="A500" s="170">
        <f t="shared" si="6"/>
        <v>495</v>
      </c>
      <c r="B500" s="173" t="s">
        <v>3032</v>
      </c>
      <c r="C500" s="182" t="str">
        <f t="array" ref="C500">_xlfn.XLOOKUP(G500,DATABASE!$A$2:$A$806,DATABASE!$B$2:$B$806)</f>
        <v>Samsat Online Capem Ngadirojo, Raya Lorok - Pacitan (depan pasar Loro)</v>
      </c>
      <c r="D500" s="184" t="str">
        <f t="array" ref="D500">_xlfn.XLOOKUP(G500,DATABASE!$A$2:$A$809,DATABASE!$C$2:$C$809)</f>
        <v>SAMSAT ONLINE</v>
      </c>
      <c r="E500" s="184" t="s">
        <v>351</v>
      </c>
      <c r="F500" s="184" t="s">
        <v>243</v>
      </c>
      <c r="G500" s="184" t="s">
        <v>296</v>
      </c>
      <c r="H500" s="184">
        <v>202512.0</v>
      </c>
      <c r="I500" s="184" t="s">
        <v>480</v>
      </c>
      <c r="J500" s="182"/>
      <c r="K500" s="184"/>
      <c r="L500" s="182" t="s">
        <v>294</v>
      </c>
      <c r="M500" s="194" t="s">
        <v>3381</v>
      </c>
      <c r="N500" s="191"/>
      <c r="O500" s="192">
        <v>2.99873</v>
      </c>
      <c r="P500" s="194"/>
      <c r="Q500" s="195">
        <f t="shared" ref="Q500:R500" si="499">(O500*24*3600*30/8)/100000</f>
        <v>9.7158852</v>
      </c>
      <c r="R500" s="195">
        <f t="shared" si="499"/>
        <v>0</v>
      </c>
      <c r="S500" s="197">
        <v>0.0</v>
      </c>
      <c r="T500" s="201">
        <f t="shared" si="31"/>
        <v>1</v>
      </c>
      <c r="U500" s="201">
        <v>0.99</v>
      </c>
      <c r="V500" s="194">
        <v>2678400.0</v>
      </c>
      <c r="W500" s="182">
        <f t="shared" si="3"/>
        <v>0</v>
      </c>
      <c r="X500" s="203" t="s">
        <v>291</v>
      </c>
      <c r="Y500" s="204">
        <v>1950000.0</v>
      </c>
      <c r="Z500" s="182"/>
      <c r="AA500" s="182"/>
      <c r="AB500" s="182"/>
      <c r="AC500" s="182"/>
      <c r="AD500" s="182"/>
      <c r="AE500" s="206">
        <f t="shared" si="137"/>
        <v>1950000</v>
      </c>
      <c r="AF500" s="207">
        <f t="shared" si="5"/>
        <v>1950000</v>
      </c>
      <c r="AG500" s="184"/>
      <c r="AH500" s="170"/>
      <c r="AI500" s="184"/>
      <c r="AJ500" s="2"/>
      <c r="AK500" s="2"/>
      <c r="AL500" s="10"/>
      <c r="AM500" s="211"/>
      <c r="AN500" s="51"/>
      <c r="AO500" s="212"/>
      <c r="AP500" s="10"/>
      <c r="AQ500" s="213"/>
      <c r="AR500" s="213"/>
      <c r="AS500" s="211"/>
      <c r="AT500" s="211"/>
      <c r="AU500" s="211"/>
      <c r="AV500" s="214"/>
      <c r="AW500" s="21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</row>
    <row r="501" ht="22.5" customHeight="1">
      <c r="A501" s="170">
        <f t="shared" si="6"/>
        <v>496</v>
      </c>
      <c r="B501" s="173" t="s">
        <v>3032</v>
      </c>
      <c r="C501" s="182" t="str">
        <f t="array" ref="C501">_xlfn.XLOOKUP(G501,DATABASE!$A$2:$A$806,DATABASE!$B$2:$B$806)</f>
        <v>ATM Tulakan, Jl. Ry Pacitan-Lorok, Tulakan Pacitan</v>
      </c>
      <c r="D501" s="184" t="str">
        <f t="array" ref="D501">_xlfn.XLOOKUP(G501,DATABASE!$A$2:$A$809,DATABASE!$C$2:$C$809)</f>
        <v>ATM</v>
      </c>
      <c r="E501" s="184" t="s">
        <v>351</v>
      </c>
      <c r="F501" s="184" t="s">
        <v>243</v>
      </c>
      <c r="G501" s="184" t="s">
        <v>2704</v>
      </c>
      <c r="H501" s="184">
        <v>202512.0</v>
      </c>
      <c r="I501" s="184" t="s">
        <v>1258</v>
      </c>
      <c r="J501" s="182"/>
      <c r="K501" s="184"/>
      <c r="L501" s="182" t="s">
        <v>2706</v>
      </c>
      <c r="M501" s="191">
        <v>45023.0</v>
      </c>
      <c r="N501" s="191"/>
      <c r="O501" s="192">
        <v>37.68</v>
      </c>
      <c r="P501" s="194"/>
      <c r="Q501" s="195">
        <f t="shared" ref="Q501:R501" si="500">(O501*24*3600*30/8)/100000</f>
        <v>122.0832</v>
      </c>
      <c r="R501" s="195">
        <f t="shared" si="500"/>
        <v>0</v>
      </c>
      <c r="S501" s="197">
        <v>0.0</v>
      </c>
      <c r="T501" s="201">
        <f t="shared" si="31"/>
        <v>1</v>
      </c>
      <c r="U501" s="201">
        <v>0.99</v>
      </c>
      <c r="V501" s="194">
        <v>2678400.0</v>
      </c>
      <c r="W501" s="182">
        <f t="shared" si="3"/>
        <v>0</v>
      </c>
      <c r="X501" s="203" t="s">
        <v>291</v>
      </c>
      <c r="Y501" s="204">
        <v>1300000.0</v>
      </c>
      <c r="Z501" s="182"/>
      <c r="AA501" s="182"/>
      <c r="AB501" s="182"/>
      <c r="AC501" s="182"/>
      <c r="AD501" s="182"/>
      <c r="AE501" s="206">
        <f t="shared" si="137"/>
        <v>1300000</v>
      </c>
      <c r="AF501" s="207">
        <f t="shared" si="5"/>
        <v>1300000</v>
      </c>
      <c r="AG501" s="184"/>
      <c r="AH501" s="170"/>
      <c r="AI501" s="184"/>
      <c r="AJ501" s="2"/>
      <c r="AK501" s="2"/>
      <c r="AL501" s="10"/>
      <c r="AM501" s="211"/>
      <c r="AN501" s="51"/>
      <c r="AO501" s="212"/>
      <c r="AP501" s="10"/>
      <c r="AQ501" s="213"/>
      <c r="AR501" s="213"/>
      <c r="AS501" s="211"/>
      <c r="AT501" s="211"/>
      <c r="AU501" s="211"/>
      <c r="AV501" s="214"/>
      <c r="AW501" s="21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</row>
    <row r="502" ht="22.5" customHeight="1">
      <c r="A502" s="170">
        <f t="shared" si="6"/>
        <v>497</v>
      </c>
      <c r="B502" s="173" t="s">
        <v>3032</v>
      </c>
      <c r="C502" s="182" t="str">
        <f t="array" ref="C502">_xlfn.XLOOKUP(G502,DATABASE!$A$2:$A$806,DATABASE!$B$2:$B$806)</f>
        <v>Payment Point Pondok Tremas, Desa Tremas Kec.Arjosari, Pacitan</v>
      </c>
      <c r="D502" s="184" t="str">
        <f t="array" ref="D502">_xlfn.XLOOKUP(G502,DATABASE!$A$2:$A$809,DATABASE!$C$2:$C$809)</f>
        <v>PAYMENT POINT</v>
      </c>
      <c r="E502" s="184" t="s">
        <v>351</v>
      </c>
      <c r="F502" s="184" t="s">
        <v>243</v>
      </c>
      <c r="G502" s="184" t="s">
        <v>2794</v>
      </c>
      <c r="H502" s="184">
        <v>202512.0</v>
      </c>
      <c r="I502" s="184" t="s">
        <v>461</v>
      </c>
      <c r="J502" s="182"/>
      <c r="K502" s="184"/>
      <c r="L502" s="182" t="s">
        <v>2796</v>
      </c>
      <c r="M502" s="191">
        <v>43717.0</v>
      </c>
      <c r="N502" s="191"/>
      <c r="O502" s="192">
        <v>0.8643900000000001</v>
      </c>
      <c r="P502" s="194"/>
      <c r="Q502" s="195">
        <f t="shared" ref="Q502:R502" si="501">(O502*24*3600*30/8)/100000</f>
        <v>2.8006236</v>
      </c>
      <c r="R502" s="195">
        <f t="shared" si="501"/>
        <v>0</v>
      </c>
      <c r="S502" s="197">
        <v>0.0</v>
      </c>
      <c r="T502" s="201">
        <f t="shared" si="31"/>
        <v>1</v>
      </c>
      <c r="U502" s="201">
        <v>0.99</v>
      </c>
      <c r="V502" s="194">
        <v>2678400.0</v>
      </c>
      <c r="W502" s="182">
        <f t="shared" si="3"/>
        <v>0</v>
      </c>
      <c r="X502" s="203" t="s">
        <v>291</v>
      </c>
      <c r="Y502" s="204">
        <v>2319819.0</v>
      </c>
      <c r="Z502" s="182"/>
      <c r="AA502" s="182"/>
      <c r="AB502" s="182"/>
      <c r="AC502" s="182"/>
      <c r="AD502" s="182"/>
      <c r="AE502" s="206">
        <f t="shared" si="137"/>
        <v>2319819</v>
      </c>
      <c r="AF502" s="207">
        <f t="shared" si="5"/>
        <v>2319819</v>
      </c>
      <c r="AG502" s="184"/>
      <c r="AH502" s="170"/>
      <c r="AI502" s="184"/>
      <c r="AJ502" s="2"/>
      <c r="AK502" s="2"/>
      <c r="AL502" s="10"/>
      <c r="AM502" s="211"/>
      <c r="AN502" s="51"/>
      <c r="AO502" s="212"/>
      <c r="AP502" s="10"/>
      <c r="AQ502" s="213"/>
      <c r="AR502" s="213"/>
      <c r="AS502" s="211"/>
      <c r="AT502" s="211"/>
      <c r="AU502" s="211"/>
      <c r="AV502" s="214"/>
      <c r="AW502" s="21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</row>
    <row r="503" ht="22.5" customHeight="1">
      <c r="A503" s="170">
        <f t="shared" si="6"/>
        <v>498</v>
      </c>
      <c r="B503" s="173" t="s">
        <v>3032</v>
      </c>
      <c r="C503" s="182" t="str">
        <f t="array" ref="C503">_xlfn.XLOOKUP(G503,DATABASE!$A$2:$A$806,DATABASE!$B$2:$B$806)</f>
        <v>Payment Point STKIP, Jl. Cut Nyak Dien 4A, Pacitan</v>
      </c>
      <c r="D503" s="184" t="str">
        <f t="array" ref="D503">_xlfn.XLOOKUP(G503,DATABASE!$A$2:$A$809,DATABASE!$C$2:$C$809)</f>
        <v>PAYMENT POINT</v>
      </c>
      <c r="E503" s="184" t="s">
        <v>351</v>
      </c>
      <c r="F503" s="184" t="s">
        <v>243</v>
      </c>
      <c r="G503" s="184" t="s">
        <v>1346</v>
      </c>
      <c r="H503" s="184">
        <v>202512.0</v>
      </c>
      <c r="I503" s="184" t="s">
        <v>461</v>
      </c>
      <c r="J503" s="182"/>
      <c r="K503" s="184"/>
      <c r="L503" s="182" t="s">
        <v>1348</v>
      </c>
      <c r="M503" s="194" t="s">
        <v>3372</v>
      </c>
      <c r="N503" s="191"/>
      <c r="O503" s="192">
        <v>0.67107</v>
      </c>
      <c r="P503" s="194"/>
      <c r="Q503" s="195">
        <f t="shared" ref="Q503:R503" si="502">(O503*24*3600*30/8)/100000</f>
        <v>2.1742668</v>
      </c>
      <c r="R503" s="195">
        <f t="shared" si="502"/>
        <v>0</v>
      </c>
      <c r="S503" s="197">
        <v>0.0</v>
      </c>
      <c r="T503" s="201">
        <f t="shared" si="31"/>
        <v>1</v>
      </c>
      <c r="U503" s="201">
        <v>0.99</v>
      </c>
      <c r="V503" s="194">
        <v>2678400.0</v>
      </c>
      <c r="W503" s="182">
        <f t="shared" si="3"/>
        <v>0</v>
      </c>
      <c r="X503" s="203" t="s">
        <v>291</v>
      </c>
      <c r="Y503" s="204">
        <v>2319819.0</v>
      </c>
      <c r="Z503" s="182"/>
      <c r="AA503" s="182"/>
      <c r="AB503" s="182"/>
      <c r="AC503" s="182"/>
      <c r="AD503" s="182"/>
      <c r="AE503" s="206">
        <f t="shared" si="137"/>
        <v>2319819</v>
      </c>
      <c r="AF503" s="207">
        <f t="shared" si="5"/>
        <v>2319819</v>
      </c>
      <c r="AG503" s="184"/>
      <c r="AH503" s="170"/>
      <c r="AI503" s="184"/>
      <c r="AJ503" s="2"/>
      <c r="AK503" s="2"/>
      <c r="AL503" s="10"/>
      <c r="AM503" s="211"/>
      <c r="AN503" s="51"/>
      <c r="AO503" s="212"/>
      <c r="AP503" s="10"/>
      <c r="AQ503" s="213"/>
      <c r="AR503" s="213"/>
      <c r="AS503" s="211"/>
      <c r="AT503" s="211"/>
      <c r="AU503" s="211"/>
      <c r="AV503" s="214"/>
      <c r="AW503" s="21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</row>
    <row r="504" ht="22.5" customHeight="1">
      <c r="A504" s="170">
        <f t="shared" si="6"/>
        <v>499</v>
      </c>
      <c r="B504" s="173" t="s">
        <v>3032</v>
      </c>
      <c r="C504" s="182" t="str">
        <f t="array" ref="C504">_xlfn.XLOOKUP(G504,DATABASE!$A$2:$A$806,DATABASE!$B$2:$B$806)</f>
        <v>Capem Punung, Jl Raya Solo-Pacitan Dsn Kebon RT 2/1, Pacitan</v>
      </c>
      <c r="D504" s="184" t="str">
        <f t="array" ref="D504">_xlfn.XLOOKUP(G504,DATABASE!$A$2:$A$809,DATABASE!$C$2:$C$809)</f>
        <v>CAPEM</v>
      </c>
      <c r="E504" s="184" t="s">
        <v>351</v>
      </c>
      <c r="F504" s="184" t="s">
        <v>243</v>
      </c>
      <c r="G504" s="184" t="s">
        <v>1349</v>
      </c>
      <c r="H504" s="184">
        <v>202512.0</v>
      </c>
      <c r="I504" s="184" t="s">
        <v>753</v>
      </c>
      <c r="J504" s="182"/>
      <c r="K504" s="184"/>
      <c r="L504" s="182" t="s">
        <v>1348</v>
      </c>
      <c r="M504" s="194" t="s">
        <v>3372</v>
      </c>
      <c r="N504" s="191"/>
      <c r="O504" s="192">
        <v>23.36</v>
      </c>
      <c r="P504" s="194"/>
      <c r="Q504" s="195">
        <f t="shared" ref="Q504:R504" si="503">(O504*24*3600*30/8)/100000</f>
        <v>75.6864</v>
      </c>
      <c r="R504" s="195">
        <f t="shared" si="503"/>
        <v>0</v>
      </c>
      <c r="S504" s="197">
        <v>180.0</v>
      </c>
      <c r="T504" s="201">
        <f t="shared" si="31"/>
        <v>0.9999327957</v>
      </c>
      <c r="U504" s="201">
        <v>0.99</v>
      </c>
      <c r="V504" s="194">
        <v>2678400.0</v>
      </c>
      <c r="W504" s="182">
        <f t="shared" si="3"/>
        <v>0</v>
      </c>
      <c r="X504" s="203" t="s">
        <v>291</v>
      </c>
      <c r="Y504" s="204">
        <v>2792792.0</v>
      </c>
      <c r="Z504" s="182"/>
      <c r="AA504" s="182"/>
      <c r="AB504" s="182"/>
      <c r="AC504" s="182"/>
      <c r="AD504" s="182"/>
      <c r="AE504" s="206">
        <f t="shared" si="137"/>
        <v>2792792</v>
      </c>
      <c r="AF504" s="207">
        <f t="shared" si="5"/>
        <v>2792792</v>
      </c>
      <c r="AG504" s="184"/>
      <c r="AH504" s="170"/>
      <c r="AI504" s="184"/>
      <c r="AJ504" s="2"/>
      <c r="AK504" s="2"/>
      <c r="AL504" s="10"/>
      <c r="AM504" s="211"/>
      <c r="AN504" s="51"/>
      <c r="AO504" s="212"/>
      <c r="AP504" s="10"/>
      <c r="AQ504" s="213"/>
      <c r="AR504" s="213"/>
      <c r="AS504" s="211"/>
      <c r="AT504" s="211"/>
      <c r="AU504" s="211"/>
      <c r="AV504" s="214"/>
      <c r="AW504" s="21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</row>
    <row r="505" ht="22.5" customHeight="1">
      <c r="A505" s="170">
        <f t="shared" si="6"/>
        <v>500</v>
      </c>
      <c r="B505" s="173" t="s">
        <v>3032</v>
      </c>
      <c r="C505" s="182" t="str">
        <f t="array" ref="C505">_xlfn.XLOOKUP(G505,DATABASE!$A$2:$A$806,DATABASE!$B$2:$B$806)</f>
        <v>PBB DPPKAD Pacitan, Jl. Veteran Pacitan</v>
      </c>
      <c r="D505" s="184" t="str">
        <f t="array" ref="D505">_xlfn.XLOOKUP(G505,DATABASE!$A$2:$A$809,DATABASE!$C$2:$C$809)</f>
        <v>PBB</v>
      </c>
      <c r="E505" s="184" t="s">
        <v>351</v>
      </c>
      <c r="F505" s="184" t="s">
        <v>243</v>
      </c>
      <c r="G505" s="184" t="s">
        <v>635</v>
      </c>
      <c r="H505" s="184">
        <v>202512.0</v>
      </c>
      <c r="I505" s="184" t="s">
        <v>461</v>
      </c>
      <c r="J505" s="182"/>
      <c r="K505" s="184"/>
      <c r="L505" s="182" t="s">
        <v>637</v>
      </c>
      <c r="M505" s="194" t="s">
        <v>3382</v>
      </c>
      <c r="N505" s="191"/>
      <c r="O505" s="192">
        <v>11.31</v>
      </c>
      <c r="P505" s="194"/>
      <c r="Q505" s="195">
        <f t="shared" ref="Q505:R505" si="504">(O505*24*3600*30/8)/100000</f>
        <v>36.6444</v>
      </c>
      <c r="R505" s="195">
        <f t="shared" si="504"/>
        <v>0</v>
      </c>
      <c r="S505" s="197">
        <v>0.0</v>
      </c>
      <c r="T505" s="201">
        <f t="shared" si="31"/>
        <v>1</v>
      </c>
      <c r="U505" s="201">
        <v>0.99</v>
      </c>
      <c r="V505" s="194">
        <v>2678400.0</v>
      </c>
      <c r="W505" s="182">
        <f t="shared" si="3"/>
        <v>0</v>
      </c>
      <c r="X505" s="203" t="s">
        <v>291</v>
      </c>
      <c r="Y505" s="204">
        <v>2319819.0</v>
      </c>
      <c r="Z505" s="182"/>
      <c r="AA505" s="182"/>
      <c r="AB505" s="182"/>
      <c r="AC505" s="182"/>
      <c r="AD505" s="182"/>
      <c r="AE505" s="206">
        <f t="shared" si="137"/>
        <v>2319819</v>
      </c>
      <c r="AF505" s="207">
        <f t="shared" si="5"/>
        <v>2319819</v>
      </c>
      <c r="AG505" s="184"/>
      <c r="AH505" s="170" t="s">
        <v>276</v>
      </c>
      <c r="AI505" s="184"/>
      <c r="AJ505" s="2"/>
      <c r="AK505" s="2"/>
      <c r="AL505" s="10"/>
      <c r="AM505" s="211"/>
      <c r="AN505" s="51"/>
      <c r="AO505" s="212"/>
      <c r="AP505" s="10"/>
      <c r="AQ505" s="213"/>
      <c r="AR505" s="213"/>
      <c r="AS505" s="211"/>
      <c r="AT505" s="211"/>
      <c r="AU505" s="211"/>
      <c r="AV505" s="214"/>
      <c r="AW505" s="21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</row>
    <row r="506" ht="22.5" customHeight="1">
      <c r="A506" s="170">
        <f t="shared" si="6"/>
        <v>501</v>
      </c>
      <c r="B506" s="173" t="s">
        <v>3032</v>
      </c>
      <c r="C506" s="182" t="str">
        <f t="array" ref="C506">_xlfn.XLOOKUP(G506,DATABASE!$A$2:$A$806,DATABASE!$B$2:$B$806)</f>
        <v>Capem Arjosari Pacitan Dsn. Krajan Wetan, Pacitan</v>
      </c>
      <c r="D506" s="184" t="str">
        <f t="array" ref="D506">_xlfn.XLOOKUP(G506,DATABASE!$A$2:$A$809,DATABASE!$C$2:$C$809)</f>
        <v>CAPEM</v>
      </c>
      <c r="E506" s="184" t="s">
        <v>351</v>
      </c>
      <c r="F506" s="184" t="s">
        <v>243</v>
      </c>
      <c r="G506" s="184" t="s">
        <v>2355</v>
      </c>
      <c r="H506" s="184">
        <v>202512.0</v>
      </c>
      <c r="I506" s="184" t="s">
        <v>753</v>
      </c>
      <c r="J506" s="182"/>
      <c r="K506" s="184"/>
      <c r="L506" s="182" t="s">
        <v>2357</v>
      </c>
      <c r="M506" s="194" t="s">
        <v>3383</v>
      </c>
      <c r="N506" s="191"/>
      <c r="O506" s="192">
        <v>21.28</v>
      </c>
      <c r="P506" s="194"/>
      <c r="Q506" s="195">
        <f t="shared" ref="Q506:R506" si="505">(O506*24*3600*30/8)/100000</f>
        <v>68.9472</v>
      </c>
      <c r="R506" s="195">
        <f t="shared" si="505"/>
        <v>0</v>
      </c>
      <c r="S506" s="197">
        <v>0.0</v>
      </c>
      <c r="T506" s="201">
        <f t="shared" si="31"/>
        <v>1</v>
      </c>
      <c r="U506" s="201">
        <v>0.99</v>
      </c>
      <c r="V506" s="194">
        <v>2678400.0</v>
      </c>
      <c r="W506" s="182">
        <f t="shared" si="3"/>
        <v>0</v>
      </c>
      <c r="X506" s="203" t="s">
        <v>291</v>
      </c>
      <c r="Y506" s="204">
        <v>2792792.0</v>
      </c>
      <c r="Z506" s="182"/>
      <c r="AA506" s="182"/>
      <c r="AB506" s="182"/>
      <c r="AC506" s="182"/>
      <c r="AD506" s="182"/>
      <c r="AE506" s="206">
        <f t="shared" si="137"/>
        <v>2792792</v>
      </c>
      <c r="AF506" s="207">
        <f t="shared" si="5"/>
        <v>2792792</v>
      </c>
      <c r="AG506" s="184"/>
      <c r="AH506" s="170"/>
      <c r="AI506" s="184"/>
      <c r="AJ506" s="2"/>
      <c r="AK506" s="535"/>
      <c r="AL506" s="10"/>
      <c r="AM506" s="211"/>
      <c r="AN506" s="51"/>
      <c r="AO506" s="212"/>
      <c r="AP506" s="10"/>
      <c r="AQ506" s="213"/>
      <c r="AR506" s="213"/>
      <c r="AS506" s="211"/>
      <c r="AT506" s="211"/>
      <c r="AU506" s="211"/>
      <c r="AV506" s="214"/>
      <c r="AW506" s="21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</row>
    <row r="507" ht="22.5" customHeight="1">
      <c r="A507" s="170">
        <f t="shared" si="6"/>
        <v>502</v>
      </c>
      <c r="B507" s="173" t="s">
        <v>3032</v>
      </c>
      <c r="C507" s="182" t="str">
        <f t="array" ref="C507">_xlfn.XLOOKUP(G507,DATABASE!$A$2:$A$806,DATABASE!$B$2:$B$806)</f>
        <v>ATM Center Alon Alon Kab Pacitan</v>
      </c>
      <c r="D507" s="184" t="str">
        <f t="array" ref="D507">_xlfn.XLOOKUP(G507,DATABASE!$A$2:$A$809,DATABASE!$C$2:$C$809)</f>
        <v>ATM</v>
      </c>
      <c r="E507" s="184" t="s">
        <v>351</v>
      </c>
      <c r="F507" s="184" t="s">
        <v>243</v>
      </c>
      <c r="G507" s="184" t="s">
        <v>2359</v>
      </c>
      <c r="H507" s="184">
        <v>202512.0</v>
      </c>
      <c r="I507" s="184" t="s">
        <v>1258</v>
      </c>
      <c r="J507" s="182"/>
      <c r="K507" s="184"/>
      <c r="L507" s="182" t="s">
        <v>2357</v>
      </c>
      <c r="M507" s="194" t="s">
        <v>3383</v>
      </c>
      <c r="N507" s="191"/>
      <c r="O507" s="192">
        <v>30.29</v>
      </c>
      <c r="P507" s="194"/>
      <c r="Q507" s="195">
        <f t="shared" ref="Q507:R507" si="506">(O507*24*3600*30/8)/100000</f>
        <v>98.1396</v>
      </c>
      <c r="R507" s="195">
        <f t="shared" si="506"/>
        <v>0</v>
      </c>
      <c r="S507" s="197">
        <v>0.0</v>
      </c>
      <c r="T507" s="201">
        <f t="shared" si="31"/>
        <v>1</v>
      </c>
      <c r="U507" s="201">
        <v>0.99</v>
      </c>
      <c r="V507" s="194">
        <v>2678400.0</v>
      </c>
      <c r="W507" s="182">
        <f t="shared" si="3"/>
        <v>0</v>
      </c>
      <c r="X507" s="203" t="s">
        <v>291</v>
      </c>
      <c r="Y507" s="204">
        <v>1300000.0</v>
      </c>
      <c r="Z507" s="182"/>
      <c r="AA507" s="182"/>
      <c r="AB507" s="182"/>
      <c r="AC507" s="182"/>
      <c r="AD507" s="182"/>
      <c r="AE507" s="206">
        <f t="shared" si="137"/>
        <v>1300000</v>
      </c>
      <c r="AF507" s="207">
        <f t="shared" si="5"/>
        <v>1300000</v>
      </c>
      <c r="AG507" s="184"/>
      <c r="AH507" s="170"/>
      <c r="AI507" s="184"/>
      <c r="AJ507" s="2"/>
      <c r="AK507" s="2"/>
      <c r="AL507" s="10"/>
      <c r="AM507" s="211"/>
      <c r="AN507" s="51"/>
      <c r="AO507" s="212"/>
      <c r="AP507" s="10"/>
      <c r="AQ507" s="213"/>
      <c r="AR507" s="213"/>
      <c r="AS507" s="211"/>
      <c r="AT507" s="211"/>
      <c r="AU507" s="211"/>
      <c r="AV507" s="214"/>
      <c r="AW507" s="21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</row>
    <row r="508" ht="22.5" customHeight="1">
      <c r="A508" s="170">
        <f t="shared" si="6"/>
        <v>503</v>
      </c>
      <c r="B508" s="173" t="s">
        <v>3032</v>
      </c>
      <c r="C508" s="182" t="str">
        <f t="array" ref="C508">_xlfn.XLOOKUP(G508,DATABASE!$A$2:$A$806,DATABASE!$B$2:$B$806)</f>
        <v>ATM Center Pasar Ngadirojo Pacitan, Pacitan Trenggalek</v>
      </c>
      <c r="D508" s="184" t="str">
        <f t="array" ref="D508">_xlfn.XLOOKUP(G508,DATABASE!$A$2:$A$809,DATABASE!$C$2:$C$809)</f>
        <v>ATM</v>
      </c>
      <c r="E508" s="184" t="s">
        <v>351</v>
      </c>
      <c r="F508" s="184" t="s">
        <v>243</v>
      </c>
      <c r="G508" s="184" t="s">
        <v>2535</v>
      </c>
      <c r="H508" s="184">
        <v>202512.0</v>
      </c>
      <c r="I508" s="184" t="s">
        <v>1258</v>
      </c>
      <c r="J508" s="182"/>
      <c r="K508" s="184"/>
      <c r="L508" s="182" t="s">
        <v>2537</v>
      </c>
      <c r="M508" s="191">
        <v>44601.0</v>
      </c>
      <c r="N508" s="191"/>
      <c r="O508" s="192">
        <v>0.93491</v>
      </c>
      <c r="P508" s="194"/>
      <c r="Q508" s="195">
        <f t="shared" ref="Q508:R508" si="507">(O508*24*3600*30/8)/100000</f>
        <v>3.0291084</v>
      </c>
      <c r="R508" s="195">
        <f t="shared" si="507"/>
        <v>0</v>
      </c>
      <c r="S508" s="197">
        <v>0.0</v>
      </c>
      <c r="T508" s="201">
        <f t="shared" si="31"/>
        <v>1</v>
      </c>
      <c r="U508" s="201">
        <v>0.99</v>
      </c>
      <c r="V508" s="194">
        <v>2678400.0</v>
      </c>
      <c r="W508" s="182">
        <f t="shared" si="3"/>
        <v>0</v>
      </c>
      <c r="X508" s="203" t="s">
        <v>291</v>
      </c>
      <c r="Y508" s="204">
        <v>1300000.0</v>
      </c>
      <c r="Z508" s="182"/>
      <c r="AA508" s="182"/>
      <c r="AB508" s="182"/>
      <c r="AC508" s="182"/>
      <c r="AD508" s="182"/>
      <c r="AE508" s="206">
        <f t="shared" si="137"/>
        <v>1300000</v>
      </c>
      <c r="AF508" s="207">
        <f t="shared" si="5"/>
        <v>1300000</v>
      </c>
      <c r="AG508" s="184"/>
      <c r="AH508" s="170"/>
      <c r="AI508" s="184"/>
      <c r="AJ508" s="2"/>
      <c r="AK508" s="2"/>
      <c r="AL508" s="10"/>
      <c r="AM508" s="211"/>
      <c r="AN508" s="51"/>
      <c r="AO508" s="212"/>
      <c r="AP508" s="10"/>
      <c r="AQ508" s="213"/>
      <c r="AR508" s="213"/>
      <c r="AS508" s="211"/>
      <c r="AT508" s="211"/>
      <c r="AU508" s="211"/>
      <c r="AV508" s="214"/>
      <c r="AW508" s="21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</row>
    <row r="509" ht="22.5" customHeight="1">
      <c r="A509" s="170">
        <f t="shared" si="6"/>
        <v>504</v>
      </c>
      <c r="B509" s="173" t="s">
        <v>3032</v>
      </c>
      <c r="C509" s="182" t="str">
        <f t="array" ref="C509">_xlfn.XLOOKUP(G509,DATABASE!$A$2:$A$806,DATABASE!$B$2:$B$806)</f>
        <v>ATM Pasar Cuwik, JL.Gatot Subroto, Pacitan</v>
      </c>
      <c r="D509" s="184" t="str">
        <f t="array" ref="D509">_xlfn.XLOOKUP(G509,DATABASE!$A$2:$A$809,DATABASE!$C$2:$C$809)</f>
        <v>ATM</v>
      </c>
      <c r="E509" s="184" t="s">
        <v>351</v>
      </c>
      <c r="F509" s="184" t="s">
        <v>243</v>
      </c>
      <c r="G509" s="184" t="s">
        <v>2635</v>
      </c>
      <c r="H509" s="184">
        <v>202512.0</v>
      </c>
      <c r="I509" s="184" t="s">
        <v>1258</v>
      </c>
      <c r="J509" s="182"/>
      <c r="K509" s="184"/>
      <c r="L509" s="182" t="s">
        <v>2637</v>
      </c>
      <c r="M509" s="191">
        <v>44655.0</v>
      </c>
      <c r="N509" s="191"/>
      <c r="O509" s="192">
        <v>1.17322</v>
      </c>
      <c r="P509" s="194"/>
      <c r="Q509" s="195">
        <f t="shared" ref="Q509:R509" si="508">(O509*24*3600*30/8)/100000</f>
        <v>3.8012328</v>
      </c>
      <c r="R509" s="195">
        <f t="shared" si="508"/>
        <v>0</v>
      </c>
      <c r="S509" s="197">
        <v>0.0</v>
      </c>
      <c r="T509" s="201">
        <f t="shared" si="31"/>
        <v>1</v>
      </c>
      <c r="U509" s="201">
        <v>0.99</v>
      </c>
      <c r="V509" s="194">
        <v>2678400.0</v>
      </c>
      <c r="W509" s="182">
        <f t="shared" si="3"/>
        <v>0</v>
      </c>
      <c r="X509" s="203" t="s">
        <v>291</v>
      </c>
      <c r="Y509" s="204">
        <v>1300000.0</v>
      </c>
      <c r="Z509" s="182"/>
      <c r="AA509" s="182"/>
      <c r="AB509" s="182"/>
      <c r="AC509" s="182"/>
      <c r="AD509" s="182"/>
      <c r="AE509" s="206">
        <f t="shared" si="137"/>
        <v>1300000</v>
      </c>
      <c r="AF509" s="207">
        <f t="shared" si="5"/>
        <v>1300000</v>
      </c>
      <c r="AG509" s="184"/>
      <c r="AH509" s="170"/>
      <c r="AI509" s="184"/>
      <c r="AJ509" s="2"/>
      <c r="AK509" s="2"/>
      <c r="AL509" s="10"/>
      <c r="AM509" s="211"/>
      <c r="AN509" s="51"/>
      <c r="AO509" s="212"/>
      <c r="AP509" s="10"/>
      <c r="AQ509" s="213"/>
      <c r="AR509" s="213"/>
      <c r="AS509" s="211"/>
      <c r="AT509" s="211"/>
      <c r="AU509" s="211"/>
      <c r="AV509" s="214"/>
      <c r="AW509" s="21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</row>
    <row r="510" ht="22.5" customHeight="1">
      <c r="A510" s="170">
        <f t="shared" si="6"/>
        <v>505</v>
      </c>
      <c r="B510" s="173" t="s">
        <v>3032</v>
      </c>
      <c r="C510" s="182" t="str">
        <f t="array" ref="C510">_xlfn.XLOOKUP(G510,DATABASE!$A$2:$A$806,DATABASE!$B$2:$B$806)</f>
        <v>ATM Kebonagung, Desa Pacitan</v>
      </c>
      <c r="D510" s="184" t="str">
        <f t="array" ref="D510">_xlfn.XLOOKUP(G510,DATABASE!$A$2:$A$809,DATABASE!$C$2:$C$809)</f>
        <v>ATM</v>
      </c>
      <c r="E510" s="184" t="s">
        <v>351</v>
      </c>
      <c r="F510" s="184" t="s">
        <v>243</v>
      </c>
      <c r="G510" s="184" t="s">
        <v>488</v>
      </c>
      <c r="H510" s="184">
        <v>202512.0</v>
      </c>
      <c r="I510" s="184" t="s">
        <v>1258</v>
      </c>
      <c r="J510" s="182"/>
      <c r="K510" s="184"/>
      <c r="L510" s="182" t="s">
        <v>490</v>
      </c>
      <c r="M510" s="194" t="s">
        <v>3384</v>
      </c>
      <c r="N510" s="191"/>
      <c r="O510" s="192">
        <v>1.12047</v>
      </c>
      <c r="P510" s="194"/>
      <c r="Q510" s="195">
        <f t="shared" ref="Q510:R510" si="509">(O510*24*3600*30/8)/100000</f>
        <v>3.6303228</v>
      </c>
      <c r="R510" s="195">
        <f t="shared" si="509"/>
        <v>0</v>
      </c>
      <c r="S510" s="197">
        <v>0.0</v>
      </c>
      <c r="T510" s="201">
        <f t="shared" si="31"/>
        <v>1</v>
      </c>
      <c r="U510" s="201">
        <v>0.99</v>
      </c>
      <c r="V510" s="194">
        <v>2678400.0</v>
      </c>
      <c r="W510" s="182">
        <f t="shared" si="3"/>
        <v>0</v>
      </c>
      <c r="X510" s="203" t="s">
        <v>291</v>
      </c>
      <c r="Y510" s="204">
        <v>1300000.0</v>
      </c>
      <c r="Z510" s="182"/>
      <c r="AA510" s="182"/>
      <c r="AB510" s="182"/>
      <c r="AC510" s="182"/>
      <c r="AD510" s="182"/>
      <c r="AE510" s="206">
        <f t="shared" si="137"/>
        <v>1300000</v>
      </c>
      <c r="AF510" s="207">
        <f t="shared" si="5"/>
        <v>1300000</v>
      </c>
      <c r="AG510" s="184"/>
      <c r="AH510" s="170"/>
      <c r="AI510" s="184"/>
      <c r="AJ510" s="2"/>
      <c r="AK510" s="535"/>
      <c r="AL510" s="10"/>
      <c r="AM510" s="211"/>
      <c r="AN510" s="51"/>
      <c r="AO510" s="212"/>
      <c r="AP510" s="10"/>
      <c r="AQ510" s="213"/>
      <c r="AR510" s="213"/>
      <c r="AS510" s="211"/>
      <c r="AT510" s="211"/>
      <c r="AU510" s="211"/>
      <c r="AV510" s="214"/>
      <c r="AW510" s="21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</row>
    <row r="511" ht="22.5" customHeight="1">
      <c r="A511" s="170">
        <f t="shared" si="6"/>
        <v>506</v>
      </c>
      <c r="B511" s="173" t="s">
        <v>3032</v>
      </c>
      <c r="C511" s="182" t="str">
        <f t="array" ref="C511">_xlfn.XLOOKUP(G511,DATABASE!$A$2:$A$806,DATABASE!$B$2:$B$806)</f>
        <v>Kantor Fungsional Tulakan Pacitan, JL Raya Kebonagung No 128 Tulakan, Pacitan</v>
      </c>
      <c r="D511" s="184" t="str">
        <f t="array" ref="D511">_xlfn.XLOOKUP(G511,DATABASE!$A$2:$A$809,DATABASE!$C$2:$C$809)</f>
        <v>KANTOR FUNGSIONAL</v>
      </c>
      <c r="E511" s="184" t="s">
        <v>351</v>
      </c>
      <c r="F511" s="184" t="s">
        <v>243</v>
      </c>
      <c r="G511" s="184" t="s">
        <v>796</v>
      </c>
      <c r="H511" s="184">
        <v>202512.0</v>
      </c>
      <c r="I511" s="184" t="s">
        <v>461</v>
      </c>
      <c r="J511" s="182"/>
      <c r="K511" s="184"/>
      <c r="L511" s="182" t="s">
        <v>798</v>
      </c>
      <c r="M511" s="194" t="s">
        <v>3385</v>
      </c>
      <c r="N511" s="191"/>
      <c r="O511" s="192">
        <v>4.35</v>
      </c>
      <c r="P511" s="194"/>
      <c r="Q511" s="195">
        <f t="shared" ref="Q511:R511" si="510">(O511*24*3600*30/8)/100000</f>
        <v>14.094</v>
      </c>
      <c r="R511" s="195">
        <f t="shared" si="510"/>
        <v>0</v>
      </c>
      <c r="S511" s="197">
        <v>0.0</v>
      </c>
      <c r="T511" s="201">
        <f t="shared" si="31"/>
        <v>1</v>
      </c>
      <c r="U511" s="201">
        <v>0.99</v>
      </c>
      <c r="V511" s="194">
        <v>2678400.0</v>
      </c>
      <c r="W511" s="182">
        <f t="shared" si="3"/>
        <v>0</v>
      </c>
      <c r="X511" s="203" t="s">
        <v>291</v>
      </c>
      <c r="Y511" s="204">
        <v>2319819.0</v>
      </c>
      <c r="Z511" s="182"/>
      <c r="AA511" s="182"/>
      <c r="AB511" s="182"/>
      <c r="AC511" s="182"/>
      <c r="AD511" s="182"/>
      <c r="AE511" s="206">
        <f t="shared" si="137"/>
        <v>2319819</v>
      </c>
      <c r="AF511" s="207">
        <f t="shared" si="5"/>
        <v>2319819</v>
      </c>
      <c r="AG511" s="184"/>
      <c r="AH511" s="170"/>
      <c r="AI511" s="184"/>
      <c r="AJ511" s="2"/>
      <c r="AK511" s="2"/>
      <c r="AL511" s="10"/>
      <c r="AM511" s="211"/>
      <c r="AN511" s="51"/>
      <c r="AO511" s="212"/>
      <c r="AP511" s="10"/>
      <c r="AQ511" s="213"/>
      <c r="AR511" s="213"/>
      <c r="AS511" s="211"/>
      <c r="AT511" s="211"/>
      <c r="AU511" s="211"/>
      <c r="AV511" s="214"/>
      <c r="AW511" s="21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</row>
    <row r="512" ht="22.5" customHeight="1">
      <c r="A512" s="170">
        <f t="shared" si="6"/>
        <v>507</v>
      </c>
      <c r="B512" s="173" t="s">
        <v>3037</v>
      </c>
      <c r="C512" s="182" t="str">
        <f t="array" ref="C512">_xlfn.XLOOKUP(G512,DATABASE!$A$2:$A$806,DATABASE!$B$2:$B$806)</f>
        <v>Cabang Trenggalek</v>
      </c>
      <c r="D512" s="184" t="str">
        <f t="array" ref="D512">_xlfn.XLOOKUP(G512,DATABASE!$A$2:$A$809,DATABASE!$C$2:$C$809)</f>
        <v>CABANG</v>
      </c>
      <c r="E512" s="184" t="s">
        <v>351</v>
      </c>
      <c r="F512" s="184" t="s">
        <v>243</v>
      </c>
      <c r="G512" s="184" t="s">
        <v>800</v>
      </c>
      <c r="H512" s="184">
        <v>202512.0</v>
      </c>
      <c r="I512" s="184" t="s">
        <v>575</v>
      </c>
      <c r="J512" s="182"/>
      <c r="K512" s="184"/>
      <c r="L512" s="182" t="s">
        <v>798</v>
      </c>
      <c r="M512" s="194" t="s">
        <v>3385</v>
      </c>
      <c r="N512" s="191"/>
      <c r="O512" s="192">
        <v>106.08</v>
      </c>
      <c r="P512" s="194"/>
      <c r="Q512" s="195">
        <f t="shared" ref="Q512:R512" si="511">(O512*24*3600*30/8)/100000</f>
        <v>343.6992</v>
      </c>
      <c r="R512" s="195">
        <f t="shared" si="511"/>
        <v>0</v>
      </c>
      <c r="S512" s="197">
        <v>0.0</v>
      </c>
      <c r="T512" s="201">
        <f t="shared" si="31"/>
        <v>1</v>
      </c>
      <c r="U512" s="201">
        <v>0.99</v>
      </c>
      <c r="V512" s="194">
        <v>2678400.0</v>
      </c>
      <c r="W512" s="182">
        <f t="shared" si="3"/>
        <v>0</v>
      </c>
      <c r="X512" s="203" t="s">
        <v>291</v>
      </c>
      <c r="Y512" s="204">
        <v>3671171.0</v>
      </c>
      <c r="Z512" s="182"/>
      <c r="AA512" s="182"/>
      <c r="AB512" s="182"/>
      <c r="AC512" s="182"/>
      <c r="AD512" s="182"/>
      <c r="AE512" s="206">
        <f t="shared" si="137"/>
        <v>3671171</v>
      </c>
      <c r="AF512" s="207">
        <f t="shared" si="5"/>
        <v>3671171</v>
      </c>
      <c r="AG512" s="207">
        <v>2.5018642E7</v>
      </c>
      <c r="AH512" s="170"/>
      <c r="AI512" s="184"/>
      <c r="AJ512" s="2"/>
      <c r="AK512" s="2"/>
      <c r="AL512" s="10"/>
      <c r="AM512" s="211"/>
      <c r="AN512" s="51"/>
      <c r="AO512" s="212"/>
      <c r="AP512" s="10"/>
      <c r="AQ512" s="213"/>
      <c r="AR512" s="213"/>
      <c r="AS512" s="211"/>
      <c r="AT512" s="211"/>
      <c r="AU512" s="211"/>
      <c r="AV512" s="214"/>
      <c r="AW512" s="214"/>
      <c r="AX512" s="310"/>
      <c r="AY512" s="310"/>
      <c r="AZ512" s="310"/>
      <c r="BA512" s="310"/>
      <c r="BB512" s="310"/>
      <c r="BC512" s="310"/>
      <c r="BD512" s="310"/>
      <c r="BE512" s="310"/>
      <c r="BF512" s="310"/>
      <c r="BG512" s="310"/>
      <c r="BH512" s="310"/>
      <c r="BI512" s="310"/>
      <c r="BJ512" s="310"/>
      <c r="BK512" s="310"/>
      <c r="BL512" s="310"/>
      <c r="BM512" s="310"/>
      <c r="BN512" s="310"/>
      <c r="BO512" s="310"/>
      <c r="BP512" s="310"/>
      <c r="BQ512" s="310"/>
      <c r="BR512" s="310"/>
      <c r="BS512" s="310"/>
      <c r="BT512" s="310"/>
      <c r="BU512" s="310"/>
    </row>
    <row r="513" ht="22.5" customHeight="1">
      <c r="A513" s="170">
        <f t="shared" si="6"/>
        <v>508</v>
      </c>
      <c r="B513" s="173" t="s">
        <v>3037</v>
      </c>
      <c r="C513" s="182" t="str">
        <f t="array" ref="C513">_xlfn.XLOOKUP(G513,DATABASE!$A$2:$A$806,DATABASE!$B$2:$B$806)</f>
        <v>Kantor Kas Durenan, Jl. Raya Durenan-Tulungagung Ds Kendalrejo RT03 RW01 Kec. Durenan Trenggalek</v>
      </c>
      <c r="D513" s="184" t="str">
        <f t="array" ref="D513">_xlfn.XLOOKUP(G513,DATABASE!$A$2:$A$809,DATABASE!$C$2:$C$809)</f>
        <v>KANTOR KAS</v>
      </c>
      <c r="E513" s="184" t="s">
        <v>351</v>
      </c>
      <c r="F513" s="184" t="s">
        <v>243</v>
      </c>
      <c r="G513" s="184" t="s">
        <v>1729</v>
      </c>
      <c r="H513" s="184">
        <v>202512.0</v>
      </c>
      <c r="I513" s="184" t="s">
        <v>461</v>
      </c>
      <c r="J513" s="182"/>
      <c r="K513" s="184"/>
      <c r="L513" s="182" t="s">
        <v>1731</v>
      </c>
      <c r="M513" s="191">
        <v>43711.0</v>
      </c>
      <c r="N513" s="191"/>
      <c r="O513" s="192">
        <v>15.43</v>
      </c>
      <c r="P513" s="194"/>
      <c r="Q513" s="195">
        <f t="shared" ref="Q513:R513" si="512">(O513*24*3600*30/8)/100000</f>
        <v>49.9932</v>
      </c>
      <c r="R513" s="195">
        <f t="shared" si="512"/>
        <v>0</v>
      </c>
      <c r="S513" s="197">
        <v>0.0</v>
      </c>
      <c r="T513" s="201">
        <f t="shared" si="31"/>
        <v>1</v>
      </c>
      <c r="U513" s="201">
        <v>0.99</v>
      </c>
      <c r="V513" s="194">
        <v>2678400.0</v>
      </c>
      <c r="W513" s="182">
        <f t="shared" si="3"/>
        <v>0</v>
      </c>
      <c r="X513" s="203" t="s">
        <v>291</v>
      </c>
      <c r="Y513" s="204">
        <v>2319819.0</v>
      </c>
      <c r="Z513" s="182"/>
      <c r="AA513" s="182"/>
      <c r="AB513" s="182"/>
      <c r="AC513" s="182"/>
      <c r="AD513" s="182"/>
      <c r="AE513" s="206">
        <f t="shared" si="137"/>
        <v>2319819</v>
      </c>
      <c r="AF513" s="207">
        <f t="shared" si="5"/>
        <v>2319819</v>
      </c>
      <c r="AG513" s="184"/>
      <c r="AH513" s="170"/>
      <c r="AI513" s="184"/>
      <c r="AJ513" s="2"/>
      <c r="AK513" s="2"/>
      <c r="AL513" s="10"/>
      <c r="AM513" s="211"/>
      <c r="AN513" s="51"/>
      <c r="AO513" s="212"/>
      <c r="AP513" s="10"/>
      <c r="AQ513" s="213"/>
      <c r="AR513" s="213"/>
      <c r="AS513" s="211"/>
      <c r="AT513" s="211"/>
      <c r="AU513" s="211"/>
      <c r="AV513" s="214"/>
      <c r="AW513" s="21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</row>
    <row r="514" ht="22.5" customHeight="1">
      <c r="A514" s="170">
        <f t="shared" si="6"/>
        <v>509</v>
      </c>
      <c r="B514" s="173" t="s">
        <v>3037</v>
      </c>
      <c r="C514" s="182" t="str">
        <f t="array" ref="C514">_xlfn.XLOOKUP(G514,DATABASE!$A$2:$A$806,DATABASE!$B$2:$B$806)</f>
        <v>Kantor Kas RSUD Trenggalek , Jl. Dr. Sutomo Trenggalek</v>
      </c>
      <c r="D514" s="184" t="str">
        <f t="array" ref="D514">_xlfn.XLOOKUP(G514,DATABASE!$A$2:$A$809,DATABASE!$C$2:$C$809)</f>
        <v>KANTOR KAS</v>
      </c>
      <c r="E514" s="184" t="s">
        <v>351</v>
      </c>
      <c r="F514" s="184" t="s">
        <v>243</v>
      </c>
      <c r="G514" s="184" t="s">
        <v>628</v>
      </c>
      <c r="H514" s="184">
        <v>202512.0</v>
      </c>
      <c r="I514" s="184" t="s">
        <v>461</v>
      </c>
      <c r="J514" s="182"/>
      <c r="K514" s="184"/>
      <c r="L514" s="182" t="s">
        <v>630</v>
      </c>
      <c r="M514" s="194" t="s">
        <v>3386</v>
      </c>
      <c r="N514" s="191"/>
      <c r="O514" s="192">
        <v>8.16</v>
      </c>
      <c r="P514" s="194"/>
      <c r="Q514" s="195">
        <f t="shared" ref="Q514:R514" si="513">(O514*24*3600*30/8)/100000</f>
        <v>26.4384</v>
      </c>
      <c r="R514" s="195">
        <f t="shared" si="513"/>
        <v>0</v>
      </c>
      <c r="S514" s="197">
        <v>0.0</v>
      </c>
      <c r="T514" s="201">
        <f t="shared" si="31"/>
        <v>1</v>
      </c>
      <c r="U514" s="201">
        <v>0.99</v>
      </c>
      <c r="V514" s="194">
        <v>2678400.0</v>
      </c>
      <c r="W514" s="182">
        <f t="shared" si="3"/>
        <v>0</v>
      </c>
      <c r="X514" s="203" t="s">
        <v>291</v>
      </c>
      <c r="Y514" s="204">
        <v>2319819.0</v>
      </c>
      <c r="Z514" s="182"/>
      <c r="AA514" s="182"/>
      <c r="AB514" s="182"/>
      <c r="AC514" s="182"/>
      <c r="AD514" s="182"/>
      <c r="AE514" s="206">
        <f t="shared" si="137"/>
        <v>2319819</v>
      </c>
      <c r="AF514" s="207">
        <f t="shared" si="5"/>
        <v>2319819</v>
      </c>
      <c r="AG514" s="184"/>
      <c r="AH514" s="170"/>
      <c r="AI514" s="184"/>
      <c r="AJ514" s="2"/>
      <c r="AK514" s="2"/>
      <c r="AL514" s="10"/>
      <c r="AM514" s="211"/>
      <c r="AN514" s="51"/>
      <c r="AO514" s="212"/>
      <c r="AP514" s="10"/>
      <c r="AQ514" s="213"/>
      <c r="AR514" s="213"/>
      <c r="AS514" s="211"/>
      <c r="AT514" s="211"/>
      <c r="AU514" s="211"/>
      <c r="AV514" s="214"/>
      <c r="AW514" s="21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</row>
    <row r="515" ht="22.5" customHeight="1">
      <c r="A515" s="170">
        <f t="shared" si="6"/>
        <v>510</v>
      </c>
      <c r="B515" s="173" t="s">
        <v>3037</v>
      </c>
      <c r="C515" s="182" t="str">
        <f t="array" ref="C515">_xlfn.XLOOKUP(G515,DATABASE!$A$2:$A$806,DATABASE!$B$2:$B$806)</f>
        <v>PBB Online KK Pemda Jl. A. Yani No 1 Trenggalek</v>
      </c>
      <c r="D515" s="184" t="str">
        <f t="array" ref="D515">_xlfn.XLOOKUP(G515,DATABASE!$A$2:$A$809,DATABASE!$C$2:$C$809)</f>
        <v>PBB</v>
      </c>
      <c r="E515" s="184" t="s">
        <v>351</v>
      </c>
      <c r="F515" s="184" t="s">
        <v>243</v>
      </c>
      <c r="G515" s="184" t="s">
        <v>633</v>
      </c>
      <c r="H515" s="184">
        <v>202512.0</v>
      </c>
      <c r="I515" s="184" t="s">
        <v>461</v>
      </c>
      <c r="J515" s="182"/>
      <c r="K515" s="184"/>
      <c r="L515" s="182" t="s">
        <v>630</v>
      </c>
      <c r="M515" s="194" t="s">
        <v>3386</v>
      </c>
      <c r="N515" s="191"/>
      <c r="O515" s="192">
        <v>9.8</v>
      </c>
      <c r="P515" s="194"/>
      <c r="Q515" s="195">
        <f t="shared" ref="Q515:R515" si="514">(O515*24*3600*30/8)/100000</f>
        <v>31.752</v>
      </c>
      <c r="R515" s="195">
        <f t="shared" si="514"/>
        <v>0</v>
      </c>
      <c r="S515" s="197">
        <v>0.0</v>
      </c>
      <c r="T515" s="201">
        <f t="shared" si="31"/>
        <v>1</v>
      </c>
      <c r="U515" s="201">
        <v>0.99</v>
      </c>
      <c r="V515" s="194">
        <v>2678400.0</v>
      </c>
      <c r="W515" s="182">
        <f t="shared" si="3"/>
        <v>0</v>
      </c>
      <c r="X515" s="203" t="s">
        <v>291</v>
      </c>
      <c r="Y515" s="204">
        <v>2319819.0</v>
      </c>
      <c r="Z515" s="182"/>
      <c r="AA515" s="182"/>
      <c r="AB515" s="182"/>
      <c r="AC515" s="182"/>
      <c r="AD515" s="182"/>
      <c r="AE515" s="206">
        <f t="shared" si="137"/>
        <v>2319819</v>
      </c>
      <c r="AF515" s="207">
        <f t="shared" si="5"/>
        <v>2319819</v>
      </c>
      <c r="AG515" s="184"/>
      <c r="AH515" s="170" t="s">
        <v>276</v>
      </c>
      <c r="AI515" s="184"/>
      <c r="AJ515" s="2"/>
      <c r="AK515" s="2"/>
      <c r="AL515" s="10"/>
      <c r="AM515" s="211"/>
      <c r="AN515" s="51"/>
      <c r="AO515" s="212"/>
      <c r="AP515" s="10"/>
      <c r="AQ515" s="213"/>
      <c r="AR515" s="213"/>
      <c r="AS515" s="211"/>
      <c r="AT515" s="211"/>
      <c r="AU515" s="211"/>
      <c r="AV515" s="214"/>
      <c r="AW515" s="21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</row>
    <row r="516" ht="22.5" customHeight="1">
      <c r="A516" s="170">
        <f t="shared" si="6"/>
        <v>511</v>
      </c>
      <c r="B516" s="173" t="s">
        <v>3037</v>
      </c>
      <c r="C516" s="182" t="str">
        <f t="array" ref="C516">_xlfn.XLOOKUP(G516,DATABASE!$A$2:$A$806,DATABASE!$B$2:$B$806)</f>
        <v>Capem Karangan Trenggalek, Jl Raya Karangan Trenggalek</v>
      </c>
      <c r="D516" s="184" t="str">
        <f t="array" ref="D516">_xlfn.XLOOKUP(G516,DATABASE!$A$2:$A$809,DATABASE!$C$2:$C$809)</f>
        <v>CAPEM</v>
      </c>
      <c r="E516" s="184" t="s">
        <v>351</v>
      </c>
      <c r="F516" s="184" t="s">
        <v>243</v>
      </c>
      <c r="G516" s="184" t="s">
        <v>1864</v>
      </c>
      <c r="H516" s="184">
        <v>202512.0</v>
      </c>
      <c r="I516" s="184" t="s">
        <v>753</v>
      </c>
      <c r="J516" s="182"/>
      <c r="K516" s="184"/>
      <c r="L516" s="182" t="s">
        <v>1866</v>
      </c>
      <c r="M516" s="191">
        <v>43711.0</v>
      </c>
      <c r="N516" s="191"/>
      <c r="O516" s="192">
        <v>15.85</v>
      </c>
      <c r="P516" s="194"/>
      <c r="Q516" s="195">
        <f t="shared" ref="Q516:R516" si="515">(O516*24*3600*30/8)/100000</f>
        <v>51.354</v>
      </c>
      <c r="R516" s="195">
        <f t="shared" si="515"/>
        <v>0</v>
      </c>
      <c r="S516" s="197">
        <v>0.0</v>
      </c>
      <c r="T516" s="201">
        <f t="shared" si="31"/>
        <v>1</v>
      </c>
      <c r="U516" s="201">
        <v>0.99</v>
      </c>
      <c r="V516" s="194">
        <v>2678400.0</v>
      </c>
      <c r="W516" s="182">
        <f t="shared" si="3"/>
        <v>0</v>
      </c>
      <c r="X516" s="203" t="s">
        <v>291</v>
      </c>
      <c r="Y516" s="204">
        <v>2792792.0</v>
      </c>
      <c r="Z516" s="182"/>
      <c r="AA516" s="182"/>
      <c r="AB516" s="182"/>
      <c r="AC516" s="182"/>
      <c r="AD516" s="182"/>
      <c r="AE516" s="206">
        <f t="shared" si="137"/>
        <v>2792792</v>
      </c>
      <c r="AF516" s="207">
        <f t="shared" si="5"/>
        <v>2792792</v>
      </c>
      <c r="AG516" s="184"/>
      <c r="AH516" s="170"/>
      <c r="AI516" s="184"/>
      <c r="AJ516" s="2"/>
      <c r="AK516" s="2"/>
      <c r="AL516" s="10"/>
      <c r="AM516" s="211"/>
      <c r="AN516" s="51"/>
      <c r="AO516" s="212"/>
      <c r="AP516" s="10"/>
      <c r="AQ516" s="213"/>
      <c r="AR516" s="213"/>
      <c r="AS516" s="211"/>
      <c r="AT516" s="211"/>
      <c r="AU516" s="211"/>
      <c r="AV516" s="214"/>
      <c r="AW516" s="21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</row>
    <row r="517" ht="22.5" customHeight="1">
      <c r="A517" s="170">
        <f t="shared" si="6"/>
        <v>512</v>
      </c>
      <c r="B517" s="173" t="s">
        <v>3037</v>
      </c>
      <c r="C517" s="182" t="str">
        <f t="array" ref="C517">_xlfn.XLOOKUP(G517,DATABASE!$A$2:$A$806,DATABASE!$B$2:$B$806)</f>
        <v>Kantor Kas Tugu, Jl Raya Trenggalek Ponorogo, Trenggalek</v>
      </c>
      <c r="D517" s="184" t="str">
        <f t="array" ref="D517">_xlfn.XLOOKUP(G517,DATABASE!$A$2:$A$809,DATABASE!$C$2:$C$809)</f>
        <v>KANTOR KAS</v>
      </c>
      <c r="E517" s="184" t="s">
        <v>351</v>
      </c>
      <c r="F517" s="184" t="s">
        <v>243</v>
      </c>
      <c r="G517" s="184" t="s">
        <v>1867</v>
      </c>
      <c r="H517" s="184">
        <v>202512.0</v>
      </c>
      <c r="I517" s="184" t="s">
        <v>461</v>
      </c>
      <c r="J517" s="182"/>
      <c r="K517" s="184"/>
      <c r="L517" s="182" t="s">
        <v>1866</v>
      </c>
      <c r="M517" s="191">
        <v>43711.0</v>
      </c>
      <c r="N517" s="191"/>
      <c r="O517" s="192">
        <v>9.14</v>
      </c>
      <c r="P517" s="194"/>
      <c r="Q517" s="195">
        <f t="shared" ref="Q517:R517" si="516">(O517*24*3600*30/8)/100000</f>
        <v>29.6136</v>
      </c>
      <c r="R517" s="195">
        <f t="shared" si="516"/>
        <v>0</v>
      </c>
      <c r="S517" s="197">
        <v>0.0</v>
      </c>
      <c r="T517" s="201">
        <f t="shared" si="31"/>
        <v>1</v>
      </c>
      <c r="U517" s="201">
        <v>0.99</v>
      </c>
      <c r="V517" s="194">
        <v>2678400.0</v>
      </c>
      <c r="W517" s="182">
        <f t="shared" si="3"/>
        <v>0</v>
      </c>
      <c r="X517" s="203" t="s">
        <v>291</v>
      </c>
      <c r="Y517" s="204">
        <v>2319819.0</v>
      </c>
      <c r="Z517" s="182"/>
      <c r="AA517" s="182"/>
      <c r="AB517" s="182"/>
      <c r="AC517" s="182"/>
      <c r="AD517" s="182"/>
      <c r="AE517" s="206">
        <f t="shared" si="137"/>
        <v>2319819</v>
      </c>
      <c r="AF517" s="207">
        <f t="shared" si="5"/>
        <v>2319819</v>
      </c>
      <c r="AG517" s="184"/>
      <c r="AH517" s="170"/>
      <c r="AI517" s="184"/>
      <c r="AJ517" s="2"/>
      <c r="AK517" s="2"/>
      <c r="AL517" s="10"/>
      <c r="AM517" s="211"/>
      <c r="AN517" s="51"/>
      <c r="AO517" s="212"/>
      <c r="AP517" s="10"/>
      <c r="AQ517" s="213"/>
      <c r="AR517" s="213"/>
      <c r="AS517" s="211"/>
      <c r="AT517" s="211"/>
      <c r="AU517" s="211"/>
      <c r="AV517" s="214"/>
      <c r="AW517" s="21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</row>
    <row r="518" ht="22.5" customHeight="1">
      <c r="A518" s="170">
        <f t="shared" si="6"/>
        <v>513</v>
      </c>
      <c r="B518" s="173" t="s">
        <v>3037</v>
      </c>
      <c r="C518" s="182" t="str">
        <f t="array" ref="C518">_xlfn.XLOOKUP(G518,DATABASE!$A$2:$A$806,DATABASE!$B$2:$B$806)</f>
        <v>Kantor Kas Pemda Jl. A Yani Trenggalek, Bag.Dpn Sekda Tenggalek</v>
      </c>
      <c r="D518" s="184" t="str">
        <f t="array" ref="D518">_xlfn.XLOOKUP(G518,DATABASE!$A$2:$A$809,DATABASE!$C$2:$C$809)</f>
        <v>KANTOR KAS</v>
      </c>
      <c r="E518" s="184" t="s">
        <v>351</v>
      </c>
      <c r="F518" s="184" t="s">
        <v>243</v>
      </c>
      <c r="G518" s="184" t="s">
        <v>1732</v>
      </c>
      <c r="H518" s="184">
        <v>202512.0</v>
      </c>
      <c r="I518" s="184" t="s">
        <v>461</v>
      </c>
      <c r="J518" s="536"/>
      <c r="K518" s="184"/>
      <c r="L518" s="182" t="s">
        <v>1734</v>
      </c>
      <c r="M518" s="191">
        <v>43201.0</v>
      </c>
      <c r="N518" s="191"/>
      <c r="O518" s="192">
        <v>11.58</v>
      </c>
      <c r="P518" s="194"/>
      <c r="Q518" s="195">
        <f t="shared" ref="Q518:R518" si="517">(O518*24*3600*30/8)/100000</f>
        <v>37.5192</v>
      </c>
      <c r="R518" s="195">
        <f t="shared" si="517"/>
        <v>0</v>
      </c>
      <c r="S518" s="197">
        <v>0.0</v>
      </c>
      <c r="T518" s="201">
        <f t="shared" si="31"/>
        <v>1</v>
      </c>
      <c r="U518" s="201">
        <v>0.99</v>
      </c>
      <c r="V518" s="194">
        <v>2678400.0</v>
      </c>
      <c r="W518" s="182">
        <f t="shared" si="3"/>
        <v>0</v>
      </c>
      <c r="X518" s="203" t="s">
        <v>291</v>
      </c>
      <c r="Y518" s="204">
        <v>2319819.0</v>
      </c>
      <c r="Z518" s="182"/>
      <c r="AA518" s="182"/>
      <c r="AB518" s="182"/>
      <c r="AC518" s="182"/>
      <c r="AD518" s="182"/>
      <c r="AE518" s="206">
        <f t="shared" si="137"/>
        <v>2319819</v>
      </c>
      <c r="AF518" s="207">
        <f t="shared" si="5"/>
        <v>2319819</v>
      </c>
      <c r="AG518" s="184"/>
      <c r="AH518" s="170"/>
      <c r="AI518" s="184"/>
      <c r="AJ518" s="2"/>
      <c r="AK518" s="2"/>
      <c r="AL518" s="10"/>
      <c r="AM518" s="211"/>
      <c r="AN518" s="51"/>
      <c r="AO518" s="212"/>
      <c r="AP518" s="10"/>
      <c r="AQ518" s="213"/>
      <c r="AR518" s="213"/>
      <c r="AS518" s="211"/>
      <c r="AT518" s="211"/>
      <c r="AU518" s="211"/>
      <c r="AV518" s="214"/>
      <c r="AW518" s="21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</row>
    <row r="519" ht="22.5" customHeight="1">
      <c r="A519" s="170">
        <f t="shared" si="6"/>
        <v>514</v>
      </c>
      <c r="B519" s="173" t="s">
        <v>3037</v>
      </c>
      <c r="C519" s="182" t="str">
        <f t="array" ref="C519">_xlfn.XLOOKUP(G519,DATABASE!$A$2:$A$806,DATABASE!$B$2:$B$806)</f>
        <v>ATM Sistem Administrasi Manunggal Satu Atap Trenggalek</v>
      </c>
      <c r="D519" s="184" t="str">
        <f t="array" ref="D519">_xlfn.XLOOKUP(G519,DATABASE!$A$2:$A$809,DATABASE!$C$2:$C$809)</f>
        <v>ATM</v>
      </c>
      <c r="E519" s="184" t="s">
        <v>351</v>
      </c>
      <c r="F519" s="184" t="s">
        <v>243</v>
      </c>
      <c r="G519" s="184" t="s">
        <v>1201</v>
      </c>
      <c r="H519" s="184">
        <v>202512.0</v>
      </c>
      <c r="I519" s="184" t="s">
        <v>1258</v>
      </c>
      <c r="J519" s="182"/>
      <c r="K519" s="184"/>
      <c r="L519" s="182" t="s">
        <v>1203</v>
      </c>
      <c r="M519" s="194" t="s">
        <v>3387</v>
      </c>
      <c r="N519" s="191"/>
      <c r="O519" s="192">
        <v>3.18</v>
      </c>
      <c r="P519" s="194"/>
      <c r="Q519" s="195">
        <f t="shared" ref="Q519:R519" si="518">(O519*24*3600*30/8)/100000</f>
        <v>10.3032</v>
      </c>
      <c r="R519" s="195">
        <f t="shared" si="518"/>
        <v>0</v>
      </c>
      <c r="S519" s="197">
        <v>0.0</v>
      </c>
      <c r="T519" s="201">
        <f t="shared" si="31"/>
        <v>1</v>
      </c>
      <c r="U519" s="201">
        <v>0.99</v>
      </c>
      <c r="V519" s="194">
        <v>2678400.0</v>
      </c>
      <c r="W519" s="182">
        <f t="shared" si="3"/>
        <v>0</v>
      </c>
      <c r="X519" s="203" t="s">
        <v>291</v>
      </c>
      <c r="Y519" s="204">
        <v>1300000.0</v>
      </c>
      <c r="Z519" s="182"/>
      <c r="AA519" s="182"/>
      <c r="AB519" s="182"/>
      <c r="AC519" s="182"/>
      <c r="AD519" s="182"/>
      <c r="AE519" s="206">
        <f t="shared" si="137"/>
        <v>1300000</v>
      </c>
      <c r="AF519" s="207">
        <f t="shared" si="5"/>
        <v>1300000</v>
      </c>
      <c r="AG519" s="184"/>
      <c r="AH519" s="170"/>
      <c r="AI519" s="184"/>
      <c r="AJ519" s="2"/>
      <c r="AK519" s="2"/>
      <c r="AL519" s="10"/>
      <c r="AM519" s="211"/>
      <c r="AN519" s="51"/>
      <c r="AO519" s="212"/>
      <c r="AP519" s="10"/>
      <c r="AQ519" s="213"/>
      <c r="AR519" s="213"/>
      <c r="AS519" s="211"/>
      <c r="AT519" s="211"/>
      <c r="AU519" s="211"/>
      <c r="AV519" s="214"/>
      <c r="AW519" s="21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</row>
    <row r="520" ht="22.5" customHeight="1">
      <c r="A520" s="170">
        <f t="shared" si="6"/>
        <v>515</v>
      </c>
      <c r="B520" s="173" t="s">
        <v>3037</v>
      </c>
      <c r="C520" s="182" t="str">
        <f t="array" ref="C520">_xlfn.XLOOKUP(G520,DATABASE!$A$2:$A$806,DATABASE!$B$2:$B$806)</f>
        <v>Capem Watulimo Jl. Raya Prigi Watulimo</v>
      </c>
      <c r="D520" s="184" t="str">
        <f t="array" ref="D520">_xlfn.XLOOKUP(G520,DATABASE!$A$2:$A$809,DATABASE!$C$2:$C$809)</f>
        <v>CAPEM</v>
      </c>
      <c r="E520" s="184" t="s">
        <v>351</v>
      </c>
      <c r="F520" s="184" t="s">
        <v>243</v>
      </c>
      <c r="G520" s="184" t="s">
        <v>1372</v>
      </c>
      <c r="H520" s="184">
        <v>202512.0</v>
      </c>
      <c r="I520" s="184" t="s">
        <v>753</v>
      </c>
      <c r="J520" s="182"/>
      <c r="K520" s="184"/>
      <c r="L520" s="182" t="s">
        <v>1374</v>
      </c>
      <c r="M520" s="194" t="s">
        <v>3017</v>
      </c>
      <c r="N520" s="191"/>
      <c r="O520" s="192">
        <v>18.06</v>
      </c>
      <c r="P520" s="194"/>
      <c r="Q520" s="195">
        <f t="shared" ref="Q520:R520" si="519">(O520*24*3600*30/8)/100000</f>
        <v>58.5144</v>
      </c>
      <c r="R520" s="195">
        <f t="shared" si="519"/>
        <v>0</v>
      </c>
      <c r="S520" s="197">
        <v>0.0</v>
      </c>
      <c r="T520" s="201">
        <f t="shared" si="31"/>
        <v>1</v>
      </c>
      <c r="U520" s="201">
        <v>0.99</v>
      </c>
      <c r="V520" s="194">
        <v>2678400.0</v>
      </c>
      <c r="W520" s="182">
        <f t="shared" si="3"/>
        <v>0</v>
      </c>
      <c r="X520" s="203" t="s">
        <v>291</v>
      </c>
      <c r="Y520" s="204">
        <v>2792792.0</v>
      </c>
      <c r="Z520" s="182"/>
      <c r="AA520" s="182"/>
      <c r="AB520" s="182"/>
      <c r="AC520" s="182"/>
      <c r="AD520" s="182"/>
      <c r="AE520" s="206">
        <f t="shared" si="137"/>
        <v>2792792</v>
      </c>
      <c r="AF520" s="207">
        <f t="shared" si="5"/>
        <v>2792792</v>
      </c>
      <c r="AG520" s="184"/>
      <c r="AH520" s="170"/>
      <c r="AI520" s="184"/>
      <c r="AJ520" s="2"/>
      <c r="AK520" s="2"/>
      <c r="AL520" s="10"/>
      <c r="AM520" s="211"/>
      <c r="AN520" s="51"/>
      <c r="AO520" s="212"/>
      <c r="AP520" s="10"/>
      <c r="AQ520" s="213"/>
      <c r="AR520" s="213"/>
      <c r="AS520" s="211"/>
      <c r="AT520" s="211"/>
      <c r="AU520" s="211"/>
      <c r="AV520" s="214"/>
      <c r="AW520" s="21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</row>
    <row r="521" ht="22.5" customHeight="1">
      <c r="A521" s="170">
        <f t="shared" si="6"/>
        <v>516</v>
      </c>
      <c r="B521" s="173" t="s">
        <v>3037</v>
      </c>
      <c r="C521" s="182" t="str">
        <f t="array" ref="C521">_xlfn.XLOOKUP(G521,DATABASE!$A$2:$A$806,DATABASE!$B$2:$B$806)</f>
        <v>Capem Panggul Jl. Raya Wonocoyo, Panggul Trenggalek</v>
      </c>
      <c r="D521" s="184" t="str">
        <f t="array" ref="D521">_xlfn.XLOOKUP(G521,DATABASE!$A$2:$A$809,DATABASE!$C$2:$C$809)</f>
        <v>CAPEM</v>
      </c>
      <c r="E521" s="184" t="s">
        <v>351</v>
      </c>
      <c r="F521" s="184" t="s">
        <v>243</v>
      </c>
      <c r="G521" s="184" t="s">
        <v>1376</v>
      </c>
      <c r="H521" s="184">
        <v>202512.0</v>
      </c>
      <c r="I521" s="184" t="s">
        <v>753</v>
      </c>
      <c r="J521" s="182"/>
      <c r="K521" s="184"/>
      <c r="L521" s="182" t="s">
        <v>1374</v>
      </c>
      <c r="M521" s="194" t="s">
        <v>3017</v>
      </c>
      <c r="N521" s="191"/>
      <c r="O521" s="192">
        <v>15.33</v>
      </c>
      <c r="P521" s="194"/>
      <c r="Q521" s="195">
        <f t="shared" ref="Q521:R521" si="520">(O521*24*3600*30/8)/100000</f>
        <v>49.6692</v>
      </c>
      <c r="R521" s="195">
        <f t="shared" si="520"/>
        <v>0</v>
      </c>
      <c r="S521" s="197">
        <v>0.0</v>
      </c>
      <c r="T521" s="201">
        <f t="shared" si="31"/>
        <v>1</v>
      </c>
      <c r="U521" s="201">
        <v>0.99</v>
      </c>
      <c r="V521" s="194">
        <v>2678400.0</v>
      </c>
      <c r="W521" s="182">
        <f t="shared" si="3"/>
        <v>0</v>
      </c>
      <c r="X521" s="203" t="s">
        <v>291</v>
      </c>
      <c r="Y521" s="204">
        <v>2792792.0</v>
      </c>
      <c r="Z521" s="182"/>
      <c r="AA521" s="182"/>
      <c r="AB521" s="182"/>
      <c r="AC521" s="182"/>
      <c r="AD521" s="182"/>
      <c r="AE521" s="206">
        <f t="shared" si="137"/>
        <v>2792792</v>
      </c>
      <c r="AF521" s="207">
        <f t="shared" si="5"/>
        <v>2792792</v>
      </c>
      <c r="AG521" s="184"/>
      <c r="AH521" s="170"/>
      <c r="AI521" s="184"/>
      <c r="AJ521" s="2"/>
      <c r="AK521" s="2"/>
      <c r="AL521" s="10"/>
      <c r="AM521" s="211"/>
      <c r="AN521" s="51"/>
      <c r="AO521" s="212"/>
      <c r="AP521" s="10"/>
      <c r="AQ521" s="213"/>
      <c r="AR521" s="213"/>
      <c r="AS521" s="211"/>
      <c r="AT521" s="211"/>
      <c r="AU521" s="211"/>
      <c r="AV521" s="214"/>
      <c r="AW521" s="21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</row>
    <row r="522" ht="22.5" customHeight="1">
      <c r="A522" s="170">
        <f t="shared" si="6"/>
        <v>517</v>
      </c>
      <c r="B522" s="173" t="s">
        <v>3040</v>
      </c>
      <c r="C522" s="182" t="str">
        <f t="array" ref="C522">_xlfn.XLOOKUP(G522,DATABASE!$A$2:$A$806,DATABASE!$B$2:$B$806)</f>
        <v>Cabang Pasuruan.Jl. Pahlawan 18 Pasuruan</v>
      </c>
      <c r="D522" s="184" t="str">
        <f t="array" ref="D522">_xlfn.XLOOKUP(G522,DATABASE!$A$2:$A$809,DATABASE!$C$2:$C$809)</f>
        <v>CABANG</v>
      </c>
      <c r="E522" s="184" t="s">
        <v>351</v>
      </c>
      <c r="F522" s="184" t="s">
        <v>243</v>
      </c>
      <c r="G522" s="184" t="s">
        <v>451</v>
      </c>
      <c r="H522" s="184">
        <v>202512.0</v>
      </c>
      <c r="I522" s="184" t="s">
        <v>575</v>
      </c>
      <c r="J522" s="536"/>
      <c r="K522" s="184"/>
      <c r="L522" s="182" t="s">
        <v>453</v>
      </c>
      <c r="M522" s="194" t="s">
        <v>3388</v>
      </c>
      <c r="N522" s="191"/>
      <c r="O522" s="192">
        <v>110.85</v>
      </c>
      <c r="P522" s="194"/>
      <c r="Q522" s="195">
        <f t="shared" ref="Q522:R522" si="521">(O522*24*3600*30/8)/100000</f>
        <v>359.154</v>
      </c>
      <c r="R522" s="195">
        <f t="shared" si="521"/>
        <v>0</v>
      </c>
      <c r="S522" s="197">
        <v>5724.0</v>
      </c>
      <c r="T522" s="201">
        <f t="shared" si="31"/>
        <v>0.9978629032</v>
      </c>
      <c r="U522" s="201">
        <v>0.99</v>
      </c>
      <c r="V522" s="194">
        <v>2678400.0</v>
      </c>
      <c r="W522" s="182">
        <f t="shared" si="3"/>
        <v>0</v>
      </c>
      <c r="X522" s="203" t="s">
        <v>291</v>
      </c>
      <c r="Y522" s="204">
        <v>3671171.0</v>
      </c>
      <c r="Z522" s="182"/>
      <c r="AA522" s="182"/>
      <c r="AB522" s="182"/>
      <c r="AC522" s="182"/>
      <c r="AD522" s="182"/>
      <c r="AE522" s="206">
        <f t="shared" si="137"/>
        <v>3671171</v>
      </c>
      <c r="AF522" s="207">
        <f t="shared" si="5"/>
        <v>3671171</v>
      </c>
      <c r="AG522" s="207">
        <v>5.1809448E7</v>
      </c>
      <c r="AH522" s="170"/>
      <c r="AI522" s="184"/>
      <c r="AJ522" s="2"/>
      <c r="AK522" s="2"/>
      <c r="AL522" s="10"/>
      <c r="AM522" s="211"/>
      <c r="AN522" s="51"/>
      <c r="AO522" s="212"/>
      <c r="AP522" s="10"/>
      <c r="AQ522" s="213"/>
      <c r="AR522" s="213"/>
      <c r="AS522" s="211"/>
      <c r="AT522" s="211"/>
      <c r="AU522" s="211"/>
      <c r="AV522" s="214"/>
      <c r="AW522" s="214"/>
      <c r="AX522" s="310"/>
      <c r="AY522" s="310"/>
      <c r="AZ522" s="310"/>
      <c r="BA522" s="310"/>
      <c r="BB522" s="310"/>
      <c r="BC522" s="310"/>
      <c r="BD522" s="310"/>
      <c r="BE522" s="310"/>
      <c r="BF522" s="310"/>
      <c r="BG522" s="310"/>
      <c r="BH522" s="310"/>
      <c r="BI522" s="310"/>
      <c r="BJ522" s="310"/>
      <c r="BK522" s="310"/>
      <c r="BL522" s="310"/>
      <c r="BM522" s="310"/>
      <c r="BN522" s="310"/>
      <c r="BO522" s="310"/>
      <c r="BP522" s="310"/>
      <c r="BQ522" s="310"/>
      <c r="BR522" s="310"/>
      <c r="BS522" s="310"/>
      <c r="BT522" s="310"/>
      <c r="BU522" s="310"/>
    </row>
    <row r="523" ht="22.5" customHeight="1">
      <c r="A523" s="170">
        <f t="shared" si="6"/>
        <v>518</v>
      </c>
      <c r="B523" s="173" t="s">
        <v>3040</v>
      </c>
      <c r="C523" s="182" t="str">
        <f t="array" ref="C523">_xlfn.XLOOKUP(G523,DATABASE!$A$2:$A$806,DATABASE!$B$2:$B$806)</f>
        <v>Kantor Fungsional Pemkab Pasuruan Komplek Perkantoran Raci, Jl. Raya Raci, Bangil, Pasuruan</v>
      </c>
      <c r="D523" s="184" t="str">
        <f t="array" ref="D523">_xlfn.XLOOKUP(G523,DATABASE!$A$2:$A$809,DATABASE!$C$2:$C$809)</f>
        <v>KANTOR FUNGSIONAL</v>
      </c>
      <c r="E523" s="184" t="s">
        <v>351</v>
      </c>
      <c r="F523" s="184" t="s">
        <v>243</v>
      </c>
      <c r="G523" s="184" t="s">
        <v>455</v>
      </c>
      <c r="H523" s="184">
        <v>202512.0</v>
      </c>
      <c r="I523" s="184" t="s">
        <v>461</v>
      </c>
      <c r="J523" s="182"/>
      <c r="K523" s="184"/>
      <c r="L523" s="182" t="s">
        <v>453</v>
      </c>
      <c r="M523" s="194" t="s">
        <v>3388</v>
      </c>
      <c r="N523" s="191"/>
      <c r="O523" s="192">
        <v>9.02</v>
      </c>
      <c r="P523" s="194"/>
      <c r="Q523" s="195">
        <f t="shared" ref="Q523:R523" si="522">(O523*24*3600*30/8)/100000</f>
        <v>29.2248</v>
      </c>
      <c r="R523" s="195">
        <f t="shared" si="522"/>
        <v>0</v>
      </c>
      <c r="S523" s="197">
        <v>0.0</v>
      </c>
      <c r="T523" s="201">
        <f t="shared" si="31"/>
        <v>1</v>
      </c>
      <c r="U523" s="201">
        <v>0.99</v>
      </c>
      <c r="V523" s="194">
        <v>2678400.0</v>
      </c>
      <c r="W523" s="182">
        <f t="shared" si="3"/>
        <v>0</v>
      </c>
      <c r="X523" s="203" t="s">
        <v>291</v>
      </c>
      <c r="Y523" s="204">
        <v>2319819.0</v>
      </c>
      <c r="Z523" s="182"/>
      <c r="AA523" s="182"/>
      <c r="AB523" s="182"/>
      <c r="AC523" s="182"/>
      <c r="AD523" s="182"/>
      <c r="AE523" s="206">
        <f t="shared" si="137"/>
        <v>2319819</v>
      </c>
      <c r="AF523" s="207">
        <f t="shared" si="5"/>
        <v>2319819</v>
      </c>
      <c r="AG523" s="184"/>
      <c r="AH523" s="170"/>
      <c r="AI523" s="184"/>
      <c r="AJ523" s="2"/>
      <c r="AK523" s="2"/>
      <c r="AL523" s="10"/>
      <c r="AM523" s="211"/>
      <c r="AN523" s="51"/>
      <c r="AO523" s="212"/>
      <c r="AP523" s="10"/>
      <c r="AQ523" s="213"/>
      <c r="AR523" s="213"/>
      <c r="AS523" s="211"/>
      <c r="AT523" s="211"/>
      <c r="AU523" s="211"/>
      <c r="AV523" s="214"/>
      <c r="AW523" s="21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</row>
    <row r="524" ht="22.5" customHeight="1">
      <c r="A524" s="170">
        <f t="shared" si="6"/>
        <v>519</v>
      </c>
      <c r="B524" s="173" t="s">
        <v>3040</v>
      </c>
      <c r="C524" s="182" t="str">
        <f t="array" ref="C524">_xlfn.XLOOKUP(G524,DATABASE!$A$2:$A$806,DATABASE!$B$2:$B$806)</f>
        <v>Samsat Online Capem Pandaan, Ruko Central Niaga BL E3 Pandaan</v>
      </c>
      <c r="D524" s="184" t="str">
        <f t="array" ref="D524">_xlfn.XLOOKUP(G524,DATABASE!$A$2:$A$809,DATABASE!$C$2:$C$809)</f>
        <v>SAMSAT ONLINE</v>
      </c>
      <c r="E524" s="184" t="s">
        <v>351</v>
      </c>
      <c r="F524" s="184" t="s">
        <v>243</v>
      </c>
      <c r="G524" s="184" t="s">
        <v>1898</v>
      </c>
      <c r="H524" s="184">
        <v>202512.0</v>
      </c>
      <c r="I524" s="184" t="s">
        <v>480</v>
      </c>
      <c r="J524" s="182"/>
      <c r="K524" s="184"/>
      <c r="L524" s="182" t="s">
        <v>1900</v>
      </c>
      <c r="M524" s="194" t="s">
        <v>3046</v>
      </c>
      <c r="N524" s="191"/>
      <c r="O524" s="192">
        <v>0.12562</v>
      </c>
      <c r="P524" s="194"/>
      <c r="Q524" s="195">
        <f t="shared" ref="Q524:R524" si="523">(O524*24*3600*30/8)/100000</f>
        <v>0.4070088</v>
      </c>
      <c r="R524" s="195">
        <f t="shared" si="523"/>
        <v>0</v>
      </c>
      <c r="S524" s="197">
        <v>0.0</v>
      </c>
      <c r="T524" s="201">
        <f t="shared" si="31"/>
        <v>1</v>
      </c>
      <c r="U524" s="201">
        <v>0.99</v>
      </c>
      <c r="V524" s="194">
        <v>2678400.0</v>
      </c>
      <c r="W524" s="182">
        <f t="shared" si="3"/>
        <v>0</v>
      </c>
      <c r="X524" s="203" t="s">
        <v>291</v>
      </c>
      <c r="Y524" s="204">
        <v>1950000.0</v>
      </c>
      <c r="Z524" s="182"/>
      <c r="AA524" s="182"/>
      <c r="AB524" s="182"/>
      <c r="AC524" s="182"/>
      <c r="AD524" s="182"/>
      <c r="AE524" s="206">
        <f t="shared" si="137"/>
        <v>1950000</v>
      </c>
      <c r="AF524" s="207">
        <f t="shared" si="5"/>
        <v>1950000</v>
      </c>
      <c r="AG524" s="184"/>
      <c r="AH524" s="170"/>
      <c r="AI524" s="184"/>
      <c r="AJ524" s="2"/>
      <c r="AK524" s="2"/>
      <c r="AL524" s="10"/>
      <c r="AM524" s="211"/>
      <c r="AN524" s="51"/>
      <c r="AO524" s="212"/>
      <c r="AP524" s="10"/>
      <c r="AQ524" s="213"/>
      <c r="AR524" s="213"/>
      <c r="AS524" s="211"/>
      <c r="AT524" s="211"/>
      <c r="AU524" s="211"/>
      <c r="AV524" s="214"/>
      <c r="AW524" s="21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</row>
    <row r="525" ht="22.5" customHeight="1">
      <c r="A525" s="170">
        <f t="shared" si="6"/>
        <v>520</v>
      </c>
      <c r="B525" s="173" t="s">
        <v>3040</v>
      </c>
      <c r="C525" s="182" t="str">
        <f t="array" ref="C525">_xlfn.XLOOKUP(G525,DATABASE!$A$2:$A$806,DATABASE!$B$2:$B$806)</f>
        <v>Kantor Kas Nongkojajar, Pasar Wonosari, Tutur 05 Pasuruan</v>
      </c>
      <c r="D525" s="184" t="str">
        <f t="array" ref="D525">_xlfn.XLOOKUP(G525,DATABASE!$A$2:$A$809,DATABASE!$C$2:$C$809)</f>
        <v>KANTOR KAS</v>
      </c>
      <c r="E525" s="184" t="s">
        <v>351</v>
      </c>
      <c r="F525" s="184" t="s">
        <v>243</v>
      </c>
      <c r="G525" s="184" t="s">
        <v>1902</v>
      </c>
      <c r="H525" s="184">
        <v>202512.0</v>
      </c>
      <c r="I525" s="184" t="s">
        <v>461</v>
      </c>
      <c r="J525" s="182"/>
      <c r="K525" s="184"/>
      <c r="L525" s="182" t="s">
        <v>1900</v>
      </c>
      <c r="M525" s="194" t="s">
        <v>3046</v>
      </c>
      <c r="N525" s="191"/>
      <c r="O525" s="192">
        <v>5.15</v>
      </c>
      <c r="P525" s="194"/>
      <c r="Q525" s="195">
        <f t="shared" ref="Q525:R525" si="524">(O525*24*3600*30/8)/100000</f>
        <v>16.686</v>
      </c>
      <c r="R525" s="195">
        <f t="shared" si="524"/>
        <v>0</v>
      </c>
      <c r="S525" s="197">
        <v>0.0</v>
      </c>
      <c r="T525" s="201">
        <f t="shared" si="31"/>
        <v>1</v>
      </c>
      <c r="U525" s="201">
        <v>0.99</v>
      </c>
      <c r="V525" s="194">
        <v>2678400.0</v>
      </c>
      <c r="W525" s="182">
        <f t="shared" si="3"/>
        <v>0</v>
      </c>
      <c r="X525" s="203" t="s">
        <v>291</v>
      </c>
      <c r="Y525" s="204">
        <v>2319819.0</v>
      </c>
      <c r="Z525" s="182"/>
      <c r="AA525" s="182"/>
      <c r="AB525" s="182"/>
      <c r="AC525" s="182"/>
      <c r="AD525" s="182"/>
      <c r="AE525" s="206">
        <f t="shared" si="137"/>
        <v>2319819</v>
      </c>
      <c r="AF525" s="207">
        <f t="shared" si="5"/>
        <v>2319819</v>
      </c>
      <c r="AG525" s="184"/>
      <c r="AH525" s="170"/>
      <c r="AI525" s="184"/>
      <c r="AJ525" s="2"/>
      <c r="AK525" s="2"/>
      <c r="AL525" s="10"/>
      <c r="AM525" s="211"/>
      <c r="AN525" s="51"/>
      <c r="AO525" s="212"/>
      <c r="AP525" s="10"/>
      <c r="AQ525" s="213"/>
      <c r="AR525" s="213"/>
      <c r="AS525" s="211"/>
      <c r="AT525" s="211"/>
      <c r="AU525" s="211"/>
      <c r="AV525" s="214"/>
      <c r="AW525" s="21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</row>
    <row r="526" ht="22.5" customHeight="1">
      <c r="A526" s="170">
        <f t="shared" si="6"/>
        <v>521</v>
      </c>
      <c r="B526" s="173" t="s">
        <v>3040</v>
      </c>
      <c r="C526" s="182" t="str">
        <f t="array" ref="C526">_xlfn.XLOOKUP(G526,DATABASE!$A$2:$A$806,DATABASE!$B$2:$B$806)</f>
        <v>Capem Purwosari, Jl. Raya Purwosari 75A</v>
      </c>
      <c r="D526" s="184" t="str">
        <f t="array" ref="D526">_xlfn.XLOOKUP(G526,DATABASE!$A$2:$A$809,DATABASE!$C$2:$C$809)</f>
        <v>CAPEM</v>
      </c>
      <c r="E526" s="184" t="s">
        <v>351</v>
      </c>
      <c r="F526" s="184" t="s">
        <v>243</v>
      </c>
      <c r="G526" s="184" t="s">
        <v>744</v>
      </c>
      <c r="H526" s="184">
        <v>202512.0</v>
      </c>
      <c r="I526" s="184" t="s">
        <v>753</v>
      </c>
      <c r="J526" s="182"/>
      <c r="K526" s="184"/>
      <c r="L526" s="182" t="s">
        <v>746</v>
      </c>
      <c r="M526" s="194" t="s">
        <v>3389</v>
      </c>
      <c r="N526" s="191"/>
      <c r="O526" s="192">
        <v>26.45</v>
      </c>
      <c r="P526" s="194"/>
      <c r="Q526" s="195">
        <f t="shared" ref="Q526:R526" si="525">(O526*24*3600*30/8)/100000</f>
        <v>85.698</v>
      </c>
      <c r="R526" s="195">
        <f t="shared" si="525"/>
        <v>0</v>
      </c>
      <c r="S526" s="197">
        <v>240.0</v>
      </c>
      <c r="T526" s="201">
        <f t="shared" si="31"/>
        <v>0.9999103943</v>
      </c>
      <c r="U526" s="201">
        <v>0.99</v>
      </c>
      <c r="V526" s="194">
        <v>2678400.0</v>
      </c>
      <c r="W526" s="182">
        <f t="shared" si="3"/>
        <v>0</v>
      </c>
      <c r="X526" s="203" t="s">
        <v>291</v>
      </c>
      <c r="Y526" s="204">
        <v>2792792.0</v>
      </c>
      <c r="Z526" s="182"/>
      <c r="AA526" s="182"/>
      <c r="AB526" s="182"/>
      <c r="AC526" s="182"/>
      <c r="AD526" s="182"/>
      <c r="AE526" s="206">
        <f t="shared" si="137"/>
        <v>2792792</v>
      </c>
      <c r="AF526" s="207">
        <f t="shared" si="5"/>
        <v>2792792</v>
      </c>
      <c r="AG526" s="184"/>
      <c r="AH526" s="170"/>
      <c r="AI526" s="184"/>
      <c r="AJ526" s="2"/>
      <c r="AK526" s="2"/>
      <c r="AL526" s="10"/>
      <c r="AM526" s="211"/>
      <c r="AN526" s="51"/>
      <c r="AO526" s="212"/>
      <c r="AP526" s="10"/>
      <c r="AQ526" s="213"/>
      <c r="AR526" s="213"/>
      <c r="AS526" s="211"/>
      <c r="AT526" s="211"/>
      <c r="AU526" s="211"/>
      <c r="AV526" s="214"/>
      <c r="AW526" s="21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</row>
    <row r="527" ht="22.5" customHeight="1">
      <c r="A527" s="170">
        <f t="shared" si="6"/>
        <v>522</v>
      </c>
      <c r="B527" s="173" t="s">
        <v>3040</v>
      </c>
      <c r="C527" s="182" t="str">
        <f t="array" ref="C527">_xlfn.XLOOKUP(G527,DATABASE!$A$2:$A$806,DATABASE!$B$2:$B$806)</f>
        <v>PBB Online Pemkot, Jl.Alun-Alun Utara 6 Pasuruan</v>
      </c>
      <c r="D527" s="184" t="str">
        <f t="array" ref="D527">_xlfn.XLOOKUP(G527,DATABASE!$A$2:$A$809,DATABASE!$C$2:$C$809)</f>
        <v>PBB</v>
      </c>
      <c r="E527" s="184" t="s">
        <v>351</v>
      </c>
      <c r="F527" s="184" t="s">
        <v>243</v>
      </c>
      <c r="G527" s="184" t="s">
        <v>2769</v>
      </c>
      <c r="H527" s="184">
        <v>202512.0</v>
      </c>
      <c r="I527" s="184" t="s">
        <v>461</v>
      </c>
      <c r="J527" s="182"/>
      <c r="K527" s="184"/>
      <c r="L527" s="182" t="s">
        <v>2771</v>
      </c>
      <c r="M527" s="194" t="s">
        <v>3390</v>
      </c>
      <c r="N527" s="191"/>
      <c r="O527" s="192">
        <v>7.94</v>
      </c>
      <c r="P527" s="194"/>
      <c r="Q527" s="195">
        <f t="shared" ref="Q527:R527" si="526">(O527*24*3600*30/8)/100000</f>
        <v>25.7256</v>
      </c>
      <c r="R527" s="195">
        <f t="shared" si="526"/>
        <v>0</v>
      </c>
      <c r="S527" s="197">
        <v>0.0</v>
      </c>
      <c r="T527" s="201">
        <f t="shared" si="31"/>
        <v>1</v>
      </c>
      <c r="U527" s="201">
        <v>0.99</v>
      </c>
      <c r="V527" s="194">
        <v>2678400.0</v>
      </c>
      <c r="W527" s="182">
        <f t="shared" si="3"/>
        <v>0</v>
      </c>
      <c r="X527" s="203" t="s">
        <v>291</v>
      </c>
      <c r="Y527" s="204">
        <v>2319819.0</v>
      </c>
      <c r="Z527" s="182"/>
      <c r="AA527" s="182"/>
      <c r="AB527" s="182"/>
      <c r="AC527" s="182"/>
      <c r="AD527" s="182"/>
      <c r="AE527" s="206">
        <f t="shared" si="137"/>
        <v>2319819</v>
      </c>
      <c r="AF527" s="207">
        <f t="shared" si="5"/>
        <v>2319819</v>
      </c>
      <c r="AG527" s="184"/>
      <c r="AH527" s="170"/>
      <c r="AI527" s="184"/>
      <c r="AJ527" s="2"/>
      <c r="AK527" s="2"/>
      <c r="AL527" s="10"/>
      <c r="AM527" s="211"/>
      <c r="AN527" s="51"/>
      <c r="AO527" s="212"/>
      <c r="AP527" s="10"/>
      <c r="AQ527" s="213"/>
      <c r="AR527" s="213"/>
      <c r="AS527" s="211"/>
      <c r="AT527" s="211"/>
      <c r="AU527" s="211"/>
      <c r="AV527" s="214"/>
      <c r="AW527" s="21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</row>
    <row r="528" ht="22.5" customHeight="1">
      <c r="A528" s="170">
        <f t="shared" si="6"/>
        <v>523</v>
      </c>
      <c r="B528" s="173" t="s">
        <v>3040</v>
      </c>
      <c r="C528" s="182" t="str">
        <f t="array" ref="C528">_xlfn.XLOOKUP(G528,DATABASE!$A$2:$A$806,DATABASE!$B$2:$B$806)</f>
        <v>ATM Two-M, Jl. Pang.Sudirman 130 Pasuruan</v>
      </c>
      <c r="D528" s="184" t="str">
        <f t="array" ref="D528">_xlfn.XLOOKUP(G528,DATABASE!$A$2:$A$809,DATABASE!$C$2:$C$809)</f>
        <v>ATM</v>
      </c>
      <c r="E528" s="184" t="s">
        <v>351</v>
      </c>
      <c r="F528" s="184" t="s">
        <v>243</v>
      </c>
      <c r="G528" s="184" t="s">
        <v>2832</v>
      </c>
      <c r="H528" s="184">
        <v>202512.0</v>
      </c>
      <c r="I528" s="184" t="s">
        <v>1258</v>
      </c>
      <c r="J528" s="182"/>
      <c r="K528" s="184"/>
      <c r="L528" s="182" t="s">
        <v>2834</v>
      </c>
      <c r="M528" s="194" t="s">
        <v>3391</v>
      </c>
      <c r="N528" s="191"/>
      <c r="O528" s="192">
        <v>1.02595</v>
      </c>
      <c r="P528" s="194"/>
      <c r="Q528" s="195">
        <f t="shared" ref="Q528:R528" si="527">(O528*24*3600*30/8)/100000</f>
        <v>3.324078</v>
      </c>
      <c r="R528" s="195">
        <f t="shared" si="527"/>
        <v>0</v>
      </c>
      <c r="S528" s="197">
        <v>0.0</v>
      </c>
      <c r="T528" s="201">
        <f t="shared" si="31"/>
        <v>1</v>
      </c>
      <c r="U528" s="201">
        <v>0.99</v>
      </c>
      <c r="V528" s="194">
        <v>2678400.0</v>
      </c>
      <c r="W528" s="182">
        <f t="shared" si="3"/>
        <v>0</v>
      </c>
      <c r="X528" s="203" t="s">
        <v>291</v>
      </c>
      <c r="Y528" s="204">
        <v>1300000.0</v>
      </c>
      <c r="Z528" s="182"/>
      <c r="AA528" s="182"/>
      <c r="AB528" s="182"/>
      <c r="AC528" s="182"/>
      <c r="AD528" s="182"/>
      <c r="AE528" s="206">
        <f t="shared" si="137"/>
        <v>1300000</v>
      </c>
      <c r="AF528" s="207">
        <f t="shared" si="5"/>
        <v>1300000</v>
      </c>
      <c r="AG528" s="184"/>
      <c r="AH528" s="170"/>
      <c r="AI528" s="184"/>
      <c r="AJ528" s="2"/>
      <c r="AK528" s="2"/>
      <c r="AL528" s="10"/>
      <c r="AM528" s="211"/>
      <c r="AN528" s="51"/>
      <c r="AO528" s="212"/>
      <c r="AP528" s="10"/>
      <c r="AQ528" s="213"/>
      <c r="AR528" s="213"/>
      <c r="AS528" s="211"/>
      <c r="AT528" s="211"/>
      <c r="AU528" s="211"/>
      <c r="AV528" s="214"/>
      <c r="AW528" s="21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</row>
    <row r="529" ht="22.5" customHeight="1">
      <c r="A529" s="170">
        <f t="shared" si="6"/>
        <v>524</v>
      </c>
      <c r="B529" s="173" t="s">
        <v>3040</v>
      </c>
      <c r="C529" s="182" t="str">
        <f t="array" ref="C529">_xlfn.XLOOKUP(G529,DATABASE!$A$2:$A$806,DATABASE!$B$2:$B$806)</f>
        <v>ATM SMPN 1 Beji , Jl. Wicaksono No. 22, Bangle, Gn. Gangsir, Kec Beji, Pasuruan</v>
      </c>
      <c r="D529" s="184" t="str">
        <f t="array" ref="D529">_xlfn.XLOOKUP(G529,DATABASE!$A$2:$A$809,DATABASE!$C$2:$C$809)</f>
        <v>ATM</v>
      </c>
      <c r="E529" s="184" t="s">
        <v>351</v>
      </c>
      <c r="F529" s="184" t="s">
        <v>243</v>
      </c>
      <c r="G529" s="184" t="s">
        <v>1214</v>
      </c>
      <c r="H529" s="184">
        <v>202512.0</v>
      </c>
      <c r="I529" s="184" t="s">
        <v>1258</v>
      </c>
      <c r="J529" s="182"/>
      <c r="K529" s="184"/>
      <c r="L529" s="182" t="s">
        <v>1216</v>
      </c>
      <c r="M529" s="194" t="s">
        <v>3392</v>
      </c>
      <c r="N529" s="191"/>
      <c r="O529" s="192">
        <v>32.01</v>
      </c>
      <c r="P529" s="194"/>
      <c r="Q529" s="195">
        <f t="shared" ref="Q529:R529" si="528">(O529*24*3600*30/8)/100000</f>
        <v>103.7124</v>
      </c>
      <c r="R529" s="195">
        <f t="shared" si="528"/>
        <v>0</v>
      </c>
      <c r="S529" s="197">
        <v>1800.0</v>
      </c>
      <c r="T529" s="201">
        <f t="shared" si="31"/>
        <v>0.999327957</v>
      </c>
      <c r="U529" s="201">
        <v>0.99</v>
      </c>
      <c r="V529" s="194">
        <v>2678400.0</v>
      </c>
      <c r="W529" s="182">
        <f t="shared" si="3"/>
        <v>0</v>
      </c>
      <c r="X529" s="203" t="s">
        <v>291</v>
      </c>
      <c r="Y529" s="204">
        <v>1300000.0</v>
      </c>
      <c r="Z529" s="182"/>
      <c r="AA529" s="182"/>
      <c r="AB529" s="182"/>
      <c r="AC529" s="182"/>
      <c r="AD529" s="182"/>
      <c r="AE529" s="206">
        <f t="shared" si="137"/>
        <v>1300000</v>
      </c>
      <c r="AF529" s="207">
        <f t="shared" si="5"/>
        <v>1300000</v>
      </c>
      <c r="AG529" s="184"/>
      <c r="AH529" s="170"/>
      <c r="AI529" s="184"/>
      <c r="AJ529" s="2"/>
      <c r="AK529" s="2"/>
      <c r="AL529" s="10"/>
      <c r="AM529" s="211"/>
      <c r="AN529" s="51"/>
      <c r="AO529" s="212"/>
      <c r="AP529" s="10"/>
      <c r="AQ529" s="213"/>
      <c r="AR529" s="213"/>
      <c r="AS529" s="211"/>
      <c r="AT529" s="211"/>
      <c r="AU529" s="211"/>
      <c r="AV529" s="214"/>
      <c r="AW529" s="21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</row>
    <row r="530" ht="22.5" customHeight="1">
      <c r="A530" s="170">
        <f t="shared" si="6"/>
        <v>525</v>
      </c>
      <c r="B530" s="173" t="s">
        <v>3040</v>
      </c>
      <c r="C530" s="182" t="str">
        <f t="array" ref="C530">_xlfn.XLOOKUP(G530,DATABASE!$A$2:$A$806,DATABASE!$B$2:$B$806)</f>
        <v>Capem Kejapanan Ruko JTC, Jl. Melikan Kejapanan, Pasuruan</v>
      </c>
      <c r="D530" s="184" t="str">
        <f t="array" ref="D530">_xlfn.XLOOKUP(G530,DATABASE!$A$2:$A$809,DATABASE!$C$2:$C$809)</f>
        <v>CAPEM</v>
      </c>
      <c r="E530" s="184" t="s">
        <v>351</v>
      </c>
      <c r="F530" s="184" t="s">
        <v>243</v>
      </c>
      <c r="G530" s="184" t="s">
        <v>1218</v>
      </c>
      <c r="H530" s="184">
        <v>202512.0</v>
      </c>
      <c r="I530" s="184" t="s">
        <v>753</v>
      </c>
      <c r="J530" s="182"/>
      <c r="K530" s="184"/>
      <c r="L530" s="182" t="s">
        <v>1216</v>
      </c>
      <c r="M530" s="194" t="s">
        <v>3392</v>
      </c>
      <c r="N530" s="191"/>
      <c r="O530" s="192">
        <v>17.93</v>
      </c>
      <c r="P530" s="194"/>
      <c r="Q530" s="195">
        <f t="shared" ref="Q530:R530" si="529">(O530*24*3600*30/8)/100000</f>
        <v>58.0932</v>
      </c>
      <c r="R530" s="195">
        <f t="shared" si="529"/>
        <v>0</v>
      </c>
      <c r="S530" s="197">
        <v>21660.0</v>
      </c>
      <c r="T530" s="201">
        <f t="shared" si="31"/>
        <v>0.9919130824</v>
      </c>
      <c r="U530" s="201">
        <v>0.99</v>
      </c>
      <c r="V530" s="194">
        <v>2678400.0</v>
      </c>
      <c r="W530" s="182">
        <f t="shared" si="3"/>
        <v>0</v>
      </c>
      <c r="X530" s="203" t="s">
        <v>291</v>
      </c>
      <c r="Y530" s="204">
        <v>2792792.0</v>
      </c>
      <c r="Z530" s="182"/>
      <c r="AA530" s="182"/>
      <c r="AB530" s="182"/>
      <c r="AC530" s="182"/>
      <c r="AD530" s="182"/>
      <c r="AE530" s="206">
        <f t="shared" si="137"/>
        <v>2792792</v>
      </c>
      <c r="AF530" s="207">
        <f t="shared" si="5"/>
        <v>2792792</v>
      </c>
      <c r="AG530" s="184"/>
      <c r="AH530" s="170"/>
      <c r="AI530" s="184"/>
      <c r="AJ530" s="2"/>
      <c r="AK530" s="2"/>
      <c r="AL530" s="10"/>
      <c r="AM530" s="211"/>
      <c r="AN530" s="51"/>
      <c r="AO530" s="212"/>
      <c r="AP530" s="10"/>
      <c r="AQ530" s="213"/>
      <c r="AR530" s="213"/>
      <c r="AS530" s="211"/>
      <c r="AT530" s="211"/>
      <c r="AU530" s="211"/>
      <c r="AV530" s="214"/>
      <c r="AW530" s="21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</row>
    <row r="531" ht="22.5" customHeight="1">
      <c r="A531" s="170">
        <f t="shared" si="6"/>
        <v>526</v>
      </c>
      <c r="B531" s="173" t="s">
        <v>3040</v>
      </c>
      <c r="C531" s="182" t="str">
        <f t="array" ref="C531">_xlfn.XLOOKUP(G531,DATABASE!$A$2:$A$806,DATABASE!$B$2:$B$806)</f>
        <v>Capem Nguling, Jl Raya Nguling No. 95, Pasuruan</v>
      </c>
      <c r="D531" s="184" t="str">
        <f t="array" ref="D531">_xlfn.XLOOKUP(G531,DATABASE!$A$2:$A$809,DATABASE!$C$2:$C$809)</f>
        <v>CAPEM</v>
      </c>
      <c r="E531" s="184" t="s">
        <v>351</v>
      </c>
      <c r="F531" s="184" t="s">
        <v>243</v>
      </c>
      <c r="G531" s="184" t="s">
        <v>1351</v>
      </c>
      <c r="H531" s="184">
        <v>202512.0</v>
      </c>
      <c r="I531" s="184" t="s">
        <v>753</v>
      </c>
      <c r="J531" s="182"/>
      <c r="K531" s="184"/>
      <c r="L531" s="182" t="s">
        <v>1353</v>
      </c>
      <c r="M531" s="191">
        <v>42251.0</v>
      </c>
      <c r="N531" s="191"/>
      <c r="O531" s="192">
        <v>12.92</v>
      </c>
      <c r="P531" s="194"/>
      <c r="Q531" s="195">
        <f t="shared" ref="Q531:R531" si="530">(O531*24*3600*30/8)/100000</f>
        <v>41.8608</v>
      </c>
      <c r="R531" s="195">
        <f t="shared" si="530"/>
        <v>0</v>
      </c>
      <c r="S531" s="197">
        <v>540.0</v>
      </c>
      <c r="T531" s="201">
        <f t="shared" si="31"/>
        <v>0.9997983871</v>
      </c>
      <c r="U531" s="201">
        <v>0.99</v>
      </c>
      <c r="V531" s="194">
        <v>2678400.0</v>
      </c>
      <c r="W531" s="182">
        <f t="shared" si="3"/>
        <v>0</v>
      </c>
      <c r="X531" s="203" t="s">
        <v>291</v>
      </c>
      <c r="Y531" s="204">
        <v>2792792.0</v>
      </c>
      <c r="Z531" s="182"/>
      <c r="AA531" s="182"/>
      <c r="AB531" s="182"/>
      <c r="AC531" s="182"/>
      <c r="AD531" s="182"/>
      <c r="AE531" s="206">
        <f t="shared" si="137"/>
        <v>2792792</v>
      </c>
      <c r="AF531" s="207">
        <f t="shared" si="5"/>
        <v>2792792</v>
      </c>
      <c r="AG531" s="184"/>
      <c r="AH531" s="170"/>
      <c r="AI531" s="184"/>
      <c r="AJ531" s="2"/>
      <c r="AK531" s="2"/>
      <c r="AL531" s="10"/>
      <c r="AM531" s="211"/>
      <c r="AN531" s="51"/>
      <c r="AO531" s="212"/>
      <c r="AP531" s="10"/>
      <c r="AQ531" s="213"/>
      <c r="AR531" s="213"/>
      <c r="AS531" s="211"/>
      <c r="AT531" s="211"/>
      <c r="AU531" s="211"/>
      <c r="AV531" s="214"/>
      <c r="AW531" s="21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</row>
    <row r="532" ht="22.5" customHeight="1">
      <c r="A532" s="170">
        <f t="shared" si="6"/>
        <v>527</v>
      </c>
      <c r="B532" s="173" t="s">
        <v>3040</v>
      </c>
      <c r="C532" s="182" t="str">
        <f t="array" ref="C532">_xlfn.XLOOKUP(G532,DATABASE!$A$2:$A$806,DATABASE!$B$2:$B$806)</f>
        <v>Capem Ngopak, Jl Raya Ngopak No. 65 Ngopak, Pasuruan</v>
      </c>
      <c r="D532" s="184" t="str">
        <f t="array" ref="D532">_xlfn.XLOOKUP(G532,DATABASE!$A$2:$A$809,DATABASE!$C$2:$C$809)</f>
        <v>CAPEM</v>
      </c>
      <c r="E532" s="184" t="s">
        <v>351</v>
      </c>
      <c r="F532" s="184" t="s">
        <v>243</v>
      </c>
      <c r="G532" s="184" t="s">
        <v>1537</v>
      </c>
      <c r="H532" s="184">
        <v>202512.0</v>
      </c>
      <c r="I532" s="184" t="s">
        <v>753</v>
      </c>
      <c r="J532" s="182"/>
      <c r="K532" s="184"/>
      <c r="L532" s="182" t="s">
        <v>1539</v>
      </c>
      <c r="M532" s="191">
        <v>42156.0</v>
      </c>
      <c r="N532" s="191"/>
      <c r="O532" s="192">
        <v>20.66</v>
      </c>
      <c r="P532" s="194"/>
      <c r="Q532" s="195">
        <f t="shared" ref="Q532:R532" si="531">(O532*24*3600*30/8)/100000</f>
        <v>66.9384</v>
      </c>
      <c r="R532" s="195">
        <f t="shared" si="531"/>
        <v>0</v>
      </c>
      <c r="S532" s="197">
        <v>540.0</v>
      </c>
      <c r="T532" s="201">
        <f t="shared" si="31"/>
        <v>0.9997983871</v>
      </c>
      <c r="U532" s="201">
        <v>0.99</v>
      </c>
      <c r="V532" s="194">
        <v>2678400.0</v>
      </c>
      <c r="W532" s="182">
        <f t="shared" si="3"/>
        <v>0</v>
      </c>
      <c r="X532" s="203" t="s">
        <v>291</v>
      </c>
      <c r="Y532" s="204">
        <v>2792792.0</v>
      </c>
      <c r="Z532" s="182"/>
      <c r="AA532" s="182"/>
      <c r="AB532" s="182"/>
      <c r="AC532" s="182"/>
      <c r="AD532" s="182"/>
      <c r="AE532" s="206">
        <f t="shared" si="137"/>
        <v>2792792</v>
      </c>
      <c r="AF532" s="207">
        <f t="shared" si="5"/>
        <v>2792792</v>
      </c>
      <c r="AG532" s="184"/>
      <c r="AH532" s="170"/>
      <c r="AI532" s="184"/>
      <c r="AJ532" s="2"/>
      <c r="AK532" s="2"/>
      <c r="AL532" s="10"/>
      <c r="AM532" s="211"/>
      <c r="AN532" s="51"/>
      <c r="AO532" s="212"/>
      <c r="AP532" s="10"/>
      <c r="AQ532" s="213"/>
      <c r="AR532" s="213"/>
      <c r="AS532" s="211"/>
      <c r="AT532" s="211"/>
      <c r="AU532" s="211"/>
      <c r="AV532" s="214"/>
      <c r="AW532" s="21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</row>
    <row r="533" ht="22.5" customHeight="1">
      <c r="A533" s="170">
        <f t="shared" si="6"/>
        <v>528</v>
      </c>
      <c r="B533" s="173" t="s">
        <v>3040</v>
      </c>
      <c r="C533" s="182" t="str">
        <f t="array" ref="C533">_xlfn.XLOOKUP(G533,DATABASE!$A$2:$A$806,DATABASE!$B$2:$B$806)</f>
        <v>Capem Warung Dowo, Jl Raya Warung Dowo No 11 Pasuruan</v>
      </c>
      <c r="D533" s="184" t="str">
        <f t="array" ref="D533">_xlfn.XLOOKUP(G533,DATABASE!$A$2:$A$809,DATABASE!$C$2:$C$809)</f>
        <v>CAPEM</v>
      </c>
      <c r="E533" s="184" t="s">
        <v>351</v>
      </c>
      <c r="F533" s="184" t="s">
        <v>243</v>
      </c>
      <c r="G533" s="184" t="s">
        <v>748</v>
      </c>
      <c r="H533" s="184">
        <v>202512.0</v>
      </c>
      <c r="I533" s="184" t="s">
        <v>753</v>
      </c>
      <c r="J533" s="182"/>
      <c r="K533" s="184"/>
      <c r="L533" s="182" t="s">
        <v>751</v>
      </c>
      <c r="M533" s="194" t="s">
        <v>3393</v>
      </c>
      <c r="N533" s="191"/>
      <c r="O533" s="192">
        <v>31.96</v>
      </c>
      <c r="P533" s="194"/>
      <c r="Q533" s="195">
        <f t="shared" ref="Q533:R533" si="532">(O533*24*3600*30/8)/100000</f>
        <v>103.5504</v>
      </c>
      <c r="R533" s="195">
        <f t="shared" si="532"/>
        <v>0</v>
      </c>
      <c r="S533" s="197">
        <v>0.0</v>
      </c>
      <c r="T533" s="201">
        <f t="shared" si="31"/>
        <v>1</v>
      </c>
      <c r="U533" s="201">
        <v>0.99</v>
      </c>
      <c r="V533" s="194">
        <v>2678400.0</v>
      </c>
      <c r="W533" s="182">
        <f t="shared" si="3"/>
        <v>0</v>
      </c>
      <c r="X533" s="203" t="s">
        <v>291</v>
      </c>
      <c r="Y533" s="204">
        <v>2792792.0</v>
      </c>
      <c r="Z533" s="182"/>
      <c r="AA533" s="182"/>
      <c r="AB533" s="182"/>
      <c r="AC533" s="182"/>
      <c r="AD533" s="182"/>
      <c r="AE533" s="206">
        <f t="shared" si="137"/>
        <v>2792792</v>
      </c>
      <c r="AF533" s="207">
        <f t="shared" si="5"/>
        <v>2792792</v>
      </c>
      <c r="AG533" s="184"/>
      <c r="AH533" s="170"/>
      <c r="AI533" s="184"/>
      <c r="AJ533" s="2"/>
      <c r="AK533" s="2"/>
      <c r="AL533" s="10"/>
      <c r="AM533" s="211"/>
      <c r="AN533" s="51"/>
      <c r="AO533" s="212"/>
      <c r="AP533" s="10"/>
      <c r="AQ533" s="213"/>
      <c r="AR533" s="213"/>
      <c r="AS533" s="211"/>
      <c r="AT533" s="211"/>
      <c r="AU533" s="211"/>
      <c r="AV533" s="214"/>
      <c r="AW533" s="21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</row>
    <row r="534" ht="22.5" customHeight="1">
      <c r="A534" s="170">
        <f t="shared" si="6"/>
        <v>529</v>
      </c>
      <c r="B534" s="173" t="s">
        <v>3040</v>
      </c>
      <c r="C534" s="182" t="str">
        <f t="array" ref="C534">_xlfn.XLOOKUP(G534,DATABASE!$A$2:$A$806,DATABASE!$B$2:$B$806)</f>
        <v>Payment Point Pel.Pajak Jl.Pang Sudirman 20, Pasuruan</v>
      </c>
      <c r="D534" s="184" t="str">
        <f t="array" ref="D534">_xlfn.XLOOKUP(G534,DATABASE!$A$2:$A$809,DATABASE!$C$2:$C$809)</f>
        <v>PAYMENT POINT</v>
      </c>
      <c r="E534" s="184" t="s">
        <v>351</v>
      </c>
      <c r="F534" s="184" t="s">
        <v>243</v>
      </c>
      <c r="G534" s="184" t="s">
        <v>755</v>
      </c>
      <c r="H534" s="184">
        <v>202512.0</v>
      </c>
      <c r="I534" s="184" t="s">
        <v>461</v>
      </c>
      <c r="J534" s="182"/>
      <c r="K534" s="184"/>
      <c r="L534" s="182" t="s">
        <v>751</v>
      </c>
      <c r="M534" s="194" t="s">
        <v>3393</v>
      </c>
      <c r="N534" s="191"/>
      <c r="O534" s="192">
        <v>4.05</v>
      </c>
      <c r="P534" s="194"/>
      <c r="Q534" s="195">
        <f t="shared" ref="Q534:R534" si="533">(O534*24*3600*30/8)/100000</f>
        <v>13.122</v>
      </c>
      <c r="R534" s="195">
        <f t="shared" si="533"/>
        <v>0</v>
      </c>
      <c r="S534" s="197">
        <v>0.0</v>
      </c>
      <c r="T534" s="201">
        <f t="shared" si="31"/>
        <v>1</v>
      </c>
      <c r="U534" s="201">
        <v>0.99</v>
      </c>
      <c r="V534" s="194">
        <v>2678400.0</v>
      </c>
      <c r="W534" s="182">
        <f t="shared" si="3"/>
        <v>0</v>
      </c>
      <c r="X534" s="203" t="s">
        <v>291</v>
      </c>
      <c r="Y534" s="204">
        <v>2319819.0</v>
      </c>
      <c r="Z534" s="182"/>
      <c r="AA534" s="182"/>
      <c r="AB534" s="182"/>
      <c r="AC534" s="182"/>
      <c r="AD534" s="182"/>
      <c r="AE534" s="206">
        <f t="shared" si="137"/>
        <v>2319819</v>
      </c>
      <c r="AF534" s="207">
        <f t="shared" si="5"/>
        <v>2319819</v>
      </c>
      <c r="AG534" s="184"/>
      <c r="AH534" s="170"/>
      <c r="AI534" s="184"/>
      <c r="AJ534" s="2"/>
      <c r="AK534" s="2"/>
      <c r="AL534" s="10"/>
      <c r="AM534" s="211"/>
      <c r="AN534" s="51"/>
      <c r="AO534" s="212"/>
      <c r="AP534" s="10"/>
      <c r="AQ534" s="213"/>
      <c r="AR534" s="213"/>
      <c r="AS534" s="211"/>
      <c r="AT534" s="211"/>
      <c r="AU534" s="211"/>
      <c r="AV534" s="214"/>
      <c r="AW534" s="21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</row>
    <row r="535" ht="22.5" customHeight="1">
      <c r="A535" s="170">
        <f t="shared" si="6"/>
        <v>530</v>
      </c>
      <c r="B535" s="173" t="s">
        <v>3040</v>
      </c>
      <c r="C535" s="182" t="str">
        <f t="array" ref="C535">_xlfn.XLOOKUP(G535,DATABASE!$A$2:$A$806,DATABASE!$B$2:$B$806)</f>
        <v>ATM KK RSUD, Jl. Raya Raci Bangil</v>
      </c>
      <c r="D535" s="184" t="str">
        <f t="array" ref="D535">_xlfn.XLOOKUP(G535,DATABASE!$A$2:$A$809,DATABASE!$C$2:$C$809)</f>
        <v>ATM</v>
      </c>
      <c r="E535" s="184" t="s">
        <v>351</v>
      </c>
      <c r="F535" s="184" t="s">
        <v>243</v>
      </c>
      <c r="G535" s="184" t="s">
        <v>2049</v>
      </c>
      <c r="H535" s="184">
        <v>202512.0</v>
      </c>
      <c r="I535" s="184" t="s">
        <v>1258</v>
      </c>
      <c r="J535" s="182"/>
      <c r="K535" s="184"/>
      <c r="L535" s="182" t="s">
        <v>2051</v>
      </c>
      <c r="M535" s="194" t="s">
        <v>3394</v>
      </c>
      <c r="N535" s="191"/>
      <c r="O535" s="192">
        <v>20.95</v>
      </c>
      <c r="P535" s="194"/>
      <c r="Q535" s="195">
        <f t="shared" ref="Q535:R535" si="534">(O535*24*3600*30/8)/100000</f>
        <v>67.878</v>
      </c>
      <c r="R535" s="195">
        <f t="shared" si="534"/>
        <v>0</v>
      </c>
      <c r="S535" s="197">
        <v>0.0</v>
      </c>
      <c r="T535" s="201">
        <f t="shared" si="31"/>
        <v>1</v>
      </c>
      <c r="U535" s="201">
        <v>0.99</v>
      </c>
      <c r="V535" s="194">
        <v>2678400.0</v>
      </c>
      <c r="W535" s="182">
        <f t="shared" si="3"/>
        <v>0</v>
      </c>
      <c r="X535" s="203" t="s">
        <v>291</v>
      </c>
      <c r="Y535" s="204">
        <v>1300000.0</v>
      </c>
      <c r="Z535" s="182"/>
      <c r="AA535" s="182"/>
      <c r="AB535" s="182"/>
      <c r="AC535" s="182"/>
      <c r="AD535" s="182"/>
      <c r="AE535" s="206">
        <f t="shared" si="137"/>
        <v>1300000</v>
      </c>
      <c r="AF535" s="207">
        <f t="shared" si="5"/>
        <v>1300000</v>
      </c>
      <c r="AG535" s="184"/>
      <c r="AH535" s="170"/>
      <c r="AI535" s="184"/>
      <c r="AJ535" s="2"/>
      <c r="AK535" s="2"/>
      <c r="AL535" s="10"/>
      <c r="AM535" s="211"/>
      <c r="AN535" s="51"/>
      <c r="AO535" s="212"/>
      <c r="AP535" s="10"/>
      <c r="AQ535" s="213"/>
      <c r="AR535" s="213"/>
      <c r="AS535" s="211"/>
      <c r="AT535" s="211"/>
      <c r="AU535" s="211"/>
      <c r="AV535" s="214"/>
      <c r="AW535" s="21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</row>
    <row r="536" ht="22.5" customHeight="1">
      <c r="A536" s="170">
        <f t="shared" si="6"/>
        <v>531</v>
      </c>
      <c r="B536" s="173" t="s">
        <v>3040</v>
      </c>
      <c r="C536" s="182" t="str">
        <f t="array" ref="C536">_xlfn.XLOOKUP(G536,DATABASE!$A$2:$A$806,DATABASE!$B$2:$B$806)</f>
        <v>Payment Point RSUD Dr. Soedarsono Pasuruan, Jl. Dr. Wahidin Sudiro Husodo No. 1-4, Pasuruan</v>
      </c>
      <c r="D536" s="184" t="str">
        <f t="array" ref="D536">_xlfn.XLOOKUP(G536,DATABASE!$A$2:$A$809,DATABASE!$C$2:$C$809)</f>
        <v>PAYMENT POINT</v>
      </c>
      <c r="E536" s="184" t="s">
        <v>351</v>
      </c>
      <c r="F536" s="184" t="s">
        <v>243</v>
      </c>
      <c r="G536" s="184" t="s">
        <v>2289</v>
      </c>
      <c r="H536" s="184">
        <v>202512.0</v>
      </c>
      <c r="I536" s="184" t="s">
        <v>461</v>
      </c>
      <c r="J536" s="182"/>
      <c r="K536" s="184"/>
      <c r="L536" s="182" t="s">
        <v>2291</v>
      </c>
      <c r="M536" s="194" t="s">
        <v>3395</v>
      </c>
      <c r="N536" s="191"/>
      <c r="O536" s="192">
        <v>0.3985</v>
      </c>
      <c r="P536" s="194"/>
      <c r="Q536" s="195">
        <f t="shared" ref="Q536:R536" si="535">(O536*24*3600*30/8)/100000</f>
        <v>1.29114</v>
      </c>
      <c r="R536" s="195">
        <f t="shared" si="535"/>
        <v>0</v>
      </c>
      <c r="S536" s="197">
        <v>0.0</v>
      </c>
      <c r="T536" s="201">
        <f t="shared" si="31"/>
        <v>1</v>
      </c>
      <c r="U536" s="201">
        <v>0.99</v>
      </c>
      <c r="V536" s="194">
        <v>2678400.0</v>
      </c>
      <c r="W536" s="182">
        <f t="shared" si="3"/>
        <v>0</v>
      </c>
      <c r="X536" s="203" t="s">
        <v>291</v>
      </c>
      <c r="Y536" s="204">
        <v>2319819.0</v>
      </c>
      <c r="Z536" s="182"/>
      <c r="AA536" s="182"/>
      <c r="AB536" s="182"/>
      <c r="AC536" s="182"/>
      <c r="AD536" s="182"/>
      <c r="AE536" s="206">
        <f t="shared" si="137"/>
        <v>2319819</v>
      </c>
      <c r="AF536" s="207">
        <f t="shared" si="5"/>
        <v>2319819</v>
      </c>
      <c r="AG536" s="184"/>
      <c r="AH536" s="170"/>
      <c r="AI536" s="184"/>
      <c r="AJ536" s="2"/>
      <c r="AK536" s="2"/>
      <c r="AL536" s="10"/>
      <c r="AM536" s="211"/>
      <c r="AN536" s="51"/>
      <c r="AO536" s="212"/>
      <c r="AP536" s="10"/>
      <c r="AQ536" s="213"/>
      <c r="AR536" s="213"/>
      <c r="AS536" s="211"/>
      <c r="AT536" s="211"/>
      <c r="AU536" s="211"/>
      <c r="AV536" s="214"/>
      <c r="AW536" s="21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</row>
    <row r="537" ht="22.5" customHeight="1">
      <c r="A537" s="170">
        <f t="shared" si="6"/>
        <v>532</v>
      </c>
      <c r="B537" s="173" t="s">
        <v>3040</v>
      </c>
      <c r="C537" s="182" t="str">
        <f t="array" ref="C537">_xlfn.XLOOKUP(G537,DATABASE!$A$2:$A$806,DATABASE!$B$2:$B$806)</f>
        <v>Payment Point Sistem Administrasi Manunggal Satu Atap Kabupaten Pasuruan, Jl. R.A.Kartini No.34, Lumpangbolong, Dermo, Bangil, Pasuruan</v>
      </c>
      <c r="D537" s="184" t="str">
        <f t="array" ref="D537">_xlfn.XLOOKUP(G537,DATABASE!$A$2:$A$809,DATABASE!$C$2:$C$809)</f>
        <v>PAYMENT POINT</v>
      </c>
      <c r="E537" s="184" t="s">
        <v>351</v>
      </c>
      <c r="F537" s="184" t="s">
        <v>243</v>
      </c>
      <c r="G537" s="184" t="s">
        <v>2293</v>
      </c>
      <c r="H537" s="184">
        <v>202512.0</v>
      </c>
      <c r="I537" s="184" t="s">
        <v>461</v>
      </c>
      <c r="J537" s="182"/>
      <c r="K537" s="184"/>
      <c r="L537" s="182" t="s">
        <v>2291</v>
      </c>
      <c r="M537" s="194" t="s">
        <v>3395</v>
      </c>
      <c r="N537" s="191"/>
      <c r="O537" s="192">
        <v>0.11028</v>
      </c>
      <c r="P537" s="194"/>
      <c r="Q537" s="195">
        <f t="shared" ref="Q537:R537" si="536">(O537*24*3600*30/8)/100000</f>
        <v>0.3573072</v>
      </c>
      <c r="R537" s="195">
        <f t="shared" si="536"/>
        <v>0</v>
      </c>
      <c r="S537" s="197">
        <v>0.0</v>
      </c>
      <c r="T537" s="201">
        <f t="shared" si="31"/>
        <v>1</v>
      </c>
      <c r="U537" s="201">
        <v>0.99</v>
      </c>
      <c r="V537" s="194">
        <v>2678400.0</v>
      </c>
      <c r="W537" s="182">
        <f t="shared" si="3"/>
        <v>0</v>
      </c>
      <c r="X537" s="203" t="s">
        <v>291</v>
      </c>
      <c r="Y537" s="204">
        <v>2319819.0</v>
      </c>
      <c r="Z537" s="182"/>
      <c r="AA537" s="182"/>
      <c r="AB537" s="182"/>
      <c r="AC537" s="182"/>
      <c r="AD537" s="182"/>
      <c r="AE537" s="206">
        <f t="shared" si="137"/>
        <v>2319819</v>
      </c>
      <c r="AF537" s="207">
        <f t="shared" si="5"/>
        <v>2319819</v>
      </c>
      <c r="AG537" s="184"/>
      <c r="AH537" s="170"/>
      <c r="AI537" s="184"/>
      <c r="AJ537" s="2"/>
      <c r="AK537" s="2"/>
      <c r="AL537" s="10"/>
      <c r="AM537" s="211"/>
      <c r="AN537" s="51"/>
      <c r="AO537" s="212"/>
      <c r="AP537" s="10"/>
      <c r="AQ537" s="213"/>
      <c r="AR537" s="213"/>
      <c r="AS537" s="211"/>
      <c r="AT537" s="211"/>
      <c r="AU537" s="211"/>
      <c r="AV537" s="214"/>
      <c r="AW537" s="21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</row>
    <row r="538" ht="22.5" customHeight="1">
      <c r="A538" s="170">
        <f t="shared" si="6"/>
        <v>533</v>
      </c>
      <c r="B538" s="173" t="s">
        <v>3040</v>
      </c>
      <c r="C538" s="182" t="str">
        <f t="array" ref="C538">_xlfn.XLOOKUP(G538,DATABASE!$A$2:$A$806,DATABASE!$B$2:$B$806)</f>
        <v>Capem Bangil</v>
      </c>
      <c r="D538" s="184" t="str">
        <f t="array" ref="D538">_xlfn.XLOOKUP(G538,DATABASE!$A$2:$A$809,DATABASE!$C$2:$C$809)</f>
        <v>CAPEM</v>
      </c>
      <c r="E538" s="184" t="s">
        <v>351</v>
      </c>
      <c r="F538" s="184" t="s">
        <v>243</v>
      </c>
      <c r="G538" s="184" t="s">
        <v>1036</v>
      </c>
      <c r="H538" s="184">
        <v>202512.0</v>
      </c>
      <c r="I538" s="184" t="s">
        <v>753</v>
      </c>
      <c r="J538" s="182"/>
      <c r="K538" s="184"/>
      <c r="L538" s="182" t="s">
        <v>1038</v>
      </c>
      <c r="M538" s="194" t="s">
        <v>2245</v>
      </c>
      <c r="N538" s="191"/>
      <c r="O538" s="192">
        <v>21.91</v>
      </c>
      <c r="P538" s="194"/>
      <c r="Q538" s="195">
        <f t="shared" ref="Q538:R538" si="537">(O538*24*3600*30/8)/100000</f>
        <v>70.9884</v>
      </c>
      <c r="R538" s="195">
        <f t="shared" si="537"/>
        <v>0</v>
      </c>
      <c r="S538" s="197">
        <v>0.0</v>
      </c>
      <c r="T538" s="201">
        <f t="shared" si="31"/>
        <v>1</v>
      </c>
      <c r="U538" s="201">
        <v>0.99</v>
      </c>
      <c r="V538" s="194">
        <v>2678400.0</v>
      </c>
      <c r="W538" s="182">
        <f t="shared" si="3"/>
        <v>0</v>
      </c>
      <c r="X538" s="203" t="s">
        <v>291</v>
      </c>
      <c r="Y538" s="204">
        <v>2792792.0</v>
      </c>
      <c r="Z538" s="182"/>
      <c r="AA538" s="182"/>
      <c r="AB538" s="182"/>
      <c r="AC538" s="182"/>
      <c r="AD538" s="182"/>
      <c r="AE538" s="206">
        <f t="shared" si="137"/>
        <v>2792792</v>
      </c>
      <c r="AF538" s="207">
        <f t="shared" si="5"/>
        <v>2792792</v>
      </c>
      <c r="AG538" s="184"/>
      <c r="AH538" s="170"/>
      <c r="AI538" s="184"/>
      <c r="AJ538" s="2"/>
      <c r="AK538" s="2"/>
      <c r="AL538" s="10"/>
      <c r="AM538" s="211"/>
      <c r="AN538" s="51"/>
      <c r="AO538" s="212"/>
      <c r="AP538" s="10"/>
      <c r="AQ538" s="213"/>
      <c r="AR538" s="213"/>
      <c r="AS538" s="211"/>
      <c r="AT538" s="211"/>
      <c r="AU538" s="211"/>
      <c r="AV538" s="214"/>
      <c r="AW538" s="21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</row>
    <row r="539" ht="22.5" customHeight="1">
      <c r="A539" s="170">
        <f t="shared" si="6"/>
        <v>534</v>
      </c>
      <c r="B539" s="173" t="s">
        <v>3040</v>
      </c>
      <c r="C539" s="182" t="str">
        <f t="array" ref="C539">_xlfn.XLOOKUP(G539,DATABASE!$A$2:$A$806,DATABASE!$B$2:$B$806)</f>
        <v>Capem Pandaan</v>
      </c>
      <c r="D539" s="184" t="str">
        <f t="array" ref="D539">_xlfn.XLOOKUP(G539,DATABASE!$A$2:$A$809,DATABASE!$C$2:$C$809)</f>
        <v>CAPEM</v>
      </c>
      <c r="E539" s="184" t="s">
        <v>351</v>
      </c>
      <c r="F539" s="184" t="s">
        <v>243</v>
      </c>
      <c r="G539" s="184" t="s">
        <v>1039</v>
      </c>
      <c r="H539" s="184">
        <v>202512.0</v>
      </c>
      <c r="I539" s="184" t="s">
        <v>753</v>
      </c>
      <c r="J539" s="182"/>
      <c r="K539" s="184"/>
      <c r="L539" s="182" t="s">
        <v>1038</v>
      </c>
      <c r="M539" s="194" t="s">
        <v>2245</v>
      </c>
      <c r="N539" s="191"/>
      <c r="O539" s="192">
        <v>26.46</v>
      </c>
      <c r="P539" s="194"/>
      <c r="Q539" s="195">
        <f t="shared" ref="Q539:R539" si="538">(O539*24*3600*30/8)/100000</f>
        <v>85.7304</v>
      </c>
      <c r="R539" s="195">
        <f t="shared" si="538"/>
        <v>0</v>
      </c>
      <c r="S539" s="197">
        <v>19980.0</v>
      </c>
      <c r="T539" s="201">
        <f t="shared" si="31"/>
        <v>0.9925403226</v>
      </c>
      <c r="U539" s="201">
        <v>0.99</v>
      </c>
      <c r="V539" s="194">
        <v>2678400.0</v>
      </c>
      <c r="W539" s="182">
        <f t="shared" si="3"/>
        <v>0</v>
      </c>
      <c r="X539" s="203" t="s">
        <v>291</v>
      </c>
      <c r="Y539" s="204">
        <v>2792792.0</v>
      </c>
      <c r="Z539" s="182"/>
      <c r="AA539" s="182"/>
      <c r="AB539" s="182"/>
      <c r="AC539" s="182"/>
      <c r="AD539" s="182"/>
      <c r="AE539" s="206">
        <f t="shared" si="137"/>
        <v>2792792</v>
      </c>
      <c r="AF539" s="207">
        <f t="shared" si="5"/>
        <v>2792792</v>
      </c>
      <c r="AG539" s="184"/>
      <c r="AH539" s="170"/>
      <c r="AI539" s="184"/>
      <c r="AJ539" s="2"/>
      <c r="AK539" s="2"/>
      <c r="AL539" s="10"/>
      <c r="AM539" s="211"/>
      <c r="AN539" s="51"/>
      <c r="AO539" s="212"/>
      <c r="AP539" s="10"/>
      <c r="AQ539" s="213"/>
      <c r="AR539" s="213"/>
      <c r="AS539" s="211"/>
      <c r="AT539" s="211"/>
      <c r="AU539" s="211"/>
      <c r="AV539" s="214"/>
      <c r="AW539" s="21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</row>
    <row r="540" ht="22.5" customHeight="1">
      <c r="A540" s="170">
        <f t="shared" si="6"/>
        <v>535</v>
      </c>
      <c r="B540" s="173" t="s">
        <v>3040</v>
      </c>
      <c r="C540" s="182" t="str">
        <f t="array" ref="C540">_xlfn.XLOOKUP(G540,DATABASE!$A$2:$A$806,DATABASE!$B$2:$B$806)</f>
        <v>ATM PP Block Office Raci JL.Ry Raci KM 91,Kec Bangil,Kab Pasuruan</v>
      </c>
      <c r="D540" s="184" t="str">
        <f t="array" ref="D540">_xlfn.XLOOKUP(G540,DATABASE!$A$2:$A$809,DATABASE!$C$2:$C$809)</f>
        <v>ATM</v>
      </c>
      <c r="E540" s="184" t="s">
        <v>351</v>
      </c>
      <c r="F540" s="184" t="s">
        <v>243</v>
      </c>
      <c r="G540" s="184" t="s">
        <v>2421</v>
      </c>
      <c r="H540" s="184">
        <v>202512.0</v>
      </c>
      <c r="I540" s="184" t="s">
        <v>1258</v>
      </c>
      <c r="J540" s="182"/>
      <c r="K540" s="184"/>
      <c r="L540" s="182" t="s">
        <v>2423</v>
      </c>
      <c r="M540" s="194" t="s">
        <v>3042</v>
      </c>
      <c r="N540" s="191"/>
      <c r="O540" s="192">
        <v>1.49837</v>
      </c>
      <c r="P540" s="194"/>
      <c r="Q540" s="195">
        <f t="shared" ref="Q540:R540" si="539">(O540*24*3600*30/8)/100000</f>
        <v>4.8547188</v>
      </c>
      <c r="R540" s="195">
        <f t="shared" si="539"/>
        <v>0</v>
      </c>
      <c r="S540" s="197">
        <v>0.0</v>
      </c>
      <c r="T540" s="201">
        <f t="shared" si="31"/>
        <v>1</v>
      </c>
      <c r="U540" s="201">
        <v>0.99</v>
      </c>
      <c r="V540" s="194">
        <v>2678400.0</v>
      </c>
      <c r="W540" s="182">
        <f t="shared" si="3"/>
        <v>0</v>
      </c>
      <c r="X540" s="203" t="s">
        <v>291</v>
      </c>
      <c r="Y540" s="204">
        <v>1300000.0</v>
      </c>
      <c r="Z540" s="182"/>
      <c r="AA540" s="182"/>
      <c r="AB540" s="182"/>
      <c r="AC540" s="182"/>
      <c r="AD540" s="182"/>
      <c r="AE540" s="206">
        <f t="shared" si="137"/>
        <v>1300000</v>
      </c>
      <c r="AF540" s="207">
        <f t="shared" si="5"/>
        <v>1300000</v>
      </c>
      <c r="AG540" s="184"/>
      <c r="AH540" s="170"/>
      <c r="AI540" s="184"/>
      <c r="AJ540" s="2"/>
      <c r="AK540" s="2"/>
      <c r="AL540" s="10"/>
      <c r="AM540" s="211"/>
      <c r="AN540" s="51"/>
      <c r="AO540" s="212"/>
      <c r="AP540" s="10"/>
      <c r="AQ540" s="213"/>
      <c r="AR540" s="213"/>
      <c r="AS540" s="211"/>
      <c r="AT540" s="211"/>
      <c r="AU540" s="211"/>
      <c r="AV540" s="214"/>
      <c r="AW540" s="21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</row>
    <row r="541" ht="22.5" customHeight="1">
      <c r="A541" s="170">
        <f t="shared" si="6"/>
        <v>536</v>
      </c>
      <c r="B541" s="173" t="s">
        <v>3040</v>
      </c>
      <c r="C541" s="182" t="str">
        <f t="array" ref="C541">_xlfn.XLOOKUP(G541,DATABASE!$A$2:$A$806,DATABASE!$B$2:$B$806)</f>
        <v>ATM RSUD Grati Pasuruan,Raya Grati,Pasuruan</v>
      </c>
      <c r="D541" s="184" t="str">
        <f t="array" ref="D541">_xlfn.XLOOKUP(G541,DATABASE!$A$2:$A$809,DATABASE!$C$2:$C$809)</f>
        <v>ATM</v>
      </c>
      <c r="E541" s="184" t="s">
        <v>351</v>
      </c>
      <c r="F541" s="184" t="s">
        <v>243</v>
      </c>
      <c r="G541" s="184" t="s">
        <v>2491</v>
      </c>
      <c r="H541" s="184">
        <v>202512.0</v>
      </c>
      <c r="I541" s="184" t="s">
        <v>1258</v>
      </c>
      <c r="J541" s="182"/>
      <c r="K541" s="184"/>
      <c r="L541" s="182" t="s">
        <v>2493</v>
      </c>
      <c r="M541" s="194" t="s">
        <v>3406</v>
      </c>
      <c r="N541" s="191"/>
      <c r="O541" s="192">
        <v>0.9941</v>
      </c>
      <c r="P541" s="194"/>
      <c r="Q541" s="195">
        <f t="shared" ref="Q541:R541" si="540">(O541*24*3600*30/8)/100000</f>
        <v>3.220884</v>
      </c>
      <c r="R541" s="195">
        <f t="shared" si="540"/>
        <v>0</v>
      </c>
      <c r="S541" s="197">
        <v>0.0</v>
      </c>
      <c r="T541" s="201">
        <f t="shared" si="31"/>
        <v>1</v>
      </c>
      <c r="U541" s="201">
        <v>0.99</v>
      </c>
      <c r="V541" s="194">
        <v>2678400.0</v>
      </c>
      <c r="W541" s="182">
        <f t="shared" si="3"/>
        <v>0</v>
      </c>
      <c r="X541" s="203" t="s">
        <v>291</v>
      </c>
      <c r="Y541" s="204">
        <v>1300000.0</v>
      </c>
      <c r="Z541" s="182"/>
      <c r="AA541" s="182"/>
      <c r="AB541" s="182"/>
      <c r="AC541" s="182"/>
      <c r="AD541" s="182"/>
      <c r="AE541" s="206">
        <f t="shared" si="137"/>
        <v>1300000</v>
      </c>
      <c r="AF541" s="207">
        <f t="shared" si="5"/>
        <v>1300000</v>
      </c>
      <c r="AG541" s="184"/>
      <c r="AH541" s="170"/>
      <c r="AI541" s="184"/>
      <c r="AJ541" s="2"/>
      <c r="AK541" s="2"/>
      <c r="AL541" s="10"/>
      <c r="AM541" s="211"/>
      <c r="AN541" s="51"/>
      <c r="AO541" s="212"/>
      <c r="AP541" s="10"/>
      <c r="AQ541" s="213"/>
      <c r="AR541" s="213"/>
      <c r="AS541" s="211"/>
      <c r="AT541" s="211"/>
      <c r="AU541" s="211"/>
      <c r="AV541" s="214"/>
      <c r="AW541" s="21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</row>
    <row r="542" ht="22.5" customHeight="1">
      <c r="A542" s="170">
        <f t="shared" si="6"/>
        <v>537</v>
      </c>
      <c r="B542" s="173" t="s">
        <v>3040</v>
      </c>
      <c r="C542" s="182" t="str">
        <f t="array" ref="C542">_xlfn.XLOOKUP(G542,DATABASE!$A$2:$A$806,DATABASE!$B$2:$B$806)</f>
        <v>Payment Point Raya Raci, Pasuruan,KM9, PP Mall PPP Kab Pasuruan</v>
      </c>
      <c r="D542" s="184" t="str">
        <f t="array" ref="D542">_xlfn.XLOOKUP(G542,DATABASE!$A$2:$A$809,DATABASE!$C$2:$C$809)</f>
        <v>PAYMENT POINT</v>
      </c>
      <c r="E542" s="184" t="s">
        <v>351</v>
      </c>
      <c r="F542" s="184" t="s">
        <v>243</v>
      </c>
      <c r="G542" s="184" t="s">
        <v>2495</v>
      </c>
      <c r="H542" s="184">
        <v>202512.0</v>
      </c>
      <c r="I542" s="184" t="s">
        <v>461</v>
      </c>
      <c r="J542" s="182"/>
      <c r="K542" s="184"/>
      <c r="L542" s="182" t="s">
        <v>2493</v>
      </c>
      <c r="M542" s="194" t="s">
        <v>3406</v>
      </c>
      <c r="N542" s="191"/>
      <c r="O542" s="192">
        <v>0.5227700000000001</v>
      </c>
      <c r="P542" s="194"/>
      <c r="Q542" s="195">
        <f t="shared" ref="Q542:R542" si="541">(O542*24*3600*30/8)/100000</f>
        <v>1.6937748</v>
      </c>
      <c r="R542" s="195">
        <f t="shared" si="541"/>
        <v>0</v>
      </c>
      <c r="S542" s="197">
        <v>0.0</v>
      </c>
      <c r="T542" s="201">
        <f t="shared" si="31"/>
        <v>1</v>
      </c>
      <c r="U542" s="201">
        <v>0.99</v>
      </c>
      <c r="V542" s="194">
        <v>2678400.0</v>
      </c>
      <c r="W542" s="182">
        <f t="shared" si="3"/>
        <v>0</v>
      </c>
      <c r="X542" s="203" t="s">
        <v>291</v>
      </c>
      <c r="Y542" s="204">
        <v>2319819.0</v>
      </c>
      <c r="Z542" s="182"/>
      <c r="AA542" s="182"/>
      <c r="AB542" s="182"/>
      <c r="AC542" s="182"/>
      <c r="AD542" s="182"/>
      <c r="AE542" s="206">
        <f t="shared" si="137"/>
        <v>2319819</v>
      </c>
      <c r="AF542" s="207">
        <f t="shared" si="5"/>
        <v>2319819</v>
      </c>
      <c r="AG542" s="184"/>
      <c r="AH542" s="170"/>
      <c r="AI542" s="184"/>
      <c r="AJ542" s="2"/>
      <c r="AK542" s="2"/>
      <c r="AL542" s="10"/>
      <c r="AM542" s="211"/>
      <c r="AN542" s="51"/>
      <c r="AO542" s="212"/>
      <c r="AP542" s="10"/>
      <c r="AQ542" s="213"/>
      <c r="AR542" s="213"/>
      <c r="AS542" s="211"/>
      <c r="AT542" s="211"/>
      <c r="AU542" s="211"/>
      <c r="AV542" s="214"/>
      <c r="AW542" s="21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</row>
    <row r="543" ht="22.5" customHeight="1">
      <c r="A543" s="170">
        <f t="shared" si="6"/>
        <v>538</v>
      </c>
      <c r="B543" s="173" t="s">
        <v>3040</v>
      </c>
      <c r="C543" s="182" t="str">
        <f t="array" ref="C543">_xlfn.XLOOKUP(G543,DATABASE!$A$2:$A$806,DATABASE!$B$2:$B$806)</f>
        <v>ATM Wonorejo, Raya Wonorejo 77,Pasuruan</v>
      </c>
      <c r="D543" s="184" t="str">
        <f t="array" ref="D543">_xlfn.XLOOKUP(G543,DATABASE!$A$2:$A$809,DATABASE!$C$2:$C$809)</f>
        <v>ATM</v>
      </c>
      <c r="E543" s="184" t="s">
        <v>351</v>
      </c>
      <c r="F543" s="184" t="s">
        <v>243</v>
      </c>
      <c r="G543" s="184" t="s">
        <v>2629</v>
      </c>
      <c r="H543" s="184">
        <v>202512.0</v>
      </c>
      <c r="I543" s="184" t="s">
        <v>1258</v>
      </c>
      <c r="J543" s="182"/>
      <c r="K543" s="184"/>
      <c r="L543" s="182" t="s">
        <v>2631</v>
      </c>
      <c r="M543" s="191">
        <v>44621.0</v>
      </c>
      <c r="N543" s="191"/>
      <c r="O543" s="192">
        <v>0.21811</v>
      </c>
      <c r="P543" s="194"/>
      <c r="Q543" s="195">
        <f t="shared" ref="Q543:R543" si="542">(O543*24*3600*30/8)/100000</f>
        <v>0.7066764</v>
      </c>
      <c r="R543" s="195">
        <f t="shared" si="542"/>
        <v>0</v>
      </c>
      <c r="S543" s="197">
        <v>0.0</v>
      </c>
      <c r="T543" s="201">
        <f t="shared" si="31"/>
        <v>1</v>
      </c>
      <c r="U543" s="201">
        <v>0.99</v>
      </c>
      <c r="V543" s="194">
        <v>2678400.0</v>
      </c>
      <c r="W543" s="182">
        <f t="shared" si="3"/>
        <v>0</v>
      </c>
      <c r="X543" s="203" t="s">
        <v>291</v>
      </c>
      <c r="Y543" s="204">
        <v>1300000.0</v>
      </c>
      <c r="Z543" s="182"/>
      <c r="AA543" s="182"/>
      <c r="AB543" s="182"/>
      <c r="AC543" s="182"/>
      <c r="AD543" s="182"/>
      <c r="AE543" s="206">
        <f t="shared" si="137"/>
        <v>1300000</v>
      </c>
      <c r="AF543" s="207">
        <f t="shared" si="5"/>
        <v>1300000</v>
      </c>
      <c r="AG543" s="184"/>
      <c r="AH543" s="170"/>
      <c r="AI543" s="184"/>
      <c r="AJ543" s="2"/>
      <c r="AK543" s="2"/>
      <c r="AL543" s="10"/>
      <c r="AM543" s="211"/>
      <c r="AN543" s="51"/>
      <c r="AO543" s="212"/>
      <c r="AP543" s="10"/>
      <c r="AQ543" s="213"/>
      <c r="AR543" s="213"/>
      <c r="AS543" s="211"/>
      <c r="AT543" s="211"/>
      <c r="AU543" s="211"/>
      <c r="AV543" s="214"/>
      <c r="AW543" s="21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</row>
    <row r="544" ht="22.5" customHeight="1">
      <c r="A544" s="170">
        <f t="shared" si="6"/>
        <v>539</v>
      </c>
      <c r="B544" s="173" t="s">
        <v>3040</v>
      </c>
      <c r="C544" s="182" t="str">
        <f t="array" ref="C544">_xlfn.XLOOKUP(G544,DATABASE!$A$2:$A$806,DATABASE!$B$2:$B$806)</f>
        <v>ATM Gondangwetan, Jl. Raya Gondangwetan No. 24 kec Gondangwetan, Pasuruan</v>
      </c>
      <c r="D544" s="184" t="str">
        <f t="array" ref="D544">_xlfn.XLOOKUP(G544,DATABASE!$A$2:$A$809,DATABASE!$C$2:$C$809)</f>
        <v>ATM</v>
      </c>
      <c r="E544" s="184" t="s">
        <v>351</v>
      </c>
      <c r="F544" s="184" t="s">
        <v>243</v>
      </c>
      <c r="G544" s="184" t="s">
        <v>2632</v>
      </c>
      <c r="H544" s="184">
        <v>202512.0</v>
      </c>
      <c r="I544" s="184" t="s">
        <v>1258</v>
      </c>
      <c r="J544" s="182"/>
      <c r="K544" s="184"/>
      <c r="L544" s="182" t="s">
        <v>2634</v>
      </c>
      <c r="M544" s="191">
        <v>44655.0</v>
      </c>
      <c r="N544" s="191"/>
      <c r="O544" s="192">
        <v>1.196</v>
      </c>
      <c r="P544" s="194"/>
      <c r="Q544" s="195">
        <f t="shared" ref="Q544:R544" si="543">(O544*24*3600*30/8)/100000</f>
        <v>3.87504</v>
      </c>
      <c r="R544" s="195">
        <f t="shared" si="543"/>
        <v>0</v>
      </c>
      <c r="S544" s="197">
        <v>0.0</v>
      </c>
      <c r="T544" s="201">
        <f t="shared" si="31"/>
        <v>1</v>
      </c>
      <c r="U544" s="201">
        <v>0.99</v>
      </c>
      <c r="V544" s="194">
        <v>2678400.0</v>
      </c>
      <c r="W544" s="182">
        <f t="shared" si="3"/>
        <v>0</v>
      </c>
      <c r="X544" s="203" t="s">
        <v>291</v>
      </c>
      <c r="Y544" s="204">
        <v>1300000.0</v>
      </c>
      <c r="Z544" s="182"/>
      <c r="AA544" s="182"/>
      <c r="AB544" s="182"/>
      <c r="AC544" s="182"/>
      <c r="AD544" s="182"/>
      <c r="AE544" s="206">
        <f t="shared" si="137"/>
        <v>1300000</v>
      </c>
      <c r="AF544" s="207">
        <f t="shared" si="5"/>
        <v>1300000</v>
      </c>
      <c r="AG544" s="184"/>
      <c r="AH544" s="170"/>
      <c r="AI544" s="184"/>
      <c r="AJ544" s="2"/>
      <c r="AK544" s="2"/>
      <c r="AL544" s="10"/>
      <c r="AM544" s="211"/>
      <c r="AN544" s="51"/>
      <c r="AO544" s="212"/>
      <c r="AP544" s="10"/>
      <c r="AQ544" s="213"/>
      <c r="AR544" s="213"/>
      <c r="AS544" s="211"/>
      <c r="AT544" s="211"/>
      <c r="AU544" s="211"/>
      <c r="AV544" s="214"/>
      <c r="AW544" s="21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</row>
    <row r="545" ht="22.5" customHeight="1">
      <c r="A545" s="170">
        <f t="shared" si="6"/>
        <v>540</v>
      </c>
      <c r="B545" s="173" t="s">
        <v>3040</v>
      </c>
      <c r="C545" s="182" t="str">
        <f t="array" ref="C545">_xlfn.XLOOKUP(G545,DATABASE!$A$2:$A$806,DATABASE!$B$2:$B$806)</f>
        <v>ATM Sukorejo, Jl. Matoa Raya No. 1, Dsn. Glatik, Ds. Glagahsari, Kec.Sukorejo, Pasuruan</v>
      </c>
      <c r="D545" s="184" t="str">
        <f t="array" ref="D545">_xlfn.XLOOKUP(G545,DATABASE!$A$2:$A$809,DATABASE!$C$2:$C$809)</f>
        <v>ATM</v>
      </c>
      <c r="E545" s="184" t="s">
        <v>351</v>
      </c>
      <c r="F545" s="184" t="s">
        <v>243</v>
      </c>
      <c r="G545" s="184" t="s">
        <v>970</v>
      </c>
      <c r="H545" s="184">
        <v>202512.0</v>
      </c>
      <c r="I545" s="184" t="s">
        <v>1258</v>
      </c>
      <c r="J545" s="182"/>
      <c r="K545" s="184"/>
      <c r="L545" s="182" t="s">
        <v>972</v>
      </c>
      <c r="M545" s="194" t="s">
        <v>1877</v>
      </c>
      <c r="N545" s="191"/>
      <c r="O545" s="192">
        <v>1.24552</v>
      </c>
      <c r="P545" s="194"/>
      <c r="Q545" s="195">
        <f t="shared" ref="Q545:R545" si="544">(O545*24*3600*30/8)/100000</f>
        <v>4.0354848</v>
      </c>
      <c r="R545" s="195">
        <f t="shared" si="544"/>
        <v>0</v>
      </c>
      <c r="S545" s="197">
        <v>0.0</v>
      </c>
      <c r="T545" s="201">
        <f t="shared" si="31"/>
        <v>1</v>
      </c>
      <c r="U545" s="201">
        <v>0.99</v>
      </c>
      <c r="V545" s="194">
        <v>2678400.0</v>
      </c>
      <c r="W545" s="182">
        <f t="shared" si="3"/>
        <v>0</v>
      </c>
      <c r="X545" s="203" t="s">
        <v>291</v>
      </c>
      <c r="Y545" s="204">
        <v>1300000.0</v>
      </c>
      <c r="Z545" s="182"/>
      <c r="AA545" s="182"/>
      <c r="AB545" s="182"/>
      <c r="AC545" s="182"/>
      <c r="AD545" s="182"/>
      <c r="AE545" s="206">
        <f t="shared" si="137"/>
        <v>1300000</v>
      </c>
      <c r="AF545" s="207">
        <f t="shared" si="5"/>
        <v>1300000</v>
      </c>
      <c r="AG545" s="184"/>
      <c r="AH545" s="170"/>
      <c r="AI545" s="184"/>
      <c r="AJ545" s="2"/>
      <c r="AK545" s="2"/>
      <c r="AL545" s="10"/>
      <c r="AM545" s="211"/>
      <c r="AN545" s="51"/>
      <c r="AO545" s="212"/>
      <c r="AP545" s="10"/>
      <c r="AQ545" s="213"/>
      <c r="AR545" s="213"/>
      <c r="AS545" s="211"/>
      <c r="AT545" s="211"/>
      <c r="AU545" s="211"/>
      <c r="AV545" s="214"/>
      <c r="AW545" s="21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</row>
    <row r="546" ht="22.5" customHeight="1">
      <c r="A546" s="170">
        <f t="shared" si="6"/>
        <v>541</v>
      </c>
      <c r="B546" s="173" t="s">
        <v>3048</v>
      </c>
      <c r="C546" s="182" t="str">
        <f t="array" ref="C546">_xlfn.XLOOKUP(G546,DATABASE!$A$2:$A$806,DATABASE!$B$2:$B$806)</f>
        <v>Cabang Sampang, Jl. KH Wachid Hasyim Sampang</v>
      </c>
      <c r="D546" s="184" t="str">
        <f t="array" ref="D546">_xlfn.XLOOKUP(G546,DATABASE!$A$2:$A$809,DATABASE!$C$2:$C$809)</f>
        <v>CABANG</v>
      </c>
      <c r="E546" s="184" t="s">
        <v>351</v>
      </c>
      <c r="F546" s="184" t="s">
        <v>243</v>
      </c>
      <c r="G546" s="184" t="s">
        <v>973</v>
      </c>
      <c r="H546" s="184">
        <v>202512.0</v>
      </c>
      <c r="I546" s="184" t="s">
        <v>575</v>
      </c>
      <c r="J546" s="182"/>
      <c r="K546" s="184"/>
      <c r="L546" s="182" t="s">
        <v>972</v>
      </c>
      <c r="M546" s="194" t="s">
        <v>1877</v>
      </c>
      <c r="N546" s="191"/>
      <c r="O546" s="192">
        <v>91.46</v>
      </c>
      <c r="P546" s="194"/>
      <c r="Q546" s="195">
        <f t="shared" ref="Q546:R546" si="545">(O546*24*3600*30/8)/100000</f>
        <v>296.3304</v>
      </c>
      <c r="R546" s="195">
        <f t="shared" si="545"/>
        <v>0</v>
      </c>
      <c r="S546" s="197">
        <v>7200.0</v>
      </c>
      <c r="T546" s="201">
        <f t="shared" si="31"/>
        <v>0.997311828</v>
      </c>
      <c r="U546" s="201">
        <v>0.99</v>
      </c>
      <c r="V546" s="194">
        <v>2678400.0</v>
      </c>
      <c r="W546" s="182">
        <f t="shared" si="3"/>
        <v>0</v>
      </c>
      <c r="X546" s="203" t="s">
        <v>291</v>
      </c>
      <c r="Y546" s="204">
        <v>3671171.0</v>
      </c>
      <c r="Z546" s="182"/>
      <c r="AA546" s="182"/>
      <c r="AB546" s="182"/>
      <c r="AC546" s="182"/>
      <c r="AD546" s="182"/>
      <c r="AE546" s="206">
        <f t="shared" si="137"/>
        <v>3671171</v>
      </c>
      <c r="AF546" s="207">
        <f t="shared" si="5"/>
        <v>3671171</v>
      </c>
      <c r="AG546" s="207">
        <v>1.537342E7</v>
      </c>
      <c r="AH546" s="170"/>
      <c r="AI546" s="184"/>
      <c r="AJ546" s="2"/>
      <c r="AK546" s="2"/>
      <c r="AL546" s="10"/>
      <c r="AM546" s="211"/>
      <c r="AN546" s="51"/>
      <c r="AO546" s="212"/>
      <c r="AP546" s="10"/>
      <c r="AQ546" s="213"/>
      <c r="AR546" s="213"/>
      <c r="AS546" s="211"/>
      <c r="AT546" s="211"/>
      <c r="AU546" s="211"/>
      <c r="AV546" s="214"/>
      <c r="AW546" s="214"/>
      <c r="AX546" s="310"/>
      <c r="AY546" s="310"/>
      <c r="AZ546" s="310"/>
      <c r="BA546" s="310"/>
      <c r="BB546" s="310"/>
      <c r="BC546" s="310"/>
      <c r="BD546" s="310"/>
      <c r="BE546" s="310"/>
      <c r="BF546" s="310"/>
      <c r="BG546" s="310"/>
      <c r="BH546" s="310"/>
      <c r="BI546" s="310"/>
      <c r="BJ546" s="310"/>
      <c r="BK546" s="310"/>
      <c r="BL546" s="310"/>
      <c r="BM546" s="310"/>
      <c r="BN546" s="310"/>
      <c r="BO546" s="310"/>
      <c r="BP546" s="310"/>
      <c r="BQ546" s="310"/>
      <c r="BR546" s="310"/>
      <c r="BS546" s="310"/>
      <c r="BT546" s="310"/>
      <c r="BU546" s="310"/>
    </row>
    <row r="547" ht="22.5" customHeight="1">
      <c r="A547" s="170">
        <f t="shared" si="6"/>
        <v>542</v>
      </c>
      <c r="B547" s="173" t="s">
        <v>3048</v>
      </c>
      <c r="C547" s="182" t="str">
        <f t="array" ref="C547">_xlfn.XLOOKUP(G547,DATABASE!$A$2:$A$806,DATABASE!$B$2:$B$806)</f>
        <v>Capem Ketapang, Jl. Raya Ketapang</v>
      </c>
      <c r="D547" s="184" t="str">
        <f t="array" ref="D547">_xlfn.XLOOKUP(G547,DATABASE!$A$2:$A$809,DATABASE!$C$2:$C$809)</f>
        <v>CAPEM</v>
      </c>
      <c r="E547" s="184" t="s">
        <v>351</v>
      </c>
      <c r="F547" s="184" t="s">
        <v>243</v>
      </c>
      <c r="G547" s="184" t="s">
        <v>1076</v>
      </c>
      <c r="H547" s="184">
        <v>202512.0</v>
      </c>
      <c r="I547" s="184" t="s">
        <v>753</v>
      </c>
      <c r="J547" s="182"/>
      <c r="K547" s="184"/>
      <c r="L547" s="182" t="s">
        <v>1078</v>
      </c>
      <c r="M547" s="191">
        <v>42125.0</v>
      </c>
      <c r="N547" s="191"/>
      <c r="O547" s="192">
        <v>13.11</v>
      </c>
      <c r="P547" s="194"/>
      <c r="Q547" s="195">
        <f t="shared" ref="Q547:R547" si="546">(O547*24*3600*30/8)/100000</f>
        <v>42.4764</v>
      </c>
      <c r="R547" s="195">
        <f t="shared" si="546"/>
        <v>0</v>
      </c>
      <c r="S547" s="197">
        <v>0.0</v>
      </c>
      <c r="T547" s="201">
        <f t="shared" si="31"/>
        <v>1</v>
      </c>
      <c r="U547" s="201">
        <v>0.99</v>
      </c>
      <c r="V547" s="194">
        <v>2678400.0</v>
      </c>
      <c r="W547" s="182">
        <f t="shared" si="3"/>
        <v>0</v>
      </c>
      <c r="X547" s="203" t="s">
        <v>291</v>
      </c>
      <c r="Y547" s="204">
        <v>2792792.0</v>
      </c>
      <c r="Z547" s="182"/>
      <c r="AA547" s="182"/>
      <c r="AB547" s="182"/>
      <c r="AC547" s="182"/>
      <c r="AD547" s="182"/>
      <c r="AE547" s="206">
        <f t="shared" si="137"/>
        <v>2792792</v>
      </c>
      <c r="AF547" s="207">
        <f t="shared" si="5"/>
        <v>2792792</v>
      </c>
      <c r="AG547" s="184"/>
      <c r="AH547" s="170"/>
      <c r="AI547" s="184"/>
      <c r="AJ547" s="2"/>
      <c r="AK547" s="2"/>
      <c r="AL547" s="10"/>
      <c r="AM547" s="211"/>
      <c r="AN547" s="51"/>
      <c r="AO547" s="212"/>
      <c r="AP547" s="10"/>
      <c r="AQ547" s="213"/>
      <c r="AR547" s="213"/>
      <c r="AS547" s="211"/>
      <c r="AT547" s="211"/>
      <c r="AU547" s="211"/>
      <c r="AV547" s="214"/>
      <c r="AW547" s="21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</row>
    <row r="548" ht="22.5" customHeight="1">
      <c r="A548" s="170">
        <f t="shared" si="6"/>
        <v>543</v>
      </c>
      <c r="B548" s="173" t="s">
        <v>3048</v>
      </c>
      <c r="C548" s="182" t="str">
        <f t="array" ref="C548">_xlfn.XLOOKUP(G548,DATABASE!$A$2:$A$806,DATABASE!$B$2:$B$806)</f>
        <v>Samsat Online Capem Ketapang, Jl Raya Ketapang Banyu Wates, Sampang</v>
      </c>
      <c r="D548" s="184" t="str">
        <f t="array" ref="D548">_xlfn.XLOOKUP(G548,DATABASE!$A$2:$A$809,DATABASE!$C$2:$C$809)</f>
        <v>SAMSAT ONLINE</v>
      </c>
      <c r="E548" s="184" t="s">
        <v>351</v>
      </c>
      <c r="F548" s="184" t="s">
        <v>243</v>
      </c>
      <c r="G548" s="184" t="s">
        <v>2037</v>
      </c>
      <c r="H548" s="184">
        <v>202512.0</v>
      </c>
      <c r="I548" s="184" t="s">
        <v>480</v>
      </c>
      <c r="J548" s="182"/>
      <c r="K548" s="184"/>
      <c r="L548" s="182" t="s">
        <v>2039</v>
      </c>
      <c r="M548" s="191">
        <v>45665.0</v>
      </c>
      <c r="N548" s="191"/>
      <c r="O548" s="192">
        <v>3.24</v>
      </c>
      <c r="P548" s="194"/>
      <c r="Q548" s="195">
        <f t="shared" ref="Q548:R548" si="547">(O548*24*3600*30/8)/100000</f>
        <v>10.4976</v>
      </c>
      <c r="R548" s="195">
        <f t="shared" si="547"/>
        <v>0</v>
      </c>
      <c r="S548" s="197">
        <v>0.0</v>
      </c>
      <c r="T548" s="201">
        <f t="shared" si="31"/>
        <v>1</v>
      </c>
      <c r="U548" s="201">
        <v>0.99</v>
      </c>
      <c r="V548" s="194">
        <v>2678400.0</v>
      </c>
      <c r="W548" s="182">
        <f t="shared" si="3"/>
        <v>0</v>
      </c>
      <c r="X548" s="203" t="s">
        <v>291</v>
      </c>
      <c r="Y548" s="204">
        <v>1950000.0</v>
      </c>
      <c r="Z548" s="182"/>
      <c r="AA548" s="182"/>
      <c r="AB548" s="182"/>
      <c r="AC548" s="182"/>
      <c r="AD548" s="182"/>
      <c r="AE548" s="206">
        <f t="shared" si="137"/>
        <v>1950000</v>
      </c>
      <c r="AF548" s="207">
        <f t="shared" si="5"/>
        <v>1950000</v>
      </c>
      <c r="AG548" s="184"/>
      <c r="AH548" s="170"/>
      <c r="AI548" s="184"/>
      <c r="AJ548" s="2"/>
      <c r="AK548" s="2"/>
      <c r="AL548" s="10"/>
      <c r="AM548" s="211"/>
      <c r="AN548" s="51"/>
      <c r="AO548" s="212"/>
      <c r="AP548" s="10"/>
      <c r="AQ548" s="213"/>
      <c r="AR548" s="213"/>
      <c r="AS548" s="211"/>
      <c r="AT548" s="211"/>
      <c r="AU548" s="211"/>
      <c r="AV548" s="214"/>
      <c r="AW548" s="21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</row>
    <row r="549" ht="22.5" customHeight="1">
      <c r="A549" s="170">
        <f t="shared" si="6"/>
        <v>544</v>
      </c>
      <c r="B549" s="173" t="s">
        <v>3048</v>
      </c>
      <c r="C549" s="182" t="str">
        <f t="array" ref="C549">_xlfn.XLOOKUP(G549,DATABASE!$A$2:$A$806,DATABASE!$B$2:$B$806)</f>
        <v>Kantor Kas RSUD Sampang, Depan Gedung lama JL. Rajawali NO.10, Kec. Sampang</v>
      </c>
      <c r="D549" s="184" t="str">
        <f t="array" ref="D549">_xlfn.XLOOKUP(G549,DATABASE!$A$2:$A$809,DATABASE!$C$2:$C$809)</f>
        <v>KANTOR KAS</v>
      </c>
      <c r="E549" s="184" t="s">
        <v>351</v>
      </c>
      <c r="F549" s="184" t="s">
        <v>243</v>
      </c>
      <c r="G549" s="184" t="s">
        <v>2040</v>
      </c>
      <c r="H549" s="184">
        <v>202512.0</v>
      </c>
      <c r="I549" s="184" t="s">
        <v>461</v>
      </c>
      <c r="J549" s="182"/>
      <c r="K549" s="184"/>
      <c r="L549" s="182" t="s">
        <v>2039</v>
      </c>
      <c r="M549" s="191">
        <v>45665.0</v>
      </c>
      <c r="N549" s="191"/>
      <c r="O549" s="192">
        <v>4.2</v>
      </c>
      <c r="P549" s="194"/>
      <c r="Q549" s="195">
        <f t="shared" ref="Q549:R549" si="548">(O549*24*3600*30/8)/100000</f>
        <v>13.608</v>
      </c>
      <c r="R549" s="195">
        <f t="shared" si="548"/>
        <v>0</v>
      </c>
      <c r="S549" s="197">
        <v>0.0</v>
      </c>
      <c r="T549" s="201">
        <f t="shared" si="31"/>
        <v>1</v>
      </c>
      <c r="U549" s="201">
        <v>0.99</v>
      </c>
      <c r="V549" s="194">
        <v>2678400.0</v>
      </c>
      <c r="W549" s="182">
        <f t="shared" si="3"/>
        <v>0</v>
      </c>
      <c r="X549" s="203" t="s">
        <v>291</v>
      </c>
      <c r="Y549" s="204">
        <v>2319819.0</v>
      </c>
      <c r="Z549" s="182"/>
      <c r="AA549" s="182"/>
      <c r="AB549" s="182"/>
      <c r="AC549" s="182"/>
      <c r="AD549" s="182"/>
      <c r="AE549" s="206">
        <f t="shared" si="137"/>
        <v>2319819</v>
      </c>
      <c r="AF549" s="207">
        <f t="shared" si="5"/>
        <v>2319819</v>
      </c>
      <c r="AG549" s="184"/>
      <c r="AH549" s="170"/>
      <c r="AI549" s="184"/>
      <c r="AJ549" s="2"/>
      <c r="AK549" s="2"/>
      <c r="AL549" s="10"/>
      <c r="AM549" s="211"/>
      <c r="AN549" s="51"/>
      <c r="AO549" s="212"/>
      <c r="AP549" s="10"/>
      <c r="AQ549" s="213"/>
      <c r="AR549" s="213"/>
      <c r="AS549" s="211"/>
      <c r="AT549" s="211"/>
      <c r="AU549" s="211"/>
      <c r="AV549" s="214"/>
      <c r="AW549" s="21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</row>
    <row r="550" ht="22.5" customHeight="1">
      <c r="A550" s="170">
        <f t="shared" si="6"/>
        <v>545</v>
      </c>
      <c r="B550" s="173" t="s">
        <v>3048</v>
      </c>
      <c r="C550" s="182" t="str">
        <f t="array" ref="C550">_xlfn.XLOOKUP(G550,DATABASE!$A$2:$A$806,DATABASE!$B$2:$B$806)</f>
        <v>Payment Point Mall Pelayanan Publik Kab Sampang, Jl. Wahid Hasyim No. 23, Sampang</v>
      </c>
      <c r="D550" s="184" t="str">
        <f t="array" ref="D550">_xlfn.XLOOKUP(G550,DATABASE!$A$2:$A$809,DATABASE!$C$2:$C$809)</f>
        <v>PAYMENT POINT</v>
      </c>
      <c r="E550" s="184" t="s">
        <v>351</v>
      </c>
      <c r="F550" s="184" t="s">
        <v>243</v>
      </c>
      <c r="G550" s="184" t="s">
        <v>938</v>
      </c>
      <c r="H550" s="184">
        <v>202512.0</v>
      </c>
      <c r="I550" s="184" t="s">
        <v>461</v>
      </c>
      <c r="J550" s="182"/>
      <c r="K550" s="184"/>
      <c r="L550" s="182" t="s">
        <v>940</v>
      </c>
      <c r="M550" s="194" t="s">
        <v>1877</v>
      </c>
      <c r="N550" s="191"/>
      <c r="O550" s="192">
        <v>1.2088</v>
      </c>
      <c r="P550" s="194"/>
      <c r="Q550" s="195">
        <f t="shared" ref="Q550:R550" si="549">(O550*24*3600*30/8)/100000</f>
        <v>3.916512</v>
      </c>
      <c r="R550" s="195">
        <f t="shared" si="549"/>
        <v>0</v>
      </c>
      <c r="S550" s="197">
        <v>0.0</v>
      </c>
      <c r="T550" s="201">
        <f t="shared" si="31"/>
        <v>1</v>
      </c>
      <c r="U550" s="201">
        <v>0.99</v>
      </c>
      <c r="V550" s="194">
        <v>2678400.0</v>
      </c>
      <c r="W550" s="182">
        <f t="shared" si="3"/>
        <v>0</v>
      </c>
      <c r="X550" s="203" t="s">
        <v>291</v>
      </c>
      <c r="Y550" s="204">
        <v>2319819.0</v>
      </c>
      <c r="Z550" s="182"/>
      <c r="AA550" s="182"/>
      <c r="AB550" s="182"/>
      <c r="AC550" s="182"/>
      <c r="AD550" s="182"/>
      <c r="AE550" s="206">
        <f t="shared" si="137"/>
        <v>2319819</v>
      </c>
      <c r="AF550" s="207">
        <f t="shared" si="5"/>
        <v>2319819</v>
      </c>
      <c r="AG550" s="184"/>
      <c r="AH550" s="170"/>
      <c r="AI550" s="184"/>
      <c r="AJ550" s="2"/>
      <c r="AK550" s="2"/>
      <c r="AL550" s="10"/>
      <c r="AM550" s="211"/>
      <c r="AN550" s="51"/>
      <c r="AO550" s="212"/>
      <c r="AP550" s="10"/>
      <c r="AQ550" s="213"/>
      <c r="AR550" s="213"/>
      <c r="AS550" s="211"/>
      <c r="AT550" s="211"/>
      <c r="AU550" s="211"/>
      <c r="AV550" s="214"/>
      <c r="AW550" s="21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</row>
    <row r="551" ht="22.5" customHeight="1">
      <c r="A551" s="170">
        <f t="shared" si="6"/>
        <v>546</v>
      </c>
      <c r="B551" s="173" t="s">
        <v>3052</v>
      </c>
      <c r="C551" s="182" t="str">
        <f t="array" ref="C551">_xlfn.XLOOKUP(G551,DATABASE!$A$2:$A$806,DATABASE!$B$2:$B$806)</f>
        <v>Cabang Bangkalan</v>
      </c>
      <c r="D551" s="184" t="str">
        <f t="array" ref="D551">_xlfn.XLOOKUP(G551,DATABASE!$A$2:$A$809,DATABASE!$C$2:$C$809)</f>
        <v>CABANG</v>
      </c>
      <c r="E551" s="184" t="s">
        <v>351</v>
      </c>
      <c r="F551" s="184" t="s">
        <v>243</v>
      </c>
      <c r="G551" s="184" t="s">
        <v>941</v>
      </c>
      <c r="H551" s="184">
        <v>202512.0</v>
      </c>
      <c r="I551" s="184" t="s">
        <v>575</v>
      </c>
      <c r="J551" s="182"/>
      <c r="K551" s="184"/>
      <c r="L551" s="182" t="s">
        <v>940</v>
      </c>
      <c r="M551" s="194" t="s">
        <v>1877</v>
      </c>
      <c r="N551" s="191"/>
      <c r="O551" s="192">
        <v>66.09</v>
      </c>
      <c r="P551" s="194"/>
      <c r="Q551" s="195">
        <f t="shared" ref="Q551:R551" si="550">(O551*24*3600*30/8)/100000</f>
        <v>214.1316</v>
      </c>
      <c r="R551" s="195">
        <f t="shared" si="550"/>
        <v>0</v>
      </c>
      <c r="S551" s="197">
        <v>0.0</v>
      </c>
      <c r="T551" s="201">
        <f t="shared" si="31"/>
        <v>1</v>
      </c>
      <c r="U551" s="201">
        <v>0.99</v>
      </c>
      <c r="V551" s="194">
        <v>2678400.0</v>
      </c>
      <c r="W551" s="182">
        <f t="shared" si="3"/>
        <v>0</v>
      </c>
      <c r="X551" s="203" t="s">
        <v>291</v>
      </c>
      <c r="Y551" s="204">
        <v>3671171.0</v>
      </c>
      <c r="Z551" s="182"/>
      <c r="AA551" s="182"/>
      <c r="AB551" s="182"/>
      <c r="AC551" s="182"/>
      <c r="AD551" s="182"/>
      <c r="AE551" s="206">
        <f t="shared" si="137"/>
        <v>3671171</v>
      </c>
      <c r="AF551" s="207">
        <f t="shared" si="5"/>
        <v>3671171</v>
      </c>
      <c r="AG551" s="207">
        <v>2.7618642E7</v>
      </c>
      <c r="AH551" s="170"/>
      <c r="AI551" s="184"/>
      <c r="AJ551" s="2"/>
      <c r="AK551" s="2"/>
      <c r="AL551" s="10"/>
      <c r="AM551" s="211"/>
      <c r="AN551" s="51"/>
      <c r="AO551" s="212"/>
      <c r="AP551" s="10"/>
      <c r="AQ551" s="213"/>
      <c r="AR551" s="213"/>
      <c r="AS551" s="211"/>
      <c r="AT551" s="211"/>
      <c r="AU551" s="211"/>
      <c r="AV551" s="214"/>
      <c r="AW551" s="214"/>
      <c r="AX551" s="310"/>
      <c r="AY551" s="310"/>
      <c r="AZ551" s="310"/>
      <c r="BA551" s="310"/>
      <c r="BB551" s="310"/>
      <c r="BC551" s="310"/>
      <c r="BD551" s="310"/>
      <c r="BE551" s="310"/>
      <c r="BF551" s="310"/>
      <c r="BG551" s="310"/>
      <c r="BH551" s="310"/>
      <c r="BI551" s="310"/>
      <c r="BJ551" s="310"/>
      <c r="BK551" s="310"/>
      <c r="BL551" s="310"/>
      <c r="BM551" s="310"/>
      <c r="BN551" s="310"/>
      <c r="BO551" s="310"/>
      <c r="BP551" s="310"/>
      <c r="BQ551" s="310"/>
      <c r="BR551" s="310"/>
      <c r="BS551" s="310"/>
      <c r="BT551" s="310"/>
      <c r="BU551" s="310"/>
    </row>
    <row r="552" ht="22.5" customHeight="1">
      <c r="A552" s="170">
        <f t="shared" si="6"/>
        <v>547</v>
      </c>
      <c r="B552" s="173" t="s">
        <v>3052</v>
      </c>
      <c r="C552" s="182" t="str">
        <f t="array" ref="C552">_xlfn.XLOOKUP(G552,DATABASE!$A$2:$A$806,DATABASE!$B$2:$B$806)</f>
        <v>Capem Kamal, Jl. Trunojoyo 30 Bangkalan</v>
      </c>
      <c r="D552" s="184" t="str">
        <f t="array" ref="D552">_xlfn.XLOOKUP(G552,DATABASE!$A$2:$A$809,DATABASE!$C$2:$C$809)</f>
        <v>CAPEM</v>
      </c>
      <c r="E552" s="184" t="s">
        <v>351</v>
      </c>
      <c r="F552" s="184" t="s">
        <v>243</v>
      </c>
      <c r="G552" s="184" t="s">
        <v>344</v>
      </c>
      <c r="H552" s="184">
        <v>202512.0</v>
      </c>
      <c r="I552" s="184" t="s">
        <v>753</v>
      </c>
      <c r="J552" s="182"/>
      <c r="K552" s="184"/>
      <c r="L552" s="182" t="s">
        <v>347</v>
      </c>
      <c r="M552" s="194" t="s">
        <v>3457</v>
      </c>
      <c r="N552" s="191"/>
      <c r="O552" s="192">
        <v>20.6</v>
      </c>
      <c r="P552" s="194"/>
      <c r="Q552" s="195">
        <f t="shared" ref="Q552:R552" si="551">(O552*24*3600*30/8)/100000</f>
        <v>66.744</v>
      </c>
      <c r="R552" s="195">
        <f t="shared" si="551"/>
        <v>0</v>
      </c>
      <c r="S552" s="197">
        <v>12132.0</v>
      </c>
      <c r="T552" s="201">
        <f t="shared" si="31"/>
        <v>0.9954704301</v>
      </c>
      <c r="U552" s="201">
        <v>0.99</v>
      </c>
      <c r="V552" s="194">
        <v>2678400.0</v>
      </c>
      <c r="W552" s="182">
        <f t="shared" si="3"/>
        <v>0</v>
      </c>
      <c r="X552" s="203" t="s">
        <v>291</v>
      </c>
      <c r="Y552" s="204">
        <v>2792792.0</v>
      </c>
      <c r="Z552" s="182"/>
      <c r="AA552" s="182"/>
      <c r="AB552" s="182"/>
      <c r="AC552" s="182"/>
      <c r="AD552" s="182"/>
      <c r="AE552" s="206">
        <f t="shared" si="137"/>
        <v>2792792</v>
      </c>
      <c r="AF552" s="207">
        <f t="shared" si="5"/>
        <v>2792792</v>
      </c>
      <c r="AG552" s="184"/>
      <c r="AH552" s="170"/>
      <c r="AI552" s="184"/>
      <c r="AJ552" s="2"/>
      <c r="AK552" s="2"/>
      <c r="AL552" s="10"/>
      <c r="AM552" s="211"/>
      <c r="AN552" s="51"/>
      <c r="AO552" s="212"/>
      <c r="AP552" s="10"/>
      <c r="AQ552" s="213"/>
      <c r="AR552" s="213"/>
      <c r="AS552" s="211"/>
      <c r="AT552" s="211"/>
      <c r="AU552" s="211"/>
      <c r="AV552" s="214"/>
      <c r="AW552" s="21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</row>
    <row r="553" ht="22.5" customHeight="1">
      <c r="A553" s="170">
        <f t="shared" si="6"/>
        <v>548</v>
      </c>
      <c r="B553" s="173" t="s">
        <v>3052</v>
      </c>
      <c r="C553" s="182" t="str">
        <f t="array" ref="C553">_xlfn.XLOOKUP(G553,DATABASE!$A$2:$A$806,DATABASE!$B$2:$B$806)</f>
        <v>Samsat Online Dinas Pendapatan Daerah Tanjung Bumi, Raya Paseseh Tanjung Bumi</v>
      </c>
      <c r="D553" s="184" t="str">
        <f t="array" ref="D553">_xlfn.XLOOKUP(G553,DATABASE!$A$2:$A$809,DATABASE!$C$2:$C$809)</f>
        <v>SAMSAT ONLINE</v>
      </c>
      <c r="E553" s="184" t="s">
        <v>351</v>
      </c>
      <c r="F553" s="184" t="s">
        <v>243</v>
      </c>
      <c r="G553" s="184" t="s">
        <v>2707</v>
      </c>
      <c r="H553" s="184">
        <v>202512.0</v>
      </c>
      <c r="I553" s="184" t="s">
        <v>480</v>
      </c>
      <c r="J553" s="182"/>
      <c r="K553" s="184"/>
      <c r="L553" s="182" t="s">
        <v>2709</v>
      </c>
      <c r="M553" s="191">
        <v>43717.0</v>
      </c>
      <c r="N553" s="191"/>
      <c r="O553" s="192">
        <v>0.0448</v>
      </c>
      <c r="P553" s="194"/>
      <c r="Q553" s="195">
        <f t="shared" ref="Q553:R553" si="552">(O553*24*3600*30/8)/100000</f>
        <v>0.145152</v>
      </c>
      <c r="R553" s="195">
        <f t="shared" si="552"/>
        <v>0</v>
      </c>
      <c r="S553" s="197">
        <v>0.0</v>
      </c>
      <c r="T553" s="201">
        <f t="shared" si="31"/>
        <v>1</v>
      </c>
      <c r="U553" s="201">
        <v>0.99</v>
      </c>
      <c r="V553" s="194">
        <v>2678400.0</v>
      </c>
      <c r="W553" s="182">
        <f t="shared" si="3"/>
        <v>0</v>
      </c>
      <c r="X553" s="203" t="s">
        <v>291</v>
      </c>
      <c r="Y553" s="204">
        <v>1950000.0</v>
      </c>
      <c r="Z553" s="182"/>
      <c r="AA553" s="182"/>
      <c r="AB553" s="182"/>
      <c r="AC553" s="182"/>
      <c r="AD553" s="182"/>
      <c r="AE553" s="206">
        <f t="shared" si="137"/>
        <v>1950000</v>
      </c>
      <c r="AF553" s="207">
        <f t="shared" si="5"/>
        <v>1950000</v>
      </c>
      <c r="AG553" s="184"/>
      <c r="AH553" s="170"/>
      <c r="AI553" s="184"/>
      <c r="AJ553" s="2"/>
      <c r="AK553" s="2"/>
      <c r="AL553" s="10"/>
      <c r="AM553" s="211"/>
      <c r="AN553" s="51"/>
      <c r="AO553" s="212"/>
      <c r="AP553" s="10"/>
      <c r="AQ553" s="213"/>
      <c r="AR553" s="213"/>
      <c r="AS553" s="211"/>
      <c r="AT553" s="211"/>
      <c r="AU553" s="211"/>
      <c r="AV553" s="214"/>
      <c r="AW553" s="21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</row>
    <row r="554" ht="22.5" customHeight="1">
      <c r="A554" s="170">
        <f t="shared" si="6"/>
        <v>549</v>
      </c>
      <c r="B554" s="173" t="s">
        <v>3052</v>
      </c>
      <c r="C554" s="182" t="str">
        <f t="array" ref="C554">_xlfn.XLOOKUP(G554,DATABASE!$A$2:$A$806,DATABASE!$B$2:$B$806)</f>
        <v>KPP Bangkalan, Jl. Soekarno-Hatta 2 Bangkalan</v>
      </c>
      <c r="D554" s="184" t="str">
        <f t="array" ref="D554">_xlfn.XLOOKUP(G554,DATABASE!$A$2:$A$809,DATABASE!$C$2:$C$809)</f>
        <v>KPP</v>
      </c>
      <c r="E554" s="184" t="s">
        <v>351</v>
      </c>
      <c r="F554" s="184" t="s">
        <v>243</v>
      </c>
      <c r="G554" s="184" t="s">
        <v>1338</v>
      </c>
      <c r="H554" s="184">
        <v>202512.0</v>
      </c>
      <c r="I554" s="184" t="s">
        <v>461</v>
      </c>
      <c r="J554" s="182"/>
      <c r="K554" s="184"/>
      <c r="L554" s="182" t="s">
        <v>1341</v>
      </c>
      <c r="M554" s="194" t="s">
        <v>1877</v>
      </c>
      <c r="N554" s="191"/>
      <c r="O554" s="192">
        <v>0.46639</v>
      </c>
      <c r="P554" s="194"/>
      <c r="Q554" s="195">
        <f t="shared" ref="Q554:R554" si="553">(O554*24*3600*30/8)/100000</f>
        <v>1.5111036</v>
      </c>
      <c r="R554" s="195">
        <f t="shared" si="553"/>
        <v>0</v>
      </c>
      <c r="S554" s="197">
        <v>0.0</v>
      </c>
      <c r="T554" s="201">
        <f t="shared" si="31"/>
        <v>1</v>
      </c>
      <c r="U554" s="201">
        <v>0.99</v>
      </c>
      <c r="V554" s="194">
        <v>2678400.0</v>
      </c>
      <c r="W554" s="182">
        <f t="shared" si="3"/>
        <v>0</v>
      </c>
      <c r="X554" s="203" t="s">
        <v>291</v>
      </c>
      <c r="Y554" s="204">
        <v>2319819.0</v>
      </c>
      <c r="Z554" s="182"/>
      <c r="AA554" s="182"/>
      <c r="AB554" s="182"/>
      <c r="AC554" s="182"/>
      <c r="AD554" s="182"/>
      <c r="AE554" s="206">
        <f t="shared" si="137"/>
        <v>2319819</v>
      </c>
      <c r="AF554" s="207">
        <f t="shared" si="5"/>
        <v>2319819</v>
      </c>
      <c r="AG554" s="184"/>
      <c r="AH554" s="170"/>
      <c r="AI554" s="184"/>
      <c r="AJ554" s="2"/>
      <c r="AK554" s="2"/>
      <c r="AL554" s="10"/>
      <c r="AM554" s="211"/>
      <c r="AN554" s="51"/>
      <c r="AO554" s="212"/>
      <c r="AP554" s="10"/>
      <c r="AQ554" s="213"/>
      <c r="AR554" s="213"/>
      <c r="AS554" s="211"/>
      <c r="AT554" s="211"/>
      <c r="AU554" s="211"/>
      <c r="AV554" s="214"/>
      <c r="AW554" s="21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</row>
    <row r="555" ht="22.5" customHeight="1">
      <c r="A555" s="170">
        <f t="shared" si="6"/>
        <v>550</v>
      </c>
      <c r="B555" s="173" t="s">
        <v>3052</v>
      </c>
      <c r="C555" s="182" t="str">
        <f t="array" ref="C555">_xlfn.XLOOKUP(G555,DATABASE!$A$2:$A$806,DATABASE!$B$2:$B$806)</f>
        <v>Capem Blega, Jl. Raya Blega Kauman</v>
      </c>
      <c r="D555" s="184" t="str">
        <f t="array" ref="D555">_xlfn.XLOOKUP(G555,DATABASE!$A$2:$A$809,DATABASE!$C$2:$C$809)</f>
        <v>CAPEM</v>
      </c>
      <c r="E555" s="184" t="s">
        <v>351</v>
      </c>
      <c r="F555" s="184" t="s">
        <v>243</v>
      </c>
      <c r="G555" s="184" t="s">
        <v>2168</v>
      </c>
      <c r="H555" s="184">
        <v>202512.0</v>
      </c>
      <c r="I555" s="184" t="s">
        <v>753</v>
      </c>
      <c r="J555" s="182"/>
      <c r="K555" s="184"/>
      <c r="L555" s="182" t="s">
        <v>2170</v>
      </c>
      <c r="M555" s="194" t="s">
        <v>1006</v>
      </c>
      <c r="N555" s="191"/>
      <c r="O555" s="192">
        <v>12.64</v>
      </c>
      <c r="P555" s="194"/>
      <c r="Q555" s="195">
        <f t="shared" ref="Q555:R555" si="554">(O555*24*3600*30/8)/100000</f>
        <v>40.9536</v>
      </c>
      <c r="R555" s="195">
        <f t="shared" si="554"/>
        <v>0</v>
      </c>
      <c r="S555" s="197">
        <v>0.0</v>
      </c>
      <c r="T555" s="201">
        <f t="shared" si="31"/>
        <v>1</v>
      </c>
      <c r="U555" s="201">
        <v>0.99</v>
      </c>
      <c r="V555" s="194">
        <v>2678400.0</v>
      </c>
      <c r="W555" s="182">
        <f t="shared" si="3"/>
        <v>0</v>
      </c>
      <c r="X555" s="203" t="s">
        <v>291</v>
      </c>
      <c r="Y555" s="204">
        <v>2792792.0</v>
      </c>
      <c r="Z555" s="182"/>
      <c r="AA555" s="182"/>
      <c r="AB555" s="182"/>
      <c r="AC555" s="182"/>
      <c r="AD555" s="182"/>
      <c r="AE555" s="206">
        <f t="shared" si="137"/>
        <v>2792792</v>
      </c>
      <c r="AF555" s="207">
        <f t="shared" si="5"/>
        <v>2792792</v>
      </c>
      <c r="AG555" s="184"/>
      <c r="AH555" s="170"/>
      <c r="AI555" s="184"/>
      <c r="AJ555" s="2"/>
      <c r="AK555" s="2"/>
      <c r="AL555" s="10"/>
      <c r="AM555" s="211"/>
      <c r="AN555" s="51"/>
      <c r="AO555" s="212"/>
      <c r="AP555" s="10"/>
      <c r="AQ555" s="213"/>
      <c r="AR555" s="213"/>
      <c r="AS555" s="211"/>
      <c r="AT555" s="211"/>
      <c r="AU555" s="211"/>
      <c r="AV555" s="214"/>
      <c r="AW555" s="21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</row>
    <row r="556" ht="22.5" customHeight="1">
      <c r="A556" s="170">
        <f t="shared" si="6"/>
        <v>551</v>
      </c>
      <c r="B556" s="173" t="s">
        <v>3052</v>
      </c>
      <c r="C556" s="182" t="str">
        <f t="array" ref="C556">_xlfn.XLOOKUP(G556,DATABASE!$A$2:$A$806,DATABASE!$B$2:$B$806)</f>
        <v>Kantor Kas Pemda Bangkalan, Jl. Soekarno Hatta No. 35, Bangkalan</v>
      </c>
      <c r="D556" s="184" t="str">
        <f t="array" ref="D556">_xlfn.XLOOKUP(G556,DATABASE!$A$2:$A$809,DATABASE!$C$2:$C$809)</f>
        <v>KANTOR KAS</v>
      </c>
      <c r="E556" s="184" t="s">
        <v>351</v>
      </c>
      <c r="F556" s="184" t="s">
        <v>243</v>
      </c>
      <c r="G556" s="184" t="s">
        <v>2172</v>
      </c>
      <c r="H556" s="184">
        <v>202512.0</v>
      </c>
      <c r="I556" s="184" t="s">
        <v>461</v>
      </c>
      <c r="J556" s="182"/>
      <c r="K556" s="184"/>
      <c r="L556" s="182" t="s">
        <v>2170</v>
      </c>
      <c r="M556" s="194" t="s">
        <v>1006</v>
      </c>
      <c r="N556" s="191"/>
      <c r="O556" s="192">
        <v>3.45</v>
      </c>
      <c r="P556" s="194"/>
      <c r="Q556" s="195">
        <f t="shared" ref="Q556:R556" si="555">(O556*24*3600*30/8)/100000</f>
        <v>11.178</v>
      </c>
      <c r="R556" s="195">
        <f t="shared" si="555"/>
        <v>0</v>
      </c>
      <c r="S556" s="197">
        <v>0.0</v>
      </c>
      <c r="T556" s="201">
        <f t="shared" si="31"/>
        <v>1</v>
      </c>
      <c r="U556" s="201">
        <v>0.99</v>
      </c>
      <c r="V556" s="194">
        <v>2678400.0</v>
      </c>
      <c r="W556" s="182">
        <f t="shared" si="3"/>
        <v>0</v>
      </c>
      <c r="X556" s="203" t="s">
        <v>291</v>
      </c>
      <c r="Y556" s="204">
        <v>2319819.0</v>
      </c>
      <c r="Z556" s="182"/>
      <c r="AA556" s="182"/>
      <c r="AB556" s="182"/>
      <c r="AC556" s="182"/>
      <c r="AD556" s="182"/>
      <c r="AE556" s="206">
        <f t="shared" si="137"/>
        <v>2319819</v>
      </c>
      <c r="AF556" s="207">
        <f t="shared" si="5"/>
        <v>2319819</v>
      </c>
      <c r="AG556" s="184"/>
      <c r="AH556" s="170"/>
      <c r="AI556" s="184"/>
      <c r="AJ556" s="2"/>
      <c r="AK556" s="2"/>
      <c r="AL556" s="10"/>
      <c r="AM556" s="211"/>
      <c r="AN556" s="51"/>
      <c r="AO556" s="212"/>
      <c r="AP556" s="10"/>
      <c r="AQ556" s="213"/>
      <c r="AR556" s="213"/>
      <c r="AS556" s="211"/>
      <c r="AT556" s="211"/>
      <c r="AU556" s="211"/>
      <c r="AV556" s="214"/>
      <c r="AW556" s="21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</row>
    <row r="557" ht="22.5" customHeight="1">
      <c r="A557" s="170">
        <f t="shared" si="6"/>
        <v>552</v>
      </c>
      <c r="B557" s="173" t="s">
        <v>3052</v>
      </c>
      <c r="C557" s="182" t="str">
        <f t="array" ref="C557">_xlfn.XLOOKUP(G557,DATABASE!$A$2:$A$806,DATABASE!$B$2:$B$806)</f>
        <v>Payment Point Mall Pelayanan Publik Bangkalan, Jl. Halim Perdana Kusuma, Bangkalan</v>
      </c>
      <c r="D557" s="184" t="str">
        <f t="array" ref="D557">_xlfn.XLOOKUP(G557,DATABASE!$A$2:$A$809,DATABASE!$C$2:$C$809)</f>
        <v>PAYMENT POINT</v>
      </c>
      <c r="E557" s="184" t="s">
        <v>351</v>
      </c>
      <c r="F557" s="184" t="s">
        <v>243</v>
      </c>
      <c r="G557" s="184" t="s">
        <v>2352</v>
      </c>
      <c r="H557" s="184">
        <v>202512.0</v>
      </c>
      <c r="I557" s="184" t="s">
        <v>461</v>
      </c>
      <c r="J557" s="182"/>
      <c r="K557" s="184"/>
      <c r="L557" s="182" t="s">
        <v>2354</v>
      </c>
      <c r="M557" s="191">
        <v>43837.0</v>
      </c>
      <c r="N557" s="191"/>
      <c r="O557" s="192">
        <v>0.67461</v>
      </c>
      <c r="P557" s="194"/>
      <c r="Q557" s="195">
        <f t="shared" ref="Q557:R557" si="556">(O557*24*3600*30/8)/100000</f>
        <v>2.1857364</v>
      </c>
      <c r="R557" s="195">
        <f t="shared" si="556"/>
        <v>0</v>
      </c>
      <c r="S557" s="197">
        <v>0.0</v>
      </c>
      <c r="T557" s="201">
        <f t="shared" si="31"/>
        <v>1</v>
      </c>
      <c r="U557" s="201">
        <v>0.99</v>
      </c>
      <c r="V557" s="194">
        <v>2678400.0</v>
      </c>
      <c r="W557" s="182">
        <f t="shared" si="3"/>
        <v>0</v>
      </c>
      <c r="X557" s="203" t="s">
        <v>291</v>
      </c>
      <c r="Y557" s="204">
        <v>2319819.0</v>
      </c>
      <c r="Z557" s="182"/>
      <c r="AA557" s="182"/>
      <c r="AB557" s="182"/>
      <c r="AC557" s="182"/>
      <c r="AD557" s="182"/>
      <c r="AE557" s="206">
        <f t="shared" si="137"/>
        <v>2319819</v>
      </c>
      <c r="AF557" s="207">
        <f t="shared" si="5"/>
        <v>2319819</v>
      </c>
      <c r="AG557" s="184"/>
      <c r="AH557" s="170"/>
      <c r="AI557" s="184"/>
      <c r="AJ557" s="2"/>
      <c r="AK557" s="2"/>
      <c r="AL557" s="10"/>
      <c r="AM557" s="211"/>
      <c r="AN557" s="51"/>
      <c r="AO557" s="212"/>
      <c r="AP557" s="10"/>
      <c r="AQ557" s="213"/>
      <c r="AR557" s="213"/>
      <c r="AS557" s="211"/>
      <c r="AT557" s="211"/>
      <c r="AU557" s="211"/>
      <c r="AV557" s="214"/>
      <c r="AW557" s="21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</row>
    <row r="558" ht="22.5" customHeight="1">
      <c r="A558" s="170">
        <f t="shared" si="6"/>
        <v>553</v>
      </c>
      <c r="B558" s="173" t="s">
        <v>3052</v>
      </c>
      <c r="C558" s="182" t="str">
        <f t="array" ref="C558">_xlfn.XLOOKUP(G558,DATABASE!$A$2:$A$806,DATABASE!$B$2:$B$806)</f>
        <v>Payment Point Sistem Administrasi Manunggal Satu Atap Bangkalan, Jl. Soekarno Hatta No. 12, Bangkalan</v>
      </c>
      <c r="D558" s="184" t="str">
        <f t="array" ref="D558">_xlfn.XLOOKUP(G558,DATABASE!$A$2:$A$809,DATABASE!$C$2:$C$809)</f>
        <v>PAYMENT POINT</v>
      </c>
      <c r="E558" s="184" t="s">
        <v>351</v>
      </c>
      <c r="F558" s="287" t="s">
        <v>2933</v>
      </c>
      <c r="G558" s="445" t="s">
        <v>1540</v>
      </c>
      <c r="H558" s="184">
        <v>202512.0</v>
      </c>
      <c r="I558" s="184" t="s">
        <v>461</v>
      </c>
      <c r="J558" s="182"/>
      <c r="K558" s="184"/>
      <c r="L558" s="182" t="s">
        <v>1542</v>
      </c>
      <c r="M558" s="194" t="s">
        <v>3502</v>
      </c>
      <c r="N558" s="191"/>
      <c r="O558" s="192">
        <v>1.46918</v>
      </c>
      <c r="P558" s="194"/>
      <c r="Q558" s="195">
        <f t="shared" ref="Q558:R558" si="557">(O558*24*3600*30/8)/100000</f>
        <v>4.7601432</v>
      </c>
      <c r="R558" s="195">
        <f t="shared" si="557"/>
        <v>0</v>
      </c>
      <c r="S558" s="197">
        <v>0.0</v>
      </c>
      <c r="T558" s="201">
        <f t="shared" si="31"/>
        <v>1</v>
      </c>
      <c r="U558" s="201">
        <v>0.99</v>
      </c>
      <c r="V558" s="194">
        <v>2678400.0</v>
      </c>
      <c r="W558" s="182">
        <f t="shared" si="3"/>
        <v>0</v>
      </c>
      <c r="X558" s="203" t="s">
        <v>291</v>
      </c>
      <c r="Y558" s="204">
        <v>2319819.0</v>
      </c>
      <c r="Z558" s="182"/>
      <c r="AA558" s="182"/>
      <c r="AB558" s="182"/>
      <c r="AC558" s="182"/>
      <c r="AD558" s="445">
        <v>0.0</v>
      </c>
      <c r="AE558" s="446">
        <f t="shared" si="137"/>
        <v>2319819</v>
      </c>
      <c r="AF558" s="447">
        <f t="shared" si="5"/>
        <v>2319819</v>
      </c>
      <c r="AG558" s="184"/>
      <c r="AH558" s="170"/>
      <c r="AI558" s="445" t="s">
        <v>2935</v>
      </c>
      <c r="AJ558" s="2"/>
      <c r="AK558" s="2"/>
      <c r="AL558" s="10"/>
      <c r="AM558" s="211"/>
      <c r="AN558" s="51"/>
      <c r="AO558" s="212"/>
      <c r="AP558" s="10"/>
      <c r="AQ558" s="213"/>
      <c r="AR558" s="213"/>
      <c r="AS558" s="211"/>
      <c r="AT558" s="211"/>
      <c r="AU558" s="211"/>
      <c r="AV558" s="214"/>
      <c r="AW558" s="21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</row>
    <row r="559" ht="22.5" customHeight="1">
      <c r="A559" s="170">
        <f t="shared" si="6"/>
        <v>554</v>
      </c>
      <c r="B559" s="173" t="s">
        <v>3052</v>
      </c>
      <c r="C559" s="182" t="str">
        <f t="array" ref="C559">_xlfn.XLOOKUP(G559,DATABASE!$A$2:$A$806,DATABASE!$B$2:$B$806)</f>
        <v>Capem Kwanyar Bangkalan, Kauman, Ketetang, Kwanyar</v>
      </c>
      <c r="D559" s="184" t="str">
        <f t="array" ref="D559">_xlfn.XLOOKUP(G559,DATABASE!$A$2:$A$809,DATABASE!$C$2:$C$809)</f>
        <v>CAPEM</v>
      </c>
      <c r="E559" s="184" t="s">
        <v>351</v>
      </c>
      <c r="F559" s="184" t="s">
        <v>243</v>
      </c>
      <c r="G559" s="184" t="s">
        <v>1544</v>
      </c>
      <c r="H559" s="184">
        <v>202512.0</v>
      </c>
      <c r="I559" s="184" t="s">
        <v>753</v>
      </c>
      <c r="J559" s="182"/>
      <c r="K559" s="184"/>
      <c r="L559" s="182" t="s">
        <v>1542</v>
      </c>
      <c r="M559" s="194" t="s">
        <v>3502</v>
      </c>
      <c r="N559" s="191"/>
      <c r="O559" s="192">
        <v>14.16</v>
      </c>
      <c r="P559" s="194"/>
      <c r="Q559" s="195">
        <f t="shared" ref="Q559:R559" si="558">(O559*24*3600*30/8)/100000</f>
        <v>45.8784</v>
      </c>
      <c r="R559" s="195">
        <f t="shared" si="558"/>
        <v>0</v>
      </c>
      <c r="S559" s="197">
        <v>23220.0</v>
      </c>
      <c r="T559" s="201">
        <f t="shared" si="31"/>
        <v>0.9913306452</v>
      </c>
      <c r="U559" s="201">
        <v>0.99</v>
      </c>
      <c r="V559" s="194">
        <v>2678400.0</v>
      </c>
      <c r="W559" s="182">
        <f t="shared" si="3"/>
        <v>0</v>
      </c>
      <c r="X559" s="203" t="s">
        <v>291</v>
      </c>
      <c r="Y559" s="204">
        <v>2792792.0</v>
      </c>
      <c r="Z559" s="182"/>
      <c r="AA559" s="182"/>
      <c r="AB559" s="182"/>
      <c r="AC559" s="182"/>
      <c r="AD559" s="182"/>
      <c r="AE559" s="206">
        <f t="shared" si="137"/>
        <v>2792792</v>
      </c>
      <c r="AF559" s="207">
        <f t="shared" si="5"/>
        <v>2792792</v>
      </c>
      <c r="AG559" s="184"/>
      <c r="AH559" s="170"/>
      <c r="AI559" s="184"/>
      <c r="AJ559" s="2"/>
      <c r="AK559" s="2"/>
      <c r="AL559" s="10"/>
      <c r="AM559" s="211"/>
      <c r="AN559" s="51"/>
      <c r="AO559" s="212"/>
      <c r="AP559" s="10"/>
      <c r="AQ559" s="213"/>
      <c r="AR559" s="213"/>
      <c r="AS559" s="211"/>
      <c r="AT559" s="211"/>
      <c r="AU559" s="211"/>
      <c r="AV559" s="214"/>
      <c r="AW559" s="21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</row>
    <row r="560" ht="22.5" customHeight="1">
      <c r="A560" s="170">
        <f t="shared" si="6"/>
        <v>555</v>
      </c>
      <c r="B560" s="173" t="s">
        <v>3052</v>
      </c>
      <c r="C560" s="182" t="str">
        <f t="array" ref="C560">_xlfn.XLOOKUP(G560,DATABASE!$A$2:$A$809,DATABASE!$B$2:$B$809)</f>
        <v>Host To Host Online Jl. Soekarno Hatta 35, Bangkalan</v>
      </c>
      <c r="D560" s="184" t="str">
        <f t="array" ref="D560">_xlfn.XLOOKUP(G560,DATABASE!$A$2:$A$809,DATABASE!$C$2:$C$809)</f>
        <v>H2H</v>
      </c>
      <c r="E560" s="184" t="s">
        <v>351</v>
      </c>
      <c r="F560" s="184" t="s">
        <v>243</v>
      </c>
      <c r="G560" s="184" t="s">
        <v>943</v>
      </c>
      <c r="H560" s="184">
        <v>202512.0</v>
      </c>
      <c r="I560" s="184" t="s">
        <v>461</v>
      </c>
      <c r="J560" s="182"/>
      <c r="K560" s="184"/>
      <c r="L560" s="182" t="s">
        <v>945</v>
      </c>
      <c r="M560" s="194" t="s">
        <v>3039</v>
      </c>
      <c r="N560" s="191"/>
      <c r="O560" s="192">
        <v>8.16</v>
      </c>
      <c r="P560" s="194"/>
      <c r="Q560" s="195">
        <f t="shared" ref="Q560:R560" si="559">(O560*24*3600*30/8)/100000</f>
        <v>26.4384</v>
      </c>
      <c r="R560" s="195">
        <f t="shared" si="559"/>
        <v>0</v>
      </c>
      <c r="S560" s="197">
        <v>0.0</v>
      </c>
      <c r="T560" s="201">
        <f t="shared" si="31"/>
        <v>1</v>
      </c>
      <c r="U560" s="201">
        <v>0.99</v>
      </c>
      <c r="V560" s="194">
        <v>2678400.0</v>
      </c>
      <c r="W560" s="182">
        <f t="shared" si="3"/>
        <v>0</v>
      </c>
      <c r="X560" s="203" t="s">
        <v>291</v>
      </c>
      <c r="Y560" s="204">
        <v>2319819.0</v>
      </c>
      <c r="Z560" s="182"/>
      <c r="AA560" s="182"/>
      <c r="AB560" s="182"/>
      <c r="AC560" s="182"/>
      <c r="AD560" s="182"/>
      <c r="AE560" s="206">
        <f t="shared" si="137"/>
        <v>2319819</v>
      </c>
      <c r="AF560" s="207">
        <f t="shared" si="5"/>
        <v>2319819</v>
      </c>
      <c r="AG560" s="184"/>
      <c r="AH560" s="170" t="s">
        <v>276</v>
      </c>
      <c r="AI560" s="184"/>
      <c r="AJ560" s="2"/>
      <c r="AK560" s="2"/>
      <c r="AL560" s="10"/>
      <c r="AM560" s="211"/>
      <c r="AN560" s="51"/>
      <c r="AO560" s="212"/>
      <c r="AP560" s="10"/>
      <c r="AQ560" s="213"/>
      <c r="AR560" s="213"/>
      <c r="AS560" s="211"/>
      <c r="AT560" s="211"/>
      <c r="AU560" s="211"/>
      <c r="AV560" s="214"/>
      <c r="AW560" s="21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</row>
    <row r="561" ht="22.5" customHeight="1">
      <c r="A561" s="170">
        <f t="shared" si="6"/>
        <v>556</v>
      </c>
      <c r="B561" s="173" t="s">
        <v>3052</v>
      </c>
      <c r="C561" s="220" t="str">
        <f t="array" ref="C561">_xlfn.XLOOKUP(G561,DATABASE!$A$2:$A$809,DATABASE!$B$2:$B$809)</f>
        <v>CRM Samsat Bangkalan, Jl.Soekarno Hatta No.12,RW01 Mlajah, Bangkalan</v>
      </c>
      <c r="D561" s="184" t="str">
        <f t="array" ref="D561">_xlfn.XLOOKUP(G561,DATABASE!$A$2:$A$809,DATABASE!$C$2:$C$809)</f>
        <v>CRM</v>
      </c>
      <c r="E561" s="221" t="s">
        <v>351</v>
      </c>
      <c r="F561" s="222" t="s">
        <v>396</v>
      </c>
      <c r="G561" s="774" t="s">
        <v>2877</v>
      </c>
      <c r="H561" s="221">
        <v>202512.0</v>
      </c>
      <c r="I561" s="221" t="s">
        <v>1258</v>
      </c>
      <c r="J561" s="220"/>
      <c r="K561" s="221"/>
      <c r="L561" s="225" t="s">
        <v>2879</v>
      </c>
      <c r="M561" s="775">
        <v>45994.0</v>
      </c>
      <c r="N561" s="227">
        <v>45994.0</v>
      </c>
      <c r="O561" s="776">
        <v>21.1</v>
      </c>
      <c r="P561" s="230"/>
      <c r="Q561" s="195">
        <f t="shared" ref="Q561:R561" si="560">(O561*24*3600*30/8)/100000</f>
        <v>68.364</v>
      </c>
      <c r="R561" s="195">
        <f t="shared" si="560"/>
        <v>0</v>
      </c>
      <c r="S561" s="197">
        <v>0.0</v>
      </c>
      <c r="T561" s="201">
        <f t="shared" si="31"/>
        <v>1</v>
      </c>
      <c r="U561" s="201">
        <v>0.99</v>
      </c>
      <c r="V561" s="194">
        <v>2678400.0</v>
      </c>
      <c r="W561" s="182">
        <f t="shared" si="3"/>
        <v>0</v>
      </c>
      <c r="X561" s="203" t="s">
        <v>3529</v>
      </c>
      <c r="Y561" s="235">
        <v>1170000.0</v>
      </c>
      <c r="Z561" s="220"/>
      <c r="AA561" s="220"/>
      <c r="AB561" s="220"/>
      <c r="AC561" s="777">
        <v>1981982.0</v>
      </c>
      <c r="AD561" s="220"/>
      <c r="AE561" s="236">
        <f t="shared" si="137"/>
        <v>3151982</v>
      </c>
      <c r="AF561" s="237">
        <f t="shared" si="5"/>
        <v>3151982</v>
      </c>
      <c r="AG561" s="221"/>
      <c r="AH561" s="238"/>
      <c r="AI561" s="225" t="s">
        <v>3532</v>
      </c>
      <c r="AJ561" s="778"/>
      <c r="AK561" s="2"/>
      <c r="AL561" s="778"/>
      <c r="AM561" s="254"/>
      <c r="AN561" s="51"/>
      <c r="AO561" s="780"/>
      <c r="AP561" s="778"/>
      <c r="AQ561" s="781"/>
      <c r="AR561" s="781"/>
      <c r="AS561" s="254"/>
      <c r="AT561" s="254"/>
      <c r="AU561" s="254"/>
      <c r="AV561" s="782"/>
      <c r="AW561" s="782"/>
      <c r="AX561" s="265"/>
      <c r="AY561" s="265"/>
      <c r="AZ561" s="265"/>
      <c r="BA561" s="265"/>
      <c r="BB561" s="265"/>
      <c r="BC561" s="265"/>
      <c r="BD561" s="265"/>
      <c r="BE561" s="265"/>
      <c r="BF561" s="265"/>
      <c r="BG561" s="265"/>
      <c r="BH561" s="265"/>
      <c r="BI561" s="265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</row>
    <row r="562" ht="22.5" customHeight="1">
      <c r="A562" s="170">
        <f t="shared" si="6"/>
        <v>557</v>
      </c>
      <c r="B562" s="173" t="s">
        <v>3054</v>
      </c>
      <c r="C562" s="182" t="str">
        <f t="array" ref="C562">_xlfn.XLOOKUP(G562,DATABASE!$A$2:$A$809,DATABASE!$B$2:$B$809)</f>
        <v>Cabang Gresik</v>
      </c>
      <c r="D562" s="184" t="str">
        <f t="array" ref="D562">_xlfn.XLOOKUP(G562,DATABASE!$A$2:$A$809,DATABASE!$C$2:$C$809)</f>
        <v>CABANG</v>
      </c>
      <c r="E562" s="184" t="s">
        <v>351</v>
      </c>
      <c r="F562" s="184" t="s">
        <v>243</v>
      </c>
      <c r="G562" s="184" t="s">
        <v>946</v>
      </c>
      <c r="H562" s="184">
        <v>202512.0</v>
      </c>
      <c r="I562" s="184" t="s">
        <v>575</v>
      </c>
      <c r="J562" s="182"/>
      <c r="K562" s="184"/>
      <c r="L562" s="182" t="s">
        <v>945</v>
      </c>
      <c r="M562" s="194" t="s">
        <v>3039</v>
      </c>
      <c r="N562" s="191"/>
      <c r="O562" s="192">
        <v>98.21000000000001</v>
      </c>
      <c r="P562" s="194"/>
      <c r="Q562" s="195">
        <f t="shared" ref="Q562:R562" si="561">(O562*24*3600*30/8)/100000</f>
        <v>318.2004</v>
      </c>
      <c r="R562" s="195">
        <f t="shared" si="561"/>
        <v>0</v>
      </c>
      <c r="S562" s="197">
        <v>0.0</v>
      </c>
      <c r="T562" s="201">
        <f t="shared" si="31"/>
        <v>1</v>
      </c>
      <c r="U562" s="201">
        <v>0.99</v>
      </c>
      <c r="V562" s="194">
        <v>2678400.0</v>
      </c>
      <c r="W562" s="182">
        <f t="shared" si="3"/>
        <v>0</v>
      </c>
      <c r="X562" s="203" t="s">
        <v>291</v>
      </c>
      <c r="Y562" s="204">
        <v>3671171.0</v>
      </c>
      <c r="Z562" s="182"/>
      <c r="AA562" s="182"/>
      <c r="AB562" s="182"/>
      <c r="AC562" s="182"/>
      <c r="AD562" s="182"/>
      <c r="AE562" s="206">
        <f t="shared" si="137"/>
        <v>3671171</v>
      </c>
      <c r="AF562" s="207">
        <f t="shared" si="5"/>
        <v>3671171</v>
      </c>
      <c r="AG562" s="207">
        <v>3.5284226E7</v>
      </c>
      <c r="AH562" s="170"/>
      <c r="AI562" s="184"/>
      <c r="AJ562" s="2"/>
      <c r="AK562" s="2"/>
      <c r="AL562" s="10"/>
      <c r="AM562" s="211"/>
      <c r="AN562" s="51"/>
      <c r="AO562" s="212"/>
      <c r="AP562" s="10"/>
      <c r="AQ562" s="213"/>
      <c r="AR562" s="213"/>
      <c r="AS562" s="211"/>
      <c r="AT562" s="211"/>
      <c r="AU562" s="211"/>
      <c r="AV562" s="214"/>
      <c r="AW562" s="214"/>
      <c r="AX562" s="310"/>
      <c r="AY562" s="310"/>
      <c r="AZ562" s="310"/>
      <c r="BA562" s="310"/>
      <c r="BB562" s="310"/>
      <c r="BC562" s="310"/>
      <c r="BD562" s="310"/>
      <c r="BE562" s="310"/>
      <c r="BF562" s="310"/>
      <c r="BG562" s="310"/>
      <c r="BH562" s="310"/>
      <c r="BI562" s="310"/>
      <c r="BJ562" s="310"/>
      <c r="BK562" s="310"/>
      <c r="BL562" s="310"/>
      <c r="BM562" s="310"/>
      <c r="BN562" s="310"/>
      <c r="BO562" s="310"/>
      <c r="BP562" s="310"/>
      <c r="BQ562" s="310"/>
      <c r="BR562" s="310"/>
      <c r="BS562" s="310"/>
      <c r="BT562" s="310"/>
      <c r="BU562" s="310"/>
    </row>
    <row r="563" ht="22.5" customHeight="1">
      <c r="A563" s="170">
        <f t="shared" si="6"/>
        <v>558</v>
      </c>
      <c r="B563" s="173" t="s">
        <v>3054</v>
      </c>
      <c r="C563" s="182" t="str">
        <f t="array" ref="C563">_xlfn.XLOOKUP(G563,DATABASE!$A$2:$A$809,DATABASE!$B$2:$B$809)</f>
        <v>Samsat Online Capem Driyorejo, Jl. Raya Cangkir 103 Driyorejo</v>
      </c>
      <c r="D563" s="184" t="str">
        <f t="array" ref="D563">_xlfn.XLOOKUP(G563,DATABASE!$A$2:$A$809,DATABASE!$C$2:$C$809)</f>
        <v>SAMSAT ONLINE</v>
      </c>
      <c r="E563" s="184" t="s">
        <v>351</v>
      </c>
      <c r="F563" s="184" t="s">
        <v>243</v>
      </c>
      <c r="G563" s="184" t="s">
        <v>357</v>
      </c>
      <c r="H563" s="184">
        <v>202512.0</v>
      </c>
      <c r="I563" s="184" t="s">
        <v>480</v>
      </c>
      <c r="J563" s="182"/>
      <c r="K563" s="184"/>
      <c r="L563" s="182" t="s">
        <v>359</v>
      </c>
      <c r="M563" s="194" t="s">
        <v>3542</v>
      </c>
      <c r="N563" s="191"/>
      <c r="O563" s="192">
        <v>4.32699</v>
      </c>
      <c r="P563" s="194"/>
      <c r="Q563" s="195">
        <f t="shared" ref="Q563:R563" si="562">(O563*24*3600*30/8)/100000</f>
        <v>14.0194476</v>
      </c>
      <c r="R563" s="195">
        <f t="shared" si="562"/>
        <v>0</v>
      </c>
      <c r="S563" s="197">
        <v>0.0</v>
      </c>
      <c r="T563" s="201">
        <f t="shared" si="31"/>
        <v>1</v>
      </c>
      <c r="U563" s="201">
        <v>0.99</v>
      </c>
      <c r="V563" s="194">
        <v>2678400.0</v>
      </c>
      <c r="W563" s="182">
        <f t="shared" si="3"/>
        <v>0</v>
      </c>
      <c r="X563" s="203" t="s">
        <v>291</v>
      </c>
      <c r="Y563" s="204">
        <v>1950000.0</v>
      </c>
      <c r="Z563" s="182"/>
      <c r="AA563" s="182"/>
      <c r="AB563" s="182"/>
      <c r="AC563" s="182"/>
      <c r="AD563" s="182"/>
      <c r="AE563" s="206">
        <f t="shared" si="137"/>
        <v>1950000</v>
      </c>
      <c r="AF563" s="207">
        <f t="shared" si="5"/>
        <v>1950000</v>
      </c>
      <c r="AG563" s="184"/>
      <c r="AH563" s="170"/>
      <c r="AI563" s="184"/>
      <c r="AJ563" s="2"/>
      <c r="AK563" s="2"/>
      <c r="AL563" s="10"/>
      <c r="AM563" s="211"/>
      <c r="AN563" s="51"/>
      <c r="AO563" s="212"/>
      <c r="AP563" s="10"/>
      <c r="AQ563" s="213"/>
      <c r="AR563" s="213"/>
      <c r="AS563" s="211"/>
      <c r="AT563" s="211"/>
      <c r="AU563" s="211"/>
      <c r="AV563" s="214"/>
      <c r="AW563" s="21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</row>
    <row r="564" ht="22.5" customHeight="1">
      <c r="A564" s="170">
        <f t="shared" si="6"/>
        <v>559</v>
      </c>
      <c r="B564" s="173" t="s">
        <v>3054</v>
      </c>
      <c r="C564" s="182" t="str">
        <f t="array" ref="C564">_xlfn.XLOOKUP(G564,DATABASE!$A$2:$A$809,DATABASE!$B$2:$B$809)</f>
        <v>Capem Driyorejo, Jl. Raya Cangkir 103 Driyorejo</v>
      </c>
      <c r="D564" s="184" t="str">
        <f t="array" ref="D564">_xlfn.XLOOKUP(G564,DATABASE!$A$2:$A$809,DATABASE!$C$2:$C$809)</f>
        <v>CAPEM</v>
      </c>
      <c r="E564" s="184" t="s">
        <v>351</v>
      </c>
      <c r="F564" s="184" t="s">
        <v>243</v>
      </c>
      <c r="G564" s="184" t="s">
        <v>1191</v>
      </c>
      <c r="H564" s="184">
        <v>202512.0</v>
      </c>
      <c r="I564" s="184" t="s">
        <v>753</v>
      </c>
      <c r="J564" s="182"/>
      <c r="K564" s="184"/>
      <c r="L564" s="182" t="s">
        <v>1194</v>
      </c>
      <c r="M564" s="191">
        <v>42278.0</v>
      </c>
      <c r="N564" s="191"/>
      <c r="O564" s="192">
        <v>16.67</v>
      </c>
      <c r="P564" s="194"/>
      <c r="Q564" s="195">
        <f t="shared" ref="Q564:R564" si="563">(O564*24*3600*30/8)/100000</f>
        <v>54.0108</v>
      </c>
      <c r="R564" s="195">
        <f t="shared" si="563"/>
        <v>0</v>
      </c>
      <c r="S564" s="197">
        <v>0.0</v>
      </c>
      <c r="T564" s="201">
        <f t="shared" si="31"/>
        <v>1</v>
      </c>
      <c r="U564" s="201">
        <v>0.99</v>
      </c>
      <c r="V564" s="194">
        <v>2678400.0</v>
      </c>
      <c r="W564" s="182">
        <f t="shared" si="3"/>
        <v>0</v>
      </c>
      <c r="X564" s="203" t="s">
        <v>291</v>
      </c>
      <c r="Y564" s="204">
        <v>2792792.0</v>
      </c>
      <c r="Z564" s="182"/>
      <c r="AA564" s="182"/>
      <c r="AB564" s="182"/>
      <c r="AC564" s="182"/>
      <c r="AD564" s="182"/>
      <c r="AE564" s="206">
        <f t="shared" si="137"/>
        <v>2792792</v>
      </c>
      <c r="AF564" s="207">
        <f t="shared" si="5"/>
        <v>2792792</v>
      </c>
      <c r="AG564" s="184"/>
      <c r="AH564" s="170"/>
      <c r="AI564" s="184"/>
      <c r="AJ564" s="2"/>
      <c r="AK564" s="2"/>
      <c r="AL564" s="10"/>
      <c r="AM564" s="211"/>
      <c r="AN564" s="51"/>
      <c r="AO564" s="212"/>
      <c r="AP564" s="10"/>
      <c r="AQ564" s="213"/>
      <c r="AR564" s="213"/>
      <c r="AS564" s="211"/>
      <c r="AT564" s="211"/>
      <c r="AU564" s="211"/>
      <c r="AV564" s="214"/>
      <c r="AW564" s="21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</row>
    <row r="565" ht="22.5" customHeight="1">
      <c r="A565" s="170">
        <f t="shared" si="6"/>
        <v>560</v>
      </c>
      <c r="B565" s="173" t="s">
        <v>3054</v>
      </c>
      <c r="C565" s="182" t="str">
        <f t="array" ref="C565">_xlfn.XLOOKUP(G565,DATABASE!$A$2:$A$809,DATABASE!$B$2:$B$809)</f>
        <v>Capem Sidayu, Jl. Pahlawan 5, Sidayu</v>
      </c>
      <c r="D565" s="184" t="str">
        <f t="array" ref="D565">_xlfn.XLOOKUP(G565,DATABASE!$A$2:$A$809,DATABASE!$C$2:$C$809)</f>
        <v>CAPEM</v>
      </c>
      <c r="E565" s="184" t="s">
        <v>351</v>
      </c>
      <c r="F565" s="184" t="s">
        <v>243</v>
      </c>
      <c r="G565" s="184" t="s">
        <v>1047</v>
      </c>
      <c r="H565" s="184">
        <v>202512.0</v>
      </c>
      <c r="I565" s="184" t="s">
        <v>753</v>
      </c>
      <c r="J565" s="182"/>
      <c r="K565" s="184"/>
      <c r="L565" s="182" t="s">
        <v>1049</v>
      </c>
      <c r="M565" s="191">
        <v>42310.0</v>
      </c>
      <c r="N565" s="191"/>
      <c r="O565" s="192">
        <v>15.65</v>
      </c>
      <c r="P565" s="194"/>
      <c r="Q565" s="195">
        <f t="shared" ref="Q565:R565" si="564">(O565*24*3600*30/8)/100000</f>
        <v>50.706</v>
      </c>
      <c r="R565" s="195">
        <f t="shared" si="564"/>
        <v>0</v>
      </c>
      <c r="S565" s="197">
        <v>0.0</v>
      </c>
      <c r="T565" s="201">
        <f t="shared" si="31"/>
        <v>1</v>
      </c>
      <c r="U565" s="201">
        <v>0.99</v>
      </c>
      <c r="V565" s="194">
        <v>2678400.0</v>
      </c>
      <c r="W565" s="182">
        <f t="shared" si="3"/>
        <v>0</v>
      </c>
      <c r="X565" s="203" t="s">
        <v>291</v>
      </c>
      <c r="Y565" s="204">
        <v>2792792.0</v>
      </c>
      <c r="Z565" s="182"/>
      <c r="AA565" s="182"/>
      <c r="AB565" s="182"/>
      <c r="AC565" s="182"/>
      <c r="AD565" s="182"/>
      <c r="AE565" s="206">
        <f t="shared" si="137"/>
        <v>2792792</v>
      </c>
      <c r="AF565" s="207">
        <f t="shared" si="5"/>
        <v>2792792</v>
      </c>
      <c r="AG565" s="184"/>
      <c r="AH565" s="170"/>
      <c r="AI565" s="184"/>
      <c r="AJ565" s="2"/>
      <c r="AK565" s="2"/>
      <c r="AL565" s="10"/>
      <c r="AM565" s="211"/>
      <c r="AN565" s="51"/>
      <c r="AO565" s="212"/>
      <c r="AP565" s="10"/>
      <c r="AQ565" s="213"/>
      <c r="AR565" s="213"/>
      <c r="AS565" s="211"/>
      <c r="AT565" s="211"/>
      <c r="AU565" s="211"/>
      <c r="AV565" s="214"/>
      <c r="AW565" s="21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</row>
    <row r="566" ht="22.5" customHeight="1">
      <c r="A566" s="170">
        <f t="shared" si="6"/>
        <v>561</v>
      </c>
      <c r="B566" s="173" t="s">
        <v>3054</v>
      </c>
      <c r="C566" s="182" t="str">
        <f t="array" ref="C566">_xlfn.XLOOKUP(G566,DATABASE!$A$2:$A$809,DATABASE!$B$2:$B$809)</f>
        <v>Capem Cerme, Ruko Selasa, Jl Tegal Suruh 3</v>
      </c>
      <c r="D566" s="184" t="str">
        <f t="array" ref="D566">_xlfn.XLOOKUP(G566,DATABASE!$A$2:$A$809,DATABASE!$C$2:$C$809)</f>
        <v>CAPEM</v>
      </c>
      <c r="E566" s="184" t="s">
        <v>351</v>
      </c>
      <c r="F566" s="184" t="s">
        <v>243</v>
      </c>
      <c r="G566" s="184" t="s">
        <v>1050</v>
      </c>
      <c r="H566" s="184">
        <v>202512.0</v>
      </c>
      <c r="I566" s="184" t="s">
        <v>753</v>
      </c>
      <c r="J566" s="182"/>
      <c r="K566" s="184"/>
      <c r="L566" s="182" t="s">
        <v>1052</v>
      </c>
      <c r="M566" s="194" t="s">
        <v>3568</v>
      </c>
      <c r="N566" s="191"/>
      <c r="O566" s="192">
        <v>25.13</v>
      </c>
      <c r="P566" s="194"/>
      <c r="Q566" s="195">
        <f t="shared" ref="Q566:R566" si="565">(O566*24*3600*30/8)/100000</f>
        <v>81.4212</v>
      </c>
      <c r="R566" s="195">
        <f t="shared" si="565"/>
        <v>0</v>
      </c>
      <c r="S566" s="197">
        <v>0.0</v>
      </c>
      <c r="T566" s="201">
        <f t="shared" si="31"/>
        <v>1</v>
      </c>
      <c r="U566" s="201">
        <v>0.99</v>
      </c>
      <c r="V566" s="194">
        <v>2678400.0</v>
      </c>
      <c r="W566" s="182">
        <f t="shared" si="3"/>
        <v>0</v>
      </c>
      <c r="X566" s="203" t="s">
        <v>291</v>
      </c>
      <c r="Y566" s="204">
        <v>2792792.0</v>
      </c>
      <c r="Z566" s="182"/>
      <c r="AA566" s="182"/>
      <c r="AB566" s="182"/>
      <c r="AC566" s="182"/>
      <c r="AD566" s="182"/>
      <c r="AE566" s="206">
        <f t="shared" si="137"/>
        <v>2792792</v>
      </c>
      <c r="AF566" s="207">
        <f t="shared" si="5"/>
        <v>2792792</v>
      </c>
      <c r="AG566" s="184"/>
      <c r="AH566" s="170"/>
      <c r="AI566" s="184"/>
      <c r="AJ566" s="2"/>
      <c r="AK566" s="2"/>
      <c r="AL566" s="10"/>
      <c r="AM566" s="211"/>
      <c r="AN566" s="51"/>
      <c r="AO566" s="212"/>
      <c r="AP566" s="10"/>
      <c r="AQ566" s="213"/>
      <c r="AR566" s="213"/>
      <c r="AS566" s="211"/>
      <c r="AT566" s="211"/>
      <c r="AU566" s="211"/>
      <c r="AV566" s="214"/>
      <c r="AW566" s="21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</row>
    <row r="567" ht="22.5" customHeight="1">
      <c r="A567" s="170">
        <f t="shared" si="6"/>
        <v>562</v>
      </c>
      <c r="B567" s="173" t="s">
        <v>3054</v>
      </c>
      <c r="C567" s="182" t="str">
        <f t="array" ref="C567">_xlfn.XLOOKUP(G567,DATABASE!$A$2:$A$809,DATABASE!$B$2:$B$809)</f>
        <v>Samsat Online Capem Sidayu, Jl. Pemuda 10, Sidayu</v>
      </c>
      <c r="D567" s="184" t="str">
        <f t="array" ref="D567">_xlfn.XLOOKUP(G567,DATABASE!$A$2:$A$809,DATABASE!$C$2:$C$809)</f>
        <v>SAMSAT ONLINE</v>
      </c>
      <c r="E567" s="184" t="s">
        <v>351</v>
      </c>
      <c r="F567" s="184" t="s">
        <v>243</v>
      </c>
      <c r="G567" s="184" t="s">
        <v>264</v>
      </c>
      <c r="H567" s="184">
        <v>202512.0</v>
      </c>
      <c r="I567" s="184" t="s">
        <v>480</v>
      </c>
      <c r="J567" s="182"/>
      <c r="K567" s="184"/>
      <c r="L567" s="182" t="s">
        <v>266</v>
      </c>
      <c r="M567" s="191">
        <v>42156.0</v>
      </c>
      <c r="N567" s="191"/>
      <c r="O567" s="192">
        <v>0.52376</v>
      </c>
      <c r="P567" s="194"/>
      <c r="Q567" s="195">
        <f t="shared" ref="Q567:R567" si="566">(O567*24*3600*30/8)/100000</f>
        <v>1.6969824</v>
      </c>
      <c r="R567" s="195">
        <f t="shared" si="566"/>
        <v>0</v>
      </c>
      <c r="S567" s="197">
        <v>0.0</v>
      </c>
      <c r="T567" s="201">
        <f t="shared" si="31"/>
        <v>1</v>
      </c>
      <c r="U567" s="201">
        <v>0.99</v>
      </c>
      <c r="V567" s="194">
        <v>2678400.0</v>
      </c>
      <c r="W567" s="182">
        <f t="shared" si="3"/>
        <v>0</v>
      </c>
      <c r="X567" s="203" t="s">
        <v>291</v>
      </c>
      <c r="Y567" s="204">
        <v>1950000.0</v>
      </c>
      <c r="Z567" s="182"/>
      <c r="AA567" s="182"/>
      <c r="AB567" s="182"/>
      <c r="AC567" s="182"/>
      <c r="AD567" s="182"/>
      <c r="AE567" s="206">
        <f t="shared" si="137"/>
        <v>1950000</v>
      </c>
      <c r="AF567" s="207">
        <f t="shared" si="5"/>
        <v>1950000</v>
      </c>
      <c r="AG567" s="184"/>
      <c r="AH567" s="170"/>
      <c r="AI567" s="428"/>
      <c r="AJ567" s="2"/>
      <c r="AK567" s="2"/>
      <c r="AL567" s="10"/>
      <c r="AM567" s="272"/>
      <c r="AN567" s="51"/>
      <c r="AO567" s="212"/>
      <c r="AP567" s="10"/>
      <c r="AQ567" s="213"/>
      <c r="AR567" s="213"/>
      <c r="AS567" s="785"/>
      <c r="AT567" s="211"/>
      <c r="AU567" s="211"/>
      <c r="AV567" s="214"/>
      <c r="AW567" s="21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</row>
    <row r="568" ht="22.5" customHeight="1">
      <c r="A568" s="170">
        <f t="shared" si="6"/>
        <v>563</v>
      </c>
      <c r="B568" s="173" t="s">
        <v>3054</v>
      </c>
      <c r="C568" s="182" t="str">
        <f t="array" ref="C568">_xlfn.XLOOKUP(G568,DATABASE!$A$2:$A$809,DATABASE!$B$2:$B$809)</f>
        <v>PBB Online KK Pemda,JL.Dr.Wahidin Sudiro Husada 245, Kebomas, Gresik</v>
      </c>
      <c r="D568" s="184" t="str">
        <f t="array" ref="D568">_xlfn.XLOOKUP(G568,DATABASE!$A$2:$A$809,DATABASE!$C$2:$C$809)</f>
        <v>PBB</v>
      </c>
      <c r="E568" s="184" t="s">
        <v>351</v>
      </c>
      <c r="F568" s="184" t="s">
        <v>243</v>
      </c>
      <c r="G568" s="184" t="s">
        <v>1069</v>
      </c>
      <c r="H568" s="184">
        <v>202512.0</v>
      </c>
      <c r="I568" s="184" t="s">
        <v>461</v>
      </c>
      <c r="J568" s="182"/>
      <c r="K568" s="184"/>
      <c r="L568" s="182" t="s">
        <v>1071</v>
      </c>
      <c r="M568" s="191">
        <v>42156.0</v>
      </c>
      <c r="N568" s="191"/>
      <c r="O568" s="192">
        <v>9.46</v>
      </c>
      <c r="P568" s="194"/>
      <c r="Q568" s="195">
        <f t="shared" ref="Q568:R568" si="567">(O568*24*3600*30/8)/100000</f>
        <v>30.6504</v>
      </c>
      <c r="R568" s="195">
        <f t="shared" si="567"/>
        <v>0</v>
      </c>
      <c r="S568" s="197">
        <v>0.0</v>
      </c>
      <c r="T568" s="201">
        <f t="shared" si="31"/>
        <v>1</v>
      </c>
      <c r="U568" s="201">
        <v>0.99</v>
      </c>
      <c r="V568" s="194">
        <v>2678400.0</v>
      </c>
      <c r="W568" s="182">
        <f t="shared" si="3"/>
        <v>0</v>
      </c>
      <c r="X568" s="203" t="s">
        <v>291</v>
      </c>
      <c r="Y568" s="204">
        <v>2319819.0</v>
      </c>
      <c r="Z568" s="182"/>
      <c r="AA568" s="182"/>
      <c r="AB568" s="182"/>
      <c r="AC568" s="182"/>
      <c r="AD568" s="182"/>
      <c r="AE568" s="206">
        <f t="shared" si="137"/>
        <v>2319819</v>
      </c>
      <c r="AF568" s="207">
        <f t="shared" si="5"/>
        <v>2319819</v>
      </c>
      <c r="AG568" s="184"/>
      <c r="AH568" s="170"/>
      <c r="AI568" s="184"/>
      <c r="AJ568" s="2"/>
      <c r="AK568" s="2"/>
      <c r="AL568" s="10"/>
      <c r="AM568" s="211"/>
      <c r="AN568" s="51"/>
      <c r="AO568" s="212"/>
      <c r="AP568" s="10"/>
      <c r="AQ568" s="213"/>
      <c r="AR568" s="213"/>
      <c r="AS568" s="211"/>
      <c r="AT568" s="211"/>
      <c r="AU568" s="211"/>
      <c r="AV568" s="214"/>
      <c r="AW568" s="21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</row>
    <row r="569" ht="22.5" customHeight="1">
      <c r="A569" s="170">
        <f t="shared" si="6"/>
        <v>564</v>
      </c>
      <c r="B569" s="173" t="s">
        <v>3054</v>
      </c>
      <c r="C569" s="182" t="str">
        <f t="array" ref="C569">_xlfn.XLOOKUP(G569,DATABASE!$A$2:$A$809,DATABASE!$B$2:$B$809)</f>
        <v>Capem Balongpangang, Jl. Raya Balongpanggang, Gresik</v>
      </c>
      <c r="D569" s="184" t="str">
        <f t="array" ref="D569">_xlfn.XLOOKUP(G569,DATABASE!$A$2:$A$809,DATABASE!$C$2:$C$809)</f>
        <v>CAPEM</v>
      </c>
      <c r="E569" s="184" t="s">
        <v>351</v>
      </c>
      <c r="F569" s="184" t="s">
        <v>243</v>
      </c>
      <c r="G569" s="184" t="s">
        <v>1354</v>
      </c>
      <c r="H569" s="184">
        <v>202512.0</v>
      </c>
      <c r="I569" s="184" t="s">
        <v>753</v>
      </c>
      <c r="J569" s="182"/>
      <c r="K569" s="184"/>
      <c r="L569" s="182" t="s">
        <v>1356</v>
      </c>
      <c r="M569" s="191">
        <v>42156.0</v>
      </c>
      <c r="N569" s="191"/>
      <c r="O569" s="192">
        <v>18.92</v>
      </c>
      <c r="P569" s="194"/>
      <c r="Q569" s="195">
        <f t="shared" ref="Q569:R569" si="568">(O569*24*3600*30/8)/100000</f>
        <v>61.3008</v>
      </c>
      <c r="R569" s="195">
        <f t="shared" si="568"/>
        <v>0</v>
      </c>
      <c r="S569" s="197">
        <v>0.0</v>
      </c>
      <c r="T569" s="201">
        <f t="shared" si="31"/>
        <v>1</v>
      </c>
      <c r="U569" s="201">
        <v>0.99</v>
      </c>
      <c r="V569" s="194">
        <v>2678400.0</v>
      </c>
      <c r="W569" s="182">
        <f t="shared" si="3"/>
        <v>0</v>
      </c>
      <c r="X569" s="203" t="s">
        <v>291</v>
      </c>
      <c r="Y569" s="204">
        <v>2792792.0</v>
      </c>
      <c r="Z569" s="182"/>
      <c r="AA569" s="182"/>
      <c r="AB569" s="182"/>
      <c r="AC569" s="182"/>
      <c r="AD569" s="182"/>
      <c r="AE569" s="206">
        <f t="shared" si="137"/>
        <v>2792792</v>
      </c>
      <c r="AF569" s="207">
        <f t="shared" si="5"/>
        <v>2792792</v>
      </c>
      <c r="AG569" s="184"/>
      <c r="AH569" s="170" t="s">
        <v>276</v>
      </c>
      <c r="AI569" s="184"/>
      <c r="AJ569" s="2"/>
      <c r="AK569" s="2"/>
      <c r="AL569" s="10"/>
      <c r="AM569" s="211"/>
      <c r="AN569" s="51"/>
      <c r="AO569" s="212"/>
      <c r="AP569" s="10"/>
      <c r="AQ569" s="213"/>
      <c r="AR569" s="213"/>
      <c r="AS569" s="211"/>
      <c r="AT569" s="211"/>
      <c r="AU569" s="211"/>
      <c r="AV569" s="214"/>
      <c r="AW569" s="21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</row>
    <row r="570" ht="22.5" customHeight="1">
      <c r="A570" s="170">
        <f t="shared" si="6"/>
        <v>565</v>
      </c>
      <c r="B570" s="173" t="s">
        <v>3054</v>
      </c>
      <c r="C570" s="182" t="str">
        <f t="array" ref="C570">_xlfn.XLOOKUP(G570,DATABASE!$A$2:$A$809,DATABASE!$B$2:$B$809)</f>
        <v>Payment Point KPP Selatan Gresik, Jl. Dr. Wahidin Sudirohusodo No 700 Gresik</v>
      </c>
      <c r="D570" s="184" t="str">
        <f t="array" ref="D570">_xlfn.XLOOKUP(G570,DATABASE!$A$2:$A$809,DATABASE!$C$2:$C$809)</f>
        <v>PAYMENT POINT</v>
      </c>
      <c r="E570" s="184" t="s">
        <v>351</v>
      </c>
      <c r="F570" s="184" t="s">
        <v>243</v>
      </c>
      <c r="G570" s="184" t="s">
        <v>2671</v>
      </c>
      <c r="H570" s="184">
        <v>202512.0</v>
      </c>
      <c r="I570" s="184" t="s">
        <v>461</v>
      </c>
      <c r="J570" s="182"/>
      <c r="K570" s="184"/>
      <c r="L570" s="182" t="s">
        <v>2673</v>
      </c>
      <c r="M570" s="191">
        <v>45630.0</v>
      </c>
      <c r="N570" s="191"/>
      <c r="O570" s="192">
        <v>0.7639199999999999</v>
      </c>
      <c r="P570" s="194"/>
      <c r="Q570" s="195">
        <f t="shared" ref="Q570:R570" si="569">(O570*24*3600*30/8)/100000</f>
        <v>2.4751008</v>
      </c>
      <c r="R570" s="195">
        <f t="shared" si="569"/>
        <v>0</v>
      </c>
      <c r="S570" s="197">
        <v>0.0</v>
      </c>
      <c r="T570" s="201">
        <f t="shared" si="31"/>
        <v>1</v>
      </c>
      <c r="U570" s="201">
        <v>0.99</v>
      </c>
      <c r="V570" s="194">
        <v>2678400.0</v>
      </c>
      <c r="W570" s="182">
        <f t="shared" si="3"/>
        <v>0</v>
      </c>
      <c r="X570" s="203" t="s">
        <v>291</v>
      </c>
      <c r="Y570" s="204">
        <v>2319819.0</v>
      </c>
      <c r="Z570" s="182"/>
      <c r="AA570" s="182"/>
      <c r="AB570" s="182"/>
      <c r="AC570" s="182"/>
      <c r="AD570" s="182"/>
      <c r="AE570" s="206">
        <f t="shared" si="137"/>
        <v>2319819</v>
      </c>
      <c r="AF570" s="207">
        <f t="shared" si="5"/>
        <v>2319819</v>
      </c>
      <c r="AG570" s="184"/>
      <c r="AH570" s="170"/>
      <c r="AI570" s="184"/>
      <c r="AJ570" s="2"/>
      <c r="AK570" s="2"/>
      <c r="AL570" s="10"/>
      <c r="AM570" s="211"/>
      <c r="AN570" s="51"/>
      <c r="AO570" s="212"/>
      <c r="AP570" s="10"/>
      <c r="AQ570" s="213"/>
      <c r="AR570" s="213"/>
      <c r="AS570" s="211"/>
      <c r="AT570" s="211"/>
      <c r="AU570" s="211"/>
      <c r="AV570" s="214"/>
      <c r="AW570" s="21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</row>
    <row r="571" ht="22.5" customHeight="1">
      <c r="A571" s="170">
        <f t="shared" si="6"/>
        <v>566</v>
      </c>
      <c r="B571" s="173" t="s">
        <v>3054</v>
      </c>
      <c r="C571" s="182" t="str">
        <f t="array" ref="C571">_xlfn.XLOOKUP(G571,DATABASE!$A$2:$A$809,DATABASE!$B$2:$B$809)</f>
        <v>Samsat Online Capem Cerme, Jl. Tegal Suruh No.3 Cerme Gresik</v>
      </c>
      <c r="D571" s="184" t="str">
        <f t="array" ref="D571">_xlfn.XLOOKUP(G571,DATABASE!$A$2:$A$809,DATABASE!$C$2:$C$809)</f>
        <v>SAMSAT ONLINE</v>
      </c>
      <c r="E571" s="184" t="s">
        <v>351</v>
      </c>
      <c r="F571" s="184" t="s">
        <v>243</v>
      </c>
      <c r="G571" s="184" t="s">
        <v>261</v>
      </c>
      <c r="H571" s="184">
        <v>202512.0</v>
      </c>
      <c r="I571" s="184" t="s">
        <v>480</v>
      </c>
      <c r="J571" s="182"/>
      <c r="K571" s="184"/>
      <c r="L571" s="182" t="s">
        <v>263</v>
      </c>
      <c r="M571" s="191">
        <v>42125.0</v>
      </c>
      <c r="N571" s="191"/>
      <c r="O571" s="192">
        <v>0.5320900000000001</v>
      </c>
      <c r="P571" s="194"/>
      <c r="Q571" s="195">
        <f t="shared" ref="Q571:R571" si="570">(O571*24*3600*30/8)/100000</f>
        <v>1.7239716</v>
      </c>
      <c r="R571" s="195">
        <f t="shared" si="570"/>
        <v>0</v>
      </c>
      <c r="S571" s="197">
        <v>0.0</v>
      </c>
      <c r="T571" s="201">
        <f t="shared" si="31"/>
        <v>1</v>
      </c>
      <c r="U571" s="201">
        <v>0.99</v>
      </c>
      <c r="V571" s="194">
        <v>2678400.0</v>
      </c>
      <c r="W571" s="182">
        <f t="shared" si="3"/>
        <v>0</v>
      </c>
      <c r="X571" s="203" t="s">
        <v>291</v>
      </c>
      <c r="Y571" s="204">
        <v>1950000.0</v>
      </c>
      <c r="Z571" s="182"/>
      <c r="AA571" s="182"/>
      <c r="AB571" s="182"/>
      <c r="AC571" s="182"/>
      <c r="AD571" s="182"/>
      <c r="AE571" s="206">
        <f t="shared" si="137"/>
        <v>1950000</v>
      </c>
      <c r="AF571" s="207">
        <f t="shared" si="5"/>
        <v>1950000</v>
      </c>
      <c r="AG571" s="184"/>
      <c r="AH571" s="170"/>
      <c r="AI571" s="184"/>
      <c r="AJ571" s="2"/>
      <c r="AK571" s="2"/>
      <c r="AL571" s="10"/>
      <c r="AM571" s="211"/>
      <c r="AN571" s="51"/>
      <c r="AO571" s="212"/>
      <c r="AP571" s="10"/>
      <c r="AQ571" s="213"/>
      <c r="AR571" s="213"/>
      <c r="AS571" s="211"/>
      <c r="AT571" s="211"/>
      <c r="AU571" s="211"/>
      <c r="AV571" s="214"/>
      <c r="AW571" s="21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</row>
    <row r="572" ht="22.5" customHeight="1">
      <c r="A572" s="170">
        <f t="shared" si="6"/>
        <v>567</v>
      </c>
      <c r="B572" s="173" t="s">
        <v>3054</v>
      </c>
      <c r="C572" s="182" t="str">
        <f t="array" ref="C572">_xlfn.XLOOKUP(G572,DATABASE!$A$2:$A$809,DATABASE!$B$2:$B$809)</f>
        <v>Capem Menganti</v>
      </c>
      <c r="D572" s="184" t="str">
        <f t="array" ref="D572">_xlfn.XLOOKUP(G572,DATABASE!$A$2:$A$809,DATABASE!$C$2:$C$809)</f>
        <v>CAPEM</v>
      </c>
      <c r="E572" s="184" t="s">
        <v>351</v>
      </c>
      <c r="F572" s="184" t="s">
        <v>243</v>
      </c>
      <c r="G572" s="184" t="s">
        <v>1551</v>
      </c>
      <c r="H572" s="184">
        <v>202512.0</v>
      </c>
      <c r="I572" s="184" t="s">
        <v>753</v>
      </c>
      <c r="J572" s="182"/>
      <c r="K572" s="184"/>
      <c r="L572" s="182" t="s">
        <v>1553</v>
      </c>
      <c r="M572" s="194" t="s">
        <v>3618</v>
      </c>
      <c r="N572" s="191"/>
      <c r="O572" s="192">
        <v>21.98</v>
      </c>
      <c r="P572" s="194"/>
      <c r="Q572" s="195">
        <f t="shared" ref="Q572:R572" si="571">(O572*24*3600*30/8)/100000</f>
        <v>71.2152</v>
      </c>
      <c r="R572" s="195">
        <f t="shared" si="571"/>
        <v>0</v>
      </c>
      <c r="S572" s="197">
        <v>0.0</v>
      </c>
      <c r="T572" s="201">
        <f t="shared" si="31"/>
        <v>1</v>
      </c>
      <c r="U572" s="201">
        <v>0.99</v>
      </c>
      <c r="V572" s="194">
        <v>2678400.0</v>
      </c>
      <c r="W572" s="182">
        <f t="shared" si="3"/>
        <v>0</v>
      </c>
      <c r="X572" s="203" t="s">
        <v>291</v>
      </c>
      <c r="Y572" s="204">
        <v>2792792.0</v>
      </c>
      <c r="Z572" s="182"/>
      <c r="AA572" s="182"/>
      <c r="AB572" s="182"/>
      <c r="AC572" s="182"/>
      <c r="AD572" s="182"/>
      <c r="AE572" s="206">
        <f t="shared" si="137"/>
        <v>2792792</v>
      </c>
      <c r="AF572" s="207">
        <f t="shared" si="5"/>
        <v>2792792</v>
      </c>
      <c r="AG572" s="184"/>
      <c r="AH572" s="170"/>
      <c r="AI572" s="184"/>
      <c r="AJ572" s="2"/>
      <c r="AK572" s="2"/>
      <c r="AL572" s="10"/>
      <c r="AM572" s="211"/>
      <c r="AN572" s="51"/>
      <c r="AO572" s="212"/>
      <c r="AP572" s="10"/>
      <c r="AQ572" s="213"/>
      <c r="AR572" s="213"/>
      <c r="AS572" s="211"/>
      <c r="AT572" s="211"/>
      <c r="AU572" s="211"/>
      <c r="AV572" s="214"/>
      <c r="AW572" s="21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</row>
    <row r="573" ht="22.5" customHeight="1">
      <c r="A573" s="170">
        <f t="shared" si="6"/>
        <v>568</v>
      </c>
      <c r="B573" s="173" t="s">
        <v>3054</v>
      </c>
      <c r="C573" s="182" t="str">
        <f t="array" ref="C573">_xlfn.XLOOKUP(G573,DATABASE!$A$2:$A$809,DATABASE!$B$2:$B$809)</f>
        <v>Kantor Kas GKB Jl Jawa Gresik</v>
      </c>
      <c r="D573" s="184" t="str">
        <f t="array" ref="D573">_xlfn.XLOOKUP(G573,DATABASE!$A$2:$A$809,DATABASE!$C$2:$C$809)</f>
        <v>KANTOR KAS</v>
      </c>
      <c r="E573" s="184" t="s">
        <v>351</v>
      </c>
      <c r="F573" s="184" t="s">
        <v>243</v>
      </c>
      <c r="G573" s="184" t="s">
        <v>1948</v>
      </c>
      <c r="H573" s="184">
        <v>202512.0</v>
      </c>
      <c r="I573" s="184" t="s">
        <v>461</v>
      </c>
      <c r="J573" s="182"/>
      <c r="K573" s="184"/>
      <c r="L573" s="182" t="s">
        <v>1950</v>
      </c>
      <c r="M573" s="191">
        <v>43805.0</v>
      </c>
      <c r="N573" s="191"/>
      <c r="O573" s="192">
        <v>6.9</v>
      </c>
      <c r="P573" s="194"/>
      <c r="Q573" s="195">
        <f t="shared" ref="Q573:R573" si="572">(O573*24*3600*30/8)/100000</f>
        <v>22.356</v>
      </c>
      <c r="R573" s="195">
        <f t="shared" si="572"/>
        <v>0</v>
      </c>
      <c r="S573" s="197">
        <v>0.0</v>
      </c>
      <c r="T573" s="201">
        <f t="shared" si="31"/>
        <v>1</v>
      </c>
      <c r="U573" s="201">
        <v>0.99</v>
      </c>
      <c r="V573" s="194">
        <v>2678400.0</v>
      </c>
      <c r="W573" s="182">
        <f t="shared" si="3"/>
        <v>0</v>
      </c>
      <c r="X573" s="203" t="s">
        <v>291</v>
      </c>
      <c r="Y573" s="204">
        <v>2319819.0</v>
      </c>
      <c r="Z573" s="182"/>
      <c r="AA573" s="182"/>
      <c r="AB573" s="182"/>
      <c r="AC573" s="182"/>
      <c r="AD573" s="182"/>
      <c r="AE573" s="206">
        <f t="shared" si="137"/>
        <v>2319819</v>
      </c>
      <c r="AF573" s="207">
        <f t="shared" si="5"/>
        <v>2319819</v>
      </c>
      <c r="AG573" s="184"/>
      <c r="AH573" s="170"/>
      <c r="AI573" s="184"/>
      <c r="AJ573" s="2"/>
      <c r="AK573" s="2"/>
      <c r="AL573" s="10"/>
      <c r="AM573" s="211"/>
      <c r="AN573" s="51"/>
      <c r="AO573" s="212"/>
      <c r="AP573" s="10"/>
      <c r="AQ573" s="213"/>
      <c r="AR573" s="213"/>
      <c r="AS573" s="211"/>
      <c r="AT573" s="211"/>
      <c r="AU573" s="211"/>
      <c r="AV573" s="214"/>
      <c r="AW573" s="21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</row>
    <row r="574" ht="22.5" customHeight="1">
      <c r="A574" s="170">
        <f t="shared" si="6"/>
        <v>569</v>
      </c>
      <c r="B574" s="173" t="s">
        <v>3054</v>
      </c>
      <c r="C574" s="182" t="str">
        <f t="array" ref="C574">_xlfn.XLOOKUP(G574,DATABASE!$A$2:$A$809,DATABASE!$B$2:$B$809)</f>
        <v>Payment Point Sistem Administrasi Manunggal Satu Atap Gresik, Dr.Wahidin Sudirohusodo 680, Kembangan, Kab Gresik</v>
      </c>
      <c r="D574" s="184" t="str">
        <f t="array" ref="D574">_xlfn.XLOOKUP(G574,DATABASE!$A$2:$A$809,DATABASE!$C$2:$C$809)</f>
        <v>PAYMENT POINT</v>
      </c>
      <c r="E574" s="184" t="s">
        <v>351</v>
      </c>
      <c r="F574" s="184" t="s">
        <v>243</v>
      </c>
      <c r="G574" s="184" t="s">
        <v>2243</v>
      </c>
      <c r="H574" s="184">
        <v>202512.0</v>
      </c>
      <c r="I574" s="184" t="s">
        <v>461</v>
      </c>
      <c r="J574" s="182"/>
      <c r="K574" s="184"/>
      <c r="L574" s="182" t="s">
        <v>2246</v>
      </c>
      <c r="M574" s="191">
        <v>43805.0</v>
      </c>
      <c r="N574" s="191"/>
      <c r="O574" s="192">
        <v>0.6174</v>
      </c>
      <c r="P574" s="194"/>
      <c r="Q574" s="195">
        <f t="shared" ref="Q574:R574" si="573">(O574*24*3600*30/8)/100000</f>
        <v>2.000376</v>
      </c>
      <c r="R574" s="195">
        <f t="shared" si="573"/>
        <v>0</v>
      </c>
      <c r="S574" s="197">
        <v>0.0</v>
      </c>
      <c r="T574" s="201">
        <f t="shared" si="31"/>
        <v>1</v>
      </c>
      <c r="U574" s="201">
        <v>0.99</v>
      </c>
      <c r="V574" s="194">
        <v>2678400.0</v>
      </c>
      <c r="W574" s="182">
        <f t="shared" si="3"/>
        <v>0</v>
      </c>
      <c r="X574" s="203" t="s">
        <v>291</v>
      </c>
      <c r="Y574" s="204">
        <v>2319819.0</v>
      </c>
      <c r="Z574" s="182"/>
      <c r="AA574" s="182"/>
      <c r="AB574" s="182"/>
      <c r="AC574" s="182"/>
      <c r="AD574" s="182"/>
      <c r="AE574" s="206">
        <f t="shared" si="137"/>
        <v>2319819</v>
      </c>
      <c r="AF574" s="207">
        <f t="shared" si="5"/>
        <v>2319819</v>
      </c>
      <c r="AG574" s="184"/>
      <c r="AH574" s="170"/>
      <c r="AI574" s="184"/>
      <c r="AJ574" s="2"/>
      <c r="AK574" s="2"/>
      <c r="AL574" s="10"/>
      <c r="AM574" s="211"/>
      <c r="AN574" s="51"/>
      <c r="AO574" s="212"/>
      <c r="AP574" s="10"/>
      <c r="AQ574" s="213"/>
      <c r="AR574" s="213"/>
      <c r="AS574" s="211"/>
      <c r="AT574" s="211"/>
      <c r="AU574" s="211"/>
      <c r="AV574" s="214"/>
      <c r="AW574" s="21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</row>
    <row r="575" ht="22.5" customHeight="1">
      <c r="A575" s="170">
        <f t="shared" si="6"/>
        <v>570</v>
      </c>
      <c r="B575" s="173" t="s">
        <v>3054</v>
      </c>
      <c r="C575" s="182" t="str">
        <f t="array" ref="C575">_xlfn.XLOOKUP(G575,DATABASE!$A$2:$A$809,DATABASE!$B$2:$B$809)</f>
        <v>Kantor Kas Pemkab 2 Jl.Wahidin Sudirohusodo 245 Gresik</v>
      </c>
      <c r="D575" s="184" t="str">
        <f t="array" ref="D575">_xlfn.XLOOKUP(G575,DATABASE!$A$2:$A$809,DATABASE!$C$2:$C$809)</f>
        <v>KANTOR KAS</v>
      </c>
      <c r="E575" s="184" t="s">
        <v>351</v>
      </c>
      <c r="F575" s="184" t="s">
        <v>243</v>
      </c>
      <c r="G575" s="184" t="s">
        <v>789</v>
      </c>
      <c r="H575" s="184">
        <v>202512.0</v>
      </c>
      <c r="I575" s="184" t="s">
        <v>461</v>
      </c>
      <c r="J575" s="182"/>
      <c r="K575" s="184"/>
      <c r="L575" s="182" t="s">
        <v>791</v>
      </c>
      <c r="M575" s="194" t="s">
        <v>3039</v>
      </c>
      <c r="N575" s="191"/>
      <c r="O575" s="192">
        <v>16.02</v>
      </c>
      <c r="P575" s="194"/>
      <c r="Q575" s="195">
        <f t="shared" ref="Q575:R575" si="574">(O575*24*3600*30/8)/100000</f>
        <v>51.9048</v>
      </c>
      <c r="R575" s="195">
        <f t="shared" si="574"/>
        <v>0</v>
      </c>
      <c r="S575" s="197">
        <v>0.0</v>
      </c>
      <c r="T575" s="201">
        <f t="shared" si="31"/>
        <v>1</v>
      </c>
      <c r="U575" s="201">
        <v>0.99</v>
      </c>
      <c r="V575" s="194">
        <v>2678400.0</v>
      </c>
      <c r="W575" s="182">
        <f t="shared" si="3"/>
        <v>0</v>
      </c>
      <c r="X575" s="203" t="s">
        <v>291</v>
      </c>
      <c r="Y575" s="204">
        <v>2319819.0</v>
      </c>
      <c r="Z575" s="182"/>
      <c r="AA575" s="182"/>
      <c r="AB575" s="182"/>
      <c r="AC575" s="182"/>
      <c r="AD575" s="182"/>
      <c r="AE575" s="206">
        <f t="shared" si="137"/>
        <v>2319819</v>
      </c>
      <c r="AF575" s="207">
        <f t="shared" si="5"/>
        <v>2319819</v>
      </c>
      <c r="AG575" s="184"/>
      <c r="AH575" s="170"/>
      <c r="AI575" s="184"/>
      <c r="AJ575" s="2"/>
      <c r="AK575" s="2"/>
      <c r="AL575" s="10"/>
      <c r="AM575" s="211"/>
      <c r="AN575" s="51"/>
      <c r="AO575" s="212"/>
      <c r="AP575" s="10"/>
      <c r="AQ575" s="213"/>
      <c r="AR575" s="213"/>
      <c r="AS575" s="211"/>
      <c r="AT575" s="211"/>
      <c r="AU575" s="211"/>
      <c r="AV575" s="214"/>
      <c r="AW575" s="21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</row>
    <row r="576" ht="22.5" customHeight="1">
      <c r="A576" s="170">
        <f t="shared" si="6"/>
        <v>571</v>
      </c>
      <c r="B576" s="173" t="s">
        <v>3059</v>
      </c>
      <c r="C576" s="182" t="str">
        <f t="array" ref="C576">_xlfn.XLOOKUP(G576,DATABASE!$A$2:$A$809,DATABASE!$B$2:$B$809)</f>
        <v>Cabang Sidoarjo , Jl.A Yani No.29 Sidoarjo</v>
      </c>
      <c r="D576" s="184" t="str">
        <f t="array" ref="D576">_xlfn.XLOOKUP(G576,DATABASE!$A$2:$A$809,DATABASE!$C$2:$C$809)</f>
        <v>CABANG</v>
      </c>
      <c r="E576" s="184" t="s">
        <v>351</v>
      </c>
      <c r="F576" s="184" t="s">
        <v>243</v>
      </c>
      <c r="G576" s="184" t="s">
        <v>794</v>
      </c>
      <c r="H576" s="184">
        <v>202512.0</v>
      </c>
      <c r="I576" s="184" t="s">
        <v>575</v>
      </c>
      <c r="J576" s="182"/>
      <c r="K576" s="184"/>
      <c r="L576" s="182" t="s">
        <v>791</v>
      </c>
      <c r="M576" s="194" t="s">
        <v>3039</v>
      </c>
      <c r="N576" s="191"/>
      <c r="O576" s="192">
        <v>148.32</v>
      </c>
      <c r="P576" s="194"/>
      <c r="Q576" s="195">
        <f t="shared" ref="Q576:R576" si="575">(O576*24*3600*30/8)/100000</f>
        <v>480.5568</v>
      </c>
      <c r="R576" s="195">
        <f t="shared" si="575"/>
        <v>0</v>
      </c>
      <c r="S576" s="197">
        <v>0.0</v>
      </c>
      <c r="T576" s="201">
        <f t="shared" si="31"/>
        <v>1</v>
      </c>
      <c r="U576" s="201">
        <v>0.99</v>
      </c>
      <c r="V576" s="194">
        <v>2678400.0</v>
      </c>
      <c r="W576" s="182">
        <f t="shared" si="3"/>
        <v>0</v>
      </c>
      <c r="X576" s="203" t="s">
        <v>291</v>
      </c>
      <c r="Y576" s="204">
        <v>3671171.0</v>
      </c>
      <c r="Z576" s="182"/>
      <c r="AA576" s="182"/>
      <c r="AB576" s="182"/>
      <c r="AC576" s="182"/>
      <c r="AD576" s="182"/>
      <c r="AE576" s="206">
        <f t="shared" si="137"/>
        <v>3671171</v>
      </c>
      <c r="AF576" s="207">
        <f t="shared" si="5"/>
        <v>3671171</v>
      </c>
      <c r="AG576" s="184"/>
      <c r="AH576" s="170"/>
      <c r="AI576" s="184"/>
      <c r="AJ576" s="2"/>
      <c r="AK576" s="2"/>
      <c r="AL576" s="10"/>
      <c r="AM576" s="211"/>
      <c r="AN576" s="51"/>
      <c r="AO576" s="212"/>
      <c r="AP576" s="10"/>
      <c r="AQ576" s="213"/>
      <c r="AR576" s="213"/>
      <c r="AS576" s="211"/>
      <c r="AT576" s="211"/>
      <c r="AU576" s="211"/>
      <c r="AV576" s="214"/>
      <c r="AW576" s="214"/>
      <c r="AX576" s="310"/>
      <c r="AY576" s="310"/>
      <c r="AZ576" s="310"/>
      <c r="BA576" s="310"/>
      <c r="BB576" s="310"/>
      <c r="BC576" s="310"/>
      <c r="BD576" s="310"/>
      <c r="BE576" s="310"/>
      <c r="BF576" s="310"/>
      <c r="BG576" s="310"/>
      <c r="BH576" s="310"/>
      <c r="BI576" s="310"/>
      <c r="BJ576" s="310"/>
      <c r="BK576" s="310"/>
      <c r="BL576" s="310"/>
      <c r="BM576" s="310"/>
      <c r="BN576" s="310"/>
      <c r="BO576" s="310"/>
      <c r="BP576" s="310"/>
      <c r="BQ576" s="310"/>
      <c r="BR576" s="310"/>
      <c r="BS576" s="310"/>
      <c r="BT576" s="310"/>
      <c r="BU576" s="310"/>
    </row>
    <row r="577" ht="22.5" customHeight="1">
      <c r="A577" s="170">
        <f t="shared" si="6"/>
        <v>572</v>
      </c>
      <c r="B577" s="173" t="s">
        <v>3059</v>
      </c>
      <c r="C577" s="182" t="str">
        <f t="array" ref="C577">_xlfn.XLOOKUP(G577,DATABASE!$A$2:$A$809,DATABASE!$B$2:$B$809)</f>
        <v>Capem Puspo Argo / Jemundo , Jl Sawunggaling 177 Sidoarjo</v>
      </c>
      <c r="D577" s="184" t="str">
        <f t="array" ref="D577">_xlfn.XLOOKUP(G577,DATABASE!$A$2:$A$809,DATABASE!$C$2:$C$809)</f>
        <v>CAPEM</v>
      </c>
      <c r="E577" s="184" t="s">
        <v>351</v>
      </c>
      <c r="F577" s="184" t="s">
        <v>243</v>
      </c>
      <c r="G577" s="184" t="s">
        <v>1164</v>
      </c>
      <c r="H577" s="184">
        <v>202512.0</v>
      </c>
      <c r="I577" s="184" t="s">
        <v>753</v>
      </c>
      <c r="J577" s="182"/>
      <c r="K577" s="184"/>
      <c r="L577" s="182" t="s">
        <v>1166</v>
      </c>
      <c r="M577" s="194" t="s">
        <v>3660</v>
      </c>
      <c r="N577" s="191"/>
      <c r="O577" s="192">
        <v>20.56</v>
      </c>
      <c r="P577" s="194"/>
      <c r="Q577" s="195">
        <f t="shared" ref="Q577:R577" si="576">(O577*24*3600*30/8)/100000</f>
        <v>66.6144</v>
      </c>
      <c r="R577" s="195">
        <f t="shared" si="576"/>
        <v>0</v>
      </c>
      <c r="S577" s="197">
        <v>360.0</v>
      </c>
      <c r="T577" s="201">
        <f t="shared" si="31"/>
        <v>0.9998655914</v>
      </c>
      <c r="U577" s="201">
        <v>0.99</v>
      </c>
      <c r="V577" s="194">
        <v>2678400.0</v>
      </c>
      <c r="W577" s="182">
        <f t="shared" si="3"/>
        <v>0</v>
      </c>
      <c r="X577" s="203" t="s">
        <v>291</v>
      </c>
      <c r="Y577" s="204">
        <v>2792792.0</v>
      </c>
      <c r="Z577" s="182"/>
      <c r="AA577" s="182"/>
      <c r="AB577" s="182"/>
      <c r="AC577" s="182"/>
      <c r="AD577" s="182"/>
      <c r="AE577" s="206">
        <f t="shared" si="137"/>
        <v>2792792</v>
      </c>
      <c r="AF577" s="207">
        <f t="shared" si="5"/>
        <v>2792792</v>
      </c>
      <c r="AG577" s="207">
        <v>7.8960249E7</v>
      </c>
      <c r="AH577" s="170"/>
      <c r="AI577" s="184"/>
      <c r="AJ577" s="2"/>
      <c r="AK577" s="2"/>
      <c r="AL577" s="10"/>
      <c r="AM577" s="211"/>
      <c r="AN577" s="51"/>
      <c r="AO577" s="212"/>
      <c r="AP577" s="10"/>
      <c r="AQ577" s="213"/>
      <c r="AR577" s="213"/>
      <c r="AS577" s="211"/>
      <c r="AT577" s="211"/>
      <c r="AU577" s="211"/>
      <c r="AV577" s="214"/>
      <c r="AW577" s="21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</row>
    <row r="578" ht="22.5" customHeight="1">
      <c r="A578" s="170">
        <f t="shared" si="6"/>
        <v>573</v>
      </c>
      <c r="B578" s="173" t="s">
        <v>3059</v>
      </c>
      <c r="C578" s="182" t="str">
        <f t="array" ref="C578">_xlfn.XLOOKUP(G578,DATABASE!$A$2:$A$809,DATABASE!$B$2:$B$809)</f>
        <v>Capem Tulangan, Jl. Raya Kenongo 21, Tulangan Sidoarjo</v>
      </c>
      <c r="D578" s="184" t="str">
        <f t="array" ref="D578">_xlfn.XLOOKUP(G578,DATABASE!$A$2:$A$809,DATABASE!$C$2:$C$809)</f>
        <v>CAPEM</v>
      </c>
      <c r="E578" s="184" t="s">
        <v>351</v>
      </c>
      <c r="F578" s="184" t="s">
        <v>243</v>
      </c>
      <c r="G578" s="184" t="s">
        <v>866</v>
      </c>
      <c r="H578" s="184">
        <v>202512.0</v>
      </c>
      <c r="I578" s="184" t="s">
        <v>753</v>
      </c>
      <c r="J578" s="182"/>
      <c r="K578" s="184"/>
      <c r="L578" s="182" t="s">
        <v>868</v>
      </c>
      <c r="M578" s="191">
        <v>42156.0</v>
      </c>
      <c r="N578" s="191"/>
      <c r="O578" s="192">
        <v>36.55</v>
      </c>
      <c r="P578" s="194"/>
      <c r="Q578" s="195">
        <f t="shared" ref="Q578:R578" si="577">(O578*24*3600*30/8)/100000</f>
        <v>118.422</v>
      </c>
      <c r="R578" s="195">
        <f t="shared" si="577"/>
        <v>0</v>
      </c>
      <c r="S578" s="197">
        <v>0.0</v>
      </c>
      <c r="T578" s="201">
        <f t="shared" si="31"/>
        <v>1</v>
      </c>
      <c r="U578" s="201">
        <v>0.99</v>
      </c>
      <c r="V578" s="194">
        <v>2678400.0</v>
      </c>
      <c r="W578" s="182">
        <f t="shared" si="3"/>
        <v>0</v>
      </c>
      <c r="X578" s="203" t="s">
        <v>291</v>
      </c>
      <c r="Y578" s="204">
        <v>2792792.0</v>
      </c>
      <c r="Z578" s="182"/>
      <c r="AA578" s="182"/>
      <c r="AB578" s="182"/>
      <c r="AC578" s="182"/>
      <c r="AD578" s="182"/>
      <c r="AE578" s="206">
        <f t="shared" si="137"/>
        <v>2792792</v>
      </c>
      <c r="AF578" s="207">
        <f t="shared" si="5"/>
        <v>2792792</v>
      </c>
      <c r="AG578" s="184"/>
      <c r="AH578" s="170"/>
      <c r="AI578" s="184"/>
      <c r="AJ578" s="2"/>
      <c r="AK578" s="2"/>
      <c r="AL578" s="10"/>
      <c r="AM578" s="211"/>
      <c r="AN578" s="51"/>
      <c r="AO578" s="212"/>
      <c r="AP578" s="10"/>
      <c r="AQ578" s="213"/>
      <c r="AR578" s="213"/>
      <c r="AS578" s="211"/>
      <c r="AT578" s="211"/>
      <c r="AU578" s="211"/>
      <c r="AV578" s="214"/>
      <c r="AW578" s="21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</row>
    <row r="579" ht="22.5" customHeight="1">
      <c r="A579" s="170">
        <f t="shared" si="6"/>
        <v>574</v>
      </c>
      <c r="B579" s="173" t="s">
        <v>3059</v>
      </c>
      <c r="C579" s="182" t="str">
        <f t="array" ref="C579">_xlfn.XLOOKUP(G579,DATABASE!$A$2:$A$809,DATABASE!$B$2:$B$809)</f>
        <v>Capem Waru , Jl Tropodo 110 Waru Sidoarjo</v>
      </c>
      <c r="D579" s="184" t="str">
        <f t="array" ref="D579">_xlfn.XLOOKUP(G579,DATABASE!$A$2:$A$809,DATABASE!$C$2:$C$809)</f>
        <v>CAPEM</v>
      </c>
      <c r="E579" s="184" t="s">
        <v>351</v>
      </c>
      <c r="F579" s="184" t="s">
        <v>243</v>
      </c>
      <c r="G579" s="184" t="s">
        <v>1579</v>
      </c>
      <c r="H579" s="184">
        <v>202512.0</v>
      </c>
      <c r="I579" s="184" t="s">
        <v>753</v>
      </c>
      <c r="J579" s="182"/>
      <c r="K579" s="184"/>
      <c r="L579" s="182" t="s">
        <v>1581</v>
      </c>
      <c r="M579" s="191">
        <v>43717.0</v>
      </c>
      <c r="N579" s="191"/>
      <c r="O579" s="192">
        <v>28.54</v>
      </c>
      <c r="P579" s="194"/>
      <c r="Q579" s="195">
        <f t="shared" ref="Q579:R579" si="578">(O579*24*3600*30/8)/100000</f>
        <v>92.4696</v>
      </c>
      <c r="R579" s="195">
        <f t="shared" si="578"/>
        <v>0</v>
      </c>
      <c r="S579" s="197">
        <v>0.0</v>
      </c>
      <c r="T579" s="201">
        <f t="shared" si="31"/>
        <v>1</v>
      </c>
      <c r="U579" s="201">
        <v>0.99</v>
      </c>
      <c r="V579" s="194">
        <v>2678400.0</v>
      </c>
      <c r="W579" s="182">
        <f t="shared" si="3"/>
        <v>0</v>
      </c>
      <c r="X579" s="203" t="s">
        <v>291</v>
      </c>
      <c r="Y579" s="204">
        <v>2792792.0</v>
      </c>
      <c r="Z579" s="182"/>
      <c r="AA579" s="182"/>
      <c r="AB579" s="182"/>
      <c r="AC579" s="182"/>
      <c r="AD579" s="182"/>
      <c r="AE579" s="206">
        <f t="shared" si="137"/>
        <v>2792792</v>
      </c>
      <c r="AF579" s="207">
        <f t="shared" si="5"/>
        <v>2792792</v>
      </c>
      <c r="AG579" s="184"/>
      <c r="AH579" s="170"/>
      <c r="AI579" s="184"/>
      <c r="AJ579" s="2"/>
      <c r="AK579" s="2"/>
      <c r="AL579" s="10"/>
      <c r="AM579" s="211"/>
      <c r="AN579" s="51"/>
      <c r="AO579" s="212"/>
      <c r="AP579" s="10"/>
      <c r="AQ579" s="213"/>
      <c r="AR579" s="213"/>
      <c r="AS579" s="211"/>
      <c r="AT579" s="211"/>
      <c r="AU579" s="211"/>
      <c r="AV579" s="214"/>
      <c r="AW579" s="21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</row>
    <row r="580" ht="22.5" customHeight="1">
      <c r="A580" s="170">
        <f t="shared" si="6"/>
        <v>575</v>
      </c>
      <c r="B580" s="173" t="s">
        <v>3059</v>
      </c>
      <c r="C580" s="182" t="str">
        <f t="array" ref="C580">_xlfn.XLOOKUP(G580,DATABASE!$A$2:$A$809,DATABASE!$B$2:$B$809)</f>
        <v>Kantor Kas RSUD Sidoarjo Jl Mojopahit 557 Sidoarjo</v>
      </c>
      <c r="D580" s="184" t="str">
        <f t="array" ref="D580">_xlfn.XLOOKUP(G580,DATABASE!$A$2:$A$809,DATABASE!$C$2:$C$809)</f>
        <v>KANTOR KAS</v>
      </c>
      <c r="E580" s="184" t="s">
        <v>351</v>
      </c>
      <c r="F580" s="184" t="s">
        <v>243</v>
      </c>
      <c r="G580" s="184" t="s">
        <v>1583</v>
      </c>
      <c r="H580" s="184">
        <v>202512.0</v>
      </c>
      <c r="I580" s="184" t="s">
        <v>461</v>
      </c>
      <c r="J580" s="182"/>
      <c r="K580" s="184"/>
      <c r="L580" s="182" t="s">
        <v>1581</v>
      </c>
      <c r="M580" s="191">
        <v>43717.0</v>
      </c>
      <c r="N580" s="191"/>
      <c r="O580" s="192">
        <v>4.83</v>
      </c>
      <c r="P580" s="194"/>
      <c r="Q580" s="195">
        <f t="shared" ref="Q580:R580" si="579">(O580*24*3600*30/8)/100000</f>
        <v>15.6492</v>
      </c>
      <c r="R580" s="195">
        <f t="shared" si="579"/>
        <v>0</v>
      </c>
      <c r="S580" s="197">
        <v>0.0</v>
      </c>
      <c r="T580" s="201">
        <f t="shared" si="31"/>
        <v>1</v>
      </c>
      <c r="U580" s="201">
        <v>0.99</v>
      </c>
      <c r="V580" s="194">
        <v>2678400.0</v>
      </c>
      <c r="W580" s="182">
        <f t="shared" si="3"/>
        <v>0</v>
      </c>
      <c r="X580" s="203" t="s">
        <v>291</v>
      </c>
      <c r="Y580" s="204">
        <v>2319819.0</v>
      </c>
      <c r="Z580" s="182"/>
      <c r="AA580" s="182"/>
      <c r="AB580" s="182"/>
      <c r="AC580" s="182"/>
      <c r="AD580" s="182"/>
      <c r="AE580" s="206">
        <f t="shared" si="137"/>
        <v>2319819</v>
      </c>
      <c r="AF580" s="207">
        <f t="shared" si="5"/>
        <v>2319819</v>
      </c>
      <c r="AG580" s="184"/>
      <c r="AH580" s="170"/>
      <c r="AI580" s="184"/>
      <c r="AJ580" s="2"/>
      <c r="AK580" s="2"/>
      <c r="AL580" s="10"/>
      <c r="AM580" s="211"/>
      <c r="AN580" s="51"/>
      <c r="AO580" s="212"/>
      <c r="AP580" s="10"/>
      <c r="AQ580" s="213"/>
      <c r="AR580" s="213"/>
      <c r="AS580" s="211"/>
      <c r="AT580" s="211"/>
      <c r="AU580" s="211"/>
      <c r="AV580" s="214"/>
      <c r="AW580" s="21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</row>
    <row r="581" ht="22.5" customHeight="1">
      <c r="A581" s="170">
        <f t="shared" si="6"/>
        <v>576</v>
      </c>
      <c r="B581" s="173" t="s">
        <v>3059</v>
      </c>
      <c r="C581" s="182" t="str">
        <f t="array" ref="C581">_xlfn.XLOOKUP(G581,DATABASE!$A$2:$A$809,DATABASE!$B$2:$B$809)</f>
        <v>Payment Point Tarik, Jl.Tarik 1 Sidoarjo</v>
      </c>
      <c r="D581" s="184" t="str">
        <f t="array" ref="D581">_xlfn.XLOOKUP(G581,DATABASE!$A$2:$A$809,DATABASE!$C$2:$C$809)</f>
        <v>PAYMENT POINT</v>
      </c>
      <c r="E581" s="184" t="s">
        <v>351</v>
      </c>
      <c r="F581" s="184" t="s">
        <v>243</v>
      </c>
      <c r="G581" s="184" t="s">
        <v>2665</v>
      </c>
      <c r="H581" s="184">
        <v>202512.0</v>
      </c>
      <c r="I581" s="184" t="s">
        <v>461</v>
      </c>
      <c r="J581" s="182"/>
      <c r="K581" s="184"/>
      <c r="L581" s="182" t="s">
        <v>2667</v>
      </c>
      <c r="M581" s="191">
        <v>43775.0</v>
      </c>
      <c r="N581" s="191"/>
      <c r="O581" s="192">
        <v>2.45229</v>
      </c>
      <c r="P581" s="194"/>
      <c r="Q581" s="195">
        <f t="shared" ref="Q581:R581" si="580">(O581*24*3600*30/8)/100000</f>
        <v>7.9454196</v>
      </c>
      <c r="R581" s="195">
        <f t="shared" si="580"/>
        <v>0</v>
      </c>
      <c r="S581" s="197">
        <v>0.0</v>
      </c>
      <c r="T581" s="201">
        <f t="shared" si="31"/>
        <v>1</v>
      </c>
      <c r="U581" s="201">
        <v>0.99</v>
      </c>
      <c r="V581" s="194">
        <v>2678400.0</v>
      </c>
      <c r="W581" s="182">
        <f t="shared" si="3"/>
        <v>0</v>
      </c>
      <c r="X581" s="203" t="s">
        <v>291</v>
      </c>
      <c r="Y581" s="204">
        <v>2319819.0</v>
      </c>
      <c r="Z581" s="182"/>
      <c r="AA581" s="182"/>
      <c r="AB581" s="182"/>
      <c r="AC581" s="182"/>
      <c r="AD581" s="182"/>
      <c r="AE581" s="206">
        <f t="shared" si="137"/>
        <v>2319819</v>
      </c>
      <c r="AF581" s="207">
        <f t="shared" si="5"/>
        <v>2319819</v>
      </c>
      <c r="AG581" s="184"/>
      <c r="AH581" s="170"/>
      <c r="AI581" s="184"/>
      <c r="AJ581" s="2"/>
      <c r="AK581" s="2"/>
      <c r="AL581" s="10"/>
      <c r="AM581" s="211"/>
      <c r="AN581" s="51"/>
      <c r="AO581" s="212"/>
      <c r="AP581" s="10"/>
      <c r="AQ581" s="213"/>
      <c r="AR581" s="213"/>
      <c r="AS581" s="211"/>
      <c r="AT581" s="211"/>
      <c r="AU581" s="211"/>
      <c r="AV581" s="214"/>
      <c r="AW581" s="21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</row>
    <row r="582" ht="22.5" customHeight="1">
      <c r="A582" s="170">
        <f t="shared" si="6"/>
        <v>577</v>
      </c>
      <c r="B582" s="173" t="s">
        <v>3059</v>
      </c>
      <c r="C582" s="182" t="str">
        <f t="array" ref="C582">_xlfn.XLOOKUP(G582,DATABASE!$A$2:$A$809,DATABASE!$B$2:$B$809)</f>
        <v>ATM Kec.Sedati, Jl.Sedati 1 Sidoarjo</v>
      </c>
      <c r="D582" s="184" t="str">
        <f t="array" ref="D582">_xlfn.XLOOKUP(G582,DATABASE!$A$2:$A$809,DATABASE!$C$2:$C$809)</f>
        <v>ATM</v>
      </c>
      <c r="E582" s="184" t="s">
        <v>351</v>
      </c>
      <c r="F582" s="184" t="s">
        <v>243</v>
      </c>
      <c r="G582" s="184" t="s">
        <v>2649</v>
      </c>
      <c r="H582" s="184">
        <v>202512.0</v>
      </c>
      <c r="I582" s="184" t="s">
        <v>1258</v>
      </c>
      <c r="J582" s="182"/>
      <c r="K582" s="184"/>
      <c r="L582" s="182" t="s">
        <v>2651</v>
      </c>
      <c r="M582" s="191">
        <v>43775.0</v>
      </c>
      <c r="N582" s="191"/>
      <c r="O582" s="192">
        <v>32.09</v>
      </c>
      <c r="P582" s="194"/>
      <c r="Q582" s="195">
        <f t="shared" ref="Q582:R582" si="581">(O582*24*3600*30/8)/100000</f>
        <v>103.9716</v>
      </c>
      <c r="R582" s="195">
        <f t="shared" si="581"/>
        <v>0</v>
      </c>
      <c r="S582" s="197">
        <v>0.0</v>
      </c>
      <c r="T582" s="201">
        <f t="shared" si="31"/>
        <v>1</v>
      </c>
      <c r="U582" s="201">
        <v>0.99</v>
      </c>
      <c r="V582" s="194">
        <v>2678400.0</v>
      </c>
      <c r="W582" s="182">
        <f t="shared" si="3"/>
        <v>0</v>
      </c>
      <c r="X582" s="203" t="s">
        <v>291</v>
      </c>
      <c r="Y582" s="204">
        <v>1300000.0</v>
      </c>
      <c r="Z582" s="182"/>
      <c r="AA582" s="182"/>
      <c r="AB582" s="182"/>
      <c r="AC582" s="182"/>
      <c r="AD582" s="182"/>
      <c r="AE582" s="206">
        <f t="shared" si="137"/>
        <v>1300000</v>
      </c>
      <c r="AF582" s="207">
        <f t="shared" si="5"/>
        <v>1300000</v>
      </c>
      <c r="AG582" s="184"/>
      <c r="AH582" s="170"/>
      <c r="AI582" s="184"/>
      <c r="AJ582" s="2"/>
      <c r="AK582" s="2"/>
      <c r="AL582" s="10"/>
      <c r="AM582" s="211"/>
      <c r="AN582" s="51"/>
      <c r="AO582" s="212"/>
      <c r="AP582" s="10"/>
      <c r="AQ582" s="213"/>
      <c r="AR582" s="213"/>
      <c r="AS582" s="211"/>
      <c r="AT582" s="211"/>
      <c r="AU582" s="211"/>
      <c r="AV582" s="214"/>
      <c r="AW582" s="21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</row>
    <row r="583" ht="22.5" customHeight="1">
      <c r="A583" s="170">
        <f t="shared" si="6"/>
        <v>578</v>
      </c>
      <c r="B583" s="173" t="s">
        <v>3059</v>
      </c>
      <c r="C583" s="182" t="str">
        <f t="array" ref="C583">_xlfn.XLOOKUP(G583,DATABASE!$A$2:$A$809,DATABASE!$B$2:$B$809)</f>
        <v>Payment Point Kec. Gedangan Ruang Sekretariat, Jl.Ry Sukodono 1, Keboansikep, Sidoarjo</v>
      </c>
      <c r="D583" s="184" t="str">
        <f t="array" ref="D583">_xlfn.XLOOKUP(G583,DATABASE!$A$2:$A$809,DATABASE!$C$2:$C$809)</f>
        <v>PAYMENT POINT</v>
      </c>
      <c r="E583" s="184" t="s">
        <v>351</v>
      </c>
      <c r="F583" s="184" t="s">
        <v>243</v>
      </c>
      <c r="G583" s="184" t="s">
        <v>2652</v>
      </c>
      <c r="H583" s="184">
        <v>202512.0</v>
      </c>
      <c r="I583" s="184" t="s">
        <v>461</v>
      </c>
      <c r="J583" s="182"/>
      <c r="K583" s="184"/>
      <c r="L583" s="182" t="s">
        <v>2654</v>
      </c>
      <c r="M583" s="194" t="s">
        <v>1658</v>
      </c>
      <c r="N583" s="191"/>
      <c r="O583" s="192">
        <v>0.28132</v>
      </c>
      <c r="P583" s="194"/>
      <c r="Q583" s="195">
        <f t="shared" ref="Q583:R583" si="582">(O583*24*3600*30/8)/100000</f>
        <v>0.9114768</v>
      </c>
      <c r="R583" s="195">
        <f t="shared" si="582"/>
        <v>0</v>
      </c>
      <c r="S583" s="197">
        <v>0.0</v>
      </c>
      <c r="T583" s="201">
        <f t="shared" si="31"/>
        <v>1</v>
      </c>
      <c r="U583" s="201">
        <v>0.99</v>
      </c>
      <c r="V583" s="194">
        <v>2678400.0</v>
      </c>
      <c r="W583" s="182">
        <f t="shared" si="3"/>
        <v>0</v>
      </c>
      <c r="X583" s="203" t="s">
        <v>291</v>
      </c>
      <c r="Y583" s="204">
        <v>2319819.0</v>
      </c>
      <c r="Z583" s="182"/>
      <c r="AA583" s="182"/>
      <c r="AB583" s="182"/>
      <c r="AC583" s="182"/>
      <c r="AD583" s="182"/>
      <c r="AE583" s="206">
        <f t="shared" si="137"/>
        <v>2319819</v>
      </c>
      <c r="AF583" s="207">
        <f t="shared" si="5"/>
        <v>2319819</v>
      </c>
      <c r="AG583" s="184"/>
      <c r="AH583" s="170"/>
      <c r="AI583" s="184"/>
      <c r="AJ583" s="2"/>
      <c r="AK583" s="2"/>
      <c r="AL583" s="10"/>
      <c r="AM583" s="272"/>
      <c r="AN583" s="51"/>
      <c r="AO583" s="212"/>
      <c r="AP583" s="10"/>
      <c r="AQ583" s="213"/>
      <c r="AR583" s="213"/>
      <c r="AS583" s="785"/>
      <c r="AT583" s="211"/>
      <c r="AU583" s="211"/>
      <c r="AV583" s="214"/>
      <c r="AW583" s="21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</row>
    <row r="584" ht="22.5" customHeight="1">
      <c r="A584" s="170">
        <f t="shared" si="6"/>
        <v>579</v>
      </c>
      <c r="B584" s="173" t="s">
        <v>3059</v>
      </c>
      <c r="C584" s="182" t="str">
        <f t="array" ref="C584">_xlfn.XLOOKUP(G584,DATABASE!$A$2:$A$809,DATABASE!$B$2:$B$809)</f>
        <v>Kantor Fungsional Waru Sidoarjo, Ruko Trans Waru No. 10, Sidoarjo</v>
      </c>
      <c r="D584" s="184" t="str">
        <f t="array" ref="D584">_xlfn.XLOOKUP(G584,DATABASE!$A$2:$A$809,DATABASE!$C$2:$C$809)</f>
        <v>KANTOR FUNGSIONAL</v>
      </c>
      <c r="E584" s="184" t="s">
        <v>351</v>
      </c>
      <c r="F584" s="184" t="s">
        <v>243</v>
      </c>
      <c r="G584" s="184" t="s">
        <v>2655</v>
      </c>
      <c r="H584" s="184">
        <v>202512.0</v>
      </c>
      <c r="I584" s="184" t="s">
        <v>461</v>
      </c>
      <c r="J584" s="182"/>
      <c r="K584" s="184"/>
      <c r="L584" s="182" t="s">
        <v>2657</v>
      </c>
      <c r="M584" s="194" t="s">
        <v>3728</v>
      </c>
      <c r="N584" s="191"/>
      <c r="O584" s="192">
        <v>2.20654</v>
      </c>
      <c r="P584" s="194"/>
      <c r="Q584" s="195">
        <f t="shared" ref="Q584:R584" si="583">(O584*24*3600*30/8)/100000</f>
        <v>7.1491896</v>
      </c>
      <c r="R584" s="195">
        <f t="shared" si="583"/>
        <v>0</v>
      </c>
      <c r="S584" s="197">
        <v>0.0</v>
      </c>
      <c r="T584" s="201">
        <f t="shared" si="31"/>
        <v>1</v>
      </c>
      <c r="U584" s="201">
        <v>0.99</v>
      </c>
      <c r="V584" s="194">
        <v>2678400.0</v>
      </c>
      <c r="W584" s="182">
        <f t="shared" si="3"/>
        <v>0</v>
      </c>
      <c r="X584" s="203" t="s">
        <v>291</v>
      </c>
      <c r="Y584" s="204">
        <v>2319819.0</v>
      </c>
      <c r="Z584" s="182"/>
      <c r="AA584" s="182"/>
      <c r="AB584" s="182"/>
      <c r="AC584" s="182"/>
      <c r="AD584" s="182"/>
      <c r="AE584" s="206">
        <f t="shared" si="137"/>
        <v>2319819</v>
      </c>
      <c r="AF584" s="207">
        <f t="shared" si="5"/>
        <v>2319819</v>
      </c>
      <c r="AG584" s="184"/>
      <c r="AH584" s="170"/>
      <c r="AI584" s="184"/>
      <c r="AJ584" s="2"/>
      <c r="AK584" s="2"/>
      <c r="AL584" s="10"/>
      <c r="AM584" s="211"/>
      <c r="AN584" s="51"/>
      <c r="AO584" s="212"/>
      <c r="AP584" s="10"/>
      <c r="AQ584" s="213"/>
      <c r="AR584" s="213"/>
      <c r="AS584" s="211"/>
      <c r="AT584" s="211"/>
      <c r="AU584" s="211"/>
      <c r="AV584" s="214"/>
      <c r="AW584" s="21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</row>
    <row r="585" ht="22.5" customHeight="1">
      <c r="A585" s="170">
        <f t="shared" si="6"/>
        <v>580</v>
      </c>
      <c r="B585" s="173" t="s">
        <v>3059</v>
      </c>
      <c r="C585" s="182" t="str">
        <f t="array" ref="C585">_xlfn.XLOOKUP(G585,DATABASE!$A$2:$A$809,DATABASE!$B$2:$B$809)</f>
        <v>ATM Kec.Sukodono, Cab Sidoarjo, Raya Bukit Kweni,Sidoarjo</v>
      </c>
      <c r="D585" s="184" t="str">
        <f t="array" ref="D585">_xlfn.XLOOKUP(G585,DATABASE!$A$2:$A$809,DATABASE!$C$2:$C$809)</f>
        <v>ATM</v>
      </c>
      <c r="E585" s="184" t="s">
        <v>351</v>
      </c>
      <c r="F585" s="184" t="s">
        <v>243</v>
      </c>
      <c r="G585" s="184" t="s">
        <v>2659</v>
      </c>
      <c r="H585" s="184">
        <v>202512.0</v>
      </c>
      <c r="I585" s="184" t="s">
        <v>1258</v>
      </c>
      <c r="J585" s="182"/>
      <c r="K585" s="184"/>
      <c r="L585" s="182" t="s">
        <v>2661</v>
      </c>
      <c r="M585" s="194" t="s">
        <v>3728</v>
      </c>
      <c r="N585" s="191"/>
      <c r="O585" s="192">
        <v>0.8759699999999999</v>
      </c>
      <c r="P585" s="194"/>
      <c r="Q585" s="195">
        <f t="shared" ref="Q585:R585" si="584">(O585*24*3600*30/8)/100000</f>
        <v>2.8381428</v>
      </c>
      <c r="R585" s="195">
        <f t="shared" si="584"/>
        <v>0</v>
      </c>
      <c r="S585" s="197">
        <v>0.0</v>
      </c>
      <c r="T585" s="201">
        <f t="shared" si="31"/>
        <v>1</v>
      </c>
      <c r="U585" s="201">
        <v>0.99</v>
      </c>
      <c r="V585" s="194">
        <v>2678400.0</v>
      </c>
      <c r="W585" s="182">
        <f t="shared" si="3"/>
        <v>0</v>
      </c>
      <c r="X585" s="203" t="s">
        <v>291</v>
      </c>
      <c r="Y585" s="204">
        <v>1300000.0</v>
      </c>
      <c r="Z585" s="182"/>
      <c r="AA585" s="182"/>
      <c r="AB585" s="182"/>
      <c r="AC585" s="182"/>
      <c r="AD585" s="182"/>
      <c r="AE585" s="206">
        <f t="shared" si="137"/>
        <v>1300000</v>
      </c>
      <c r="AF585" s="207">
        <f t="shared" si="5"/>
        <v>1300000</v>
      </c>
      <c r="AG585" s="184"/>
      <c r="AH585" s="170"/>
      <c r="AI585" s="184"/>
      <c r="AJ585" s="2"/>
      <c r="AK585" s="2"/>
      <c r="AL585" s="10"/>
      <c r="AM585" s="211"/>
      <c r="AN585" s="51"/>
      <c r="AO585" s="212"/>
      <c r="AP585" s="10"/>
      <c r="AQ585" s="213"/>
      <c r="AR585" s="213"/>
      <c r="AS585" s="211"/>
      <c r="AT585" s="211"/>
      <c r="AU585" s="211"/>
      <c r="AV585" s="214"/>
      <c r="AW585" s="21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</row>
    <row r="586" ht="22.5" customHeight="1">
      <c r="A586" s="170">
        <f t="shared" si="6"/>
        <v>581</v>
      </c>
      <c r="B586" s="173" t="s">
        <v>3059</v>
      </c>
      <c r="C586" s="182" t="str">
        <f t="array" ref="C586">_xlfn.XLOOKUP(G586,DATABASE!$A$2:$A$809,DATABASE!$B$2:$B$809)</f>
        <v>Kantor Kas Krembung ,Kecamatan Krembung 1,Sidoarjo</v>
      </c>
      <c r="D586" s="184" t="str">
        <f t="array" ref="D586">_xlfn.XLOOKUP(G586,DATABASE!$A$2:$A$809,DATABASE!$C$2:$C$809)</f>
        <v>KANTOR KAS</v>
      </c>
      <c r="E586" s="184" t="s">
        <v>351</v>
      </c>
      <c r="F586" s="184" t="s">
        <v>243</v>
      </c>
      <c r="G586" s="184" t="s">
        <v>2662</v>
      </c>
      <c r="H586" s="184">
        <v>202512.0</v>
      </c>
      <c r="I586" s="184" t="s">
        <v>461</v>
      </c>
      <c r="J586" s="182"/>
      <c r="K586" s="184"/>
      <c r="L586" s="182" t="s">
        <v>2664</v>
      </c>
      <c r="M586" s="194" t="s">
        <v>3728</v>
      </c>
      <c r="N586" s="191"/>
      <c r="O586" s="192">
        <v>4.68</v>
      </c>
      <c r="P586" s="194"/>
      <c r="Q586" s="195">
        <f t="shared" ref="Q586:R586" si="585">(O586*24*3600*30/8)/100000</f>
        <v>15.1632</v>
      </c>
      <c r="R586" s="195">
        <f t="shared" si="585"/>
        <v>0</v>
      </c>
      <c r="S586" s="197">
        <v>0.0</v>
      </c>
      <c r="T586" s="201">
        <f t="shared" si="31"/>
        <v>1</v>
      </c>
      <c r="U586" s="201">
        <v>0.99</v>
      </c>
      <c r="V586" s="194">
        <v>2678400.0</v>
      </c>
      <c r="W586" s="182">
        <f t="shared" si="3"/>
        <v>0</v>
      </c>
      <c r="X586" s="203" t="s">
        <v>291</v>
      </c>
      <c r="Y586" s="204">
        <v>2319819.0</v>
      </c>
      <c r="Z586" s="182"/>
      <c r="AA586" s="182"/>
      <c r="AB586" s="182"/>
      <c r="AC586" s="182"/>
      <c r="AD586" s="182"/>
      <c r="AE586" s="206">
        <f t="shared" si="137"/>
        <v>2319819</v>
      </c>
      <c r="AF586" s="207">
        <f t="shared" si="5"/>
        <v>2319819</v>
      </c>
      <c r="AG586" s="184"/>
      <c r="AH586" s="170"/>
      <c r="AI586" s="184"/>
      <c r="AJ586" s="2"/>
      <c r="AK586" s="2"/>
      <c r="AL586" s="10"/>
      <c r="AM586" s="211"/>
      <c r="AN586" s="51"/>
      <c r="AO586" s="212"/>
      <c r="AP586" s="10"/>
      <c r="AQ586" s="213"/>
      <c r="AR586" s="213"/>
      <c r="AS586" s="211"/>
      <c r="AT586" s="211"/>
      <c r="AU586" s="211"/>
      <c r="AV586" s="214"/>
      <c r="AW586" s="21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</row>
    <row r="587" ht="22.5" customHeight="1">
      <c r="A587" s="170">
        <f t="shared" si="6"/>
        <v>582</v>
      </c>
      <c r="B587" s="173" t="s">
        <v>3059</v>
      </c>
      <c r="C587" s="182" t="str">
        <f t="array" ref="C587">_xlfn.XLOOKUP(G587,DATABASE!$A$2:$A$809,DATABASE!$B$2:$B$809)</f>
        <v>Payment Point Tanggul angin , Jl. Praja Mukti 2 Tanggulangin Sidoarjo</v>
      </c>
      <c r="D587" s="184" t="str">
        <f t="array" ref="D587">_xlfn.XLOOKUP(G587,DATABASE!$A$2:$A$809,DATABASE!$C$2:$C$809)</f>
        <v>PAYMENT POINT</v>
      </c>
      <c r="E587" s="184" t="s">
        <v>351</v>
      </c>
      <c r="F587" s="184" t="s">
        <v>243</v>
      </c>
      <c r="G587" s="184" t="s">
        <v>2265</v>
      </c>
      <c r="H587" s="184">
        <v>202512.0</v>
      </c>
      <c r="I587" s="184" t="s">
        <v>461</v>
      </c>
      <c r="J587" s="182"/>
      <c r="K587" s="184"/>
      <c r="L587" s="182" t="s">
        <v>2267</v>
      </c>
      <c r="M587" s="194" t="s">
        <v>3758</v>
      </c>
      <c r="N587" s="191"/>
      <c r="O587" s="192">
        <v>0.37562</v>
      </c>
      <c r="P587" s="194"/>
      <c r="Q587" s="195">
        <f t="shared" ref="Q587:R587" si="586">(O587*24*3600*30/8)/100000</f>
        <v>1.2170088</v>
      </c>
      <c r="R587" s="195">
        <f t="shared" si="586"/>
        <v>0</v>
      </c>
      <c r="S587" s="197">
        <v>6660.0</v>
      </c>
      <c r="T587" s="201">
        <f t="shared" si="31"/>
        <v>0.9975134409</v>
      </c>
      <c r="U587" s="201">
        <v>0.99</v>
      </c>
      <c r="V587" s="194">
        <v>2678400.0</v>
      </c>
      <c r="W587" s="182">
        <f t="shared" si="3"/>
        <v>0</v>
      </c>
      <c r="X587" s="203" t="s">
        <v>291</v>
      </c>
      <c r="Y587" s="204">
        <v>2319819.0</v>
      </c>
      <c r="Z587" s="182"/>
      <c r="AA587" s="182"/>
      <c r="AB587" s="182"/>
      <c r="AC587" s="182"/>
      <c r="AD587" s="182"/>
      <c r="AE587" s="206">
        <f t="shared" si="137"/>
        <v>2319819</v>
      </c>
      <c r="AF587" s="207">
        <f t="shared" si="5"/>
        <v>2319819</v>
      </c>
      <c r="AG587" s="184"/>
      <c r="AH587" s="170"/>
      <c r="AI587" s="184"/>
      <c r="AJ587" s="2"/>
      <c r="AK587" s="2"/>
      <c r="AL587" s="10"/>
      <c r="AM587" s="211"/>
      <c r="AN587" s="51"/>
      <c r="AO587" s="212"/>
      <c r="AP587" s="10"/>
      <c r="AQ587" s="213"/>
      <c r="AR587" s="213"/>
      <c r="AS587" s="211"/>
      <c r="AT587" s="211"/>
      <c r="AU587" s="211"/>
      <c r="AV587" s="214"/>
      <c r="AW587" s="21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</row>
    <row r="588" ht="22.5" customHeight="1">
      <c r="A588" s="170">
        <f t="shared" si="6"/>
        <v>583</v>
      </c>
      <c r="B588" s="173" t="s">
        <v>3059</v>
      </c>
      <c r="C588" s="182" t="str">
        <f t="array" ref="C588">_xlfn.XLOOKUP(G588,DATABASE!$A$2:$A$809,DATABASE!$B$2:$B$809)</f>
        <v>Payment Point Sistem Administrasi Manunggal Satu Atap Cemeng Sda, Jl. Raya Cemeng Kalang No. 12, Sidoarjo</v>
      </c>
      <c r="D588" s="184" t="str">
        <f t="array" ref="D588">_xlfn.XLOOKUP(G588,DATABASE!$A$2:$A$809,DATABASE!$C$2:$C$809)</f>
        <v>PAYMENT POINT</v>
      </c>
      <c r="E588" s="184" t="s">
        <v>351</v>
      </c>
      <c r="F588" s="184" t="s">
        <v>243</v>
      </c>
      <c r="G588" s="184" t="s">
        <v>2270</v>
      </c>
      <c r="H588" s="184">
        <v>202512.0</v>
      </c>
      <c r="I588" s="184" t="s">
        <v>461</v>
      </c>
      <c r="J588" s="182"/>
      <c r="K588" s="184"/>
      <c r="L588" s="182" t="s">
        <v>2272</v>
      </c>
      <c r="M588" s="194" t="s">
        <v>3758</v>
      </c>
      <c r="N588" s="191"/>
      <c r="O588" s="192">
        <v>1.71848</v>
      </c>
      <c r="P588" s="194"/>
      <c r="Q588" s="195">
        <f t="shared" ref="Q588:R588" si="587">(O588*24*3600*30/8)/100000</f>
        <v>5.5678752</v>
      </c>
      <c r="R588" s="195">
        <f t="shared" si="587"/>
        <v>0</v>
      </c>
      <c r="S588" s="197">
        <v>0.0</v>
      </c>
      <c r="T588" s="201">
        <f t="shared" si="31"/>
        <v>1</v>
      </c>
      <c r="U588" s="201">
        <v>0.99</v>
      </c>
      <c r="V588" s="194">
        <v>2678400.0</v>
      </c>
      <c r="W588" s="182">
        <f t="shared" si="3"/>
        <v>0</v>
      </c>
      <c r="X588" s="203" t="s">
        <v>291</v>
      </c>
      <c r="Y588" s="204">
        <v>2319819.0</v>
      </c>
      <c r="Z588" s="182"/>
      <c r="AA588" s="182"/>
      <c r="AB588" s="182"/>
      <c r="AC588" s="182"/>
      <c r="AD588" s="182"/>
      <c r="AE588" s="206">
        <f t="shared" si="137"/>
        <v>2319819</v>
      </c>
      <c r="AF588" s="207">
        <f t="shared" si="5"/>
        <v>2319819</v>
      </c>
      <c r="AG588" s="184"/>
      <c r="AH588" s="170"/>
      <c r="AI588" s="184"/>
      <c r="AJ588" s="2"/>
      <c r="AK588" s="2"/>
      <c r="AL588" s="10"/>
      <c r="AM588" s="211"/>
      <c r="AN588" s="51"/>
      <c r="AO588" s="212"/>
      <c r="AP588" s="10"/>
      <c r="AQ588" s="213"/>
      <c r="AR588" s="213"/>
      <c r="AS588" s="211"/>
      <c r="AT588" s="211"/>
      <c r="AU588" s="211"/>
      <c r="AV588" s="214"/>
      <c r="AW588" s="21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</row>
    <row r="589" ht="22.5" customHeight="1">
      <c r="A589" s="170">
        <f t="shared" si="6"/>
        <v>584</v>
      </c>
      <c r="B589" s="173" t="s">
        <v>3059</v>
      </c>
      <c r="C589" s="182" t="str">
        <f t="array" ref="C589">_xlfn.XLOOKUP(G589,DATABASE!$A$2:$A$809,DATABASE!$B$2:$B$809)</f>
        <v>Payment Point Sistem Administrasi Manunggal Satu Atap Kemasan, Jl. Raya Kemasan No. 17, Krian, Sidoarjo</v>
      </c>
      <c r="D589" s="184" t="str">
        <f t="array" ref="D589">_xlfn.XLOOKUP(G589,DATABASE!$A$2:$A$809,DATABASE!$C$2:$C$809)</f>
        <v>PAYMENT POINT</v>
      </c>
      <c r="E589" s="184" t="s">
        <v>351</v>
      </c>
      <c r="F589" s="287" t="s">
        <v>2933</v>
      </c>
      <c r="G589" s="445" t="s">
        <v>2273</v>
      </c>
      <c r="H589" s="184">
        <v>202512.0</v>
      </c>
      <c r="I589" s="184" t="s">
        <v>461</v>
      </c>
      <c r="J589" s="182"/>
      <c r="K589" s="184"/>
      <c r="L589" s="182" t="s">
        <v>2272</v>
      </c>
      <c r="M589" s="194" t="s">
        <v>3758</v>
      </c>
      <c r="N589" s="191"/>
      <c r="O589" s="192">
        <v>0.12831</v>
      </c>
      <c r="P589" s="194"/>
      <c r="Q589" s="195">
        <f t="shared" ref="Q589:R589" si="588">(O589*24*3600*30/8)/100000</f>
        <v>0.4157244</v>
      </c>
      <c r="R589" s="195">
        <f t="shared" si="588"/>
        <v>0</v>
      </c>
      <c r="S589" s="197">
        <v>0.0</v>
      </c>
      <c r="T589" s="201">
        <f t="shared" si="31"/>
        <v>1</v>
      </c>
      <c r="U589" s="201">
        <v>0.99</v>
      </c>
      <c r="V589" s="194">
        <v>2678400.0</v>
      </c>
      <c r="W589" s="182">
        <f t="shared" si="3"/>
        <v>0</v>
      </c>
      <c r="X589" s="203" t="s">
        <v>291</v>
      </c>
      <c r="Y589" s="204">
        <v>2319819.0</v>
      </c>
      <c r="Z589" s="182"/>
      <c r="AA589" s="182"/>
      <c r="AB589" s="182"/>
      <c r="AC589" s="182"/>
      <c r="AD589" s="445">
        <v>0.0</v>
      </c>
      <c r="AE589" s="446">
        <f t="shared" si="137"/>
        <v>2319819</v>
      </c>
      <c r="AF589" s="447">
        <f t="shared" si="5"/>
        <v>2319819</v>
      </c>
      <c r="AG589" s="184"/>
      <c r="AH589" s="170"/>
      <c r="AI589" s="445" t="s">
        <v>2935</v>
      </c>
      <c r="AJ589" s="2"/>
      <c r="AK589" s="2"/>
      <c r="AL589" s="10"/>
      <c r="AM589" s="211"/>
      <c r="AN589" s="51"/>
      <c r="AO589" s="212"/>
      <c r="AP589" s="10"/>
      <c r="AQ589" s="213"/>
      <c r="AR589" s="213"/>
      <c r="AS589" s="211"/>
      <c r="AT589" s="211"/>
      <c r="AU589" s="211"/>
      <c r="AV589" s="214"/>
      <c r="AW589" s="21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</row>
    <row r="590" ht="22.5" customHeight="1">
      <c r="A590" s="170">
        <f t="shared" si="6"/>
        <v>585</v>
      </c>
      <c r="B590" s="173" t="s">
        <v>3059</v>
      </c>
      <c r="C590" s="182" t="str">
        <f t="array" ref="C590">_xlfn.XLOOKUP(G590,DATABASE!$A$2:$A$809,DATABASE!$B$2:$B$809)</f>
        <v>Capem Taman, Jl. Raya Kalijaten, Ruko Town House B1,Sepanjang</v>
      </c>
      <c r="D590" s="184" t="str">
        <f t="array" ref="D590">_xlfn.XLOOKUP(G590,DATABASE!$A$2:$A$809,DATABASE!$C$2:$C$809)</f>
        <v>CAPEM</v>
      </c>
      <c r="E590" s="184" t="s">
        <v>351</v>
      </c>
      <c r="F590" s="184" t="s">
        <v>243</v>
      </c>
      <c r="G590" s="184" t="s">
        <v>1060</v>
      </c>
      <c r="H590" s="184">
        <v>202512.0</v>
      </c>
      <c r="I590" s="184" t="s">
        <v>753</v>
      </c>
      <c r="J590" s="182"/>
      <c r="K590" s="184"/>
      <c r="L590" s="182" t="s">
        <v>1062</v>
      </c>
      <c r="M590" s="194" t="s">
        <v>3786</v>
      </c>
      <c r="N590" s="191"/>
      <c r="O590" s="192">
        <v>24.95</v>
      </c>
      <c r="P590" s="194"/>
      <c r="Q590" s="195">
        <f t="shared" ref="Q590:R590" si="589">(O590*24*3600*30/8)/100000</f>
        <v>80.838</v>
      </c>
      <c r="R590" s="195">
        <f t="shared" si="589"/>
        <v>0</v>
      </c>
      <c r="S590" s="197">
        <v>0.0</v>
      </c>
      <c r="T590" s="201">
        <f t="shared" si="31"/>
        <v>1</v>
      </c>
      <c r="U590" s="201">
        <v>0.99</v>
      </c>
      <c r="V590" s="194">
        <v>2678400.0</v>
      </c>
      <c r="W590" s="182">
        <f t="shared" si="3"/>
        <v>0</v>
      </c>
      <c r="X590" s="203" t="s">
        <v>291</v>
      </c>
      <c r="Y590" s="204">
        <v>2792792.0</v>
      </c>
      <c r="Z590" s="182"/>
      <c r="AA590" s="182"/>
      <c r="AB590" s="182"/>
      <c r="AC590" s="182"/>
      <c r="AD590" s="182"/>
      <c r="AE590" s="206">
        <f t="shared" si="137"/>
        <v>2792792</v>
      </c>
      <c r="AF590" s="207">
        <f t="shared" si="5"/>
        <v>2792792</v>
      </c>
      <c r="AG590" s="184"/>
      <c r="AH590" s="170"/>
      <c r="AI590" s="184"/>
      <c r="AJ590" s="2"/>
      <c r="AK590" s="2"/>
      <c r="AL590" s="10"/>
      <c r="AM590" s="211"/>
      <c r="AN590" s="51"/>
      <c r="AO590" s="212"/>
      <c r="AP590" s="10"/>
      <c r="AQ590" s="213"/>
      <c r="AR590" s="213"/>
      <c r="AS590" s="211"/>
      <c r="AT590" s="211"/>
      <c r="AU590" s="211"/>
      <c r="AV590" s="214"/>
      <c r="AW590" s="21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</row>
    <row r="591" ht="22.5" customHeight="1">
      <c r="A591" s="170">
        <f t="shared" si="6"/>
        <v>586</v>
      </c>
      <c r="B591" s="173" t="s">
        <v>3059</v>
      </c>
      <c r="C591" s="182" t="str">
        <f t="array" ref="C591">_xlfn.XLOOKUP(G591,DATABASE!$A$2:$A$809,DATABASE!$B$2:$B$809)</f>
        <v>PBB Online Pemda SDA , Jl Pahlawan 56 Sidoarjo</v>
      </c>
      <c r="D591" s="184" t="str">
        <f t="array" ref="D591">_xlfn.XLOOKUP(G591,DATABASE!$A$2:$A$809,DATABASE!$C$2:$C$809)</f>
        <v>PBB</v>
      </c>
      <c r="E591" s="184" t="s">
        <v>351</v>
      </c>
      <c r="F591" s="184" t="s">
        <v>243</v>
      </c>
      <c r="G591" s="184" t="s">
        <v>1064</v>
      </c>
      <c r="H591" s="184">
        <v>202512.0</v>
      </c>
      <c r="I591" s="184" t="s">
        <v>461</v>
      </c>
      <c r="J591" s="182"/>
      <c r="K591" s="184"/>
      <c r="L591" s="182" t="s">
        <v>1062</v>
      </c>
      <c r="M591" s="194" t="s">
        <v>3786</v>
      </c>
      <c r="N591" s="191"/>
      <c r="O591" s="192">
        <v>12.53</v>
      </c>
      <c r="P591" s="194"/>
      <c r="Q591" s="195">
        <f t="shared" ref="Q591:R591" si="590">(O591*24*3600*30/8)/100000</f>
        <v>40.5972</v>
      </c>
      <c r="R591" s="195">
        <f t="shared" si="590"/>
        <v>0</v>
      </c>
      <c r="S591" s="197">
        <v>0.0</v>
      </c>
      <c r="T591" s="201">
        <f t="shared" si="31"/>
        <v>1</v>
      </c>
      <c r="U591" s="201">
        <v>0.99</v>
      </c>
      <c r="V591" s="194">
        <v>2678400.0</v>
      </c>
      <c r="W591" s="182">
        <f t="shared" si="3"/>
        <v>0</v>
      </c>
      <c r="X591" s="203" t="s">
        <v>291</v>
      </c>
      <c r="Y591" s="204">
        <v>2319819.0</v>
      </c>
      <c r="Z591" s="182"/>
      <c r="AA591" s="182"/>
      <c r="AB591" s="182"/>
      <c r="AC591" s="182"/>
      <c r="AD591" s="182"/>
      <c r="AE591" s="206">
        <f t="shared" si="137"/>
        <v>2319819</v>
      </c>
      <c r="AF591" s="207">
        <f t="shared" si="5"/>
        <v>2319819</v>
      </c>
      <c r="AG591" s="184"/>
      <c r="AH591" s="170"/>
      <c r="AI591" s="184"/>
      <c r="AJ591" s="2"/>
      <c r="AK591" s="2"/>
      <c r="AL591" s="10"/>
      <c r="AM591" s="211"/>
      <c r="AN591" s="51"/>
      <c r="AO591" s="212"/>
      <c r="AP591" s="10"/>
      <c r="AQ591" s="213"/>
      <c r="AR591" s="213"/>
      <c r="AS591" s="211"/>
      <c r="AT591" s="211"/>
      <c r="AU591" s="211"/>
      <c r="AV591" s="214"/>
      <c r="AW591" s="21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</row>
    <row r="592" ht="22.5" customHeight="1">
      <c r="A592" s="170">
        <f t="shared" si="6"/>
        <v>587</v>
      </c>
      <c r="B592" s="173" t="s">
        <v>3059</v>
      </c>
      <c r="C592" s="182" t="str">
        <f t="array" ref="C592">_xlfn.XLOOKUP(G592,DATABASE!$A$2:$A$809,DATABASE!$B$2:$B$809)</f>
        <v>Samsat Online Dipenda Jemundo, Jl.Jemondo Sidoarjo</v>
      </c>
      <c r="D592" s="184" t="str">
        <f t="array" ref="D592">_xlfn.XLOOKUP(G592,DATABASE!$A$2:$A$809,DATABASE!$C$2:$C$809)</f>
        <v>SAMSAT ONLINE</v>
      </c>
      <c r="E592" s="184" t="s">
        <v>351</v>
      </c>
      <c r="F592" s="184" t="s">
        <v>243</v>
      </c>
      <c r="G592" s="184" t="s">
        <v>2112</v>
      </c>
      <c r="H592" s="184">
        <v>202512.0</v>
      </c>
      <c r="I592" s="184" t="s">
        <v>480</v>
      </c>
      <c r="J592" s="182"/>
      <c r="K592" s="184"/>
      <c r="L592" s="182" t="s">
        <v>2114</v>
      </c>
      <c r="M592" s="194" t="s">
        <v>2438</v>
      </c>
      <c r="N592" s="191"/>
      <c r="O592" s="192">
        <v>1.25188</v>
      </c>
      <c r="P592" s="194"/>
      <c r="Q592" s="195">
        <f t="shared" ref="Q592:R592" si="591">(O592*24*3600*30/8)/100000</f>
        <v>4.0560912</v>
      </c>
      <c r="R592" s="195">
        <f t="shared" si="591"/>
        <v>0</v>
      </c>
      <c r="S592" s="197">
        <v>0.0</v>
      </c>
      <c r="T592" s="201">
        <f t="shared" si="31"/>
        <v>1</v>
      </c>
      <c r="U592" s="201">
        <v>0.99</v>
      </c>
      <c r="V592" s="194">
        <v>2678400.0</v>
      </c>
      <c r="W592" s="182">
        <f t="shared" si="3"/>
        <v>0</v>
      </c>
      <c r="X592" s="203" t="s">
        <v>291</v>
      </c>
      <c r="Y592" s="204">
        <v>1950000.0</v>
      </c>
      <c r="Z592" s="182"/>
      <c r="AA592" s="182"/>
      <c r="AB592" s="182"/>
      <c r="AC592" s="182"/>
      <c r="AD592" s="182"/>
      <c r="AE592" s="206">
        <f t="shared" si="137"/>
        <v>1950000</v>
      </c>
      <c r="AF592" s="207">
        <f t="shared" si="5"/>
        <v>1950000</v>
      </c>
      <c r="AG592" s="184"/>
      <c r="AH592" s="170" t="s">
        <v>276</v>
      </c>
      <c r="AI592" s="184"/>
      <c r="AJ592" s="2"/>
      <c r="AK592" s="2"/>
      <c r="AL592" s="10"/>
      <c r="AM592" s="211"/>
      <c r="AN592" s="51"/>
      <c r="AO592" s="212"/>
      <c r="AP592" s="10"/>
      <c r="AQ592" s="213"/>
      <c r="AR592" s="213"/>
      <c r="AS592" s="211"/>
      <c r="AT592" s="211"/>
      <c r="AU592" s="211"/>
      <c r="AV592" s="214"/>
      <c r="AW592" s="21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</row>
    <row r="593" ht="22.5" customHeight="1">
      <c r="A593" s="170">
        <f t="shared" si="6"/>
        <v>588</v>
      </c>
      <c r="B593" s="173" t="s">
        <v>3059</v>
      </c>
      <c r="C593" s="182" t="str">
        <f t="array" ref="C593">_xlfn.XLOOKUP(G593,DATABASE!$A$2:$A$809,DATABASE!$B$2:$B$809)</f>
        <v>Payment Point Jabon Loket P B B , Majapahit 1, Dukuhsari Sidoarjo</v>
      </c>
      <c r="D593" s="184" t="str">
        <f t="array" ref="D593">_xlfn.XLOOKUP(G593,DATABASE!$A$2:$A$809,DATABASE!$C$2:$C$809)</f>
        <v>PAYMENT POINT</v>
      </c>
      <c r="E593" s="184" t="s">
        <v>351</v>
      </c>
      <c r="F593" s="184" t="s">
        <v>243</v>
      </c>
      <c r="G593" s="184" t="s">
        <v>2117</v>
      </c>
      <c r="H593" s="184">
        <v>202512.0</v>
      </c>
      <c r="I593" s="184" t="s">
        <v>461</v>
      </c>
      <c r="J593" s="182"/>
      <c r="K593" s="184"/>
      <c r="L593" s="182" t="s">
        <v>2114</v>
      </c>
      <c r="M593" s="194" t="s">
        <v>2438</v>
      </c>
      <c r="N593" s="191"/>
      <c r="O593" s="192">
        <v>1.69492</v>
      </c>
      <c r="P593" s="194"/>
      <c r="Q593" s="195">
        <f t="shared" ref="Q593:R593" si="592">(O593*24*3600*30/8)/100000</f>
        <v>5.4915408</v>
      </c>
      <c r="R593" s="195">
        <f t="shared" si="592"/>
        <v>0</v>
      </c>
      <c r="S593" s="197">
        <v>0.0</v>
      </c>
      <c r="T593" s="201">
        <f t="shared" si="31"/>
        <v>1</v>
      </c>
      <c r="U593" s="201">
        <v>0.99</v>
      </c>
      <c r="V593" s="194">
        <v>2678400.0</v>
      </c>
      <c r="W593" s="182">
        <f t="shared" si="3"/>
        <v>0</v>
      </c>
      <c r="X593" s="203" t="s">
        <v>291</v>
      </c>
      <c r="Y593" s="204">
        <v>2319819.0</v>
      </c>
      <c r="Z593" s="182"/>
      <c r="AA593" s="182"/>
      <c r="AB593" s="182"/>
      <c r="AC593" s="182"/>
      <c r="AD593" s="182"/>
      <c r="AE593" s="206">
        <f t="shared" si="137"/>
        <v>2319819</v>
      </c>
      <c r="AF593" s="207">
        <f t="shared" si="5"/>
        <v>2319819</v>
      </c>
      <c r="AG593" s="184"/>
      <c r="AH593" s="170"/>
      <c r="AI593" s="184"/>
      <c r="AJ593" s="2"/>
      <c r="AK593" s="2"/>
      <c r="AL593" s="10"/>
      <c r="AM593" s="211"/>
      <c r="AN593" s="51"/>
      <c r="AO593" s="212"/>
      <c r="AP593" s="10"/>
      <c r="AQ593" s="213"/>
      <c r="AR593" s="213"/>
      <c r="AS593" s="211"/>
      <c r="AT593" s="211"/>
      <c r="AU593" s="211"/>
      <c r="AV593" s="214"/>
      <c r="AW593" s="21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</row>
    <row r="594" ht="22.5" customHeight="1">
      <c r="A594" s="170">
        <f t="shared" si="6"/>
        <v>589</v>
      </c>
      <c r="B594" s="173" t="s">
        <v>3059</v>
      </c>
      <c r="C594" s="182" t="str">
        <f t="array" ref="C594">_xlfn.XLOOKUP(G594,DATABASE!$A$2:$A$809,DATABASE!$B$2:$B$809)</f>
        <v>Capem Krian, JL Imam Bonjol 30, Sidoarjo</v>
      </c>
      <c r="D594" s="184" t="str">
        <f t="array" ref="D594">_xlfn.XLOOKUP(G594,DATABASE!$A$2:$A$809,DATABASE!$C$2:$C$809)</f>
        <v>CAPEM</v>
      </c>
      <c r="E594" s="184" t="s">
        <v>351</v>
      </c>
      <c r="F594" s="184" t="s">
        <v>243</v>
      </c>
      <c r="G594" s="184" t="s">
        <v>1007</v>
      </c>
      <c r="H594" s="184">
        <v>202512.0</v>
      </c>
      <c r="I594" s="184" t="s">
        <v>753</v>
      </c>
      <c r="J594" s="182"/>
      <c r="K594" s="184"/>
      <c r="L594" s="182" t="s">
        <v>1009</v>
      </c>
      <c r="M594" s="191">
        <v>42252.0</v>
      </c>
      <c r="N594" s="191"/>
      <c r="O594" s="192">
        <v>20.88</v>
      </c>
      <c r="P594" s="194"/>
      <c r="Q594" s="195">
        <f t="shared" ref="Q594:R594" si="593">(O594*24*3600*30/8)/100000</f>
        <v>67.6512</v>
      </c>
      <c r="R594" s="195">
        <f t="shared" si="593"/>
        <v>0</v>
      </c>
      <c r="S594" s="197">
        <v>0.0</v>
      </c>
      <c r="T594" s="201">
        <f t="shared" si="31"/>
        <v>1</v>
      </c>
      <c r="U594" s="201">
        <v>0.99</v>
      </c>
      <c r="V594" s="194">
        <v>2678400.0</v>
      </c>
      <c r="W594" s="182">
        <f t="shared" si="3"/>
        <v>0</v>
      </c>
      <c r="X594" s="203" t="s">
        <v>291</v>
      </c>
      <c r="Y594" s="204">
        <v>2792792.0</v>
      </c>
      <c r="Z594" s="182"/>
      <c r="AA594" s="182"/>
      <c r="AB594" s="182"/>
      <c r="AC594" s="182"/>
      <c r="AD594" s="182"/>
      <c r="AE594" s="206">
        <f t="shared" si="137"/>
        <v>2792792</v>
      </c>
      <c r="AF594" s="207">
        <f t="shared" si="5"/>
        <v>2792792</v>
      </c>
      <c r="AG594" s="184"/>
      <c r="AH594" s="170"/>
      <c r="AI594" s="184"/>
      <c r="AJ594" s="2"/>
      <c r="AK594" s="2"/>
      <c r="AL594" s="10"/>
      <c r="AM594" s="211"/>
      <c r="AN594" s="51"/>
      <c r="AO594" s="212"/>
      <c r="AP594" s="10"/>
      <c r="AQ594" s="213"/>
      <c r="AR594" s="213"/>
      <c r="AS594" s="211"/>
      <c r="AT594" s="211"/>
      <c r="AU594" s="211"/>
      <c r="AV594" s="214"/>
      <c r="AW594" s="21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</row>
    <row r="595" ht="22.5" customHeight="1">
      <c r="A595" s="170">
        <f t="shared" si="6"/>
        <v>590</v>
      </c>
      <c r="B595" s="173" t="s">
        <v>3059</v>
      </c>
      <c r="C595" s="182" t="str">
        <f t="array" ref="C595">_xlfn.XLOOKUP(G595,DATABASE!$A$2:$A$809,DATABASE!$B$2:$B$809)</f>
        <v>Capem Gedangan, Jl. A. Yani 159 Gedangan Sidoarjo</v>
      </c>
      <c r="D595" s="184" t="str">
        <f t="array" ref="D595">_xlfn.XLOOKUP(G595,DATABASE!$A$2:$A$809,DATABASE!$C$2:$C$809)</f>
        <v>CAPEM</v>
      </c>
      <c r="E595" s="184" t="s">
        <v>351</v>
      </c>
      <c r="F595" s="184" t="s">
        <v>243</v>
      </c>
      <c r="G595" s="184" t="s">
        <v>1403</v>
      </c>
      <c r="H595" s="184">
        <v>202512.0</v>
      </c>
      <c r="I595" s="184" t="s">
        <v>753</v>
      </c>
      <c r="J595" s="182"/>
      <c r="K595" s="184"/>
      <c r="L595" s="182" t="s">
        <v>1405</v>
      </c>
      <c r="M595" s="194" t="s">
        <v>2912</v>
      </c>
      <c r="N595" s="191"/>
      <c r="O595" s="192">
        <v>7.48</v>
      </c>
      <c r="P595" s="194"/>
      <c r="Q595" s="195">
        <f t="shared" ref="Q595:R595" si="594">(O595*24*3600*30/8)/100000</f>
        <v>24.2352</v>
      </c>
      <c r="R595" s="195">
        <f t="shared" si="594"/>
        <v>0</v>
      </c>
      <c r="S595" s="197">
        <v>0.0</v>
      </c>
      <c r="T595" s="201">
        <f t="shared" si="31"/>
        <v>1</v>
      </c>
      <c r="U595" s="201">
        <v>0.99</v>
      </c>
      <c r="V595" s="194">
        <v>2678400.0</v>
      </c>
      <c r="W595" s="182">
        <f t="shared" si="3"/>
        <v>0</v>
      </c>
      <c r="X595" s="203" t="s">
        <v>291</v>
      </c>
      <c r="Y595" s="204">
        <v>2792792.0</v>
      </c>
      <c r="Z595" s="182"/>
      <c r="AA595" s="182"/>
      <c r="AB595" s="182"/>
      <c r="AC595" s="182"/>
      <c r="AD595" s="182"/>
      <c r="AE595" s="206">
        <f t="shared" si="137"/>
        <v>2792792</v>
      </c>
      <c r="AF595" s="207">
        <f t="shared" si="5"/>
        <v>2792792</v>
      </c>
      <c r="AG595" s="184"/>
      <c r="AH595" s="170"/>
      <c r="AI595" s="184"/>
      <c r="AJ595" s="2"/>
      <c r="AK595" s="2"/>
      <c r="AL595" s="10"/>
      <c r="AM595" s="211"/>
      <c r="AN595" s="51"/>
      <c r="AO595" s="212"/>
      <c r="AP595" s="10"/>
      <c r="AQ595" s="213"/>
      <c r="AR595" s="213"/>
      <c r="AS595" s="211"/>
      <c r="AT595" s="211"/>
      <c r="AU595" s="211"/>
      <c r="AV595" s="214"/>
      <c r="AW595" s="21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</row>
    <row r="596" ht="22.5" customHeight="1">
      <c r="A596" s="170">
        <f t="shared" si="6"/>
        <v>591</v>
      </c>
      <c r="B596" s="173" t="s">
        <v>3059</v>
      </c>
      <c r="C596" s="182" t="str">
        <f t="array" ref="C596">_xlfn.XLOOKUP(G596,DATABASE!$A$2:$A$809,DATABASE!$B$2:$B$809)</f>
        <v>Capem Porong, Jl. Bayangkara 547 Porong Sidoarjo</v>
      </c>
      <c r="D596" s="184" t="str">
        <f t="array" ref="D596">_xlfn.XLOOKUP(G596,DATABASE!$A$2:$A$809,DATABASE!$C$2:$C$809)</f>
        <v>CAPEM</v>
      </c>
      <c r="E596" s="184" t="s">
        <v>351</v>
      </c>
      <c r="F596" s="184" t="s">
        <v>243</v>
      </c>
      <c r="G596" s="184" t="s">
        <v>2739</v>
      </c>
      <c r="H596" s="184">
        <v>202512.0</v>
      </c>
      <c r="I596" s="184" t="s">
        <v>753</v>
      </c>
      <c r="J596" s="182"/>
      <c r="K596" s="184"/>
      <c r="L596" s="182" t="s">
        <v>2741</v>
      </c>
      <c r="M596" s="194" t="s">
        <v>3372</v>
      </c>
      <c r="N596" s="191"/>
      <c r="O596" s="192">
        <v>20.01</v>
      </c>
      <c r="P596" s="194"/>
      <c r="Q596" s="195">
        <f t="shared" ref="Q596:R596" si="595">(O596*24*3600*30/8)/100000</f>
        <v>64.8324</v>
      </c>
      <c r="R596" s="195">
        <f t="shared" si="595"/>
        <v>0</v>
      </c>
      <c r="S596" s="197">
        <v>540.0</v>
      </c>
      <c r="T596" s="201">
        <f t="shared" si="31"/>
        <v>0.9997983871</v>
      </c>
      <c r="U596" s="201">
        <v>0.99</v>
      </c>
      <c r="V596" s="194">
        <v>2678400.0</v>
      </c>
      <c r="W596" s="182">
        <f t="shared" si="3"/>
        <v>0</v>
      </c>
      <c r="X596" s="203" t="s">
        <v>291</v>
      </c>
      <c r="Y596" s="204">
        <v>2792792.0</v>
      </c>
      <c r="Z596" s="182"/>
      <c r="AA596" s="182"/>
      <c r="AB596" s="182"/>
      <c r="AC596" s="182"/>
      <c r="AD596" s="182"/>
      <c r="AE596" s="206">
        <f t="shared" si="137"/>
        <v>2792792</v>
      </c>
      <c r="AF596" s="207">
        <f t="shared" si="5"/>
        <v>2792792</v>
      </c>
      <c r="AG596" s="184"/>
      <c r="AH596" s="170"/>
      <c r="AI596" s="184"/>
      <c r="AJ596" s="2"/>
      <c r="AK596" s="2"/>
      <c r="AL596" s="10"/>
      <c r="AM596" s="211"/>
      <c r="AN596" s="51"/>
      <c r="AO596" s="212"/>
      <c r="AP596" s="10"/>
      <c r="AQ596" s="213"/>
      <c r="AR596" s="213"/>
      <c r="AS596" s="211"/>
      <c r="AT596" s="211"/>
      <c r="AU596" s="211"/>
      <c r="AV596" s="214"/>
      <c r="AW596" s="21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</row>
    <row r="597" ht="22.5" customHeight="1">
      <c r="A597" s="170">
        <f t="shared" si="6"/>
        <v>592</v>
      </c>
      <c r="B597" s="173" t="s">
        <v>3059</v>
      </c>
      <c r="C597" s="182" t="str">
        <f t="array" ref="C597">_xlfn.XLOOKUP(G597,DATABASE!$A$2:$A$809,DATABASE!$B$2:$B$809)</f>
        <v>Payment Point Buduran, Jl Moch. Mangunduprojo 270,Sidoarjo</v>
      </c>
      <c r="D597" s="184" t="str">
        <f t="array" ref="D597">_xlfn.XLOOKUP(G597,DATABASE!$A$2:$A$809,DATABASE!$C$2:$C$809)</f>
        <v>PAYMENT POINT</v>
      </c>
      <c r="E597" s="184" t="s">
        <v>351</v>
      </c>
      <c r="F597" s="184" t="s">
        <v>243</v>
      </c>
      <c r="G597" s="184" t="s">
        <v>2746</v>
      </c>
      <c r="H597" s="184">
        <v>202512.0</v>
      </c>
      <c r="I597" s="184" t="s">
        <v>461</v>
      </c>
      <c r="J597" s="182"/>
      <c r="K597" s="184"/>
      <c r="L597" s="182" t="s">
        <v>2748</v>
      </c>
      <c r="M597" s="194" t="s">
        <v>3372</v>
      </c>
      <c r="N597" s="191"/>
      <c r="O597" s="192">
        <v>21.26</v>
      </c>
      <c r="P597" s="194"/>
      <c r="Q597" s="195">
        <f t="shared" ref="Q597:R597" si="596">(O597*24*3600*30/8)/100000</f>
        <v>68.8824</v>
      </c>
      <c r="R597" s="195">
        <f t="shared" si="596"/>
        <v>0</v>
      </c>
      <c r="S597" s="197">
        <v>0.0</v>
      </c>
      <c r="T597" s="201">
        <f t="shared" si="31"/>
        <v>1</v>
      </c>
      <c r="U597" s="201">
        <v>0.99</v>
      </c>
      <c r="V597" s="194">
        <v>2678400.0</v>
      </c>
      <c r="W597" s="182">
        <f t="shared" si="3"/>
        <v>0</v>
      </c>
      <c r="X597" s="203" t="s">
        <v>291</v>
      </c>
      <c r="Y597" s="204">
        <v>2319819.0</v>
      </c>
      <c r="Z597" s="182"/>
      <c r="AA597" s="182"/>
      <c r="AB597" s="182"/>
      <c r="AC597" s="182"/>
      <c r="AD597" s="182"/>
      <c r="AE597" s="206">
        <f t="shared" si="137"/>
        <v>2319819</v>
      </c>
      <c r="AF597" s="207">
        <f t="shared" si="5"/>
        <v>2319819</v>
      </c>
      <c r="AG597" s="184"/>
      <c r="AH597" s="170"/>
      <c r="AI597" s="184"/>
      <c r="AJ597" s="2"/>
      <c r="AK597" s="2"/>
      <c r="AL597" s="10"/>
      <c r="AM597" s="211"/>
      <c r="AN597" s="51"/>
      <c r="AO597" s="212"/>
      <c r="AP597" s="10"/>
      <c r="AQ597" s="213"/>
      <c r="AR597" s="213"/>
      <c r="AS597" s="211"/>
      <c r="AT597" s="211"/>
      <c r="AU597" s="211"/>
      <c r="AV597" s="214"/>
      <c r="AW597" s="21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</row>
    <row r="598" ht="22.5" customHeight="1">
      <c r="A598" s="170">
        <f t="shared" si="6"/>
        <v>593</v>
      </c>
      <c r="B598" s="173" t="s">
        <v>3059</v>
      </c>
      <c r="C598" s="182" t="str">
        <f t="array" ref="C598">_xlfn.XLOOKUP(G598,DATABASE!$A$2:$A$809,DATABASE!$B$2:$B$809)</f>
        <v>Payment Point Balong Bendo, Jl. Mayjend Bambang Yuwono 2, Sidoarjo</v>
      </c>
      <c r="D598" s="184" t="str">
        <f t="array" ref="D598">_xlfn.XLOOKUP(G598,DATABASE!$A$2:$A$809,DATABASE!$C$2:$C$809)</f>
        <v>PAYMENT POINT</v>
      </c>
      <c r="E598" s="184" t="s">
        <v>351</v>
      </c>
      <c r="F598" s="184" t="s">
        <v>243</v>
      </c>
      <c r="G598" s="184" t="s">
        <v>1547</v>
      </c>
      <c r="H598" s="184">
        <v>202512.0</v>
      </c>
      <c r="I598" s="184" t="s">
        <v>461</v>
      </c>
      <c r="J598" s="182"/>
      <c r="K598" s="184"/>
      <c r="L598" s="182" t="s">
        <v>1549</v>
      </c>
      <c r="M598" s="194" t="s">
        <v>3372</v>
      </c>
      <c r="N598" s="191"/>
      <c r="O598" s="192">
        <v>36.38</v>
      </c>
      <c r="P598" s="194"/>
      <c r="Q598" s="195">
        <f t="shared" ref="Q598:R598" si="597">(O598*24*3600*30/8)/100000</f>
        <v>117.8712</v>
      </c>
      <c r="R598" s="195">
        <f t="shared" si="597"/>
        <v>0</v>
      </c>
      <c r="S598" s="197">
        <v>0.0</v>
      </c>
      <c r="T598" s="201">
        <f t="shared" si="31"/>
        <v>1</v>
      </c>
      <c r="U598" s="201">
        <v>0.99</v>
      </c>
      <c r="V598" s="194">
        <v>2678400.0</v>
      </c>
      <c r="W598" s="182">
        <f t="shared" si="3"/>
        <v>0</v>
      </c>
      <c r="X598" s="203" t="s">
        <v>291</v>
      </c>
      <c r="Y598" s="204">
        <v>2319819.0</v>
      </c>
      <c r="Z598" s="182"/>
      <c r="AA598" s="182"/>
      <c r="AB598" s="182"/>
      <c r="AC598" s="182"/>
      <c r="AD598" s="182"/>
      <c r="AE598" s="206">
        <f t="shared" si="137"/>
        <v>2319819</v>
      </c>
      <c r="AF598" s="207">
        <f t="shared" si="5"/>
        <v>2319819</v>
      </c>
      <c r="AG598" s="184"/>
      <c r="AH598" s="170"/>
      <c r="AI598" s="184"/>
      <c r="AJ598" s="2"/>
      <c r="AK598" s="2"/>
      <c r="AL598" s="10"/>
      <c r="AM598" s="211"/>
      <c r="AN598" s="51"/>
      <c r="AO598" s="212"/>
      <c r="AP598" s="10"/>
      <c r="AQ598" s="213"/>
      <c r="AR598" s="213"/>
      <c r="AS598" s="211"/>
      <c r="AT598" s="211"/>
      <c r="AU598" s="211"/>
      <c r="AV598" s="214"/>
      <c r="AW598" s="21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</row>
    <row r="599" ht="22.5" customHeight="1">
      <c r="A599" s="170">
        <f t="shared" si="6"/>
        <v>594</v>
      </c>
      <c r="B599" s="173" t="s">
        <v>3059</v>
      </c>
      <c r="C599" s="182" t="str">
        <f t="array" ref="C599">_xlfn.XLOOKUP(G599,DATABASE!$A$2:$A$809,DATABASE!$B$2:$B$809)</f>
        <v>Capem Prambon</v>
      </c>
      <c r="D599" s="184" t="str">
        <f t="array" ref="D599">_xlfn.XLOOKUP(G599,DATABASE!$A$2:$A$809,DATABASE!$C$2:$C$809)</f>
        <v>CAPEM</v>
      </c>
      <c r="E599" s="184" t="s">
        <v>351</v>
      </c>
      <c r="F599" s="184" t="s">
        <v>243</v>
      </c>
      <c r="G599" s="184" t="s">
        <v>2296</v>
      </c>
      <c r="H599" s="184">
        <v>202512.0</v>
      </c>
      <c r="I599" s="184" t="s">
        <v>753</v>
      </c>
      <c r="J599" s="182"/>
      <c r="K599" s="184"/>
      <c r="L599" s="182" t="s">
        <v>2298</v>
      </c>
      <c r="M599" s="194" t="s">
        <v>3869</v>
      </c>
      <c r="N599" s="191"/>
      <c r="O599" s="192">
        <v>34.0</v>
      </c>
      <c r="P599" s="194"/>
      <c r="Q599" s="195">
        <f t="shared" ref="Q599:R599" si="598">(O599*24*3600*30/8)/100000</f>
        <v>110.16</v>
      </c>
      <c r="R599" s="195">
        <f t="shared" si="598"/>
        <v>0</v>
      </c>
      <c r="S599" s="197">
        <v>0.0</v>
      </c>
      <c r="T599" s="201">
        <f t="shared" si="31"/>
        <v>1</v>
      </c>
      <c r="U599" s="201">
        <v>0.99</v>
      </c>
      <c r="V599" s="194">
        <v>2678400.0</v>
      </c>
      <c r="W599" s="182">
        <f t="shared" si="3"/>
        <v>0</v>
      </c>
      <c r="X599" s="203" t="s">
        <v>291</v>
      </c>
      <c r="Y599" s="204">
        <v>2792792.0</v>
      </c>
      <c r="Z599" s="182"/>
      <c r="AA599" s="182"/>
      <c r="AB599" s="182"/>
      <c r="AC599" s="182"/>
      <c r="AD599" s="182"/>
      <c r="AE599" s="206">
        <f t="shared" si="137"/>
        <v>2792792</v>
      </c>
      <c r="AF599" s="207">
        <f t="shared" si="5"/>
        <v>2792792</v>
      </c>
      <c r="AG599" s="184"/>
      <c r="AH599" s="170"/>
      <c r="AI599" s="184"/>
      <c r="AJ599" s="2"/>
      <c r="AK599" s="2"/>
      <c r="AL599" s="10"/>
      <c r="AM599" s="211"/>
      <c r="AN599" s="51"/>
      <c r="AO599" s="212"/>
      <c r="AP599" s="10"/>
      <c r="AQ599" s="213"/>
      <c r="AR599" s="213"/>
      <c r="AS599" s="211"/>
      <c r="AT599" s="211"/>
      <c r="AU599" s="211"/>
      <c r="AV599" s="214"/>
      <c r="AW599" s="21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</row>
    <row r="600" ht="22.5" customHeight="1">
      <c r="A600" s="170">
        <f t="shared" si="6"/>
        <v>595</v>
      </c>
      <c r="B600" s="173" t="s">
        <v>3059</v>
      </c>
      <c r="C600" s="182" t="str">
        <f t="array" ref="C600">_xlfn.XLOOKUP(G600,DATABASE!$A$2:$A$809,DATABASE!$B$2:$B$809)</f>
        <v>Payment Point Wonoayu Jl. Wonoayu 83, Sidoarjo</v>
      </c>
      <c r="D600" s="184" t="str">
        <f t="array" ref="D600">_xlfn.XLOOKUP(G600,DATABASE!$A$2:$A$809,DATABASE!$C$2:$C$809)</f>
        <v>PAYMENT POINT</v>
      </c>
      <c r="E600" s="184" t="s">
        <v>351</v>
      </c>
      <c r="F600" s="184" t="s">
        <v>243</v>
      </c>
      <c r="G600" s="184" t="s">
        <v>2300</v>
      </c>
      <c r="H600" s="184">
        <v>202512.0</v>
      </c>
      <c r="I600" s="184" t="s">
        <v>461</v>
      </c>
      <c r="J600" s="182"/>
      <c r="K600" s="184"/>
      <c r="L600" s="182" t="s">
        <v>2298</v>
      </c>
      <c r="M600" s="194" t="s">
        <v>3869</v>
      </c>
      <c r="N600" s="191"/>
      <c r="O600" s="192">
        <v>3.96</v>
      </c>
      <c r="P600" s="194"/>
      <c r="Q600" s="195">
        <f t="shared" ref="Q600:R600" si="599">(O600*24*3600*30/8)/100000</f>
        <v>12.8304</v>
      </c>
      <c r="R600" s="195">
        <f t="shared" si="599"/>
        <v>0</v>
      </c>
      <c r="S600" s="197">
        <v>0.0</v>
      </c>
      <c r="T600" s="201">
        <f t="shared" si="31"/>
        <v>1</v>
      </c>
      <c r="U600" s="201">
        <v>0.99</v>
      </c>
      <c r="V600" s="194">
        <v>2678400.0</v>
      </c>
      <c r="W600" s="182">
        <f t="shared" si="3"/>
        <v>0</v>
      </c>
      <c r="X600" s="203" t="s">
        <v>291</v>
      </c>
      <c r="Y600" s="204">
        <v>2319819.0</v>
      </c>
      <c r="Z600" s="182"/>
      <c r="AA600" s="182"/>
      <c r="AB600" s="182"/>
      <c r="AC600" s="182"/>
      <c r="AD600" s="182"/>
      <c r="AE600" s="206">
        <f t="shared" si="137"/>
        <v>2319819</v>
      </c>
      <c r="AF600" s="207">
        <f t="shared" si="5"/>
        <v>2319819</v>
      </c>
      <c r="AG600" s="184"/>
      <c r="AH600" s="170"/>
      <c r="AI600" s="184"/>
      <c r="AJ600" s="2"/>
      <c r="AK600" s="2"/>
      <c r="AL600" s="10"/>
      <c r="AM600" s="211"/>
      <c r="AN600" s="51"/>
      <c r="AO600" s="212"/>
      <c r="AP600" s="10"/>
      <c r="AQ600" s="213"/>
      <c r="AR600" s="213"/>
      <c r="AS600" s="211"/>
      <c r="AT600" s="211"/>
      <c r="AU600" s="211"/>
      <c r="AV600" s="214"/>
      <c r="AW600" s="21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</row>
    <row r="601" ht="22.5" customHeight="1">
      <c r="A601" s="170">
        <f t="shared" si="6"/>
        <v>596</v>
      </c>
      <c r="B601" s="173" t="s">
        <v>3059</v>
      </c>
      <c r="C601" s="182" t="str">
        <f t="array" ref="C601">_xlfn.XLOOKUP(G601,DATABASE!$A$2:$A$809,DATABASE!$B$2:$B$809)</f>
        <v>Payment Point Candi, Jl Moch Ridwan No 1 Sidoarjo</v>
      </c>
      <c r="D601" s="184" t="str">
        <f t="array" ref="D601">_xlfn.XLOOKUP(G601,DATABASE!$A$2:$A$809,DATABASE!$C$2:$C$809)</f>
        <v>PAYMENT POINT</v>
      </c>
      <c r="E601" s="184" t="s">
        <v>351</v>
      </c>
      <c r="F601" s="184" t="s">
        <v>243</v>
      </c>
      <c r="G601" s="184" t="s">
        <v>2743</v>
      </c>
      <c r="H601" s="184">
        <v>202512.0</v>
      </c>
      <c r="I601" s="184" t="s">
        <v>461</v>
      </c>
      <c r="J601" s="182"/>
      <c r="K601" s="184"/>
      <c r="L601" s="182" t="s">
        <v>2745</v>
      </c>
      <c r="M601" s="194" t="s">
        <v>3372</v>
      </c>
      <c r="N601" s="191"/>
      <c r="O601" s="192">
        <v>4.56</v>
      </c>
      <c r="P601" s="194"/>
      <c r="Q601" s="195">
        <f t="shared" ref="Q601:R601" si="600">(O601*24*3600*30/8)/100000</f>
        <v>14.7744</v>
      </c>
      <c r="R601" s="195">
        <f t="shared" si="600"/>
        <v>0</v>
      </c>
      <c r="S601" s="197">
        <v>0.0</v>
      </c>
      <c r="T601" s="201">
        <f t="shared" si="31"/>
        <v>1</v>
      </c>
      <c r="U601" s="201">
        <v>0.99</v>
      </c>
      <c r="V601" s="194">
        <v>2678400.0</v>
      </c>
      <c r="W601" s="182">
        <f t="shared" si="3"/>
        <v>0</v>
      </c>
      <c r="X601" s="203" t="s">
        <v>291</v>
      </c>
      <c r="Y601" s="204">
        <v>2319819.0</v>
      </c>
      <c r="Z601" s="182"/>
      <c r="AA601" s="182"/>
      <c r="AB601" s="182"/>
      <c r="AC601" s="182"/>
      <c r="AD601" s="182"/>
      <c r="AE601" s="206">
        <f t="shared" si="137"/>
        <v>2319819</v>
      </c>
      <c r="AF601" s="207">
        <f t="shared" si="5"/>
        <v>2319819</v>
      </c>
      <c r="AG601" s="184"/>
      <c r="AH601" s="170"/>
      <c r="AI601" s="184"/>
      <c r="AJ601" s="2"/>
      <c r="AK601" s="2"/>
      <c r="AL601" s="10"/>
      <c r="AM601" s="211"/>
      <c r="AN601" s="51"/>
      <c r="AO601" s="212"/>
      <c r="AP601" s="10"/>
      <c r="AQ601" s="213"/>
      <c r="AR601" s="213"/>
      <c r="AS601" s="211"/>
      <c r="AT601" s="211"/>
      <c r="AU601" s="211"/>
      <c r="AV601" s="214"/>
      <c r="AW601" s="21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</row>
    <row r="602" ht="22.5" customHeight="1">
      <c r="A602" s="170">
        <f t="shared" si="6"/>
        <v>597</v>
      </c>
      <c r="B602" s="173" t="s">
        <v>3059</v>
      </c>
      <c r="C602" s="182" t="str">
        <f t="array" ref="C602">_xlfn.XLOOKUP(G602,DATABASE!$A$2:$A$809,DATABASE!$B$2:$B$809)</f>
        <v>ATM di Lippo Plz Sda, Jl Raya Jati, Sidoarjo</v>
      </c>
      <c r="D602" s="184" t="str">
        <f t="array" ref="D602">_xlfn.XLOOKUP(G602,DATABASE!$A$2:$A$809,DATABASE!$C$2:$C$809)</f>
        <v>ATM</v>
      </c>
      <c r="E602" s="184" t="s">
        <v>351</v>
      </c>
      <c r="F602" s="184" t="s">
        <v>243</v>
      </c>
      <c r="G602" s="184" t="s">
        <v>1766</v>
      </c>
      <c r="H602" s="184">
        <v>202512.0</v>
      </c>
      <c r="I602" s="184" t="s">
        <v>1258</v>
      </c>
      <c r="J602" s="182"/>
      <c r="K602" s="184"/>
      <c r="L602" s="182" t="s">
        <v>1768</v>
      </c>
      <c r="M602" s="194" t="s">
        <v>3900</v>
      </c>
      <c r="N602" s="191"/>
      <c r="O602" s="192">
        <v>30.91</v>
      </c>
      <c r="P602" s="194"/>
      <c r="Q602" s="195">
        <f t="shared" ref="Q602:R602" si="601">(O602*24*3600*30/8)/100000</f>
        <v>100.1484</v>
      </c>
      <c r="R602" s="195">
        <f t="shared" si="601"/>
        <v>0</v>
      </c>
      <c r="S602" s="197">
        <v>0.0</v>
      </c>
      <c r="T602" s="201">
        <f t="shared" si="31"/>
        <v>1</v>
      </c>
      <c r="U602" s="201">
        <v>0.99</v>
      </c>
      <c r="V602" s="194">
        <v>2678400.0</v>
      </c>
      <c r="W602" s="182">
        <f t="shared" si="3"/>
        <v>0</v>
      </c>
      <c r="X602" s="203" t="s">
        <v>291</v>
      </c>
      <c r="Y602" s="204">
        <v>1300000.0</v>
      </c>
      <c r="Z602" s="182"/>
      <c r="AA602" s="182"/>
      <c r="AB602" s="182"/>
      <c r="AC602" s="182"/>
      <c r="AD602" s="182"/>
      <c r="AE602" s="206">
        <f t="shared" si="137"/>
        <v>1300000</v>
      </c>
      <c r="AF602" s="207">
        <f t="shared" si="5"/>
        <v>1300000</v>
      </c>
      <c r="AG602" s="184"/>
      <c r="AH602" s="170"/>
      <c r="AI602" s="184"/>
      <c r="AJ602" s="2"/>
      <c r="AK602" s="2"/>
      <c r="AL602" s="10"/>
      <c r="AM602" s="211"/>
      <c r="AN602" s="51"/>
      <c r="AO602" s="212"/>
      <c r="AP602" s="10"/>
      <c r="AQ602" s="213"/>
      <c r="AR602" s="213"/>
      <c r="AS602" s="211"/>
      <c r="AT602" s="211"/>
      <c r="AU602" s="211"/>
      <c r="AV602" s="214"/>
      <c r="AW602" s="21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</row>
    <row r="603" ht="22.5" customHeight="1">
      <c r="A603" s="170">
        <f t="shared" si="6"/>
        <v>598</v>
      </c>
      <c r="B603" s="173" t="s">
        <v>3059</v>
      </c>
      <c r="C603" s="182" t="str">
        <f t="array" ref="C603">_xlfn.XLOOKUP(G603,DATABASE!$A$2:$A$809,DATABASE!$B$2:$B$809)</f>
        <v>ATM Dinas Perijinan Jl. Pahlawan 141, Sidoarjo</v>
      </c>
      <c r="D603" s="184" t="str">
        <f t="array" ref="D603">_xlfn.XLOOKUP(G603,DATABASE!$A$2:$A$809,DATABASE!$C$2:$C$809)</f>
        <v>ATM</v>
      </c>
      <c r="E603" s="184" t="s">
        <v>351</v>
      </c>
      <c r="F603" s="184" t="s">
        <v>243</v>
      </c>
      <c r="G603" s="184" t="s">
        <v>1770</v>
      </c>
      <c r="H603" s="184">
        <v>202512.0</v>
      </c>
      <c r="I603" s="184" t="s">
        <v>1258</v>
      </c>
      <c r="J603" s="182"/>
      <c r="K603" s="184"/>
      <c r="L603" s="182" t="s">
        <v>1768</v>
      </c>
      <c r="M603" s="194" t="s">
        <v>3900</v>
      </c>
      <c r="N603" s="191"/>
      <c r="O603" s="192">
        <v>29.11</v>
      </c>
      <c r="P603" s="194"/>
      <c r="Q603" s="195">
        <f t="shared" ref="Q603:R603" si="602">(O603*24*3600*30/8)/100000</f>
        <v>94.3164</v>
      </c>
      <c r="R603" s="195">
        <f t="shared" si="602"/>
        <v>0</v>
      </c>
      <c r="S603" s="197">
        <v>0.0</v>
      </c>
      <c r="T603" s="201">
        <f t="shared" si="31"/>
        <v>1</v>
      </c>
      <c r="U603" s="201">
        <v>0.99</v>
      </c>
      <c r="V603" s="194">
        <v>2678400.0</v>
      </c>
      <c r="W603" s="182">
        <f t="shared" si="3"/>
        <v>0</v>
      </c>
      <c r="X603" s="203" t="s">
        <v>291</v>
      </c>
      <c r="Y603" s="204">
        <v>1300000.0</v>
      </c>
      <c r="Z603" s="182"/>
      <c r="AA603" s="182"/>
      <c r="AB603" s="182"/>
      <c r="AC603" s="182"/>
      <c r="AD603" s="182"/>
      <c r="AE603" s="206">
        <f t="shared" si="137"/>
        <v>1300000</v>
      </c>
      <c r="AF603" s="207">
        <f t="shared" si="5"/>
        <v>1300000</v>
      </c>
      <c r="AG603" s="184"/>
      <c r="AH603" s="170"/>
      <c r="AI603" s="184"/>
      <c r="AJ603" s="2"/>
      <c r="AK603" s="2"/>
      <c r="AL603" s="10"/>
      <c r="AM603" s="211"/>
      <c r="AN603" s="51"/>
      <c r="AO603" s="212"/>
      <c r="AP603" s="10"/>
      <c r="AQ603" s="213"/>
      <c r="AR603" s="213"/>
      <c r="AS603" s="211"/>
      <c r="AT603" s="211"/>
      <c r="AU603" s="211"/>
      <c r="AV603" s="214"/>
      <c r="AW603" s="21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</row>
    <row r="604" ht="22.5" customHeight="1">
      <c r="A604" s="170">
        <f t="shared" si="6"/>
        <v>599</v>
      </c>
      <c r="B604" s="173" t="s">
        <v>3059</v>
      </c>
      <c r="C604" s="182" t="str">
        <f t="array" ref="C604">_xlfn.XLOOKUP(G604,DATABASE!$A$2:$A$809,DATABASE!$B$2:$B$809)</f>
        <v>Kantor Kas Betro Jl. Garuda 47 RT.1 RW.5, Betro Sedati Sidoarjo</v>
      </c>
      <c r="D604" s="184" t="str">
        <f t="array" ref="D604">_xlfn.XLOOKUP(G604,DATABASE!$A$2:$A$809,DATABASE!$C$2:$C$809)</f>
        <v>KANTOR KAS</v>
      </c>
      <c r="E604" s="184" t="s">
        <v>351</v>
      </c>
      <c r="F604" s="184" t="s">
        <v>243</v>
      </c>
      <c r="G604" s="184" t="s">
        <v>2001</v>
      </c>
      <c r="H604" s="184">
        <v>202512.0</v>
      </c>
      <c r="I604" s="184" t="s">
        <v>461</v>
      </c>
      <c r="J604" s="182"/>
      <c r="K604" s="184"/>
      <c r="L604" s="182" t="s">
        <v>2003</v>
      </c>
      <c r="M604" s="194" t="s">
        <v>3381</v>
      </c>
      <c r="N604" s="191"/>
      <c r="O604" s="192">
        <v>4.609999999999999</v>
      </c>
      <c r="P604" s="194"/>
      <c r="Q604" s="195">
        <f t="shared" ref="Q604:R604" si="603">(O604*24*3600*30/8)/100000</f>
        <v>14.9364</v>
      </c>
      <c r="R604" s="195">
        <f t="shared" si="603"/>
        <v>0</v>
      </c>
      <c r="S604" s="197">
        <v>0.0</v>
      </c>
      <c r="T604" s="201">
        <f t="shared" si="31"/>
        <v>1</v>
      </c>
      <c r="U604" s="201">
        <v>0.99</v>
      </c>
      <c r="V604" s="194">
        <v>2678400.0</v>
      </c>
      <c r="W604" s="182">
        <f t="shared" si="3"/>
        <v>0</v>
      </c>
      <c r="X604" s="203" t="s">
        <v>291</v>
      </c>
      <c r="Y604" s="204">
        <v>2319819.0</v>
      </c>
      <c r="Z604" s="182"/>
      <c r="AA604" s="182"/>
      <c r="AB604" s="182"/>
      <c r="AC604" s="182"/>
      <c r="AD604" s="182"/>
      <c r="AE604" s="206">
        <f t="shared" si="137"/>
        <v>2319819</v>
      </c>
      <c r="AF604" s="207">
        <f t="shared" si="5"/>
        <v>2319819</v>
      </c>
      <c r="AG604" s="184"/>
      <c r="AH604" s="170"/>
      <c r="AI604" s="184"/>
      <c r="AJ604" s="2"/>
      <c r="AK604" s="2"/>
      <c r="AL604" s="10"/>
      <c r="AM604" s="211"/>
      <c r="AN604" s="51"/>
      <c r="AO604" s="212"/>
      <c r="AP604" s="10"/>
      <c r="AQ604" s="213"/>
      <c r="AR604" s="213"/>
      <c r="AS604" s="211"/>
      <c r="AT604" s="211"/>
      <c r="AU604" s="211"/>
      <c r="AV604" s="214"/>
      <c r="AW604" s="21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</row>
    <row r="605" ht="22.5" customHeight="1">
      <c r="A605" s="170">
        <f t="shared" si="6"/>
        <v>600</v>
      </c>
      <c r="B605" s="173" t="s">
        <v>3059</v>
      </c>
      <c r="C605" s="182" t="str">
        <f t="array" ref="C605">_xlfn.XLOOKUP(G605,DATABASE!$A$2:$A$809,DATABASE!$B$2:$B$809)</f>
        <v>ATM Dinsos, Jl. Raya Jati No.1 Sidoarjo</v>
      </c>
      <c r="D605" s="184" t="str">
        <f t="array" ref="D605">_xlfn.XLOOKUP(G605,DATABASE!$A$2:$A$809,DATABASE!$C$2:$C$809)</f>
        <v>ATM</v>
      </c>
      <c r="E605" s="184" t="s">
        <v>351</v>
      </c>
      <c r="F605" s="184" t="s">
        <v>243</v>
      </c>
      <c r="G605" s="184" t="s">
        <v>2346</v>
      </c>
      <c r="H605" s="184">
        <v>202512.0</v>
      </c>
      <c r="I605" s="184" t="s">
        <v>1258</v>
      </c>
      <c r="J605" s="182"/>
      <c r="K605" s="184"/>
      <c r="L605" s="182" t="s">
        <v>2348</v>
      </c>
      <c r="M605" s="194" t="s">
        <v>3922</v>
      </c>
      <c r="N605" s="191"/>
      <c r="O605" s="192">
        <v>29.76</v>
      </c>
      <c r="P605" s="194"/>
      <c r="Q605" s="195">
        <f t="shared" ref="Q605:R605" si="604">(O605*24*3600*30/8)/100000</f>
        <v>96.4224</v>
      </c>
      <c r="R605" s="195">
        <f t="shared" si="604"/>
        <v>0</v>
      </c>
      <c r="S605" s="197">
        <v>0.0</v>
      </c>
      <c r="T605" s="201">
        <f t="shared" si="31"/>
        <v>1</v>
      </c>
      <c r="U605" s="201">
        <v>0.99</v>
      </c>
      <c r="V605" s="194">
        <v>2678400.0</v>
      </c>
      <c r="W605" s="182">
        <f t="shared" si="3"/>
        <v>0</v>
      </c>
      <c r="X605" s="203" t="s">
        <v>291</v>
      </c>
      <c r="Y605" s="204">
        <v>1300000.0</v>
      </c>
      <c r="Z605" s="182"/>
      <c r="AA605" s="182"/>
      <c r="AB605" s="182"/>
      <c r="AC605" s="182"/>
      <c r="AD605" s="182"/>
      <c r="AE605" s="206">
        <f t="shared" si="137"/>
        <v>1300000</v>
      </c>
      <c r="AF605" s="207">
        <f t="shared" si="5"/>
        <v>1300000</v>
      </c>
      <c r="AG605" s="184"/>
      <c r="AH605" s="170"/>
      <c r="AI605" s="184"/>
      <c r="AJ605" s="2"/>
      <c r="AK605" s="2"/>
      <c r="AL605" s="10"/>
      <c r="AM605" s="211"/>
      <c r="AN605" s="51"/>
      <c r="AO605" s="212"/>
      <c r="AP605" s="10"/>
      <c r="AQ605" s="213"/>
      <c r="AR605" s="213"/>
      <c r="AS605" s="211"/>
      <c r="AT605" s="211"/>
      <c r="AU605" s="211"/>
      <c r="AV605" s="214"/>
      <c r="AW605" s="21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</row>
    <row r="606" ht="22.5" customHeight="1">
      <c r="A606" s="170">
        <f t="shared" si="6"/>
        <v>601</v>
      </c>
      <c r="B606" s="173" t="s">
        <v>3059</v>
      </c>
      <c r="C606" s="182" t="str">
        <f t="array" ref="C606">_xlfn.XLOOKUP(G606,DATABASE!$A$2:$A$809,DATABASE!$B$2:$B$809)</f>
        <v>ATM Dinas Lingkungan Hidup &amp; Kebersihan (DLHK), Gedung DLHK, Jl. Raya Siwalanpanji No. 36, Bedrek, Kec. Buduran, Kab. Sidoarjo</v>
      </c>
      <c r="D606" s="184" t="str">
        <f t="array" ref="D606">_xlfn.XLOOKUP(G606,DATABASE!$A$2:$A$809,DATABASE!$C$2:$C$809)</f>
        <v>ATM</v>
      </c>
      <c r="E606" s="184" t="s">
        <v>351</v>
      </c>
      <c r="F606" s="184" t="s">
        <v>243</v>
      </c>
      <c r="G606" s="184" t="s">
        <v>2350</v>
      </c>
      <c r="H606" s="184">
        <v>202512.0</v>
      </c>
      <c r="I606" s="184" t="s">
        <v>1258</v>
      </c>
      <c r="J606" s="182"/>
      <c r="K606" s="184"/>
      <c r="L606" s="182" t="s">
        <v>2348</v>
      </c>
      <c r="M606" s="194" t="s">
        <v>3922</v>
      </c>
      <c r="N606" s="191"/>
      <c r="O606" s="192">
        <v>0.15328</v>
      </c>
      <c r="P606" s="194"/>
      <c r="Q606" s="195">
        <f t="shared" ref="Q606:R606" si="605">(O606*24*3600*30/8)/100000</f>
        <v>0.4966272</v>
      </c>
      <c r="R606" s="195">
        <f t="shared" si="605"/>
        <v>0</v>
      </c>
      <c r="S606" s="197">
        <v>0.0</v>
      </c>
      <c r="T606" s="201">
        <f t="shared" si="31"/>
        <v>1</v>
      </c>
      <c r="U606" s="201">
        <v>0.99</v>
      </c>
      <c r="V606" s="194">
        <v>2678400.0</v>
      </c>
      <c r="W606" s="182">
        <f t="shared" si="3"/>
        <v>0</v>
      </c>
      <c r="X606" s="203" t="s">
        <v>291</v>
      </c>
      <c r="Y606" s="204">
        <v>1300000.0</v>
      </c>
      <c r="Z606" s="182"/>
      <c r="AA606" s="182"/>
      <c r="AB606" s="182"/>
      <c r="AC606" s="182"/>
      <c r="AD606" s="182"/>
      <c r="AE606" s="206">
        <f t="shared" si="137"/>
        <v>1300000</v>
      </c>
      <c r="AF606" s="207">
        <f t="shared" si="5"/>
        <v>1300000</v>
      </c>
      <c r="AG606" s="184"/>
      <c r="AH606" s="170"/>
      <c r="AI606" s="184"/>
      <c r="AJ606" s="2"/>
      <c r="AK606" s="2"/>
      <c r="AL606" s="10"/>
      <c r="AM606" s="211"/>
      <c r="AN606" s="51"/>
      <c r="AO606" s="212"/>
      <c r="AP606" s="10"/>
      <c r="AQ606" s="213"/>
      <c r="AR606" s="213"/>
      <c r="AS606" s="211"/>
      <c r="AT606" s="211"/>
      <c r="AU606" s="211"/>
      <c r="AV606" s="214"/>
      <c r="AW606" s="21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</row>
    <row r="607" ht="22.5" customHeight="1">
      <c r="A607" s="170">
        <f t="shared" si="6"/>
        <v>602</v>
      </c>
      <c r="B607" s="173" t="s">
        <v>3059</v>
      </c>
      <c r="C607" s="182" t="str">
        <f t="array" ref="C607">_xlfn.XLOOKUP(G607,DATABASE!$A$2:$A$809,DATABASE!$B$2:$B$809)</f>
        <v>ATM Alfamart Kemantren,Jl Raya Kludan No 17 Kec.Tanggulangin - Sidoarjo</v>
      </c>
      <c r="D607" s="184" t="str">
        <f t="array" ref="D607">_xlfn.XLOOKUP(G607,DATABASE!$A$2:$A$809,DATABASE!$C$2:$C$809)</f>
        <v>ATM</v>
      </c>
      <c r="E607" s="184" t="s">
        <v>351</v>
      </c>
      <c r="F607" s="184" t="s">
        <v>243</v>
      </c>
      <c r="G607" s="184" t="s">
        <v>2382</v>
      </c>
      <c r="H607" s="184">
        <v>202512.0</v>
      </c>
      <c r="I607" s="184" t="s">
        <v>1258</v>
      </c>
      <c r="J607" s="182"/>
      <c r="K607" s="184"/>
      <c r="L607" s="182" t="s">
        <v>2384</v>
      </c>
      <c r="M607" s="194" t="s">
        <v>3937</v>
      </c>
      <c r="N607" s="191"/>
      <c r="O607" s="192">
        <v>32.19</v>
      </c>
      <c r="P607" s="194"/>
      <c r="Q607" s="195">
        <f t="shared" ref="Q607:R607" si="606">(O607*24*3600*30/8)/100000</f>
        <v>104.2956</v>
      </c>
      <c r="R607" s="195">
        <f t="shared" si="606"/>
        <v>0</v>
      </c>
      <c r="S607" s="197">
        <v>0.0</v>
      </c>
      <c r="T607" s="201">
        <f t="shared" si="31"/>
        <v>1</v>
      </c>
      <c r="U607" s="201">
        <v>0.99</v>
      </c>
      <c r="V607" s="194">
        <v>2678400.0</v>
      </c>
      <c r="W607" s="182">
        <f t="shared" si="3"/>
        <v>0</v>
      </c>
      <c r="X607" s="203" t="s">
        <v>291</v>
      </c>
      <c r="Y607" s="204">
        <v>1300000.0</v>
      </c>
      <c r="Z607" s="182"/>
      <c r="AA607" s="182"/>
      <c r="AB607" s="182"/>
      <c r="AC607" s="182"/>
      <c r="AD607" s="182"/>
      <c r="AE607" s="206">
        <f t="shared" si="137"/>
        <v>1300000</v>
      </c>
      <c r="AF607" s="207">
        <f t="shared" si="5"/>
        <v>1300000</v>
      </c>
      <c r="AG607" s="184"/>
      <c r="AH607" s="170"/>
      <c r="AI607" s="184"/>
      <c r="AJ607" s="2"/>
      <c r="AK607" s="2"/>
      <c r="AL607" s="10"/>
      <c r="AM607" s="211"/>
      <c r="AN607" s="51"/>
      <c r="AO607" s="212"/>
      <c r="AP607" s="10"/>
      <c r="AQ607" s="213"/>
      <c r="AR607" s="213"/>
      <c r="AS607" s="211"/>
      <c r="AT607" s="211"/>
      <c r="AU607" s="211"/>
      <c r="AV607" s="214"/>
      <c r="AW607" s="21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</row>
    <row r="608" ht="22.5" customHeight="1">
      <c r="A608" s="170">
        <f t="shared" si="6"/>
        <v>603</v>
      </c>
      <c r="B608" s="173" t="s">
        <v>3059</v>
      </c>
      <c r="C608" s="182" t="str">
        <f t="array" ref="C608">_xlfn.XLOOKUP(G608,DATABASE!$A$2:$A$809,DATABASE!$B$2:$B$809)</f>
        <v>Payment Point Kec. Sukodono ,Jl. Raya Bukit Kweni, Desa Anggaswangi, Kel Sukodono, Sidoarjo</v>
      </c>
      <c r="D608" s="184" t="str">
        <f t="array" ref="D608">_xlfn.XLOOKUP(G608,DATABASE!$A$2:$A$809,DATABASE!$C$2:$C$809)</f>
        <v>PAYMENT POINT</v>
      </c>
      <c r="E608" s="184" t="s">
        <v>351</v>
      </c>
      <c r="F608" s="184" t="s">
        <v>243</v>
      </c>
      <c r="G608" s="184" t="s">
        <v>619</v>
      </c>
      <c r="H608" s="184">
        <v>202512.0</v>
      </c>
      <c r="I608" s="184" t="s">
        <v>461</v>
      </c>
      <c r="J608" s="182"/>
      <c r="K608" s="184"/>
      <c r="L608" s="182" t="s">
        <v>621</v>
      </c>
      <c r="M608" s="194" t="s">
        <v>3951</v>
      </c>
      <c r="N608" s="191"/>
      <c r="O608" s="192">
        <v>0.32065</v>
      </c>
      <c r="P608" s="194"/>
      <c r="Q608" s="195">
        <f t="shared" ref="Q608:R608" si="607">(O608*24*3600*30/8)/100000</f>
        <v>1.038906</v>
      </c>
      <c r="R608" s="195">
        <f t="shared" si="607"/>
        <v>0</v>
      </c>
      <c r="S608" s="197">
        <v>0.0</v>
      </c>
      <c r="T608" s="201">
        <f t="shared" si="31"/>
        <v>1</v>
      </c>
      <c r="U608" s="201">
        <v>0.99</v>
      </c>
      <c r="V608" s="194">
        <v>2678400.0</v>
      </c>
      <c r="W608" s="182">
        <f t="shared" si="3"/>
        <v>0</v>
      </c>
      <c r="X608" s="203" t="s">
        <v>291</v>
      </c>
      <c r="Y608" s="204">
        <v>2319819.0</v>
      </c>
      <c r="Z608" s="182"/>
      <c r="AA608" s="182"/>
      <c r="AB608" s="182"/>
      <c r="AC608" s="182"/>
      <c r="AD608" s="182"/>
      <c r="AE608" s="206">
        <f t="shared" si="137"/>
        <v>2319819</v>
      </c>
      <c r="AF608" s="207">
        <f t="shared" si="5"/>
        <v>2319819</v>
      </c>
      <c r="AG608" s="184"/>
      <c r="AH608" s="170"/>
      <c r="AI608" s="184"/>
      <c r="AJ608" s="2"/>
      <c r="AK608" s="2"/>
      <c r="AL608" s="10"/>
      <c r="AM608" s="211"/>
      <c r="AN608" s="51"/>
      <c r="AO608" s="212"/>
      <c r="AP608" s="10"/>
      <c r="AQ608" s="213"/>
      <c r="AR608" s="213"/>
      <c r="AS608" s="211"/>
      <c r="AT608" s="211"/>
      <c r="AU608" s="211"/>
      <c r="AV608" s="799"/>
      <c r="AW608" s="800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</row>
    <row r="609" ht="22.5" customHeight="1">
      <c r="A609" s="170">
        <f t="shared" si="6"/>
        <v>604</v>
      </c>
      <c r="B609" s="173" t="s">
        <v>3059</v>
      </c>
      <c r="C609" s="182" t="str">
        <f t="array" ref="C609">_xlfn.XLOOKUP(G609,DATABASE!$A$2:$A$809,DATABASE!$B$2:$B$809)</f>
        <v>Host To Host PPB Online RSUD Sidoarjo, Jl. Raya Mojopahit No. 667 Sidoarjo (Ruang IT)</v>
      </c>
      <c r="D609" s="184" t="str">
        <f t="array" ref="D609">_xlfn.XLOOKUP(G609,DATABASE!$A$2:$A$809,DATABASE!$C$2:$C$809)</f>
        <v>H2H</v>
      </c>
      <c r="E609" s="184" t="s">
        <v>351</v>
      </c>
      <c r="F609" s="184" t="s">
        <v>243</v>
      </c>
      <c r="G609" s="184" t="s">
        <v>623</v>
      </c>
      <c r="H609" s="184">
        <v>202512.0</v>
      </c>
      <c r="I609" s="184" t="s">
        <v>461</v>
      </c>
      <c r="J609" s="182"/>
      <c r="K609" s="184"/>
      <c r="L609" s="182" t="s">
        <v>621</v>
      </c>
      <c r="M609" s="194" t="s">
        <v>3951</v>
      </c>
      <c r="N609" s="191"/>
      <c r="O609" s="192">
        <v>3.92</v>
      </c>
      <c r="P609" s="194"/>
      <c r="Q609" s="195">
        <f t="shared" ref="Q609:R609" si="608">(O609*24*3600*30/8)/100000</f>
        <v>12.7008</v>
      </c>
      <c r="R609" s="195">
        <f t="shared" si="608"/>
        <v>0</v>
      </c>
      <c r="S609" s="197">
        <v>0.0</v>
      </c>
      <c r="T609" s="201">
        <f t="shared" si="31"/>
        <v>1</v>
      </c>
      <c r="U609" s="201">
        <v>0.99</v>
      </c>
      <c r="V609" s="194">
        <v>2678400.0</v>
      </c>
      <c r="W609" s="182">
        <f t="shared" si="3"/>
        <v>0</v>
      </c>
      <c r="X609" s="203" t="s">
        <v>291</v>
      </c>
      <c r="Y609" s="204">
        <v>2319819.0</v>
      </c>
      <c r="Z609" s="182"/>
      <c r="AA609" s="182"/>
      <c r="AB609" s="182"/>
      <c r="AC609" s="182"/>
      <c r="AD609" s="182"/>
      <c r="AE609" s="206">
        <f t="shared" si="137"/>
        <v>2319819</v>
      </c>
      <c r="AF609" s="207">
        <f t="shared" si="5"/>
        <v>2319819</v>
      </c>
      <c r="AG609" s="184"/>
      <c r="AH609" s="170"/>
      <c r="AI609" s="184"/>
      <c r="AJ609" s="2"/>
      <c r="AK609" s="2"/>
      <c r="AL609" s="10"/>
      <c r="AM609" s="211"/>
      <c r="AN609" s="51"/>
      <c r="AO609" s="212"/>
      <c r="AP609" s="10"/>
      <c r="AQ609" s="213"/>
      <c r="AR609" s="213"/>
      <c r="AS609" s="211"/>
      <c r="AT609" s="211"/>
      <c r="AU609" s="211"/>
      <c r="AV609" s="214"/>
      <c r="AW609" s="21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</row>
    <row r="610" ht="22.5" customHeight="1">
      <c r="A610" s="170">
        <f t="shared" si="6"/>
        <v>605</v>
      </c>
      <c r="B610" s="173" t="s">
        <v>3059</v>
      </c>
      <c r="C610" s="182" t="str">
        <f t="array" ref="C610">_xlfn.XLOOKUP(G610,DATABASE!$A$2:$A$809,DATABASE!$B$2:$B$809)</f>
        <v>Payment Point RSUD Sibar Sidoarjo JL. Bibis Bunder Kamera'an Tambak Kemerakan Kec. Krian, Sidoarjo</v>
      </c>
      <c r="D610" s="184" t="str">
        <f t="array" ref="D610">_xlfn.XLOOKUP(G610,DATABASE!$A$2:$A$809,DATABASE!$C$2:$C$809)</f>
        <v>PAYMENT POINT</v>
      </c>
      <c r="E610" s="184" t="s">
        <v>351</v>
      </c>
      <c r="F610" s="184" t="s">
        <v>243</v>
      </c>
      <c r="G610" s="184" t="s">
        <v>537</v>
      </c>
      <c r="H610" s="184">
        <v>202512.0</v>
      </c>
      <c r="I610" s="184" t="s">
        <v>461</v>
      </c>
      <c r="J610" s="182"/>
      <c r="K610" s="184"/>
      <c r="L610" s="182" t="s">
        <v>539</v>
      </c>
      <c r="M610" s="191">
        <v>45756.0</v>
      </c>
      <c r="N610" s="191"/>
      <c r="O610" s="192">
        <v>0.22931</v>
      </c>
      <c r="P610" s="194"/>
      <c r="Q610" s="195">
        <f t="shared" ref="Q610:R610" si="609">(O610*24*3600*30/8)/100000</f>
        <v>0.7429644</v>
      </c>
      <c r="R610" s="195">
        <f t="shared" si="609"/>
        <v>0</v>
      </c>
      <c r="S610" s="197">
        <v>0.0</v>
      </c>
      <c r="T610" s="201">
        <f t="shared" si="31"/>
        <v>1</v>
      </c>
      <c r="U610" s="201">
        <v>0.99</v>
      </c>
      <c r="V610" s="194">
        <v>2678400.0</v>
      </c>
      <c r="W610" s="182">
        <f t="shared" si="3"/>
        <v>0</v>
      </c>
      <c r="X610" s="203" t="s">
        <v>291</v>
      </c>
      <c r="Y610" s="204">
        <v>2319819.0</v>
      </c>
      <c r="Z610" s="182"/>
      <c r="AA610" s="182"/>
      <c r="AB610" s="182"/>
      <c r="AC610" s="182"/>
      <c r="AD610" s="182"/>
      <c r="AE610" s="206">
        <f t="shared" si="137"/>
        <v>2319819</v>
      </c>
      <c r="AF610" s="207">
        <f t="shared" si="5"/>
        <v>2319819</v>
      </c>
      <c r="AG610" s="184"/>
      <c r="AH610" s="170" t="s">
        <v>276</v>
      </c>
      <c r="AI610" s="184"/>
      <c r="AJ610" s="2"/>
      <c r="AK610" s="2"/>
      <c r="AL610" s="10"/>
      <c r="AM610" s="211"/>
      <c r="AN610" s="51"/>
      <c r="AO610" s="212"/>
      <c r="AP610" s="10"/>
      <c r="AQ610" s="213"/>
      <c r="AR610" s="213"/>
      <c r="AS610" s="211"/>
      <c r="AT610" s="211"/>
      <c r="AU610" s="211"/>
      <c r="AV610" s="214"/>
      <c r="AW610" s="21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</row>
    <row r="611" ht="22.5" customHeight="1">
      <c r="A611" s="170">
        <f t="shared" si="6"/>
        <v>606</v>
      </c>
      <c r="B611" s="173" t="s">
        <v>3129</v>
      </c>
      <c r="C611" s="182" t="str">
        <f t="array" ref="C611">_xlfn.XLOOKUP(G611,DATABASE!$A$2:$A$809,DATABASE!$B$2:$B$809)</f>
        <v>Cabang Lamongan, Pangsud No.74</v>
      </c>
      <c r="D611" s="184" t="str">
        <f t="array" ref="D611">_xlfn.XLOOKUP(G611,DATABASE!$A$2:$A$809,DATABASE!$C$2:$C$809)</f>
        <v>CABANG</v>
      </c>
      <c r="E611" s="184" t="s">
        <v>351</v>
      </c>
      <c r="F611" s="184" t="s">
        <v>243</v>
      </c>
      <c r="G611" s="184" t="s">
        <v>249</v>
      </c>
      <c r="H611" s="184">
        <v>202512.0</v>
      </c>
      <c r="I611" s="184" t="s">
        <v>575</v>
      </c>
      <c r="J611" s="182"/>
      <c r="K611" s="184"/>
      <c r="L611" s="182" t="s">
        <v>251</v>
      </c>
      <c r="M611" s="194" t="s">
        <v>3985</v>
      </c>
      <c r="N611" s="191"/>
      <c r="O611" s="192">
        <v>52.23999999999999</v>
      </c>
      <c r="P611" s="194"/>
      <c r="Q611" s="195">
        <f t="shared" ref="Q611:R611" si="610">(O611*24*3600*30/8)/100000</f>
        <v>169.2576</v>
      </c>
      <c r="R611" s="195">
        <f t="shared" si="610"/>
        <v>0</v>
      </c>
      <c r="S611" s="197">
        <v>36120.0</v>
      </c>
      <c r="T611" s="201">
        <f t="shared" si="31"/>
        <v>0.9865143369</v>
      </c>
      <c r="U611" s="201">
        <v>0.99</v>
      </c>
      <c r="V611" s="194">
        <v>2678400.0</v>
      </c>
      <c r="W611" s="653">
        <f t="shared" si="3"/>
        <v>12796.46522</v>
      </c>
      <c r="X611" s="203" t="s">
        <v>291</v>
      </c>
      <c r="Y611" s="204">
        <v>3671171.0</v>
      </c>
      <c r="Z611" s="182"/>
      <c r="AA611" s="182"/>
      <c r="AB611" s="182"/>
      <c r="AC611" s="182"/>
      <c r="AD611" s="182"/>
      <c r="AE611" s="206">
        <f t="shared" si="137"/>
        <v>3671171</v>
      </c>
      <c r="AF611" s="207">
        <f t="shared" si="5"/>
        <v>3683967.465</v>
      </c>
      <c r="AG611" s="207"/>
      <c r="AH611" s="170"/>
      <c r="AI611" s="184"/>
      <c r="AJ611" s="801"/>
      <c r="AK611" s="2"/>
      <c r="AL611" s="448"/>
      <c r="AM611" s="211"/>
      <c r="AN611" s="51"/>
      <c r="AO611" s="212"/>
      <c r="AP611" s="10"/>
      <c r="AQ611" s="213"/>
      <c r="AR611" s="213"/>
      <c r="AS611" s="211"/>
      <c r="AT611" s="211"/>
      <c r="AU611" s="211"/>
      <c r="AV611" s="214"/>
      <c r="AW611" s="214"/>
      <c r="AX611" s="310"/>
      <c r="AY611" s="310"/>
      <c r="AZ611" s="310"/>
      <c r="BA611" s="310"/>
      <c r="BB611" s="310"/>
      <c r="BC611" s="310"/>
      <c r="BD611" s="310"/>
      <c r="BE611" s="310"/>
      <c r="BF611" s="310"/>
      <c r="BG611" s="310"/>
      <c r="BH611" s="310"/>
      <c r="BI611" s="310"/>
      <c r="BJ611" s="310"/>
      <c r="BK611" s="310"/>
      <c r="BL611" s="310"/>
      <c r="BM611" s="310"/>
      <c r="BN611" s="310"/>
      <c r="BO611" s="310"/>
      <c r="BP611" s="310"/>
      <c r="BQ611" s="310"/>
      <c r="BR611" s="310"/>
      <c r="BS611" s="310"/>
      <c r="BT611" s="310"/>
      <c r="BU611" s="310"/>
    </row>
    <row r="612" ht="22.5" customHeight="1">
      <c r="A612" s="170">
        <f t="shared" si="6"/>
        <v>607</v>
      </c>
      <c r="B612" s="173" t="s">
        <v>3129</v>
      </c>
      <c r="C612" s="182" t="str">
        <f t="array" ref="C612">_xlfn.XLOOKUP(G612,DATABASE!$A$2:$A$809,DATABASE!$B$2:$B$809)</f>
        <v>Samsat Online Capem Babat, Raya Babat 211 Lamongan</v>
      </c>
      <c r="D612" s="184" t="str">
        <f t="array" ref="D612">_xlfn.XLOOKUP(G612,DATABASE!$A$2:$A$809,DATABASE!$C$2:$C$809)</f>
        <v>SAMSAT ONLINE</v>
      </c>
      <c r="E612" s="184" t="s">
        <v>351</v>
      </c>
      <c r="F612" s="184" t="s">
        <v>243</v>
      </c>
      <c r="G612" s="184" t="s">
        <v>254</v>
      </c>
      <c r="H612" s="184">
        <v>202512.0</v>
      </c>
      <c r="I612" s="184" t="s">
        <v>480</v>
      </c>
      <c r="J612" s="182"/>
      <c r="K612" s="184"/>
      <c r="L612" s="182" t="s">
        <v>251</v>
      </c>
      <c r="M612" s="194" t="s">
        <v>3985</v>
      </c>
      <c r="N612" s="191"/>
      <c r="O612" s="192">
        <v>0.00747</v>
      </c>
      <c r="P612" s="194"/>
      <c r="Q612" s="195">
        <f t="shared" ref="Q612:R612" si="611">(O612*24*3600*30/8)/100000</f>
        <v>0.0242028</v>
      </c>
      <c r="R612" s="195">
        <f t="shared" si="611"/>
        <v>0</v>
      </c>
      <c r="S612" s="197">
        <v>0.0</v>
      </c>
      <c r="T612" s="201">
        <f t="shared" si="31"/>
        <v>1</v>
      </c>
      <c r="U612" s="201">
        <v>0.99</v>
      </c>
      <c r="V612" s="194">
        <v>2678400.0</v>
      </c>
      <c r="W612" s="182">
        <f t="shared" si="3"/>
        <v>0</v>
      </c>
      <c r="X612" s="203" t="s">
        <v>291</v>
      </c>
      <c r="Y612" s="204">
        <v>1950000.0</v>
      </c>
      <c r="Z612" s="182"/>
      <c r="AA612" s="182"/>
      <c r="AB612" s="182"/>
      <c r="AC612" s="182"/>
      <c r="AD612" s="182"/>
      <c r="AE612" s="206">
        <f t="shared" si="137"/>
        <v>1950000</v>
      </c>
      <c r="AF612" s="207">
        <f t="shared" si="5"/>
        <v>1950000</v>
      </c>
      <c r="AG612" s="207">
        <v>4.7383683E7</v>
      </c>
      <c r="AH612" s="170"/>
      <c r="AI612" s="184"/>
      <c r="AJ612" s="2"/>
      <c r="AK612" s="2"/>
      <c r="AL612" s="10"/>
      <c r="AM612" s="211"/>
      <c r="AN612" s="51"/>
      <c r="AO612" s="212"/>
      <c r="AP612" s="10"/>
      <c r="AQ612" s="213"/>
      <c r="AR612" s="213"/>
      <c r="AS612" s="211"/>
      <c r="AT612" s="211"/>
      <c r="AU612" s="211"/>
      <c r="AV612" s="214"/>
      <c r="AW612" s="21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</row>
    <row r="613" ht="22.5" customHeight="1">
      <c r="A613" s="170">
        <f t="shared" si="6"/>
        <v>608</v>
      </c>
      <c r="B613" s="173" t="s">
        <v>3129</v>
      </c>
      <c r="C613" s="182" t="str">
        <f t="array" ref="C613">_xlfn.XLOOKUP(G613,DATABASE!$A$2:$A$809,DATABASE!$B$2:$B$809)</f>
        <v>Capem Karanggeneng, Raya Karanggeneng</v>
      </c>
      <c r="D613" s="184" t="str">
        <f t="array" ref="D613">_xlfn.XLOOKUP(G613,DATABASE!$A$2:$A$809,DATABASE!$C$2:$C$809)</f>
        <v>CAPEM</v>
      </c>
      <c r="E613" s="184" t="s">
        <v>351</v>
      </c>
      <c r="F613" s="184" t="s">
        <v>243</v>
      </c>
      <c r="G613" s="184" t="s">
        <v>1026</v>
      </c>
      <c r="H613" s="184">
        <v>202512.0</v>
      </c>
      <c r="I613" s="184" t="s">
        <v>753</v>
      </c>
      <c r="J613" s="182"/>
      <c r="K613" s="184"/>
      <c r="L613" s="182" t="s">
        <v>1028</v>
      </c>
      <c r="M613" s="191">
        <v>42156.0</v>
      </c>
      <c r="N613" s="191"/>
      <c r="O613" s="192">
        <v>16.45</v>
      </c>
      <c r="P613" s="194"/>
      <c r="Q613" s="195">
        <f t="shared" ref="Q613:R613" si="612">(O613*24*3600*30/8)/100000</f>
        <v>53.298</v>
      </c>
      <c r="R613" s="195">
        <f t="shared" si="612"/>
        <v>0</v>
      </c>
      <c r="S613" s="197">
        <v>11580.0</v>
      </c>
      <c r="T613" s="201">
        <f t="shared" si="31"/>
        <v>0.9956765233</v>
      </c>
      <c r="U613" s="201">
        <v>0.99</v>
      </c>
      <c r="V613" s="194">
        <v>2678400.0</v>
      </c>
      <c r="W613" s="182">
        <f t="shared" si="3"/>
        <v>0</v>
      </c>
      <c r="X613" s="203" t="s">
        <v>291</v>
      </c>
      <c r="Y613" s="204">
        <v>2792792.0</v>
      </c>
      <c r="Z613" s="182"/>
      <c r="AA613" s="182"/>
      <c r="AB613" s="182"/>
      <c r="AC613" s="182"/>
      <c r="AD613" s="182"/>
      <c r="AE613" s="206">
        <f t="shared" si="137"/>
        <v>2792792</v>
      </c>
      <c r="AF613" s="207">
        <f t="shared" si="5"/>
        <v>2792792</v>
      </c>
      <c r="AG613" s="184"/>
      <c r="AH613" s="170"/>
      <c r="AI613" s="184"/>
      <c r="AJ613" s="2"/>
      <c r="AK613" s="2"/>
      <c r="AL613" s="10"/>
      <c r="AM613" s="211"/>
      <c r="AN613" s="51"/>
      <c r="AO613" s="212"/>
      <c r="AP613" s="10"/>
      <c r="AQ613" s="213"/>
      <c r="AR613" s="213"/>
      <c r="AS613" s="211"/>
      <c r="AT613" s="211"/>
      <c r="AU613" s="211"/>
      <c r="AV613" s="214"/>
      <c r="AW613" s="21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</row>
    <row r="614" ht="22.5" customHeight="1">
      <c r="A614" s="170">
        <f t="shared" si="6"/>
        <v>609</v>
      </c>
      <c r="B614" s="173" t="s">
        <v>3129</v>
      </c>
      <c r="C614" s="182" t="str">
        <f t="array" ref="C614">_xlfn.XLOOKUP(G614,DATABASE!$A$2:$A$809,DATABASE!$B$2:$B$809)</f>
        <v>Capem Sugio, Jl.Sugio 58 Lamongan</v>
      </c>
      <c r="D614" s="184" t="str">
        <f t="array" ref="D614">_xlfn.XLOOKUP(G614,DATABASE!$A$2:$A$809,DATABASE!$C$2:$C$809)</f>
        <v>CAPEM</v>
      </c>
      <c r="E614" s="184" t="s">
        <v>351</v>
      </c>
      <c r="F614" s="184" t="s">
        <v>243</v>
      </c>
      <c r="G614" s="184" t="s">
        <v>1186</v>
      </c>
      <c r="H614" s="184">
        <v>202512.0</v>
      </c>
      <c r="I614" s="184" t="s">
        <v>753</v>
      </c>
      <c r="J614" s="182"/>
      <c r="K614" s="184"/>
      <c r="L614" s="182" t="s">
        <v>1188</v>
      </c>
      <c r="M614" s="191">
        <v>43108.0</v>
      </c>
      <c r="N614" s="191"/>
      <c r="O614" s="192">
        <v>19.96</v>
      </c>
      <c r="P614" s="194"/>
      <c r="Q614" s="195">
        <f t="shared" ref="Q614:R614" si="613">(O614*24*3600*30/8)/100000</f>
        <v>64.6704</v>
      </c>
      <c r="R614" s="195">
        <f t="shared" si="613"/>
        <v>0</v>
      </c>
      <c r="S614" s="197">
        <v>180.0</v>
      </c>
      <c r="T614" s="201">
        <f t="shared" si="31"/>
        <v>0.9999327957</v>
      </c>
      <c r="U614" s="201">
        <v>0.99</v>
      </c>
      <c r="V614" s="194">
        <v>2678400.0</v>
      </c>
      <c r="W614" s="182">
        <f t="shared" si="3"/>
        <v>0</v>
      </c>
      <c r="X614" s="203" t="s">
        <v>291</v>
      </c>
      <c r="Y614" s="204">
        <v>2792792.0</v>
      </c>
      <c r="Z614" s="182"/>
      <c r="AA614" s="182"/>
      <c r="AB614" s="182"/>
      <c r="AC614" s="182"/>
      <c r="AD614" s="182"/>
      <c r="AE614" s="206">
        <f t="shared" si="137"/>
        <v>2792792</v>
      </c>
      <c r="AF614" s="207">
        <f t="shared" si="5"/>
        <v>2792792</v>
      </c>
      <c r="AG614" s="184"/>
      <c r="AH614" s="170"/>
      <c r="AI614" s="184"/>
      <c r="AJ614" s="2"/>
      <c r="AK614" s="2"/>
      <c r="AL614" s="10"/>
      <c r="AM614" s="211"/>
      <c r="AN614" s="51"/>
      <c r="AO614" s="212"/>
      <c r="AP614" s="10"/>
      <c r="AQ614" s="213"/>
      <c r="AR614" s="213"/>
      <c r="AS614" s="211"/>
      <c r="AT614" s="211"/>
      <c r="AU614" s="211"/>
      <c r="AV614" s="214"/>
      <c r="AW614" s="21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</row>
    <row r="615" ht="22.5" customHeight="1">
      <c r="A615" s="170">
        <f t="shared" si="6"/>
        <v>610</v>
      </c>
      <c r="B615" s="173" t="s">
        <v>3129</v>
      </c>
      <c r="C615" s="182" t="str">
        <f t="array" ref="C615">_xlfn.XLOOKUP(G615,DATABASE!$A$2:$A$809,DATABASE!$B$2:$B$809)</f>
        <v>Capem Brondong, Ds. Jompong RT 01 RW 05 Raya Brondong</v>
      </c>
      <c r="D615" s="184" t="str">
        <f t="array" ref="D615">_xlfn.XLOOKUP(G615,DATABASE!$A$2:$A$809,DATABASE!$C$2:$C$809)</f>
        <v>CAPEM</v>
      </c>
      <c r="E615" s="184" t="s">
        <v>351</v>
      </c>
      <c r="F615" s="184" t="s">
        <v>243</v>
      </c>
      <c r="G615" s="184" t="s">
        <v>1189</v>
      </c>
      <c r="H615" s="184">
        <v>202512.0</v>
      </c>
      <c r="I615" s="184" t="s">
        <v>753</v>
      </c>
      <c r="J615" s="182"/>
      <c r="K615" s="184"/>
      <c r="L615" s="182" t="s">
        <v>1188</v>
      </c>
      <c r="M615" s="191">
        <v>43108.0</v>
      </c>
      <c r="N615" s="191"/>
      <c r="O615" s="192">
        <v>15.03</v>
      </c>
      <c r="P615" s="194"/>
      <c r="Q615" s="195">
        <f t="shared" ref="Q615:R615" si="614">(O615*24*3600*30/8)/100000</f>
        <v>48.6972</v>
      </c>
      <c r="R615" s="195">
        <f t="shared" si="614"/>
        <v>0</v>
      </c>
      <c r="S615" s="197">
        <v>9960.0</v>
      </c>
      <c r="T615" s="201">
        <f t="shared" si="31"/>
        <v>0.996281362</v>
      </c>
      <c r="U615" s="201">
        <v>0.99</v>
      </c>
      <c r="V615" s="194">
        <v>2678400.0</v>
      </c>
      <c r="W615" s="182">
        <f t="shared" si="3"/>
        <v>0</v>
      </c>
      <c r="X615" s="203" t="s">
        <v>291</v>
      </c>
      <c r="Y615" s="204">
        <v>2792792.0</v>
      </c>
      <c r="Z615" s="182"/>
      <c r="AA615" s="182"/>
      <c r="AB615" s="182"/>
      <c r="AC615" s="182"/>
      <c r="AD615" s="182"/>
      <c r="AE615" s="206">
        <f t="shared" si="137"/>
        <v>2792792</v>
      </c>
      <c r="AF615" s="207">
        <f t="shared" si="5"/>
        <v>2792792</v>
      </c>
      <c r="AG615" s="184"/>
      <c r="AH615" s="170"/>
      <c r="AI615" s="184"/>
      <c r="AJ615" s="2"/>
      <c r="AK615" s="2"/>
      <c r="AL615" s="10"/>
      <c r="AM615" s="211"/>
      <c r="AN615" s="51"/>
      <c r="AO615" s="212"/>
      <c r="AP615" s="10"/>
      <c r="AQ615" s="213"/>
      <c r="AR615" s="213"/>
      <c r="AS615" s="211"/>
      <c r="AT615" s="211"/>
      <c r="AU615" s="211"/>
      <c r="AV615" s="214"/>
      <c r="AW615" s="21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</row>
    <row r="616" ht="22.5" customHeight="1">
      <c r="A616" s="170">
        <f t="shared" si="6"/>
        <v>611</v>
      </c>
      <c r="B616" s="173" t="s">
        <v>3129</v>
      </c>
      <c r="C616" s="182" t="str">
        <f t="array" ref="C616">_xlfn.XLOOKUP(G616,DATABASE!$A$2:$A$809,DATABASE!$B$2:$B$809)</f>
        <v>Samsat Online Capem Brondong, Raya Daendels Brondong</v>
      </c>
      <c r="D616" s="184" t="str">
        <f t="array" ref="D616">_xlfn.XLOOKUP(G616,DATABASE!$A$2:$A$809,DATABASE!$C$2:$C$809)</f>
        <v>SAMSAT ONLINE</v>
      </c>
      <c r="E616" s="184" t="s">
        <v>351</v>
      </c>
      <c r="F616" s="184" t="s">
        <v>243</v>
      </c>
      <c r="G616" s="184" t="s">
        <v>270</v>
      </c>
      <c r="H616" s="184">
        <v>202512.0</v>
      </c>
      <c r="I616" s="184" t="s">
        <v>480</v>
      </c>
      <c r="J616" s="182"/>
      <c r="K616" s="184"/>
      <c r="L616" s="182" t="s">
        <v>272</v>
      </c>
      <c r="M616" s="191">
        <v>42156.0</v>
      </c>
      <c r="N616" s="191"/>
      <c r="O616" s="192">
        <v>0.44957</v>
      </c>
      <c r="P616" s="194"/>
      <c r="Q616" s="195">
        <f t="shared" ref="Q616:R616" si="615">(O616*24*3600*30/8)/100000</f>
        <v>1.4566068</v>
      </c>
      <c r="R616" s="195">
        <f t="shared" si="615"/>
        <v>0</v>
      </c>
      <c r="S616" s="197">
        <v>0.0</v>
      </c>
      <c r="T616" s="201">
        <f t="shared" si="31"/>
        <v>1</v>
      </c>
      <c r="U616" s="201">
        <v>0.99</v>
      </c>
      <c r="V616" s="194">
        <v>2678400.0</v>
      </c>
      <c r="W616" s="182">
        <f t="shared" si="3"/>
        <v>0</v>
      </c>
      <c r="X616" s="203" t="s">
        <v>291</v>
      </c>
      <c r="Y616" s="204">
        <v>1950000.0</v>
      </c>
      <c r="Z616" s="182"/>
      <c r="AA616" s="182"/>
      <c r="AB616" s="182"/>
      <c r="AC616" s="182"/>
      <c r="AD616" s="182"/>
      <c r="AE616" s="206">
        <f t="shared" si="137"/>
        <v>1950000</v>
      </c>
      <c r="AF616" s="207">
        <f t="shared" si="5"/>
        <v>1950000</v>
      </c>
      <c r="AG616" s="184"/>
      <c r="AH616" s="170"/>
      <c r="AI616" s="184"/>
      <c r="AJ616" s="2"/>
      <c r="AK616" s="2"/>
      <c r="AL616" s="10"/>
      <c r="AM616" s="211"/>
      <c r="AN616" s="51"/>
      <c r="AO616" s="212"/>
      <c r="AP616" s="10"/>
      <c r="AQ616" s="213"/>
      <c r="AR616" s="213"/>
      <c r="AS616" s="211"/>
      <c r="AT616" s="211"/>
      <c r="AU616" s="211"/>
      <c r="AV616" s="214"/>
      <c r="AW616" s="21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</row>
    <row r="617" ht="22.5" customHeight="1">
      <c r="A617" s="170">
        <f t="shared" si="6"/>
        <v>612</v>
      </c>
      <c r="B617" s="173" t="s">
        <v>3129</v>
      </c>
      <c r="C617" s="182" t="str">
        <f t="array" ref="C617">_xlfn.XLOOKUP(G617,DATABASE!$A$2:$A$809,DATABASE!$B$2:$B$809)</f>
        <v>Samsat Online Plaza Lamongan, Pangsud 24 Plaza Lamongan</v>
      </c>
      <c r="D617" s="184" t="str">
        <f t="array" ref="D617">_xlfn.XLOOKUP(G617,DATABASE!$A$2:$A$809,DATABASE!$C$2:$C$809)</f>
        <v>SAMSAT ONLINE</v>
      </c>
      <c r="E617" s="184" t="s">
        <v>351</v>
      </c>
      <c r="F617" s="184" t="s">
        <v>243</v>
      </c>
      <c r="G617" s="184" t="s">
        <v>2802</v>
      </c>
      <c r="H617" s="184">
        <v>202512.0</v>
      </c>
      <c r="I617" s="184" t="s">
        <v>480</v>
      </c>
      <c r="J617" s="182"/>
      <c r="K617" s="184"/>
      <c r="L617" s="182" t="s">
        <v>2804</v>
      </c>
      <c r="M617" s="191">
        <v>42187.0</v>
      </c>
      <c r="N617" s="191"/>
      <c r="O617" s="192">
        <v>0.43611</v>
      </c>
      <c r="P617" s="194"/>
      <c r="Q617" s="195">
        <f t="shared" ref="Q617:R617" si="616">(O617*24*3600*30/8)/100000</f>
        <v>1.4129964</v>
      </c>
      <c r="R617" s="195">
        <f t="shared" si="616"/>
        <v>0</v>
      </c>
      <c r="S617" s="197">
        <v>0.0</v>
      </c>
      <c r="T617" s="201">
        <f t="shared" si="31"/>
        <v>1</v>
      </c>
      <c r="U617" s="201">
        <v>0.99</v>
      </c>
      <c r="V617" s="194">
        <v>2678400.0</v>
      </c>
      <c r="W617" s="182">
        <f t="shared" si="3"/>
        <v>0</v>
      </c>
      <c r="X617" s="203" t="s">
        <v>291</v>
      </c>
      <c r="Y617" s="204">
        <v>1950000.0</v>
      </c>
      <c r="Z617" s="182"/>
      <c r="AA617" s="182"/>
      <c r="AB617" s="182"/>
      <c r="AC617" s="182"/>
      <c r="AD617" s="182"/>
      <c r="AE617" s="206">
        <f t="shared" si="137"/>
        <v>1950000</v>
      </c>
      <c r="AF617" s="207">
        <f t="shared" si="5"/>
        <v>1950000</v>
      </c>
      <c r="AG617" s="184"/>
      <c r="AH617" s="170"/>
      <c r="AI617" s="184"/>
      <c r="AJ617" s="2"/>
      <c r="AK617" s="2"/>
      <c r="AL617" s="10"/>
      <c r="AM617" s="211"/>
      <c r="AN617" s="51"/>
      <c r="AO617" s="212"/>
      <c r="AP617" s="10"/>
      <c r="AQ617" s="213"/>
      <c r="AR617" s="213"/>
      <c r="AS617" s="211"/>
      <c r="AT617" s="211"/>
      <c r="AU617" s="211"/>
      <c r="AV617" s="214"/>
      <c r="AW617" s="21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</row>
    <row r="618" ht="22.5" customHeight="1">
      <c r="A618" s="170">
        <f t="shared" si="6"/>
        <v>613</v>
      </c>
      <c r="B618" s="173" t="s">
        <v>3129</v>
      </c>
      <c r="C618" s="182" t="str">
        <f t="array" ref="C618">_xlfn.XLOOKUP(G618,DATABASE!$A$2:$A$809,DATABASE!$B$2:$B$809)</f>
        <v>ATM Yayasan Pondok Pesantren Sunan Drajat, Jl. Raden Qosim Banjaranyar Paciran</v>
      </c>
      <c r="D618" s="184" t="str">
        <f t="array" ref="D618">_xlfn.XLOOKUP(G618,DATABASE!$A$2:$A$809,DATABASE!$C$2:$C$809)</f>
        <v>ATM</v>
      </c>
      <c r="E618" s="184" t="s">
        <v>351</v>
      </c>
      <c r="F618" s="184" t="s">
        <v>243</v>
      </c>
      <c r="G618" s="184" t="s">
        <v>2846</v>
      </c>
      <c r="H618" s="184">
        <v>202512.0</v>
      </c>
      <c r="I618" s="184" t="s">
        <v>1258</v>
      </c>
      <c r="J618" s="182"/>
      <c r="K618" s="184"/>
      <c r="L618" s="182" t="s">
        <v>2848</v>
      </c>
      <c r="M618" s="194" t="s">
        <v>2213</v>
      </c>
      <c r="N618" s="191"/>
      <c r="O618" s="192">
        <v>0.82167</v>
      </c>
      <c r="P618" s="194"/>
      <c r="Q618" s="195">
        <f t="shared" ref="Q618:R618" si="617">(O618*24*3600*30/8)/100000</f>
        <v>2.6622108</v>
      </c>
      <c r="R618" s="195">
        <f t="shared" si="617"/>
        <v>0</v>
      </c>
      <c r="S618" s="197">
        <v>0.0</v>
      </c>
      <c r="T618" s="201">
        <f t="shared" si="31"/>
        <v>1</v>
      </c>
      <c r="U618" s="201">
        <v>0.99</v>
      </c>
      <c r="V618" s="194">
        <v>2678400.0</v>
      </c>
      <c r="W618" s="182">
        <f t="shared" si="3"/>
        <v>0</v>
      </c>
      <c r="X618" s="203" t="s">
        <v>291</v>
      </c>
      <c r="Y618" s="204">
        <v>1300000.0</v>
      </c>
      <c r="Z618" s="182"/>
      <c r="AA618" s="182"/>
      <c r="AB618" s="182"/>
      <c r="AC618" s="182"/>
      <c r="AD618" s="182"/>
      <c r="AE618" s="206">
        <f t="shared" si="137"/>
        <v>1300000</v>
      </c>
      <c r="AF618" s="207">
        <f t="shared" si="5"/>
        <v>1300000</v>
      </c>
      <c r="AG618" s="184"/>
      <c r="AH618" s="170"/>
      <c r="AI618" s="184"/>
      <c r="AJ618" s="2"/>
      <c r="AK618" s="2"/>
      <c r="AL618" s="10"/>
      <c r="AM618" s="211"/>
      <c r="AN618" s="51"/>
      <c r="AO618" s="212"/>
      <c r="AP618" s="10"/>
      <c r="AQ618" s="213"/>
      <c r="AR618" s="213"/>
      <c r="AS618" s="211"/>
      <c r="AT618" s="211"/>
      <c r="AU618" s="211"/>
      <c r="AV618" s="214"/>
      <c r="AW618" s="21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</row>
    <row r="619" ht="22.5" customHeight="1">
      <c r="A619" s="170">
        <f t="shared" si="6"/>
        <v>614</v>
      </c>
      <c r="B619" s="173" t="s">
        <v>3129</v>
      </c>
      <c r="C619" s="182" t="str">
        <f t="array" ref="C619">_xlfn.XLOOKUP(G619,DATABASE!$A$2:$A$809,DATABASE!$B$2:$B$809)</f>
        <v>Kantor Kas Weru, Jl. Pasar Wisata No. 75, Desa Sidokumpul, Kec.Paciran, Lamongan</v>
      </c>
      <c r="D619" s="184" t="str">
        <f t="array" ref="D619">_xlfn.XLOOKUP(G619,DATABASE!$A$2:$A$809,DATABASE!$C$2:$C$809)</f>
        <v>KANTOR KAS</v>
      </c>
      <c r="E619" s="184" t="s">
        <v>351</v>
      </c>
      <c r="F619" s="184" t="s">
        <v>243</v>
      </c>
      <c r="G619" s="184" t="s">
        <v>2849</v>
      </c>
      <c r="H619" s="184">
        <v>202512.0</v>
      </c>
      <c r="I619" s="184" t="s">
        <v>461</v>
      </c>
      <c r="J619" s="182"/>
      <c r="K619" s="184"/>
      <c r="L619" s="182" t="s">
        <v>2848</v>
      </c>
      <c r="M619" s="194" t="s">
        <v>2213</v>
      </c>
      <c r="N619" s="191"/>
      <c r="O619" s="192">
        <v>1.62281</v>
      </c>
      <c r="P619" s="194"/>
      <c r="Q619" s="195">
        <f t="shared" ref="Q619:R619" si="618">(O619*24*3600*30/8)/100000</f>
        <v>5.2579044</v>
      </c>
      <c r="R619" s="195">
        <f t="shared" si="618"/>
        <v>0</v>
      </c>
      <c r="S619" s="197">
        <v>0.0</v>
      </c>
      <c r="T619" s="201">
        <f t="shared" si="31"/>
        <v>1</v>
      </c>
      <c r="U619" s="201">
        <v>0.99</v>
      </c>
      <c r="V619" s="194">
        <v>2678400.0</v>
      </c>
      <c r="W619" s="182">
        <f t="shared" si="3"/>
        <v>0</v>
      </c>
      <c r="X619" s="203" t="s">
        <v>291</v>
      </c>
      <c r="Y619" s="204">
        <v>2319819.0</v>
      </c>
      <c r="Z619" s="182"/>
      <c r="AA619" s="182"/>
      <c r="AB619" s="182"/>
      <c r="AC619" s="182"/>
      <c r="AD619" s="182"/>
      <c r="AE619" s="206">
        <f t="shared" si="137"/>
        <v>2319819</v>
      </c>
      <c r="AF619" s="207">
        <f t="shared" si="5"/>
        <v>2319819</v>
      </c>
      <c r="AG619" s="184"/>
      <c r="AH619" s="170"/>
      <c r="AI619" s="184"/>
      <c r="AJ619" s="2"/>
      <c r="AK619" s="2"/>
      <c r="AL619" s="10"/>
      <c r="AM619" s="211"/>
      <c r="AN619" s="51"/>
      <c r="AO619" s="212"/>
      <c r="AP619" s="10"/>
      <c r="AQ619" s="213"/>
      <c r="AR619" s="213"/>
      <c r="AS619" s="211"/>
      <c r="AT619" s="211"/>
      <c r="AU619" s="211"/>
      <c r="AV619" s="214"/>
      <c r="AW619" s="21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</row>
    <row r="620" ht="22.5" customHeight="1">
      <c r="A620" s="170">
        <f t="shared" si="6"/>
        <v>615</v>
      </c>
      <c r="B620" s="173" t="s">
        <v>3129</v>
      </c>
      <c r="C620" s="182" t="str">
        <f t="array" ref="C620">_xlfn.XLOOKUP(G620,DATABASE!$A$2:$A$809,DATABASE!$B$2:$B$809)</f>
        <v>Capem Mantup, Dsn Mantup Selatan, RT02 RW02, Kab Lamongan</v>
      </c>
      <c r="D620" s="184" t="str">
        <f t="array" ref="D620">_xlfn.XLOOKUP(G620,DATABASE!$A$2:$A$809,DATABASE!$C$2:$C$809)</f>
        <v>CAPEM</v>
      </c>
      <c r="E620" s="184" t="s">
        <v>351</v>
      </c>
      <c r="F620" s="184" t="s">
        <v>243</v>
      </c>
      <c r="G620" s="184" t="s">
        <v>1820</v>
      </c>
      <c r="H620" s="184">
        <v>202512.0</v>
      </c>
      <c r="I620" s="184" t="s">
        <v>753</v>
      </c>
      <c r="J620" s="182"/>
      <c r="K620" s="184"/>
      <c r="L620" s="182" t="s">
        <v>1822</v>
      </c>
      <c r="M620" s="194" t="s">
        <v>1658</v>
      </c>
      <c r="N620" s="191"/>
      <c r="O620" s="192">
        <v>18.69</v>
      </c>
      <c r="P620" s="194"/>
      <c r="Q620" s="195">
        <f t="shared" ref="Q620:R620" si="619">(O620*24*3600*30/8)/100000</f>
        <v>60.5556</v>
      </c>
      <c r="R620" s="195">
        <f t="shared" si="619"/>
        <v>0</v>
      </c>
      <c r="S620" s="197">
        <v>7560.0</v>
      </c>
      <c r="T620" s="201">
        <f t="shared" si="31"/>
        <v>0.9971774194</v>
      </c>
      <c r="U620" s="201">
        <v>0.99</v>
      </c>
      <c r="V620" s="194">
        <v>2678400.0</v>
      </c>
      <c r="W620" s="182">
        <f t="shared" si="3"/>
        <v>0</v>
      </c>
      <c r="X620" s="203" t="s">
        <v>291</v>
      </c>
      <c r="Y620" s="204">
        <v>2792792.0</v>
      </c>
      <c r="Z620" s="182"/>
      <c r="AA620" s="182"/>
      <c r="AB620" s="182"/>
      <c r="AC620" s="182"/>
      <c r="AD620" s="182"/>
      <c r="AE620" s="206">
        <f t="shared" si="137"/>
        <v>2792792</v>
      </c>
      <c r="AF620" s="207">
        <f t="shared" si="5"/>
        <v>2792792</v>
      </c>
      <c r="AG620" s="184"/>
      <c r="AH620" s="170"/>
      <c r="AI620" s="184"/>
      <c r="AJ620" s="2"/>
      <c r="AK620" s="2"/>
      <c r="AL620" s="10"/>
      <c r="AM620" s="211"/>
      <c r="AN620" s="51"/>
      <c r="AO620" s="212"/>
      <c r="AP620" s="10"/>
      <c r="AQ620" s="213"/>
      <c r="AR620" s="213"/>
      <c r="AS620" s="211"/>
      <c r="AT620" s="211"/>
      <c r="AU620" s="211"/>
      <c r="AV620" s="214"/>
      <c r="AW620" s="21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</row>
    <row r="621" ht="22.5" customHeight="1">
      <c r="A621" s="170">
        <f t="shared" si="6"/>
        <v>616</v>
      </c>
      <c r="B621" s="173" t="s">
        <v>3129</v>
      </c>
      <c r="C621" s="182" t="str">
        <f t="array" ref="C621">_xlfn.XLOOKUP(G621,DATABASE!$A$2:$A$809,DATABASE!$B$2:$B$809)</f>
        <v>Payment Point Ponpes Sunan Drajat, Jl R.Qosim Banjaranyar Paciran,Lamongan</v>
      </c>
      <c r="D621" s="184" t="str">
        <f t="array" ref="D621">_xlfn.XLOOKUP(G621,DATABASE!$A$2:$A$809,DATABASE!$C$2:$C$809)</f>
        <v>PAYMENT POINT</v>
      </c>
      <c r="E621" s="184" t="s">
        <v>351</v>
      </c>
      <c r="F621" s="184" t="s">
        <v>243</v>
      </c>
      <c r="G621" s="184" t="s">
        <v>1823</v>
      </c>
      <c r="H621" s="184">
        <v>202512.0</v>
      </c>
      <c r="I621" s="184" t="s">
        <v>461</v>
      </c>
      <c r="J621" s="182"/>
      <c r="K621" s="184"/>
      <c r="L621" s="182" t="s">
        <v>1822</v>
      </c>
      <c r="M621" s="194" t="s">
        <v>1658</v>
      </c>
      <c r="N621" s="191"/>
      <c r="O621" s="192">
        <v>0.7683599999999999</v>
      </c>
      <c r="P621" s="194"/>
      <c r="Q621" s="195">
        <f t="shared" ref="Q621:R621" si="620">(O621*24*3600*30/8)/100000</f>
        <v>2.4894864</v>
      </c>
      <c r="R621" s="195">
        <f t="shared" si="620"/>
        <v>0</v>
      </c>
      <c r="S621" s="197">
        <v>0.0</v>
      </c>
      <c r="T621" s="201">
        <f t="shared" si="31"/>
        <v>1</v>
      </c>
      <c r="U621" s="201">
        <v>0.99</v>
      </c>
      <c r="V621" s="194">
        <v>2678400.0</v>
      </c>
      <c r="W621" s="182">
        <f t="shared" si="3"/>
        <v>0</v>
      </c>
      <c r="X621" s="203" t="s">
        <v>291</v>
      </c>
      <c r="Y621" s="204">
        <v>2319819.0</v>
      </c>
      <c r="Z621" s="182"/>
      <c r="AA621" s="182"/>
      <c r="AB621" s="182"/>
      <c r="AC621" s="182"/>
      <c r="AD621" s="182"/>
      <c r="AE621" s="206">
        <f t="shared" si="137"/>
        <v>2319819</v>
      </c>
      <c r="AF621" s="207">
        <f t="shared" si="5"/>
        <v>2319819</v>
      </c>
      <c r="AG621" s="184"/>
      <c r="AH621" s="170"/>
      <c r="AI621" s="184"/>
      <c r="AJ621" s="2"/>
      <c r="AK621" s="2"/>
      <c r="AL621" s="10"/>
      <c r="AM621" s="211"/>
      <c r="AN621" s="51"/>
      <c r="AO621" s="212"/>
      <c r="AP621" s="10"/>
      <c r="AQ621" s="213"/>
      <c r="AR621" s="213"/>
      <c r="AS621" s="211"/>
      <c r="AT621" s="211"/>
      <c r="AU621" s="211"/>
      <c r="AV621" s="214"/>
      <c r="AW621" s="21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</row>
    <row r="622" ht="22.5" customHeight="1">
      <c r="A622" s="170">
        <f t="shared" si="6"/>
        <v>617</v>
      </c>
      <c r="B622" s="173" t="s">
        <v>3129</v>
      </c>
      <c r="C622" s="182" t="str">
        <f t="array" ref="C622">_xlfn.XLOOKUP(G622,DATABASE!$A$2:$A$809,DATABASE!$B$2:$B$809)</f>
        <v>Payment Point KPP Pratama , Jl. Sunan Giri 27 Lamongan</v>
      </c>
      <c r="D622" s="184" t="str">
        <f t="array" ref="D622">_xlfn.XLOOKUP(G622,DATABASE!$A$2:$A$809,DATABASE!$C$2:$C$809)</f>
        <v>PAYMENT POINT</v>
      </c>
      <c r="E622" s="184" t="s">
        <v>351</v>
      </c>
      <c r="F622" s="184" t="s">
        <v>243</v>
      </c>
      <c r="G622" s="184" t="s">
        <v>1892</v>
      </c>
      <c r="H622" s="184">
        <v>202512.0</v>
      </c>
      <c r="I622" s="184" t="s">
        <v>461</v>
      </c>
      <c r="J622" s="182"/>
      <c r="K622" s="184"/>
      <c r="L622" s="182" t="s">
        <v>1894</v>
      </c>
      <c r="M622" s="191">
        <v>43805.0</v>
      </c>
      <c r="N622" s="191"/>
      <c r="O622" s="192">
        <v>0.64274</v>
      </c>
      <c r="P622" s="194"/>
      <c r="Q622" s="195">
        <f t="shared" ref="Q622:R622" si="621">(O622*24*3600*30/8)/100000</f>
        <v>2.0824776</v>
      </c>
      <c r="R622" s="195">
        <f t="shared" si="621"/>
        <v>0</v>
      </c>
      <c r="S622" s="197">
        <v>0.0</v>
      </c>
      <c r="T622" s="201">
        <f t="shared" si="31"/>
        <v>1</v>
      </c>
      <c r="U622" s="201">
        <v>0.99</v>
      </c>
      <c r="V622" s="194">
        <v>2678400.0</v>
      </c>
      <c r="W622" s="182">
        <f t="shared" si="3"/>
        <v>0</v>
      </c>
      <c r="X622" s="203" t="s">
        <v>291</v>
      </c>
      <c r="Y622" s="204">
        <v>2319819.0</v>
      </c>
      <c r="Z622" s="182"/>
      <c r="AA622" s="182"/>
      <c r="AB622" s="182"/>
      <c r="AC622" s="182"/>
      <c r="AD622" s="182"/>
      <c r="AE622" s="206">
        <f t="shared" si="137"/>
        <v>2319819</v>
      </c>
      <c r="AF622" s="207">
        <f t="shared" si="5"/>
        <v>2319819</v>
      </c>
      <c r="AG622" s="184"/>
      <c r="AH622" s="170"/>
      <c r="AI622" s="184"/>
      <c r="AJ622" s="2"/>
      <c r="AK622" s="2"/>
      <c r="AL622" s="10"/>
      <c r="AM622" s="211"/>
      <c r="AN622" s="51"/>
      <c r="AO622" s="212"/>
      <c r="AP622" s="10"/>
      <c r="AQ622" s="213"/>
      <c r="AR622" s="213"/>
      <c r="AS622" s="211"/>
      <c r="AT622" s="211"/>
      <c r="AU622" s="211"/>
      <c r="AV622" s="214"/>
      <c r="AW622" s="21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</row>
    <row r="623" ht="22.5" customHeight="1">
      <c r="A623" s="170">
        <f t="shared" si="6"/>
        <v>618</v>
      </c>
      <c r="B623" s="173" t="s">
        <v>3129</v>
      </c>
      <c r="C623" s="182" t="str">
        <f t="array" ref="C623">_xlfn.XLOOKUP(G623,DATABASE!$A$2:$A$809,DATABASE!$B$2:$B$809)</f>
        <v>Host To Host S P P Online Unisda, Jl. Airlangga No.3 Lamongan</v>
      </c>
      <c r="D623" s="184" t="str">
        <f t="array" ref="D623">_xlfn.XLOOKUP(G623,DATABASE!$A$2:$A$809,DATABASE!$C$2:$C$809)</f>
        <v>H2H</v>
      </c>
      <c r="E623" s="184" t="s">
        <v>351</v>
      </c>
      <c r="F623" s="184" t="s">
        <v>243</v>
      </c>
      <c r="G623" s="184" t="s">
        <v>708</v>
      </c>
      <c r="H623" s="184">
        <v>202512.0</v>
      </c>
      <c r="I623" s="184" t="s">
        <v>461</v>
      </c>
      <c r="J623" s="182"/>
      <c r="K623" s="184"/>
      <c r="L623" s="182" t="s">
        <v>710</v>
      </c>
      <c r="M623" s="191">
        <v>42774.0</v>
      </c>
      <c r="N623" s="191"/>
      <c r="O623" s="192">
        <v>2.68</v>
      </c>
      <c r="P623" s="194"/>
      <c r="Q623" s="195">
        <f t="shared" ref="Q623:R623" si="622">(O623*24*3600*30/8)/100000</f>
        <v>8.6832</v>
      </c>
      <c r="R623" s="195">
        <f t="shared" si="622"/>
        <v>0</v>
      </c>
      <c r="S623" s="197">
        <v>0.0</v>
      </c>
      <c r="T623" s="201">
        <f t="shared" si="31"/>
        <v>1</v>
      </c>
      <c r="U623" s="201">
        <v>0.99</v>
      </c>
      <c r="V623" s="194">
        <v>2678400.0</v>
      </c>
      <c r="W623" s="182">
        <f t="shared" si="3"/>
        <v>0</v>
      </c>
      <c r="X623" s="203" t="s">
        <v>291</v>
      </c>
      <c r="Y623" s="204">
        <v>2319819.0</v>
      </c>
      <c r="Z623" s="182"/>
      <c r="AA623" s="182"/>
      <c r="AB623" s="182"/>
      <c r="AC623" s="182"/>
      <c r="AD623" s="182"/>
      <c r="AE623" s="206">
        <f t="shared" si="137"/>
        <v>2319819</v>
      </c>
      <c r="AF623" s="207">
        <f t="shared" si="5"/>
        <v>2319819</v>
      </c>
      <c r="AG623" s="184"/>
      <c r="AH623" s="170"/>
      <c r="AI623" s="184"/>
      <c r="AJ623" s="2"/>
      <c r="AK623" s="2"/>
      <c r="AL623" s="10"/>
      <c r="AM623" s="211"/>
      <c r="AN623" s="51"/>
      <c r="AO623" s="212"/>
      <c r="AP623" s="10"/>
      <c r="AQ623" s="213"/>
      <c r="AR623" s="213"/>
      <c r="AS623" s="211"/>
      <c r="AT623" s="211"/>
      <c r="AU623" s="211"/>
      <c r="AV623" s="214"/>
      <c r="AW623" s="21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</row>
    <row r="624" ht="22.5" customHeight="1">
      <c r="A624" s="170">
        <f t="shared" si="6"/>
        <v>619</v>
      </c>
      <c r="B624" s="173" t="s">
        <v>3129</v>
      </c>
      <c r="C624" s="182" t="str">
        <f t="array" ref="C624">_xlfn.XLOOKUP(G624,DATABASE!$A$2:$A$809,DATABASE!$B$2:$B$809)</f>
        <v>Host To Host Pemda Lamongan,JL. Ahmad Dahlan No.1 Lamongan</v>
      </c>
      <c r="D624" s="184" t="str">
        <f t="array" ref="D624">_xlfn.XLOOKUP(G624,DATABASE!$A$2:$A$809,DATABASE!$C$2:$C$809)</f>
        <v>H2H</v>
      </c>
      <c r="E624" s="184" t="s">
        <v>351</v>
      </c>
      <c r="F624" s="184" t="s">
        <v>243</v>
      </c>
      <c r="G624" s="184" t="s">
        <v>2283</v>
      </c>
      <c r="H624" s="184">
        <v>202512.0</v>
      </c>
      <c r="I624" s="184" t="s">
        <v>461</v>
      </c>
      <c r="J624" s="182"/>
      <c r="K624" s="184"/>
      <c r="L624" s="182" t="s">
        <v>2285</v>
      </c>
      <c r="M624" s="194" t="s">
        <v>1179</v>
      </c>
      <c r="N624" s="191"/>
      <c r="O624" s="192">
        <v>12.4</v>
      </c>
      <c r="P624" s="194"/>
      <c r="Q624" s="195">
        <f t="shared" ref="Q624:R624" si="623">(O624*24*3600*30/8)/100000</f>
        <v>40.176</v>
      </c>
      <c r="R624" s="195">
        <f t="shared" si="623"/>
        <v>0</v>
      </c>
      <c r="S624" s="197">
        <v>0.0</v>
      </c>
      <c r="T624" s="201">
        <f t="shared" si="31"/>
        <v>1</v>
      </c>
      <c r="U624" s="201">
        <v>0.99</v>
      </c>
      <c r="V624" s="194">
        <v>2678400.0</v>
      </c>
      <c r="W624" s="182">
        <f t="shared" si="3"/>
        <v>0</v>
      </c>
      <c r="X624" s="203" t="s">
        <v>291</v>
      </c>
      <c r="Y624" s="204">
        <v>2319819.0</v>
      </c>
      <c r="Z624" s="182"/>
      <c r="AA624" s="182"/>
      <c r="AB624" s="182"/>
      <c r="AC624" s="182"/>
      <c r="AD624" s="182"/>
      <c r="AE624" s="206">
        <f t="shared" si="137"/>
        <v>2319819</v>
      </c>
      <c r="AF624" s="207">
        <f t="shared" si="5"/>
        <v>2319819</v>
      </c>
      <c r="AG624" s="184"/>
      <c r="AH624" s="170" t="s">
        <v>276</v>
      </c>
      <c r="AI624" s="184"/>
      <c r="AJ624" s="2"/>
      <c r="AK624" s="2"/>
      <c r="AL624" s="10"/>
      <c r="AM624" s="211"/>
      <c r="AN624" s="51"/>
      <c r="AO624" s="212"/>
      <c r="AP624" s="10"/>
      <c r="AQ624" s="213"/>
      <c r="AR624" s="213"/>
      <c r="AS624" s="211"/>
      <c r="AT624" s="211"/>
      <c r="AU624" s="211"/>
      <c r="AV624" s="214"/>
      <c r="AW624" s="21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</row>
    <row r="625" ht="22.5" customHeight="1">
      <c r="A625" s="170">
        <f t="shared" si="6"/>
        <v>620</v>
      </c>
      <c r="B625" s="173" t="s">
        <v>3129</v>
      </c>
      <c r="C625" s="182" t="str">
        <f t="array" ref="C625">_xlfn.XLOOKUP(G625,DATABASE!$A$2:$A$809,DATABASE!$B$2:$B$809)</f>
        <v>Payment Point Kantor Sistem Administrasi Manunggal Satu Atap Bersama Jl. Veteran No 02 Lamongan</v>
      </c>
      <c r="D625" s="184" t="str">
        <f t="array" ref="D625">_xlfn.XLOOKUP(G625,DATABASE!$A$2:$A$809,DATABASE!$C$2:$C$809)</f>
        <v>PAYMENT POINT</v>
      </c>
      <c r="E625" s="184" t="s">
        <v>351</v>
      </c>
      <c r="F625" s="184" t="s">
        <v>243</v>
      </c>
      <c r="G625" s="184" t="s">
        <v>2287</v>
      </c>
      <c r="H625" s="184">
        <v>202512.0</v>
      </c>
      <c r="I625" s="184" t="s">
        <v>461</v>
      </c>
      <c r="J625" s="182"/>
      <c r="K625" s="184"/>
      <c r="L625" s="182" t="s">
        <v>2285</v>
      </c>
      <c r="M625" s="194" t="s">
        <v>1179</v>
      </c>
      <c r="N625" s="191"/>
      <c r="O625" s="192">
        <v>1.38</v>
      </c>
      <c r="P625" s="194"/>
      <c r="Q625" s="195">
        <f t="shared" ref="Q625:R625" si="624">(O625*24*3600*30/8)/100000</f>
        <v>4.4712</v>
      </c>
      <c r="R625" s="195">
        <f t="shared" si="624"/>
        <v>0</v>
      </c>
      <c r="S625" s="197">
        <v>0.0</v>
      </c>
      <c r="T625" s="201">
        <f t="shared" si="31"/>
        <v>1</v>
      </c>
      <c r="U625" s="201">
        <v>0.99</v>
      </c>
      <c r="V625" s="194">
        <v>2678400.0</v>
      </c>
      <c r="W625" s="182">
        <f t="shared" si="3"/>
        <v>0</v>
      </c>
      <c r="X625" s="203" t="s">
        <v>291</v>
      </c>
      <c r="Y625" s="204">
        <v>2319819.0</v>
      </c>
      <c r="Z625" s="182"/>
      <c r="AA625" s="182"/>
      <c r="AB625" s="182"/>
      <c r="AC625" s="182"/>
      <c r="AD625" s="182"/>
      <c r="AE625" s="206">
        <f t="shared" si="137"/>
        <v>2319819</v>
      </c>
      <c r="AF625" s="207">
        <f t="shared" si="5"/>
        <v>2319819</v>
      </c>
      <c r="AG625" s="184"/>
      <c r="AH625" s="170" t="s">
        <v>276</v>
      </c>
      <c r="AI625" s="184"/>
      <c r="AJ625" s="2"/>
      <c r="AK625" s="2"/>
      <c r="AL625" s="10"/>
      <c r="AM625" s="211"/>
      <c r="AN625" s="51"/>
      <c r="AO625" s="212"/>
      <c r="AP625" s="10"/>
      <c r="AQ625" s="213"/>
      <c r="AR625" s="213"/>
      <c r="AS625" s="211"/>
      <c r="AT625" s="211"/>
      <c r="AU625" s="211"/>
      <c r="AV625" s="214"/>
      <c r="AW625" s="21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</row>
    <row r="626" ht="22.5" customHeight="1">
      <c r="A626" s="170">
        <f t="shared" si="6"/>
        <v>621</v>
      </c>
      <c r="B626" s="173" t="s">
        <v>3129</v>
      </c>
      <c r="C626" s="182" t="str">
        <f t="array" ref="C626">_xlfn.XLOOKUP(G626,DATABASE!$A$2:$A$809,DATABASE!$B$2:$B$809)</f>
        <v>Capem Babat Jl.Ry Babat RT02 RW02, Babat, Lamongan</v>
      </c>
      <c r="D626" s="184" t="str">
        <f t="array" ref="D626">_xlfn.XLOOKUP(G626,DATABASE!$A$2:$A$809,DATABASE!$C$2:$C$809)</f>
        <v>CAPEM</v>
      </c>
      <c r="E626" s="184" t="s">
        <v>351</v>
      </c>
      <c r="F626" s="184" t="s">
        <v>243</v>
      </c>
      <c r="G626" s="184" t="s">
        <v>2309</v>
      </c>
      <c r="H626" s="184">
        <v>202512.0</v>
      </c>
      <c r="I626" s="184" t="s">
        <v>753</v>
      </c>
      <c r="J626" s="182"/>
      <c r="K626" s="184"/>
      <c r="L626" s="182" t="s">
        <v>2311</v>
      </c>
      <c r="M626" s="191">
        <v>43866.0</v>
      </c>
      <c r="N626" s="191"/>
      <c r="O626" s="192">
        <v>16.36</v>
      </c>
      <c r="P626" s="194"/>
      <c r="Q626" s="195">
        <f t="shared" ref="Q626:R626" si="625">(O626*24*3600*30/8)/100000</f>
        <v>53.0064</v>
      </c>
      <c r="R626" s="195">
        <f t="shared" si="625"/>
        <v>0</v>
      </c>
      <c r="S626" s="197">
        <v>0.0</v>
      </c>
      <c r="T626" s="201">
        <f t="shared" si="31"/>
        <v>1</v>
      </c>
      <c r="U626" s="201">
        <v>0.99</v>
      </c>
      <c r="V626" s="194">
        <v>2678400.0</v>
      </c>
      <c r="W626" s="182">
        <f t="shared" si="3"/>
        <v>0</v>
      </c>
      <c r="X626" s="203" t="s">
        <v>291</v>
      </c>
      <c r="Y626" s="204">
        <v>2792792.0</v>
      </c>
      <c r="Z626" s="182"/>
      <c r="AA626" s="182"/>
      <c r="AB626" s="182"/>
      <c r="AC626" s="182"/>
      <c r="AD626" s="182"/>
      <c r="AE626" s="206">
        <f t="shared" si="137"/>
        <v>2792792</v>
      </c>
      <c r="AF626" s="207">
        <f t="shared" si="5"/>
        <v>2792792</v>
      </c>
      <c r="AG626" s="184"/>
      <c r="AH626" s="170"/>
      <c r="AI626" s="184"/>
      <c r="AJ626" s="2"/>
      <c r="AK626" s="2"/>
      <c r="AL626" s="10"/>
      <c r="AM626" s="211"/>
      <c r="AN626" s="51"/>
      <c r="AO626" s="212"/>
      <c r="AP626" s="10"/>
      <c r="AQ626" s="213"/>
      <c r="AR626" s="213"/>
      <c r="AS626" s="211"/>
      <c r="AT626" s="211"/>
      <c r="AU626" s="211"/>
      <c r="AV626" s="214"/>
      <c r="AW626" s="21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</row>
    <row r="627" ht="22.5" customHeight="1">
      <c r="A627" s="170">
        <f t="shared" si="6"/>
        <v>622</v>
      </c>
      <c r="B627" s="173" t="s">
        <v>3129</v>
      </c>
      <c r="C627" s="182" t="str">
        <f t="array" ref="C627">_xlfn.XLOOKUP(G627,DATABASE!$A$2:$A$809,DATABASE!$B$2:$B$809)</f>
        <v>ATM DISPENDIK Jl. KH. Ahmad Dahlan No. 75, Jetis, Kec. Lamongan, Kab.Lamongan</v>
      </c>
      <c r="D627" s="184" t="str">
        <f t="array" ref="D627">_xlfn.XLOOKUP(G627,DATABASE!$A$2:$A$809,DATABASE!$C$2:$C$809)</f>
        <v>ATM</v>
      </c>
      <c r="E627" s="184" t="s">
        <v>351</v>
      </c>
      <c r="F627" s="184" t="s">
        <v>243</v>
      </c>
      <c r="G627" s="184" t="s">
        <v>2312</v>
      </c>
      <c r="H627" s="184">
        <v>202512.0</v>
      </c>
      <c r="I627" s="184" t="s">
        <v>1258</v>
      </c>
      <c r="J627" s="182"/>
      <c r="K627" s="184"/>
      <c r="L627" s="182" t="s">
        <v>2311</v>
      </c>
      <c r="M627" s="191">
        <v>43866.0</v>
      </c>
      <c r="N627" s="191"/>
      <c r="O627" s="192">
        <v>31.74</v>
      </c>
      <c r="P627" s="194"/>
      <c r="Q627" s="195">
        <f t="shared" ref="Q627:R627" si="626">(O627*24*3600*30/8)/100000</f>
        <v>102.8376</v>
      </c>
      <c r="R627" s="195">
        <f t="shared" si="626"/>
        <v>0</v>
      </c>
      <c r="S627" s="197">
        <v>0.0</v>
      </c>
      <c r="T627" s="201">
        <f t="shared" si="31"/>
        <v>1</v>
      </c>
      <c r="U627" s="201">
        <v>0.99</v>
      </c>
      <c r="V627" s="194">
        <v>2678400.0</v>
      </c>
      <c r="W627" s="182">
        <f t="shared" si="3"/>
        <v>0</v>
      </c>
      <c r="X627" s="203" t="s">
        <v>291</v>
      </c>
      <c r="Y627" s="204">
        <v>1300000.0</v>
      </c>
      <c r="Z627" s="182"/>
      <c r="AA627" s="182"/>
      <c r="AB627" s="182"/>
      <c r="AC627" s="182"/>
      <c r="AD627" s="182"/>
      <c r="AE627" s="206">
        <f t="shared" si="137"/>
        <v>1300000</v>
      </c>
      <c r="AF627" s="207">
        <f t="shared" si="5"/>
        <v>1300000</v>
      </c>
      <c r="AG627" s="184"/>
      <c r="AH627" s="170"/>
      <c r="AI627" s="184"/>
      <c r="AJ627" s="2"/>
      <c r="AK627" s="2"/>
      <c r="AL627" s="10"/>
      <c r="AM627" s="211"/>
      <c r="AN627" s="51"/>
      <c r="AO627" s="212"/>
      <c r="AP627" s="10"/>
      <c r="AQ627" s="213"/>
      <c r="AR627" s="213"/>
      <c r="AS627" s="211"/>
      <c r="AT627" s="211"/>
      <c r="AU627" s="211"/>
      <c r="AV627" s="214"/>
      <c r="AW627" s="21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</row>
    <row r="628" ht="22.5" customHeight="1">
      <c r="A628" s="170">
        <f t="shared" si="6"/>
        <v>623</v>
      </c>
      <c r="B628" s="173" t="s">
        <v>3129</v>
      </c>
      <c r="C628" s="182" t="str">
        <f t="array" ref="C628">_xlfn.XLOOKUP(G628,DATABASE!$A$2:$A$809,DATABASE!$B$2:$B$809)</f>
        <v>Payment Point Mall Pelayanan Publik Jl. Lamongrejo No. 120, Kec. Lamongan (1191400438)</v>
      </c>
      <c r="D628" s="184" t="str">
        <f t="array" ref="D628">_xlfn.XLOOKUP(G628,DATABASE!$A$2:$A$809,DATABASE!$C$2:$C$809)</f>
        <v>PAYMENT POINT</v>
      </c>
      <c r="E628" s="184" t="s">
        <v>351</v>
      </c>
      <c r="F628" s="184" t="s">
        <v>243</v>
      </c>
      <c r="G628" s="184" t="s">
        <v>2504</v>
      </c>
      <c r="H628" s="184">
        <v>202512.0</v>
      </c>
      <c r="I628" s="184" t="s">
        <v>461</v>
      </c>
      <c r="J628" s="182"/>
      <c r="K628" s="184"/>
      <c r="L628" s="182" t="s">
        <v>2507</v>
      </c>
      <c r="M628" s="194" t="s">
        <v>4138</v>
      </c>
      <c r="N628" s="191"/>
      <c r="O628" s="192">
        <v>0.76257</v>
      </c>
      <c r="P628" s="194"/>
      <c r="Q628" s="195">
        <f t="shared" ref="Q628:R628" si="627">(O628*24*3600*30/8)/100000</f>
        <v>2.4707268</v>
      </c>
      <c r="R628" s="195">
        <f t="shared" si="627"/>
        <v>0</v>
      </c>
      <c r="S628" s="197">
        <v>0.0</v>
      </c>
      <c r="T628" s="201">
        <f t="shared" si="31"/>
        <v>1</v>
      </c>
      <c r="U628" s="201">
        <v>0.99</v>
      </c>
      <c r="V628" s="194">
        <v>2678400.0</v>
      </c>
      <c r="W628" s="182">
        <f t="shared" si="3"/>
        <v>0</v>
      </c>
      <c r="X628" s="203" t="s">
        <v>291</v>
      </c>
      <c r="Y628" s="204">
        <v>2319819.0</v>
      </c>
      <c r="Z628" s="182"/>
      <c r="AA628" s="182"/>
      <c r="AB628" s="182"/>
      <c r="AC628" s="182"/>
      <c r="AD628" s="182"/>
      <c r="AE628" s="206">
        <f t="shared" si="137"/>
        <v>2319819</v>
      </c>
      <c r="AF628" s="207">
        <f t="shared" si="5"/>
        <v>2319819</v>
      </c>
      <c r="AG628" s="184"/>
      <c r="AH628" s="170"/>
      <c r="AI628" s="184"/>
      <c r="AJ628" s="2"/>
      <c r="AK628" s="2"/>
      <c r="AL628" s="10"/>
      <c r="AM628" s="211"/>
      <c r="AN628" s="51"/>
      <c r="AO628" s="212"/>
      <c r="AP628" s="10"/>
      <c r="AQ628" s="213"/>
      <c r="AR628" s="213"/>
      <c r="AS628" s="211"/>
      <c r="AT628" s="211"/>
      <c r="AU628" s="211"/>
      <c r="AV628" s="214"/>
      <c r="AW628" s="21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</row>
    <row r="629" ht="22.5" customHeight="1">
      <c r="A629" s="170">
        <f t="shared" si="6"/>
        <v>624</v>
      </c>
      <c r="B629" s="173" t="s">
        <v>3129</v>
      </c>
      <c r="C629" s="182" t="str">
        <f t="array" ref="C629">_xlfn.XLOOKUP(G629,DATABASE!$A$2:$A$809,DATABASE!$B$2:$B$809)</f>
        <v>Host To Host Online Mall Pelayanan Publik Lamongrejo 120,Lamongan</v>
      </c>
      <c r="D629" s="184" t="str">
        <f t="array" ref="D629">_xlfn.XLOOKUP(G629,DATABASE!$A$2:$A$809,DATABASE!$C$2:$C$809)</f>
        <v>H2H</v>
      </c>
      <c r="E629" s="240" t="s">
        <v>351</v>
      </c>
      <c r="F629" s="241" t="s">
        <v>457</v>
      </c>
      <c r="G629" s="240" t="s">
        <v>2509</v>
      </c>
      <c r="H629" s="240">
        <v>202512.0</v>
      </c>
      <c r="I629" s="240" t="s">
        <v>461</v>
      </c>
      <c r="J629" s="242"/>
      <c r="K629" s="240"/>
      <c r="L629" s="243" t="s">
        <v>2507</v>
      </c>
      <c r="M629" s="244" t="s">
        <v>4138</v>
      </c>
      <c r="N629" s="579">
        <v>46010.0</v>
      </c>
      <c r="O629" s="246">
        <v>0.00373</v>
      </c>
      <c r="P629" s="244"/>
      <c r="Q629" s="247">
        <f t="shared" ref="Q629:R629" si="628">(O629*24*3600*30/8)/100000</f>
        <v>0.0120852</v>
      </c>
      <c r="R629" s="247">
        <f t="shared" si="628"/>
        <v>0</v>
      </c>
      <c r="S629" s="197">
        <v>0.0</v>
      </c>
      <c r="T629" s="250">
        <f t="shared" si="31"/>
        <v>1</v>
      </c>
      <c r="U629" s="250">
        <v>0.99</v>
      </c>
      <c r="V629" s="194">
        <v>2678400.0</v>
      </c>
      <c r="W629" s="182">
        <f t="shared" si="3"/>
        <v>0</v>
      </c>
      <c r="X629" s="252" t="s">
        <v>291</v>
      </c>
      <c r="Y629" s="255">
        <v>0.0</v>
      </c>
      <c r="Z629" s="242"/>
      <c r="AA629" s="242"/>
      <c r="AB629" s="260">
        <v>1469218.0</v>
      </c>
      <c r="AC629" s="242"/>
      <c r="AD629" s="242"/>
      <c r="AE629" s="262">
        <f t="shared" si="137"/>
        <v>1469218</v>
      </c>
      <c r="AF629" s="264">
        <f t="shared" si="5"/>
        <v>1469218</v>
      </c>
      <c r="AG629" s="240"/>
      <c r="AH629" s="266"/>
      <c r="AI629" s="268" t="s">
        <v>3374</v>
      </c>
      <c r="AJ629" s="2"/>
      <c r="AK629" s="2"/>
      <c r="AL629" s="10"/>
      <c r="AM629" s="211"/>
      <c r="AN629" s="51"/>
      <c r="AO629" s="212"/>
      <c r="AP629" s="10"/>
      <c r="AQ629" s="213"/>
      <c r="AR629" s="213"/>
      <c r="AS629" s="211"/>
      <c r="AT629" s="211"/>
      <c r="AU629" s="211"/>
      <c r="AV629" s="214"/>
      <c r="AW629" s="21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</row>
    <row r="630" ht="22.5" customHeight="1">
      <c r="A630" s="170">
        <f t="shared" si="6"/>
        <v>625</v>
      </c>
      <c r="B630" s="173" t="s">
        <v>3129</v>
      </c>
      <c r="C630" s="182" t="str">
        <f t="array" ref="C630">_xlfn.XLOOKUP(G630,DATABASE!$A$2:$A$809,DATABASE!$B$2:$B$809)</f>
        <v>ATM kantor Kedungpring, Basuki Rahmad 21,Kec Kedungpring,Lamongan</v>
      </c>
      <c r="D630" s="184" t="str">
        <f t="array" ref="D630">_xlfn.XLOOKUP(G630,DATABASE!$A$2:$A$809,DATABASE!$C$2:$C$809)</f>
        <v>ATM</v>
      </c>
      <c r="E630" s="184" t="s">
        <v>351</v>
      </c>
      <c r="F630" s="184" t="s">
        <v>243</v>
      </c>
      <c r="G630" s="184" t="s">
        <v>2592</v>
      </c>
      <c r="H630" s="184">
        <v>202512.0</v>
      </c>
      <c r="I630" s="184" t="s">
        <v>1258</v>
      </c>
      <c r="J630" s="182"/>
      <c r="K630" s="184"/>
      <c r="L630" s="182" t="s">
        <v>2594</v>
      </c>
      <c r="M630" s="194" t="s">
        <v>4156</v>
      </c>
      <c r="N630" s="191"/>
      <c r="O630" s="192">
        <v>0.9535399999999999</v>
      </c>
      <c r="P630" s="194"/>
      <c r="Q630" s="195">
        <f t="shared" ref="Q630:R630" si="629">(O630*24*3600*30/8)/100000</f>
        <v>3.0894696</v>
      </c>
      <c r="R630" s="195">
        <f t="shared" si="629"/>
        <v>0</v>
      </c>
      <c r="S630" s="197">
        <v>0.0</v>
      </c>
      <c r="T630" s="201">
        <f t="shared" si="31"/>
        <v>1</v>
      </c>
      <c r="U630" s="201">
        <v>0.99</v>
      </c>
      <c r="V630" s="194">
        <v>2678400.0</v>
      </c>
      <c r="W630" s="182">
        <f t="shared" si="3"/>
        <v>0</v>
      </c>
      <c r="X630" s="203" t="s">
        <v>291</v>
      </c>
      <c r="Y630" s="204">
        <v>1300000.0</v>
      </c>
      <c r="Z630" s="182"/>
      <c r="AA630" s="182"/>
      <c r="AB630" s="182"/>
      <c r="AC630" s="182"/>
      <c r="AD630" s="182"/>
      <c r="AE630" s="206">
        <f t="shared" si="137"/>
        <v>1300000</v>
      </c>
      <c r="AF630" s="207">
        <f t="shared" si="5"/>
        <v>1300000</v>
      </c>
      <c r="AG630" s="184"/>
      <c r="AH630" s="170"/>
      <c r="AI630" s="184"/>
      <c r="AJ630" s="2"/>
      <c r="AK630" s="2"/>
      <c r="AL630" s="10"/>
      <c r="AM630" s="211"/>
      <c r="AN630" s="51"/>
      <c r="AO630" s="212"/>
      <c r="AP630" s="10"/>
      <c r="AQ630" s="213"/>
      <c r="AR630" s="213"/>
      <c r="AS630" s="211"/>
      <c r="AT630" s="211"/>
      <c r="AU630" s="211"/>
      <c r="AV630" s="214"/>
      <c r="AW630" s="21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</row>
    <row r="631" ht="22.5" customHeight="1">
      <c r="A631" s="170">
        <f t="shared" si="6"/>
        <v>626</v>
      </c>
      <c r="B631" s="173" t="s">
        <v>3129</v>
      </c>
      <c r="C631" s="182" t="str">
        <f t="array" ref="C631">_xlfn.XLOOKUP(G631,DATABASE!$A$2:$A$809,DATABASE!$B$2:$B$809)</f>
        <v>ATM Mall Pelayanan Publik Lamongan, Jl.Lamongrejo 120, Lamongan</v>
      </c>
      <c r="D631" s="184" t="str">
        <f t="array" ref="D631">_xlfn.XLOOKUP(G631,DATABASE!$A$2:$A$809,DATABASE!$C$2:$C$809)</f>
        <v>ATM</v>
      </c>
      <c r="E631" s="184" t="s">
        <v>351</v>
      </c>
      <c r="F631" s="184" t="s">
        <v>243</v>
      </c>
      <c r="G631" s="184" t="s">
        <v>2596</v>
      </c>
      <c r="H631" s="184">
        <v>202512.0</v>
      </c>
      <c r="I631" s="184" t="s">
        <v>1258</v>
      </c>
      <c r="J631" s="182"/>
      <c r="K631" s="184"/>
      <c r="L631" s="182" t="s">
        <v>2594</v>
      </c>
      <c r="M631" s="194" t="s">
        <v>4156</v>
      </c>
      <c r="N631" s="191"/>
      <c r="O631" s="192">
        <v>0.81054</v>
      </c>
      <c r="P631" s="194"/>
      <c r="Q631" s="195">
        <f t="shared" ref="Q631:R631" si="630">(O631*24*3600*30/8)/100000</f>
        <v>2.6261496</v>
      </c>
      <c r="R631" s="195">
        <f t="shared" si="630"/>
        <v>0</v>
      </c>
      <c r="S631" s="197">
        <v>0.0</v>
      </c>
      <c r="T631" s="201">
        <f t="shared" si="31"/>
        <v>1</v>
      </c>
      <c r="U631" s="201">
        <v>0.99</v>
      </c>
      <c r="V631" s="194">
        <v>2678400.0</v>
      </c>
      <c r="W631" s="182">
        <f t="shared" si="3"/>
        <v>0</v>
      </c>
      <c r="X631" s="203" t="s">
        <v>291</v>
      </c>
      <c r="Y631" s="204">
        <v>1300000.0</v>
      </c>
      <c r="Z631" s="182"/>
      <c r="AA631" s="182"/>
      <c r="AB631" s="182"/>
      <c r="AC631" s="182"/>
      <c r="AD631" s="182"/>
      <c r="AE631" s="206">
        <f t="shared" si="137"/>
        <v>1300000</v>
      </c>
      <c r="AF631" s="207">
        <f t="shared" si="5"/>
        <v>1300000</v>
      </c>
      <c r="AG631" s="184"/>
      <c r="AH631" s="170"/>
      <c r="AI631" s="184"/>
      <c r="AJ631" s="2"/>
      <c r="AK631" s="2"/>
      <c r="AL631" s="10"/>
      <c r="AM631" s="211"/>
      <c r="AN631" s="51"/>
      <c r="AO631" s="212"/>
      <c r="AP631" s="10"/>
      <c r="AQ631" s="213"/>
      <c r="AR631" s="213"/>
      <c r="AS631" s="211"/>
      <c r="AT631" s="211"/>
      <c r="AU631" s="211"/>
      <c r="AV631" s="214"/>
      <c r="AW631" s="21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</row>
    <row r="632" ht="22.5" customHeight="1">
      <c r="A632" s="170">
        <f t="shared" si="6"/>
        <v>627</v>
      </c>
      <c r="B632" s="173" t="s">
        <v>3148</v>
      </c>
      <c r="C632" s="182" t="str">
        <f t="array" ref="C632">_xlfn.XLOOKUP(G632,DATABASE!$A$2:$A$809,DATABASE!$B$2:$B$809)</f>
        <v>Cabang Situbondo, Jl. Basuki Rahmad No 135 Kel Mimbaan Kec Panji, Situbondo</v>
      </c>
      <c r="D632" s="184" t="str">
        <f t="array" ref="D632">_xlfn.XLOOKUP(G632,DATABASE!$A$2:$A$809,DATABASE!$C$2:$C$809)</f>
        <v>CABANG</v>
      </c>
      <c r="E632" s="184" t="s">
        <v>351</v>
      </c>
      <c r="F632" s="287" t="s">
        <v>2933</v>
      </c>
      <c r="G632" s="445" t="s">
        <v>326</v>
      </c>
      <c r="H632" s="184">
        <v>202512.0</v>
      </c>
      <c r="I632" s="184" t="s">
        <v>575</v>
      </c>
      <c r="J632" s="182"/>
      <c r="K632" s="184"/>
      <c r="L632" s="182" t="s">
        <v>328</v>
      </c>
      <c r="M632" s="194" t="s">
        <v>2245</v>
      </c>
      <c r="N632" s="191"/>
      <c r="O632" s="192">
        <v>86.08</v>
      </c>
      <c r="P632" s="194"/>
      <c r="Q632" s="195">
        <f t="shared" ref="Q632:R632" si="631">(O632*24*3600*30/8)/100000</f>
        <v>278.8992</v>
      </c>
      <c r="R632" s="195">
        <f t="shared" si="631"/>
        <v>0</v>
      </c>
      <c r="S632" s="197">
        <v>0.0</v>
      </c>
      <c r="T632" s="201">
        <f t="shared" si="31"/>
        <v>1</v>
      </c>
      <c r="U632" s="201">
        <v>0.99</v>
      </c>
      <c r="V632" s="194">
        <v>2678400.0</v>
      </c>
      <c r="W632" s="182">
        <f t="shared" si="3"/>
        <v>0</v>
      </c>
      <c r="X632" s="203" t="s">
        <v>291</v>
      </c>
      <c r="Y632" s="204">
        <v>3671171.0</v>
      </c>
      <c r="Z632" s="182"/>
      <c r="AA632" s="182"/>
      <c r="AB632" s="182"/>
      <c r="AC632" s="182"/>
      <c r="AD632" s="445">
        <v>0.0</v>
      </c>
      <c r="AE632" s="446">
        <f t="shared" si="137"/>
        <v>3671171</v>
      </c>
      <c r="AF632" s="447">
        <f t="shared" si="5"/>
        <v>3671171</v>
      </c>
      <c r="AG632" s="184"/>
      <c r="AH632" s="170"/>
      <c r="AI632" s="445" t="s">
        <v>2935</v>
      </c>
      <c r="AJ632" s="2"/>
      <c r="AK632" s="2"/>
      <c r="AL632" s="10"/>
      <c r="AM632" s="211"/>
      <c r="AN632" s="51"/>
      <c r="AO632" s="212"/>
      <c r="AP632" s="10"/>
      <c r="AQ632" s="213"/>
      <c r="AR632" s="213"/>
      <c r="AS632" s="211"/>
      <c r="AT632" s="211"/>
      <c r="AU632" s="211"/>
      <c r="AV632" s="214"/>
      <c r="AW632" s="214"/>
      <c r="AX632" s="310"/>
      <c r="AY632" s="310"/>
      <c r="AZ632" s="310"/>
      <c r="BA632" s="310"/>
      <c r="BB632" s="310"/>
      <c r="BC632" s="310"/>
      <c r="BD632" s="310"/>
      <c r="BE632" s="310"/>
      <c r="BF632" s="310"/>
      <c r="BG632" s="310"/>
      <c r="BH632" s="310"/>
      <c r="BI632" s="310"/>
      <c r="BJ632" s="310"/>
      <c r="BK632" s="310"/>
      <c r="BL632" s="310"/>
      <c r="BM632" s="310"/>
      <c r="BN632" s="310"/>
      <c r="BO632" s="310"/>
      <c r="BP632" s="310"/>
      <c r="BQ632" s="310"/>
      <c r="BR632" s="310"/>
      <c r="BS632" s="310"/>
      <c r="BT632" s="310"/>
      <c r="BU632" s="310"/>
    </row>
    <row r="633" ht="22.5" customHeight="1">
      <c r="A633" s="170">
        <f t="shared" si="6"/>
        <v>628</v>
      </c>
      <c r="B633" s="173" t="s">
        <v>3148</v>
      </c>
      <c r="C633" s="182" t="str">
        <f t="array" ref="C633">_xlfn.XLOOKUP(G633,DATABASE!$A$2:$A$809,DATABASE!$B$2:$B$809)</f>
        <v>Samsat Online Capem Besuki, Jl. Sudirman 7</v>
      </c>
      <c r="D633" s="184" t="str">
        <f t="array" ref="D633">_xlfn.XLOOKUP(G633,DATABASE!$A$2:$A$809,DATABASE!$C$2:$C$809)</f>
        <v>SAMSAT ONLINE</v>
      </c>
      <c r="E633" s="184" t="s">
        <v>351</v>
      </c>
      <c r="F633" s="184" t="s">
        <v>243</v>
      </c>
      <c r="G633" s="184" t="s">
        <v>1649</v>
      </c>
      <c r="H633" s="184">
        <v>202512.0</v>
      </c>
      <c r="I633" s="184" t="s">
        <v>480</v>
      </c>
      <c r="J633" s="182"/>
      <c r="K633" s="184"/>
      <c r="L633" s="182" t="s">
        <v>1651</v>
      </c>
      <c r="M633" s="194" t="s">
        <v>4186</v>
      </c>
      <c r="N633" s="191"/>
      <c r="O633" s="192">
        <v>2.72091</v>
      </c>
      <c r="P633" s="194"/>
      <c r="Q633" s="195">
        <f t="shared" ref="Q633:R633" si="632">(O633*24*3600*30/8)/100000</f>
        <v>8.8157484</v>
      </c>
      <c r="R633" s="195">
        <f t="shared" si="632"/>
        <v>0</v>
      </c>
      <c r="S633" s="197">
        <v>0.0</v>
      </c>
      <c r="T633" s="201">
        <f t="shared" si="31"/>
        <v>1</v>
      </c>
      <c r="U633" s="201">
        <v>0.99</v>
      </c>
      <c r="V633" s="194">
        <v>2678400.0</v>
      </c>
      <c r="W633" s="182">
        <f t="shared" si="3"/>
        <v>0</v>
      </c>
      <c r="X633" s="203" t="s">
        <v>291</v>
      </c>
      <c r="Y633" s="204">
        <v>1950000.0</v>
      </c>
      <c r="Z633" s="182"/>
      <c r="AA633" s="182"/>
      <c r="AB633" s="182"/>
      <c r="AC633" s="182"/>
      <c r="AD633" s="182"/>
      <c r="AE633" s="206">
        <f t="shared" si="137"/>
        <v>1950000</v>
      </c>
      <c r="AF633" s="207">
        <f t="shared" si="5"/>
        <v>1950000</v>
      </c>
      <c r="AG633" s="207">
        <v>3.782585E7</v>
      </c>
      <c r="AH633" s="170"/>
      <c r="AI633" s="184"/>
      <c r="AJ633" s="2"/>
      <c r="AK633" s="2"/>
      <c r="AL633" s="10"/>
      <c r="AM633" s="211"/>
      <c r="AN633" s="51"/>
      <c r="AO633" s="212"/>
      <c r="AP633" s="10"/>
      <c r="AQ633" s="213"/>
      <c r="AR633" s="213"/>
      <c r="AS633" s="211"/>
      <c r="AT633" s="211"/>
      <c r="AU633" s="211"/>
      <c r="AV633" s="214"/>
      <c r="AW633" s="21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</row>
    <row r="634" ht="22.5" customHeight="1">
      <c r="A634" s="170">
        <f t="shared" si="6"/>
        <v>629</v>
      </c>
      <c r="B634" s="173" t="s">
        <v>3148</v>
      </c>
      <c r="C634" s="182" t="str">
        <f t="array" ref="C634">_xlfn.XLOOKUP(G634,DATABASE!$A$2:$A$809,DATABASE!$B$2:$B$809)</f>
        <v>Kantor Kas RSUD Abdoer Rohim, Jl. Anggrek 8 Situbondo</v>
      </c>
      <c r="D634" s="184" t="str">
        <f t="array" ref="D634">_xlfn.XLOOKUP(G634,DATABASE!$A$2:$A$809,DATABASE!$C$2:$C$809)</f>
        <v>KANTOR KAS</v>
      </c>
      <c r="E634" s="184" t="s">
        <v>351</v>
      </c>
      <c r="F634" s="184" t="s">
        <v>243</v>
      </c>
      <c r="G634" s="184" t="s">
        <v>1653</v>
      </c>
      <c r="H634" s="184">
        <v>202512.0</v>
      </c>
      <c r="I634" s="184" t="s">
        <v>461</v>
      </c>
      <c r="J634" s="182"/>
      <c r="K634" s="184"/>
      <c r="L634" s="182" t="s">
        <v>1651</v>
      </c>
      <c r="M634" s="194" t="s">
        <v>4186</v>
      </c>
      <c r="N634" s="191"/>
      <c r="O634" s="192">
        <v>7.26</v>
      </c>
      <c r="P634" s="194"/>
      <c r="Q634" s="195">
        <f t="shared" ref="Q634:R634" si="633">(O634*24*3600*30/8)/100000</f>
        <v>23.5224</v>
      </c>
      <c r="R634" s="195">
        <f t="shared" si="633"/>
        <v>0</v>
      </c>
      <c r="S634" s="197">
        <v>0.0</v>
      </c>
      <c r="T634" s="201">
        <f t="shared" si="31"/>
        <v>1</v>
      </c>
      <c r="U634" s="201">
        <v>0.99</v>
      </c>
      <c r="V634" s="194">
        <v>2678400.0</v>
      </c>
      <c r="W634" s="182">
        <f t="shared" si="3"/>
        <v>0</v>
      </c>
      <c r="X634" s="203" t="s">
        <v>291</v>
      </c>
      <c r="Y634" s="204">
        <v>2319819.0</v>
      </c>
      <c r="Z634" s="182"/>
      <c r="AA634" s="182"/>
      <c r="AB634" s="182"/>
      <c r="AC634" s="182"/>
      <c r="AD634" s="182"/>
      <c r="AE634" s="206">
        <f t="shared" si="137"/>
        <v>2319819</v>
      </c>
      <c r="AF634" s="207">
        <f t="shared" si="5"/>
        <v>2319819</v>
      </c>
      <c r="AG634" s="184"/>
      <c r="AH634" s="170"/>
      <c r="AI634" s="184"/>
      <c r="AJ634" s="2"/>
      <c r="AK634" s="2"/>
      <c r="AL634" s="10"/>
      <c r="AM634" s="211"/>
      <c r="AN634" s="51"/>
      <c r="AO634" s="212"/>
      <c r="AP634" s="10"/>
      <c r="AQ634" s="213"/>
      <c r="AR634" s="213"/>
      <c r="AS634" s="211"/>
      <c r="AT634" s="211"/>
      <c r="AU634" s="211"/>
      <c r="AV634" s="214"/>
      <c r="AW634" s="21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</row>
    <row r="635" ht="22.5" customHeight="1">
      <c r="A635" s="170">
        <f t="shared" si="6"/>
        <v>630</v>
      </c>
      <c r="B635" s="173" t="s">
        <v>3148</v>
      </c>
      <c r="C635" s="182" t="str">
        <f t="array" ref="C635">_xlfn.XLOOKUP(G635,DATABASE!$A$2:$A$809,DATABASE!$B$2:$B$809)</f>
        <v>ATM RSUD Dr. Abdoer Rahman, Jl Anggrek No. 68</v>
      </c>
      <c r="D635" s="184" t="str">
        <f t="array" ref="D635">_xlfn.XLOOKUP(G635,DATABASE!$A$2:$A$809,DATABASE!$C$2:$C$809)</f>
        <v>ATM</v>
      </c>
      <c r="E635" s="184" t="s">
        <v>351</v>
      </c>
      <c r="F635" s="184" t="s">
        <v>243</v>
      </c>
      <c r="G635" s="184" t="s">
        <v>1720</v>
      </c>
      <c r="H635" s="184">
        <v>202512.0</v>
      </c>
      <c r="I635" s="184" t="s">
        <v>1258</v>
      </c>
      <c r="J635" s="182"/>
      <c r="K635" s="184"/>
      <c r="L635" s="182" t="s">
        <v>1722</v>
      </c>
      <c r="M635" s="194" t="s">
        <v>4186</v>
      </c>
      <c r="N635" s="191"/>
      <c r="O635" s="192">
        <v>28.82</v>
      </c>
      <c r="P635" s="194"/>
      <c r="Q635" s="195">
        <f t="shared" ref="Q635:R635" si="634">(O635*24*3600*30/8)/100000</f>
        <v>93.3768</v>
      </c>
      <c r="R635" s="195">
        <f t="shared" si="634"/>
        <v>0</v>
      </c>
      <c r="S635" s="197">
        <v>0.0</v>
      </c>
      <c r="T635" s="201">
        <f t="shared" si="31"/>
        <v>1</v>
      </c>
      <c r="U635" s="201">
        <v>0.99</v>
      </c>
      <c r="V635" s="194">
        <v>2678400.0</v>
      </c>
      <c r="W635" s="182">
        <f t="shared" si="3"/>
        <v>0</v>
      </c>
      <c r="X635" s="203" t="s">
        <v>291</v>
      </c>
      <c r="Y635" s="204">
        <v>1300000.0</v>
      </c>
      <c r="Z635" s="182"/>
      <c r="AA635" s="182"/>
      <c r="AB635" s="182"/>
      <c r="AC635" s="182"/>
      <c r="AD635" s="182"/>
      <c r="AE635" s="206">
        <f t="shared" si="137"/>
        <v>1300000</v>
      </c>
      <c r="AF635" s="207">
        <f t="shared" si="5"/>
        <v>1300000</v>
      </c>
      <c r="AG635" s="184"/>
      <c r="AH635" s="170"/>
      <c r="AI635" s="184"/>
      <c r="AJ635" s="2"/>
      <c r="AK635" s="2"/>
      <c r="AL635" s="10"/>
      <c r="AM635" s="211"/>
      <c r="AN635" s="51"/>
      <c r="AO635" s="212"/>
      <c r="AP635" s="10"/>
      <c r="AQ635" s="213"/>
      <c r="AR635" s="213"/>
      <c r="AS635" s="211"/>
      <c r="AT635" s="211"/>
      <c r="AU635" s="211"/>
      <c r="AV635" s="214"/>
      <c r="AW635" s="21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</row>
    <row r="636" ht="22.5" customHeight="1">
      <c r="A636" s="170">
        <f t="shared" si="6"/>
        <v>631</v>
      </c>
      <c r="B636" s="173" t="s">
        <v>3148</v>
      </c>
      <c r="C636" s="182" t="str">
        <f t="array" ref="C636">_xlfn.XLOOKUP(G636,DATABASE!$A$2:$A$809,DATABASE!$B$2:$B$809)</f>
        <v>Kantor Kas KPP Pratama, Jl. Argopuro 41 Situbondo</v>
      </c>
      <c r="D636" s="184" t="str">
        <f t="array" ref="D636">_xlfn.XLOOKUP(G636,DATABASE!$A$2:$A$809,DATABASE!$C$2:$C$809)</f>
        <v>KANTOR KAS</v>
      </c>
      <c r="E636" s="184" t="s">
        <v>351</v>
      </c>
      <c r="F636" s="184" t="s">
        <v>243</v>
      </c>
      <c r="G636" s="184" t="s">
        <v>1724</v>
      </c>
      <c r="H636" s="184">
        <v>202512.0</v>
      </c>
      <c r="I636" s="184" t="s">
        <v>461</v>
      </c>
      <c r="J636" s="182"/>
      <c r="K636" s="184"/>
      <c r="L636" s="182" t="s">
        <v>1722</v>
      </c>
      <c r="M636" s="194" t="s">
        <v>4186</v>
      </c>
      <c r="N636" s="191"/>
      <c r="O636" s="192">
        <v>2.12966</v>
      </c>
      <c r="P636" s="194"/>
      <c r="Q636" s="195">
        <f t="shared" ref="Q636:R636" si="635">(O636*24*3600*30/8)/100000</f>
        <v>6.9000984</v>
      </c>
      <c r="R636" s="195">
        <f t="shared" si="635"/>
        <v>0</v>
      </c>
      <c r="S636" s="197">
        <v>0.0</v>
      </c>
      <c r="T636" s="201">
        <f t="shared" si="31"/>
        <v>1</v>
      </c>
      <c r="U636" s="201">
        <v>0.99</v>
      </c>
      <c r="V636" s="194">
        <v>2678400.0</v>
      </c>
      <c r="W636" s="182">
        <f t="shared" si="3"/>
        <v>0</v>
      </c>
      <c r="X636" s="203" t="s">
        <v>291</v>
      </c>
      <c r="Y636" s="204">
        <v>2319819.0</v>
      </c>
      <c r="Z636" s="182"/>
      <c r="AA636" s="182"/>
      <c r="AB636" s="182"/>
      <c r="AC636" s="182"/>
      <c r="AD636" s="182"/>
      <c r="AE636" s="206">
        <f t="shared" si="137"/>
        <v>2319819</v>
      </c>
      <c r="AF636" s="207">
        <f t="shared" si="5"/>
        <v>2319819</v>
      </c>
      <c r="AG636" s="184"/>
      <c r="AH636" s="170"/>
      <c r="AI636" s="184"/>
      <c r="AJ636" s="2"/>
      <c r="AK636" s="2"/>
      <c r="AL636" s="10"/>
      <c r="AM636" s="211"/>
      <c r="AN636" s="51"/>
      <c r="AO636" s="212"/>
      <c r="AP636" s="10"/>
      <c r="AQ636" s="213"/>
      <c r="AR636" s="213"/>
      <c r="AS636" s="211"/>
      <c r="AT636" s="211"/>
      <c r="AU636" s="211"/>
      <c r="AV636" s="214"/>
      <c r="AW636" s="21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</row>
    <row r="637" ht="22.5" customHeight="1">
      <c r="A637" s="170">
        <f t="shared" si="6"/>
        <v>632</v>
      </c>
      <c r="B637" s="173" t="s">
        <v>3148</v>
      </c>
      <c r="C637" s="182" t="str">
        <f t="array" ref="C637">_xlfn.XLOOKUP(G637,DATABASE!$A$2:$A$809,DATABASE!$B$2:$B$809)</f>
        <v>Samsat Online Capem Asembagus, Jl. Raya Asembagus</v>
      </c>
      <c r="D637" s="184" t="str">
        <f t="array" ref="D637">_xlfn.XLOOKUP(G637,DATABASE!$A$2:$A$809,DATABASE!$C$2:$C$809)</f>
        <v>SAMSAT ONLINE</v>
      </c>
      <c r="E637" s="184" t="s">
        <v>351</v>
      </c>
      <c r="F637" s="184" t="s">
        <v>243</v>
      </c>
      <c r="G637" s="184" t="s">
        <v>329</v>
      </c>
      <c r="H637" s="184">
        <v>202512.0</v>
      </c>
      <c r="I637" s="184" t="s">
        <v>480</v>
      </c>
      <c r="J637" s="182"/>
      <c r="K637" s="184"/>
      <c r="L637" s="182" t="s">
        <v>331</v>
      </c>
      <c r="M637" s="194" t="s">
        <v>4223</v>
      </c>
      <c r="N637" s="191"/>
      <c r="O637" s="192">
        <v>0.00799</v>
      </c>
      <c r="P637" s="194"/>
      <c r="Q637" s="195">
        <f t="shared" ref="Q637:R637" si="636">(O637*24*3600*30/8)/100000</f>
        <v>0.0258876</v>
      </c>
      <c r="R637" s="195">
        <f t="shared" si="636"/>
        <v>0</v>
      </c>
      <c r="S637" s="197">
        <v>0.0</v>
      </c>
      <c r="T637" s="201">
        <f t="shared" si="31"/>
        <v>1</v>
      </c>
      <c r="U637" s="201">
        <v>0.99</v>
      </c>
      <c r="V637" s="194">
        <v>2678400.0</v>
      </c>
      <c r="W637" s="182">
        <f t="shared" si="3"/>
        <v>0</v>
      </c>
      <c r="X637" s="203" t="s">
        <v>291</v>
      </c>
      <c r="Y637" s="204">
        <v>1950000.0</v>
      </c>
      <c r="Z637" s="182"/>
      <c r="AA637" s="182"/>
      <c r="AB637" s="182"/>
      <c r="AC637" s="182"/>
      <c r="AD637" s="182"/>
      <c r="AE637" s="206">
        <f t="shared" si="137"/>
        <v>1950000</v>
      </c>
      <c r="AF637" s="207">
        <f t="shared" si="5"/>
        <v>1950000</v>
      </c>
      <c r="AG637" s="184"/>
      <c r="AH637" s="170"/>
      <c r="AI637" s="184"/>
      <c r="AJ637" s="2"/>
      <c r="AK637" s="2"/>
      <c r="AL637" s="10"/>
      <c r="AM637" s="211"/>
      <c r="AN637" s="51"/>
      <c r="AO637" s="212"/>
      <c r="AP637" s="10"/>
      <c r="AQ637" s="213"/>
      <c r="AR637" s="213"/>
      <c r="AS637" s="211"/>
      <c r="AT637" s="211"/>
      <c r="AU637" s="211"/>
      <c r="AV637" s="214"/>
      <c r="AW637" s="21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</row>
    <row r="638" ht="22.5" customHeight="1">
      <c r="A638" s="170">
        <f t="shared" si="6"/>
        <v>633</v>
      </c>
      <c r="B638" s="173" t="s">
        <v>3148</v>
      </c>
      <c r="C638" s="182" t="str">
        <f t="array" ref="C638">_xlfn.XLOOKUP(G638,DATABASE!$A$2:$A$809,DATABASE!$B$2:$B$809)</f>
        <v>Capem Asembagus, Jl. Raya Asembagus 1, Situbondo</v>
      </c>
      <c r="D638" s="184" t="str">
        <f t="array" ref="D638">_xlfn.XLOOKUP(G638,DATABASE!$A$2:$A$809,DATABASE!$C$2:$C$809)</f>
        <v>CAPEM</v>
      </c>
      <c r="E638" s="184" t="s">
        <v>351</v>
      </c>
      <c r="F638" s="184" t="s">
        <v>243</v>
      </c>
      <c r="G638" s="184" t="s">
        <v>1378</v>
      </c>
      <c r="H638" s="184">
        <v>202512.0</v>
      </c>
      <c r="I638" s="184" t="s">
        <v>753</v>
      </c>
      <c r="J638" s="182"/>
      <c r="K638" s="184"/>
      <c r="L638" s="182" t="s">
        <v>1380</v>
      </c>
      <c r="M638" s="194" t="s">
        <v>4232</v>
      </c>
      <c r="N638" s="191"/>
      <c r="O638" s="192">
        <v>29.59</v>
      </c>
      <c r="P638" s="194"/>
      <c r="Q638" s="195">
        <f t="shared" ref="Q638:R638" si="637">(O638*24*3600*30/8)/100000</f>
        <v>95.8716</v>
      </c>
      <c r="R638" s="195">
        <f t="shared" si="637"/>
        <v>0</v>
      </c>
      <c r="S638" s="197">
        <v>10200.0</v>
      </c>
      <c r="T638" s="201">
        <f t="shared" si="31"/>
        <v>0.9961917563</v>
      </c>
      <c r="U638" s="201">
        <v>0.99</v>
      </c>
      <c r="V638" s="194">
        <v>2678400.0</v>
      </c>
      <c r="W638" s="182">
        <f t="shared" si="3"/>
        <v>0</v>
      </c>
      <c r="X638" s="203" t="s">
        <v>291</v>
      </c>
      <c r="Y638" s="204">
        <v>2792792.0</v>
      </c>
      <c r="Z638" s="182"/>
      <c r="AA638" s="182"/>
      <c r="AB638" s="182"/>
      <c r="AC638" s="182"/>
      <c r="AD638" s="182"/>
      <c r="AE638" s="206">
        <f t="shared" si="137"/>
        <v>2792792</v>
      </c>
      <c r="AF638" s="207">
        <f t="shared" si="5"/>
        <v>2792792</v>
      </c>
      <c r="AG638" s="184"/>
      <c r="AH638" s="170"/>
      <c r="AI638" s="184"/>
      <c r="AJ638" s="2"/>
      <c r="AK638" s="2"/>
      <c r="AL638" s="10"/>
      <c r="AM638" s="211"/>
      <c r="AN638" s="51"/>
      <c r="AO638" s="212"/>
      <c r="AP638" s="10"/>
      <c r="AQ638" s="213"/>
      <c r="AR638" s="213"/>
      <c r="AS638" s="211"/>
      <c r="AT638" s="211"/>
      <c r="AU638" s="211"/>
      <c r="AV638" s="214"/>
      <c r="AW638" s="21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</row>
    <row r="639" ht="22.5" customHeight="1">
      <c r="A639" s="170">
        <f t="shared" si="6"/>
        <v>634</v>
      </c>
      <c r="B639" s="173" t="s">
        <v>3148</v>
      </c>
      <c r="C639" s="182" t="str">
        <f t="array" ref="C639">_xlfn.XLOOKUP(G639,DATABASE!$A$2:$A$809,DATABASE!$B$2:$B$809)</f>
        <v>Kantor Kas Ponpes Salafiyah, Jl KH R.Samsul Arifin, Dsn Sukorejo, Kec.Banyu Putih Situbondo</v>
      </c>
      <c r="D639" s="184" t="str">
        <f t="array" ref="D639">_xlfn.XLOOKUP(G639,DATABASE!$A$2:$A$809,DATABASE!$C$2:$C$809)</f>
        <v>KANTOR KAS</v>
      </c>
      <c r="E639" s="184" t="s">
        <v>351</v>
      </c>
      <c r="F639" s="184" t="s">
        <v>243</v>
      </c>
      <c r="G639" s="184" t="s">
        <v>2684</v>
      </c>
      <c r="H639" s="184">
        <v>202512.0</v>
      </c>
      <c r="I639" s="184" t="s">
        <v>461</v>
      </c>
      <c r="J639" s="182"/>
      <c r="K639" s="184"/>
      <c r="L639" s="182" t="s">
        <v>2686</v>
      </c>
      <c r="M639" s="194" t="s">
        <v>4186</v>
      </c>
      <c r="N639" s="191"/>
      <c r="O639" s="192">
        <v>5.85</v>
      </c>
      <c r="P639" s="194"/>
      <c r="Q639" s="195">
        <f t="shared" ref="Q639:R639" si="638">(O639*24*3600*30/8)/100000</f>
        <v>18.954</v>
      </c>
      <c r="R639" s="195">
        <f t="shared" si="638"/>
        <v>0</v>
      </c>
      <c r="S639" s="197">
        <v>0.0</v>
      </c>
      <c r="T639" s="201">
        <f t="shared" si="31"/>
        <v>1</v>
      </c>
      <c r="U639" s="201">
        <v>0.99</v>
      </c>
      <c r="V639" s="194">
        <v>2678400.0</v>
      </c>
      <c r="W639" s="182">
        <f t="shared" si="3"/>
        <v>0</v>
      </c>
      <c r="X639" s="203" t="s">
        <v>291</v>
      </c>
      <c r="Y639" s="204">
        <v>2319819.0</v>
      </c>
      <c r="Z639" s="182"/>
      <c r="AA639" s="182"/>
      <c r="AB639" s="182"/>
      <c r="AC639" s="182"/>
      <c r="AD639" s="182"/>
      <c r="AE639" s="206">
        <f t="shared" si="137"/>
        <v>2319819</v>
      </c>
      <c r="AF639" s="207">
        <f t="shared" si="5"/>
        <v>2319819</v>
      </c>
      <c r="AG639" s="184"/>
      <c r="AH639" s="170"/>
      <c r="AI639" s="184"/>
      <c r="AJ639" s="2"/>
      <c r="AK639" s="2"/>
      <c r="AL639" s="10"/>
      <c r="AM639" s="211"/>
      <c r="AN639" s="51"/>
      <c r="AO639" s="212"/>
      <c r="AP639" s="10"/>
      <c r="AQ639" s="213"/>
      <c r="AR639" s="213"/>
      <c r="AS639" s="211"/>
      <c r="AT639" s="211"/>
      <c r="AU639" s="211"/>
      <c r="AV639" s="214"/>
      <c r="AW639" s="21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</row>
    <row r="640" ht="22.5" customHeight="1">
      <c r="A640" s="170">
        <f t="shared" si="6"/>
        <v>635</v>
      </c>
      <c r="B640" s="173" t="s">
        <v>3148</v>
      </c>
      <c r="C640" s="182" t="str">
        <f t="array" ref="C640">_xlfn.XLOOKUP(G640,DATABASE!$A$2:$A$809,DATABASE!$B$2:$B$809)</f>
        <v>ATM Sistem Administrasi Manunggal Satu Atap Situbondo, Jl. Gunung Arjuno Situbondo</v>
      </c>
      <c r="D640" s="184" t="str">
        <f t="array" ref="D640">_xlfn.XLOOKUP(G640,DATABASE!$A$2:$A$809,DATABASE!$C$2:$C$809)</f>
        <v>ATM</v>
      </c>
      <c r="E640" s="184" t="s">
        <v>351</v>
      </c>
      <c r="F640" s="184" t="s">
        <v>243</v>
      </c>
      <c r="G640" s="184" t="s">
        <v>1986</v>
      </c>
      <c r="H640" s="184">
        <v>202512.0</v>
      </c>
      <c r="I640" s="184" t="s">
        <v>1258</v>
      </c>
      <c r="J640" s="182"/>
      <c r="K640" s="184"/>
      <c r="L640" s="182" t="s">
        <v>1988</v>
      </c>
      <c r="M640" s="191">
        <v>42289.0</v>
      </c>
      <c r="N640" s="191"/>
      <c r="O640" s="192">
        <v>2.47</v>
      </c>
      <c r="P640" s="194"/>
      <c r="Q640" s="195">
        <f t="shared" ref="Q640:R640" si="639">(O640*24*3600*30/8)/100000</f>
        <v>8.0028</v>
      </c>
      <c r="R640" s="195">
        <f t="shared" si="639"/>
        <v>0</v>
      </c>
      <c r="S640" s="197">
        <v>0.0</v>
      </c>
      <c r="T640" s="201">
        <f t="shared" si="31"/>
        <v>1</v>
      </c>
      <c r="U640" s="201">
        <v>0.99</v>
      </c>
      <c r="V640" s="194">
        <v>2678400.0</v>
      </c>
      <c r="W640" s="182">
        <f t="shared" si="3"/>
        <v>0</v>
      </c>
      <c r="X640" s="203" t="s">
        <v>291</v>
      </c>
      <c r="Y640" s="204">
        <v>1300000.0</v>
      </c>
      <c r="Z640" s="182"/>
      <c r="AA640" s="182"/>
      <c r="AB640" s="182"/>
      <c r="AC640" s="182"/>
      <c r="AD640" s="182"/>
      <c r="AE640" s="206">
        <f t="shared" si="137"/>
        <v>1300000</v>
      </c>
      <c r="AF640" s="207">
        <f t="shared" si="5"/>
        <v>1300000</v>
      </c>
      <c r="AG640" s="184"/>
      <c r="AH640" s="170"/>
      <c r="AI640" s="184"/>
      <c r="AJ640" s="2"/>
      <c r="AK640" s="2"/>
      <c r="AL640" s="10"/>
      <c r="AM640" s="211"/>
      <c r="AN640" s="51"/>
      <c r="AO640" s="212"/>
      <c r="AP640" s="10"/>
      <c r="AQ640" s="213"/>
      <c r="AR640" s="213"/>
      <c r="AS640" s="211"/>
      <c r="AT640" s="211"/>
      <c r="AU640" s="211"/>
      <c r="AV640" s="214"/>
      <c r="AW640" s="21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</row>
    <row r="641" ht="22.5" customHeight="1">
      <c r="A641" s="170">
        <f t="shared" si="6"/>
        <v>636</v>
      </c>
      <c r="B641" s="173" t="s">
        <v>3148</v>
      </c>
      <c r="C641" s="182" t="str">
        <f t="array" ref="C641">_xlfn.XLOOKUP(G641,DATABASE!$A$2:$A$809,DATABASE!$B$2:$B$809)</f>
        <v>Host To Host SP2D Pemda Situbondo JL.PB Sudirman No.1 Situbondo</v>
      </c>
      <c r="D641" s="184" t="str">
        <f t="array" ref="D641">_xlfn.XLOOKUP(G641,DATABASE!$A$2:$A$809,DATABASE!$C$2:$C$809)</f>
        <v>H2H</v>
      </c>
      <c r="E641" s="184" t="s">
        <v>351</v>
      </c>
      <c r="F641" s="184" t="s">
        <v>243</v>
      </c>
      <c r="G641" s="184" t="s">
        <v>724</v>
      </c>
      <c r="H641" s="184">
        <v>202512.0</v>
      </c>
      <c r="I641" s="184" t="s">
        <v>461</v>
      </c>
      <c r="J641" s="182"/>
      <c r="K641" s="184"/>
      <c r="L641" s="182" t="s">
        <v>726</v>
      </c>
      <c r="M641" s="194" t="s">
        <v>4259</v>
      </c>
      <c r="N641" s="191"/>
      <c r="O641" s="192">
        <v>47.59</v>
      </c>
      <c r="P641" s="194"/>
      <c r="Q641" s="195">
        <f t="shared" ref="Q641:R641" si="640">(O641*24*3600*30/8)/100000</f>
        <v>154.1916</v>
      </c>
      <c r="R641" s="195">
        <f t="shared" si="640"/>
        <v>0</v>
      </c>
      <c r="S641" s="197">
        <v>0.0</v>
      </c>
      <c r="T641" s="201">
        <f t="shared" si="31"/>
        <v>1</v>
      </c>
      <c r="U641" s="201">
        <v>0.99</v>
      </c>
      <c r="V641" s="194">
        <v>2678400.0</v>
      </c>
      <c r="W641" s="182">
        <f t="shared" si="3"/>
        <v>0</v>
      </c>
      <c r="X641" s="203" t="s">
        <v>291</v>
      </c>
      <c r="Y641" s="204">
        <v>2319819.0</v>
      </c>
      <c r="Z641" s="182"/>
      <c r="AA641" s="182"/>
      <c r="AB641" s="182"/>
      <c r="AC641" s="182"/>
      <c r="AD641" s="182"/>
      <c r="AE641" s="206">
        <f t="shared" si="137"/>
        <v>2319819</v>
      </c>
      <c r="AF641" s="207">
        <f t="shared" si="5"/>
        <v>2319819</v>
      </c>
      <c r="AG641" s="184"/>
      <c r="AH641" s="170"/>
      <c r="AI641" s="184"/>
      <c r="AJ641" s="2"/>
      <c r="AK641" s="2"/>
      <c r="AL641" s="10"/>
      <c r="AM641" s="211"/>
      <c r="AN641" s="51"/>
      <c r="AO641" s="212"/>
      <c r="AP641" s="10"/>
      <c r="AQ641" s="213"/>
      <c r="AR641" s="213"/>
      <c r="AS641" s="211"/>
      <c r="AT641" s="211"/>
      <c r="AU641" s="211"/>
      <c r="AV641" s="214"/>
      <c r="AW641" s="21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</row>
    <row r="642" ht="22.5" customHeight="1">
      <c r="A642" s="170">
        <f t="shared" si="6"/>
        <v>637</v>
      </c>
      <c r="B642" s="173" t="s">
        <v>3148</v>
      </c>
      <c r="C642" s="182" t="str">
        <f t="array" ref="C642">_xlfn.XLOOKUP(G642,DATABASE!$A$2:$A$809,DATABASE!$B$2:$B$809)</f>
        <v>Capem Besuki</v>
      </c>
      <c r="D642" s="184" t="str">
        <f t="array" ref="D642">_xlfn.XLOOKUP(G642,DATABASE!$A$2:$A$809,DATABASE!$C$2:$C$809)</f>
        <v>CAPEM</v>
      </c>
      <c r="E642" s="184" t="s">
        <v>351</v>
      </c>
      <c r="F642" s="184" t="s">
        <v>243</v>
      </c>
      <c r="G642" s="184" t="s">
        <v>1003</v>
      </c>
      <c r="H642" s="184">
        <v>202512.0</v>
      </c>
      <c r="I642" s="184" t="s">
        <v>753</v>
      </c>
      <c r="J642" s="182"/>
      <c r="K642" s="184"/>
      <c r="L642" s="182" t="s">
        <v>1005</v>
      </c>
      <c r="M642" s="191">
        <v>42167.0</v>
      </c>
      <c r="N642" s="191"/>
      <c r="O642" s="192">
        <v>17.72</v>
      </c>
      <c r="P642" s="194"/>
      <c r="Q642" s="195">
        <f t="shared" ref="Q642:R642" si="641">(O642*24*3600*30/8)/100000</f>
        <v>57.4128</v>
      </c>
      <c r="R642" s="195">
        <f t="shared" si="641"/>
        <v>0</v>
      </c>
      <c r="S642" s="197">
        <v>4440.0</v>
      </c>
      <c r="T642" s="201">
        <f t="shared" si="31"/>
        <v>0.9983422939</v>
      </c>
      <c r="U642" s="201">
        <v>0.99</v>
      </c>
      <c r="V642" s="194">
        <v>2678400.0</v>
      </c>
      <c r="W642" s="182">
        <f t="shared" si="3"/>
        <v>0</v>
      </c>
      <c r="X642" s="203" t="s">
        <v>291</v>
      </c>
      <c r="Y642" s="204">
        <v>2792792.0</v>
      </c>
      <c r="Z642" s="182"/>
      <c r="AA642" s="182"/>
      <c r="AB642" s="182"/>
      <c r="AC642" s="182"/>
      <c r="AD642" s="182"/>
      <c r="AE642" s="206">
        <f t="shared" si="137"/>
        <v>2792792</v>
      </c>
      <c r="AF642" s="207">
        <f t="shared" si="5"/>
        <v>2792792</v>
      </c>
      <c r="AG642" s="184"/>
      <c r="AH642" s="170" t="s">
        <v>276</v>
      </c>
      <c r="AI642" s="184"/>
      <c r="AJ642" s="2"/>
      <c r="AK642" s="2"/>
      <c r="AL642" s="10"/>
      <c r="AM642" s="211"/>
      <c r="AN642" s="51"/>
      <c r="AO642" s="212"/>
      <c r="AP642" s="10"/>
      <c r="AQ642" s="213"/>
      <c r="AR642" s="213"/>
      <c r="AS642" s="211"/>
      <c r="AT642" s="211"/>
      <c r="AU642" s="211"/>
      <c r="AV642" s="214"/>
      <c r="AW642" s="21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</row>
    <row r="643" ht="22.5" customHeight="1">
      <c r="A643" s="170">
        <f t="shared" si="6"/>
        <v>638</v>
      </c>
      <c r="B643" s="173" t="s">
        <v>3148</v>
      </c>
      <c r="C643" s="182" t="str">
        <f t="array" ref="C643">_xlfn.XLOOKUP(G643,DATABASE!$A$2:$A$809,DATABASE!$B$2:$B$809)</f>
        <v>Payment Point RSUD Besuki Jl.Olahraga 55,Kec Besuki,Kab Situbondo</v>
      </c>
      <c r="D643" s="184" t="str">
        <f t="array" ref="D643">_xlfn.XLOOKUP(G643,DATABASE!$A$2:$A$809,DATABASE!$C$2:$C$809)</f>
        <v>PAYMENT POINT</v>
      </c>
      <c r="E643" s="184" t="s">
        <v>351</v>
      </c>
      <c r="F643" s="184" t="s">
        <v>243</v>
      </c>
      <c r="G643" s="184" t="s">
        <v>2379</v>
      </c>
      <c r="H643" s="184">
        <v>202512.0</v>
      </c>
      <c r="I643" s="184" t="s">
        <v>461</v>
      </c>
      <c r="J643" s="182"/>
      <c r="K643" s="184"/>
      <c r="L643" s="182" t="s">
        <v>2381</v>
      </c>
      <c r="M643" s="191">
        <v>43712.0</v>
      </c>
      <c r="N643" s="191"/>
      <c r="O643" s="192">
        <v>0.05357000000000001</v>
      </c>
      <c r="P643" s="194"/>
      <c r="Q643" s="195">
        <f t="shared" ref="Q643:R643" si="642">(O643*24*3600*30/8)/100000</f>
        <v>0.1735668</v>
      </c>
      <c r="R643" s="195">
        <f t="shared" si="642"/>
        <v>0</v>
      </c>
      <c r="S643" s="197">
        <v>0.0</v>
      </c>
      <c r="T643" s="201">
        <f t="shared" si="31"/>
        <v>1</v>
      </c>
      <c r="U643" s="201">
        <v>0.99</v>
      </c>
      <c r="V643" s="194">
        <v>2678400.0</v>
      </c>
      <c r="W643" s="182">
        <f t="shared" si="3"/>
        <v>0</v>
      </c>
      <c r="X643" s="203" t="s">
        <v>291</v>
      </c>
      <c r="Y643" s="204">
        <v>2319819.0</v>
      </c>
      <c r="Z643" s="182"/>
      <c r="AA643" s="182"/>
      <c r="AB643" s="182"/>
      <c r="AC643" s="182"/>
      <c r="AD643" s="182"/>
      <c r="AE643" s="206">
        <f t="shared" si="137"/>
        <v>2319819</v>
      </c>
      <c r="AF643" s="207">
        <f t="shared" si="5"/>
        <v>2319819</v>
      </c>
      <c r="AG643" s="184"/>
      <c r="AH643" s="170"/>
      <c r="AI643" s="184"/>
      <c r="AJ643" s="2"/>
      <c r="AK643" s="2"/>
      <c r="AL643" s="10"/>
      <c r="AM643" s="211"/>
      <c r="AN643" s="51"/>
      <c r="AO643" s="212"/>
      <c r="AP643" s="10"/>
      <c r="AQ643" s="213"/>
      <c r="AR643" s="213"/>
      <c r="AS643" s="211"/>
      <c r="AT643" s="211"/>
      <c r="AU643" s="211"/>
      <c r="AV643" s="214"/>
      <c r="AW643" s="21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</row>
    <row r="644" ht="22.5" customHeight="1">
      <c r="A644" s="170">
        <f t="shared" si="6"/>
        <v>639</v>
      </c>
      <c r="B644" s="173" t="s">
        <v>3148</v>
      </c>
      <c r="C644" s="182" t="str">
        <f t="array" ref="C644">_xlfn.XLOOKUP(G644,DATABASE!$A$2:$A$809,DATABASE!$B$2:$B$809)</f>
        <v>ATM DPRD Kabupaten Situbondo, Jl. Kenanga No. 1, Kab. Situbondo</v>
      </c>
      <c r="D644" s="184" t="str">
        <f t="array" ref="D644">_xlfn.XLOOKUP(G644,DATABASE!$A$2:$A$809,DATABASE!$C$2:$C$809)</f>
        <v>ATM</v>
      </c>
      <c r="E644" s="184" t="s">
        <v>351</v>
      </c>
      <c r="F644" s="184" t="s">
        <v>243</v>
      </c>
      <c r="G644" s="184" t="s">
        <v>2414</v>
      </c>
      <c r="H644" s="184">
        <v>202512.0</v>
      </c>
      <c r="I644" s="184" t="s">
        <v>1258</v>
      </c>
      <c r="J644" s="182"/>
      <c r="K644" s="184"/>
      <c r="L644" s="182" t="s">
        <v>2416</v>
      </c>
      <c r="M644" s="191">
        <v>44143.0</v>
      </c>
      <c r="N644" s="191"/>
      <c r="O644" s="192">
        <v>2.34</v>
      </c>
      <c r="P644" s="194"/>
      <c r="Q644" s="195">
        <f t="shared" ref="Q644:R644" si="643">(O644*24*3600*30/8)/100000</f>
        <v>7.5816</v>
      </c>
      <c r="R644" s="195">
        <f t="shared" si="643"/>
        <v>0</v>
      </c>
      <c r="S644" s="197">
        <v>0.0</v>
      </c>
      <c r="T644" s="201">
        <f t="shared" si="31"/>
        <v>1</v>
      </c>
      <c r="U644" s="201">
        <v>0.99</v>
      </c>
      <c r="V644" s="194">
        <v>2678400.0</v>
      </c>
      <c r="W644" s="182">
        <f t="shared" si="3"/>
        <v>0</v>
      </c>
      <c r="X644" s="203" t="s">
        <v>291</v>
      </c>
      <c r="Y644" s="204">
        <v>1300000.0</v>
      </c>
      <c r="Z644" s="182"/>
      <c r="AA644" s="182"/>
      <c r="AB644" s="182"/>
      <c r="AC644" s="182"/>
      <c r="AD644" s="182"/>
      <c r="AE644" s="206">
        <f t="shared" si="137"/>
        <v>1300000</v>
      </c>
      <c r="AF644" s="207">
        <f t="shared" si="5"/>
        <v>1300000</v>
      </c>
      <c r="AG644" s="184"/>
      <c r="AH644" s="170"/>
      <c r="AI644" s="184"/>
      <c r="AJ644" s="2"/>
      <c r="AK644" s="2"/>
      <c r="AL644" s="10"/>
      <c r="AM644" s="211"/>
      <c r="AN644" s="51"/>
      <c r="AO644" s="212"/>
      <c r="AP644" s="10"/>
      <c r="AQ644" s="213"/>
      <c r="AR644" s="213"/>
      <c r="AS644" s="211"/>
      <c r="AT644" s="211"/>
      <c r="AU644" s="211"/>
      <c r="AV644" s="214"/>
      <c r="AW644" s="21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</row>
    <row r="645" ht="22.5" customHeight="1">
      <c r="A645" s="170">
        <f t="shared" si="6"/>
        <v>640</v>
      </c>
      <c r="B645" s="173" t="s">
        <v>3148</v>
      </c>
      <c r="C645" s="182" t="str">
        <f t="array" ref="C645">_xlfn.XLOOKUP(G645,DATABASE!$A$2:$A$809,DATABASE!$B$2:$B$809)</f>
        <v>ATM Puskesmas Kapongan JL.Banyuwangi,Kab Situbondo</v>
      </c>
      <c r="D645" s="184" t="str">
        <f t="array" ref="D645">_xlfn.XLOOKUP(G645,DATABASE!$A$2:$A$809,DATABASE!$C$2:$C$809)</f>
        <v>ATM</v>
      </c>
      <c r="E645" s="184" t="s">
        <v>351</v>
      </c>
      <c r="F645" s="184" t="s">
        <v>243</v>
      </c>
      <c r="G645" s="184" t="s">
        <v>2431</v>
      </c>
      <c r="H645" s="184">
        <v>202512.0</v>
      </c>
      <c r="I645" s="184" t="s">
        <v>1258</v>
      </c>
      <c r="J645" s="182"/>
      <c r="K645" s="184"/>
      <c r="L645" s="182" t="s">
        <v>2433</v>
      </c>
      <c r="M645" s="194" t="s">
        <v>4302</v>
      </c>
      <c r="N645" s="191"/>
      <c r="O645" s="192">
        <v>2.31</v>
      </c>
      <c r="P645" s="194"/>
      <c r="Q645" s="195">
        <f t="shared" ref="Q645:R645" si="644">(O645*24*3600*30/8)/100000</f>
        <v>7.4844</v>
      </c>
      <c r="R645" s="195">
        <f t="shared" si="644"/>
        <v>0</v>
      </c>
      <c r="S645" s="197">
        <v>0.0</v>
      </c>
      <c r="T645" s="201">
        <f t="shared" si="31"/>
        <v>1</v>
      </c>
      <c r="U645" s="201">
        <v>0.99</v>
      </c>
      <c r="V645" s="194">
        <v>2678400.0</v>
      </c>
      <c r="W645" s="182">
        <f t="shared" si="3"/>
        <v>0</v>
      </c>
      <c r="X645" s="203" t="s">
        <v>291</v>
      </c>
      <c r="Y645" s="204">
        <v>1300000.0</v>
      </c>
      <c r="Z645" s="182"/>
      <c r="AA645" s="182"/>
      <c r="AB645" s="182"/>
      <c r="AC645" s="182"/>
      <c r="AD645" s="182"/>
      <c r="AE645" s="206">
        <f t="shared" si="137"/>
        <v>1300000</v>
      </c>
      <c r="AF645" s="207">
        <f t="shared" si="5"/>
        <v>1300000</v>
      </c>
      <c r="AG645" s="184"/>
      <c r="AH645" s="170"/>
      <c r="AI645" s="184"/>
      <c r="AJ645" s="2"/>
      <c r="AK645" s="2"/>
      <c r="AL645" s="10"/>
      <c r="AM645" s="211"/>
      <c r="AN645" s="51"/>
      <c r="AO645" s="212"/>
      <c r="AP645" s="10"/>
      <c r="AQ645" s="213"/>
      <c r="AR645" s="213"/>
      <c r="AS645" s="211"/>
      <c r="AT645" s="211"/>
      <c r="AU645" s="211"/>
      <c r="AV645" s="214"/>
      <c r="AW645" s="21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</row>
    <row r="646" ht="22.5" customHeight="1">
      <c r="A646" s="170">
        <f t="shared" si="6"/>
        <v>641</v>
      </c>
      <c r="B646" s="173" t="s">
        <v>3148</v>
      </c>
      <c r="C646" s="182" t="str">
        <f t="array" ref="C646">_xlfn.XLOOKUP(G646,DATABASE!$A$2:$A$809,DATABASE!$B$2:$B$809)</f>
        <v>ATM RSUD Asembagus JLRy Banyuwangi Kab Situbondo</v>
      </c>
      <c r="D646" s="184" t="str">
        <f t="array" ref="D646">_xlfn.XLOOKUP(G646,DATABASE!$A$2:$A$809,DATABASE!$C$2:$C$809)</f>
        <v>ATM</v>
      </c>
      <c r="E646" s="184" t="s">
        <v>351</v>
      </c>
      <c r="F646" s="184" t="s">
        <v>243</v>
      </c>
      <c r="G646" s="184" t="s">
        <v>2428</v>
      </c>
      <c r="H646" s="184">
        <v>202512.0</v>
      </c>
      <c r="I646" s="184" t="s">
        <v>1258</v>
      </c>
      <c r="J646" s="182"/>
      <c r="K646" s="184"/>
      <c r="L646" s="182" t="s">
        <v>2430</v>
      </c>
      <c r="M646" s="191">
        <v>44147.0</v>
      </c>
      <c r="N646" s="191"/>
      <c r="O646" s="192">
        <v>2.32</v>
      </c>
      <c r="P646" s="194"/>
      <c r="Q646" s="195">
        <f t="shared" ref="Q646:R646" si="645">(O646*24*3600*30/8)/100000</f>
        <v>7.5168</v>
      </c>
      <c r="R646" s="195">
        <f t="shared" si="645"/>
        <v>0</v>
      </c>
      <c r="S646" s="197">
        <v>0.0</v>
      </c>
      <c r="T646" s="201">
        <f t="shared" si="31"/>
        <v>1</v>
      </c>
      <c r="U646" s="201">
        <v>0.99</v>
      </c>
      <c r="V646" s="194">
        <v>2678400.0</v>
      </c>
      <c r="W646" s="182">
        <f t="shared" si="3"/>
        <v>0</v>
      </c>
      <c r="X646" s="203" t="s">
        <v>291</v>
      </c>
      <c r="Y646" s="204">
        <v>1300000.0</v>
      </c>
      <c r="Z646" s="182"/>
      <c r="AA646" s="182"/>
      <c r="AB646" s="182"/>
      <c r="AC646" s="182"/>
      <c r="AD646" s="182"/>
      <c r="AE646" s="206">
        <f t="shared" si="137"/>
        <v>1300000</v>
      </c>
      <c r="AF646" s="207">
        <f t="shared" si="5"/>
        <v>1300000</v>
      </c>
      <c r="AG646" s="184"/>
      <c r="AH646" s="170"/>
      <c r="AI646" s="184"/>
      <c r="AJ646" s="2"/>
      <c r="AK646" s="2"/>
      <c r="AL646" s="10"/>
      <c r="AM646" s="211"/>
      <c r="AN646" s="51"/>
      <c r="AO646" s="212"/>
      <c r="AP646" s="10"/>
      <c r="AQ646" s="213"/>
      <c r="AR646" s="213"/>
      <c r="AS646" s="211"/>
      <c r="AT646" s="211"/>
      <c r="AU646" s="211"/>
      <c r="AV646" s="214"/>
      <c r="AW646" s="21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</row>
    <row r="647" ht="22.5" customHeight="1">
      <c r="A647" s="170">
        <f t="shared" si="6"/>
        <v>642</v>
      </c>
      <c r="B647" s="173" t="s">
        <v>3148</v>
      </c>
      <c r="C647" s="182" t="str">
        <f t="array" ref="C647">_xlfn.XLOOKUP(G647,DATABASE!$A$2:$A$809,DATABASE!$B$2:$B$809)</f>
        <v>ATM Kantor Kec. ATM Suboh, Situbondo</v>
      </c>
      <c r="D647" s="184" t="str">
        <f t="array" ref="D647">_xlfn.XLOOKUP(G647,DATABASE!$A$2:$A$809,DATABASE!$C$2:$C$809)</f>
        <v>ATM</v>
      </c>
      <c r="E647" s="184" t="s">
        <v>351</v>
      </c>
      <c r="F647" s="184" t="s">
        <v>243</v>
      </c>
      <c r="G647" s="184" t="s">
        <v>2531</v>
      </c>
      <c r="H647" s="184">
        <v>202512.0</v>
      </c>
      <c r="I647" s="184" t="s">
        <v>1258</v>
      </c>
      <c r="J647" s="182"/>
      <c r="K647" s="184"/>
      <c r="L647" s="182" t="s">
        <v>2533</v>
      </c>
      <c r="M647" s="194" t="s">
        <v>4320</v>
      </c>
      <c r="N647" s="191"/>
      <c r="O647" s="192">
        <v>0.97111</v>
      </c>
      <c r="P647" s="194"/>
      <c r="Q647" s="195">
        <f t="shared" ref="Q647:R647" si="646">(O647*24*3600*30/8)/100000</f>
        <v>3.1463964</v>
      </c>
      <c r="R647" s="195">
        <f t="shared" si="646"/>
        <v>0</v>
      </c>
      <c r="S647" s="197">
        <v>0.0</v>
      </c>
      <c r="T647" s="201">
        <f t="shared" si="31"/>
        <v>1</v>
      </c>
      <c r="U647" s="201">
        <v>0.99</v>
      </c>
      <c r="V647" s="194">
        <v>2678400.0</v>
      </c>
      <c r="W647" s="182">
        <f t="shared" si="3"/>
        <v>0</v>
      </c>
      <c r="X647" s="203" t="s">
        <v>291</v>
      </c>
      <c r="Y647" s="204">
        <v>1300000.0</v>
      </c>
      <c r="Z647" s="182"/>
      <c r="AA647" s="182"/>
      <c r="AB647" s="182"/>
      <c r="AC647" s="182"/>
      <c r="AD647" s="182"/>
      <c r="AE647" s="206">
        <f t="shared" si="137"/>
        <v>1300000</v>
      </c>
      <c r="AF647" s="207">
        <f t="shared" si="5"/>
        <v>1300000</v>
      </c>
      <c r="AG647" s="184"/>
      <c r="AH647" s="170"/>
      <c r="AI647" s="184"/>
      <c r="AJ647" s="2"/>
      <c r="AK647" s="2"/>
      <c r="AL647" s="10"/>
      <c r="AM647" s="211"/>
      <c r="AN647" s="51"/>
      <c r="AO647" s="212"/>
      <c r="AP647" s="10"/>
      <c r="AQ647" s="213"/>
      <c r="AR647" s="213"/>
      <c r="AS647" s="211"/>
      <c r="AT647" s="211"/>
      <c r="AU647" s="211"/>
      <c r="AV647" s="214"/>
      <c r="AW647" s="21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</row>
    <row r="648" ht="22.5" customHeight="1">
      <c r="A648" s="170">
        <f t="shared" si="6"/>
        <v>643</v>
      </c>
      <c r="B648" s="173" t="s">
        <v>3148</v>
      </c>
      <c r="C648" s="182" t="str">
        <f t="array" ref="C648">_xlfn.XLOOKUP(G648,DATABASE!$A$2:$A$809,DATABASE!$B$2:$B$809)</f>
        <v>ATM Ponpes Salafiah 2 Situbondo, Ponpes KH. R. As'ad Syamsul Arifin, Situbondo</v>
      </c>
      <c r="D648" s="184" t="str">
        <f t="array" ref="D648">_xlfn.XLOOKUP(G648,DATABASE!$A$2:$A$809,DATABASE!$C$2:$C$809)</f>
        <v>ATM</v>
      </c>
      <c r="E648" s="184" t="s">
        <v>351</v>
      </c>
      <c r="F648" s="184" t="s">
        <v>243</v>
      </c>
      <c r="G648" s="184" t="s">
        <v>2581</v>
      </c>
      <c r="H648" s="184">
        <v>202512.0</v>
      </c>
      <c r="I648" s="184" t="s">
        <v>1258</v>
      </c>
      <c r="J648" s="182"/>
      <c r="K648" s="184"/>
      <c r="L648" s="182" t="s">
        <v>2583</v>
      </c>
      <c r="M648" s="191">
        <v>44714.0</v>
      </c>
      <c r="N648" s="191"/>
      <c r="O648" s="192">
        <v>1.16013</v>
      </c>
      <c r="P648" s="194"/>
      <c r="Q648" s="195">
        <f t="shared" ref="Q648:R648" si="647">(O648*24*3600*30/8)/100000</f>
        <v>3.7588212</v>
      </c>
      <c r="R648" s="195">
        <f t="shared" si="647"/>
        <v>0</v>
      </c>
      <c r="S648" s="197">
        <v>0.0</v>
      </c>
      <c r="T648" s="201">
        <f t="shared" si="31"/>
        <v>1</v>
      </c>
      <c r="U648" s="201">
        <v>0.99</v>
      </c>
      <c r="V648" s="194">
        <v>2678400.0</v>
      </c>
      <c r="W648" s="182">
        <f t="shared" si="3"/>
        <v>0</v>
      </c>
      <c r="X648" s="203" t="s">
        <v>291</v>
      </c>
      <c r="Y648" s="204">
        <v>1300000.0</v>
      </c>
      <c r="Z648" s="182"/>
      <c r="AA648" s="182"/>
      <c r="AB648" s="182"/>
      <c r="AC648" s="182"/>
      <c r="AD648" s="182"/>
      <c r="AE648" s="206">
        <f t="shared" si="137"/>
        <v>1300000</v>
      </c>
      <c r="AF648" s="207">
        <f t="shared" si="5"/>
        <v>1300000</v>
      </c>
      <c r="AG648" s="184"/>
      <c r="AH648" s="170"/>
      <c r="AI648" s="184"/>
      <c r="AJ648" s="2"/>
      <c r="AK648" s="2"/>
      <c r="AL648" s="10"/>
      <c r="AM648" s="211"/>
      <c r="AN648" s="51"/>
      <c r="AO648" s="212"/>
      <c r="AP648" s="10"/>
      <c r="AQ648" s="213"/>
      <c r="AR648" s="213"/>
      <c r="AS648" s="211"/>
      <c r="AT648" s="211"/>
      <c r="AU648" s="211"/>
      <c r="AV648" s="214"/>
      <c r="AW648" s="21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</row>
    <row r="649" ht="22.5" customHeight="1">
      <c r="A649" s="170">
        <f t="shared" si="6"/>
        <v>644</v>
      </c>
      <c r="B649" s="173" t="s">
        <v>3148</v>
      </c>
      <c r="C649" s="182" t="str">
        <f t="array" ref="C649">_xlfn.XLOOKUP(G649,DATABASE!$A$2:$A$809,DATABASE!$B$2:$B$809)</f>
        <v>ATM Korpri Mart Situbondo, Jl.Basuki Rahmat, Situbondo</v>
      </c>
      <c r="D649" s="184" t="str">
        <f t="array" ref="D649">_xlfn.XLOOKUP(G649,DATABASE!$A$2:$A$809,DATABASE!$C$2:$C$809)</f>
        <v>ATM</v>
      </c>
      <c r="E649" s="184" t="s">
        <v>351</v>
      </c>
      <c r="F649" s="184" t="s">
        <v>243</v>
      </c>
      <c r="G649" s="184" t="s">
        <v>2618</v>
      </c>
      <c r="H649" s="184">
        <v>202512.0</v>
      </c>
      <c r="I649" s="184" t="s">
        <v>1258</v>
      </c>
      <c r="J649" s="182"/>
      <c r="K649" s="184"/>
      <c r="L649" s="182" t="s">
        <v>2620</v>
      </c>
      <c r="M649" s="191">
        <v>44897.0</v>
      </c>
      <c r="N649" s="191"/>
      <c r="O649" s="192">
        <v>1.00308</v>
      </c>
      <c r="P649" s="194"/>
      <c r="Q649" s="195">
        <f t="shared" ref="Q649:R649" si="648">(O649*24*3600*30/8)/100000</f>
        <v>3.2499792</v>
      </c>
      <c r="R649" s="195">
        <f t="shared" si="648"/>
        <v>0</v>
      </c>
      <c r="S649" s="197">
        <v>0.0</v>
      </c>
      <c r="T649" s="201">
        <f t="shared" si="31"/>
        <v>1</v>
      </c>
      <c r="U649" s="201">
        <v>0.99</v>
      </c>
      <c r="V649" s="194">
        <v>2678400.0</v>
      </c>
      <c r="W649" s="182">
        <f t="shared" si="3"/>
        <v>0</v>
      </c>
      <c r="X649" s="203" t="s">
        <v>291</v>
      </c>
      <c r="Y649" s="204">
        <v>1300000.0</v>
      </c>
      <c r="Z649" s="182"/>
      <c r="AA649" s="182"/>
      <c r="AB649" s="182"/>
      <c r="AC649" s="182"/>
      <c r="AD649" s="182"/>
      <c r="AE649" s="206">
        <f t="shared" si="137"/>
        <v>1300000</v>
      </c>
      <c r="AF649" s="207">
        <f t="shared" si="5"/>
        <v>1300000</v>
      </c>
      <c r="AG649" s="184"/>
      <c r="AH649" s="170"/>
      <c r="AI649" s="184"/>
      <c r="AJ649" s="2"/>
      <c r="AK649" s="2"/>
      <c r="AL649" s="10"/>
      <c r="AM649" s="211"/>
      <c r="AN649" s="51"/>
      <c r="AO649" s="212"/>
      <c r="AP649" s="10"/>
      <c r="AQ649" s="213"/>
      <c r="AR649" s="213"/>
      <c r="AS649" s="211"/>
      <c r="AT649" s="211"/>
      <c r="AU649" s="211"/>
      <c r="AV649" s="214"/>
      <c r="AW649" s="21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</row>
    <row r="650" ht="22.5" customHeight="1">
      <c r="A650" s="170">
        <f t="shared" si="6"/>
        <v>645</v>
      </c>
      <c r="B650" s="173" t="s">
        <v>3148</v>
      </c>
      <c r="C650" s="182" t="str">
        <f t="array" ref="C650">_xlfn.XLOOKUP(G650,DATABASE!$A$2:$A$809,DATABASE!$B$2:$B$809)</f>
        <v>CRM Banyuglugur, Raya Kalianget Krajan Banyuglugur, Situbondo</v>
      </c>
      <c r="D650" s="184" t="str">
        <f t="array" ref="D650">_xlfn.XLOOKUP(G650,DATABASE!$A$2:$A$809,DATABASE!$C$2:$C$809)</f>
        <v>CRM</v>
      </c>
      <c r="E650" s="184" t="s">
        <v>351</v>
      </c>
      <c r="F650" s="184" t="s">
        <v>243</v>
      </c>
      <c r="G650" s="184" t="s">
        <v>492</v>
      </c>
      <c r="H650" s="184">
        <v>202512.0</v>
      </c>
      <c r="I650" s="184" t="s">
        <v>1258</v>
      </c>
      <c r="J650" s="182"/>
      <c r="K650" s="184"/>
      <c r="L650" s="182" t="s">
        <v>494</v>
      </c>
      <c r="M650" s="191">
        <v>44994.0</v>
      </c>
      <c r="N650" s="191"/>
      <c r="O650" s="192">
        <v>0.9799199999999999</v>
      </c>
      <c r="P650" s="194"/>
      <c r="Q650" s="195">
        <f t="shared" ref="Q650:R650" si="649">(O650*24*3600*30/8)/100000</f>
        <v>3.1749408</v>
      </c>
      <c r="R650" s="195">
        <f t="shared" si="649"/>
        <v>0</v>
      </c>
      <c r="S650" s="197">
        <v>0.0</v>
      </c>
      <c r="T650" s="201">
        <f t="shared" si="31"/>
        <v>1</v>
      </c>
      <c r="U650" s="201">
        <v>0.99</v>
      </c>
      <c r="V650" s="194">
        <v>2678400.0</v>
      </c>
      <c r="W650" s="182">
        <f t="shared" si="3"/>
        <v>0</v>
      </c>
      <c r="X650" s="203" t="s">
        <v>291</v>
      </c>
      <c r="Y650" s="204">
        <v>1300000.0</v>
      </c>
      <c r="Z650" s="182"/>
      <c r="AA650" s="182"/>
      <c r="AB650" s="182"/>
      <c r="AC650" s="182"/>
      <c r="AD650" s="182"/>
      <c r="AE650" s="206">
        <f t="shared" si="137"/>
        <v>1300000</v>
      </c>
      <c r="AF650" s="207">
        <f t="shared" si="5"/>
        <v>1300000</v>
      </c>
      <c r="AG650" s="184"/>
      <c r="AH650" s="170"/>
      <c r="AI650" s="184"/>
      <c r="AJ650" s="2"/>
      <c r="AK650" s="2"/>
      <c r="AL650" s="10"/>
      <c r="AM650" s="211"/>
      <c r="AN650" s="51"/>
      <c r="AO650" s="212"/>
      <c r="AP650" s="10"/>
      <c r="AQ650" s="213"/>
      <c r="AR650" s="213"/>
      <c r="AS650" s="211"/>
      <c r="AT650" s="211"/>
      <c r="AU650" s="211"/>
      <c r="AV650" s="214"/>
      <c r="AW650" s="21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</row>
    <row r="651" ht="22.5" customHeight="1">
      <c r="A651" s="170">
        <f t="shared" si="6"/>
        <v>646</v>
      </c>
      <c r="B651" s="173" t="s">
        <v>3148</v>
      </c>
      <c r="C651" s="182" t="str">
        <f t="array" ref="C651">_xlfn.XLOOKUP(G651,DATABASE!$A$2:$A$809,DATABASE!$B$2:$B$809)</f>
        <v>ATM Univ Abdurachman Saleh, Jl.PB Sudirman No 7, Situbondo</v>
      </c>
      <c r="D651" s="184" t="str">
        <f t="array" ref="D651">_xlfn.XLOOKUP(G651,DATABASE!$A$2:$A$809,DATABASE!$C$2:$C$809)</f>
        <v>ATM</v>
      </c>
      <c r="E651" s="184" t="s">
        <v>351</v>
      </c>
      <c r="F651" s="184" t="s">
        <v>243</v>
      </c>
      <c r="G651" s="184" t="s">
        <v>495</v>
      </c>
      <c r="H651" s="184">
        <v>202512.0</v>
      </c>
      <c r="I651" s="184" t="s">
        <v>1258</v>
      </c>
      <c r="J651" s="182"/>
      <c r="K651" s="184"/>
      <c r="L651" s="182" t="s">
        <v>497</v>
      </c>
      <c r="M651" s="191">
        <v>44897.0</v>
      </c>
      <c r="N651" s="191"/>
      <c r="O651" s="192">
        <v>0.86002</v>
      </c>
      <c r="P651" s="194"/>
      <c r="Q651" s="195">
        <f t="shared" ref="Q651:R651" si="650">(O651*24*3600*30/8)/100000</f>
        <v>2.7864648</v>
      </c>
      <c r="R651" s="195">
        <f t="shared" si="650"/>
        <v>0</v>
      </c>
      <c r="S651" s="197">
        <v>0.0</v>
      </c>
      <c r="T651" s="201">
        <f t="shared" si="31"/>
        <v>1</v>
      </c>
      <c r="U651" s="201">
        <v>0.99</v>
      </c>
      <c r="V651" s="194">
        <v>2678400.0</v>
      </c>
      <c r="W651" s="182">
        <f t="shared" si="3"/>
        <v>0</v>
      </c>
      <c r="X651" s="203" t="s">
        <v>291</v>
      </c>
      <c r="Y651" s="204">
        <v>1300000.0</v>
      </c>
      <c r="Z651" s="182"/>
      <c r="AA651" s="182"/>
      <c r="AB651" s="182"/>
      <c r="AC651" s="182"/>
      <c r="AD651" s="182"/>
      <c r="AE651" s="206">
        <f t="shared" si="137"/>
        <v>1300000</v>
      </c>
      <c r="AF651" s="207">
        <f t="shared" si="5"/>
        <v>1300000</v>
      </c>
      <c r="AG651" s="184"/>
      <c r="AH651" s="170"/>
      <c r="AI651" s="184"/>
      <c r="AJ651" s="2"/>
      <c r="AK651" s="2"/>
      <c r="AL651" s="10"/>
      <c r="AM651" s="211"/>
      <c r="AN651" s="51"/>
      <c r="AO651" s="212"/>
      <c r="AP651" s="10"/>
      <c r="AQ651" s="213"/>
      <c r="AR651" s="213"/>
      <c r="AS651" s="211"/>
      <c r="AT651" s="211"/>
      <c r="AU651" s="211"/>
      <c r="AV651" s="214"/>
      <c r="AW651" s="21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</row>
    <row r="652" ht="22.5" customHeight="1">
      <c r="A652" s="170">
        <f t="shared" si="6"/>
        <v>647</v>
      </c>
      <c r="B652" s="173" t="s">
        <v>3168</v>
      </c>
      <c r="C652" s="182" t="str">
        <f t="array" ref="C652">_xlfn.XLOOKUP(G652,DATABASE!$A$2:$A$809,DATABASE!$B$2:$B$809)</f>
        <v>Cabang Bondowoso</v>
      </c>
      <c r="D652" s="184" t="str">
        <f t="array" ref="D652">_xlfn.XLOOKUP(G652,DATABASE!$A$2:$A$809,DATABASE!$C$2:$C$809)</f>
        <v>CABANG</v>
      </c>
      <c r="E652" s="184" t="s">
        <v>351</v>
      </c>
      <c r="F652" s="184" t="s">
        <v>243</v>
      </c>
      <c r="G652" s="184" t="s">
        <v>844</v>
      </c>
      <c r="H652" s="184">
        <v>202512.0</v>
      </c>
      <c r="I652" s="184" t="s">
        <v>575</v>
      </c>
      <c r="J652" s="182"/>
      <c r="K652" s="184"/>
      <c r="L652" s="182" t="s">
        <v>846</v>
      </c>
      <c r="M652" s="194" t="s">
        <v>1877</v>
      </c>
      <c r="N652" s="191"/>
      <c r="O652" s="192">
        <v>0.26305</v>
      </c>
      <c r="P652" s="194"/>
      <c r="Q652" s="195">
        <f t="shared" ref="Q652:R652" si="651">(O652*24*3600*30/8)/100000</f>
        <v>0.852282</v>
      </c>
      <c r="R652" s="195">
        <f t="shared" si="651"/>
        <v>0</v>
      </c>
      <c r="S652" s="197">
        <v>0.0</v>
      </c>
      <c r="T652" s="201">
        <f t="shared" si="31"/>
        <v>1</v>
      </c>
      <c r="U652" s="201">
        <v>0.99</v>
      </c>
      <c r="V652" s="194">
        <v>2678400.0</v>
      </c>
      <c r="W652" s="182">
        <f t="shared" si="3"/>
        <v>0</v>
      </c>
      <c r="X652" s="203" t="s">
        <v>291</v>
      </c>
      <c r="Y652" s="204">
        <v>3671171.0</v>
      </c>
      <c r="Z652" s="182"/>
      <c r="AA652" s="182"/>
      <c r="AB652" s="182"/>
      <c r="AC652" s="182"/>
      <c r="AD652" s="182"/>
      <c r="AE652" s="206">
        <f t="shared" si="137"/>
        <v>3671171</v>
      </c>
      <c r="AF652" s="207">
        <f t="shared" si="5"/>
        <v>3671171</v>
      </c>
      <c r="AG652" s="184"/>
      <c r="AH652" s="170"/>
      <c r="AI652" s="184"/>
      <c r="AJ652" s="2"/>
      <c r="AK652" s="2"/>
      <c r="AL652" s="10"/>
      <c r="AM652" s="211"/>
      <c r="AN652" s="51"/>
      <c r="AO652" s="212"/>
      <c r="AP652" s="10"/>
      <c r="AQ652" s="213"/>
      <c r="AR652" s="213"/>
      <c r="AS652" s="211"/>
      <c r="AT652" s="211"/>
      <c r="AU652" s="211"/>
      <c r="AV652" s="214"/>
      <c r="AW652" s="214"/>
      <c r="AX652" s="310"/>
      <c r="AY652" s="310"/>
      <c r="AZ652" s="310"/>
      <c r="BA652" s="310"/>
      <c r="BB652" s="310"/>
      <c r="BC652" s="310"/>
      <c r="BD652" s="310"/>
      <c r="BE652" s="310"/>
      <c r="BF652" s="310"/>
      <c r="BG652" s="310"/>
      <c r="BH652" s="310"/>
      <c r="BI652" s="310"/>
      <c r="BJ652" s="310"/>
      <c r="BK652" s="310"/>
      <c r="BL652" s="310"/>
      <c r="BM652" s="310"/>
      <c r="BN652" s="310"/>
      <c r="BO652" s="310"/>
      <c r="BP652" s="310"/>
      <c r="BQ652" s="310"/>
      <c r="BR652" s="310"/>
      <c r="BS652" s="310"/>
      <c r="BT652" s="310"/>
      <c r="BU652" s="310"/>
    </row>
    <row r="653" ht="22.5" customHeight="1">
      <c r="A653" s="170">
        <f t="shared" si="6"/>
        <v>648</v>
      </c>
      <c r="B653" s="173" t="s">
        <v>3168</v>
      </c>
      <c r="C653" s="182" t="str">
        <f t="array" ref="C653">_xlfn.XLOOKUP(G653,DATABASE!$A$2:$A$809,DATABASE!$B$2:$B$809)</f>
        <v>Capem Prajekan, Jl. Raya Prajekan 16</v>
      </c>
      <c r="D653" s="184" t="str">
        <f t="array" ref="D653">_xlfn.XLOOKUP(G653,DATABASE!$A$2:$A$809,DATABASE!$C$2:$C$809)</f>
        <v>CAPEM</v>
      </c>
      <c r="E653" s="184" t="s">
        <v>351</v>
      </c>
      <c r="F653" s="184" t="s">
        <v>243</v>
      </c>
      <c r="G653" s="184" t="s">
        <v>1087</v>
      </c>
      <c r="H653" s="184">
        <v>202512.0</v>
      </c>
      <c r="I653" s="184" t="s">
        <v>753</v>
      </c>
      <c r="J653" s="182"/>
      <c r="K653" s="184"/>
      <c r="L653" s="182" t="s">
        <v>1089</v>
      </c>
      <c r="M653" s="191">
        <v>42156.0</v>
      </c>
      <c r="N653" s="191"/>
      <c r="O653" s="192">
        <v>21.24</v>
      </c>
      <c r="P653" s="194"/>
      <c r="Q653" s="195">
        <f t="shared" ref="Q653:R653" si="652">(O653*24*3600*30/8)/100000</f>
        <v>68.8176</v>
      </c>
      <c r="R653" s="195">
        <f t="shared" si="652"/>
        <v>0</v>
      </c>
      <c r="S653" s="197">
        <v>0.0</v>
      </c>
      <c r="T653" s="201">
        <f t="shared" si="31"/>
        <v>1</v>
      </c>
      <c r="U653" s="201">
        <v>0.99</v>
      </c>
      <c r="V653" s="194">
        <v>2678400.0</v>
      </c>
      <c r="W653" s="182">
        <f t="shared" si="3"/>
        <v>0</v>
      </c>
      <c r="X653" s="203" t="s">
        <v>291</v>
      </c>
      <c r="Y653" s="204">
        <v>2792792.0</v>
      </c>
      <c r="Z653" s="182"/>
      <c r="AA653" s="182"/>
      <c r="AB653" s="182"/>
      <c r="AC653" s="182"/>
      <c r="AD653" s="182"/>
      <c r="AE653" s="206">
        <f t="shared" si="137"/>
        <v>2792792</v>
      </c>
      <c r="AF653" s="207">
        <f t="shared" si="5"/>
        <v>2792792</v>
      </c>
      <c r="AG653" s="207">
        <v>3.3468642E7</v>
      </c>
      <c r="AH653" s="170"/>
      <c r="AI653" s="184"/>
      <c r="AJ653" s="2"/>
      <c r="AK653" s="2"/>
      <c r="AL653" s="10"/>
      <c r="AM653" s="211"/>
      <c r="AN653" s="51"/>
      <c r="AO653" s="212"/>
      <c r="AP653" s="10"/>
      <c r="AQ653" s="213"/>
      <c r="AR653" s="213"/>
      <c r="AS653" s="211"/>
      <c r="AT653" s="211"/>
      <c r="AU653" s="211"/>
      <c r="AV653" s="214"/>
      <c r="AW653" s="21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</row>
    <row r="654" ht="22.5" customHeight="1">
      <c r="A654" s="170">
        <f t="shared" si="6"/>
        <v>649</v>
      </c>
      <c r="B654" s="173" t="s">
        <v>3168</v>
      </c>
      <c r="C654" s="182" t="str">
        <f t="array" ref="C654">_xlfn.XLOOKUP(G654,DATABASE!$A$2:$A$809,DATABASE!$B$2:$B$809)</f>
        <v>Capem Wonosari, Jl. Raya Wonosari 324-325</v>
      </c>
      <c r="D654" s="184" t="str">
        <f t="array" ref="D654">_xlfn.XLOOKUP(G654,DATABASE!$A$2:$A$809,DATABASE!$C$2:$C$809)</f>
        <v>CAPEM</v>
      </c>
      <c r="E654" s="184" t="s">
        <v>351</v>
      </c>
      <c r="F654" s="184" t="s">
        <v>243</v>
      </c>
      <c r="G654" s="184" t="s">
        <v>1240</v>
      </c>
      <c r="H654" s="184">
        <v>202512.0</v>
      </c>
      <c r="I654" s="184" t="s">
        <v>753</v>
      </c>
      <c r="J654" s="182"/>
      <c r="K654" s="184"/>
      <c r="L654" s="182" t="s">
        <v>1242</v>
      </c>
      <c r="M654" s="194" t="s">
        <v>2912</v>
      </c>
      <c r="N654" s="191"/>
      <c r="O654" s="192">
        <v>15.98</v>
      </c>
      <c r="P654" s="194"/>
      <c r="Q654" s="195">
        <f t="shared" ref="Q654:R654" si="653">(O654*24*3600*30/8)/100000</f>
        <v>51.7752</v>
      </c>
      <c r="R654" s="195">
        <f t="shared" si="653"/>
        <v>0</v>
      </c>
      <c r="S654" s="197">
        <v>480.0</v>
      </c>
      <c r="T654" s="201">
        <f t="shared" si="31"/>
        <v>0.9998207885</v>
      </c>
      <c r="U654" s="201">
        <v>0.99</v>
      </c>
      <c r="V654" s="194">
        <v>2678400.0</v>
      </c>
      <c r="W654" s="182">
        <f t="shared" si="3"/>
        <v>0</v>
      </c>
      <c r="X654" s="203" t="s">
        <v>291</v>
      </c>
      <c r="Y654" s="204">
        <v>2792792.0</v>
      </c>
      <c r="Z654" s="182"/>
      <c r="AA654" s="182"/>
      <c r="AB654" s="182"/>
      <c r="AC654" s="182"/>
      <c r="AD654" s="182"/>
      <c r="AE654" s="206">
        <f t="shared" si="137"/>
        <v>2792792</v>
      </c>
      <c r="AF654" s="207">
        <f t="shared" si="5"/>
        <v>2792792</v>
      </c>
      <c r="AG654" s="184"/>
      <c r="AH654" s="170"/>
      <c r="AI654" s="184"/>
      <c r="AJ654" s="2"/>
      <c r="AK654" s="2"/>
      <c r="AL654" s="10"/>
      <c r="AM654" s="211"/>
      <c r="AN654" s="51"/>
      <c r="AO654" s="212"/>
      <c r="AP654" s="10"/>
      <c r="AQ654" s="213"/>
      <c r="AR654" s="213"/>
      <c r="AS654" s="211"/>
      <c r="AT654" s="211"/>
      <c r="AU654" s="211"/>
      <c r="AV654" s="214"/>
      <c r="AW654" s="21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</row>
    <row r="655" ht="22.5" customHeight="1">
      <c r="A655" s="170">
        <f t="shared" si="6"/>
        <v>650</v>
      </c>
      <c r="B655" s="173" t="s">
        <v>3168</v>
      </c>
      <c r="C655" s="182" t="str">
        <f t="array" ref="C655">_xlfn.XLOOKUP(G655,DATABASE!$A$2:$A$809,DATABASE!$B$2:$B$809)</f>
        <v>PBB Online DPPKA Jl. Letnan Karsono No 1, Bondowoso</v>
      </c>
      <c r="D655" s="184" t="str">
        <f t="array" ref="D655">_xlfn.XLOOKUP(G655,DATABASE!$A$2:$A$809,DATABASE!$C$2:$C$809)</f>
        <v>PBB</v>
      </c>
      <c r="E655" s="184" t="s">
        <v>351</v>
      </c>
      <c r="F655" s="184" t="s">
        <v>243</v>
      </c>
      <c r="G655" s="184" t="s">
        <v>771</v>
      </c>
      <c r="H655" s="184">
        <v>202512.0</v>
      </c>
      <c r="I655" s="184" t="s">
        <v>461</v>
      </c>
      <c r="J655" s="182"/>
      <c r="K655" s="184"/>
      <c r="L655" s="182" t="s">
        <v>773</v>
      </c>
      <c r="M655" s="194" t="s">
        <v>3386</v>
      </c>
      <c r="N655" s="191"/>
      <c r="O655" s="192">
        <v>3.86</v>
      </c>
      <c r="P655" s="194"/>
      <c r="Q655" s="195">
        <f t="shared" ref="Q655:R655" si="654">(O655*24*3600*30/8)/100000</f>
        <v>12.5064</v>
      </c>
      <c r="R655" s="195">
        <f t="shared" si="654"/>
        <v>0</v>
      </c>
      <c r="S655" s="197">
        <v>0.0</v>
      </c>
      <c r="T655" s="201">
        <f t="shared" si="31"/>
        <v>1</v>
      </c>
      <c r="U655" s="201">
        <v>0.99</v>
      </c>
      <c r="V655" s="194">
        <v>2678400.0</v>
      </c>
      <c r="W655" s="182">
        <f t="shared" si="3"/>
        <v>0</v>
      </c>
      <c r="X655" s="203" t="s">
        <v>291</v>
      </c>
      <c r="Y655" s="204">
        <v>2319819.0</v>
      </c>
      <c r="Z655" s="182"/>
      <c r="AA655" s="182"/>
      <c r="AB655" s="182"/>
      <c r="AC655" s="182"/>
      <c r="AD655" s="182"/>
      <c r="AE655" s="206">
        <f t="shared" si="137"/>
        <v>2319819</v>
      </c>
      <c r="AF655" s="207">
        <f t="shared" si="5"/>
        <v>2319819</v>
      </c>
      <c r="AG655" s="184"/>
      <c r="AH655" s="170"/>
      <c r="AI655" s="184"/>
      <c r="AJ655" s="2"/>
      <c r="AK655" s="2"/>
      <c r="AL655" s="10"/>
      <c r="AM655" s="211"/>
      <c r="AN655" s="51"/>
      <c r="AO655" s="212"/>
      <c r="AP655" s="10"/>
      <c r="AQ655" s="213"/>
      <c r="AR655" s="213"/>
      <c r="AS655" s="211"/>
      <c r="AT655" s="211"/>
      <c r="AU655" s="211"/>
      <c r="AV655" s="214"/>
      <c r="AW655" s="21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</row>
    <row r="656" ht="22.5" customHeight="1">
      <c r="A656" s="170">
        <f t="shared" si="6"/>
        <v>651</v>
      </c>
      <c r="B656" s="173" t="s">
        <v>3168</v>
      </c>
      <c r="C656" s="182" t="str">
        <f t="array" ref="C656">_xlfn.XLOOKUP(G656,DATABASE!$A$2:$A$809,DATABASE!$B$2:$B$809)</f>
        <v>Capem Maesan, Jl Raya Maesan No 1, Bondowoso</v>
      </c>
      <c r="D656" s="184" t="str">
        <f t="array" ref="D656">_xlfn.XLOOKUP(G656,DATABASE!$A$2:$A$809,DATABASE!$C$2:$C$809)</f>
        <v>CAPEM</v>
      </c>
      <c r="E656" s="184" t="s">
        <v>351</v>
      </c>
      <c r="F656" s="184" t="s">
        <v>243</v>
      </c>
      <c r="G656" s="184" t="s">
        <v>1236</v>
      </c>
      <c r="H656" s="184">
        <v>202512.0</v>
      </c>
      <c r="I656" s="184" t="s">
        <v>753</v>
      </c>
      <c r="J656" s="182"/>
      <c r="K656" s="184"/>
      <c r="L656" s="182" t="s">
        <v>1238</v>
      </c>
      <c r="M656" s="194" t="s">
        <v>4396</v>
      </c>
      <c r="N656" s="191"/>
      <c r="O656" s="192">
        <v>13.33</v>
      </c>
      <c r="P656" s="194"/>
      <c r="Q656" s="195">
        <f t="shared" ref="Q656:R656" si="655">(O656*24*3600*30/8)/100000</f>
        <v>43.1892</v>
      </c>
      <c r="R656" s="195">
        <f t="shared" si="655"/>
        <v>0</v>
      </c>
      <c r="S656" s="197">
        <v>360.0</v>
      </c>
      <c r="T656" s="201">
        <f t="shared" si="31"/>
        <v>0.9998655914</v>
      </c>
      <c r="U656" s="201">
        <v>0.99</v>
      </c>
      <c r="V656" s="194">
        <v>2678400.0</v>
      </c>
      <c r="W656" s="182">
        <f t="shared" si="3"/>
        <v>0</v>
      </c>
      <c r="X656" s="203" t="s">
        <v>291</v>
      </c>
      <c r="Y656" s="204">
        <v>2792792.0</v>
      </c>
      <c r="Z656" s="182"/>
      <c r="AA656" s="182"/>
      <c r="AB656" s="182"/>
      <c r="AC656" s="182"/>
      <c r="AD656" s="182"/>
      <c r="AE656" s="206">
        <f t="shared" si="137"/>
        <v>2792792</v>
      </c>
      <c r="AF656" s="207">
        <f t="shared" si="5"/>
        <v>2792792</v>
      </c>
      <c r="AG656" s="184"/>
      <c r="AH656" s="170"/>
      <c r="AI656" s="184"/>
      <c r="AJ656" s="2"/>
      <c r="AK656" s="2"/>
      <c r="AL656" s="10"/>
      <c r="AM656" s="211"/>
      <c r="AN656" s="51"/>
      <c r="AO656" s="212"/>
      <c r="AP656" s="10"/>
      <c r="AQ656" s="213"/>
      <c r="AR656" s="213"/>
      <c r="AS656" s="211"/>
      <c r="AT656" s="211"/>
      <c r="AU656" s="211"/>
      <c r="AV656" s="214"/>
      <c r="AW656" s="21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</row>
    <row r="657" ht="22.5" customHeight="1">
      <c r="A657" s="170">
        <f t="shared" si="6"/>
        <v>652</v>
      </c>
      <c r="B657" s="173" t="s">
        <v>3168</v>
      </c>
      <c r="C657" s="182" t="str">
        <f t="array" ref="C657">_xlfn.XLOOKUP(G657,DATABASE!$A$2:$A$809,DATABASE!$B$2:$B$809)</f>
        <v>Samsat Online Capem Wonosari, Jl. Raya Wonosari 231, Kec. Wonosari, Bondowoso</v>
      </c>
      <c r="D657" s="184" t="str">
        <f t="array" ref="D657">_xlfn.XLOOKUP(G657,DATABASE!$A$2:$A$809,DATABASE!$C$2:$C$809)</f>
        <v>SAMSAT ONLINE</v>
      </c>
      <c r="E657" s="184" t="s">
        <v>351</v>
      </c>
      <c r="F657" s="184" t="s">
        <v>243</v>
      </c>
      <c r="G657" s="184" t="s">
        <v>323</v>
      </c>
      <c r="H657" s="184">
        <v>202512.0</v>
      </c>
      <c r="I657" s="184" t="s">
        <v>480</v>
      </c>
      <c r="J657" s="182"/>
      <c r="K657" s="184"/>
      <c r="L657" s="182" t="s">
        <v>325</v>
      </c>
      <c r="M657" s="191">
        <v>42156.0</v>
      </c>
      <c r="N657" s="191"/>
      <c r="O657" s="192">
        <v>0.1089</v>
      </c>
      <c r="P657" s="194"/>
      <c r="Q657" s="195">
        <f t="shared" ref="Q657:R657" si="656">(O657*24*3600*30/8)/100000</f>
        <v>0.352836</v>
      </c>
      <c r="R657" s="195">
        <f t="shared" si="656"/>
        <v>0</v>
      </c>
      <c r="S657" s="197">
        <v>0.0</v>
      </c>
      <c r="T657" s="201">
        <f t="shared" si="31"/>
        <v>1</v>
      </c>
      <c r="U657" s="201">
        <v>0.99</v>
      </c>
      <c r="V657" s="194">
        <v>2678400.0</v>
      </c>
      <c r="W657" s="182">
        <f t="shared" si="3"/>
        <v>0</v>
      </c>
      <c r="X657" s="203" t="s">
        <v>291</v>
      </c>
      <c r="Y657" s="204">
        <v>1950000.0</v>
      </c>
      <c r="Z657" s="182"/>
      <c r="AA657" s="182"/>
      <c r="AB657" s="182"/>
      <c r="AC657" s="182"/>
      <c r="AD657" s="182"/>
      <c r="AE657" s="206">
        <f t="shared" si="137"/>
        <v>1950000</v>
      </c>
      <c r="AF657" s="207">
        <f t="shared" si="5"/>
        <v>1950000</v>
      </c>
      <c r="AG657" s="184"/>
      <c r="AH657" s="170"/>
      <c r="AI657" s="184"/>
      <c r="AJ657" s="2"/>
      <c r="AK657" s="2"/>
      <c r="AL657" s="10"/>
      <c r="AM657" s="211"/>
      <c r="AN657" s="51"/>
      <c r="AO657" s="212"/>
      <c r="AP657" s="10"/>
      <c r="AQ657" s="213"/>
      <c r="AR657" s="213"/>
      <c r="AS657" s="211"/>
      <c r="AT657" s="211"/>
      <c r="AU657" s="211"/>
      <c r="AV657" s="214"/>
      <c r="AW657" s="21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</row>
    <row r="658" ht="22.5" customHeight="1">
      <c r="A658" s="170">
        <f t="shared" si="6"/>
        <v>653</v>
      </c>
      <c r="B658" s="173" t="s">
        <v>3168</v>
      </c>
      <c r="C658" s="182" t="str">
        <f t="array" ref="C658">_xlfn.XLOOKUP(G658,DATABASE!$A$2:$A$809,DATABASE!$B$2:$B$809)</f>
        <v>ATM Pemda Bondowoso JL Amir Kusnan 02 Bondowoso</v>
      </c>
      <c r="D658" s="184" t="str">
        <f t="array" ref="D658">_xlfn.XLOOKUP(G658,DATABASE!$A$2:$A$809,DATABASE!$C$2:$C$809)</f>
        <v>ATM</v>
      </c>
      <c r="E658" s="184" t="s">
        <v>351</v>
      </c>
      <c r="F658" s="184" t="s">
        <v>243</v>
      </c>
      <c r="G658" s="184" t="s">
        <v>1777</v>
      </c>
      <c r="H658" s="184">
        <v>202512.0</v>
      </c>
      <c r="I658" s="184" t="s">
        <v>1258</v>
      </c>
      <c r="J658" s="182"/>
      <c r="K658" s="184"/>
      <c r="L658" s="182" t="s">
        <v>1779</v>
      </c>
      <c r="M658" s="191">
        <v>42339.0</v>
      </c>
      <c r="N658" s="191"/>
      <c r="O658" s="192">
        <v>1.50205</v>
      </c>
      <c r="P658" s="194"/>
      <c r="Q658" s="195">
        <f t="shared" ref="Q658:R658" si="657">(O658*24*3600*30/8)/100000</f>
        <v>4.866642</v>
      </c>
      <c r="R658" s="195">
        <f t="shared" si="657"/>
        <v>0</v>
      </c>
      <c r="S658" s="197">
        <v>0.0</v>
      </c>
      <c r="T658" s="201">
        <f t="shared" si="31"/>
        <v>1</v>
      </c>
      <c r="U658" s="201">
        <v>0.99</v>
      </c>
      <c r="V658" s="194">
        <v>2678400.0</v>
      </c>
      <c r="W658" s="182">
        <f t="shared" si="3"/>
        <v>0</v>
      </c>
      <c r="X658" s="203" t="s">
        <v>291</v>
      </c>
      <c r="Y658" s="204">
        <v>1300000.0</v>
      </c>
      <c r="Z658" s="182"/>
      <c r="AA658" s="182"/>
      <c r="AB658" s="182"/>
      <c r="AC658" s="182"/>
      <c r="AD658" s="182"/>
      <c r="AE658" s="206">
        <f t="shared" si="137"/>
        <v>1300000</v>
      </c>
      <c r="AF658" s="207">
        <f t="shared" si="5"/>
        <v>1300000</v>
      </c>
      <c r="AG658" s="184"/>
      <c r="AH658" s="170"/>
      <c r="AI658" s="184"/>
      <c r="AJ658" s="2"/>
      <c r="AK658" s="2"/>
      <c r="AL658" s="10"/>
      <c r="AM658" s="211"/>
      <c r="AN658" s="51"/>
      <c r="AO658" s="212"/>
      <c r="AP658" s="10"/>
      <c r="AQ658" s="213"/>
      <c r="AR658" s="213"/>
      <c r="AS658" s="211"/>
      <c r="AT658" s="211"/>
      <c r="AU658" s="211"/>
      <c r="AV658" s="214"/>
      <c r="AW658" s="21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</row>
    <row r="659" ht="22.5" customHeight="1">
      <c r="A659" s="170">
        <f t="shared" si="6"/>
        <v>654</v>
      </c>
      <c r="B659" s="173" t="s">
        <v>3168</v>
      </c>
      <c r="C659" s="182" t="str">
        <f t="array" ref="C659">_xlfn.XLOOKUP(G659,DATABASE!$A$2:$A$809,DATABASE!$B$2:$B$809)</f>
        <v>ATM DPRD Bondowoso, Jl. Situbondo No.100 Tenggarang, Bondowoso</v>
      </c>
      <c r="D659" s="184" t="str">
        <f t="array" ref="D659">_xlfn.XLOOKUP(G659,DATABASE!$A$2:$A$809,DATABASE!$C$2:$C$809)</f>
        <v>ATM</v>
      </c>
      <c r="E659" s="184" t="s">
        <v>351</v>
      </c>
      <c r="F659" s="184" t="s">
        <v>243</v>
      </c>
      <c r="G659" s="184" t="s">
        <v>2008</v>
      </c>
      <c r="H659" s="184">
        <v>202512.0</v>
      </c>
      <c r="I659" s="184" t="s">
        <v>1258</v>
      </c>
      <c r="J659" s="182"/>
      <c r="K659" s="184"/>
      <c r="L659" s="182" t="s">
        <v>2010</v>
      </c>
      <c r="M659" s="194" t="s">
        <v>3393</v>
      </c>
      <c r="N659" s="191"/>
      <c r="O659" s="192">
        <v>0.88273</v>
      </c>
      <c r="P659" s="194"/>
      <c r="Q659" s="195">
        <f t="shared" ref="Q659:R659" si="658">(O659*24*3600*30/8)/100000</f>
        <v>2.8600452</v>
      </c>
      <c r="R659" s="195">
        <f t="shared" si="658"/>
        <v>0</v>
      </c>
      <c r="S659" s="197">
        <v>0.0</v>
      </c>
      <c r="T659" s="201">
        <f t="shared" si="31"/>
        <v>1</v>
      </c>
      <c r="U659" s="201">
        <v>0.99</v>
      </c>
      <c r="V659" s="194">
        <v>2678400.0</v>
      </c>
      <c r="W659" s="182">
        <f t="shared" si="3"/>
        <v>0</v>
      </c>
      <c r="X659" s="203" t="s">
        <v>291</v>
      </c>
      <c r="Y659" s="204">
        <v>1300000.0</v>
      </c>
      <c r="Z659" s="182"/>
      <c r="AA659" s="182"/>
      <c r="AB659" s="182"/>
      <c r="AC659" s="182"/>
      <c r="AD659" s="182"/>
      <c r="AE659" s="206">
        <f t="shared" si="137"/>
        <v>1300000</v>
      </c>
      <c r="AF659" s="207">
        <f t="shared" si="5"/>
        <v>1300000</v>
      </c>
      <c r="AG659" s="184"/>
      <c r="AH659" s="170"/>
      <c r="AI659" s="184"/>
      <c r="AJ659" s="2"/>
      <c r="AK659" s="2"/>
      <c r="AL659" s="10"/>
      <c r="AM659" s="211"/>
      <c r="AN659" s="51"/>
      <c r="AO659" s="212"/>
      <c r="AP659" s="10"/>
      <c r="AQ659" s="213"/>
      <c r="AR659" s="213"/>
      <c r="AS659" s="211"/>
      <c r="AT659" s="211"/>
      <c r="AU659" s="211"/>
      <c r="AV659" s="214"/>
      <c r="AW659" s="21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</row>
    <row r="660" ht="22.5" customHeight="1">
      <c r="A660" s="170">
        <f t="shared" si="6"/>
        <v>655</v>
      </c>
      <c r="B660" s="173" t="s">
        <v>3168</v>
      </c>
      <c r="C660" s="182" t="str">
        <f t="array" ref="C660">_xlfn.XLOOKUP(G660,DATABASE!$A$2:$A$809,DATABASE!$B$2:$B$809)</f>
        <v>ATM Puskesmas Pujer, Jl. Maskuning Wetan, Kec. Pujer, Kabupaten Bondowoso, Jawa Timur, 68271</v>
      </c>
      <c r="D660" s="184" t="str">
        <f t="array" ref="D660">_xlfn.XLOOKUP(G660,DATABASE!$A$2:$A$809,DATABASE!$C$2:$C$809)</f>
        <v>ATM</v>
      </c>
      <c r="E660" s="184" t="s">
        <v>351</v>
      </c>
      <c r="F660" s="184" t="s">
        <v>243</v>
      </c>
      <c r="G660" s="184" t="s">
        <v>1922</v>
      </c>
      <c r="H660" s="184">
        <v>202512.0</v>
      </c>
      <c r="I660" s="184" t="s">
        <v>1258</v>
      </c>
      <c r="J660" s="182"/>
      <c r="K660" s="184"/>
      <c r="L660" s="182" t="s">
        <v>1924</v>
      </c>
      <c r="M660" s="194" t="s">
        <v>4429</v>
      </c>
      <c r="N660" s="191"/>
      <c r="O660" s="192">
        <v>0.9850700000000001</v>
      </c>
      <c r="P660" s="194"/>
      <c r="Q660" s="195">
        <f t="shared" ref="Q660:R660" si="659">(O660*24*3600*30/8)/100000</f>
        <v>3.1916268</v>
      </c>
      <c r="R660" s="195">
        <f t="shared" si="659"/>
        <v>0</v>
      </c>
      <c r="S660" s="197">
        <v>0.0</v>
      </c>
      <c r="T660" s="201">
        <f t="shared" si="31"/>
        <v>1</v>
      </c>
      <c r="U660" s="201">
        <v>0.99</v>
      </c>
      <c r="V660" s="194">
        <v>2678400.0</v>
      </c>
      <c r="W660" s="182">
        <f t="shared" si="3"/>
        <v>0</v>
      </c>
      <c r="X660" s="203" t="s">
        <v>291</v>
      </c>
      <c r="Y660" s="204">
        <v>1300000.0</v>
      </c>
      <c r="Z660" s="182"/>
      <c r="AA660" s="182"/>
      <c r="AB660" s="182"/>
      <c r="AC660" s="182"/>
      <c r="AD660" s="182"/>
      <c r="AE660" s="206">
        <f t="shared" si="137"/>
        <v>1300000</v>
      </c>
      <c r="AF660" s="207">
        <f t="shared" si="5"/>
        <v>1300000</v>
      </c>
      <c r="AG660" s="184"/>
      <c r="AH660" s="170"/>
      <c r="AI660" s="184"/>
      <c r="AJ660" s="2"/>
      <c r="AK660" s="2"/>
      <c r="AL660" s="10"/>
      <c r="AM660" s="211"/>
      <c r="AN660" s="51"/>
      <c r="AO660" s="212"/>
      <c r="AP660" s="10"/>
      <c r="AQ660" s="213"/>
      <c r="AR660" s="213"/>
      <c r="AS660" s="211"/>
      <c r="AT660" s="211"/>
      <c r="AU660" s="211"/>
      <c r="AV660" s="214"/>
      <c r="AW660" s="21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</row>
    <row r="661" ht="22.5" customHeight="1">
      <c r="A661" s="170">
        <f t="shared" si="6"/>
        <v>656</v>
      </c>
      <c r="B661" s="173" t="s">
        <v>3168</v>
      </c>
      <c r="C661" s="182" t="str">
        <f t="array" ref="C661">_xlfn.XLOOKUP(G661,DATABASE!$A$2:$A$809,DATABASE!$B$2:$B$809)</f>
        <v>Kantor Kas Wringin, Jl.Raya Wringin Ruko A2 Wringin, Bondowoso</v>
      </c>
      <c r="D661" s="184" t="str">
        <f t="array" ref="D661">_xlfn.XLOOKUP(G661,DATABASE!$A$2:$A$809,DATABASE!$C$2:$C$809)</f>
        <v>KANTOR KAS</v>
      </c>
      <c r="E661" s="184" t="s">
        <v>351</v>
      </c>
      <c r="F661" s="184" t="s">
        <v>243</v>
      </c>
      <c r="G661" s="184" t="s">
        <v>2185</v>
      </c>
      <c r="H661" s="184">
        <v>202512.0</v>
      </c>
      <c r="I661" s="184" t="s">
        <v>461</v>
      </c>
      <c r="J661" s="182"/>
      <c r="K661" s="184"/>
      <c r="L661" s="182" t="s">
        <v>2187</v>
      </c>
      <c r="M661" s="194" t="s">
        <v>4186</v>
      </c>
      <c r="N661" s="191"/>
      <c r="O661" s="192">
        <v>3.42</v>
      </c>
      <c r="P661" s="194"/>
      <c r="Q661" s="195">
        <f t="shared" ref="Q661:R661" si="660">(O661*24*3600*30/8)/100000</f>
        <v>11.0808</v>
      </c>
      <c r="R661" s="195">
        <f t="shared" si="660"/>
        <v>0</v>
      </c>
      <c r="S661" s="197">
        <v>0.0</v>
      </c>
      <c r="T661" s="201">
        <f t="shared" si="31"/>
        <v>1</v>
      </c>
      <c r="U661" s="201">
        <v>0.99</v>
      </c>
      <c r="V661" s="194">
        <v>2678400.0</v>
      </c>
      <c r="W661" s="182">
        <f t="shared" si="3"/>
        <v>0</v>
      </c>
      <c r="X661" s="203" t="s">
        <v>291</v>
      </c>
      <c r="Y661" s="204">
        <v>2319819.0</v>
      </c>
      <c r="Z661" s="182"/>
      <c r="AA661" s="182"/>
      <c r="AB661" s="182"/>
      <c r="AC661" s="182"/>
      <c r="AD661" s="182"/>
      <c r="AE661" s="206">
        <f t="shared" si="137"/>
        <v>2319819</v>
      </c>
      <c r="AF661" s="207">
        <f t="shared" si="5"/>
        <v>2319819</v>
      </c>
      <c r="AG661" s="184"/>
      <c r="AH661" s="170"/>
      <c r="AI661" s="184"/>
      <c r="AJ661" s="2"/>
      <c r="AK661" s="2"/>
      <c r="AL661" s="10"/>
      <c r="AM661" s="211"/>
      <c r="AN661" s="51"/>
      <c r="AO661" s="212"/>
      <c r="AP661" s="10"/>
      <c r="AQ661" s="213"/>
      <c r="AR661" s="213"/>
      <c r="AS661" s="211"/>
      <c r="AT661" s="211"/>
      <c r="AU661" s="211"/>
      <c r="AV661" s="214"/>
      <c r="AW661" s="21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</row>
    <row r="662" ht="22.5" customHeight="1">
      <c r="A662" s="170">
        <f t="shared" si="6"/>
        <v>657</v>
      </c>
      <c r="B662" s="173" t="s">
        <v>3168</v>
      </c>
      <c r="C662" s="182" t="str">
        <f t="array" ref="C662">_xlfn.XLOOKUP(G662,DATABASE!$A$2:$A$809,DATABASE!$B$2:$B$809)</f>
        <v>Kantor Kas RSUD Koesnadi Jl.Kapt Piere Tendean Bondowoso</v>
      </c>
      <c r="D662" s="184" t="str">
        <f t="array" ref="D662">_xlfn.XLOOKUP(G662,DATABASE!$A$2:$A$809,DATABASE!$C$2:$C$809)</f>
        <v>KANTOR KAS</v>
      </c>
      <c r="E662" s="184" t="s">
        <v>351</v>
      </c>
      <c r="F662" s="184" t="s">
        <v>243</v>
      </c>
      <c r="G662" s="184" t="s">
        <v>1594</v>
      </c>
      <c r="H662" s="184">
        <v>202512.0</v>
      </c>
      <c r="I662" s="184" t="s">
        <v>461</v>
      </c>
      <c r="J662" s="182"/>
      <c r="K662" s="184"/>
      <c r="L662" s="182" t="s">
        <v>1596</v>
      </c>
      <c r="M662" s="191">
        <v>43132.0</v>
      </c>
      <c r="N662" s="191"/>
      <c r="O662" s="192">
        <v>5.53</v>
      </c>
      <c r="P662" s="194"/>
      <c r="Q662" s="195">
        <f t="shared" ref="Q662:R662" si="661">(O662*24*3600*30/8)/100000</f>
        <v>17.9172</v>
      </c>
      <c r="R662" s="195">
        <f t="shared" si="661"/>
        <v>0</v>
      </c>
      <c r="S662" s="197">
        <v>0.0</v>
      </c>
      <c r="T662" s="201">
        <f t="shared" si="31"/>
        <v>1</v>
      </c>
      <c r="U662" s="201">
        <v>0.99</v>
      </c>
      <c r="V662" s="194">
        <v>2678400.0</v>
      </c>
      <c r="W662" s="182">
        <f t="shared" si="3"/>
        <v>0</v>
      </c>
      <c r="X662" s="203" t="s">
        <v>291</v>
      </c>
      <c r="Y662" s="204">
        <v>2319819.0</v>
      </c>
      <c r="Z662" s="182"/>
      <c r="AA662" s="182"/>
      <c r="AB662" s="182"/>
      <c r="AC662" s="182"/>
      <c r="AD662" s="182"/>
      <c r="AE662" s="206">
        <f t="shared" si="137"/>
        <v>2319819</v>
      </c>
      <c r="AF662" s="207">
        <f t="shared" si="5"/>
        <v>2319819</v>
      </c>
      <c r="AG662" s="184"/>
      <c r="AH662" s="170"/>
      <c r="AI662" s="184"/>
      <c r="AJ662" s="2"/>
      <c r="AK662" s="2"/>
      <c r="AL662" s="10"/>
      <c r="AM662" s="211"/>
      <c r="AN662" s="51"/>
      <c r="AO662" s="212"/>
      <c r="AP662" s="10"/>
      <c r="AQ662" s="213"/>
      <c r="AR662" s="213"/>
      <c r="AS662" s="211"/>
      <c r="AT662" s="211"/>
      <c r="AU662" s="211"/>
      <c r="AV662" s="214"/>
      <c r="AW662" s="21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</row>
    <row r="663" ht="22.5" customHeight="1">
      <c r="A663" s="170">
        <f t="shared" si="6"/>
        <v>658</v>
      </c>
      <c r="B663" s="173" t="s">
        <v>3168</v>
      </c>
      <c r="C663" s="182" t="str">
        <f t="array" ref="C663">_xlfn.XLOOKUP(G663,DATABASE!$A$2:$A$809,DATABASE!$B$2:$B$809)</f>
        <v>Kantor Fungsional Pemkab Bondowoso, Jl. Letjen Suprapto 68 Bondowoso</v>
      </c>
      <c r="D663" s="184" t="str">
        <f t="array" ref="D663">_xlfn.XLOOKUP(G663,DATABASE!$A$2:$A$809,DATABASE!$C$2:$C$809)</f>
        <v>KANTOR FUNGSIONAL</v>
      </c>
      <c r="E663" s="184" t="s">
        <v>351</v>
      </c>
      <c r="F663" s="184" t="s">
        <v>243</v>
      </c>
      <c r="G663" s="184" t="s">
        <v>1633</v>
      </c>
      <c r="H663" s="184">
        <v>202512.0</v>
      </c>
      <c r="I663" s="184" t="s">
        <v>461</v>
      </c>
      <c r="J663" s="182"/>
      <c r="K663" s="184"/>
      <c r="L663" s="182" t="s">
        <v>1635</v>
      </c>
      <c r="M663" s="194" t="s">
        <v>4455</v>
      </c>
      <c r="N663" s="191"/>
      <c r="O663" s="192">
        <v>13.02</v>
      </c>
      <c r="P663" s="194"/>
      <c r="Q663" s="195">
        <f t="shared" ref="Q663:R663" si="662">(O663*24*3600*30/8)/100000</f>
        <v>42.1848</v>
      </c>
      <c r="R663" s="195">
        <f t="shared" si="662"/>
        <v>0</v>
      </c>
      <c r="S663" s="197">
        <v>0.0</v>
      </c>
      <c r="T663" s="201">
        <f t="shared" si="31"/>
        <v>1</v>
      </c>
      <c r="U663" s="201">
        <v>0.99</v>
      </c>
      <c r="V663" s="194">
        <v>2678400.0</v>
      </c>
      <c r="W663" s="182">
        <f t="shared" si="3"/>
        <v>0</v>
      </c>
      <c r="X663" s="203" t="s">
        <v>291</v>
      </c>
      <c r="Y663" s="204">
        <v>2319819.0</v>
      </c>
      <c r="Z663" s="182"/>
      <c r="AA663" s="182"/>
      <c r="AB663" s="182"/>
      <c r="AC663" s="182"/>
      <c r="AD663" s="182"/>
      <c r="AE663" s="206">
        <f t="shared" si="137"/>
        <v>2319819</v>
      </c>
      <c r="AF663" s="207">
        <f t="shared" si="5"/>
        <v>2319819</v>
      </c>
      <c r="AG663" s="184"/>
      <c r="AH663" s="170"/>
      <c r="AI663" s="184"/>
      <c r="AJ663" s="2"/>
      <c r="AK663" s="2"/>
      <c r="AL663" s="10"/>
      <c r="AM663" s="211"/>
      <c r="AN663" s="51"/>
      <c r="AO663" s="212"/>
      <c r="AP663" s="10"/>
      <c r="AQ663" s="213"/>
      <c r="AR663" s="213"/>
      <c r="AS663" s="211"/>
      <c r="AT663" s="211"/>
      <c r="AU663" s="211"/>
      <c r="AV663" s="214"/>
      <c r="AW663" s="21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</row>
    <row r="664" ht="22.5" customHeight="1">
      <c r="A664" s="170">
        <f t="shared" si="6"/>
        <v>659</v>
      </c>
      <c r="B664" s="173" t="s">
        <v>3168</v>
      </c>
      <c r="C664" s="182" t="str">
        <f t="array" ref="C664">_xlfn.XLOOKUP(G664,DATABASE!$A$2:$A$809,DATABASE!$B$2:$B$809)</f>
        <v>Host To Host SP2D BPKAD Bondowoso,Jl.Letjen Suprapto No 68 Bondowoso</v>
      </c>
      <c r="D664" s="184" t="str">
        <f t="array" ref="D664">_xlfn.XLOOKUP(G664,DATABASE!$A$2:$A$809,DATABASE!$C$2:$C$809)</f>
        <v>H2H</v>
      </c>
      <c r="E664" s="184" t="s">
        <v>351</v>
      </c>
      <c r="F664" s="184" t="s">
        <v>243</v>
      </c>
      <c r="G664" s="184" t="s">
        <v>576</v>
      </c>
      <c r="H664" s="184">
        <v>202512.0</v>
      </c>
      <c r="I664" s="184" t="s">
        <v>461</v>
      </c>
      <c r="J664" s="182"/>
      <c r="K664" s="184"/>
      <c r="L664" s="182" t="s">
        <v>578</v>
      </c>
      <c r="M664" s="194" t="s">
        <v>4455</v>
      </c>
      <c r="N664" s="191"/>
      <c r="O664" s="192">
        <v>3.6</v>
      </c>
      <c r="P664" s="194"/>
      <c r="Q664" s="195">
        <f t="shared" ref="Q664:R664" si="663">(O664*24*3600*30/8)/100000</f>
        <v>11.664</v>
      </c>
      <c r="R664" s="195">
        <f t="shared" si="663"/>
        <v>0</v>
      </c>
      <c r="S664" s="197">
        <v>0.0</v>
      </c>
      <c r="T664" s="201">
        <f t="shared" si="31"/>
        <v>1</v>
      </c>
      <c r="U664" s="201">
        <v>0.99</v>
      </c>
      <c r="V664" s="194">
        <v>2678400.0</v>
      </c>
      <c r="W664" s="182">
        <f t="shared" si="3"/>
        <v>0</v>
      </c>
      <c r="X664" s="203" t="s">
        <v>291</v>
      </c>
      <c r="Y664" s="204">
        <v>2319819.0</v>
      </c>
      <c r="Z664" s="182"/>
      <c r="AA664" s="182"/>
      <c r="AB664" s="182"/>
      <c r="AC664" s="182"/>
      <c r="AD664" s="182"/>
      <c r="AE664" s="206">
        <f t="shared" si="137"/>
        <v>2319819</v>
      </c>
      <c r="AF664" s="207">
        <f t="shared" si="5"/>
        <v>2319819</v>
      </c>
      <c r="AG664" s="184"/>
      <c r="AH664" s="170"/>
      <c r="AI664" s="184"/>
      <c r="AJ664" s="2"/>
      <c r="AK664" s="2"/>
      <c r="AL664" s="10"/>
      <c r="AM664" s="211"/>
      <c r="AN664" s="51"/>
      <c r="AO664" s="212"/>
      <c r="AP664" s="10"/>
      <c r="AQ664" s="213"/>
      <c r="AR664" s="213"/>
      <c r="AS664" s="211"/>
      <c r="AT664" s="211"/>
      <c r="AU664" s="211"/>
      <c r="AV664" s="214"/>
      <c r="AW664" s="21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</row>
    <row r="665" ht="22.5" customHeight="1">
      <c r="A665" s="170">
        <f t="shared" si="6"/>
        <v>660</v>
      </c>
      <c r="B665" s="173" t="s">
        <v>3168</v>
      </c>
      <c r="C665" s="182" t="str">
        <f t="array" ref="C665">_xlfn.XLOOKUP(G665,DATABASE!$A$2:$A$809,DATABASE!$B$2:$B$809)</f>
        <v>ATM Kantor Kec Sukosari Bondowoso</v>
      </c>
      <c r="D665" s="184" t="str">
        <f t="array" ref="D665">_xlfn.XLOOKUP(G665,DATABASE!$A$2:$A$809,DATABASE!$C$2:$C$809)</f>
        <v>ATM</v>
      </c>
      <c r="E665" s="184" t="s">
        <v>351</v>
      </c>
      <c r="F665" s="184" t="s">
        <v>243</v>
      </c>
      <c r="G665" s="184" t="s">
        <v>2162</v>
      </c>
      <c r="H665" s="184">
        <v>202512.0</v>
      </c>
      <c r="I665" s="184" t="s">
        <v>1258</v>
      </c>
      <c r="J665" s="182"/>
      <c r="K665" s="184"/>
      <c r="L665" s="182" t="s">
        <v>2164</v>
      </c>
      <c r="M665" s="191">
        <v>43346.0</v>
      </c>
      <c r="N665" s="191"/>
      <c r="O665" s="192">
        <v>1.20039</v>
      </c>
      <c r="P665" s="194"/>
      <c r="Q665" s="195">
        <f t="shared" ref="Q665:R665" si="664">(O665*24*3600*30/8)/100000</f>
        <v>3.8892636</v>
      </c>
      <c r="R665" s="195">
        <f t="shared" si="664"/>
        <v>0</v>
      </c>
      <c r="S665" s="197">
        <v>0.0</v>
      </c>
      <c r="T665" s="201">
        <f t="shared" si="31"/>
        <v>1</v>
      </c>
      <c r="U665" s="201">
        <v>0.99</v>
      </c>
      <c r="V665" s="194">
        <v>2678400.0</v>
      </c>
      <c r="W665" s="182">
        <f t="shared" si="3"/>
        <v>0</v>
      </c>
      <c r="X665" s="203" t="s">
        <v>291</v>
      </c>
      <c r="Y665" s="204">
        <v>1300000.0</v>
      </c>
      <c r="Z665" s="182"/>
      <c r="AA665" s="182"/>
      <c r="AB665" s="182"/>
      <c r="AC665" s="182"/>
      <c r="AD665" s="182"/>
      <c r="AE665" s="206">
        <f t="shared" si="137"/>
        <v>1300000</v>
      </c>
      <c r="AF665" s="207">
        <f t="shared" si="5"/>
        <v>1300000</v>
      </c>
      <c r="AG665" s="184"/>
      <c r="AH665" s="170" t="s">
        <v>276</v>
      </c>
      <c r="AI665" s="184"/>
      <c r="AJ665" s="2"/>
      <c r="AK665" s="2"/>
      <c r="AL665" s="10"/>
      <c r="AM665" s="211"/>
      <c r="AN665" s="51"/>
      <c r="AO665" s="212"/>
      <c r="AP665" s="10"/>
      <c r="AQ665" s="213"/>
      <c r="AR665" s="213"/>
      <c r="AS665" s="211"/>
      <c r="AT665" s="211"/>
      <c r="AU665" s="211"/>
      <c r="AV665" s="214"/>
      <c r="AW665" s="21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</row>
    <row r="666" ht="22.5" customHeight="1">
      <c r="A666" s="170">
        <f t="shared" si="6"/>
        <v>661</v>
      </c>
      <c r="B666" s="173" t="s">
        <v>3168</v>
      </c>
      <c r="C666" s="182" t="str">
        <f t="array" ref="C666">_xlfn.XLOOKUP(G666,DATABASE!$A$2:$A$809,DATABASE!$B$2:$B$809)</f>
        <v>ATM Tamanan Bondowoso,Jl. Raya Alun-Alun No. 1, Tamanan, Kab. Bondowoso</v>
      </c>
      <c r="D666" s="184" t="str">
        <f t="array" ref="D666">_xlfn.XLOOKUP(G666,DATABASE!$A$2:$A$809,DATABASE!$C$2:$C$809)</f>
        <v>ATM</v>
      </c>
      <c r="E666" s="184" t="s">
        <v>351</v>
      </c>
      <c r="F666" s="184" t="s">
        <v>243</v>
      </c>
      <c r="G666" s="184" t="s">
        <v>2417</v>
      </c>
      <c r="H666" s="184">
        <v>202512.0</v>
      </c>
      <c r="I666" s="184" t="s">
        <v>1258</v>
      </c>
      <c r="J666" s="182"/>
      <c r="K666" s="184"/>
      <c r="L666" s="182" t="s">
        <v>2419</v>
      </c>
      <c r="M666" s="194" t="s">
        <v>4480</v>
      </c>
      <c r="N666" s="191"/>
      <c r="O666" s="192">
        <v>1.49222</v>
      </c>
      <c r="P666" s="194"/>
      <c r="Q666" s="195">
        <f t="shared" ref="Q666:R666" si="665">(O666*24*3600*30/8)/100000</f>
        <v>4.8347928</v>
      </c>
      <c r="R666" s="195">
        <f t="shared" si="665"/>
        <v>0</v>
      </c>
      <c r="S666" s="197">
        <v>0.0</v>
      </c>
      <c r="T666" s="201">
        <f t="shared" si="31"/>
        <v>1</v>
      </c>
      <c r="U666" s="201">
        <v>0.99</v>
      </c>
      <c r="V666" s="194">
        <v>2678400.0</v>
      </c>
      <c r="W666" s="182">
        <f t="shared" si="3"/>
        <v>0</v>
      </c>
      <c r="X666" s="203" t="s">
        <v>291</v>
      </c>
      <c r="Y666" s="204">
        <v>1300000.0</v>
      </c>
      <c r="Z666" s="182"/>
      <c r="AA666" s="182"/>
      <c r="AB666" s="182"/>
      <c r="AC666" s="182"/>
      <c r="AD666" s="182"/>
      <c r="AE666" s="206">
        <f t="shared" si="137"/>
        <v>1300000</v>
      </c>
      <c r="AF666" s="207">
        <f t="shared" si="5"/>
        <v>1300000</v>
      </c>
      <c r="AG666" s="184"/>
      <c r="AH666" s="170"/>
      <c r="AI666" s="184"/>
      <c r="AJ666" s="2"/>
      <c r="AK666" s="2"/>
      <c r="AL666" s="10"/>
      <c r="AM666" s="211"/>
      <c r="AN666" s="51"/>
      <c r="AO666" s="212"/>
      <c r="AP666" s="10"/>
      <c r="AQ666" s="213"/>
      <c r="AR666" s="213"/>
      <c r="AS666" s="211"/>
      <c r="AT666" s="211"/>
      <c r="AU666" s="211"/>
      <c r="AV666" s="214"/>
      <c r="AW666" s="21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</row>
    <row r="667" ht="22.5" customHeight="1">
      <c r="A667" s="170">
        <f t="shared" si="6"/>
        <v>662</v>
      </c>
      <c r="B667" s="173" t="s">
        <v>3168</v>
      </c>
      <c r="C667" s="182" t="str">
        <f t="array" ref="C667">_xlfn.XLOOKUP(G667,DATABASE!$A$2:$A$809,DATABASE!$B$2:$B$809)</f>
        <v>ATM Poltek Jember Kampus Bondowoso, Raya Situbondo Blindungan, Bondowoso</v>
      </c>
      <c r="D667" s="184" t="str">
        <f t="array" ref="D667">_xlfn.XLOOKUP(G667,DATABASE!$A$2:$A$809,DATABASE!$C$2:$C$809)</f>
        <v>ATM</v>
      </c>
      <c r="E667" s="184" t="s">
        <v>351</v>
      </c>
      <c r="F667" s="184" t="s">
        <v>243</v>
      </c>
      <c r="G667" s="184" t="s">
        <v>431</v>
      </c>
      <c r="H667" s="184">
        <v>202512.0</v>
      </c>
      <c r="I667" s="184" t="s">
        <v>1258</v>
      </c>
      <c r="J667" s="182"/>
      <c r="K667" s="184"/>
      <c r="L667" s="182" t="s">
        <v>433</v>
      </c>
      <c r="M667" s="191">
        <v>45302.0</v>
      </c>
      <c r="N667" s="191"/>
      <c r="O667" s="192">
        <v>0.97681</v>
      </c>
      <c r="P667" s="194"/>
      <c r="Q667" s="195">
        <f t="shared" ref="Q667:R667" si="666">(O667*24*3600*30/8)/100000</f>
        <v>3.1648644</v>
      </c>
      <c r="R667" s="195">
        <f t="shared" si="666"/>
        <v>0</v>
      </c>
      <c r="S667" s="197">
        <v>0.0</v>
      </c>
      <c r="T667" s="201">
        <f t="shared" si="31"/>
        <v>1</v>
      </c>
      <c r="U667" s="201">
        <v>0.99</v>
      </c>
      <c r="V667" s="194">
        <v>2678400.0</v>
      </c>
      <c r="W667" s="182">
        <f t="shared" si="3"/>
        <v>0</v>
      </c>
      <c r="X667" s="203" t="s">
        <v>291</v>
      </c>
      <c r="Y667" s="204">
        <v>1300000.0</v>
      </c>
      <c r="Z667" s="182"/>
      <c r="AA667" s="182"/>
      <c r="AB667" s="182"/>
      <c r="AC667" s="182"/>
      <c r="AD667" s="182"/>
      <c r="AE667" s="206">
        <f t="shared" si="137"/>
        <v>1300000</v>
      </c>
      <c r="AF667" s="207">
        <f t="shared" si="5"/>
        <v>1300000</v>
      </c>
      <c r="AG667" s="184"/>
      <c r="AH667" s="170"/>
      <c r="AI667" s="184"/>
      <c r="AJ667" s="2"/>
      <c r="AK667" s="2"/>
      <c r="AL667" s="10"/>
      <c r="AM667" s="211"/>
      <c r="AN667" s="51"/>
      <c r="AO667" s="212"/>
      <c r="AP667" s="10"/>
      <c r="AQ667" s="213"/>
      <c r="AR667" s="213"/>
      <c r="AS667" s="211"/>
      <c r="AT667" s="211"/>
      <c r="AU667" s="211"/>
      <c r="AV667" s="214"/>
      <c r="AW667" s="21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</row>
    <row r="668" ht="22.5" customHeight="1">
      <c r="A668" s="170">
        <f t="shared" si="6"/>
        <v>663</v>
      </c>
      <c r="B668" s="173" t="s">
        <v>3171</v>
      </c>
      <c r="C668" s="182" t="str">
        <f t="array" ref="C668">_xlfn.XLOOKUP(G668,DATABASE!$A$2:$A$809,DATABASE!$B$2:$B$809)</f>
        <v>Cabang Magetan</v>
      </c>
      <c r="D668" s="184" t="str">
        <f t="array" ref="D668">_xlfn.XLOOKUP(G668,DATABASE!$A$2:$A$809,DATABASE!$C$2:$C$809)</f>
        <v>CABANG</v>
      </c>
      <c r="E668" s="184" t="s">
        <v>351</v>
      </c>
      <c r="F668" s="184" t="s">
        <v>243</v>
      </c>
      <c r="G668" s="184" t="s">
        <v>805</v>
      </c>
      <c r="H668" s="184">
        <v>202512.0</v>
      </c>
      <c r="I668" s="184" t="s">
        <v>575</v>
      </c>
      <c r="J668" s="182"/>
      <c r="K668" s="184"/>
      <c r="L668" s="182" t="s">
        <v>807</v>
      </c>
      <c r="M668" s="194" t="s">
        <v>2245</v>
      </c>
      <c r="N668" s="191"/>
      <c r="O668" s="192">
        <v>145.21</v>
      </c>
      <c r="P668" s="194"/>
      <c r="Q668" s="195">
        <f t="shared" ref="Q668:R668" si="667">(O668*24*3600*30/8)/100000</f>
        <v>470.4804</v>
      </c>
      <c r="R668" s="195">
        <f t="shared" si="667"/>
        <v>0</v>
      </c>
      <c r="S668" s="197">
        <v>0.0</v>
      </c>
      <c r="T668" s="201">
        <f t="shared" si="31"/>
        <v>1</v>
      </c>
      <c r="U668" s="201">
        <v>0.99</v>
      </c>
      <c r="V668" s="194">
        <v>2678400.0</v>
      </c>
      <c r="W668" s="182">
        <f t="shared" si="3"/>
        <v>0</v>
      </c>
      <c r="X668" s="203" t="s">
        <v>291</v>
      </c>
      <c r="Y668" s="204">
        <v>3671171.0</v>
      </c>
      <c r="Z668" s="182"/>
      <c r="AA668" s="182"/>
      <c r="AB668" s="182"/>
      <c r="AC668" s="182"/>
      <c r="AD668" s="182"/>
      <c r="AE668" s="206">
        <f t="shared" si="137"/>
        <v>3671171</v>
      </c>
      <c r="AF668" s="207">
        <f t="shared" si="5"/>
        <v>3671171</v>
      </c>
      <c r="AG668" s="184"/>
      <c r="AH668" s="170"/>
      <c r="AI668" s="184"/>
      <c r="AJ668" s="2"/>
      <c r="AK668" s="2"/>
      <c r="AL668" s="10"/>
      <c r="AM668" s="211"/>
      <c r="AN668" s="51"/>
      <c r="AO668" s="212"/>
      <c r="AP668" s="10"/>
      <c r="AQ668" s="213"/>
      <c r="AR668" s="213"/>
      <c r="AS668" s="211"/>
      <c r="AT668" s="211"/>
      <c r="AU668" s="211"/>
      <c r="AV668" s="214"/>
      <c r="AW668" s="214"/>
      <c r="AX668" s="310"/>
      <c r="AY668" s="310"/>
      <c r="AZ668" s="310"/>
      <c r="BA668" s="310"/>
      <c r="BB668" s="310"/>
      <c r="BC668" s="310"/>
      <c r="BD668" s="310"/>
      <c r="BE668" s="310"/>
      <c r="BF668" s="310"/>
      <c r="BG668" s="310"/>
      <c r="BH668" s="310"/>
      <c r="BI668" s="310"/>
      <c r="BJ668" s="310"/>
      <c r="BK668" s="310"/>
      <c r="BL668" s="310"/>
      <c r="BM668" s="310"/>
      <c r="BN668" s="310"/>
      <c r="BO668" s="310"/>
      <c r="BP668" s="310"/>
      <c r="BQ668" s="310"/>
      <c r="BR668" s="310"/>
      <c r="BS668" s="310"/>
      <c r="BT668" s="310"/>
      <c r="BU668" s="310"/>
    </row>
    <row r="669" ht="22.5" customHeight="1">
      <c r="A669" s="170">
        <f t="shared" si="6"/>
        <v>664</v>
      </c>
      <c r="B669" s="173" t="s">
        <v>3171</v>
      </c>
      <c r="C669" s="182" t="str">
        <f t="array" ref="C669">_xlfn.XLOOKUP(G669,DATABASE!$A$2:$A$809,DATABASE!$B$2:$B$809)</f>
        <v>Capem Gorang Gareng Magetan,Bayangkara,Magetan</v>
      </c>
      <c r="D669" s="184" t="str">
        <f t="array" ref="D669">_xlfn.XLOOKUP(G669,DATABASE!$A$2:$A$809,DATABASE!$C$2:$C$809)</f>
        <v>CAPEM</v>
      </c>
      <c r="E669" s="184" t="s">
        <v>351</v>
      </c>
      <c r="F669" s="184" t="s">
        <v>243</v>
      </c>
      <c r="G669" s="184" t="s">
        <v>1017</v>
      </c>
      <c r="H669" s="184">
        <v>202512.0</v>
      </c>
      <c r="I669" s="184" t="s">
        <v>753</v>
      </c>
      <c r="J669" s="182"/>
      <c r="K669" s="184"/>
      <c r="L669" s="182" t="s">
        <v>1019</v>
      </c>
      <c r="M669" s="191">
        <v>42156.0</v>
      </c>
      <c r="N669" s="191"/>
      <c r="O669" s="192">
        <v>22.22</v>
      </c>
      <c r="P669" s="194"/>
      <c r="Q669" s="195">
        <f t="shared" ref="Q669:R669" si="668">(O669*24*3600*30/8)/100000</f>
        <v>71.9928</v>
      </c>
      <c r="R669" s="195">
        <f t="shared" si="668"/>
        <v>0</v>
      </c>
      <c r="S669" s="197">
        <v>0.0</v>
      </c>
      <c r="T669" s="201">
        <f t="shared" si="31"/>
        <v>1</v>
      </c>
      <c r="U669" s="201">
        <v>0.99</v>
      </c>
      <c r="V669" s="194">
        <v>2678400.0</v>
      </c>
      <c r="W669" s="182">
        <f t="shared" si="3"/>
        <v>0</v>
      </c>
      <c r="X669" s="203" t="s">
        <v>291</v>
      </c>
      <c r="Y669" s="204">
        <v>2792792.0</v>
      </c>
      <c r="Z669" s="182"/>
      <c r="AA669" s="182"/>
      <c r="AB669" s="182"/>
      <c r="AC669" s="182"/>
      <c r="AD669" s="182"/>
      <c r="AE669" s="206">
        <f t="shared" si="137"/>
        <v>2792792</v>
      </c>
      <c r="AF669" s="207">
        <f t="shared" si="5"/>
        <v>2792792</v>
      </c>
      <c r="AG669" s="207">
        <v>3.0391796E7</v>
      </c>
      <c r="AH669" s="170"/>
      <c r="AI669" s="184"/>
      <c r="AJ669" s="2"/>
      <c r="AK669" s="2"/>
      <c r="AL669" s="10"/>
      <c r="AM669" s="211"/>
      <c r="AN669" s="51"/>
      <c r="AO669" s="212"/>
      <c r="AP669" s="10"/>
      <c r="AQ669" s="213"/>
      <c r="AR669" s="213"/>
      <c r="AS669" s="211"/>
      <c r="AT669" s="211"/>
      <c r="AU669" s="211"/>
      <c r="AV669" s="214"/>
      <c r="AW669" s="21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</row>
    <row r="670" ht="22.5" customHeight="1">
      <c r="A670" s="170">
        <f t="shared" si="6"/>
        <v>665</v>
      </c>
      <c r="B670" s="173" t="s">
        <v>3171</v>
      </c>
      <c r="C670" s="182" t="str">
        <f t="array" ref="C670">_xlfn.XLOOKUP(G670,DATABASE!$A$2:$A$809,DATABASE!$B$2:$B$809)</f>
        <v>Capem Karangmojo Barat , Jl. Pasar Legi 229, Magetan</v>
      </c>
      <c r="D670" s="184" t="str">
        <f t="array" ref="D670">_xlfn.XLOOKUP(G670,DATABASE!$A$2:$A$809,DATABASE!$C$2:$C$809)</f>
        <v>CAPEM</v>
      </c>
      <c r="E670" s="184" t="s">
        <v>351</v>
      </c>
      <c r="F670" s="184" t="s">
        <v>243</v>
      </c>
      <c r="G670" s="184" t="s">
        <v>1168</v>
      </c>
      <c r="H670" s="184">
        <v>202512.0</v>
      </c>
      <c r="I670" s="184" t="s">
        <v>753</v>
      </c>
      <c r="J670" s="182"/>
      <c r="K670" s="184"/>
      <c r="L670" s="182" t="s">
        <v>1170</v>
      </c>
      <c r="M670" s="191">
        <v>42156.0</v>
      </c>
      <c r="N670" s="191"/>
      <c r="O670" s="192">
        <v>26.9</v>
      </c>
      <c r="P670" s="194"/>
      <c r="Q670" s="195">
        <f t="shared" ref="Q670:R670" si="669">(O670*24*3600*30/8)/100000</f>
        <v>87.156</v>
      </c>
      <c r="R670" s="195">
        <f t="shared" si="669"/>
        <v>0</v>
      </c>
      <c r="S670" s="197">
        <v>0.0</v>
      </c>
      <c r="T670" s="201">
        <f t="shared" si="31"/>
        <v>1</v>
      </c>
      <c r="U670" s="201">
        <v>0.99</v>
      </c>
      <c r="V670" s="194">
        <v>2678400.0</v>
      </c>
      <c r="W670" s="182">
        <f t="shared" si="3"/>
        <v>0</v>
      </c>
      <c r="X670" s="203" t="s">
        <v>291</v>
      </c>
      <c r="Y670" s="204">
        <v>2792792.0</v>
      </c>
      <c r="Z670" s="182"/>
      <c r="AA670" s="182"/>
      <c r="AB670" s="182"/>
      <c r="AC670" s="182"/>
      <c r="AD670" s="182"/>
      <c r="AE670" s="206">
        <f t="shared" si="137"/>
        <v>2792792</v>
      </c>
      <c r="AF670" s="207">
        <f t="shared" si="5"/>
        <v>2792792</v>
      </c>
      <c r="AG670" s="184"/>
      <c r="AH670" s="170"/>
      <c r="AI670" s="184"/>
      <c r="AJ670" s="2"/>
      <c r="AK670" s="2"/>
      <c r="AL670" s="10"/>
      <c r="AM670" s="211"/>
      <c r="AN670" s="51"/>
      <c r="AO670" s="212"/>
      <c r="AP670" s="10"/>
      <c r="AQ670" s="213"/>
      <c r="AR670" s="213"/>
      <c r="AS670" s="211"/>
      <c r="AT670" s="211"/>
      <c r="AU670" s="211"/>
      <c r="AV670" s="214"/>
      <c r="AW670" s="21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</row>
    <row r="671" ht="22.5" customHeight="1">
      <c r="A671" s="170">
        <f t="shared" si="6"/>
        <v>666</v>
      </c>
      <c r="B671" s="173" t="s">
        <v>3171</v>
      </c>
      <c r="C671" s="182" t="str">
        <f t="array" ref="C671">_xlfn.XLOOKUP(G671,DATABASE!$A$2:$A$809,DATABASE!$B$2:$B$809)</f>
        <v>Samsat Online Raya Madiun 86, Gorang Gareng</v>
      </c>
      <c r="D671" s="184" t="str">
        <f t="array" ref="D671">_xlfn.XLOOKUP(G671,DATABASE!$A$2:$A$809,DATABASE!$C$2:$C$809)</f>
        <v>SAMSAT ONLINE</v>
      </c>
      <c r="E671" s="184" t="s">
        <v>351</v>
      </c>
      <c r="F671" s="184" t="s">
        <v>243</v>
      </c>
      <c r="G671" s="184" t="s">
        <v>284</v>
      </c>
      <c r="H671" s="184">
        <v>202512.0</v>
      </c>
      <c r="I671" s="184" t="s">
        <v>480</v>
      </c>
      <c r="J671" s="182"/>
      <c r="K671" s="184"/>
      <c r="L671" s="182" t="s">
        <v>286</v>
      </c>
      <c r="M671" s="191">
        <v>43745.0</v>
      </c>
      <c r="N671" s="191"/>
      <c r="O671" s="192">
        <v>4.02725</v>
      </c>
      <c r="P671" s="194"/>
      <c r="Q671" s="195">
        <f t="shared" ref="Q671:R671" si="670">(O671*24*3600*30/8)/100000</f>
        <v>13.04829</v>
      </c>
      <c r="R671" s="195">
        <f t="shared" si="670"/>
        <v>0</v>
      </c>
      <c r="S671" s="197">
        <v>0.0</v>
      </c>
      <c r="T671" s="201">
        <f t="shared" si="31"/>
        <v>1</v>
      </c>
      <c r="U671" s="201">
        <v>0.99</v>
      </c>
      <c r="V671" s="194">
        <v>2678400.0</v>
      </c>
      <c r="W671" s="182">
        <f t="shared" si="3"/>
        <v>0</v>
      </c>
      <c r="X671" s="203" t="s">
        <v>291</v>
      </c>
      <c r="Y671" s="204">
        <v>1950000.0</v>
      </c>
      <c r="Z671" s="182"/>
      <c r="AA671" s="182"/>
      <c r="AB671" s="182"/>
      <c r="AC671" s="182"/>
      <c r="AD671" s="182"/>
      <c r="AE671" s="206">
        <f t="shared" si="137"/>
        <v>1950000</v>
      </c>
      <c r="AF671" s="207">
        <f t="shared" si="5"/>
        <v>1950000</v>
      </c>
      <c r="AG671" s="184"/>
      <c r="AH671" s="170"/>
      <c r="AI671" s="184"/>
      <c r="AJ671" s="2"/>
      <c r="AK671" s="2"/>
      <c r="AL671" s="10"/>
      <c r="AM671" s="211"/>
      <c r="AN671" s="51"/>
      <c r="AO671" s="212"/>
      <c r="AP671" s="10"/>
      <c r="AQ671" s="213"/>
      <c r="AR671" s="213"/>
      <c r="AS671" s="211"/>
      <c r="AT671" s="211"/>
      <c r="AU671" s="211"/>
      <c r="AV671" s="214"/>
      <c r="AW671" s="21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</row>
    <row r="672" ht="22.5" customHeight="1">
      <c r="A672" s="170">
        <f t="shared" si="6"/>
        <v>667</v>
      </c>
      <c r="B672" s="173" t="s">
        <v>3171</v>
      </c>
      <c r="C672" s="182" t="str">
        <f t="array" ref="C672">_xlfn.XLOOKUP(G672,DATABASE!$A$2:$A$809,DATABASE!$B$2:$B$809)</f>
        <v>Kantor Kas Parang, Jl. Raya Parang</v>
      </c>
      <c r="D672" s="184" t="str">
        <f t="array" ref="D672">_xlfn.XLOOKUP(G672,DATABASE!$A$2:$A$809,DATABASE!$C$2:$C$809)</f>
        <v>KANTOR KAS</v>
      </c>
      <c r="E672" s="184" t="s">
        <v>351</v>
      </c>
      <c r="F672" s="184" t="s">
        <v>243</v>
      </c>
      <c r="G672" s="184" t="s">
        <v>1686</v>
      </c>
      <c r="H672" s="184">
        <v>202512.0</v>
      </c>
      <c r="I672" s="184" t="s">
        <v>461</v>
      </c>
      <c r="J672" s="182"/>
      <c r="K672" s="184"/>
      <c r="L672" s="182" t="s">
        <v>1688</v>
      </c>
      <c r="M672" s="194" t="s">
        <v>4186</v>
      </c>
      <c r="N672" s="191"/>
      <c r="O672" s="192">
        <v>6.02</v>
      </c>
      <c r="P672" s="194"/>
      <c r="Q672" s="195">
        <f t="shared" ref="Q672:R672" si="671">(O672*24*3600*30/8)/100000</f>
        <v>19.5048</v>
      </c>
      <c r="R672" s="195">
        <f t="shared" si="671"/>
        <v>0</v>
      </c>
      <c r="S672" s="197">
        <v>3312.0</v>
      </c>
      <c r="T672" s="201">
        <f t="shared" si="31"/>
        <v>0.9987634409</v>
      </c>
      <c r="U672" s="201">
        <v>0.99</v>
      </c>
      <c r="V672" s="194">
        <v>2678400.0</v>
      </c>
      <c r="W672" s="182">
        <f t="shared" si="3"/>
        <v>0</v>
      </c>
      <c r="X672" s="203" t="s">
        <v>291</v>
      </c>
      <c r="Y672" s="204">
        <v>2319819.0</v>
      </c>
      <c r="Z672" s="182"/>
      <c r="AA672" s="182"/>
      <c r="AB672" s="182"/>
      <c r="AC672" s="182"/>
      <c r="AD672" s="182"/>
      <c r="AE672" s="206">
        <f t="shared" si="137"/>
        <v>2319819</v>
      </c>
      <c r="AF672" s="207">
        <f t="shared" si="5"/>
        <v>2319819</v>
      </c>
      <c r="AG672" s="184"/>
      <c r="AH672" s="170"/>
      <c r="AI672" s="184"/>
      <c r="AJ672" s="2"/>
      <c r="AK672" s="2"/>
      <c r="AL672" s="10"/>
      <c r="AM672" s="211"/>
      <c r="AN672" s="51"/>
      <c r="AO672" s="212"/>
      <c r="AP672" s="10"/>
      <c r="AQ672" s="213"/>
      <c r="AR672" s="213"/>
      <c r="AS672" s="211"/>
      <c r="AT672" s="211"/>
      <c r="AU672" s="211"/>
      <c r="AV672" s="214"/>
      <c r="AW672" s="21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</row>
    <row r="673" ht="22.5" customHeight="1">
      <c r="A673" s="170">
        <f t="shared" si="6"/>
        <v>668</v>
      </c>
      <c r="B673" s="173" t="s">
        <v>3171</v>
      </c>
      <c r="C673" s="182" t="str">
        <f t="array" ref="C673">_xlfn.XLOOKUP(G673,DATABASE!$A$2:$A$809,DATABASE!$B$2:$B$809)</f>
        <v>Capem Maospati, Jl. Raya Solo No 34</v>
      </c>
      <c r="D673" s="184" t="str">
        <f t="array" ref="D673">_xlfn.XLOOKUP(G673,DATABASE!$A$2:$A$809,DATABASE!$C$2:$C$809)</f>
        <v>CAPEM</v>
      </c>
      <c r="E673" s="184" t="s">
        <v>351</v>
      </c>
      <c r="F673" s="184" t="s">
        <v>243</v>
      </c>
      <c r="G673" s="184" t="s">
        <v>1475</v>
      </c>
      <c r="H673" s="184">
        <v>202512.0</v>
      </c>
      <c r="I673" s="184" t="s">
        <v>753</v>
      </c>
      <c r="J673" s="182"/>
      <c r="K673" s="184"/>
      <c r="L673" s="182" t="s">
        <v>1477</v>
      </c>
      <c r="M673" s="191">
        <v>42278.0</v>
      </c>
      <c r="N673" s="191"/>
      <c r="O673" s="192">
        <v>31.44</v>
      </c>
      <c r="P673" s="194"/>
      <c r="Q673" s="195">
        <f t="shared" ref="Q673:R673" si="672">(O673*24*3600*30/8)/100000</f>
        <v>101.8656</v>
      </c>
      <c r="R673" s="195">
        <f t="shared" si="672"/>
        <v>0</v>
      </c>
      <c r="S673" s="197">
        <v>8760.0</v>
      </c>
      <c r="T673" s="201">
        <f t="shared" si="31"/>
        <v>0.9967293907</v>
      </c>
      <c r="U673" s="201">
        <v>0.99</v>
      </c>
      <c r="V673" s="194">
        <v>2678400.0</v>
      </c>
      <c r="W673" s="182">
        <f t="shared" si="3"/>
        <v>0</v>
      </c>
      <c r="X673" s="203" t="s">
        <v>291</v>
      </c>
      <c r="Y673" s="204">
        <v>2792792.0</v>
      </c>
      <c r="Z673" s="182"/>
      <c r="AA673" s="182"/>
      <c r="AB673" s="182"/>
      <c r="AC673" s="182"/>
      <c r="AD673" s="182"/>
      <c r="AE673" s="206">
        <f t="shared" si="137"/>
        <v>2792792</v>
      </c>
      <c r="AF673" s="207">
        <f t="shared" si="5"/>
        <v>2792792</v>
      </c>
      <c r="AG673" s="184"/>
      <c r="AH673" s="170"/>
      <c r="AI673" s="184"/>
      <c r="AJ673" s="2"/>
      <c r="AK673" s="2"/>
      <c r="AL673" s="10"/>
      <c r="AM673" s="211"/>
      <c r="AN673" s="51"/>
      <c r="AO673" s="212"/>
      <c r="AP673" s="10"/>
      <c r="AQ673" s="213"/>
      <c r="AR673" s="213"/>
      <c r="AS673" s="211"/>
      <c r="AT673" s="211"/>
      <c r="AU673" s="211"/>
      <c r="AV673" s="214"/>
      <c r="AW673" s="21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</row>
    <row r="674" ht="22.5" customHeight="1">
      <c r="A674" s="170">
        <f t="shared" si="6"/>
        <v>669</v>
      </c>
      <c r="B674" s="173" t="s">
        <v>3171</v>
      </c>
      <c r="C674" s="182" t="str">
        <f t="array" ref="C674">_xlfn.XLOOKUP(G674,DATABASE!$A$2:$A$809,DATABASE!$B$2:$B$809)</f>
        <v>Kantor Kas Panekan, Jl Pandan Timur,Panekan, Magetan</v>
      </c>
      <c r="D674" s="184" t="str">
        <f t="array" ref="D674">_xlfn.XLOOKUP(G674,DATABASE!$A$2:$A$809,DATABASE!$C$2:$C$809)</f>
        <v>KANTOR KAS</v>
      </c>
      <c r="E674" s="184" t="s">
        <v>351</v>
      </c>
      <c r="F674" s="184" t="s">
        <v>243</v>
      </c>
      <c r="G674" s="184" t="s">
        <v>2677</v>
      </c>
      <c r="H674" s="184">
        <v>202512.0</v>
      </c>
      <c r="I674" s="184" t="s">
        <v>461</v>
      </c>
      <c r="J674" s="182"/>
      <c r="K674" s="184"/>
      <c r="L674" s="182" t="s">
        <v>2679</v>
      </c>
      <c r="M674" s="194" t="s">
        <v>4547</v>
      </c>
      <c r="N674" s="191"/>
      <c r="O674" s="192">
        <v>5.01</v>
      </c>
      <c r="P674" s="194"/>
      <c r="Q674" s="195">
        <f t="shared" ref="Q674:R674" si="673">(O674*24*3600*30/8)/100000</f>
        <v>16.2324</v>
      </c>
      <c r="R674" s="195">
        <f t="shared" si="673"/>
        <v>0</v>
      </c>
      <c r="S674" s="197">
        <v>0.0</v>
      </c>
      <c r="T674" s="201">
        <f t="shared" si="31"/>
        <v>1</v>
      </c>
      <c r="U674" s="201">
        <v>0.99</v>
      </c>
      <c r="V674" s="194">
        <v>2678400.0</v>
      </c>
      <c r="W674" s="182">
        <f t="shared" si="3"/>
        <v>0</v>
      </c>
      <c r="X674" s="203" t="s">
        <v>291</v>
      </c>
      <c r="Y674" s="204">
        <v>2319819.0</v>
      </c>
      <c r="Z674" s="182"/>
      <c r="AA674" s="182"/>
      <c r="AB674" s="182"/>
      <c r="AC674" s="182"/>
      <c r="AD674" s="182"/>
      <c r="AE674" s="206">
        <f t="shared" si="137"/>
        <v>2319819</v>
      </c>
      <c r="AF674" s="207">
        <f t="shared" si="5"/>
        <v>2319819</v>
      </c>
      <c r="AG674" s="184"/>
      <c r="AH674" s="170"/>
      <c r="AI674" s="184"/>
      <c r="AJ674" s="2"/>
      <c r="AK674" s="2"/>
      <c r="AL674" s="10"/>
      <c r="AM674" s="211"/>
      <c r="AN674" s="51"/>
      <c r="AO674" s="212"/>
      <c r="AP674" s="10"/>
      <c r="AQ674" s="213"/>
      <c r="AR674" s="213"/>
      <c r="AS674" s="211"/>
      <c r="AT674" s="211"/>
      <c r="AU674" s="211"/>
      <c r="AV674" s="214"/>
      <c r="AW674" s="21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</row>
    <row r="675" ht="22.5" customHeight="1">
      <c r="A675" s="170">
        <f t="shared" si="6"/>
        <v>670</v>
      </c>
      <c r="B675" s="173" t="s">
        <v>3171</v>
      </c>
      <c r="C675" s="182" t="str">
        <f t="array" ref="C675">_xlfn.XLOOKUP(G675,DATABASE!$A$2:$A$809,DATABASE!$B$2:$B$809)</f>
        <v>ATM Sistem Administrasi Manunggal Satu Atap Jl Mayjen Sukowati No.09, Magetan</v>
      </c>
      <c r="D675" s="184" t="str">
        <f t="array" ref="D675">_xlfn.XLOOKUP(G675,DATABASE!$A$2:$A$809,DATABASE!$C$2:$C$809)</f>
        <v>ATM</v>
      </c>
      <c r="E675" s="184" t="s">
        <v>351</v>
      </c>
      <c r="F675" s="184" t="s">
        <v>243</v>
      </c>
      <c r="G675" s="184" t="s">
        <v>2687</v>
      </c>
      <c r="H675" s="184">
        <v>202512.0</v>
      </c>
      <c r="I675" s="184" t="s">
        <v>1258</v>
      </c>
      <c r="J675" s="182"/>
      <c r="K675" s="184"/>
      <c r="L675" s="182" t="s">
        <v>2689</v>
      </c>
      <c r="M675" s="191">
        <v>42288.0</v>
      </c>
      <c r="N675" s="191"/>
      <c r="O675" s="192">
        <v>1.35839</v>
      </c>
      <c r="P675" s="194"/>
      <c r="Q675" s="195">
        <f t="shared" ref="Q675:R675" si="674">(O675*24*3600*30/8)/100000</f>
        <v>4.4011836</v>
      </c>
      <c r="R675" s="195">
        <f t="shared" si="674"/>
        <v>0</v>
      </c>
      <c r="S675" s="197">
        <v>0.0</v>
      </c>
      <c r="T675" s="201">
        <f t="shared" si="31"/>
        <v>1</v>
      </c>
      <c r="U675" s="201">
        <v>0.99</v>
      </c>
      <c r="V675" s="194">
        <v>2678400.0</v>
      </c>
      <c r="W675" s="182">
        <f t="shared" si="3"/>
        <v>0</v>
      </c>
      <c r="X675" s="203" t="s">
        <v>291</v>
      </c>
      <c r="Y675" s="204">
        <v>1300000.0</v>
      </c>
      <c r="Z675" s="182"/>
      <c r="AA675" s="182"/>
      <c r="AB675" s="182"/>
      <c r="AC675" s="182"/>
      <c r="AD675" s="182"/>
      <c r="AE675" s="206">
        <f t="shared" si="137"/>
        <v>1300000</v>
      </c>
      <c r="AF675" s="207">
        <f t="shared" si="5"/>
        <v>1300000</v>
      </c>
      <c r="AG675" s="184"/>
      <c r="AH675" s="170"/>
      <c r="AI675" s="184"/>
      <c r="AJ675" s="2"/>
      <c r="AK675" s="2"/>
      <c r="AL675" s="10"/>
      <c r="AM675" s="211"/>
      <c r="AN675" s="51"/>
      <c r="AO675" s="212"/>
      <c r="AP675" s="10"/>
      <c r="AQ675" s="213"/>
      <c r="AR675" s="213"/>
      <c r="AS675" s="211"/>
      <c r="AT675" s="211"/>
      <c r="AU675" s="211"/>
      <c r="AV675" s="214"/>
      <c r="AW675" s="21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</row>
    <row r="676" ht="22.5" customHeight="1">
      <c r="A676" s="170">
        <f t="shared" si="6"/>
        <v>671</v>
      </c>
      <c r="B676" s="173" t="s">
        <v>3171</v>
      </c>
      <c r="C676" s="182" t="str">
        <f t="array" ref="C676">_xlfn.XLOOKUP(G676,DATABASE!$A$2:$A$809,DATABASE!$B$2:$B$809)</f>
        <v>ATM Kop. PGRI Jl. Monginsidi No.42 Magetan</v>
      </c>
      <c r="D676" s="184" t="str">
        <f t="array" ref="D676">_xlfn.XLOOKUP(G676,DATABASE!$A$2:$A$809,DATABASE!$C$2:$C$809)</f>
        <v>ATM</v>
      </c>
      <c r="E676" s="184" t="s">
        <v>351</v>
      </c>
      <c r="F676" s="184" t="s">
        <v>243</v>
      </c>
      <c r="G676" s="184" t="s">
        <v>1839</v>
      </c>
      <c r="H676" s="184">
        <v>202512.0</v>
      </c>
      <c r="I676" s="184" t="s">
        <v>1258</v>
      </c>
      <c r="J676" s="182"/>
      <c r="K676" s="184"/>
      <c r="L676" s="182" t="s">
        <v>1841</v>
      </c>
      <c r="M676" s="194" t="s">
        <v>4562</v>
      </c>
      <c r="N676" s="191"/>
      <c r="O676" s="192">
        <v>1.81705</v>
      </c>
      <c r="P676" s="194"/>
      <c r="Q676" s="195">
        <f t="shared" ref="Q676:R676" si="675">(O676*24*3600*30/8)/100000</f>
        <v>5.887242</v>
      </c>
      <c r="R676" s="195">
        <f t="shared" si="675"/>
        <v>0</v>
      </c>
      <c r="S676" s="197">
        <v>0.0</v>
      </c>
      <c r="T676" s="201">
        <f t="shared" si="31"/>
        <v>1</v>
      </c>
      <c r="U676" s="201">
        <v>0.99</v>
      </c>
      <c r="V676" s="194">
        <v>2678400.0</v>
      </c>
      <c r="W676" s="182">
        <f t="shared" si="3"/>
        <v>0</v>
      </c>
      <c r="X676" s="203" t="s">
        <v>291</v>
      </c>
      <c r="Y676" s="204">
        <v>1300000.0</v>
      </c>
      <c r="Z676" s="182"/>
      <c r="AA676" s="182"/>
      <c r="AB676" s="182"/>
      <c r="AC676" s="182"/>
      <c r="AD676" s="182"/>
      <c r="AE676" s="206">
        <f t="shared" si="137"/>
        <v>1300000</v>
      </c>
      <c r="AF676" s="207">
        <f t="shared" si="5"/>
        <v>1300000</v>
      </c>
      <c r="AG676" s="184"/>
      <c r="AH676" s="170"/>
      <c r="AI676" s="184"/>
      <c r="AJ676" s="2"/>
      <c r="AK676" s="2"/>
      <c r="AL676" s="10"/>
      <c r="AM676" s="211"/>
      <c r="AN676" s="51"/>
      <c r="AO676" s="212"/>
      <c r="AP676" s="10"/>
      <c r="AQ676" s="213"/>
      <c r="AR676" s="213"/>
      <c r="AS676" s="211"/>
      <c r="AT676" s="211"/>
      <c r="AU676" s="211"/>
      <c r="AV676" s="214"/>
      <c r="AW676" s="21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</row>
    <row r="677" ht="22.5" customHeight="1">
      <c r="A677" s="170">
        <f t="shared" si="6"/>
        <v>672</v>
      </c>
      <c r="B677" s="173" t="s">
        <v>3171</v>
      </c>
      <c r="C677" s="182" t="str">
        <f t="array" ref="C677">_xlfn.XLOOKUP(G677,DATABASE!$A$2:$A$809,DATABASE!$B$2:$B$809)</f>
        <v>Host To Host SP2D Online Kab Magetan, Data Center Kominfo Magetan, Jl. Kartini No. 2, Magetan</v>
      </c>
      <c r="D677" s="184" t="str">
        <f t="array" ref="D677">_xlfn.XLOOKUP(G677,DATABASE!$A$2:$A$809,DATABASE!$C$2:$C$809)</f>
        <v>H2H</v>
      </c>
      <c r="E677" s="184" t="s">
        <v>351</v>
      </c>
      <c r="F677" s="184" t="s">
        <v>243</v>
      </c>
      <c r="G677" s="184" t="s">
        <v>587</v>
      </c>
      <c r="H677" s="184">
        <v>202512.0</v>
      </c>
      <c r="I677" s="184" t="s">
        <v>461</v>
      </c>
      <c r="J677" s="182"/>
      <c r="K677" s="184"/>
      <c r="L677" s="182" t="s">
        <v>589</v>
      </c>
      <c r="M677" s="194" t="s">
        <v>4571</v>
      </c>
      <c r="N677" s="191"/>
      <c r="O677" s="192">
        <v>45.41</v>
      </c>
      <c r="P677" s="194"/>
      <c r="Q677" s="195">
        <f t="shared" ref="Q677:R677" si="676">(O677*24*3600*30/8)/100000</f>
        <v>147.1284</v>
      </c>
      <c r="R677" s="195">
        <f t="shared" si="676"/>
        <v>0</v>
      </c>
      <c r="S677" s="197">
        <v>0.0</v>
      </c>
      <c r="T677" s="201">
        <f t="shared" si="31"/>
        <v>1</v>
      </c>
      <c r="U677" s="201">
        <v>0.99</v>
      </c>
      <c r="V677" s="194">
        <v>2678400.0</v>
      </c>
      <c r="W677" s="182">
        <f t="shared" si="3"/>
        <v>0</v>
      </c>
      <c r="X677" s="203" t="s">
        <v>291</v>
      </c>
      <c r="Y677" s="204">
        <v>2319819.0</v>
      </c>
      <c r="Z677" s="182"/>
      <c r="AA677" s="182"/>
      <c r="AB677" s="182"/>
      <c r="AC677" s="182"/>
      <c r="AD677" s="182"/>
      <c r="AE677" s="206">
        <f t="shared" si="137"/>
        <v>2319819</v>
      </c>
      <c r="AF677" s="207">
        <f t="shared" si="5"/>
        <v>2319819</v>
      </c>
      <c r="AG677" s="184"/>
      <c r="AH677" s="170"/>
      <c r="AI677" s="184"/>
      <c r="AJ677" s="2"/>
      <c r="AK677" s="2"/>
      <c r="AL677" s="10"/>
      <c r="AM677" s="211"/>
      <c r="AN677" s="51"/>
      <c r="AO677" s="212"/>
      <c r="AP677" s="10"/>
      <c r="AQ677" s="213"/>
      <c r="AR677" s="213"/>
      <c r="AS677" s="211"/>
      <c r="AT677" s="211"/>
      <c r="AU677" s="211"/>
      <c r="AV677" s="214"/>
      <c r="AW677" s="21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</row>
    <row r="678" ht="22.5" customHeight="1">
      <c r="A678" s="170">
        <f t="shared" si="6"/>
        <v>673</v>
      </c>
      <c r="B678" s="173" t="s">
        <v>3171</v>
      </c>
      <c r="C678" s="182" t="str">
        <f t="array" ref="C678">_xlfn.XLOOKUP(G678,DATABASE!$A$2:$A$809,DATABASE!$B$2:$B$809)</f>
        <v>ATM Dinas Pendidikan,(DIKPORA) JL.Dharma 179 Magetan</v>
      </c>
      <c r="D678" s="184" t="str">
        <f t="array" ref="D678">_xlfn.XLOOKUP(G678,DATABASE!$A$2:$A$809,DATABASE!$C$2:$C$809)</f>
        <v>ATM</v>
      </c>
      <c r="E678" s="184" t="s">
        <v>351</v>
      </c>
      <c r="F678" s="184" t="s">
        <v>243</v>
      </c>
      <c r="G678" s="184" t="s">
        <v>2165</v>
      </c>
      <c r="H678" s="184">
        <v>202512.0</v>
      </c>
      <c r="I678" s="184" t="s">
        <v>1258</v>
      </c>
      <c r="J678" s="182"/>
      <c r="K678" s="184"/>
      <c r="L678" s="182" t="s">
        <v>2167</v>
      </c>
      <c r="M678" s="191">
        <v>43353.0</v>
      </c>
      <c r="N678" s="191"/>
      <c r="O678" s="192">
        <v>7.449999999999999</v>
      </c>
      <c r="P678" s="194"/>
      <c r="Q678" s="195">
        <f t="shared" ref="Q678:R678" si="677">(O678*24*3600*30/8)/100000</f>
        <v>24.138</v>
      </c>
      <c r="R678" s="195">
        <f t="shared" si="677"/>
        <v>0</v>
      </c>
      <c r="S678" s="197">
        <v>0.0</v>
      </c>
      <c r="T678" s="201">
        <f t="shared" si="31"/>
        <v>1</v>
      </c>
      <c r="U678" s="201">
        <v>0.99</v>
      </c>
      <c r="V678" s="194">
        <v>2678400.0</v>
      </c>
      <c r="W678" s="182">
        <f t="shared" si="3"/>
        <v>0</v>
      </c>
      <c r="X678" s="203" t="s">
        <v>291</v>
      </c>
      <c r="Y678" s="204">
        <v>1300000.0</v>
      </c>
      <c r="Z678" s="182"/>
      <c r="AA678" s="182"/>
      <c r="AB678" s="182"/>
      <c r="AC678" s="182"/>
      <c r="AD678" s="182"/>
      <c r="AE678" s="206">
        <f t="shared" si="137"/>
        <v>1300000</v>
      </c>
      <c r="AF678" s="207">
        <f t="shared" si="5"/>
        <v>1300000</v>
      </c>
      <c r="AG678" s="184"/>
      <c r="AH678" s="170" t="s">
        <v>276</v>
      </c>
      <c r="AI678" s="184"/>
      <c r="AJ678" s="2"/>
      <c r="AK678" s="2"/>
      <c r="AL678" s="10"/>
      <c r="AM678" s="211"/>
      <c r="AN678" s="51"/>
      <c r="AO678" s="212"/>
      <c r="AP678" s="10"/>
      <c r="AQ678" s="213"/>
      <c r="AR678" s="213"/>
      <c r="AS678" s="211"/>
      <c r="AT678" s="211"/>
      <c r="AU678" s="211"/>
      <c r="AV678" s="214"/>
      <c r="AW678" s="21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</row>
    <row r="679" ht="22.5" customHeight="1">
      <c r="A679" s="170">
        <f t="shared" si="6"/>
        <v>674</v>
      </c>
      <c r="B679" s="173" t="s">
        <v>3171</v>
      </c>
      <c r="C679" s="182" t="str">
        <f t="array" ref="C679">_xlfn.XLOOKUP(G679,DATABASE!$A$2:$A$809,DATABASE!$B$2:$B$809)</f>
        <v>Payment Point DPayment PointKAD Magetan, Jl.Basuki Rahmat Timur No.1, Magetan</v>
      </c>
      <c r="D679" s="184" t="str">
        <f t="array" ref="D679">_xlfn.XLOOKUP(G679,DATABASE!$A$2:$A$809,DATABASE!$C$2:$C$809)</f>
        <v>PAYMENT POINT</v>
      </c>
      <c r="E679" s="184" t="s">
        <v>351</v>
      </c>
      <c r="F679" s="184" t="s">
        <v>243</v>
      </c>
      <c r="G679" s="184" t="s">
        <v>786</v>
      </c>
      <c r="H679" s="184">
        <v>202512.0</v>
      </c>
      <c r="I679" s="184" t="s">
        <v>1258</v>
      </c>
      <c r="J679" s="182"/>
      <c r="K679" s="184"/>
      <c r="L679" s="182" t="s">
        <v>788</v>
      </c>
      <c r="M679" s="191">
        <v>43647.0</v>
      </c>
      <c r="N679" s="191"/>
      <c r="O679" s="192">
        <v>8.2</v>
      </c>
      <c r="P679" s="194"/>
      <c r="Q679" s="195">
        <f t="shared" ref="Q679:R679" si="678">(O679*24*3600*30/8)/100000</f>
        <v>26.568</v>
      </c>
      <c r="R679" s="195">
        <f t="shared" si="678"/>
        <v>0</v>
      </c>
      <c r="S679" s="197">
        <v>0.0</v>
      </c>
      <c r="T679" s="201">
        <f t="shared" si="31"/>
        <v>1</v>
      </c>
      <c r="U679" s="201">
        <v>0.99</v>
      </c>
      <c r="V679" s="194">
        <v>2678400.0</v>
      </c>
      <c r="W679" s="182">
        <f t="shared" si="3"/>
        <v>0</v>
      </c>
      <c r="X679" s="203" t="s">
        <v>291</v>
      </c>
      <c r="Y679" s="204">
        <v>2319819.0</v>
      </c>
      <c r="Z679" s="182"/>
      <c r="AA679" s="182"/>
      <c r="AB679" s="182"/>
      <c r="AC679" s="182"/>
      <c r="AD679" s="182"/>
      <c r="AE679" s="206">
        <f t="shared" si="137"/>
        <v>2319819</v>
      </c>
      <c r="AF679" s="207">
        <f t="shared" si="5"/>
        <v>2319819</v>
      </c>
      <c r="AG679" s="184"/>
      <c r="AH679" s="170"/>
      <c r="AI679" s="184"/>
      <c r="AJ679" s="2"/>
      <c r="AK679" s="2"/>
      <c r="AL679" s="10"/>
      <c r="AM679" s="211"/>
      <c r="AN679" s="51"/>
      <c r="AO679" s="212"/>
      <c r="AP679" s="10"/>
      <c r="AQ679" s="213"/>
      <c r="AR679" s="213"/>
      <c r="AS679" s="211"/>
      <c r="AT679" s="211"/>
      <c r="AU679" s="211"/>
      <c r="AV679" s="214"/>
      <c r="AW679" s="21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</row>
    <row r="680" ht="22.5" customHeight="1">
      <c r="A680" s="170">
        <f t="shared" si="6"/>
        <v>675</v>
      </c>
      <c r="B680" s="173" t="s">
        <v>3171</v>
      </c>
      <c r="C680" s="182" t="str">
        <f t="array" ref="C680">_xlfn.XLOOKUP(G680,DATABASE!$A$2:$A$809,DATABASE!$B$2:$B$809)</f>
        <v>Capem Plaosan Jl. Raya Plaosan-Sarangan RT 01 / RW 01, Plaosan, Magetan</v>
      </c>
      <c r="D680" s="184" t="str">
        <f t="array" ref="D680">_xlfn.XLOOKUP(G680,DATABASE!$A$2:$A$809,DATABASE!$C$2:$C$809)</f>
        <v>CAPEM</v>
      </c>
      <c r="E680" s="184" t="s">
        <v>351</v>
      </c>
      <c r="F680" s="184" t="s">
        <v>243</v>
      </c>
      <c r="G680" s="184" t="s">
        <v>1102</v>
      </c>
      <c r="H680" s="184">
        <v>202512.0</v>
      </c>
      <c r="I680" s="184" t="s">
        <v>753</v>
      </c>
      <c r="J680" s="182"/>
      <c r="K680" s="184"/>
      <c r="L680" s="182" t="s">
        <v>1104</v>
      </c>
      <c r="M680" s="191">
        <v>43775.0</v>
      </c>
      <c r="N680" s="191"/>
      <c r="O680" s="192">
        <v>44.18</v>
      </c>
      <c r="P680" s="194"/>
      <c r="Q680" s="195">
        <f t="shared" ref="Q680:R680" si="679">(O680*24*3600*30/8)/100000</f>
        <v>143.1432</v>
      </c>
      <c r="R680" s="195">
        <f t="shared" si="679"/>
        <v>0</v>
      </c>
      <c r="S680" s="197">
        <v>2100.0</v>
      </c>
      <c r="T680" s="201">
        <f t="shared" si="31"/>
        <v>0.9992159498</v>
      </c>
      <c r="U680" s="201">
        <v>0.99</v>
      </c>
      <c r="V680" s="194">
        <v>2678400.0</v>
      </c>
      <c r="W680" s="182">
        <f t="shared" si="3"/>
        <v>0</v>
      </c>
      <c r="X680" s="203" t="s">
        <v>291</v>
      </c>
      <c r="Y680" s="204">
        <v>2792792.0</v>
      </c>
      <c r="Z680" s="182"/>
      <c r="AA680" s="182"/>
      <c r="AB680" s="182"/>
      <c r="AC680" s="182"/>
      <c r="AD680" s="182"/>
      <c r="AE680" s="206">
        <f t="shared" si="137"/>
        <v>2792792</v>
      </c>
      <c r="AF680" s="207">
        <f t="shared" si="5"/>
        <v>2792792</v>
      </c>
      <c r="AG680" s="184"/>
      <c r="AH680" s="170" t="s">
        <v>276</v>
      </c>
      <c r="AI680" s="184"/>
      <c r="AJ680" s="2"/>
      <c r="AK680" s="2"/>
      <c r="AL680" s="448"/>
      <c r="AM680" s="211"/>
      <c r="AN680" s="51"/>
      <c r="AO680" s="212"/>
      <c r="AP680" s="10"/>
      <c r="AQ680" s="213"/>
      <c r="AR680" s="213"/>
      <c r="AS680" s="211"/>
      <c r="AT680" s="211"/>
      <c r="AU680" s="211"/>
      <c r="AV680" s="214"/>
      <c r="AW680" s="21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</row>
    <row r="681" ht="22.5" customHeight="1">
      <c r="A681" s="170">
        <f t="shared" si="6"/>
        <v>676</v>
      </c>
      <c r="B681" s="173" t="s">
        <v>3171</v>
      </c>
      <c r="C681" s="182" t="str">
        <f t="array" ref="C681">_xlfn.XLOOKUP(G681,DATABASE!$A$2:$A$809,DATABASE!$B$2:$B$809)</f>
        <v>ATM Dinas Pekerjaan Umum Magetan , JL. Hasanudin 19, Magetan</v>
      </c>
      <c r="D681" s="184" t="str">
        <f t="array" ref="D681">_xlfn.XLOOKUP(G681,DATABASE!$A$2:$A$809,DATABASE!$C$2:$C$809)</f>
        <v>ATM</v>
      </c>
      <c r="E681" s="184" t="s">
        <v>351</v>
      </c>
      <c r="F681" s="184" t="s">
        <v>243</v>
      </c>
      <c r="G681" s="184" t="s">
        <v>503</v>
      </c>
      <c r="H681" s="184">
        <v>202512.0</v>
      </c>
      <c r="I681" s="184" t="s">
        <v>1258</v>
      </c>
      <c r="J681" s="182"/>
      <c r="K681" s="184"/>
      <c r="L681" s="182" t="s">
        <v>505</v>
      </c>
      <c r="M681" s="191">
        <v>45117.0</v>
      </c>
      <c r="N681" s="191"/>
      <c r="O681" s="192">
        <v>1.98513</v>
      </c>
      <c r="P681" s="194"/>
      <c r="Q681" s="195">
        <f t="shared" ref="Q681:R681" si="680">(O681*24*3600*30/8)/100000</f>
        <v>6.4318212</v>
      </c>
      <c r="R681" s="195">
        <f t="shared" si="680"/>
        <v>0</v>
      </c>
      <c r="S681" s="197">
        <v>3564.0</v>
      </c>
      <c r="T681" s="201">
        <f t="shared" si="31"/>
        <v>0.9986693548</v>
      </c>
      <c r="U681" s="201">
        <v>0.99</v>
      </c>
      <c r="V681" s="194">
        <v>2678400.0</v>
      </c>
      <c r="W681" s="182">
        <f t="shared" si="3"/>
        <v>0</v>
      </c>
      <c r="X681" s="203" t="s">
        <v>291</v>
      </c>
      <c r="Y681" s="204">
        <v>1300000.0</v>
      </c>
      <c r="Z681" s="182"/>
      <c r="AA681" s="182"/>
      <c r="AB681" s="182"/>
      <c r="AC681" s="182"/>
      <c r="AD681" s="182"/>
      <c r="AE681" s="206">
        <f t="shared" si="137"/>
        <v>1300000</v>
      </c>
      <c r="AF681" s="207">
        <f t="shared" si="5"/>
        <v>1300000</v>
      </c>
      <c r="AG681" s="184"/>
      <c r="AH681" s="170"/>
      <c r="AI681" s="184"/>
      <c r="AJ681" s="2"/>
      <c r="AK681" s="2"/>
      <c r="AL681" s="10"/>
      <c r="AM681" s="211"/>
      <c r="AN681" s="51"/>
      <c r="AO681" s="212"/>
      <c r="AP681" s="10"/>
      <c r="AQ681" s="213"/>
      <c r="AR681" s="213"/>
      <c r="AS681" s="211"/>
      <c r="AT681" s="211"/>
      <c r="AU681" s="211"/>
      <c r="AV681" s="214"/>
      <c r="AW681" s="21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</row>
    <row r="682" ht="22.5" customHeight="1">
      <c r="A682" s="170">
        <f t="shared" si="6"/>
        <v>677</v>
      </c>
      <c r="B682" s="173" t="s">
        <v>3171</v>
      </c>
      <c r="C682" s="182" t="str">
        <f t="array" ref="C682">_xlfn.XLOOKUP(G682,DATABASE!$A$2:$A$809,DATABASE!$B$2:$B$809)</f>
        <v>ATM Sarangan Magetan Jl. Raya Telaga Sarangan RT06, RW01 Kec. Plaosan Magetan
</v>
      </c>
      <c r="D682" s="184" t="str">
        <f t="array" ref="D682">_xlfn.XLOOKUP(G682,DATABASE!$A$2:$A$809,DATABASE!$C$2:$C$809)</f>
        <v>ATM</v>
      </c>
      <c r="E682" s="184" t="s">
        <v>351</v>
      </c>
      <c r="F682" s="184" t="s">
        <v>243</v>
      </c>
      <c r="G682" s="184" t="s">
        <v>2522</v>
      </c>
      <c r="H682" s="184">
        <v>202512.0</v>
      </c>
      <c r="I682" s="184" t="s">
        <v>1258</v>
      </c>
      <c r="J682" s="182"/>
      <c r="K682" s="184"/>
      <c r="L682" s="834" t="s">
        <v>2524</v>
      </c>
      <c r="M682" s="835" t="s">
        <v>2525</v>
      </c>
      <c r="N682" s="191"/>
      <c r="O682" s="192">
        <v>0.38781</v>
      </c>
      <c r="P682" s="194"/>
      <c r="Q682" s="195">
        <f t="shared" ref="Q682:R682" si="681">(O682*24*3600*30/8)/100000</f>
        <v>1.2565044</v>
      </c>
      <c r="R682" s="195">
        <f t="shared" si="681"/>
        <v>0</v>
      </c>
      <c r="S682" s="197">
        <v>0.0</v>
      </c>
      <c r="T682" s="304">
        <f>(V682-S682)/V682</f>
        <v>1</v>
      </c>
      <c r="U682" s="304">
        <v>0.99</v>
      </c>
      <c r="V682" s="194">
        <v>2678400.0</v>
      </c>
      <c r="W682" s="182">
        <f t="shared" si="3"/>
        <v>0</v>
      </c>
      <c r="X682" s="203" t="s">
        <v>291</v>
      </c>
      <c r="Y682" s="204">
        <v>1300000.0</v>
      </c>
      <c r="Z682" s="305"/>
      <c r="AA682" s="182"/>
      <c r="AB682" s="182"/>
      <c r="AC682" s="204"/>
      <c r="AD682" s="182"/>
      <c r="AE682" s="307">
        <f t="shared" si="137"/>
        <v>1300000</v>
      </c>
      <c r="AF682" s="307">
        <f t="shared" si="5"/>
        <v>1300000</v>
      </c>
      <c r="AG682" s="308"/>
      <c r="AH682" s="837"/>
      <c r="AI682" s="182"/>
      <c r="AJ682" s="35"/>
      <c r="AK682" s="35"/>
      <c r="AL682" s="265"/>
      <c r="AM682" s="265"/>
      <c r="AN682" s="35"/>
      <c r="AO682" s="265"/>
      <c r="AP682" s="265"/>
      <c r="AQ682" s="265"/>
      <c r="AR682" s="265"/>
      <c r="AS682" s="265"/>
      <c r="AT682" s="265"/>
      <c r="AU682" s="265"/>
      <c r="AV682" s="265"/>
      <c r="AW682" s="265"/>
      <c r="AX682" s="265"/>
      <c r="AY682" s="265"/>
      <c r="AZ682" s="265"/>
      <c r="BA682" s="265"/>
      <c r="BB682" s="265"/>
      <c r="BC682" s="265"/>
      <c r="BD682" s="265"/>
      <c r="BE682" s="265"/>
      <c r="BF682" s="265"/>
      <c r="BG682" s="265"/>
      <c r="BH682" s="265"/>
      <c r="BI682" s="265"/>
      <c r="BJ682" s="265"/>
      <c r="BK682" s="265"/>
      <c r="BL682" s="265"/>
      <c r="BM682" s="265"/>
      <c r="BN682" s="265"/>
      <c r="BO682" s="265"/>
      <c r="BP682" s="265"/>
      <c r="BQ682" s="265"/>
      <c r="BR682" s="265"/>
      <c r="BS682" s="265"/>
      <c r="BT682" s="265"/>
      <c r="BU682" s="265"/>
    </row>
    <row r="683" ht="22.5" customHeight="1">
      <c r="A683" s="170">
        <f t="shared" si="6"/>
        <v>678</v>
      </c>
      <c r="B683" s="173" t="s">
        <v>3176</v>
      </c>
      <c r="C683" s="182" t="str">
        <f t="array" ref="C683">_xlfn.XLOOKUP(G683,DATABASE!$A$2:$A$809,DATABASE!$B$2:$B$809)</f>
        <v>Cabang Ged. Grh Amerta DR Soetomo,Airlangga, 1-9, Surabaya</v>
      </c>
      <c r="D683" s="184" t="str">
        <f t="array" ref="D683">_xlfn.XLOOKUP(G683,DATABASE!$A$2:$A$809,DATABASE!$C$2:$C$809)</f>
        <v>CABANG</v>
      </c>
      <c r="E683" s="184" t="s">
        <v>351</v>
      </c>
      <c r="F683" s="184" t="s">
        <v>243</v>
      </c>
      <c r="G683" s="184" t="s">
        <v>948</v>
      </c>
      <c r="H683" s="184">
        <v>202512.0</v>
      </c>
      <c r="I683" s="184" t="s">
        <v>575</v>
      </c>
      <c r="J683" s="182"/>
      <c r="K683" s="184"/>
      <c r="L683" s="182" t="s">
        <v>950</v>
      </c>
      <c r="M683" s="194" t="s">
        <v>3039</v>
      </c>
      <c r="N683" s="191"/>
      <c r="O683" s="192">
        <v>77.04</v>
      </c>
      <c r="P683" s="194"/>
      <c r="Q683" s="195">
        <f t="shared" ref="Q683:R683" si="682">(O683*24*3600*30/8)/100000</f>
        <v>249.6096</v>
      </c>
      <c r="R683" s="195">
        <f t="shared" si="682"/>
        <v>0</v>
      </c>
      <c r="S683" s="197">
        <v>180.0</v>
      </c>
      <c r="T683" s="201">
        <f t="shared" ref="T683:T788" si="684">(V683-S683)/V683*100%</f>
        <v>0.9999327957</v>
      </c>
      <c r="U683" s="201">
        <v>0.99</v>
      </c>
      <c r="V683" s="194">
        <v>2678400.0</v>
      </c>
      <c r="W683" s="182">
        <f t="shared" si="3"/>
        <v>0</v>
      </c>
      <c r="X683" s="203" t="s">
        <v>291</v>
      </c>
      <c r="Y683" s="204">
        <v>3671171.0</v>
      </c>
      <c r="Z683" s="182"/>
      <c r="AA683" s="182"/>
      <c r="AB683" s="182"/>
      <c r="AC683" s="182"/>
      <c r="AD683" s="182"/>
      <c r="AE683" s="206">
        <f t="shared" si="137"/>
        <v>3671171</v>
      </c>
      <c r="AF683" s="207">
        <f t="shared" si="5"/>
        <v>3671171</v>
      </c>
      <c r="AG683" s="184"/>
      <c r="AH683" s="170"/>
      <c r="AI683" s="184"/>
      <c r="AJ683" s="2"/>
      <c r="AK683" s="2"/>
      <c r="AL683" s="10"/>
      <c r="AM683" s="211"/>
      <c r="AN683" s="51"/>
      <c r="AO683" s="212"/>
      <c r="AP683" s="10"/>
      <c r="AQ683" s="213"/>
      <c r="AR683" s="213"/>
      <c r="AS683" s="211"/>
      <c r="AT683" s="211"/>
      <c r="AU683" s="211"/>
      <c r="AV683" s="214"/>
      <c r="AW683" s="214"/>
      <c r="AX683" s="310"/>
      <c r="AY683" s="310"/>
      <c r="AZ683" s="310"/>
      <c r="BA683" s="310"/>
      <c r="BB683" s="310"/>
      <c r="BC683" s="310"/>
      <c r="BD683" s="310"/>
      <c r="BE683" s="310"/>
      <c r="BF683" s="310"/>
      <c r="BG683" s="310"/>
      <c r="BH683" s="310"/>
      <c r="BI683" s="310"/>
      <c r="BJ683" s="310"/>
      <c r="BK683" s="310"/>
      <c r="BL683" s="310"/>
      <c r="BM683" s="310"/>
      <c r="BN683" s="310"/>
      <c r="BO683" s="310"/>
      <c r="BP683" s="310"/>
      <c r="BQ683" s="310"/>
      <c r="BR683" s="310"/>
      <c r="BS683" s="310"/>
      <c r="BT683" s="310"/>
      <c r="BU683" s="310"/>
    </row>
    <row r="684" ht="22.5" customHeight="1">
      <c r="A684" s="170">
        <f t="shared" si="6"/>
        <v>679</v>
      </c>
      <c r="B684" s="173" t="s">
        <v>3176</v>
      </c>
      <c r="C684" s="182" t="str">
        <f t="array" ref="C684">_xlfn.XLOOKUP(G684,DATABASE!$A$2:$A$809,DATABASE!$B$2:$B$809)</f>
        <v>Capem Rungkut, Jl. Rungkut 45-A Surabaya</v>
      </c>
      <c r="D684" s="184" t="str">
        <f t="array" ref="D684">_xlfn.XLOOKUP(G684,DATABASE!$A$2:$A$809,DATABASE!$C$2:$C$809)</f>
        <v>CAPEM</v>
      </c>
      <c r="E684" s="184" t="s">
        <v>351</v>
      </c>
      <c r="F684" s="184" t="s">
        <v>243</v>
      </c>
      <c r="G684" s="184" t="s">
        <v>1161</v>
      </c>
      <c r="H684" s="184">
        <v>202512.0</v>
      </c>
      <c r="I684" s="184" t="s">
        <v>753</v>
      </c>
      <c r="J684" s="182"/>
      <c r="K684" s="184"/>
      <c r="L684" s="182" t="s">
        <v>1163</v>
      </c>
      <c r="M684" s="194" t="s">
        <v>2765</v>
      </c>
      <c r="N684" s="191"/>
      <c r="O684" s="192">
        <v>24.07</v>
      </c>
      <c r="P684" s="194"/>
      <c r="Q684" s="195">
        <f t="shared" ref="Q684:R684" si="683">(O684*24*3600*30/8)/100000</f>
        <v>77.9868</v>
      </c>
      <c r="R684" s="195">
        <f t="shared" si="683"/>
        <v>0</v>
      </c>
      <c r="S684" s="197">
        <v>0.0</v>
      </c>
      <c r="T684" s="201">
        <f t="shared" si="684"/>
        <v>1</v>
      </c>
      <c r="U684" s="201">
        <v>0.99</v>
      </c>
      <c r="V684" s="194">
        <v>2678400.0</v>
      </c>
      <c r="W684" s="182">
        <f t="shared" si="3"/>
        <v>0</v>
      </c>
      <c r="X684" s="203" t="s">
        <v>291</v>
      </c>
      <c r="Y684" s="204">
        <v>2792792.0</v>
      </c>
      <c r="Z684" s="182"/>
      <c r="AA684" s="182"/>
      <c r="AB684" s="182"/>
      <c r="AC684" s="182"/>
      <c r="AD684" s="182"/>
      <c r="AE684" s="206">
        <f t="shared" si="137"/>
        <v>2792792</v>
      </c>
      <c r="AF684" s="207">
        <f t="shared" si="5"/>
        <v>2792792</v>
      </c>
      <c r="AG684" s="207">
        <v>5.6485932E7</v>
      </c>
      <c r="AH684" s="170"/>
      <c r="AI684" s="184"/>
      <c r="AJ684" s="2"/>
      <c r="AK684" s="2"/>
      <c r="AL684" s="10"/>
      <c r="AM684" s="211"/>
      <c r="AN684" s="51"/>
      <c r="AO684" s="212"/>
      <c r="AP684" s="10"/>
      <c r="AQ684" s="213"/>
      <c r="AR684" s="213"/>
      <c r="AS684" s="211"/>
      <c r="AT684" s="211"/>
      <c r="AU684" s="211"/>
      <c r="AV684" s="214"/>
      <c r="AW684" s="21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</row>
    <row r="685" ht="22.5" customHeight="1">
      <c r="A685" s="170">
        <f t="shared" si="6"/>
        <v>680</v>
      </c>
      <c r="B685" s="173" t="s">
        <v>3176</v>
      </c>
      <c r="C685" s="182" t="str">
        <f t="array" ref="C685">_xlfn.XLOOKUP(G685,DATABASE!$A$2:$A$809,DATABASE!$B$2:$B$809)</f>
        <v>Kantor Kas Pucang, Jl. Pucang Jajar No.22 Surabaya</v>
      </c>
      <c r="D685" s="184" t="str">
        <f t="array" ref="D685">_xlfn.XLOOKUP(G685,DATABASE!$A$2:$A$809,DATABASE!$C$2:$C$809)</f>
        <v>KANTOR KAS</v>
      </c>
      <c r="E685" s="184" t="s">
        <v>351</v>
      </c>
      <c r="F685" s="184" t="s">
        <v>243</v>
      </c>
      <c r="G685" s="184" t="s">
        <v>1590</v>
      </c>
      <c r="H685" s="184">
        <v>202512.0</v>
      </c>
      <c r="I685" s="184" t="s">
        <v>461</v>
      </c>
      <c r="J685" s="182"/>
      <c r="K685" s="184"/>
      <c r="L685" s="182" t="s">
        <v>1592</v>
      </c>
      <c r="M685" s="194" t="s">
        <v>4630</v>
      </c>
      <c r="N685" s="191"/>
      <c r="O685" s="192">
        <v>7.41</v>
      </c>
      <c r="P685" s="194"/>
      <c r="Q685" s="195">
        <f t="shared" ref="Q685:R685" si="685">(O685*24*3600*30/8)/100000</f>
        <v>24.0084</v>
      </c>
      <c r="R685" s="195">
        <f t="shared" si="685"/>
        <v>0</v>
      </c>
      <c r="S685" s="197">
        <v>0.0</v>
      </c>
      <c r="T685" s="201">
        <f t="shared" si="684"/>
        <v>1</v>
      </c>
      <c r="U685" s="201">
        <v>0.99</v>
      </c>
      <c r="V685" s="194">
        <v>2678400.0</v>
      </c>
      <c r="W685" s="182">
        <f t="shared" si="3"/>
        <v>0</v>
      </c>
      <c r="X685" s="203" t="s">
        <v>291</v>
      </c>
      <c r="Y685" s="204">
        <v>2319819.0</v>
      </c>
      <c r="Z685" s="182"/>
      <c r="AA685" s="182"/>
      <c r="AB685" s="182"/>
      <c r="AC685" s="182"/>
      <c r="AD685" s="182"/>
      <c r="AE685" s="206">
        <f t="shared" si="137"/>
        <v>2319819</v>
      </c>
      <c r="AF685" s="207">
        <f t="shared" si="5"/>
        <v>2319819</v>
      </c>
      <c r="AG685" s="184"/>
      <c r="AH685" s="170"/>
      <c r="AI685" s="184"/>
      <c r="AJ685" s="2"/>
      <c r="AK685" s="2"/>
      <c r="AL685" s="10"/>
      <c r="AM685" s="211"/>
      <c r="AN685" s="51"/>
      <c r="AO685" s="212"/>
      <c r="AP685" s="10"/>
      <c r="AQ685" s="213"/>
      <c r="AR685" s="213"/>
      <c r="AS685" s="211"/>
      <c r="AT685" s="211"/>
      <c r="AU685" s="211"/>
      <c r="AV685" s="214"/>
      <c r="AW685" s="21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</row>
    <row r="686" ht="22.5" customHeight="1">
      <c r="A686" s="170">
        <f t="shared" si="6"/>
        <v>681</v>
      </c>
      <c r="B686" s="173" t="s">
        <v>3176</v>
      </c>
      <c r="C686" s="182" t="str">
        <f t="array" ref="C686">_xlfn.XLOOKUP(G686,DATABASE!$A$2:$A$809,DATABASE!$B$2:$B$809)</f>
        <v>Kantor Kas Kenjeran, Jl. Raya Kenjeran No.581, Surabaya</v>
      </c>
      <c r="D686" s="184" t="str">
        <f t="array" ref="D686">_xlfn.XLOOKUP(G686,DATABASE!$A$2:$A$809,DATABASE!$C$2:$C$809)</f>
        <v>KANTOR KAS</v>
      </c>
      <c r="E686" s="184" t="s">
        <v>351</v>
      </c>
      <c r="F686" s="184" t="s">
        <v>243</v>
      </c>
      <c r="G686" s="184" t="s">
        <v>2776</v>
      </c>
      <c r="H686" s="184">
        <v>202512.0</v>
      </c>
      <c r="I686" s="184" t="s">
        <v>461</v>
      </c>
      <c r="J686" s="182"/>
      <c r="K686" s="184"/>
      <c r="L686" s="182" t="s">
        <v>2778</v>
      </c>
      <c r="M686" s="191">
        <v>43864.0</v>
      </c>
      <c r="N686" s="191"/>
      <c r="O686" s="192">
        <v>6.65</v>
      </c>
      <c r="P686" s="194"/>
      <c r="Q686" s="195">
        <f t="shared" ref="Q686:R686" si="686">(O686*24*3600*30/8)/100000</f>
        <v>21.546</v>
      </c>
      <c r="R686" s="195">
        <f t="shared" si="686"/>
        <v>0</v>
      </c>
      <c r="S686" s="197">
        <v>0.0</v>
      </c>
      <c r="T686" s="201">
        <f t="shared" si="684"/>
        <v>1</v>
      </c>
      <c r="U686" s="201">
        <v>0.99</v>
      </c>
      <c r="V686" s="194">
        <v>2678400.0</v>
      </c>
      <c r="W686" s="182">
        <f t="shared" si="3"/>
        <v>0</v>
      </c>
      <c r="X686" s="203" t="s">
        <v>291</v>
      </c>
      <c r="Y686" s="204">
        <v>2319819.0</v>
      </c>
      <c r="Z686" s="182"/>
      <c r="AA686" s="182"/>
      <c r="AB686" s="182"/>
      <c r="AC686" s="182"/>
      <c r="AD686" s="182"/>
      <c r="AE686" s="206">
        <f t="shared" si="137"/>
        <v>2319819</v>
      </c>
      <c r="AF686" s="207">
        <f t="shared" si="5"/>
        <v>2319819</v>
      </c>
      <c r="AG686" s="184"/>
      <c r="AH686" s="170"/>
      <c r="AI686" s="184"/>
      <c r="AJ686" s="2"/>
      <c r="AK686" s="2"/>
      <c r="AL686" s="10"/>
      <c r="AM686" s="211"/>
      <c r="AN686" s="51"/>
      <c r="AO686" s="212"/>
      <c r="AP686" s="10"/>
      <c r="AQ686" s="213"/>
      <c r="AR686" s="213"/>
      <c r="AS686" s="211"/>
      <c r="AT686" s="211"/>
      <c r="AU686" s="211"/>
      <c r="AV686" s="214"/>
      <c r="AW686" s="21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</row>
    <row r="687" ht="22.5" customHeight="1">
      <c r="A687" s="170">
        <f t="shared" si="6"/>
        <v>682</v>
      </c>
      <c r="B687" s="173" t="s">
        <v>3176</v>
      </c>
      <c r="C687" s="182" t="str">
        <f t="array" ref="C687">_xlfn.XLOOKUP(G687,DATABASE!$A$2:$A$809,DATABASE!$B$2:$B$809)</f>
        <v>Kantor Kas Merr Jl Wisma Kedung Asem Indah Blok J No 36, Surabaya</v>
      </c>
      <c r="D687" s="184" t="str">
        <f t="array" ref="D687">_xlfn.XLOOKUP(G687,DATABASE!$A$2:$A$809,DATABASE!$C$2:$C$809)</f>
        <v>KANTOR KAS</v>
      </c>
      <c r="E687" s="184" t="s">
        <v>351</v>
      </c>
      <c r="F687" s="184" t="s">
        <v>243</v>
      </c>
      <c r="G687" s="184" t="s">
        <v>2779</v>
      </c>
      <c r="H687" s="184">
        <v>202512.0</v>
      </c>
      <c r="I687" s="184" t="s">
        <v>461</v>
      </c>
      <c r="J687" s="182"/>
      <c r="K687" s="184"/>
      <c r="L687" s="182" t="s">
        <v>2781</v>
      </c>
      <c r="M687" s="194" t="s">
        <v>1179</v>
      </c>
      <c r="N687" s="191"/>
      <c r="O687" s="192">
        <v>7.51</v>
      </c>
      <c r="P687" s="194"/>
      <c r="Q687" s="195">
        <f t="shared" ref="Q687:R687" si="687">(O687*24*3600*30/8)/100000</f>
        <v>24.3324</v>
      </c>
      <c r="R687" s="195">
        <f t="shared" si="687"/>
        <v>0</v>
      </c>
      <c r="S687" s="197">
        <v>0.0</v>
      </c>
      <c r="T687" s="201">
        <f t="shared" si="684"/>
        <v>1</v>
      </c>
      <c r="U687" s="201">
        <v>0.99</v>
      </c>
      <c r="V687" s="194">
        <v>2678400.0</v>
      </c>
      <c r="W687" s="182">
        <f t="shared" si="3"/>
        <v>0</v>
      </c>
      <c r="X687" s="203" t="s">
        <v>291</v>
      </c>
      <c r="Y687" s="204">
        <v>2319819.0</v>
      </c>
      <c r="Z687" s="182"/>
      <c r="AA687" s="182"/>
      <c r="AB687" s="182"/>
      <c r="AC687" s="182"/>
      <c r="AD687" s="182"/>
      <c r="AE687" s="206">
        <f t="shared" si="137"/>
        <v>2319819</v>
      </c>
      <c r="AF687" s="207">
        <f t="shared" si="5"/>
        <v>2319819</v>
      </c>
      <c r="AG687" s="184"/>
      <c r="AH687" s="170"/>
      <c r="AI687" s="184"/>
      <c r="AJ687" s="2"/>
      <c r="AK687" s="2"/>
      <c r="AL687" s="10"/>
      <c r="AM687" s="211"/>
      <c r="AN687" s="51"/>
      <c r="AO687" s="212"/>
      <c r="AP687" s="10"/>
      <c r="AQ687" s="213"/>
      <c r="AR687" s="213"/>
      <c r="AS687" s="211"/>
      <c r="AT687" s="211"/>
      <c r="AU687" s="211"/>
      <c r="AV687" s="214"/>
      <c r="AW687" s="21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</row>
    <row r="688" ht="22.5" customHeight="1">
      <c r="A688" s="170">
        <f t="shared" si="6"/>
        <v>683</v>
      </c>
      <c r="B688" s="173" t="s">
        <v>3176</v>
      </c>
      <c r="C688" s="182" t="str">
        <f t="array" ref="C688">_xlfn.XLOOKUP(G688,DATABASE!$A$2:$A$809,DATABASE!$B$2:$B$809)</f>
        <v>ATM SMKN 5, Jl Prof. Dr. Moestopo 167-169, Surabaya</v>
      </c>
      <c r="D688" s="184" t="str">
        <f t="array" ref="D688">_xlfn.XLOOKUP(G688,DATABASE!$A$2:$A$809,DATABASE!$C$2:$C$809)</f>
        <v>ATM</v>
      </c>
      <c r="E688" s="184" t="s">
        <v>351</v>
      </c>
      <c r="F688" s="184" t="s">
        <v>243</v>
      </c>
      <c r="G688" s="184" t="s">
        <v>2700</v>
      </c>
      <c r="H688" s="184">
        <v>202512.0</v>
      </c>
      <c r="I688" s="184" t="s">
        <v>1258</v>
      </c>
      <c r="J688" s="182"/>
      <c r="K688" s="184"/>
      <c r="L688" s="182" t="s">
        <v>2702</v>
      </c>
      <c r="M688" s="194" t="s">
        <v>4651</v>
      </c>
      <c r="N688" s="191"/>
      <c r="O688" s="192">
        <v>0.98699</v>
      </c>
      <c r="P688" s="194"/>
      <c r="Q688" s="195">
        <f t="shared" ref="Q688:R688" si="688">(O688*24*3600*30/8)/100000</f>
        <v>3.1978476</v>
      </c>
      <c r="R688" s="195">
        <f t="shared" si="688"/>
        <v>0</v>
      </c>
      <c r="S688" s="197">
        <v>0.0</v>
      </c>
      <c r="T688" s="201">
        <f t="shared" si="684"/>
        <v>1</v>
      </c>
      <c r="U688" s="201">
        <v>0.99</v>
      </c>
      <c r="V688" s="194">
        <v>2678400.0</v>
      </c>
      <c r="W688" s="182">
        <f t="shared" si="3"/>
        <v>0</v>
      </c>
      <c r="X688" s="203" t="s">
        <v>291</v>
      </c>
      <c r="Y688" s="204">
        <v>1300000.0</v>
      </c>
      <c r="Z688" s="182"/>
      <c r="AA688" s="182"/>
      <c r="AB688" s="182"/>
      <c r="AC688" s="182"/>
      <c r="AD688" s="182"/>
      <c r="AE688" s="206">
        <f t="shared" si="137"/>
        <v>1300000</v>
      </c>
      <c r="AF688" s="207">
        <f t="shared" si="5"/>
        <v>1300000</v>
      </c>
      <c r="AG688" s="184"/>
      <c r="AH688" s="170"/>
      <c r="AI688" s="184"/>
      <c r="AJ688" s="2"/>
      <c r="AK688" s="2"/>
      <c r="AL688" s="10"/>
      <c r="AM688" s="211"/>
      <c r="AN688" s="51"/>
      <c r="AO688" s="212"/>
      <c r="AP688" s="10"/>
      <c r="AQ688" s="213"/>
      <c r="AR688" s="213"/>
      <c r="AS688" s="211"/>
      <c r="AT688" s="211"/>
      <c r="AU688" s="211"/>
      <c r="AV688" s="214"/>
      <c r="AW688" s="21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</row>
    <row r="689" ht="22.5" customHeight="1">
      <c r="A689" s="170">
        <f t="shared" si="6"/>
        <v>684</v>
      </c>
      <c r="B689" s="173" t="s">
        <v>3176</v>
      </c>
      <c r="C689" s="182" t="str">
        <f t="array" ref="C689">_xlfn.XLOOKUP(G689,DATABASE!$A$2:$A$809,DATABASE!$B$2:$B$809)</f>
        <v>Capem Mulyosari, Jl. Raya Mulyasari 272 Surabaya</v>
      </c>
      <c r="D689" s="184" t="str">
        <f t="array" ref="D689">_xlfn.XLOOKUP(G689,DATABASE!$A$2:$A$809,DATABASE!$C$2:$C$809)</f>
        <v>CAPEM</v>
      </c>
      <c r="E689" s="184" t="s">
        <v>351</v>
      </c>
      <c r="F689" s="184" t="s">
        <v>243</v>
      </c>
      <c r="G689" s="184" t="s">
        <v>1555</v>
      </c>
      <c r="H689" s="184">
        <v>202512.0</v>
      </c>
      <c r="I689" s="184" t="s">
        <v>753</v>
      </c>
      <c r="J689" s="182"/>
      <c r="K689" s="184"/>
      <c r="L689" s="182" t="s">
        <v>1557</v>
      </c>
      <c r="M689" s="191">
        <v>42156.0</v>
      </c>
      <c r="N689" s="191"/>
      <c r="O689" s="192">
        <v>19.12</v>
      </c>
      <c r="P689" s="194"/>
      <c r="Q689" s="195">
        <f t="shared" ref="Q689:R689" si="689">(O689*24*3600*30/8)/100000</f>
        <v>61.9488</v>
      </c>
      <c r="R689" s="195">
        <f t="shared" si="689"/>
        <v>0</v>
      </c>
      <c r="S689" s="197">
        <v>240.0</v>
      </c>
      <c r="T689" s="201">
        <f t="shared" si="684"/>
        <v>0.9999103943</v>
      </c>
      <c r="U689" s="201">
        <v>0.99</v>
      </c>
      <c r="V689" s="194">
        <v>2678400.0</v>
      </c>
      <c r="W689" s="182">
        <f t="shared" si="3"/>
        <v>0</v>
      </c>
      <c r="X689" s="203" t="s">
        <v>291</v>
      </c>
      <c r="Y689" s="204">
        <v>2792792.0</v>
      </c>
      <c r="Z689" s="182"/>
      <c r="AA689" s="182"/>
      <c r="AB689" s="182"/>
      <c r="AC689" s="182"/>
      <c r="AD689" s="182"/>
      <c r="AE689" s="206">
        <f t="shared" si="137"/>
        <v>2792792</v>
      </c>
      <c r="AF689" s="207">
        <f t="shared" si="5"/>
        <v>2792792</v>
      </c>
      <c r="AG689" s="184"/>
      <c r="AH689" s="170"/>
      <c r="AI689" s="184"/>
      <c r="AJ689" s="2"/>
      <c r="AK689" s="2"/>
      <c r="AL689" s="10"/>
      <c r="AM689" s="211"/>
      <c r="AN689" s="51"/>
      <c r="AO689" s="212"/>
      <c r="AP689" s="10"/>
      <c r="AQ689" s="213"/>
      <c r="AR689" s="213"/>
      <c r="AS689" s="211"/>
      <c r="AT689" s="211"/>
      <c r="AU689" s="211"/>
      <c r="AV689" s="214"/>
      <c r="AW689" s="21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</row>
    <row r="690" ht="22.5" customHeight="1">
      <c r="A690" s="170">
        <f t="shared" si="6"/>
        <v>685</v>
      </c>
      <c r="B690" s="173" t="s">
        <v>3176</v>
      </c>
      <c r="C690" s="182" t="str">
        <f t="array" ref="C690">_xlfn.XLOOKUP(G690,DATABASE!$A$2:$A$809,DATABASE!$B$2:$B$809)</f>
        <v>ATM IGD RS. Haji, Jl. Manyar Kertoadi No.1 Surabaya</v>
      </c>
      <c r="D690" s="184" t="str">
        <f t="array" ref="D690">_xlfn.XLOOKUP(G690,DATABASE!$A$2:$A$809,DATABASE!$C$2:$C$809)</f>
        <v>ATM</v>
      </c>
      <c r="E690" s="184" t="s">
        <v>351</v>
      </c>
      <c r="F690" s="184" t="s">
        <v>243</v>
      </c>
      <c r="G690" s="184" t="s">
        <v>1944</v>
      </c>
      <c r="H690" s="184">
        <v>202512.0</v>
      </c>
      <c r="I690" s="184" t="s">
        <v>1258</v>
      </c>
      <c r="J690" s="182"/>
      <c r="K690" s="184"/>
      <c r="L690" s="182" t="s">
        <v>1946</v>
      </c>
      <c r="M690" s="194" t="s">
        <v>4666</v>
      </c>
      <c r="N690" s="191"/>
      <c r="O690" s="192">
        <v>1.38117</v>
      </c>
      <c r="P690" s="194"/>
      <c r="Q690" s="195">
        <f t="shared" ref="Q690:R690" si="690">(O690*24*3600*30/8)/100000</f>
        <v>4.4749908</v>
      </c>
      <c r="R690" s="195">
        <f t="shared" si="690"/>
        <v>0</v>
      </c>
      <c r="S690" s="197">
        <v>0.0</v>
      </c>
      <c r="T690" s="201">
        <f t="shared" si="684"/>
        <v>1</v>
      </c>
      <c r="U690" s="201">
        <v>0.99</v>
      </c>
      <c r="V690" s="194">
        <v>2678400.0</v>
      </c>
      <c r="W690" s="182">
        <f t="shared" si="3"/>
        <v>0</v>
      </c>
      <c r="X690" s="203" t="s">
        <v>291</v>
      </c>
      <c r="Y690" s="204">
        <v>1300000.0</v>
      </c>
      <c r="Z690" s="182"/>
      <c r="AA690" s="182"/>
      <c r="AB690" s="182"/>
      <c r="AC690" s="182"/>
      <c r="AD690" s="182"/>
      <c r="AE690" s="206">
        <f t="shared" si="137"/>
        <v>1300000</v>
      </c>
      <c r="AF690" s="207">
        <f t="shared" si="5"/>
        <v>1300000</v>
      </c>
      <c r="AG690" s="184"/>
      <c r="AH690" s="170"/>
      <c r="AI690" s="184"/>
      <c r="AJ690" s="2"/>
      <c r="AK690" s="2"/>
      <c r="AL690" s="448"/>
      <c r="AM690" s="211"/>
      <c r="AN690" s="51"/>
      <c r="AO690" s="212"/>
      <c r="AP690" s="10"/>
      <c r="AQ690" s="213"/>
      <c r="AR690" s="213"/>
      <c r="AS690" s="211"/>
      <c r="AT690" s="211"/>
      <c r="AU690" s="211"/>
      <c r="AV690" s="214"/>
      <c r="AW690" s="21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</row>
    <row r="691" ht="22.5" customHeight="1">
      <c r="A691" s="170">
        <f t="shared" si="6"/>
        <v>686</v>
      </c>
      <c r="B691" s="173" t="s">
        <v>3176</v>
      </c>
      <c r="C691" s="182" t="str">
        <f t="array" ref="C691">_xlfn.XLOOKUP(G691,DATABASE!$A$2:$A$809,DATABASE!$B$2:$B$809)</f>
        <v>Host To Host STIESIA, Jl. Menur Pumpungan, No.30 Surabaya</v>
      </c>
      <c r="D691" s="184" t="str">
        <f t="array" ref="D691">_xlfn.XLOOKUP(G691,DATABASE!$A$2:$A$809,DATABASE!$C$2:$C$809)</f>
        <v>H2H</v>
      </c>
      <c r="E691" s="184" t="s">
        <v>351</v>
      </c>
      <c r="F691" s="184" t="s">
        <v>243</v>
      </c>
      <c r="G691" s="184" t="s">
        <v>695</v>
      </c>
      <c r="H691" s="184">
        <v>202512.0</v>
      </c>
      <c r="I691" s="184" t="s">
        <v>461</v>
      </c>
      <c r="J691" s="182"/>
      <c r="K691" s="184"/>
      <c r="L691" s="182" t="s">
        <v>697</v>
      </c>
      <c r="M691" s="194" t="s">
        <v>4675</v>
      </c>
      <c r="N691" s="191"/>
      <c r="O691" s="192">
        <v>19.51</v>
      </c>
      <c r="P691" s="194"/>
      <c r="Q691" s="195">
        <f t="shared" ref="Q691:R691" si="691">(O691*24*3600*30/8)/100000</f>
        <v>63.2124</v>
      </c>
      <c r="R691" s="195">
        <f t="shared" si="691"/>
        <v>0</v>
      </c>
      <c r="S691" s="197">
        <v>0.0</v>
      </c>
      <c r="T691" s="201">
        <f t="shared" si="684"/>
        <v>1</v>
      </c>
      <c r="U691" s="201">
        <v>0.99</v>
      </c>
      <c r="V691" s="194">
        <v>2678400.0</v>
      </c>
      <c r="W691" s="182">
        <f t="shared" si="3"/>
        <v>0</v>
      </c>
      <c r="X691" s="203" t="s">
        <v>291</v>
      </c>
      <c r="Y691" s="204">
        <v>2319819.0</v>
      </c>
      <c r="Z691" s="204"/>
      <c r="AA691" s="182"/>
      <c r="AB691" s="182"/>
      <c r="AC691" s="182"/>
      <c r="AD691" s="182"/>
      <c r="AE691" s="206">
        <f t="shared" si="137"/>
        <v>2319819</v>
      </c>
      <c r="AF691" s="207">
        <f t="shared" si="5"/>
        <v>2319819</v>
      </c>
      <c r="AG691" s="184"/>
      <c r="AH691" s="170"/>
      <c r="AI691" s="184"/>
      <c r="AJ691" s="2"/>
      <c r="AK691" s="2"/>
      <c r="AL691" s="10"/>
      <c r="AM691" s="211"/>
      <c r="AN691" s="51"/>
      <c r="AO691" s="212"/>
      <c r="AP691" s="10"/>
      <c r="AQ691" s="213"/>
      <c r="AR691" s="213"/>
      <c r="AS691" s="211"/>
      <c r="AT691" s="211"/>
      <c r="AU691" s="211"/>
      <c r="AV691" s="214"/>
      <c r="AW691" s="21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</row>
    <row r="692" ht="22.5" customHeight="1">
      <c r="A692" s="170">
        <f t="shared" si="6"/>
        <v>687</v>
      </c>
      <c r="B692" s="173" t="s">
        <v>3176</v>
      </c>
      <c r="C692" s="182" t="str">
        <f t="array" ref="C692">_xlfn.XLOOKUP(G692,DATABASE!$A$2:$A$809,DATABASE!$B$2:$B$809)</f>
        <v>Payment Point UNAIR Jl.Kampus C Mulyorejo Surabaya</v>
      </c>
      <c r="D692" s="184" t="str">
        <f t="array" ref="D692">_xlfn.XLOOKUP(G692,DATABASE!$A$2:$A$809,DATABASE!$C$2:$C$809)</f>
        <v>PAYMENT POINT</v>
      </c>
      <c r="E692" s="184" t="s">
        <v>351</v>
      </c>
      <c r="F692" s="184" t="s">
        <v>243</v>
      </c>
      <c r="G692" s="184" t="s">
        <v>2178</v>
      </c>
      <c r="H692" s="184">
        <v>202512.0</v>
      </c>
      <c r="I692" s="184" t="s">
        <v>461</v>
      </c>
      <c r="J692" s="182"/>
      <c r="K692" s="184"/>
      <c r="L692" s="182" t="s">
        <v>2180</v>
      </c>
      <c r="M692" s="191">
        <v>43864.0</v>
      </c>
      <c r="N692" s="191"/>
      <c r="O692" s="192">
        <v>0.87765</v>
      </c>
      <c r="P692" s="194"/>
      <c r="Q692" s="195">
        <f t="shared" ref="Q692:R692" si="692">(O692*24*3600*30/8)/100000</f>
        <v>2.843586</v>
      </c>
      <c r="R692" s="195">
        <f t="shared" si="692"/>
        <v>0</v>
      </c>
      <c r="S692" s="197">
        <v>0.0</v>
      </c>
      <c r="T692" s="201">
        <f t="shared" si="684"/>
        <v>1</v>
      </c>
      <c r="U692" s="201">
        <v>0.99</v>
      </c>
      <c r="V692" s="194">
        <v>2678400.0</v>
      </c>
      <c r="W692" s="182">
        <f t="shared" si="3"/>
        <v>0</v>
      </c>
      <c r="X692" s="203" t="s">
        <v>291</v>
      </c>
      <c r="Y692" s="204">
        <v>2319819.0</v>
      </c>
      <c r="Z692" s="182"/>
      <c r="AA692" s="182"/>
      <c r="AB692" s="182"/>
      <c r="AC692" s="182"/>
      <c r="AD692" s="182"/>
      <c r="AE692" s="206">
        <f t="shared" si="137"/>
        <v>2319819</v>
      </c>
      <c r="AF692" s="207">
        <f t="shared" si="5"/>
        <v>2319819</v>
      </c>
      <c r="AG692" s="184"/>
      <c r="AH692" s="170" t="s">
        <v>276</v>
      </c>
      <c r="AI692" s="184"/>
      <c r="AJ692" s="2"/>
      <c r="AK692" s="2"/>
      <c r="AL692" s="10"/>
      <c r="AM692" s="211"/>
      <c r="AN692" s="51"/>
      <c r="AO692" s="212"/>
      <c r="AP692" s="10"/>
      <c r="AQ692" s="213"/>
      <c r="AR692" s="213"/>
      <c r="AS692" s="211"/>
      <c r="AT692" s="211"/>
      <c r="AU692" s="211"/>
      <c r="AV692" s="214"/>
      <c r="AW692" s="21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</row>
    <row r="693" ht="22.5" customHeight="1">
      <c r="A693" s="170">
        <f t="shared" si="6"/>
        <v>688</v>
      </c>
      <c r="B693" s="173" t="s">
        <v>3176</v>
      </c>
      <c r="C693" s="182" t="str">
        <f t="array" ref="C693">_xlfn.XLOOKUP(G693,DATABASE!$A$2:$A$809,DATABASE!$B$2:$B$809)</f>
        <v>Kantor Kas Kapasan Jl.Kapasan 206, Kapasan,Simokerto,Surabaya</v>
      </c>
      <c r="D693" s="184" t="str">
        <f t="array" ref="D693">_xlfn.XLOOKUP(G693,DATABASE!$A$2:$A$809,DATABASE!$C$2:$C$809)</f>
        <v>KANTOR KAS</v>
      </c>
      <c r="E693" s="184" t="s">
        <v>351</v>
      </c>
      <c r="F693" s="184" t="s">
        <v>243</v>
      </c>
      <c r="G693" s="184" t="s">
        <v>2773</v>
      </c>
      <c r="H693" s="184">
        <v>202512.0</v>
      </c>
      <c r="I693" s="184" t="s">
        <v>3178</v>
      </c>
      <c r="J693" s="182"/>
      <c r="K693" s="184"/>
      <c r="L693" s="182" t="s">
        <v>2775</v>
      </c>
      <c r="M693" s="194" t="s">
        <v>1179</v>
      </c>
      <c r="N693" s="191"/>
      <c r="O693" s="192">
        <v>46.38</v>
      </c>
      <c r="P693" s="194"/>
      <c r="Q693" s="195">
        <f t="shared" ref="Q693:R693" si="693">(O693*24*3600*30/8)/100000</f>
        <v>150.2712</v>
      </c>
      <c r="R693" s="195">
        <f t="shared" si="693"/>
        <v>0</v>
      </c>
      <c r="S693" s="197">
        <v>0.0</v>
      </c>
      <c r="T693" s="201">
        <f t="shared" si="684"/>
        <v>1</v>
      </c>
      <c r="U693" s="201">
        <v>0.99</v>
      </c>
      <c r="V693" s="194">
        <v>2678400.0</v>
      </c>
      <c r="W693" s="182">
        <f t="shared" si="3"/>
        <v>0</v>
      </c>
      <c r="X693" s="203" t="s">
        <v>291</v>
      </c>
      <c r="Y693" s="204">
        <v>2319819.0</v>
      </c>
      <c r="Z693" s="182"/>
      <c r="AA693" s="182"/>
      <c r="AB693" s="182"/>
      <c r="AC693" s="182"/>
      <c r="AD693" s="182"/>
      <c r="AE693" s="206">
        <f t="shared" si="137"/>
        <v>2319819</v>
      </c>
      <c r="AF693" s="207">
        <f t="shared" si="5"/>
        <v>2319819</v>
      </c>
      <c r="AG693" s="184"/>
      <c r="AH693" s="170"/>
      <c r="AI693" s="184"/>
      <c r="AJ693" s="2"/>
      <c r="AK693" s="2"/>
      <c r="AL693" s="10"/>
      <c r="AM693" s="211"/>
      <c r="AN693" s="51"/>
      <c r="AO693" s="212"/>
      <c r="AP693" s="10"/>
      <c r="AQ693" s="213"/>
      <c r="AR693" s="213"/>
      <c r="AS693" s="211"/>
      <c r="AT693" s="211"/>
      <c r="AU693" s="211"/>
      <c r="AV693" s="214"/>
      <c r="AW693" s="21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</row>
    <row r="694" ht="22.5" customHeight="1">
      <c r="A694" s="170">
        <f t="shared" si="6"/>
        <v>689</v>
      </c>
      <c r="B694" s="173" t="s">
        <v>3176</v>
      </c>
      <c r="C694" s="182" t="str">
        <f t="array" ref="C694">_xlfn.XLOOKUP(G694,DATABASE!$A$2:$A$809,DATABASE!$B$2:$B$809)</f>
        <v>ATM RS UNAIR Kamp C Jl.Dharma Husada Permai Mulyorejo Surabaya</v>
      </c>
      <c r="D694" s="184" t="str">
        <f t="array" ref="D694">_xlfn.XLOOKUP(G694,DATABASE!$A$2:$A$809,DATABASE!$C$2:$C$809)</f>
        <v>ATM</v>
      </c>
      <c r="E694" s="184" t="s">
        <v>351</v>
      </c>
      <c r="F694" s="184" t="s">
        <v>243</v>
      </c>
      <c r="G694" s="184" t="s">
        <v>2208</v>
      </c>
      <c r="H694" s="184">
        <v>202512.0</v>
      </c>
      <c r="I694" s="184" t="s">
        <v>1258</v>
      </c>
      <c r="J694" s="182"/>
      <c r="K694" s="184"/>
      <c r="L694" s="182" t="s">
        <v>2210</v>
      </c>
      <c r="M694" s="194" t="s">
        <v>4698</v>
      </c>
      <c r="N694" s="191"/>
      <c r="O694" s="192">
        <v>0.87375</v>
      </c>
      <c r="P694" s="194"/>
      <c r="Q694" s="195">
        <f t="shared" ref="Q694:R694" si="694">(O694*24*3600*30/8)/100000</f>
        <v>2.83095</v>
      </c>
      <c r="R694" s="195">
        <f t="shared" si="694"/>
        <v>0</v>
      </c>
      <c r="S694" s="197">
        <v>0.0</v>
      </c>
      <c r="T694" s="201">
        <f t="shared" si="684"/>
        <v>1</v>
      </c>
      <c r="U694" s="201">
        <v>0.99</v>
      </c>
      <c r="V694" s="194">
        <v>2678400.0</v>
      </c>
      <c r="W694" s="182">
        <f t="shared" si="3"/>
        <v>0</v>
      </c>
      <c r="X694" s="203" t="s">
        <v>291</v>
      </c>
      <c r="Y694" s="204">
        <v>1300000.0</v>
      </c>
      <c r="Z694" s="182"/>
      <c r="AA694" s="182"/>
      <c r="AB694" s="182"/>
      <c r="AC694" s="182"/>
      <c r="AD694" s="182"/>
      <c r="AE694" s="206">
        <f t="shared" si="137"/>
        <v>1300000</v>
      </c>
      <c r="AF694" s="207">
        <f t="shared" si="5"/>
        <v>1300000</v>
      </c>
      <c r="AG694" s="184"/>
      <c r="AH694" s="170"/>
      <c r="AI694" s="184"/>
      <c r="AJ694" s="2"/>
      <c r="AK694" s="2"/>
      <c r="AL694" s="10"/>
      <c r="AM694" s="211"/>
      <c r="AN694" s="51"/>
      <c r="AO694" s="212"/>
      <c r="AP694" s="10"/>
      <c r="AQ694" s="213"/>
      <c r="AR694" s="213"/>
      <c r="AS694" s="211"/>
      <c r="AT694" s="211"/>
      <c r="AU694" s="211"/>
      <c r="AV694" s="214"/>
      <c r="AW694" s="21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</row>
    <row r="695" ht="22.5" customHeight="1">
      <c r="A695" s="170">
        <f t="shared" si="6"/>
        <v>690</v>
      </c>
      <c r="B695" s="173" t="s">
        <v>3176</v>
      </c>
      <c r="C695" s="182" t="str">
        <f t="array" ref="C695">_xlfn.XLOOKUP(G695,DATABASE!$A$2:$A$809,DATABASE!$B$2:$B$809)</f>
        <v>Host To Host UNAIR Cab Soetomo Surabaya</v>
      </c>
      <c r="D695" s="184" t="str">
        <f t="array" ref="D695">_xlfn.XLOOKUP(G695,DATABASE!$A$2:$A$809,DATABASE!$C$2:$C$809)</f>
        <v>H2H</v>
      </c>
      <c r="E695" s="184" t="s">
        <v>351</v>
      </c>
      <c r="F695" s="184" t="s">
        <v>243</v>
      </c>
      <c r="G695" s="184" t="s">
        <v>699</v>
      </c>
      <c r="H695" s="184">
        <v>202512.0</v>
      </c>
      <c r="I695" s="184" t="s">
        <v>461</v>
      </c>
      <c r="J695" s="182"/>
      <c r="K695" s="184"/>
      <c r="L695" s="182" t="s">
        <v>701</v>
      </c>
      <c r="M695" s="191">
        <v>44105.0</v>
      </c>
      <c r="N695" s="191"/>
      <c r="O695" s="192">
        <v>3.82</v>
      </c>
      <c r="P695" s="194"/>
      <c r="Q695" s="195">
        <f t="shared" ref="Q695:R695" si="695">(O695*24*3600*30/8)/100000</f>
        <v>12.3768</v>
      </c>
      <c r="R695" s="195">
        <f t="shared" si="695"/>
        <v>0</v>
      </c>
      <c r="S695" s="197">
        <v>0.0</v>
      </c>
      <c r="T695" s="201">
        <f t="shared" si="684"/>
        <v>1</v>
      </c>
      <c r="U695" s="201">
        <v>0.99</v>
      </c>
      <c r="V695" s="194">
        <v>2678400.0</v>
      </c>
      <c r="W695" s="182">
        <f t="shared" si="3"/>
        <v>0</v>
      </c>
      <c r="X695" s="203" t="s">
        <v>291</v>
      </c>
      <c r="Y695" s="204">
        <v>2319819.0</v>
      </c>
      <c r="Z695" s="182"/>
      <c r="AA695" s="182"/>
      <c r="AB695" s="182"/>
      <c r="AC695" s="182"/>
      <c r="AD695" s="182"/>
      <c r="AE695" s="206">
        <f t="shared" si="137"/>
        <v>2319819</v>
      </c>
      <c r="AF695" s="207">
        <f t="shared" si="5"/>
        <v>2319819</v>
      </c>
      <c r="AG695" s="184"/>
      <c r="AH695" s="170"/>
      <c r="AI695" s="184"/>
      <c r="AJ695" s="2"/>
      <c r="AK695" s="2"/>
      <c r="AL695" s="10"/>
      <c r="AM695" s="211"/>
      <c r="AN695" s="51"/>
      <c r="AO695" s="212"/>
      <c r="AP695" s="10"/>
      <c r="AQ695" s="213"/>
      <c r="AR695" s="213"/>
      <c r="AS695" s="211"/>
      <c r="AT695" s="211"/>
      <c r="AU695" s="211"/>
      <c r="AV695" s="214"/>
      <c r="AW695" s="21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</row>
    <row r="696" ht="22.5" customHeight="1">
      <c r="A696" s="170">
        <f t="shared" si="6"/>
        <v>691</v>
      </c>
      <c r="B696" s="173" t="s">
        <v>3176</v>
      </c>
      <c r="C696" s="182" t="str">
        <f t="array" ref="C696">_xlfn.XLOOKUP(G696,DATABASE!$A$2:$A$809,DATABASE!$B$2:$B$809)</f>
        <v>Kantor Kas RSUD Dr. Soetomo, Gedung Hemodialisis Jl. Mayjend Prof. Dr. Moestopo 6-8, Surabaya</v>
      </c>
      <c r="D696" s="184" t="str">
        <f t="array" ref="D696">_xlfn.XLOOKUP(G696,DATABASE!$A$2:$A$809,DATABASE!$C$2:$C$809)</f>
        <v>KANTOR KAS</v>
      </c>
      <c r="E696" s="184" t="s">
        <v>351</v>
      </c>
      <c r="F696" s="184" t="s">
        <v>243</v>
      </c>
      <c r="G696" s="184" t="s">
        <v>2511</v>
      </c>
      <c r="H696" s="184">
        <v>202512.0</v>
      </c>
      <c r="I696" s="184" t="s">
        <v>461</v>
      </c>
      <c r="J696" s="182"/>
      <c r="K696" s="184"/>
      <c r="L696" s="182" t="s">
        <v>2513</v>
      </c>
      <c r="M696" s="191">
        <v>44202.0</v>
      </c>
      <c r="N696" s="191"/>
      <c r="O696" s="192">
        <v>8.08</v>
      </c>
      <c r="P696" s="194"/>
      <c r="Q696" s="195">
        <f t="shared" ref="Q696:R696" si="696">(O696*24*3600*30/8)/100000</f>
        <v>26.1792</v>
      </c>
      <c r="R696" s="195">
        <f t="shared" si="696"/>
        <v>0</v>
      </c>
      <c r="S696" s="197">
        <v>0.0</v>
      </c>
      <c r="T696" s="201">
        <f t="shared" si="684"/>
        <v>1</v>
      </c>
      <c r="U696" s="201">
        <v>0.99</v>
      </c>
      <c r="V696" s="194">
        <v>2678400.0</v>
      </c>
      <c r="W696" s="182">
        <f t="shared" si="3"/>
        <v>0</v>
      </c>
      <c r="X696" s="203" t="s">
        <v>291</v>
      </c>
      <c r="Y696" s="204">
        <v>2319819.0</v>
      </c>
      <c r="Z696" s="182"/>
      <c r="AA696" s="182"/>
      <c r="AB696" s="182"/>
      <c r="AC696" s="182"/>
      <c r="AD696" s="182"/>
      <c r="AE696" s="206">
        <f t="shared" si="137"/>
        <v>2319819</v>
      </c>
      <c r="AF696" s="207">
        <f t="shared" si="5"/>
        <v>2319819</v>
      </c>
      <c r="AG696" s="184"/>
      <c r="AH696" s="170" t="s">
        <v>276</v>
      </c>
      <c r="AI696" s="184"/>
      <c r="AJ696" s="2"/>
      <c r="AK696" s="2"/>
      <c r="AL696" s="10"/>
      <c r="AM696" s="211"/>
      <c r="AN696" s="51"/>
      <c r="AO696" s="212"/>
      <c r="AP696" s="10"/>
      <c r="AQ696" s="213"/>
      <c r="AR696" s="213"/>
      <c r="AS696" s="211"/>
      <c r="AT696" s="211"/>
      <c r="AU696" s="211"/>
      <c r="AV696" s="214"/>
      <c r="AW696" s="21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</row>
    <row r="697" ht="22.5" customHeight="1">
      <c r="A697" s="170">
        <f t="shared" si="6"/>
        <v>692</v>
      </c>
      <c r="B697" s="173" t="s">
        <v>3176</v>
      </c>
      <c r="C697" s="182" t="str">
        <f t="array" ref="C697">_xlfn.XLOOKUP(G697,DATABASE!$A$2:$A$809,DATABASE!$B$2:$B$809)</f>
        <v>Kantor Kas UNMUH,JL. Raya Sutorejo No. 59 Dukuh Sutorejo Mulyorejo Sby</v>
      </c>
      <c r="D697" s="184" t="str">
        <f t="array" ref="D697">_xlfn.XLOOKUP(G697,DATABASE!$A$2:$A$809,DATABASE!$C$2:$C$809)</f>
        <v>KANTOR KAS</v>
      </c>
      <c r="E697" s="184" t="s">
        <v>351</v>
      </c>
      <c r="F697" s="184" t="s">
        <v>243</v>
      </c>
      <c r="G697" s="184" t="s">
        <v>2108</v>
      </c>
      <c r="H697" s="184">
        <v>202512.0</v>
      </c>
      <c r="I697" s="184" t="s">
        <v>461</v>
      </c>
      <c r="J697" s="182"/>
      <c r="K697" s="184"/>
      <c r="L697" s="182" t="s">
        <v>2110</v>
      </c>
      <c r="M697" s="194" t="s">
        <v>4720</v>
      </c>
      <c r="N697" s="191"/>
      <c r="O697" s="192">
        <v>5.59</v>
      </c>
      <c r="P697" s="194"/>
      <c r="Q697" s="195">
        <f t="shared" ref="Q697:R697" si="697">(O697*24*3600*30/8)/100000</f>
        <v>18.1116</v>
      </c>
      <c r="R697" s="195">
        <f t="shared" si="697"/>
        <v>0</v>
      </c>
      <c r="S697" s="197">
        <v>11196.0</v>
      </c>
      <c r="T697" s="201">
        <f t="shared" si="684"/>
        <v>0.9958198925</v>
      </c>
      <c r="U697" s="201">
        <v>0.99</v>
      </c>
      <c r="V697" s="194">
        <v>2678400.0</v>
      </c>
      <c r="W697" s="182">
        <f t="shared" si="3"/>
        <v>0</v>
      </c>
      <c r="X697" s="203" t="s">
        <v>291</v>
      </c>
      <c r="Y697" s="204">
        <v>2319819.0</v>
      </c>
      <c r="Z697" s="182"/>
      <c r="AA697" s="182"/>
      <c r="AB697" s="182"/>
      <c r="AC697" s="182"/>
      <c r="AD697" s="182"/>
      <c r="AE697" s="206">
        <f t="shared" si="137"/>
        <v>2319819</v>
      </c>
      <c r="AF697" s="207">
        <f t="shared" si="5"/>
        <v>2319819</v>
      </c>
      <c r="AG697" s="184"/>
      <c r="AH697" s="170"/>
      <c r="AI697" s="184"/>
      <c r="AJ697" s="2"/>
      <c r="AK697" s="2"/>
      <c r="AL697" s="10"/>
      <c r="AM697" s="211"/>
      <c r="AN697" s="51"/>
      <c r="AO697" s="212"/>
      <c r="AP697" s="10"/>
      <c r="AQ697" s="213"/>
      <c r="AR697" s="213"/>
      <c r="AS697" s="211"/>
      <c r="AT697" s="211"/>
      <c r="AU697" s="211"/>
      <c r="AV697" s="214"/>
      <c r="AW697" s="21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</row>
    <row r="698" ht="22.5" customHeight="1">
      <c r="A698" s="170">
        <f t="shared" si="6"/>
        <v>693</v>
      </c>
      <c r="B698" s="173" t="s">
        <v>3176</v>
      </c>
      <c r="C698" s="182" t="str">
        <f t="array" ref="C698">_xlfn.XLOOKUP(G698,DATABASE!$A$2:$A$809,DATABASE!$B$2:$B$809)</f>
        <v>Capem Untag, Semolowaru Surabaya</v>
      </c>
      <c r="D698" s="184" t="str">
        <f t="array" ref="D698">_xlfn.XLOOKUP(G698,DATABASE!$A$2:$A$809,DATABASE!$C$2:$C$809)</f>
        <v>CAPEM</v>
      </c>
      <c r="E698" s="184" t="s">
        <v>351</v>
      </c>
      <c r="F698" s="184" t="s">
        <v>243</v>
      </c>
      <c r="G698" s="184" t="s">
        <v>1138</v>
      </c>
      <c r="H698" s="184">
        <v>202512.0</v>
      </c>
      <c r="I698" s="184" t="s">
        <v>753</v>
      </c>
      <c r="J698" s="182"/>
      <c r="K698" s="184"/>
      <c r="L698" s="182" t="s">
        <v>1141</v>
      </c>
      <c r="M698" s="191">
        <v>42156.0</v>
      </c>
      <c r="N698" s="191"/>
      <c r="O698" s="192">
        <v>23.23</v>
      </c>
      <c r="P698" s="194"/>
      <c r="Q698" s="195">
        <f t="shared" ref="Q698:R698" si="698">(O698*24*3600*30/8)/100000</f>
        <v>75.2652</v>
      </c>
      <c r="R698" s="195">
        <f t="shared" si="698"/>
        <v>0</v>
      </c>
      <c r="S698" s="197">
        <v>0.0</v>
      </c>
      <c r="T698" s="201">
        <f t="shared" si="684"/>
        <v>1</v>
      </c>
      <c r="U698" s="201">
        <v>0.99</v>
      </c>
      <c r="V698" s="194">
        <v>2678400.0</v>
      </c>
      <c r="W698" s="182">
        <f t="shared" si="3"/>
        <v>0</v>
      </c>
      <c r="X698" s="203" t="s">
        <v>291</v>
      </c>
      <c r="Y698" s="204">
        <v>2792792.0</v>
      </c>
      <c r="Z698" s="182"/>
      <c r="AA698" s="182"/>
      <c r="AB698" s="182"/>
      <c r="AC698" s="182"/>
      <c r="AD698" s="182"/>
      <c r="AE698" s="206">
        <f t="shared" si="137"/>
        <v>2792792</v>
      </c>
      <c r="AF698" s="207">
        <f t="shared" si="5"/>
        <v>2792792</v>
      </c>
      <c r="AG698" s="184"/>
      <c r="AH698" s="170"/>
      <c r="AI698" s="184"/>
      <c r="AJ698" s="2"/>
      <c r="AK698" s="2"/>
      <c r="AL698" s="10"/>
      <c r="AM698" s="211"/>
      <c r="AN698" s="51"/>
      <c r="AO698" s="212"/>
      <c r="AP698" s="10"/>
      <c r="AQ698" s="213"/>
      <c r="AR698" s="213"/>
      <c r="AS698" s="211"/>
      <c r="AT698" s="211"/>
      <c r="AU698" s="211"/>
      <c r="AV698" s="214"/>
      <c r="AW698" s="21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</row>
    <row r="699" ht="22.5" customHeight="1">
      <c r="A699" s="170">
        <f t="shared" si="6"/>
        <v>694</v>
      </c>
      <c r="B699" s="173" t="s">
        <v>3176</v>
      </c>
      <c r="C699" s="182" t="str">
        <f t="array" ref="C699">_xlfn.XLOOKUP(G699,DATABASE!$A$2:$A$809,DATABASE!$B$2:$B$809)</f>
        <v>Kantor Fungsional Menur, Jl. Menur (Ruang Anggrek Gedung RSJ),SBYGUB,Surabaya</v>
      </c>
      <c r="D699" s="184" t="str">
        <f t="array" ref="D699">_xlfn.XLOOKUP(G699,DATABASE!$A$2:$A$809,DATABASE!$C$2:$C$809)</f>
        <v>KANTOR FUNGSIONAL</v>
      </c>
      <c r="E699" s="184" t="s">
        <v>351</v>
      </c>
      <c r="F699" s="184" t="s">
        <v>243</v>
      </c>
      <c r="G699" s="184" t="s">
        <v>1904</v>
      </c>
      <c r="H699" s="184">
        <v>202512.0</v>
      </c>
      <c r="I699" s="184" t="s">
        <v>461</v>
      </c>
      <c r="J699" s="182"/>
      <c r="K699" s="184"/>
      <c r="L699" s="182" t="s">
        <v>1906</v>
      </c>
      <c r="M699" s="191">
        <v>42156.0</v>
      </c>
      <c r="N699" s="191"/>
      <c r="O699" s="192">
        <v>3.52</v>
      </c>
      <c r="P699" s="194"/>
      <c r="Q699" s="195">
        <f t="shared" ref="Q699:R699" si="699">(O699*24*3600*30/8)/100000</f>
        <v>11.4048</v>
      </c>
      <c r="R699" s="195">
        <f t="shared" si="699"/>
        <v>0</v>
      </c>
      <c r="S699" s="197">
        <v>0.0</v>
      </c>
      <c r="T699" s="201">
        <f t="shared" si="684"/>
        <v>1</v>
      </c>
      <c r="U699" s="201">
        <v>0.99</v>
      </c>
      <c r="V699" s="194">
        <v>2678400.0</v>
      </c>
      <c r="W699" s="182">
        <f t="shared" si="3"/>
        <v>0</v>
      </c>
      <c r="X699" s="203" t="s">
        <v>291</v>
      </c>
      <c r="Y699" s="204">
        <v>2319819.0</v>
      </c>
      <c r="Z699" s="182"/>
      <c r="AA699" s="182"/>
      <c r="AB699" s="182"/>
      <c r="AC699" s="182"/>
      <c r="AD699" s="182"/>
      <c r="AE699" s="206">
        <f t="shared" si="137"/>
        <v>2319819</v>
      </c>
      <c r="AF699" s="207">
        <f t="shared" si="5"/>
        <v>2319819</v>
      </c>
      <c r="AG699" s="184"/>
      <c r="AH699" s="170"/>
      <c r="AI699" s="184"/>
      <c r="AJ699" s="2"/>
      <c r="AK699" s="2"/>
      <c r="AL699" s="10"/>
      <c r="AM699" s="211"/>
      <c r="AN699" s="51"/>
      <c r="AO699" s="212"/>
      <c r="AP699" s="10"/>
      <c r="AQ699" s="213"/>
      <c r="AR699" s="213"/>
      <c r="AS699" s="211"/>
      <c r="AT699" s="211"/>
      <c r="AU699" s="211"/>
      <c r="AV699" s="214"/>
      <c r="AW699" s="21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</row>
    <row r="700" ht="22.5" customHeight="1">
      <c r="A700" s="170">
        <f t="shared" si="6"/>
        <v>695</v>
      </c>
      <c r="B700" s="173" t="s">
        <v>3176</v>
      </c>
      <c r="C700" s="182" t="str">
        <f t="array" ref="C700">_xlfn.XLOOKUP(G700,DATABASE!$A$2:$A$809,DATABASE!$B$2:$B$809)</f>
        <v>ATM Unitomo, Jl. Semolowaru No. 84 Surabaya</v>
      </c>
      <c r="D700" s="184" t="str">
        <f t="array" ref="D700">_xlfn.XLOOKUP(G700,DATABASE!$A$2:$A$809,DATABASE!$C$2:$C$809)</f>
        <v>ATM</v>
      </c>
      <c r="E700" s="184" t="s">
        <v>351</v>
      </c>
      <c r="F700" s="184" t="s">
        <v>243</v>
      </c>
      <c r="G700" s="184" t="s">
        <v>2823</v>
      </c>
      <c r="H700" s="184">
        <v>202512.0</v>
      </c>
      <c r="I700" s="184" t="s">
        <v>1258</v>
      </c>
      <c r="J700" s="182"/>
      <c r="K700" s="184"/>
      <c r="L700" s="182" t="s">
        <v>2825</v>
      </c>
      <c r="M700" s="191">
        <v>42158.0</v>
      </c>
      <c r="N700" s="191"/>
      <c r="O700" s="192">
        <v>6.83</v>
      </c>
      <c r="P700" s="194"/>
      <c r="Q700" s="195">
        <f t="shared" ref="Q700:R700" si="700">(O700*24*3600*30/8)/100000</f>
        <v>22.1292</v>
      </c>
      <c r="R700" s="195">
        <f t="shared" si="700"/>
        <v>0</v>
      </c>
      <c r="S700" s="197">
        <v>0.0</v>
      </c>
      <c r="T700" s="201">
        <f t="shared" si="684"/>
        <v>1</v>
      </c>
      <c r="U700" s="201">
        <v>0.99</v>
      </c>
      <c r="V700" s="194">
        <v>2678400.0</v>
      </c>
      <c r="W700" s="182">
        <f t="shared" si="3"/>
        <v>0</v>
      </c>
      <c r="X700" s="203" t="s">
        <v>291</v>
      </c>
      <c r="Y700" s="204">
        <v>1300000.0</v>
      </c>
      <c r="Z700" s="182"/>
      <c r="AA700" s="182"/>
      <c r="AB700" s="182"/>
      <c r="AC700" s="182"/>
      <c r="AD700" s="182"/>
      <c r="AE700" s="206">
        <f t="shared" si="137"/>
        <v>1300000</v>
      </c>
      <c r="AF700" s="207">
        <f t="shared" si="5"/>
        <v>1300000</v>
      </c>
      <c r="AG700" s="184"/>
      <c r="AH700" s="170"/>
      <c r="AI700" s="184"/>
      <c r="AJ700" s="2"/>
      <c r="AK700" s="2"/>
      <c r="AL700" s="10"/>
      <c r="AM700" s="211"/>
      <c r="AN700" s="51"/>
      <c r="AO700" s="212"/>
      <c r="AP700" s="10"/>
      <c r="AQ700" s="213"/>
      <c r="AR700" s="213"/>
      <c r="AS700" s="211"/>
      <c r="AT700" s="211"/>
      <c r="AU700" s="211"/>
      <c r="AV700" s="214"/>
      <c r="AW700" s="21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</row>
    <row r="701" ht="22.5" customHeight="1">
      <c r="A701" s="170">
        <f t="shared" si="6"/>
        <v>696</v>
      </c>
      <c r="B701" s="173" t="s">
        <v>3176</v>
      </c>
      <c r="C701" s="182" t="str">
        <f t="array" ref="C701">_xlfn.XLOOKUP(G701,DATABASE!$A$2:$A$809,DATABASE!$B$2:$B$809)</f>
        <v>Capem Pandugo, Jl Penjaringan Sari YKP PS IF 16 Surabaya</v>
      </c>
      <c r="D701" s="184" t="str">
        <f t="array" ref="D701">_xlfn.XLOOKUP(G701,DATABASE!$A$2:$A$809,DATABASE!$C$2:$C$809)</f>
        <v>CAPEM</v>
      </c>
      <c r="E701" s="184" t="s">
        <v>351</v>
      </c>
      <c r="F701" s="184" t="s">
        <v>243</v>
      </c>
      <c r="G701" s="184" t="s">
        <v>1270</v>
      </c>
      <c r="H701" s="184">
        <v>202512.0</v>
      </c>
      <c r="I701" s="184" t="s">
        <v>753</v>
      </c>
      <c r="J701" s="182"/>
      <c r="K701" s="184"/>
      <c r="L701" s="182" t="s">
        <v>1272</v>
      </c>
      <c r="M701" s="194" t="s">
        <v>1609</v>
      </c>
      <c r="N701" s="191"/>
      <c r="O701" s="192">
        <v>28.85</v>
      </c>
      <c r="P701" s="194"/>
      <c r="Q701" s="195">
        <f t="shared" ref="Q701:R701" si="701">(O701*24*3600*30/8)/100000</f>
        <v>93.474</v>
      </c>
      <c r="R701" s="195">
        <f t="shared" si="701"/>
        <v>0</v>
      </c>
      <c r="S701" s="197">
        <v>0.0</v>
      </c>
      <c r="T701" s="201">
        <f t="shared" si="684"/>
        <v>1</v>
      </c>
      <c r="U701" s="201">
        <v>0.99</v>
      </c>
      <c r="V701" s="194">
        <v>2678400.0</v>
      </c>
      <c r="W701" s="182">
        <f t="shared" si="3"/>
        <v>0</v>
      </c>
      <c r="X701" s="203" t="s">
        <v>291</v>
      </c>
      <c r="Y701" s="204">
        <v>2792792.0</v>
      </c>
      <c r="Z701" s="182"/>
      <c r="AA701" s="182"/>
      <c r="AB701" s="182"/>
      <c r="AC701" s="182"/>
      <c r="AD701" s="182"/>
      <c r="AE701" s="206">
        <f t="shared" si="137"/>
        <v>2792792</v>
      </c>
      <c r="AF701" s="207">
        <f t="shared" si="5"/>
        <v>2792792</v>
      </c>
      <c r="AG701" s="184"/>
      <c r="AH701" s="170"/>
      <c r="AI701" s="184"/>
      <c r="AJ701" s="2"/>
      <c r="AK701" s="2"/>
      <c r="AL701" s="10"/>
      <c r="AM701" s="211"/>
      <c r="AN701" s="51"/>
      <c r="AO701" s="212"/>
      <c r="AP701" s="10"/>
      <c r="AQ701" s="213"/>
      <c r="AR701" s="213"/>
      <c r="AS701" s="211"/>
      <c r="AT701" s="211"/>
      <c r="AU701" s="211"/>
      <c r="AV701" s="214"/>
      <c r="AW701" s="21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</row>
    <row r="702" ht="22.5" customHeight="1">
      <c r="A702" s="170">
        <f t="shared" si="6"/>
        <v>697</v>
      </c>
      <c r="B702" s="173" t="s">
        <v>3176</v>
      </c>
      <c r="C702" s="182" t="str">
        <f t="array" ref="C702">_xlfn.XLOOKUP(G702,DATABASE!$A$2:$A$809,DATABASE!$B$2:$B$809)</f>
        <v>Capem Sier, Jl. Rungkut Industri Raya No. 10 (Lantai 1 Gedung Perkantoran SIER)</v>
      </c>
      <c r="D702" s="184" t="str">
        <f t="array" ref="D702">_xlfn.XLOOKUP(G702,DATABASE!$A$2:$A$809,DATABASE!$C$2:$C$809)</f>
        <v>CAPEM</v>
      </c>
      <c r="E702" s="184" t="s">
        <v>351</v>
      </c>
      <c r="F702" s="184" t="s">
        <v>243</v>
      </c>
      <c r="G702" s="184" t="s">
        <v>1267</v>
      </c>
      <c r="H702" s="184">
        <v>202512.0</v>
      </c>
      <c r="I702" s="184" t="s">
        <v>753</v>
      </c>
      <c r="J702" s="182"/>
      <c r="K702" s="184"/>
      <c r="L702" s="182" t="s">
        <v>1269</v>
      </c>
      <c r="M702" s="191">
        <v>45050.0</v>
      </c>
      <c r="N702" s="191"/>
      <c r="O702" s="192">
        <v>28.49</v>
      </c>
      <c r="P702" s="194"/>
      <c r="Q702" s="195">
        <f t="shared" ref="Q702:R702" si="702">(O702*24*3600*30/8)/100000</f>
        <v>92.3076</v>
      </c>
      <c r="R702" s="195">
        <f t="shared" si="702"/>
        <v>0</v>
      </c>
      <c r="S702" s="197">
        <v>0.0</v>
      </c>
      <c r="T702" s="201">
        <f t="shared" si="684"/>
        <v>1</v>
      </c>
      <c r="U702" s="201">
        <v>0.99</v>
      </c>
      <c r="V702" s="194">
        <v>2678400.0</v>
      </c>
      <c r="W702" s="182">
        <f t="shared" si="3"/>
        <v>0</v>
      </c>
      <c r="X702" s="203" t="s">
        <v>291</v>
      </c>
      <c r="Y702" s="204">
        <v>2792792.0</v>
      </c>
      <c r="Z702" s="182"/>
      <c r="AA702" s="182"/>
      <c r="AB702" s="182"/>
      <c r="AC702" s="182"/>
      <c r="AD702" s="182"/>
      <c r="AE702" s="206">
        <f t="shared" si="137"/>
        <v>2792792</v>
      </c>
      <c r="AF702" s="207">
        <f t="shared" si="5"/>
        <v>2792792</v>
      </c>
      <c r="AG702" s="184"/>
      <c r="AH702" s="170"/>
      <c r="AI702" s="184"/>
      <c r="AJ702" s="2"/>
      <c r="AK702" s="2"/>
      <c r="AL702" s="10"/>
      <c r="AM702" s="211"/>
      <c r="AN702" s="51"/>
      <c r="AO702" s="212"/>
      <c r="AP702" s="10"/>
      <c r="AQ702" s="213"/>
      <c r="AR702" s="213"/>
      <c r="AS702" s="211"/>
      <c r="AT702" s="211"/>
      <c r="AU702" s="211"/>
      <c r="AV702" s="214"/>
      <c r="AW702" s="21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</row>
    <row r="703" ht="22.5" customHeight="1">
      <c r="A703" s="170">
        <f t="shared" si="6"/>
        <v>698</v>
      </c>
      <c r="B703" s="173" t="s">
        <v>3176</v>
      </c>
      <c r="C703" s="182" t="str">
        <f t="array" ref="C703">_xlfn.XLOOKUP(G703,DATABASE!$A$2:$A$809,DATABASE!$B$2:$B$809)</f>
        <v>Payment Point Unitomo JL. Semolowaru Sukolilo, Surabaya</v>
      </c>
      <c r="D703" s="184" t="str">
        <f t="array" ref="D703">_xlfn.XLOOKUP(G703,DATABASE!$A$2:$A$809,DATABASE!$C$2:$C$809)</f>
        <v>PAYMENT POINT</v>
      </c>
      <c r="E703" s="184" t="s">
        <v>351</v>
      </c>
      <c r="F703" s="184" t="s">
        <v>243</v>
      </c>
      <c r="G703" s="184" t="s">
        <v>2033</v>
      </c>
      <c r="H703" s="184">
        <v>202512.0</v>
      </c>
      <c r="I703" s="184" t="s">
        <v>461</v>
      </c>
      <c r="J703" s="182"/>
      <c r="K703" s="184"/>
      <c r="L703" s="182" t="s">
        <v>2035</v>
      </c>
      <c r="M703" s="194" t="s">
        <v>1288</v>
      </c>
      <c r="N703" s="191"/>
      <c r="O703" s="192">
        <v>1.39736</v>
      </c>
      <c r="P703" s="194"/>
      <c r="Q703" s="195">
        <f t="shared" ref="Q703:R703" si="703">(O703*24*3600*30/8)/100000</f>
        <v>4.5274464</v>
      </c>
      <c r="R703" s="195">
        <f t="shared" si="703"/>
        <v>0</v>
      </c>
      <c r="S703" s="197">
        <v>0.0</v>
      </c>
      <c r="T703" s="201">
        <f t="shared" si="684"/>
        <v>1</v>
      </c>
      <c r="U703" s="201">
        <v>0.99</v>
      </c>
      <c r="V703" s="194">
        <v>2678400.0</v>
      </c>
      <c r="W703" s="182">
        <f t="shared" si="3"/>
        <v>0</v>
      </c>
      <c r="X703" s="203" t="s">
        <v>291</v>
      </c>
      <c r="Y703" s="204">
        <v>2319819.0</v>
      </c>
      <c r="Z703" s="182"/>
      <c r="AA703" s="182"/>
      <c r="AB703" s="182"/>
      <c r="AC703" s="182"/>
      <c r="AD703" s="182"/>
      <c r="AE703" s="206">
        <f t="shared" si="137"/>
        <v>2319819</v>
      </c>
      <c r="AF703" s="207">
        <f t="shared" si="5"/>
        <v>2319819</v>
      </c>
      <c r="AG703" s="184"/>
      <c r="AH703" s="170"/>
      <c r="AI703" s="184"/>
      <c r="AJ703" s="2"/>
      <c r="AK703" s="2"/>
      <c r="AL703" s="10"/>
      <c r="AM703" s="211"/>
      <c r="AN703" s="51"/>
      <c r="AO703" s="212"/>
      <c r="AP703" s="10"/>
      <c r="AQ703" s="213"/>
      <c r="AR703" s="213"/>
      <c r="AS703" s="211"/>
      <c r="AT703" s="211"/>
      <c r="AU703" s="211"/>
      <c r="AV703" s="214"/>
      <c r="AW703" s="21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</row>
    <row r="704" ht="22.5" customHeight="1">
      <c r="A704" s="170">
        <f t="shared" si="6"/>
        <v>699</v>
      </c>
      <c r="B704" s="173" t="s">
        <v>3176</v>
      </c>
      <c r="C704" s="182" t="str">
        <f t="array" ref="C704">_xlfn.XLOOKUP(G704,DATABASE!$A$2:$A$809,DATABASE!$B$2:$B$809)</f>
        <v>Capem Klampis Jl. Klampis Jaya 17, Surabaya</v>
      </c>
      <c r="D704" s="184" t="str">
        <f t="array" ref="D704">_xlfn.XLOOKUP(G704,DATABASE!$A$2:$A$809,DATABASE!$C$2:$C$809)</f>
        <v>CAPEM</v>
      </c>
      <c r="E704" s="184" t="s">
        <v>351</v>
      </c>
      <c r="F704" s="184" t="s">
        <v>243</v>
      </c>
      <c r="G704" s="184" t="s">
        <v>904</v>
      </c>
      <c r="H704" s="184">
        <v>202512.0</v>
      </c>
      <c r="I704" s="184" t="s">
        <v>753</v>
      </c>
      <c r="J704" s="182"/>
      <c r="K704" s="184"/>
      <c r="L704" s="182" t="s">
        <v>906</v>
      </c>
      <c r="M704" s="194" t="s">
        <v>4770</v>
      </c>
      <c r="N704" s="191"/>
      <c r="O704" s="192">
        <v>22.14</v>
      </c>
      <c r="P704" s="194"/>
      <c r="Q704" s="195">
        <f t="shared" ref="Q704:R704" si="704">(O704*24*3600*30/8)/100000</f>
        <v>71.7336</v>
      </c>
      <c r="R704" s="195">
        <f t="shared" si="704"/>
        <v>0</v>
      </c>
      <c r="S704" s="197">
        <v>0.0</v>
      </c>
      <c r="T704" s="201">
        <f t="shared" si="684"/>
        <v>1</v>
      </c>
      <c r="U704" s="201">
        <v>0.99</v>
      </c>
      <c r="V704" s="194">
        <v>2678400.0</v>
      </c>
      <c r="W704" s="182">
        <f t="shared" si="3"/>
        <v>0</v>
      </c>
      <c r="X704" s="203" t="s">
        <v>291</v>
      </c>
      <c r="Y704" s="204">
        <v>2792792.0</v>
      </c>
      <c r="Z704" s="182"/>
      <c r="AA704" s="182"/>
      <c r="AB704" s="182"/>
      <c r="AC704" s="182"/>
      <c r="AD704" s="182"/>
      <c r="AE704" s="206">
        <f t="shared" si="137"/>
        <v>2792792</v>
      </c>
      <c r="AF704" s="207">
        <f t="shared" si="5"/>
        <v>2792792</v>
      </c>
      <c r="AG704" s="184"/>
      <c r="AH704" s="170"/>
      <c r="AI704" s="184"/>
      <c r="AJ704" s="2"/>
      <c r="AK704" s="2"/>
      <c r="AL704" s="10"/>
      <c r="AM704" s="211"/>
      <c r="AN704" s="51"/>
      <c r="AO704" s="212"/>
      <c r="AP704" s="10"/>
      <c r="AQ704" s="213"/>
      <c r="AR704" s="213"/>
      <c r="AS704" s="211"/>
      <c r="AT704" s="211"/>
      <c r="AU704" s="211"/>
      <c r="AV704" s="214"/>
      <c r="AW704" s="21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</row>
    <row r="705" ht="22.5" customHeight="1">
      <c r="A705" s="170">
        <f t="shared" si="6"/>
        <v>700</v>
      </c>
      <c r="B705" s="173" t="s">
        <v>3176</v>
      </c>
      <c r="C705" s="182" t="str">
        <f t="array" ref="C705">_xlfn.XLOOKUP(G705,DATABASE!$A$2:$A$809,DATABASE!$B$2:$B$809)</f>
        <v>ATM Juanda, Bandara Terminal T1,Jl. Ir. H. Juanda, Betro, Kec. Sedati, Kabupaten Sidoarjo, Jawa Timur</v>
      </c>
      <c r="D705" s="184" t="str">
        <f t="array" ref="D705">_xlfn.XLOOKUP(G705,DATABASE!$A$2:$A$809,DATABASE!$C$2:$C$809)</f>
        <v>ATM</v>
      </c>
      <c r="E705" s="184" t="s">
        <v>351</v>
      </c>
      <c r="F705" s="184" t="s">
        <v>243</v>
      </c>
      <c r="G705" s="184" t="s">
        <v>2571</v>
      </c>
      <c r="H705" s="184">
        <v>202512.0</v>
      </c>
      <c r="I705" s="184" t="s">
        <v>1258</v>
      </c>
      <c r="J705" s="182"/>
      <c r="K705" s="184"/>
      <c r="L705" s="182" t="s">
        <v>2573</v>
      </c>
      <c r="M705" s="194" t="s">
        <v>4138</v>
      </c>
      <c r="N705" s="191"/>
      <c r="O705" s="192">
        <v>0.6942999999999999</v>
      </c>
      <c r="P705" s="194"/>
      <c r="Q705" s="195">
        <f t="shared" ref="Q705:R705" si="705">(O705*24*3600*30/8)/100000</f>
        <v>2.249532</v>
      </c>
      <c r="R705" s="195">
        <f t="shared" si="705"/>
        <v>0</v>
      </c>
      <c r="S705" s="197">
        <v>0.0</v>
      </c>
      <c r="T705" s="201">
        <f t="shared" si="684"/>
        <v>1</v>
      </c>
      <c r="U705" s="201">
        <v>0.99</v>
      </c>
      <c r="V705" s="194">
        <v>2678400.0</v>
      </c>
      <c r="W705" s="182">
        <f t="shared" si="3"/>
        <v>0</v>
      </c>
      <c r="X705" s="203" t="s">
        <v>291</v>
      </c>
      <c r="Y705" s="204">
        <v>1300000.0</v>
      </c>
      <c r="Z705" s="182"/>
      <c r="AA705" s="182"/>
      <c r="AB705" s="182"/>
      <c r="AC705" s="182"/>
      <c r="AD705" s="182"/>
      <c r="AE705" s="206">
        <f t="shared" si="137"/>
        <v>1300000</v>
      </c>
      <c r="AF705" s="207">
        <f t="shared" si="5"/>
        <v>1300000</v>
      </c>
      <c r="AG705" s="184"/>
      <c r="AH705" s="170"/>
      <c r="AI705" s="184"/>
      <c r="AJ705" s="2"/>
      <c r="AK705" s="2"/>
      <c r="AL705" s="10"/>
      <c r="AM705" s="211"/>
      <c r="AN705" s="51"/>
      <c r="AO705" s="212"/>
      <c r="AP705" s="10"/>
      <c r="AQ705" s="213"/>
      <c r="AR705" s="213"/>
      <c r="AS705" s="211"/>
      <c r="AT705" s="211"/>
      <c r="AU705" s="211"/>
      <c r="AV705" s="214"/>
      <c r="AW705" s="21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</row>
    <row r="706" ht="22.5" customHeight="1">
      <c r="A706" s="170">
        <f t="shared" si="6"/>
        <v>701</v>
      </c>
      <c r="B706" s="173" t="s">
        <v>3176</v>
      </c>
      <c r="C706" s="182" t="str">
        <f t="array" ref="C706">_xlfn.XLOOKUP(G706,DATABASE!$A$2:$A$809,DATABASE!$B$2:$B$809)</f>
        <v>ATM PP JT RSUD Dr. Soetomo Surabaya, Jl.Mayjend.PROF. DR. Soestopo No.6-8 Surabaya</v>
      </c>
      <c r="D706" s="184" t="str">
        <f t="array" ref="D706">_xlfn.XLOOKUP(G706,DATABASE!$A$2:$A$809,DATABASE!$C$2:$C$809)</f>
        <v>ATM</v>
      </c>
      <c r="E706" s="184" t="s">
        <v>351</v>
      </c>
      <c r="F706" s="184" t="s">
        <v>243</v>
      </c>
      <c r="G706" s="184" t="s">
        <v>435</v>
      </c>
      <c r="H706" s="184">
        <v>202512.0</v>
      </c>
      <c r="I706" s="184" t="s">
        <v>1258</v>
      </c>
      <c r="J706" s="182"/>
      <c r="K706" s="184"/>
      <c r="L706" s="182" t="s">
        <v>437</v>
      </c>
      <c r="M706" s="194" t="s">
        <v>4789</v>
      </c>
      <c r="N706" s="191"/>
      <c r="O706" s="192">
        <v>0.56923</v>
      </c>
      <c r="P706" s="194"/>
      <c r="Q706" s="195">
        <f t="shared" ref="Q706:R706" si="706">(O706*24*3600*30/8)/100000</f>
        <v>1.8443052</v>
      </c>
      <c r="R706" s="195">
        <f t="shared" si="706"/>
        <v>0</v>
      </c>
      <c r="S706" s="197">
        <v>0.0</v>
      </c>
      <c r="T706" s="201">
        <f t="shared" si="684"/>
        <v>1</v>
      </c>
      <c r="U706" s="201">
        <v>0.99</v>
      </c>
      <c r="V706" s="194">
        <v>2678400.0</v>
      </c>
      <c r="W706" s="182">
        <f t="shared" si="3"/>
        <v>0</v>
      </c>
      <c r="X706" s="203" t="s">
        <v>291</v>
      </c>
      <c r="Y706" s="204">
        <v>1300000.0</v>
      </c>
      <c r="Z706" s="182"/>
      <c r="AA706" s="182"/>
      <c r="AB706" s="182"/>
      <c r="AC706" s="182"/>
      <c r="AD706" s="182"/>
      <c r="AE706" s="206">
        <f t="shared" si="137"/>
        <v>1300000</v>
      </c>
      <c r="AF706" s="207">
        <f t="shared" si="5"/>
        <v>1300000</v>
      </c>
      <c r="AG706" s="184"/>
      <c r="AH706" s="170"/>
      <c r="AI706" s="184"/>
      <c r="AJ706" s="2"/>
      <c r="AK706" s="2"/>
      <c r="AL706" s="10"/>
      <c r="AM706" s="211"/>
      <c r="AN706" s="51"/>
      <c r="AO706" s="212"/>
      <c r="AP706" s="10"/>
      <c r="AQ706" s="213"/>
      <c r="AR706" s="213"/>
      <c r="AS706" s="211"/>
      <c r="AT706" s="211"/>
      <c r="AU706" s="211"/>
      <c r="AV706" s="214"/>
      <c r="AW706" s="21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</row>
    <row r="707" ht="22.5" customHeight="1">
      <c r="A707" s="170">
        <f t="shared" si="6"/>
        <v>702</v>
      </c>
      <c r="B707" s="173" t="s">
        <v>3176</v>
      </c>
      <c r="C707" s="182" t="str">
        <f t="array" ref="C707">_xlfn.XLOOKUP(G707,DATABASE!$A$2:$A$809,DATABASE!$B$2:$B$809)</f>
        <v>ATM ASEEC UNAIR, Jl. Airlangga No. 4-6, Surabaya</v>
      </c>
      <c r="D707" s="184" t="str">
        <f t="array" ref="D707">_xlfn.XLOOKUP(G707,DATABASE!$A$2:$A$809,DATABASE!$C$2:$C$809)</f>
        <v>ATM</v>
      </c>
      <c r="E707" s="184" t="s">
        <v>351</v>
      </c>
      <c r="F707" s="184" t="s">
        <v>243</v>
      </c>
      <c r="G707" s="184" t="s">
        <v>2588</v>
      </c>
      <c r="H707" s="184">
        <v>202512.0</v>
      </c>
      <c r="I707" s="184" t="s">
        <v>1258</v>
      </c>
      <c r="J707" s="182"/>
      <c r="K707" s="184"/>
      <c r="L707" s="182" t="s">
        <v>2590</v>
      </c>
      <c r="M707" s="194" t="s">
        <v>4798</v>
      </c>
      <c r="N707" s="191"/>
      <c r="O707" s="192">
        <v>1.25993</v>
      </c>
      <c r="P707" s="194"/>
      <c r="Q707" s="195">
        <f t="shared" ref="Q707:R707" si="707">(O707*24*3600*30/8)/100000</f>
        <v>4.0821732</v>
      </c>
      <c r="R707" s="195">
        <f t="shared" si="707"/>
        <v>0</v>
      </c>
      <c r="S707" s="197">
        <v>0.0</v>
      </c>
      <c r="T707" s="201">
        <f t="shared" si="684"/>
        <v>1</v>
      </c>
      <c r="U707" s="201">
        <v>0.99</v>
      </c>
      <c r="V707" s="194">
        <v>2678400.0</v>
      </c>
      <c r="W707" s="182">
        <f t="shared" si="3"/>
        <v>0</v>
      </c>
      <c r="X707" s="203" t="s">
        <v>291</v>
      </c>
      <c r="Y707" s="204">
        <v>1300000.0</v>
      </c>
      <c r="Z707" s="182"/>
      <c r="AA707" s="182"/>
      <c r="AB707" s="182"/>
      <c r="AC707" s="182"/>
      <c r="AD707" s="182"/>
      <c r="AE707" s="206">
        <f t="shared" si="137"/>
        <v>1300000</v>
      </c>
      <c r="AF707" s="207">
        <f t="shared" si="5"/>
        <v>1300000</v>
      </c>
      <c r="AG707" s="184"/>
      <c r="AH707" s="170"/>
      <c r="AI707" s="184"/>
      <c r="AJ707" s="2"/>
      <c r="AK707" s="2"/>
      <c r="AL707" s="10"/>
      <c r="AM707" s="272"/>
      <c r="AN707" s="51"/>
      <c r="AO707" s="212"/>
      <c r="AP707" s="10"/>
      <c r="AQ707" s="213"/>
      <c r="AR707" s="213"/>
      <c r="AS707" s="211"/>
      <c r="AT707" s="211"/>
      <c r="AU707" s="211"/>
      <c r="AV707" s="214"/>
      <c r="AW707" s="21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</row>
    <row r="708" ht="22.5" customHeight="1">
      <c r="A708" s="170">
        <f t="shared" si="6"/>
        <v>703</v>
      </c>
      <c r="B708" s="173" t="s">
        <v>3176</v>
      </c>
      <c r="C708" s="182" t="str">
        <f t="array" ref="C708">_xlfn.XLOOKUP(G708,DATABASE!$A$2:$A$809,DATABASE!$B$2:$B$809)</f>
        <v>ATM UNTAG, Jl. Semolowaru No. 45 Surabaya</v>
      </c>
      <c r="D708" s="184" t="str">
        <f t="array" ref="D708">_xlfn.XLOOKUP(G708,DATABASE!$A$2:$A$809,DATABASE!$C$2:$C$809)</f>
        <v>ATM</v>
      </c>
      <c r="E708" s="184" t="s">
        <v>351</v>
      </c>
      <c r="F708" s="184" t="s">
        <v>243</v>
      </c>
      <c r="G708" s="184" t="s">
        <v>2174</v>
      </c>
      <c r="H708" s="184">
        <v>202512.0</v>
      </c>
      <c r="I708" s="184" t="s">
        <v>1258</v>
      </c>
      <c r="J708" s="384"/>
      <c r="K708" s="384"/>
      <c r="L708" s="555" t="s">
        <v>4808</v>
      </c>
      <c r="M708" s="556">
        <v>43041.0</v>
      </c>
      <c r="N708" s="387"/>
      <c r="O708" s="192">
        <v>6.58</v>
      </c>
      <c r="P708" s="384"/>
      <c r="Q708" s="427">
        <v>0.0</v>
      </c>
      <c r="R708" s="427">
        <v>0.0</v>
      </c>
      <c r="S708" s="197">
        <v>0.0</v>
      </c>
      <c r="T708" s="201">
        <f t="shared" si="684"/>
        <v>1</v>
      </c>
      <c r="U708" s="388">
        <v>0.99</v>
      </c>
      <c r="V708" s="194">
        <v>2678400.0</v>
      </c>
      <c r="W708" s="182">
        <f t="shared" si="3"/>
        <v>0</v>
      </c>
      <c r="X708" s="203" t="s">
        <v>291</v>
      </c>
      <c r="Y708" s="195">
        <v>1300000.0</v>
      </c>
      <c r="Z708" s="560"/>
      <c r="AA708" s="560"/>
      <c r="AB708" s="560"/>
      <c r="AC708" s="560"/>
      <c r="AD708" s="560"/>
      <c r="AE708" s="206">
        <f t="shared" si="137"/>
        <v>1300000</v>
      </c>
      <c r="AF708" s="207">
        <f t="shared" si="5"/>
        <v>1300000</v>
      </c>
      <c r="AG708" s="184"/>
      <c r="AH708" s="170"/>
      <c r="AI708" s="184"/>
      <c r="AJ708" s="2"/>
      <c r="AK708" s="2"/>
      <c r="AL708" s="10"/>
      <c r="AM708" s="211"/>
      <c r="AN708" s="51"/>
      <c r="AO708" s="212"/>
      <c r="AP708" s="10"/>
      <c r="AQ708" s="213"/>
      <c r="AR708" s="213"/>
      <c r="AS708" s="211"/>
      <c r="AT708" s="211"/>
      <c r="AU708" s="211"/>
      <c r="AV708" s="214"/>
      <c r="AW708" s="214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</row>
    <row r="709" ht="22.5" customHeight="1">
      <c r="A709" s="170">
        <f t="shared" si="6"/>
        <v>704</v>
      </c>
      <c r="B709" s="173" t="s">
        <v>3182</v>
      </c>
      <c r="C709" s="182" t="str">
        <f t="array" ref="C709">_xlfn.XLOOKUP(G709,DATABASE!$A$2:$A$809,DATABASE!$B$2:$B$809)</f>
        <v>Cabang Perak.JL. Perak Timur No.262 Surabaya</v>
      </c>
      <c r="D709" s="184" t="str">
        <f t="array" ref="D709">_xlfn.XLOOKUP(G709,DATABASE!$A$2:$A$809,DATABASE!$C$2:$C$809)</f>
        <v>CABANG</v>
      </c>
      <c r="E709" s="184" t="s">
        <v>351</v>
      </c>
      <c r="F709" s="184" t="s">
        <v>243</v>
      </c>
      <c r="G709" s="184" t="s">
        <v>975</v>
      </c>
      <c r="H709" s="184">
        <v>202512.0</v>
      </c>
      <c r="I709" s="184" t="s">
        <v>575</v>
      </c>
      <c r="J709" s="182"/>
      <c r="K709" s="184"/>
      <c r="L709" s="182" t="s">
        <v>977</v>
      </c>
      <c r="M709" s="194" t="s">
        <v>3039</v>
      </c>
      <c r="N709" s="191"/>
      <c r="O709" s="192">
        <v>61.58</v>
      </c>
      <c r="P709" s="194"/>
      <c r="Q709" s="195">
        <f t="shared" ref="Q709:R709" si="708">(O709*24*3600*30/8)/100000</f>
        <v>199.5192</v>
      </c>
      <c r="R709" s="195">
        <f t="shared" si="708"/>
        <v>0</v>
      </c>
      <c r="S709" s="197">
        <v>5220.0</v>
      </c>
      <c r="T709" s="201">
        <f t="shared" si="684"/>
        <v>0.9980510753</v>
      </c>
      <c r="U709" s="201">
        <v>0.99</v>
      </c>
      <c r="V709" s="194">
        <v>2678400.0</v>
      </c>
      <c r="W709" s="182">
        <f t="shared" si="3"/>
        <v>0</v>
      </c>
      <c r="X709" s="203" t="s">
        <v>291</v>
      </c>
      <c r="Y709" s="204">
        <v>3671171.0</v>
      </c>
      <c r="Z709" s="182"/>
      <c r="AA709" s="182"/>
      <c r="AB709" s="182"/>
      <c r="AC709" s="182"/>
      <c r="AD709" s="182"/>
      <c r="AE709" s="206">
        <f t="shared" si="137"/>
        <v>3671171</v>
      </c>
      <c r="AF709" s="207">
        <f t="shared" si="5"/>
        <v>3671171</v>
      </c>
      <c r="AG709" s="560"/>
      <c r="AH709" s="847"/>
      <c r="AI709" s="561"/>
      <c r="AJ709" s="2"/>
      <c r="AK709" s="35"/>
      <c r="AL709" s="39"/>
      <c r="AM709" s="211"/>
      <c r="AN709" s="51"/>
      <c r="AO709" s="212"/>
      <c r="AP709" s="10"/>
      <c r="AQ709" s="213"/>
      <c r="AR709" s="213"/>
      <c r="AS709" s="211"/>
      <c r="AT709" s="211"/>
      <c r="AU709" s="211"/>
      <c r="AV709" s="214"/>
      <c r="AW709" s="214"/>
      <c r="AX709" s="310"/>
      <c r="AY709" s="310"/>
      <c r="AZ709" s="310"/>
      <c r="BA709" s="310"/>
      <c r="BB709" s="310"/>
      <c r="BC709" s="310"/>
      <c r="BD709" s="310"/>
      <c r="BE709" s="310"/>
      <c r="BF709" s="310"/>
      <c r="BG709" s="310"/>
      <c r="BH709" s="310"/>
      <c r="BI709" s="310"/>
      <c r="BJ709" s="310"/>
      <c r="BK709" s="310"/>
      <c r="BL709" s="310"/>
      <c r="BM709" s="310"/>
      <c r="BN709" s="310"/>
      <c r="BO709" s="310"/>
      <c r="BP709" s="310"/>
      <c r="BQ709" s="310"/>
      <c r="BR709" s="310"/>
      <c r="BS709" s="310"/>
      <c r="BT709" s="310"/>
      <c r="BU709" s="310"/>
    </row>
    <row r="710" ht="22.5" customHeight="1">
      <c r="A710" s="170">
        <f t="shared" si="6"/>
        <v>705</v>
      </c>
      <c r="B710" s="173" t="s">
        <v>3182</v>
      </c>
      <c r="C710" s="182" t="str">
        <f t="array" ref="C710">_xlfn.XLOOKUP(G710,DATABASE!$A$2:$A$809,DATABASE!$B$2:$B$809)</f>
        <v>Kantor Kas Dinoyo,Jl. Dinoyo Surabaya</v>
      </c>
      <c r="D710" s="184" t="str">
        <f t="array" ref="D710">_xlfn.XLOOKUP(G710,DATABASE!$A$2:$A$809,DATABASE!$C$2:$C$809)</f>
        <v>KANTOR KAS</v>
      </c>
      <c r="E710" s="184" t="s">
        <v>351</v>
      </c>
      <c r="F710" s="184" t="s">
        <v>243</v>
      </c>
      <c r="G710" s="184" t="s">
        <v>2069</v>
      </c>
      <c r="H710" s="184">
        <v>202512.0</v>
      </c>
      <c r="I710" s="184" t="s">
        <v>461</v>
      </c>
      <c r="J710" s="182"/>
      <c r="K710" s="184"/>
      <c r="L710" s="182" t="s">
        <v>2071</v>
      </c>
      <c r="M710" s="191">
        <v>44136.0</v>
      </c>
      <c r="N710" s="191"/>
      <c r="O710" s="192">
        <v>0.94964</v>
      </c>
      <c r="P710" s="194"/>
      <c r="Q710" s="195">
        <f t="shared" ref="Q710:R710" si="709">(O710*24*3600*30/8)/100000</f>
        <v>3.0768336</v>
      </c>
      <c r="R710" s="195">
        <f t="shared" si="709"/>
        <v>0</v>
      </c>
      <c r="S710" s="197">
        <v>0.0</v>
      </c>
      <c r="T710" s="201">
        <f t="shared" si="684"/>
        <v>1</v>
      </c>
      <c r="U710" s="201">
        <v>0.99</v>
      </c>
      <c r="V710" s="194">
        <v>2678400.0</v>
      </c>
      <c r="W710" s="182">
        <f t="shared" si="3"/>
        <v>0</v>
      </c>
      <c r="X710" s="203" t="s">
        <v>291</v>
      </c>
      <c r="Y710" s="204">
        <v>2319819.0</v>
      </c>
      <c r="Z710" s="182"/>
      <c r="AA710" s="182"/>
      <c r="AB710" s="182"/>
      <c r="AC710" s="182"/>
      <c r="AD710" s="182"/>
      <c r="AE710" s="206">
        <f t="shared" si="137"/>
        <v>2319819</v>
      </c>
      <c r="AF710" s="207">
        <f t="shared" si="5"/>
        <v>2319819</v>
      </c>
      <c r="AG710" s="207">
        <v>4.7315932E7</v>
      </c>
      <c r="AH710" s="170"/>
      <c r="AI710" s="184"/>
      <c r="AJ710" s="2"/>
      <c r="AK710" s="2"/>
      <c r="AL710" s="10"/>
      <c r="AM710" s="211"/>
      <c r="AN710" s="51"/>
      <c r="AO710" s="212"/>
      <c r="AP710" s="10"/>
      <c r="AQ710" s="213"/>
      <c r="AR710" s="213"/>
      <c r="AS710" s="211"/>
      <c r="AT710" s="211"/>
      <c r="AU710" s="211"/>
      <c r="AV710" s="214"/>
      <c r="AW710" s="21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</row>
    <row r="711" ht="22.5" customHeight="1">
      <c r="A711" s="170">
        <f t="shared" si="6"/>
        <v>706</v>
      </c>
      <c r="B711" s="173" t="s">
        <v>3182</v>
      </c>
      <c r="C711" s="182" t="str">
        <f t="array" ref="C711">_xlfn.XLOOKUP(G711,DATABASE!$A$2:$A$809,DATABASE!$B$2:$B$809)</f>
        <v>Host To Host &amp; KK Gedung TPS, Jl. Tanjung Mutiara 1 Surabaya -PELINDO III PERAK</v>
      </c>
      <c r="D711" s="184" t="str">
        <f t="array" ref="D711">_xlfn.XLOOKUP(G711,DATABASE!$A$2:$A$809,DATABASE!$C$2:$C$809)</f>
        <v>H2H</v>
      </c>
      <c r="E711" s="184" t="s">
        <v>351</v>
      </c>
      <c r="F711" s="184" t="s">
        <v>243</v>
      </c>
      <c r="G711" s="184" t="s">
        <v>760</v>
      </c>
      <c r="H711" s="184">
        <v>202512.0</v>
      </c>
      <c r="I711" s="184" t="s">
        <v>461</v>
      </c>
      <c r="J711" s="182"/>
      <c r="K711" s="184"/>
      <c r="L711" s="182" t="s">
        <v>762</v>
      </c>
      <c r="M711" s="191">
        <v>42278.0</v>
      </c>
      <c r="N711" s="191"/>
      <c r="O711" s="192">
        <v>29.85</v>
      </c>
      <c r="P711" s="194"/>
      <c r="Q711" s="195">
        <f t="shared" ref="Q711:R711" si="710">(O711*24*3600*30/8)/100000</f>
        <v>96.714</v>
      </c>
      <c r="R711" s="195">
        <f t="shared" si="710"/>
        <v>0</v>
      </c>
      <c r="S711" s="197">
        <v>0.0</v>
      </c>
      <c r="T711" s="201">
        <f t="shared" si="684"/>
        <v>1</v>
      </c>
      <c r="U711" s="201">
        <v>0.99</v>
      </c>
      <c r="V711" s="194">
        <v>2678400.0</v>
      </c>
      <c r="W711" s="182">
        <f t="shared" si="3"/>
        <v>0</v>
      </c>
      <c r="X711" s="203" t="s">
        <v>291</v>
      </c>
      <c r="Y711" s="204">
        <v>2319819.0</v>
      </c>
      <c r="Z711" s="182"/>
      <c r="AA711" s="182"/>
      <c r="AB711" s="182"/>
      <c r="AC711" s="182"/>
      <c r="AD711" s="182"/>
      <c r="AE711" s="206">
        <f t="shared" si="137"/>
        <v>2319819</v>
      </c>
      <c r="AF711" s="207">
        <f t="shared" si="5"/>
        <v>2319819</v>
      </c>
      <c r="AG711" s="184"/>
      <c r="AH711" s="170"/>
      <c r="AI711" s="184"/>
      <c r="AJ711" s="2"/>
      <c r="AK711" s="2"/>
      <c r="AL711" s="10"/>
      <c r="AM711" s="211"/>
      <c r="AN711" s="51"/>
      <c r="AO711" s="212"/>
      <c r="AP711" s="10"/>
      <c r="AQ711" s="213"/>
      <c r="AR711" s="213"/>
      <c r="AS711" s="211"/>
      <c r="AT711" s="211"/>
      <c r="AU711" s="211"/>
      <c r="AV711" s="214"/>
      <c r="AW711" s="21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</row>
    <row r="712" ht="22.5" customHeight="1">
      <c r="A712" s="170">
        <f t="shared" si="6"/>
        <v>707</v>
      </c>
      <c r="B712" s="173" t="s">
        <v>3182</v>
      </c>
      <c r="C712" s="182" t="str">
        <f t="array" ref="C712">_xlfn.XLOOKUP(G712,DATABASE!$A$2:$A$809,DATABASE!$B$2:$B$809)</f>
        <v>Host To Host KK Pelindo, Jl Perak Timur 620, Surabaya</v>
      </c>
      <c r="D712" s="184" t="str">
        <f t="array" ref="D712">_xlfn.XLOOKUP(G712,DATABASE!$A$2:$A$809,DATABASE!$C$2:$C$809)</f>
        <v>H2H</v>
      </c>
      <c r="E712" s="184" t="s">
        <v>351</v>
      </c>
      <c r="F712" s="184" t="s">
        <v>243</v>
      </c>
      <c r="G712" s="184" t="s">
        <v>763</v>
      </c>
      <c r="H712" s="184">
        <v>202512.0</v>
      </c>
      <c r="I712" s="184" t="s">
        <v>461</v>
      </c>
      <c r="J712" s="182"/>
      <c r="K712" s="184"/>
      <c r="L712" s="182" t="s">
        <v>765</v>
      </c>
      <c r="M712" s="194" t="s">
        <v>4850</v>
      </c>
      <c r="N712" s="191"/>
      <c r="O712" s="192">
        <v>2.62</v>
      </c>
      <c r="P712" s="194"/>
      <c r="Q712" s="195">
        <f t="shared" ref="Q712:R712" si="711">(O712*24*3600*30/8)/100000</f>
        <v>8.4888</v>
      </c>
      <c r="R712" s="195">
        <f t="shared" si="711"/>
        <v>0</v>
      </c>
      <c r="S712" s="197">
        <v>0.0</v>
      </c>
      <c r="T712" s="201">
        <f t="shared" si="684"/>
        <v>1</v>
      </c>
      <c r="U712" s="201">
        <v>0.99</v>
      </c>
      <c r="V712" s="194">
        <v>2678400.0</v>
      </c>
      <c r="W712" s="182">
        <f t="shared" si="3"/>
        <v>0</v>
      </c>
      <c r="X712" s="203" t="s">
        <v>291</v>
      </c>
      <c r="Y712" s="204">
        <v>2319819.0</v>
      </c>
      <c r="Z712" s="182"/>
      <c r="AA712" s="182"/>
      <c r="AB712" s="182"/>
      <c r="AC712" s="182"/>
      <c r="AD712" s="182"/>
      <c r="AE712" s="206">
        <f t="shared" si="137"/>
        <v>2319819</v>
      </c>
      <c r="AF712" s="207">
        <f t="shared" si="5"/>
        <v>2319819</v>
      </c>
      <c r="AG712" s="184"/>
      <c r="AH712" s="170" t="s">
        <v>276</v>
      </c>
      <c r="AI712" s="184"/>
      <c r="AJ712" s="2"/>
      <c r="AK712" s="2"/>
      <c r="AL712" s="10"/>
      <c r="AM712" s="211"/>
      <c r="AN712" s="51"/>
      <c r="AO712" s="212"/>
      <c r="AP712" s="10"/>
      <c r="AQ712" s="213"/>
      <c r="AR712" s="213"/>
      <c r="AS712" s="211"/>
      <c r="AT712" s="211"/>
      <c r="AU712" s="211"/>
      <c r="AV712" s="214"/>
      <c r="AW712" s="21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</row>
    <row r="713" ht="22.5" customHeight="1">
      <c r="A713" s="170">
        <f t="shared" si="6"/>
        <v>708</v>
      </c>
      <c r="B713" s="173" t="s">
        <v>3182</v>
      </c>
      <c r="C713" s="182" t="str">
        <f t="array" ref="C713">_xlfn.XLOOKUP(G713,DATABASE!$A$2:$A$809,DATABASE!$B$2:$B$809)</f>
        <v>Payment Point Barunawati Jl Perak barat 173 Sby</v>
      </c>
      <c r="D713" s="184" t="str">
        <f t="array" ref="D713">_xlfn.XLOOKUP(G713,DATABASE!$A$2:$A$809,DATABASE!$C$2:$C$809)</f>
        <v>PAYMENT POINT</v>
      </c>
      <c r="E713" s="184" t="s">
        <v>351</v>
      </c>
      <c r="F713" s="184" t="s">
        <v>243</v>
      </c>
      <c r="G713" s="184" t="s">
        <v>1752</v>
      </c>
      <c r="H713" s="184">
        <v>202512.0</v>
      </c>
      <c r="I713" s="184" t="s">
        <v>461</v>
      </c>
      <c r="J713" s="182"/>
      <c r="K713" s="184"/>
      <c r="L713" s="182" t="s">
        <v>1754</v>
      </c>
      <c r="M713" s="194" t="s">
        <v>1658</v>
      </c>
      <c r="N713" s="191"/>
      <c r="O713" s="192">
        <v>0.68556</v>
      </c>
      <c r="P713" s="194"/>
      <c r="Q713" s="195">
        <f t="shared" ref="Q713:R713" si="712">(O713*24*3600*30/8)/100000</f>
        <v>2.2212144</v>
      </c>
      <c r="R713" s="195">
        <f t="shared" si="712"/>
        <v>0</v>
      </c>
      <c r="S713" s="197">
        <v>0.0</v>
      </c>
      <c r="T713" s="201">
        <f t="shared" si="684"/>
        <v>1</v>
      </c>
      <c r="U713" s="201">
        <v>0.99</v>
      </c>
      <c r="V713" s="194">
        <v>2678400.0</v>
      </c>
      <c r="W713" s="182">
        <f t="shared" si="3"/>
        <v>0</v>
      </c>
      <c r="X713" s="203" t="s">
        <v>291</v>
      </c>
      <c r="Y713" s="204">
        <v>2319819.0</v>
      </c>
      <c r="Z713" s="182"/>
      <c r="AA713" s="182"/>
      <c r="AB713" s="182"/>
      <c r="AC713" s="182"/>
      <c r="AD713" s="182"/>
      <c r="AE713" s="206">
        <f t="shared" si="137"/>
        <v>2319819</v>
      </c>
      <c r="AF713" s="207">
        <f t="shared" si="5"/>
        <v>2319819</v>
      </c>
      <c r="AG713" s="184"/>
      <c r="AH713" s="170"/>
      <c r="AI713" s="184"/>
      <c r="AJ713" s="2"/>
      <c r="AK713" s="2"/>
      <c r="AL713" s="10"/>
      <c r="AM713" s="211"/>
      <c r="AN713" s="51"/>
      <c r="AO713" s="212"/>
      <c r="AP713" s="10"/>
      <c r="AQ713" s="213"/>
      <c r="AR713" s="213"/>
      <c r="AS713" s="211"/>
      <c r="AT713" s="211"/>
      <c r="AU713" s="211"/>
      <c r="AV713" s="214"/>
      <c r="AW713" s="21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</row>
    <row r="714" ht="22.5" customHeight="1">
      <c r="A714" s="170">
        <f t="shared" si="6"/>
        <v>709</v>
      </c>
      <c r="B714" s="173" t="s">
        <v>3182</v>
      </c>
      <c r="C714" s="182" t="str">
        <f t="array" ref="C714">_xlfn.XLOOKUP(G714,DATABASE!$A$2:$A$809,DATABASE!$B$2:$B$809)</f>
        <v>ATM Barunawati Jl Perak barat 173 Surabaya</v>
      </c>
      <c r="D714" s="184" t="str">
        <f t="array" ref="D714">_xlfn.XLOOKUP(G714,DATABASE!$A$2:$A$809,DATABASE!$C$2:$C$809)</f>
        <v>ATM</v>
      </c>
      <c r="E714" s="184" t="s">
        <v>351</v>
      </c>
      <c r="F714" s="184" t="s">
        <v>243</v>
      </c>
      <c r="G714" s="184" t="s">
        <v>1755</v>
      </c>
      <c r="H714" s="184">
        <v>202512.0</v>
      </c>
      <c r="I714" s="184" t="s">
        <v>1258</v>
      </c>
      <c r="J714" s="182"/>
      <c r="K714" s="184"/>
      <c r="L714" s="182" t="s">
        <v>1757</v>
      </c>
      <c r="M714" s="191">
        <v>45630.0</v>
      </c>
      <c r="N714" s="191"/>
      <c r="O714" s="192">
        <v>46.17</v>
      </c>
      <c r="P714" s="194"/>
      <c r="Q714" s="195">
        <f t="shared" ref="Q714:R714" si="713">(O714*24*3600*30/8)/100000</f>
        <v>149.5908</v>
      </c>
      <c r="R714" s="195">
        <f t="shared" si="713"/>
        <v>0</v>
      </c>
      <c r="S714" s="197">
        <v>0.0</v>
      </c>
      <c r="T714" s="201">
        <f t="shared" si="684"/>
        <v>1</v>
      </c>
      <c r="U714" s="201">
        <v>0.99</v>
      </c>
      <c r="V714" s="194">
        <v>2678400.0</v>
      </c>
      <c r="W714" s="182">
        <f t="shared" si="3"/>
        <v>0</v>
      </c>
      <c r="X714" s="203" t="s">
        <v>291</v>
      </c>
      <c r="Y714" s="204">
        <v>1300000.0</v>
      </c>
      <c r="Z714" s="182"/>
      <c r="AA714" s="182"/>
      <c r="AB714" s="182"/>
      <c r="AC714" s="182"/>
      <c r="AD714" s="182"/>
      <c r="AE714" s="206">
        <f t="shared" si="137"/>
        <v>1300000</v>
      </c>
      <c r="AF714" s="207">
        <f t="shared" si="5"/>
        <v>1300000</v>
      </c>
      <c r="AG714" s="184"/>
      <c r="AH714" s="170"/>
      <c r="AI714" s="184"/>
      <c r="AJ714" s="2"/>
      <c r="AK714" s="2"/>
      <c r="AL714" s="10"/>
      <c r="AM714" s="211"/>
      <c r="AN714" s="51"/>
      <c r="AO714" s="212"/>
      <c r="AP714" s="10"/>
      <c r="AQ714" s="213"/>
      <c r="AR714" s="213"/>
      <c r="AS714" s="211"/>
      <c r="AT714" s="211"/>
      <c r="AU714" s="211"/>
      <c r="AV714" s="214"/>
      <c r="AW714" s="21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</row>
    <row r="715" ht="22.5" customHeight="1">
      <c r="A715" s="170">
        <f t="shared" si="6"/>
        <v>710</v>
      </c>
      <c r="B715" s="173" t="s">
        <v>3182</v>
      </c>
      <c r="C715" s="182" t="str">
        <f t="array" ref="C715">_xlfn.XLOOKUP(G715,DATABASE!$A$2:$A$809,DATABASE!$B$2:$B$809)</f>
        <v>Kantor Kas ITC Mega Grosir Lantai G Blok H1 No.5 Sby</v>
      </c>
      <c r="D715" s="184" t="str">
        <f t="array" ref="D715">_xlfn.XLOOKUP(G715,DATABASE!$A$2:$A$809,DATABASE!$C$2:$C$809)</f>
        <v>KANTOR KAS</v>
      </c>
      <c r="E715" s="184" t="s">
        <v>351</v>
      </c>
      <c r="F715" s="184" t="s">
        <v>243</v>
      </c>
      <c r="G715" s="184" t="s">
        <v>1792</v>
      </c>
      <c r="H715" s="184">
        <v>202512.0</v>
      </c>
      <c r="I715" s="184" t="s">
        <v>461</v>
      </c>
      <c r="J715" s="182"/>
      <c r="K715" s="184"/>
      <c r="L715" s="182" t="s">
        <v>1794</v>
      </c>
      <c r="M715" s="194" t="s">
        <v>4186</v>
      </c>
      <c r="N715" s="191"/>
      <c r="O715" s="192">
        <v>2.94</v>
      </c>
      <c r="P715" s="194"/>
      <c r="Q715" s="195">
        <f t="shared" ref="Q715:R715" si="714">(O715*24*3600*30/8)/100000</f>
        <v>9.5256</v>
      </c>
      <c r="R715" s="195">
        <f t="shared" si="714"/>
        <v>0</v>
      </c>
      <c r="S715" s="197">
        <v>0.0</v>
      </c>
      <c r="T715" s="201">
        <f t="shared" si="684"/>
        <v>1</v>
      </c>
      <c r="U715" s="201">
        <v>0.99</v>
      </c>
      <c r="V715" s="194">
        <v>2678400.0</v>
      </c>
      <c r="W715" s="182">
        <f t="shared" si="3"/>
        <v>0</v>
      </c>
      <c r="X715" s="203" t="s">
        <v>291</v>
      </c>
      <c r="Y715" s="204">
        <v>2319819.0</v>
      </c>
      <c r="Z715" s="182"/>
      <c r="AA715" s="182"/>
      <c r="AB715" s="182"/>
      <c r="AC715" s="182"/>
      <c r="AD715" s="182"/>
      <c r="AE715" s="206">
        <f t="shared" si="137"/>
        <v>2319819</v>
      </c>
      <c r="AF715" s="207">
        <f t="shared" si="5"/>
        <v>2319819</v>
      </c>
      <c r="AG715" s="184"/>
      <c r="AH715" s="170"/>
      <c r="AI715" s="184"/>
      <c r="AJ715" s="2"/>
      <c r="AK715" s="2"/>
      <c r="AL715" s="10"/>
      <c r="AM715" s="272"/>
      <c r="AN715" s="51"/>
      <c r="AO715" s="212"/>
      <c r="AP715" s="10"/>
      <c r="AQ715" s="300"/>
      <c r="AR715" s="213"/>
      <c r="AS715" s="211"/>
      <c r="AT715" s="211"/>
      <c r="AU715" s="211"/>
      <c r="AV715" s="214"/>
      <c r="AW715" s="21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</row>
    <row r="716" ht="22.5" customHeight="1">
      <c r="A716" s="170">
        <f t="shared" si="6"/>
        <v>711</v>
      </c>
      <c r="B716" s="173" t="s">
        <v>3182</v>
      </c>
      <c r="C716" s="182" t="str">
        <f t="array" ref="C716">_xlfn.XLOOKUP(G716,DATABASE!$A$2:$A$809,DATABASE!$B$2:$B$809)</f>
        <v>Kantor Kas BPN2, Krembangan Barat</v>
      </c>
      <c r="D716" s="184" t="str">
        <f t="array" ref="D716">_xlfn.XLOOKUP(G716,DATABASE!$A$2:$A$809,DATABASE!$C$2:$C$809)</f>
        <v>KANTOR KAS</v>
      </c>
      <c r="E716" s="184" t="s">
        <v>351</v>
      </c>
      <c r="F716" s="184" t="s">
        <v>243</v>
      </c>
      <c r="G716" s="184" t="s">
        <v>1802</v>
      </c>
      <c r="H716" s="184">
        <v>202512.0</v>
      </c>
      <c r="I716" s="184" t="s">
        <v>461</v>
      </c>
      <c r="J716" s="182"/>
      <c r="K716" s="184"/>
      <c r="L716" s="182" t="s">
        <v>1799</v>
      </c>
      <c r="M716" s="191">
        <v>42156.0</v>
      </c>
      <c r="N716" s="191"/>
      <c r="O716" s="192">
        <v>1.58822</v>
      </c>
      <c r="P716" s="194"/>
      <c r="Q716" s="195">
        <f t="shared" ref="Q716:R716" si="715">(O716*24*3600*30/8)/100000</f>
        <v>5.1458328</v>
      </c>
      <c r="R716" s="195">
        <f t="shared" si="715"/>
        <v>0</v>
      </c>
      <c r="S716" s="197">
        <v>0.0</v>
      </c>
      <c r="T716" s="201">
        <f t="shared" si="684"/>
        <v>1</v>
      </c>
      <c r="U716" s="201">
        <v>0.99</v>
      </c>
      <c r="V716" s="194">
        <v>2678400.0</v>
      </c>
      <c r="W716" s="182">
        <f t="shared" si="3"/>
        <v>0</v>
      </c>
      <c r="X716" s="203" t="s">
        <v>291</v>
      </c>
      <c r="Y716" s="204">
        <v>2319819.0</v>
      </c>
      <c r="Z716" s="182"/>
      <c r="AA716" s="182"/>
      <c r="AB716" s="182"/>
      <c r="AC716" s="182"/>
      <c r="AD716" s="182"/>
      <c r="AE716" s="206">
        <f t="shared" si="137"/>
        <v>2319819</v>
      </c>
      <c r="AF716" s="207">
        <f t="shared" si="5"/>
        <v>2319819</v>
      </c>
      <c r="AG716" s="184"/>
      <c r="AH716" s="170"/>
      <c r="AI716" s="184"/>
      <c r="AJ716" s="2"/>
      <c r="AK716" s="2"/>
      <c r="AL716" s="10"/>
      <c r="AM716" s="211"/>
      <c r="AN716" s="51"/>
      <c r="AO716" s="212"/>
      <c r="AP716" s="10"/>
      <c r="AQ716" s="213"/>
      <c r="AR716" s="213"/>
      <c r="AS716" s="211"/>
      <c r="AT716" s="211"/>
      <c r="AU716" s="211"/>
      <c r="AV716" s="214"/>
      <c r="AW716" s="21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</row>
    <row r="717" ht="22.5" customHeight="1">
      <c r="A717" s="170">
        <f t="shared" si="6"/>
        <v>712</v>
      </c>
      <c r="B717" s="173" t="s">
        <v>3182</v>
      </c>
      <c r="C717" s="182" t="str">
        <f t="array" ref="C717">_xlfn.XLOOKUP(G717,DATABASE!$A$2:$A$809,DATABASE!$B$2:$B$809)</f>
        <v>Kantor Kas BPN 1, Taman Puspa Raya Citraland</v>
      </c>
      <c r="D717" s="184" t="str">
        <f t="array" ref="D717">_xlfn.XLOOKUP(G717,DATABASE!$A$2:$A$809,DATABASE!$C$2:$C$809)</f>
        <v>KANTOR KAS</v>
      </c>
      <c r="E717" s="184" t="s">
        <v>351</v>
      </c>
      <c r="F717" s="184" t="s">
        <v>243</v>
      </c>
      <c r="G717" s="184" t="s">
        <v>1573</v>
      </c>
      <c r="H717" s="184">
        <v>202512.0</v>
      </c>
      <c r="I717" s="184" t="s">
        <v>461</v>
      </c>
      <c r="J717" s="182"/>
      <c r="K717" s="184"/>
      <c r="L717" s="182" t="s">
        <v>1575</v>
      </c>
      <c r="M717" s="194" t="s">
        <v>4895</v>
      </c>
      <c r="N717" s="191"/>
      <c r="O717" s="192">
        <v>2.50074</v>
      </c>
      <c r="P717" s="194"/>
      <c r="Q717" s="195">
        <f t="shared" ref="Q717:R717" si="716">(O717*24*3600*30/8)/100000</f>
        <v>8.1023976</v>
      </c>
      <c r="R717" s="195">
        <f t="shared" si="716"/>
        <v>0</v>
      </c>
      <c r="S717" s="197">
        <v>0.0</v>
      </c>
      <c r="T717" s="201">
        <f t="shared" si="684"/>
        <v>1</v>
      </c>
      <c r="U717" s="201">
        <v>0.99</v>
      </c>
      <c r="V717" s="194">
        <v>2678400.0</v>
      </c>
      <c r="W717" s="182">
        <f t="shared" si="3"/>
        <v>0</v>
      </c>
      <c r="X717" s="203" t="s">
        <v>291</v>
      </c>
      <c r="Y717" s="204">
        <v>2319819.0</v>
      </c>
      <c r="Z717" s="182"/>
      <c r="AA717" s="182"/>
      <c r="AB717" s="182"/>
      <c r="AC717" s="182"/>
      <c r="AD717" s="182"/>
      <c r="AE717" s="206">
        <f t="shared" si="137"/>
        <v>2319819</v>
      </c>
      <c r="AF717" s="207">
        <f t="shared" si="5"/>
        <v>2319819</v>
      </c>
      <c r="AG717" s="184"/>
      <c r="AH717" s="170"/>
      <c r="AI717" s="184"/>
      <c r="AJ717" s="2"/>
      <c r="AK717" s="2"/>
      <c r="AL717" s="10"/>
      <c r="AM717" s="211"/>
      <c r="AN717" s="51"/>
      <c r="AO717" s="212"/>
      <c r="AP717" s="10"/>
      <c r="AQ717" s="213"/>
      <c r="AR717" s="213"/>
      <c r="AS717" s="211"/>
      <c r="AT717" s="211"/>
      <c r="AU717" s="211"/>
      <c r="AV717" s="214"/>
      <c r="AW717" s="21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</row>
    <row r="718" ht="22.5" customHeight="1">
      <c r="A718" s="170">
        <f t="shared" si="6"/>
        <v>713</v>
      </c>
      <c r="B718" s="173" t="s">
        <v>3182</v>
      </c>
      <c r="C718" s="182" t="str">
        <f t="array" ref="C718">_xlfn.XLOOKUP(G718,DATABASE!$A$2:$A$809,DATABASE!$B$2:$B$809)</f>
        <v>Kantor Fungsional PELINDO III Cabang Perak,Jl. Perak Timur 478, Surabaya</v>
      </c>
      <c r="D718" s="184" t="str">
        <f t="array" ref="D718">_xlfn.XLOOKUP(G718,DATABASE!$A$2:$A$809,DATABASE!$C$2:$C$809)</f>
        <v>KANTOR FUNGSIONAL</v>
      </c>
      <c r="E718" s="184" t="s">
        <v>351</v>
      </c>
      <c r="F718" s="184" t="s">
        <v>243</v>
      </c>
      <c r="G718" s="184" t="s">
        <v>2470</v>
      </c>
      <c r="H718" s="184">
        <v>202512.0</v>
      </c>
      <c r="I718" s="184" t="s">
        <v>461</v>
      </c>
      <c r="J718" s="182"/>
      <c r="K718" s="184"/>
      <c r="L718" s="182" t="s">
        <v>2472</v>
      </c>
      <c r="M718" s="191">
        <v>42370.0</v>
      </c>
      <c r="N718" s="191"/>
      <c r="O718" s="192">
        <v>3.2</v>
      </c>
      <c r="P718" s="194"/>
      <c r="Q718" s="195">
        <f t="shared" ref="Q718:R718" si="717">(O718*24*3600*30/8)/100000</f>
        <v>10.368</v>
      </c>
      <c r="R718" s="195">
        <f t="shared" si="717"/>
        <v>0</v>
      </c>
      <c r="S718" s="197">
        <v>0.0</v>
      </c>
      <c r="T718" s="201">
        <f t="shared" si="684"/>
        <v>1</v>
      </c>
      <c r="U718" s="201">
        <v>0.99</v>
      </c>
      <c r="V718" s="194">
        <v>2678400.0</v>
      </c>
      <c r="W718" s="182">
        <f t="shared" si="3"/>
        <v>0</v>
      </c>
      <c r="X718" s="203" t="s">
        <v>291</v>
      </c>
      <c r="Y718" s="204">
        <v>2319819.0</v>
      </c>
      <c r="Z718" s="182"/>
      <c r="AA718" s="182"/>
      <c r="AB718" s="182"/>
      <c r="AC718" s="182"/>
      <c r="AD718" s="182"/>
      <c r="AE718" s="206">
        <f t="shared" si="137"/>
        <v>2319819</v>
      </c>
      <c r="AF718" s="207">
        <f t="shared" si="5"/>
        <v>2319819</v>
      </c>
      <c r="AG718" s="184"/>
      <c r="AH718" s="170"/>
      <c r="AI718" s="184"/>
      <c r="AJ718" s="2"/>
      <c r="AK718" s="2"/>
      <c r="AL718" s="10"/>
      <c r="AM718" s="211"/>
      <c r="AN718" s="51"/>
      <c r="AO718" s="212"/>
      <c r="AP718" s="10"/>
      <c r="AQ718" s="213"/>
      <c r="AR718" s="213"/>
      <c r="AS718" s="211"/>
      <c r="AT718" s="211"/>
      <c r="AU718" s="211"/>
      <c r="AV718" s="214"/>
      <c r="AW718" s="21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</row>
    <row r="719" ht="22.5" customHeight="1">
      <c r="A719" s="170">
        <f t="shared" si="6"/>
        <v>714</v>
      </c>
      <c r="B719" s="173" t="s">
        <v>3182</v>
      </c>
      <c r="C719" s="182" t="str">
        <f t="array" ref="C719">_xlfn.XLOOKUP(G719,DATABASE!$A$2:$A$809,DATABASE!$B$2:$B$809)</f>
        <v>Kantor Kas Demak, Jl. Demak No.267, Surabaya</v>
      </c>
      <c r="D719" s="184" t="str">
        <f t="array" ref="D719">_xlfn.XLOOKUP(G719,DATABASE!$A$2:$A$809,DATABASE!$C$2:$C$809)</f>
        <v>KANTOR KAS</v>
      </c>
      <c r="E719" s="184" t="s">
        <v>351</v>
      </c>
      <c r="F719" s="184" t="s">
        <v>243</v>
      </c>
      <c r="G719" s="184" t="s">
        <v>2018</v>
      </c>
      <c r="H719" s="184">
        <v>202512.0</v>
      </c>
      <c r="I719" s="184" t="s">
        <v>461</v>
      </c>
      <c r="J719" s="182"/>
      <c r="K719" s="184"/>
      <c r="L719" s="182" t="s">
        <v>2020</v>
      </c>
      <c r="M719" s="194" t="s">
        <v>4186</v>
      </c>
      <c r="N719" s="191"/>
      <c r="O719" s="192">
        <v>49.81</v>
      </c>
      <c r="P719" s="194"/>
      <c r="Q719" s="195">
        <f t="shared" ref="Q719:R719" si="718">(O719*24*3600*30/8)/100000</f>
        <v>161.3844</v>
      </c>
      <c r="R719" s="195">
        <f t="shared" si="718"/>
        <v>0</v>
      </c>
      <c r="S719" s="197">
        <v>0.0</v>
      </c>
      <c r="T719" s="201">
        <f t="shared" si="684"/>
        <v>1</v>
      </c>
      <c r="U719" s="201">
        <v>0.99</v>
      </c>
      <c r="V719" s="194">
        <v>2678400.0</v>
      </c>
      <c r="W719" s="182">
        <f t="shared" si="3"/>
        <v>0</v>
      </c>
      <c r="X719" s="203" t="s">
        <v>291</v>
      </c>
      <c r="Y719" s="204">
        <v>2319819.0</v>
      </c>
      <c r="Z719" s="182"/>
      <c r="AA719" s="182"/>
      <c r="AB719" s="182"/>
      <c r="AC719" s="182"/>
      <c r="AD719" s="182"/>
      <c r="AE719" s="206">
        <f t="shared" si="137"/>
        <v>2319819</v>
      </c>
      <c r="AF719" s="207">
        <f t="shared" si="5"/>
        <v>2319819</v>
      </c>
      <c r="AG719" s="184"/>
      <c r="AH719" s="170"/>
      <c r="AI719" s="184"/>
      <c r="AJ719" s="2"/>
      <c r="AK719" s="2"/>
      <c r="AL719" s="10"/>
      <c r="AM719" s="211"/>
      <c r="AN719" s="51"/>
      <c r="AO719" s="212"/>
      <c r="AP719" s="10"/>
      <c r="AQ719" s="213"/>
      <c r="AR719" s="213"/>
      <c r="AS719" s="211"/>
      <c r="AT719" s="211"/>
      <c r="AU719" s="211"/>
      <c r="AV719" s="214"/>
      <c r="AW719" s="21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</row>
    <row r="720" ht="22.5" customHeight="1">
      <c r="A720" s="170">
        <f t="shared" si="6"/>
        <v>715</v>
      </c>
      <c r="B720" s="173" t="s">
        <v>3182</v>
      </c>
      <c r="C720" s="182" t="str">
        <f t="array" ref="C720">_xlfn.XLOOKUP(G720,DATABASE!$A$2:$A$809,DATABASE!$B$2:$B$809)</f>
        <v>Capem Rajawali , Surabaya</v>
      </c>
      <c r="D720" s="184" t="str">
        <f t="array" ref="D720">_xlfn.XLOOKUP(G720,DATABASE!$A$2:$A$809,DATABASE!$C$2:$C$809)</f>
        <v>CAPEM</v>
      </c>
      <c r="E720" s="184" t="s">
        <v>351</v>
      </c>
      <c r="F720" s="184" t="s">
        <v>243</v>
      </c>
      <c r="G720" s="184" t="s">
        <v>869</v>
      </c>
      <c r="H720" s="184">
        <v>202512.0</v>
      </c>
      <c r="I720" s="184" t="s">
        <v>753</v>
      </c>
      <c r="J720" s="182"/>
      <c r="K720" s="184"/>
      <c r="L720" s="182" t="s">
        <v>871</v>
      </c>
      <c r="M720" s="191">
        <v>42278.0</v>
      </c>
      <c r="N720" s="191"/>
      <c r="O720" s="192">
        <v>25.4</v>
      </c>
      <c r="P720" s="194"/>
      <c r="Q720" s="195">
        <f t="shared" ref="Q720:R720" si="719">(O720*24*3600*30/8)/100000</f>
        <v>82.296</v>
      </c>
      <c r="R720" s="195">
        <f t="shared" si="719"/>
        <v>0</v>
      </c>
      <c r="S720" s="197">
        <v>0.0</v>
      </c>
      <c r="T720" s="201">
        <f t="shared" si="684"/>
        <v>1</v>
      </c>
      <c r="U720" s="201">
        <v>0.99</v>
      </c>
      <c r="V720" s="194">
        <v>2678400.0</v>
      </c>
      <c r="W720" s="182">
        <f t="shared" si="3"/>
        <v>0</v>
      </c>
      <c r="X720" s="203" t="s">
        <v>291</v>
      </c>
      <c r="Y720" s="204">
        <v>2792792.0</v>
      </c>
      <c r="Z720" s="182"/>
      <c r="AA720" s="182"/>
      <c r="AB720" s="182"/>
      <c r="AC720" s="182"/>
      <c r="AD720" s="182"/>
      <c r="AE720" s="206">
        <f t="shared" si="137"/>
        <v>2792792</v>
      </c>
      <c r="AF720" s="207">
        <f t="shared" si="5"/>
        <v>2792792</v>
      </c>
      <c r="AG720" s="184"/>
      <c r="AH720" s="170"/>
      <c r="AI720" s="184"/>
      <c r="AJ720" s="2"/>
      <c r="AK720" s="2"/>
      <c r="AL720" s="10"/>
      <c r="AM720" s="211"/>
      <c r="AN720" s="51"/>
      <c r="AO720" s="212"/>
      <c r="AP720" s="10"/>
      <c r="AQ720" s="213"/>
      <c r="AR720" s="213"/>
      <c r="AS720" s="211"/>
      <c r="AT720" s="211"/>
      <c r="AU720" s="211"/>
      <c r="AV720" s="214"/>
      <c r="AW720" s="21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</row>
    <row r="721" ht="22.5" customHeight="1">
      <c r="A721" s="170">
        <f t="shared" si="6"/>
        <v>716</v>
      </c>
      <c r="B721" s="173" t="s">
        <v>3182</v>
      </c>
      <c r="C721" s="182" t="str">
        <f t="array" ref="C721">_xlfn.XLOOKUP(G721,DATABASE!$A$2:$A$809,DATABASE!$B$2:$B$809)</f>
        <v>Bank Jatim u/ Host To Host Metro Teluk Lamong Jl. Osowilangun KM 12, Surabaya</v>
      </c>
      <c r="D721" s="184" t="str">
        <f t="array" ref="D721">_xlfn.XLOOKUP(G721,DATABASE!$A$2:$A$809,DATABASE!$C$2:$C$809)</f>
        <v>H2H METRO</v>
      </c>
      <c r="E721" s="185" t="s">
        <v>749</v>
      </c>
      <c r="F721" s="184" t="s">
        <v>243</v>
      </c>
      <c r="G721" s="184" t="s">
        <v>22</v>
      </c>
      <c r="H721" s="184">
        <v>202512.0</v>
      </c>
      <c r="I721" s="184" t="s">
        <v>753</v>
      </c>
      <c r="J721" s="182"/>
      <c r="K721" s="184"/>
      <c r="L721" s="182" t="s">
        <v>13</v>
      </c>
      <c r="M721" s="194" t="s">
        <v>4922</v>
      </c>
      <c r="N721" s="191"/>
      <c r="O721" s="192">
        <v>0.38652</v>
      </c>
      <c r="P721" s="194"/>
      <c r="Q721" s="195">
        <f t="shared" ref="Q721:R721" si="720">(O721*24*3600*30/8)/100000</f>
        <v>1.2523248</v>
      </c>
      <c r="R721" s="195">
        <f t="shared" si="720"/>
        <v>0</v>
      </c>
      <c r="S721" s="197">
        <v>0.0</v>
      </c>
      <c r="T721" s="201">
        <f t="shared" si="684"/>
        <v>1</v>
      </c>
      <c r="U721" s="201">
        <v>0.99</v>
      </c>
      <c r="V721" s="194">
        <v>2678400.0</v>
      </c>
      <c r="W721" s="182">
        <f t="shared" si="3"/>
        <v>0</v>
      </c>
      <c r="X721" s="203" t="s">
        <v>291</v>
      </c>
      <c r="Y721" s="854">
        <v>2737114.0</v>
      </c>
      <c r="Z721" s="182"/>
      <c r="AA721" s="182"/>
      <c r="AB721" s="182"/>
      <c r="AC721" s="182"/>
      <c r="AD721" s="182"/>
      <c r="AE721" s="206">
        <f t="shared" si="137"/>
        <v>2737114</v>
      </c>
      <c r="AF721" s="207">
        <f t="shared" si="5"/>
        <v>2737114</v>
      </c>
      <c r="AG721" s="184"/>
      <c r="AH721" s="170"/>
      <c r="AI721" s="184"/>
      <c r="AJ721" s="2"/>
      <c r="AK721" s="2"/>
      <c r="AL721" s="10"/>
      <c r="AM721" s="211"/>
      <c r="AN721" s="51"/>
      <c r="AO721" s="212"/>
      <c r="AP721" s="10"/>
      <c r="AQ721" s="213"/>
      <c r="AR721" s="213"/>
      <c r="AS721" s="211"/>
      <c r="AT721" s="211"/>
      <c r="AU721" s="211"/>
      <c r="AV721" s="214"/>
      <c r="AW721" s="21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</row>
    <row r="722" ht="22.5" customHeight="1">
      <c r="A722" s="170">
        <f t="shared" si="6"/>
        <v>717</v>
      </c>
      <c r="B722" s="173" t="s">
        <v>3182</v>
      </c>
      <c r="C722" s="182" t="str">
        <f t="array" ref="C722">_xlfn.XLOOKUP(G722,DATABASE!$A$2:$A$809,DATABASE!$B$2:$B$809)</f>
        <v>Bank Jatim u/ Host To Host Metro Teluk Lamong, Data Center Bank Jatim, Gedung Graha Telkom Sigma Lt. 3 Wing Timur, BSD Tangerang</v>
      </c>
      <c r="D722" s="184" t="str">
        <f t="array" ref="D722">_xlfn.XLOOKUP(G722,DATABASE!$A$2:$A$809,DATABASE!$C$2:$C$809)</f>
        <v>H2H METRO</v>
      </c>
      <c r="E722" s="185" t="s">
        <v>749</v>
      </c>
      <c r="F722" s="184" t="s">
        <v>243</v>
      </c>
      <c r="G722" s="184" t="s">
        <v>25</v>
      </c>
      <c r="H722" s="184">
        <v>202512.0</v>
      </c>
      <c r="I722" s="184" t="s">
        <v>753</v>
      </c>
      <c r="J722" s="182"/>
      <c r="K722" s="184"/>
      <c r="L722" s="182" t="s">
        <v>13</v>
      </c>
      <c r="M722" s="194" t="s">
        <v>4922</v>
      </c>
      <c r="N722" s="191"/>
      <c r="O722" s="192">
        <v>2.53088</v>
      </c>
      <c r="P722" s="195"/>
      <c r="Q722" s="195">
        <f t="shared" ref="Q722:R722" si="721">(O722*24*3600*30/8)/100000</f>
        <v>8.2000512</v>
      </c>
      <c r="R722" s="195">
        <f t="shared" si="721"/>
        <v>0</v>
      </c>
      <c r="S722" s="197">
        <v>0.0</v>
      </c>
      <c r="T722" s="201">
        <f t="shared" si="684"/>
        <v>1</v>
      </c>
      <c r="U722" s="201">
        <v>0.99</v>
      </c>
      <c r="V722" s="194">
        <v>2678400.0</v>
      </c>
      <c r="W722" s="182">
        <f t="shared" si="3"/>
        <v>0</v>
      </c>
      <c r="X722" s="203" t="s">
        <v>291</v>
      </c>
      <c r="Y722" s="854">
        <v>2737114.0</v>
      </c>
      <c r="Z722" s="182"/>
      <c r="AA722" s="182"/>
      <c r="AB722" s="182"/>
      <c r="AC722" s="182"/>
      <c r="AD722" s="182"/>
      <c r="AE722" s="206">
        <f t="shared" si="137"/>
        <v>2737114</v>
      </c>
      <c r="AF722" s="207">
        <f t="shared" si="5"/>
        <v>2737114</v>
      </c>
      <c r="AG722" s="184"/>
      <c r="AH722" s="170"/>
      <c r="AI722" s="184"/>
      <c r="AJ722" s="2"/>
      <c r="AK722" s="2"/>
      <c r="AL722" s="10"/>
      <c r="AM722" s="211"/>
      <c r="AN722" s="51"/>
      <c r="AO722" s="212"/>
      <c r="AP722" s="10"/>
      <c r="AQ722" s="213"/>
      <c r="AR722" s="213"/>
      <c r="AS722" s="211"/>
      <c r="AT722" s="211"/>
      <c r="AU722" s="211"/>
      <c r="AV722" s="214"/>
      <c r="AW722" s="21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</row>
    <row r="723" ht="22.5" customHeight="1">
      <c r="A723" s="170">
        <f t="shared" si="6"/>
        <v>718</v>
      </c>
      <c r="B723" s="173" t="s">
        <v>3182</v>
      </c>
      <c r="C723" s="182" t="str">
        <f t="array" ref="C723">_xlfn.XLOOKUP(G723,DATABASE!$A$2:$A$809,DATABASE!$B$2:$B$809)</f>
        <v>Kantor Kas Unesa, Jl Ketintang Unesa Sby ( Gedung G-5 F.Ekonomi)</v>
      </c>
      <c r="D723" s="184" t="str">
        <f t="array" ref="D723">_xlfn.XLOOKUP(G723,DATABASE!$A$2:$A$809,DATABASE!$C$2:$C$809)</f>
        <v>KANTOR KAS</v>
      </c>
      <c r="E723" s="184" t="s">
        <v>351</v>
      </c>
      <c r="F723" s="184" t="s">
        <v>243</v>
      </c>
      <c r="G723" s="184" t="s">
        <v>2674</v>
      </c>
      <c r="H723" s="184">
        <v>202512.0</v>
      </c>
      <c r="I723" s="184" t="s">
        <v>461</v>
      </c>
      <c r="J723" s="182"/>
      <c r="K723" s="184"/>
      <c r="L723" s="182" t="s">
        <v>2676</v>
      </c>
      <c r="M723" s="191">
        <v>42125.0</v>
      </c>
      <c r="N723" s="191"/>
      <c r="O723" s="192">
        <v>1.59215</v>
      </c>
      <c r="P723" s="194"/>
      <c r="Q723" s="195">
        <f t="shared" ref="Q723:R723" si="722">(O723*24*3600*30/8)/100000</f>
        <v>5.158566</v>
      </c>
      <c r="R723" s="195">
        <f t="shared" si="722"/>
        <v>0</v>
      </c>
      <c r="S723" s="197">
        <v>0.0</v>
      </c>
      <c r="T723" s="201">
        <f t="shared" si="684"/>
        <v>1</v>
      </c>
      <c r="U723" s="201">
        <v>0.99</v>
      </c>
      <c r="V723" s="194">
        <v>2678400.0</v>
      </c>
      <c r="W723" s="182">
        <f t="shared" si="3"/>
        <v>0</v>
      </c>
      <c r="X723" s="203" t="s">
        <v>291</v>
      </c>
      <c r="Y723" s="204">
        <v>2319819.0</v>
      </c>
      <c r="Z723" s="182"/>
      <c r="AA723" s="182"/>
      <c r="AB723" s="182"/>
      <c r="AC723" s="182"/>
      <c r="AD723" s="182"/>
      <c r="AE723" s="206">
        <f t="shared" si="137"/>
        <v>2319819</v>
      </c>
      <c r="AF723" s="207">
        <f t="shared" si="5"/>
        <v>2319819</v>
      </c>
      <c r="AG723" s="184"/>
      <c r="AH723" s="170"/>
      <c r="AI723" s="184"/>
      <c r="AJ723" s="2"/>
      <c r="AK723" s="535"/>
      <c r="AL723" s="10"/>
      <c r="AM723" s="211"/>
      <c r="AN723" s="51"/>
      <c r="AO723" s="212"/>
      <c r="AP723" s="10"/>
      <c r="AQ723" s="213"/>
      <c r="AR723" s="213"/>
      <c r="AS723" s="211"/>
      <c r="AT723" s="211"/>
      <c r="AU723" s="211"/>
      <c r="AV723" s="214"/>
      <c r="AW723" s="21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</row>
    <row r="724" ht="22.5" customHeight="1">
      <c r="A724" s="170">
        <f t="shared" si="6"/>
        <v>719</v>
      </c>
      <c r="B724" s="173" t="s">
        <v>3182</v>
      </c>
      <c r="C724" s="182" t="str">
        <f t="array" ref="C724">_xlfn.XLOOKUP(G724,DATABASE!$A$2:$A$809,DATABASE!$B$2:$B$809)</f>
        <v>Capem Pogot</v>
      </c>
      <c r="D724" s="184" t="str">
        <f t="array" ref="D724">_xlfn.XLOOKUP(G724,DATABASE!$A$2:$A$809,DATABASE!$C$2:$C$809)</f>
        <v>CAPEM</v>
      </c>
      <c r="E724" s="184" t="s">
        <v>351</v>
      </c>
      <c r="F724" s="184" t="s">
        <v>243</v>
      </c>
      <c r="G724" s="184" t="s">
        <v>857</v>
      </c>
      <c r="H724" s="184">
        <v>202512.0</v>
      </c>
      <c r="I724" s="184" t="s">
        <v>753</v>
      </c>
      <c r="J724" s="182"/>
      <c r="K724" s="184"/>
      <c r="L724" s="182" t="s">
        <v>859</v>
      </c>
      <c r="M724" s="191">
        <v>42007.0</v>
      </c>
      <c r="N724" s="191"/>
      <c r="O724" s="192">
        <v>17.2</v>
      </c>
      <c r="P724" s="194"/>
      <c r="Q724" s="195">
        <f t="shared" ref="Q724:R724" si="723">(O724*24*3600*30/8)/100000</f>
        <v>55.728</v>
      </c>
      <c r="R724" s="195">
        <f t="shared" si="723"/>
        <v>0</v>
      </c>
      <c r="S724" s="197">
        <v>0.0</v>
      </c>
      <c r="T724" s="201">
        <f t="shared" si="684"/>
        <v>1</v>
      </c>
      <c r="U724" s="201">
        <v>0.99</v>
      </c>
      <c r="V724" s="194">
        <v>2678400.0</v>
      </c>
      <c r="W724" s="182">
        <f t="shared" si="3"/>
        <v>0</v>
      </c>
      <c r="X724" s="203" t="s">
        <v>291</v>
      </c>
      <c r="Y724" s="204">
        <v>2792792.0</v>
      </c>
      <c r="Z724" s="182"/>
      <c r="AA724" s="182"/>
      <c r="AB724" s="182"/>
      <c r="AC724" s="182"/>
      <c r="AD724" s="182"/>
      <c r="AE724" s="206">
        <f t="shared" si="137"/>
        <v>2792792</v>
      </c>
      <c r="AF724" s="207">
        <f t="shared" si="5"/>
        <v>2792792</v>
      </c>
      <c r="AG724" s="184"/>
      <c r="AH724" s="170"/>
      <c r="AI724" s="184"/>
      <c r="AJ724" s="2"/>
      <c r="AK724" s="2"/>
      <c r="AL724" s="10"/>
      <c r="AM724" s="211"/>
      <c r="AN724" s="51"/>
      <c r="AO724" s="212"/>
      <c r="AP724" s="10"/>
      <c r="AQ724" s="213"/>
      <c r="AR724" s="213"/>
      <c r="AS724" s="211"/>
      <c r="AT724" s="211"/>
      <c r="AU724" s="211"/>
      <c r="AV724" s="214"/>
      <c r="AW724" s="21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</row>
    <row r="725" ht="22.5" customHeight="1">
      <c r="A725" s="170">
        <f t="shared" si="6"/>
        <v>720</v>
      </c>
      <c r="B725" s="173" t="s">
        <v>3182</v>
      </c>
      <c r="C725" s="182" t="str">
        <f t="array" ref="C725">_xlfn.XLOOKUP(G725,DATABASE!$A$2:$A$809,DATABASE!$B$2:$B$809)</f>
        <v>Capem Pasar Atom, Jl. Bunguran no 45 (pasar atom mall baru) Surabaya</v>
      </c>
      <c r="D725" s="184" t="str">
        <f t="array" ref="D725">_xlfn.XLOOKUP(G725,DATABASE!$A$2:$A$809,DATABASE!$C$2:$C$809)</f>
        <v>CAPEM</v>
      </c>
      <c r="E725" s="184" t="s">
        <v>351</v>
      </c>
      <c r="F725" s="184" t="s">
        <v>243</v>
      </c>
      <c r="G725" s="184" t="s">
        <v>1243</v>
      </c>
      <c r="H725" s="184">
        <v>202512.0</v>
      </c>
      <c r="I725" s="184" t="s">
        <v>753</v>
      </c>
      <c r="J725" s="182"/>
      <c r="K725" s="184"/>
      <c r="L725" s="182" t="s">
        <v>1245</v>
      </c>
      <c r="M725" s="194" t="s">
        <v>4956</v>
      </c>
      <c r="N725" s="191"/>
      <c r="O725" s="192">
        <v>31.89</v>
      </c>
      <c r="P725" s="194"/>
      <c r="Q725" s="195">
        <f t="shared" ref="Q725:R725" si="724">(O725*24*3600*30/8)/100000</f>
        <v>103.3236</v>
      </c>
      <c r="R725" s="195">
        <f t="shared" si="724"/>
        <v>0</v>
      </c>
      <c r="S725" s="197">
        <v>0.0</v>
      </c>
      <c r="T725" s="201">
        <f t="shared" si="684"/>
        <v>1</v>
      </c>
      <c r="U725" s="201">
        <v>0.99</v>
      </c>
      <c r="V725" s="194">
        <v>2678400.0</v>
      </c>
      <c r="W725" s="182">
        <f t="shared" si="3"/>
        <v>0</v>
      </c>
      <c r="X725" s="203" t="s">
        <v>291</v>
      </c>
      <c r="Y725" s="204">
        <v>2792792.0</v>
      </c>
      <c r="Z725" s="182"/>
      <c r="AA725" s="182"/>
      <c r="AB725" s="182"/>
      <c r="AC725" s="182"/>
      <c r="AD725" s="182"/>
      <c r="AE725" s="206">
        <f t="shared" si="137"/>
        <v>2792792</v>
      </c>
      <c r="AF725" s="207">
        <f t="shared" si="5"/>
        <v>2792792</v>
      </c>
      <c r="AG725" s="184"/>
      <c r="AH725" s="170"/>
      <c r="AI725" s="184"/>
      <c r="AJ725" s="2"/>
      <c r="AK725" s="2"/>
      <c r="AL725" s="10"/>
      <c r="AM725" s="211"/>
      <c r="AN725" s="51"/>
      <c r="AO725" s="212"/>
      <c r="AP725" s="10"/>
      <c r="AQ725" s="213"/>
      <c r="AR725" s="213"/>
      <c r="AS725" s="211"/>
      <c r="AT725" s="211"/>
      <c r="AU725" s="211"/>
      <c r="AV725" s="214"/>
      <c r="AW725" s="21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</row>
    <row r="726" ht="22.5" customHeight="1">
      <c r="A726" s="170">
        <f t="shared" si="6"/>
        <v>721</v>
      </c>
      <c r="B726" s="173" t="s">
        <v>3182</v>
      </c>
      <c r="C726" s="182" t="str">
        <f t="array" ref="C726">_xlfn.XLOOKUP(G726,DATABASE!$A$2:$A$809,DATABASE!$B$2:$B$809)</f>
        <v>Capem PGS. Jl.Tembaan 38 D Surabaya</v>
      </c>
      <c r="D726" s="184" t="str">
        <f t="array" ref="D726">_xlfn.XLOOKUP(G726,DATABASE!$A$2:$A$809,DATABASE!$C$2:$C$809)</f>
        <v>CAPEM</v>
      </c>
      <c r="E726" s="184" t="s">
        <v>351</v>
      </c>
      <c r="F726" s="184" t="s">
        <v>243</v>
      </c>
      <c r="G726" s="184" t="s">
        <v>1247</v>
      </c>
      <c r="H726" s="184">
        <v>202512.0</v>
      </c>
      <c r="I726" s="184" t="s">
        <v>753</v>
      </c>
      <c r="J726" s="182"/>
      <c r="K726" s="184"/>
      <c r="L726" s="182" t="s">
        <v>1249</v>
      </c>
      <c r="M726" s="191">
        <v>43227.0</v>
      </c>
      <c r="N726" s="191"/>
      <c r="O726" s="192">
        <v>21.15</v>
      </c>
      <c r="P726" s="194"/>
      <c r="Q726" s="195">
        <f t="shared" ref="Q726:R726" si="725">(O726*24*3600*30/8)/100000</f>
        <v>68.526</v>
      </c>
      <c r="R726" s="195">
        <f t="shared" si="725"/>
        <v>0</v>
      </c>
      <c r="S726" s="197">
        <v>0.0</v>
      </c>
      <c r="T726" s="201">
        <f t="shared" si="684"/>
        <v>1</v>
      </c>
      <c r="U726" s="201">
        <v>0.99</v>
      </c>
      <c r="V726" s="194">
        <v>2678400.0</v>
      </c>
      <c r="W726" s="182">
        <f t="shared" si="3"/>
        <v>0</v>
      </c>
      <c r="X726" s="203" t="s">
        <v>291</v>
      </c>
      <c r="Y726" s="204">
        <v>2792792.0</v>
      </c>
      <c r="Z726" s="182"/>
      <c r="AA726" s="182"/>
      <c r="AB726" s="182"/>
      <c r="AC726" s="182"/>
      <c r="AD726" s="182"/>
      <c r="AE726" s="206">
        <f t="shared" si="137"/>
        <v>2792792</v>
      </c>
      <c r="AF726" s="207">
        <f t="shared" si="5"/>
        <v>2792792</v>
      </c>
      <c r="AG726" s="184"/>
      <c r="AH726" s="170"/>
      <c r="AI726" s="184"/>
      <c r="AJ726" s="2"/>
      <c r="AK726" s="535"/>
      <c r="AL726" s="10"/>
      <c r="AM726" s="211"/>
      <c r="AN726" s="51"/>
      <c r="AO726" s="212"/>
      <c r="AP726" s="10"/>
      <c r="AQ726" s="213"/>
      <c r="AR726" s="213"/>
      <c r="AS726" s="211"/>
      <c r="AT726" s="211"/>
      <c r="AU726" s="211"/>
      <c r="AV726" s="214"/>
      <c r="AW726" s="21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</row>
    <row r="727" ht="22.5" customHeight="1">
      <c r="A727" s="170">
        <f t="shared" si="6"/>
        <v>722</v>
      </c>
      <c r="B727" s="173" t="s">
        <v>3182</v>
      </c>
      <c r="C727" s="182" t="str">
        <f t="array" ref="C727">_xlfn.XLOOKUP(G727,DATABASE!$A$2:$A$809,DATABASE!$B$2:$B$809)</f>
        <v>Payment Point Samsat Utara, Jl. Kedung Cowek No. 373, Tanah Kaki Kedinding, Surabaya, Kec. Kenjeran - Jawa Timur 60129, Lantai 3</v>
      </c>
      <c r="D727" s="184" t="str">
        <f t="array" ref="D727">_xlfn.XLOOKUP(G727,DATABASE!$A$2:$A$809,DATABASE!$C$2:$C$809)</f>
        <v>PAYMENT POINT</v>
      </c>
      <c r="E727" s="184" t="s">
        <v>351</v>
      </c>
      <c r="F727" s="184" t="s">
        <v>243</v>
      </c>
      <c r="G727" s="184" t="s">
        <v>2152</v>
      </c>
      <c r="H727" s="184">
        <v>202512.0</v>
      </c>
      <c r="I727" s="184" t="s">
        <v>461</v>
      </c>
      <c r="J727" s="182"/>
      <c r="K727" s="184"/>
      <c r="L727" s="182" t="s">
        <v>2154</v>
      </c>
      <c r="M727" s="191">
        <v>43286.0</v>
      </c>
      <c r="N727" s="191"/>
      <c r="O727" s="192">
        <v>2.75538</v>
      </c>
      <c r="P727" s="194"/>
      <c r="Q727" s="195">
        <f t="shared" ref="Q727:R727" si="726">(O727*24*3600*30/8)/100000</f>
        <v>8.9274312</v>
      </c>
      <c r="R727" s="195">
        <f t="shared" si="726"/>
        <v>0</v>
      </c>
      <c r="S727" s="197">
        <v>5040.0</v>
      </c>
      <c r="T727" s="201">
        <f t="shared" si="684"/>
        <v>0.9981182796</v>
      </c>
      <c r="U727" s="201">
        <v>0.99</v>
      </c>
      <c r="V727" s="194">
        <v>2678400.0</v>
      </c>
      <c r="W727" s="182">
        <f t="shared" si="3"/>
        <v>0</v>
      </c>
      <c r="X727" s="203" t="s">
        <v>291</v>
      </c>
      <c r="Y727" s="204">
        <v>2319819.0</v>
      </c>
      <c r="Z727" s="182"/>
      <c r="AA727" s="182"/>
      <c r="AB727" s="182"/>
      <c r="AC727" s="182"/>
      <c r="AD727" s="182"/>
      <c r="AE727" s="206">
        <f t="shared" si="137"/>
        <v>2319819</v>
      </c>
      <c r="AF727" s="207">
        <f t="shared" si="5"/>
        <v>2319819</v>
      </c>
      <c r="AG727" s="184"/>
      <c r="AH727" s="170"/>
      <c r="AI727" s="184"/>
      <c r="AJ727" s="2"/>
      <c r="AK727" s="2"/>
      <c r="AL727" s="10"/>
      <c r="AM727" s="211"/>
      <c r="AN727" s="51"/>
      <c r="AO727" s="212"/>
      <c r="AP727" s="10"/>
      <c r="AQ727" s="213"/>
      <c r="AR727" s="213"/>
      <c r="AS727" s="211"/>
      <c r="AT727" s="211"/>
      <c r="AU727" s="211"/>
      <c r="AV727" s="214"/>
      <c r="AW727" s="21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</row>
    <row r="728" ht="22.5" customHeight="1">
      <c r="A728" s="170">
        <f t="shared" si="6"/>
        <v>723</v>
      </c>
      <c r="B728" s="173" t="s">
        <v>3191</v>
      </c>
      <c r="C728" s="182" t="str">
        <f t="array" ref="C728">_xlfn.XLOOKUP(G728,DATABASE!$A$2:$A$809,DATABASE!$B$2:$B$809)</f>
        <v>Cabang Jakarta</v>
      </c>
      <c r="D728" s="184" t="str">
        <f t="array" ref="D728">_xlfn.XLOOKUP(G728,DATABASE!$A$2:$A$809,DATABASE!$C$2:$C$809)</f>
        <v>CABANG</v>
      </c>
      <c r="E728" s="184" t="s">
        <v>351</v>
      </c>
      <c r="F728" s="184" t="s">
        <v>243</v>
      </c>
      <c r="G728" s="184" t="s">
        <v>808</v>
      </c>
      <c r="H728" s="184">
        <v>202512.0</v>
      </c>
      <c r="I728" s="184" t="s">
        <v>575</v>
      </c>
      <c r="J728" s="182"/>
      <c r="K728" s="184"/>
      <c r="L728" s="182" t="s">
        <v>810</v>
      </c>
      <c r="M728" s="191">
        <v>42005.0</v>
      </c>
      <c r="N728" s="191"/>
      <c r="O728" s="192">
        <v>45.58</v>
      </c>
      <c r="P728" s="194"/>
      <c r="Q728" s="195">
        <f t="shared" ref="Q728:R728" si="727">(O728*24*3600*30/8)/100000</f>
        <v>147.6792</v>
      </c>
      <c r="R728" s="195">
        <f t="shared" si="727"/>
        <v>0</v>
      </c>
      <c r="S728" s="197">
        <v>0.0</v>
      </c>
      <c r="T728" s="201">
        <f t="shared" si="684"/>
        <v>1</v>
      </c>
      <c r="U728" s="201">
        <v>0.99</v>
      </c>
      <c r="V728" s="194">
        <v>2678400.0</v>
      </c>
      <c r="W728" s="182">
        <f t="shared" si="3"/>
        <v>0</v>
      </c>
      <c r="X728" s="203" t="s">
        <v>291</v>
      </c>
      <c r="Y728" s="204">
        <v>3671171.0</v>
      </c>
      <c r="Z728" s="182"/>
      <c r="AA728" s="182"/>
      <c r="AB728" s="182"/>
      <c r="AC728" s="182"/>
      <c r="AD728" s="182"/>
      <c r="AE728" s="206">
        <f t="shared" si="137"/>
        <v>3671171</v>
      </c>
      <c r="AF728" s="207">
        <f t="shared" si="5"/>
        <v>3671171</v>
      </c>
      <c r="AG728" s="184"/>
      <c r="AH728" s="170"/>
      <c r="AI728" s="855"/>
      <c r="AJ728" s="209"/>
      <c r="AK728" s="2"/>
      <c r="AL728" s="448"/>
      <c r="AM728" s="211"/>
      <c r="AN728" s="51"/>
      <c r="AO728" s="212"/>
      <c r="AP728" s="10"/>
      <c r="AQ728" s="213"/>
      <c r="AR728" s="213"/>
      <c r="AS728" s="211"/>
      <c r="AT728" s="211"/>
      <c r="AU728" s="211"/>
      <c r="AV728" s="214"/>
      <c r="AW728" s="214"/>
      <c r="AX728" s="310"/>
      <c r="AY728" s="310"/>
      <c r="AZ728" s="310"/>
      <c r="BA728" s="310"/>
      <c r="BB728" s="310"/>
      <c r="BC728" s="310"/>
      <c r="BD728" s="310"/>
      <c r="BE728" s="310"/>
      <c r="BF728" s="310"/>
      <c r="BG728" s="310"/>
      <c r="BH728" s="310"/>
      <c r="BI728" s="310"/>
      <c r="BJ728" s="310"/>
      <c r="BK728" s="310"/>
      <c r="BL728" s="310"/>
      <c r="BM728" s="310"/>
      <c r="BN728" s="310"/>
      <c r="BO728" s="310"/>
      <c r="BP728" s="310"/>
      <c r="BQ728" s="310"/>
      <c r="BR728" s="310"/>
      <c r="BS728" s="310"/>
      <c r="BT728" s="310"/>
      <c r="BU728" s="310"/>
    </row>
    <row r="729" ht="22.5" customHeight="1">
      <c r="A729" s="170">
        <f t="shared" si="6"/>
        <v>724</v>
      </c>
      <c r="B729" s="173" t="s">
        <v>3191</v>
      </c>
      <c r="C729" s="182" t="str">
        <f t="array" ref="C729">_xlfn.XLOOKUP(G729,DATABASE!$A$2:$A$809,DATABASE!$B$2:$B$809)</f>
        <v>Capem Mangga Dua</v>
      </c>
      <c r="D729" s="184" t="str">
        <f t="array" ref="D729">_xlfn.XLOOKUP(G729,DATABASE!$A$2:$A$809,DATABASE!$C$2:$C$809)</f>
        <v>CAPEM</v>
      </c>
      <c r="E729" s="184" t="s">
        <v>351</v>
      </c>
      <c r="F729" s="184" t="s">
        <v>243</v>
      </c>
      <c r="G729" s="184" t="s">
        <v>1057</v>
      </c>
      <c r="H729" s="184">
        <v>202512.0</v>
      </c>
      <c r="I729" s="184" t="s">
        <v>753</v>
      </c>
      <c r="J729" s="182"/>
      <c r="K729" s="184"/>
      <c r="L729" s="182" t="s">
        <v>1059</v>
      </c>
      <c r="M729" s="191">
        <v>42156.0</v>
      </c>
      <c r="N729" s="191"/>
      <c r="O729" s="192">
        <v>16.81</v>
      </c>
      <c r="P729" s="194"/>
      <c r="Q729" s="195">
        <f t="shared" ref="Q729:R729" si="728">(O729*24*3600*30/8)/100000</f>
        <v>54.4644</v>
      </c>
      <c r="R729" s="195">
        <f t="shared" si="728"/>
        <v>0</v>
      </c>
      <c r="S729" s="197">
        <v>0.0</v>
      </c>
      <c r="T729" s="201">
        <f t="shared" si="684"/>
        <v>1</v>
      </c>
      <c r="U729" s="201">
        <v>0.99</v>
      </c>
      <c r="V729" s="194">
        <v>2678400.0</v>
      </c>
      <c r="W729" s="182">
        <f t="shared" si="3"/>
        <v>0</v>
      </c>
      <c r="X729" s="203" t="s">
        <v>291</v>
      </c>
      <c r="Y729" s="204">
        <v>2792792.0</v>
      </c>
      <c r="Z729" s="182"/>
      <c r="AA729" s="182"/>
      <c r="AB729" s="182"/>
      <c r="AC729" s="182"/>
      <c r="AD729" s="182"/>
      <c r="AE729" s="206">
        <f t="shared" si="137"/>
        <v>2792792</v>
      </c>
      <c r="AF729" s="207">
        <f t="shared" si="5"/>
        <v>2792792</v>
      </c>
      <c r="AG729" s="207">
        <v>2.0427923E7</v>
      </c>
      <c r="AH729" s="170"/>
      <c r="AI729" s="184"/>
      <c r="AJ729" s="2"/>
      <c r="AK729" s="2"/>
      <c r="AL729" s="10"/>
      <c r="AM729" s="211"/>
      <c r="AN729" s="51"/>
      <c r="AO729" s="212"/>
      <c r="AP729" s="10"/>
      <c r="AQ729" s="213"/>
      <c r="AR729" s="213"/>
      <c r="AS729" s="211"/>
      <c r="AT729" s="211"/>
      <c r="AU729" s="211"/>
      <c r="AV729" s="214"/>
      <c r="AW729" s="21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</row>
    <row r="730" ht="22.5" customHeight="1">
      <c r="A730" s="170">
        <f t="shared" si="6"/>
        <v>725</v>
      </c>
      <c r="B730" s="173" t="s">
        <v>3191</v>
      </c>
      <c r="C730" s="182" t="str">
        <f t="array" ref="C730">_xlfn.XLOOKUP(G730,DATABASE!$A$2:$A$809,DATABASE!$B$2:$B$809)</f>
        <v>Capem Bekasi, Rk. Suncity Square Kav. C-5 Jakata</v>
      </c>
      <c r="D730" s="184" t="str">
        <f t="array" ref="D730">_xlfn.XLOOKUP(G730,DATABASE!$A$2:$A$809,DATABASE!$C$2:$C$809)</f>
        <v>CAPEM</v>
      </c>
      <c r="E730" s="184" t="s">
        <v>351</v>
      </c>
      <c r="F730" s="184" t="s">
        <v>243</v>
      </c>
      <c r="G730" s="184" t="s">
        <v>1390</v>
      </c>
      <c r="H730" s="184">
        <v>202512.0</v>
      </c>
      <c r="I730" s="184" t="s">
        <v>753</v>
      </c>
      <c r="J730" s="182"/>
      <c r="K730" s="184"/>
      <c r="L730" s="182" t="s">
        <v>1392</v>
      </c>
      <c r="M730" s="194" t="s">
        <v>5002</v>
      </c>
      <c r="N730" s="191"/>
      <c r="O730" s="192">
        <v>16.91</v>
      </c>
      <c r="P730" s="194"/>
      <c r="Q730" s="195">
        <f t="shared" ref="Q730:R730" si="729">(O730*24*3600*30/8)/100000</f>
        <v>54.7884</v>
      </c>
      <c r="R730" s="195">
        <f t="shared" si="729"/>
        <v>0</v>
      </c>
      <c r="S730" s="197">
        <v>0.0</v>
      </c>
      <c r="T730" s="201">
        <f t="shared" si="684"/>
        <v>1</v>
      </c>
      <c r="U730" s="201">
        <v>0.99</v>
      </c>
      <c r="V730" s="194">
        <v>2678400.0</v>
      </c>
      <c r="W730" s="182">
        <f t="shared" si="3"/>
        <v>0</v>
      </c>
      <c r="X730" s="203" t="s">
        <v>291</v>
      </c>
      <c r="Y730" s="204">
        <v>2792792.0</v>
      </c>
      <c r="Z730" s="204"/>
      <c r="AA730" s="182"/>
      <c r="AB730" s="182"/>
      <c r="AC730" s="182"/>
      <c r="AD730" s="182"/>
      <c r="AE730" s="206">
        <f t="shared" si="137"/>
        <v>2792792</v>
      </c>
      <c r="AF730" s="207">
        <f t="shared" si="5"/>
        <v>2792792</v>
      </c>
      <c r="AG730" s="184"/>
      <c r="AH730" s="170"/>
      <c r="AI730" s="184"/>
      <c r="AJ730" s="2"/>
      <c r="AK730" s="2"/>
      <c r="AL730" s="10"/>
      <c r="AM730" s="211"/>
      <c r="AN730" s="51"/>
      <c r="AO730" s="212"/>
      <c r="AP730" s="10"/>
      <c r="AQ730" s="213"/>
      <c r="AR730" s="213"/>
      <c r="AS730" s="211"/>
      <c r="AT730" s="211"/>
      <c r="AU730" s="211"/>
      <c r="AV730" s="214"/>
      <c r="AW730" s="21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</row>
    <row r="731" ht="22.5" customHeight="1">
      <c r="A731" s="170">
        <f t="shared" si="6"/>
        <v>726</v>
      </c>
      <c r="B731" s="173" t="s">
        <v>3191</v>
      </c>
      <c r="C731" s="182" t="str">
        <f t="array" ref="C731">_xlfn.XLOOKUP(G731,DATABASE!$A$2:$A$809,DATABASE!$B$2:$B$809)</f>
        <v>Capem Depok, Jl. Margonda Raya 469 Jkt</v>
      </c>
      <c r="D731" s="184" t="str">
        <f t="array" ref="D731">_xlfn.XLOOKUP(G731,DATABASE!$A$2:$A$809,DATABASE!$C$2:$C$809)</f>
        <v>CAPEM</v>
      </c>
      <c r="E731" s="184" t="s">
        <v>351</v>
      </c>
      <c r="F731" s="184" t="s">
        <v>243</v>
      </c>
      <c r="G731" s="184" t="s">
        <v>1319</v>
      </c>
      <c r="H731" s="184">
        <v>202512.0</v>
      </c>
      <c r="I731" s="184" t="s">
        <v>753</v>
      </c>
      <c r="J731" s="182"/>
      <c r="K731" s="184"/>
      <c r="L731" s="182" t="s">
        <v>1321</v>
      </c>
      <c r="M731" s="191">
        <v>42156.0</v>
      </c>
      <c r="N731" s="191"/>
      <c r="O731" s="192">
        <v>13.9</v>
      </c>
      <c r="P731" s="194"/>
      <c r="Q731" s="195">
        <f t="shared" ref="Q731:R731" si="730">(O731*24*3600*30/8)/100000</f>
        <v>45.036</v>
      </c>
      <c r="R731" s="195">
        <f t="shared" si="730"/>
        <v>0</v>
      </c>
      <c r="S731" s="197">
        <v>0.0</v>
      </c>
      <c r="T731" s="201">
        <f t="shared" si="684"/>
        <v>1</v>
      </c>
      <c r="U731" s="201">
        <v>0.99</v>
      </c>
      <c r="V731" s="194">
        <v>2678400.0</v>
      </c>
      <c r="W731" s="182">
        <f t="shared" si="3"/>
        <v>0</v>
      </c>
      <c r="X731" s="203" t="s">
        <v>291</v>
      </c>
      <c r="Y731" s="204">
        <v>2792792.0</v>
      </c>
      <c r="Z731" s="182"/>
      <c r="AA731" s="182"/>
      <c r="AB731" s="182"/>
      <c r="AC731" s="182"/>
      <c r="AD731" s="182"/>
      <c r="AE731" s="206">
        <f t="shared" si="137"/>
        <v>2792792</v>
      </c>
      <c r="AF731" s="207">
        <f t="shared" si="5"/>
        <v>2792792</v>
      </c>
      <c r="AG731" s="184"/>
      <c r="AH731" s="170"/>
      <c r="AI731" s="184"/>
      <c r="AJ731" s="2"/>
      <c r="AK731" s="2"/>
      <c r="AL731" s="10"/>
      <c r="AM731" s="211"/>
      <c r="AN731" s="51"/>
      <c r="AO731" s="212"/>
      <c r="AP731" s="10"/>
      <c r="AQ731" s="213"/>
      <c r="AR731" s="213"/>
      <c r="AS731" s="211"/>
      <c r="AT731" s="211"/>
      <c r="AU731" s="211"/>
      <c r="AV731" s="214"/>
      <c r="AW731" s="21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</row>
    <row r="732" ht="22.5" customHeight="1">
      <c r="A732" s="170">
        <f t="shared" si="6"/>
        <v>727</v>
      </c>
      <c r="B732" s="173" t="s">
        <v>3191</v>
      </c>
      <c r="C732" s="182" t="str">
        <f t="array" ref="C732">_xlfn.XLOOKUP(G732,DATABASE!$A$2:$A$809,DATABASE!$B$2:$B$809)</f>
        <v>Capem Kelapa Gading, Plaza K.Gading C-8 Jkt</v>
      </c>
      <c r="D732" s="184" t="str">
        <f t="array" ref="D732">_xlfn.XLOOKUP(G732,DATABASE!$A$2:$A$809,DATABASE!$C$2:$C$809)</f>
        <v>CAPEM</v>
      </c>
      <c r="E732" s="184" t="s">
        <v>351</v>
      </c>
      <c r="F732" s="184" t="s">
        <v>243</v>
      </c>
      <c r="G732" s="184" t="s">
        <v>1254</v>
      </c>
      <c r="H732" s="184">
        <v>202512.0</v>
      </c>
      <c r="I732" s="184" t="s">
        <v>753</v>
      </c>
      <c r="J732" s="182"/>
      <c r="K732" s="184"/>
      <c r="L732" s="182" t="s">
        <v>1256</v>
      </c>
      <c r="M732" s="191">
        <v>42156.0</v>
      </c>
      <c r="N732" s="191"/>
      <c r="O732" s="192">
        <v>11.67</v>
      </c>
      <c r="P732" s="194"/>
      <c r="Q732" s="195">
        <f t="shared" ref="Q732:R732" si="731">(O732*24*3600*30/8)/100000</f>
        <v>37.8108</v>
      </c>
      <c r="R732" s="195">
        <f t="shared" si="731"/>
        <v>0</v>
      </c>
      <c r="S732" s="197">
        <v>5580.0</v>
      </c>
      <c r="T732" s="201">
        <f t="shared" si="684"/>
        <v>0.9979166667</v>
      </c>
      <c r="U732" s="201">
        <v>0.99</v>
      </c>
      <c r="V732" s="194">
        <v>2678400.0</v>
      </c>
      <c r="W732" s="182">
        <f t="shared" si="3"/>
        <v>0</v>
      </c>
      <c r="X732" s="203" t="s">
        <v>291</v>
      </c>
      <c r="Y732" s="204">
        <v>2792792.0</v>
      </c>
      <c r="Z732" s="182"/>
      <c r="AA732" s="182"/>
      <c r="AB732" s="182"/>
      <c r="AC732" s="182"/>
      <c r="AD732" s="182"/>
      <c r="AE732" s="206">
        <f t="shared" si="137"/>
        <v>2792792</v>
      </c>
      <c r="AF732" s="207">
        <f t="shared" si="5"/>
        <v>2792792</v>
      </c>
      <c r="AG732" s="184"/>
      <c r="AH732" s="170"/>
      <c r="AI732" s="184"/>
      <c r="AJ732" s="2"/>
      <c r="AK732" s="2"/>
      <c r="AL732" s="10"/>
      <c r="AM732" s="211"/>
      <c r="AN732" s="51"/>
      <c r="AO732" s="212"/>
      <c r="AP732" s="10"/>
      <c r="AQ732" s="213"/>
      <c r="AR732" s="213"/>
      <c r="AS732" s="211"/>
      <c r="AT732" s="211"/>
      <c r="AU732" s="211"/>
      <c r="AV732" s="214"/>
      <c r="AW732" s="21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</row>
    <row r="733" ht="22.5" customHeight="1">
      <c r="A733" s="170">
        <f t="shared" si="6"/>
        <v>728</v>
      </c>
      <c r="B733" s="173" t="s">
        <v>3191</v>
      </c>
      <c r="C733" s="182" t="str">
        <f t="array" ref="C733">_xlfn.XLOOKUP(G733,DATABASE!$A$2:$A$809,DATABASE!$B$2:$B$809)</f>
        <v>Capem Woltermonginsidi</v>
      </c>
      <c r="D733" s="184" t="str">
        <f t="array" ref="D733">_xlfn.XLOOKUP(G733,DATABASE!$A$2:$A$809,DATABASE!$C$2:$C$809)</f>
        <v>CAPEM</v>
      </c>
      <c r="E733" s="184" t="s">
        <v>351</v>
      </c>
      <c r="F733" s="184" t="s">
        <v>243</v>
      </c>
      <c r="G733" s="184" t="s">
        <v>1010</v>
      </c>
      <c r="H733" s="184">
        <v>202512.0</v>
      </c>
      <c r="I733" s="184" t="s">
        <v>753</v>
      </c>
      <c r="J733" s="182"/>
      <c r="K733" s="184"/>
      <c r="L733" s="182" t="s">
        <v>1012</v>
      </c>
      <c r="M733" s="194" t="s">
        <v>2245</v>
      </c>
      <c r="N733" s="191"/>
      <c r="O733" s="192">
        <v>18.03</v>
      </c>
      <c r="P733" s="194"/>
      <c r="Q733" s="195">
        <f t="shared" ref="Q733:R733" si="732">(O733*24*3600*30/8)/100000</f>
        <v>58.4172</v>
      </c>
      <c r="R733" s="195">
        <f t="shared" si="732"/>
        <v>0</v>
      </c>
      <c r="S733" s="197">
        <v>0.0</v>
      </c>
      <c r="T733" s="201">
        <f t="shared" si="684"/>
        <v>1</v>
      </c>
      <c r="U733" s="201">
        <v>0.99</v>
      </c>
      <c r="V733" s="194">
        <v>2678400.0</v>
      </c>
      <c r="W733" s="182">
        <f t="shared" si="3"/>
        <v>0</v>
      </c>
      <c r="X733" s="203" t="s">
        <v>291</v>
      </c>
      <c r="Y733" s="204">
        <v>2792792.0</v>
      </c>
      <c r="Z733" s="182"/>
      <c r="AA733" s="182"/>
      <c r="AB733" s="182"/>
      <c r="AC733" s="182"/>
      <c r="AD733" s="182"/>
      <c r="AE733" s="206">
        <f t="shared" si="137"/>
        <v>2792792</v>
      </c>
      <c r="AF733" s="207">
        <f t="shared" si="5"/>
        <v>2792792</v>
      </c>
      <c r="AG733" s="184"/>
      <c r="AH733" s="170"/>
      <c r="AI733" s="184"/>
      <c r="AJ733" s="2"/>
      <c r="AK733" s="2"/>
      <c r="AL733" s="10"/>
      <c r="AM733" s="211"/>
      <c r="AN733" s="51"/>
      <c r="AO733" s="212"/>
      <c r="AP733" s="10"/>
      <c r="AQ733" s="213"/>
      <c r="AR733" s="213"/>
      <c r="AS733" s="211"/>
      <c r="AT733" s="211"/>
      <c r="AU733" s="211"/>
      <c r="AV733" s="214"/>
      <c r="AW733" s="21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</row>
    <row r="734" ht="22.5" customHeight="1">
      <c r="A734" s="170">
        <f t="shared" si="6"/>
        <v>729</v>
      </c>
      <c r="B734" s="173" t="s">
        <v>3191</v>
      </c>
      <c r="C734" s="182" t="str">
        <f t="array" ref="C734">_xlfn.XLOOKUP(G734,DATABASE!$A$2:$A$809,DATABASE!$B$2:$B$809)</f>
        <v>Capem Tangerang, Ruko Golden Boulevard 3 Pahlawan Seribu BSD, Tangerang</v>
      </c>
      <c r="D734" s="184" t="str">
        <f t="array" ref="D734">_xlfn.XLOOKUP(G734,DATABASE!$A$2:$A$809,DATABASE!$C$2:$C$809)</f>
        <v>CAPEM</v>
      </c>
      <c r="E734" s="184" t="s">
        <v>351</v>
      </c>
      <c r="F734" s="184" t="s">
        <v>243</v>
      </c>
      <c r="G734" s="184" t="s">
        <v>1210</v>
      </c>
      <c r="H734" s="184">
        <v>202512.0</v>
      </c>
      <c r="I734" s="184" t="s">
        <v>753</v>
      </c>
      <c r="J734" s="182"/>
      <c r="K734" s="184"/>
      <c r="L734" s="182" t="s">
        <v>1212</v>
      </c>
      <c r="M734" s="194" t="s">
        <v>5033</v>
      </c>
      <c r="N734" s="191"/>
      <c r="O734" s="192">
        <v>21.0</v>
      </c>
      <c r="P734" s="194"/>
      <c r="Q734" s="195">
        <f t="shared" ref="Q734:R734" si="733">(O734*24*3600*30/8)/100000</f>
        <v>68.04</v>
      </c>
      <c r="R734" s="195">
        <f t="shared" si="733"/>
        <v>0</v>
      </c>
      <c r="S734" s="197">
        <v>0.0</v>
      </c>
      <c r="T734" s="201">
        <f t="shared" si="684"/>
        <v>1</v>
      </c>
      <c r="U734" s="201">
        <v>0.99</v>
      </c>
      <c r="V734" s="194">
        <v>2678400.0</v>
      </c>
      <c r="W734" s="182">
        <f t="shared" si="3"/>
        <v>0</v>
      </c>
      <c r="X734" s="203" t="s">
        <v>291</v>
      </c>
      <c r="Y734" s="204">
        <v>2792792.0</v>
      </c>
      <c r="Z734" s="182"/>
      <c r="AA734" s="182"/>
      <c r="AB734" s="182"/>
      <c r="AC734" s="182"/>
      <c r="AD734" s="182"/>
      <c r="AE734" s="206">
        <f t="shared" si="137"/>
        <v>2792792</v>
      </c>
      <c r="AF734" s="207">
        <f t="shared" si="5"/>
        <v>2792792</v>
      </c>
      <c r="AG734" s="184"/>
      <c r="AH734" s="170"/>
      <c r="AI734" s="184"/>
      <c r="AJ734" s="2"/>
      <c r="AK734" s="2"/>
      <c r="AL734" s="10"/>
      <c r="AM734" s="211"/>
      <c r="AN734" s="51"/>
      <c r="AO734" s="212"/>
      <c r="AP734" s="10"/>
      <c r="AQ734" s="213"/>
      <c r="AR734" s="213"/>
      <c r="AS734" s="211"/>
      <c r="AT734" s="211"/>
      <c r="AU734" s="211"/>
      <c r="AV734" s="214"/>
      <c r="AW734" s="21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</row>
    <row r="735" ht="22.5" customHeight="1">
      <c r="A735" s="170">
        <f t="shared" si="6"/>
        <v>730</v>
      </c>
      <c r="B735" s="173" t="s">
        <v>3193</v>
      </c>
      <c r="C735" s="182" t="str">
        <f t="array" ref="C735">_xlfn.XLOOKUP(G735,DATABASE!$A$2:$A$809,DATABASE!$B$2:$B$809)</f>
        <v>Cabang Kangean, Jl. Raya Sriwijaya 431,Kalikatak,Artajasa,Kangean</v>
      </c>
      <c r="D735" s="184" t="str">
        <f t="array" ref="D735">_xlfn.XLOOKUP(G735,DATABASE!$A$2:$A$809,DATABASE!$C$2:$C$809)</f>
        <v>CABANG</v>
      </c>
      <c r="E735" s="184" t="s">
        <v>351</v>
      </c>
      <c r="F735" s="184" t="s">
        <v>243</v>
      </c>
      <c r="G735" s="184" t="s">
        <v>848</v>
      </c>
      <c r="H735" s="184">
        <v>202512.0</v>
      </c>
      <c r="I735" s="184" t="s">
        <v>575</v>
      </c>
      <c r="J735" s="182"/>
      <c r="K735" s="184"/>
      <c r="L735" s="182" t="s">
        <v>850</v>
      </c>
      <c r="M735" s="191">
        <v>44476.0</v>
      </c>
      <c r="N735" s="191"/>
      <c r="O735" s="192">
        <v>59.23</v>
      </c>
      <c r="P735" s="194"/>
      <c r="Q735" s="195">
        <f t="shared" ref="Q735:R735" si="734">(O735*24*3600*30/8)/100000</f>
        <v>191.9052</v>
      </c>
      <c r="R735" s="195">
        <f t="shared" si="734"/>
        <v>0</v>
      </c>
      <c r="S735" s="197">
        <v>12660.0</v>
      </c>
      <c r="T735" s="201">
        <f t="shared" si="684"/>
        <v>0.9952732975</v>
      </c>
      <c r="U735" s="201">
        <v>0.99</v>
      </c>
      <c r="V735" s="194">
        <v>2678400.0</v>
      </c>
      <c r="W735" s="182">
        <f t="shared" si="3"/>
        <v>0</v>
      </c>
      <c r="X735" s="203" t="s">
        <v>291</v>
      </c>
      <c r="Y735" s="204">
        <v>3671171.0</v>
      </c>
      <c r="Z735" s="182"/>
      <c r="AA735" s="182"/>
      <c r="AB735" s="182"/>
      <c r="AC735" s="182"/>
      <c r="AD735" s="182"/>
      <c r="AE735" s="206">
        <f t="shared" si="137"/>
        <v>3671171</v>
      </c>
      <c r="AF735" s="207">
        <f t="shared" si="5"/>
        <v>3671171</v>
      </c>
      <c r="AG735" s="184"/>
      <c r="AH735" s="170"/>
      <c r="AI735" s="184"/>
      <c r="AJ735" s="2"/>
      <c r="AK735" s="2"/>
      <c r="AL735" s="10"/>
      <c r="AM735" s="211"/>
      <c r="AN735" s="51"/>
      <c r="AO735" s="212"/>
      <c r="AP735" s="10"/>
      <c r="AQ735" s="213"/>
      <c r="AR735" s="213"/>
      <c r="AS735" s="211"/>
      <c r="AT735" s="211"/>
      <c r="AU735" s="211"/>
      <c r="AV735" s="214"/>
      <c r="AW735" s="214"/>
      <c r="AX735" s="310"/>
      <c r="AY735" s="310"/>
      <c r="AZ735" s="310"/>
      <c r="BA735" s="310"/>
      <c r="BB735" s="310"/>
      <c r="BC735" s="310"/>
      <c r="BD735" s="310"/>
      <c r="BE735" s="310"/>
      <c r="BF735" s="310"/>
      <c r="BG735" s="310"/>
      <c r="BH735" s="310"/>
      <c r="BI735" s="310"/>
      <c r="BJ735" s="310"/>
      <c r="BK735" s="310"/>
      <c r="BL735" s="310"/>
      <c r="BM735" s="310"/>
      <c r="BN735" s="310"/>
      <c r="BO735" s="310"/>
      <c r="BP735" s="310"/>
      <c r="BQ735" s="310"/>
      <c r="BR735" s="310"/>
      <c r="BS735" s="310"/>
      <c r="BT735" s="310"/>
      <c r="BU735" s="310"/>
    </row>
    <row r="736" ht="22.5" customHeight="1">
      <c r="A736" s="170">
        <f t="shared" si="6"/>
        <v>731</v>
      </c>
      <c r="B736" s="173" t="s">
        <v>3193</v>
      </c>
      <c r="C736" s="182" t="str">
        <f t="array" ref="C736">_xlfn.XLOOKUP(G736,DATABASE!$A$2:$A$809,DATABASE!$B$2:$B$809)</f>
        <v>Samsat Online Kangean, Jl. Raya Sriwijaya 431, Kalikatak, Artajasa, Kangean</v>
      </c>
      <c r="D736" s="184" t="str">
        <f t="array" ref="D736">_xlfn.XLOOKUP(G736,DATABASE!$A$2:$A$809,DATABASE!$C$2:$C$809)</f>
        <v>SAMSAT ONLINE</v>
      </c>
      <c r="E736" s="184" t="s">
        <v>351</v>
      </c>
      <c r="F736" s="184" t="s">
        <v>243</v>
      </c>
      <c r="G736" s="184" t="s">
        <v>393</v>
      </c>
      <c r="H736" s="184">
        <v>202512.0</v>
      </c>
      <c r="I736" s="184" t="s">
        <v>480</v>
      </c>
      <c r="J736" s="182"/>
      <c r="K736" s="184"/>
      <c r="L736" s="182" t="s">
        <v>395</v>
      </c>
      <c r="M736" s="194" t="s">
        <v>5051</v>
      </c>
      <c r="N736" s="191"/>
      <c r="O736" s="192">
        <v>0.00148</v>
      </c>
      <c r="P736" s="194"/>
      <c r="Q736" s="195">
        <f t="shared" ref="Q736:R736" si="735">(O736*24*3600*30/8)/100000</f>
        <v>0.0047952</v>
      </c>
      <c r="R736" s="195">
        <f t="shared" si="735"/>
        <v>0</v>
      </c>
      <c r="S736" s="197">
        <v>0.0</v>
      </c>
      <c r="T736" s="201">
        <f t="shared" si="684"/>
        <v>1</v>
      </c>
      <c r="U736" s="201">
        <v>0.99</v>
      </c>
      <c r="V736" s="194">
        <v>2678400.0</v>
      </c>
      <c r="W736" s="182">
        <f t="shared" si="3"/>
        <v>0</v>
      </c>
      <c r="X736" s="203" t="s">
        <v>291</v>
      </c>
      <c r="Y736" s="204">
        <v>1950000.0</v>
      </c>
      <c r="Z736" s="182"/>
      <c r="AA736" s="182"/>
      <c r="AB736" s="182"/>
      <c r="AC736" s="182"/>
      <c r="AD736" s="182"/>
      <c r="AE736" s="206">
        <f t="shared" si="137"/>
        <v>1950000</v>
      </c>
      <c r="AF736" s="207">
        <f t="shared" si="5"/>
        <v>1950000</v>
      </c>
      <c r="AG736" s="207">
        <v>5621171.0</v>
      </c>
      <c r="AH736" s="170"/>
      <c r="AI736" s="184"/>
      <c r="AJ736" s="2"/>
      <c r="AK736" s="2"/>
      <c r="AL736" s="10"/>
      <c r="AM736" s="211"/>
      <c r="AN736" s="51"/>
      <c r="AO736" s="212"/>
      <c r="AP736" s="10"/>
      <c r="AQ736" s="213"/>
      <c r="AR736" s="213"/>
      <c r="AS736" s="211"/>
      <c r="AT736" s="211"/>
      <c r="AU736" s="211"/>
      <c r="AV736" s="214"/>
      <c r="AW736" s="21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</row>
    <row r="737" ht="22.5" customHeight="1">
      <c r="A737" s="170">
        <f t="shared" si="6"/>
        <v>732</v>
      </c>
      <c r="B737" s="173" t="s">
        <v>3194</v>
      </c>
      <c r="C737" s="182" t="str">
        <f t="array" ref="C737">_xlfn.XLOOKUP(G737,DATABASE!$A$2:$A$809,DATABASE!$B$2:$B$809)</f>
        <v>Cabang Bawean, Jl.Kawedanan No.3 Sangkapura,Bawean Gresik</v>
      </c>
      <c r="D737" s="184" t="str">
        <f t="array" ref="D737">_xlfn.XLOOKUP(G737,DATABASE!$A$2:$A$809,DATABASE!$C$2:$C$809)</f>
        <v>CABANG</v>
      </c>
      <c r="E737" s="184" t="s">
        <v>351</v>
      </c>
      <c r="F737" s="184" t="s">
        <v>243</v>
      </c>
      <c r="G737" s="184" t="s">
        <v>978</v>
      </c>
      <c r="H737" s="184">
        <v>202512.0</v>
      </c>
      <c r="I737" s="184" t="s">
        <v>575</v>
      </c>
      <c r="J737" s="536"/>
      <c r="K737" s="184"/>
      <c r="L737" s="182" t="s">
        <v>980</v>
      </c>
      <c r="M737" s="194" t="s">
        <v>5063</v>
      </c>
      <c r="N737" s="191"/>
      <c r="O737" s="192">
        <v>39.66</v>
      </c>
      <c r="P737" s="194"/>
      <c r="Q737" s="195">
        <f t="shared" ref="Q737:R737" si="736">(O737*24*3600*30/8)/100000</f>
        <v>128.4984</v>
      </c>
      <c r="R737" s="195">
        <f t="shared" si="736"/>
        <v>0</v>
      </c>
      <c r="S737" s="197">
        <v>5679.0</v>
      </c>
      <c r="T737" s="201">
        <f t="shared" si="684"/>
        <v>0.9978797043</v>
      </c>
      <c r="U737" s="201">
        <v>0.99</v>
      </c>
      <c r="V737" s="194">
        <v>2678400.0</v>
      </c>
      <c r="W737" s="182">
        <f t="shared" si="3"/>
        <v>0</v>
      </c>
      <c r="X737" s="203" t="s">
        <v>291</v>
      </c>
      <c r="Y737" s="204">
        <v>3671171.0</v>
      </c>
      <c r="Z737" s="182"/>
      <c r="AA737" s="182"/>
      <c r="AB737" s="182"/>
      <c r="AC737" s="182"/>
      <c r="AD737" s="182"/>
      <c r="AE737" s="206">
        <f t="shared" si="137"/>
        <v>3671171</v>
      </c>
      <c r="AF737" s="207">
        <f t="shared" si="5"/>
        <v>3671171</v>
      </c>
      <c r="AG737" s="184"/>
      <c r="AH737" s="170"/>
      <c r="AI737" s="184"/>
      <c r="AJ737" s="2"/>
      <c r="AK737" s="2"/>
      <c r="AL737" s="10"/>
      <c r="AM737" s="211"/>
      <c r="AN737" s="51"/>
      <c r="AO737" s="212"/>
      <c r="AP737" s="10"/>
      <c r="AQ737" s="213"/>
      <c r="AR737" s="213"/>
      <c r="AS737" s="211"/>
      <c r="AT737" s="211"/>
      <c r="AU737" s="211"/>
      <c r="AV737" s="214"/>
      <c r="AW737" s="214"/>
      <c r="AX737" s="310"/>
      <c r="AY737" s="310"/>
      <c r="AZ737" s="310"/>
      <c r="BA737" s="310"/>
      <c r="BB737" s="310"/>
      <c r="BC737" s="310"/>
      <c r="BD737" s="310"/>
      <c r="BE737" s="310"/>
      <c r="BF737" s="310"/>
      <c r="BG737" s="310"/>
      <c r="BH737" s="310"/>
      <c r="BI737" s="310"/>
      <c r="BJ737" s="310"/>
      <c r="BK737" s="310"/>
      <c r="BL737" s="310"/>
      <c r="BM737" s="310"/>
      <c r="BN737" s="310"/>
      <c r="BO737" s="310"/>
      <c r="BP737" s="310"/>
      <c r="BQ737" s="310"/>
      <c r="BR737" s="310"/>
      <c r="BS737" s="310"/>
      <c r="BT737" s="310"/>
      <c r="BU737" s="310"/>
    </row>
    <row r="738" ht="22.5" customHeight="1">
      <c r="A738" s="170">
        <f t="shared" si="6"/>
        <v>733</v>
      </c>
      <c r="B738" s="173" t="s">
        <v>3195</v>
      </c>
      <c r="C738" s="182" t="str">
        <f t="array" ref="C738">_xlfn.XLOOKUP(G738,DATABASE!$A$2:$A$809,DATABASE!$B$2:$B$809)</f>
        <v>Cabang Pare</v>
      </c>
      <c r="D738" s="184" t="str">
        <f t="array" ref="D738">_xlfn.XLOOKUP(G738,DATABASE!$A$2:$A$809,DATABASE!$C$2:$C$809)</f>
        <v>CABANG</v>
      </c>
      <c r="E738" s="184" t="s">
        <v>351</v>
      </c>
      <c r="F738" s="184" t="s">
        <v>243</v>
      </c>
      <c r="G738" s="184" t="s">
        <v>823</v>
      </c>
      <c r="H738" s="184">
        <v>202512.0</v>
      </c>
      <c r="I738" s="184" t="s">
        <v>575</v>
      </c>
      <c r="J738" s="182"/>
      <c r="K738" s="184"/>
      <c r="L738" s="182" t="s">
        <v>825</v>
      </c>
      <c r="M738" s="194" t="s">
        <v>2245</v>
      </c>
      <c r="N738" s="191"/>
      <c r="O738" s="192">
        <v>46.31999999999999</v>
      </c>
      <c r="P738" s="194"/>
      <c r="Q738" s="195">
        <f t="shared" ref="Q738:R738" si="737">(O738*24*3600*30/8)/100000</f>
        <v>150.0768</v>
      </c>
      <c r="R738" s="195">
        <f t="shared" si="737"/>
        <v>0</v>
      </c>
      <c r="S738" s="197">
        <v>0.0</v>
      </c>
      <c r="T738" s="201">
        <f t="shared" si="684"/>
        <v>1</v>
      </c>
      <c r="U738" s="201">
        <v>0.99</v>
      </c>
      <c r="V738" s="194">
        <v>2678400.0</v>
      </c>
      <c r="W738" s="182">
        <f t="shared" si="3"/>
        <v>0</v>
      </c>
      <c r="X738" s="203" t="s">
        <v>291</v>
      </c>
      <c r="Y738" s="204">
        <v>3671171.0</v>
      </c>
      <c r="Z738" s="182"/>
      <c r="AA738" s="182"/>
      <c r="AB738" s="182"/>
      <c r="AC738" s="182"/>
      <c r="AD738" s="182"/>
      <c r="AE738" s="206">
        <f t="shared" si="137"/>
        <v>3671171</v>
      </c>
      <c r="AF738" s="207">
        <f t="shared" si="5"/>
        <v>3671171</v>
      </c>
      <c r="AG738" s="207">
        <v>3671171.0</v>
      </c>
      <c r="AH738" s="170"/>
      <c r="AI738" s="184"/>
      <c r="AJ738" s="2"/>
      <c r="AK738" s="2"/>
      <c r="AL738" s="10"/>
      <c r="AM738" s="211"/>
      <c r="AN738" s="51"/>
      <c r="AO738" s="212"/>
      <c r="AP738" s="10"/>
      <c r="AQ738" s="213"/>
      <c r="AR738" s="213"/>
      <c r="AS738" s="211"/>
      <c r="AT738" s="211"/>
      <c r="AU738" s="211"/>
      <c r="AV738" s="214"/>
      <c r="AW738" s="214"/>
      <c r="AX738" s="310"/>
      <c r="AY738" s="310"/>
      <c r="AZ738" s="310"/>
      <c r="BA738" s="310"/>
      <c r="BB738" s="310"/>
      <c r="BC738" s="310"/>
      <c r="BD738" s="310"/>
      <c r="BE738" s="310"/>
      <c r="BF738" s="310"/>
      <c r="BG738" s="310"/>
      <c r="BH738" s="310"/>
      <c r="BI738" s="310"/>
      <c r="BJ738" s="310"/>
      <c r="BK738" s="310"/>
      <c r="BL738" s="310"/>
      <c r="BM738" s="310"/>
      <c r="BN738" s="310"/>
      <c r="BO738" s="310"/>
      <c r="BP738" s="310"/>
      <c r="BQ738" s="310"/>
      <c r="BR738" s="310"/>
      <c r="BS738" s="310"/>
      <c r="BT738" s="310"/>
      <c r="BU738" s="310"/>
    </row>
    <row r="739" ht="22.5" customHeight="1">
      <c r="A739" s="170">
        <f t="shared" si="6"/>
        <v>734</v>
      </c>
      <c r="B739" s="173" t="s">
        <v>3195</v>
      </c>
      <c r="C739" s="182" t="str">
        <f t="array" ref="C739">_xlfn.XLOOKUP(G739,DATABASE!$A$2:$A$809,DATABASE!$B$2:$B$809)</f>
        <v>Capem Kandangan, Jl. Malang 35 Pare</v>
      </c>
      <c r="D739" s="184" t="str">
        <f t="array" ref="D739">_xlfn.XLOOKUP(G739,DATABASE!$A$2:$A$809,DATABASE!$C$2:$C$809)</f>
        <v>CAPEM</v>
      </c>
      <c r="E739" s="184" t="s">
        <v>351</v>
      </c>
      <c r="F739" s="184" t="s">
        <v>243</v>
      </c>
      <c r="G739" s="184" t="s">
        <v>1360</v>
      </c>
      <c r="H739" s="184">
        <v>202512.0</v>
      </c>
      <c r="I739" s="184" t="s">
        <v>753</v>
      </c>
      <c r="J739" s="182"/>
      <c r="K739" s="184"/>
      <c r="L739" s="182" t="s">
        <v>1362</v>
      </c>
      <c r="M739" s="191">
        <v>45022.0</v>
      </c>
      <c r="N739" s="191"/>
      <c r="O739" s="192">
        <v>26.77</v>
      </c>
      <c r="P739" s="194"/>
      <c r="Q739" s="195">
        <f t="shared" ref="Q739:R739" si="738">(O739*24*3600*30/8)/100000</f>
        <v>86.7348</v>
      </c>
      <c r="R739" s="195">
        <f t="shared" si="738"/>
        <v>0</v>
      </c>
      <c r="S739" s="197">
        <v>0.0</v>
      </c>
      <c r="T739" s="201">
        <f t="shared" si="684"/>
        <v>1</v>
      </c>
      <c r="U739" s="201">
        <v>0.99</v>
      </c>
      <c r="V739" s="194">
        <v>2678400.0</v>
      </c>
      <c r="W739" s="182">
        <f t="shared" si="3"/>
        <v>0</v>
      </c>
      <c r="X739" s="203" t="s">
        <v>291</v>
      </c>
      <c r="Y739" s="204">
        <v>2792792.0</v>
      </c>
      <c r="Z739" s="182"/>
      <c r="AA739" s="182"/>
      <c r="AB739" s="182"/>
      <c r="AC739" s="182"/>
      <c r="AD739" s="182"/>
      <c r="AE739" s="206">
        <f t="shared" si="137"/>
        <v>2792792</v>
      </c>
      <c r="AF739" s="207">
        <f t="shared" si="5"/>
        <v>2792792</v>
      </c>
      <c r="AG739" s="207">
        <v>2.7075669E7</v>
      </c>
      <c r="AH739" s="170"/>
      <c r="AI739" s="184"/>
      <c r="AJ739" s="2"/>
      <c r="AK739" s="2"/>
      <c r="AL739" s="10"/>
      <c r="AM739" s="211"/>
      <c r="AN739" s="51"/>
      <c r="AO739" s="212"/>
      <c r="AP739" s="10"/>
      <c r="AQ739" s="213"/>
      <c r="AR739" s="213"/>
      <c r="AS739" s="211"/>
      <c r="AT739" s="211"/>
      <c r="AU739" s="211"/>
      <c r="AV739" s="214"/>
      <c r="AW739" s="21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</row>
    <row r="740" ht="22.5" customHeight="1">
      <c r="A740" s="170">
        <f t="shared" si="6"/>
        <v>735</v>
      </c>
      <c r="B740" s="173" t="s">
        <v>3195</v>
      </c>
      <c r="C740" s="182" t="str">
        <f t="array" ref="C740">_xlfn.XLOOKUP(G740,DATABASE!$A$2:$A$809,DATABASE!$B$2:$B$809)</f>
        <v>ATM RS. Amelia, Jl. Pahlawan, 25A</v>
      </c>
      <c r="D740" s="184" t="str">
        <f t="array" ref="D740">_xlfn.XLOOKUP(G740,DATABASE!$A$2:$A$809,DATABASE!$C$2:$C$809)</f>
        <v>ATM</v>
      </c>
      <c r="E740" s="184" t="s">
        <v>351</v>
      </c>
      <c r="F740" s="184" t="s">
        <v>243</v>
      </c>
      <c r="G740" s="184" t="s">
        <v>2104</v>
      </c>
      <c r="H740" s="184">
        <v>202512.0</v>
      </c>
      <c r="I740" s="184" t="s">
        <v>1258</v>
      </c>
      <c r="J740" s="536"/>
      <c r="K740" s="184"/>
      <c r="L740" s="182" t="s">
        <v>2106</v>
      </c>
      <c r="M740" s="194" t="s">
        <v>5087</v>
      </c>
      <c r="N740" s="191"/>
      <c r="O740" s="192">
        <v>7.33</v>
      </c>
      <c r="P740" s="194"/>
      <c r="Q740" s="195">
        <f t="shared" ref="Q740:R740" si="739">(O740*24*3600*30/8)/100000</f>
        <v>23.7492</v>
      </c>
      <c r="R740" s="195">
        <f t="shared" si="739"/>
        <v>0</v>
      </c>
      <c r="S740" s="197">
        <v>0.0</v>
      </c>
      <c r="T740" s="201">
        <f t="shared" si="684"/>
        <v>1</v>
      </c>
      <c r="U740" s="201">
        <v>0.99</v>
      </c>
      <c r="V740" s="194">
        <v>2678400.0</v>
      </c>
      <c r="W740" s="182">
        <f t="shared" si="3"/>
        <v>0</v>
      </c>
      <c r="X740" s="203" t="s">
        <v>291</v>
      </c>
      <c r="Y740" s="204">
        <v>1300000.0</v>
      </c>
      <c r="Z740" s="182"/>
      <c r="AA740" s="182"/>
      <c r="AB740" s="182"/>
      <c r="AC740" s="182"/>
      <c r="AD740" s="182"/>
      <c r="AE740" s="206">
        <f t="shared" si="137"/>
        <v>1300000</v>
      </c>
      <c r="AF740" s="207">
        <f t="shared" si="5"/>
        <v>1300000</v>
      </c>
      <c r="AG740" s="184"/>
      <c r="AH740" s="170"/>
      <c r="AI740" s="184"/>
      <c r="AJ740" s="2"/>
      <c r="AK740" s="2"/>
      <c r="AL740" s="10"/>
      <c r="AM740" s="211"/>
      <c r="AN740" s="51"/>
      <c r="AO740" s="212"/>
      <c r="AP740" s="10"/>
      <c r="AQ740" s="213"/>
      <c r="AR740" s="213"/>
      <c r="AS740" s="211"/>
      <c r="AT740" s="211"/>
      <c r="AU740" s="211"/>
      <c r="AV740" s="214"/>
      <c r="AW740" s="21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</row>
    <row r="741" ht="22.5" customHeight="1">
      <c r="A741" s="170">
        <f t="shared" si="6"/>
        <v>736</v>
      </c>
      <c r="B741" s="173" t="s">
        <v>3195</v>
      </c>
      <c r="C741" s="182" t="str">
        <f t="array" ref="C741">_xlfn.XLOOKUP(G741,DATABASE!$A$2:$A$809,DATABASE!$B$2:$B$809)</f>
        <v>Payment Point RSUD Swadana Pare, Kusuma Bangsa 1 Pare</v>
      </c>
      <c r="D741" s="184" t="str">
        <f t="array" ref="D741">_xlfn.XLOOKUP(G741,DATABASE!$A$2:$A$809,DATABASE!$C$2:$C$809)</f>
        <v>PAYMENT POINT</v>
      </c>
      <c r="E741" s="184" t="s">
        <v>351</v>
      </c>
      <c r="F741" s="184" t="s">
        <v>243</v>
      </c>
      <c r="G741" s="184" t="s">
        <v>1655</v>
      </c>
      <c r="H741" s="184">
        <v>202512.0</v>
      </c>
      <c r="I741" s="184" t="s">
        <v>461</v>
      </c>
      <c r="J741" s="182"/>
      <c r="K741" s="184"/>
      <c r="L741" s="182" t="s">
        <v>1657</v>
      </c>
      <c r="M741" s="194" t="s">
        <v>4186</v>
      </c>
      <c r="N741" s="191"/>
      <c r="O741" s="192">
        <v>1.60653</v>
      </c>
      <c r="P741" s="194"/>
      <c r="Q741" s="195">
        <f t="shared" ref="Q741:R741" si="740">(O741*24*3600*30/8)/100000</f>
        <v>5.2051572</v>
      </c>
      <c r="R741" s="195">
        <f t="shared" si="740"/>
        <v>0</v>
      </c>
      <c r="S741" s="197">
        <v>0.0</v>
      </c>
      <c r="T741" s="201">
        <f t="shared" si="684"/>
        <v>1</v>
      </c>
      <c r="U741" s="201">
        <v>0.99</v>
      </c>
      <c r="V741" s="194">
        <v>2678400.0</v>
      </c>
      <c r="W741" s="182">
        <f t="shared" si="3"/>
        <v>0</v>
      </c>
      <c r="X741" s="203" t="s">
        <v>291</v>
      </c>
      <c r="Y741" s="204">
        <v>2319819.0</v>
      </c>
      <c r="Z741" s="182"/>
      <c r="AA741" s="182"/>
      <c r="AB741" s="182"/>
      <c r="AC741" s="182"/>
      <c r="AD741" s="182"/>
      <c r="AE741" s="206">
        <f t="shared" si="137"/>
        <v>2319819</v>
      </c>
      <c r="AF741" s="207">
        <f t="shared" si="5"/>
        <v>2319819</v>
      </c>
      <c r="AG741" s="184"/>
      <c r="AH741" s="170"/>
      <c r="AI741" s="184"/>
      <c r="AJ741" s="2"/>
      <c r="AK741" s="2"/>
      <c r="AL741" s="10"/>
      <c r="AM741" s="211"/>
      <c r="AN741" s="51"/>
      <c r="AO741" s="212"/>
      <c r="AP741" s="10"/>
      <c r="AQ741" s="213"/>
      <c r="AR741" s="213"/>
      <c r="AS741" s="211"/>
      <c r="AT741" s="211"/>
      <c r="AU741" s="211"/>
      <c r="AV741" s="214"/>
      <c r="AW741" s="21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</row>
    <row r="742" ht="22.5" customHeight="1">
      <c r="A742" s="170">
        <f t="shared" si="6"/>
        <v>737</v>
      </c>
      <c r="B742" s="173" t="s">
        <v>3195</v>
      </c>
      <c r="C742" s="182" t="str">
        <f t="array" ref="C742">_xlfn.XLOOKUP(G742,DATABASE!$A$2:$A$809,DATABASE!$B$2:$B$809)</f>
        <v>ATM KUD Subur Pare Kdr Jl.Raya Pare Kandangan KM7,Pare</v>
      </c>
      <c r="D742" s="184" t="str">
        <f t="array" ref="D742">_xlfn.XLOOKUP(G742,DATABASE!$A$2:$A$809,DATABASE!$C$2:$C$809)</f>
        <v>ATM</v>
      </c>
      <c r="E742" s="184" t="s">
        <v>351</v>
      </c>
      <c r="F742" s="184" t="s">
        <v>243</v>
      </c>
      <c r="G742" s="184" t="s">
        <v>2786</v>
      </c>
      <c r="H742" s="184">
        <v>202512.0</v>
      </c>
      <c r="I742" s="184" t="s">
        <v>1258</v>
      </c>
      <c r="J742" s="182"/>
      <c r="K742" s="184"/>
      <c r="L742" s="182" t="s">
        <v>2788</v>
      </c>
      <c r="M742" s="191">
        <v>43445.0</v>
      </c>
      <c r="N742" s="191"/>
      <c r="O742" s="192">
        <v>1.02351</v>
      </c>
      <c r="P742" s="194"/>
      <c r="Q742" s="195">
        <f t="shared" ref="Q742:R742" si="741">(O742*24*3600*30/8)/100000</f>
        <v>3.3161724</v>
      </c>
      <c r="R742" s="195">
        <f t="shared" si="741"/>
        <v>0</v>
      </c>
      <c r="S742" s="197">
        <v>0.0</v>
      </c>
      <c r="T742" s="201">
        <f t="shared" si="684"/>
        <v>1</v>
      </c>
      <c r="U742" s="201">
        <v>0.99</v>
      </c>
      <c r="V742" s="194">
        <v>2678400.0</v>
      </c>
      <c r="W742" s="182">
        <f t="shared" si="3"/>
        <v>0</v>
      </c>
      <c r="X742" s="203" t="s">
        <v>291</v>
      </c>
      <c r="Y742" s="204">
        <v>1300000.0</v>
      </c>
      <c r="Z742" s="182"/>
      <c r="AA742" s="182"/>
      <c r="AB742" s="182"/>
      <c r="AC742" s="182"/>
      <c r="AD742" s="182"/>
      <c r="AE742" s="206">
        <f t="shared" si="137"/>
        <v>1300000</v>
      </c>
      <c r="AF742" s="207">
        <f t="shared" si="5"/>
        <v>1300000</v>
      </c>
      <c r="AG742" s="184"/>
      <c r="AH742" s="170"/>
      <c r="AI742" s="184"/>
      <c r="AJ742" s="2"/>
      <c r="AK742" s="2"/>
      <c r="AL742" s="10"/>
      <c r="AM742" s="211"/>
      <c r="AN742" s="51"/>
      <c r="AO742" s="212"/>
      <c r="AP742" s="10"/>
      <c r="AQ742" s="213"/>
      <c r="AR742" s="213"/>
      <c r="AS742" s="211"/>
      <c r="AT742" s="211"/>
      <c r="AU742" s="211"/>
      <c r="AV742" s="214"/>
      <c r="AW742" s="21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</row>
    <row r="743" ht="22.5" customHeight="1">
      <c r="A743" s="170">
        <f t="shared" si="6"/>
        <v>738</v>
      </c>
      <c r="B743" s="173" t="s">
        <v>3195</v>
      </c>
      <c r="C743" s="182" t="str">
        <f t="array" ref="C743">_xlfn.XLOOKUP(G743,DATABASE!$A$2:$A$809,DATABASE!$B$2:$B$809)</f>
        <v>Kantor Kas Kunjang , Jl brigjen Katamso 100 RT01 RW01 Kediri</v>
      </c>
      <c r="D743" s="184" t="str">
        <f t="array" ref="D743">_xlfn.XLOOKUP(G743,DATABASE!$A$2:$A$809,DATABASE!$C$2:$C$809)</f>
        <v>KANTOR KAS</v>
      </c>
      <c r="E743" s="184" t="s">
        <v>351</v>
      </c>
      <c r="F743" s="184" t="s">
        <v>243</v>
      </c>
      <c r="G743" s="184" t="s">
        <v>1745</v>
      </c>
      <c r="H743" s="184">
        <v>202512.0</v>
      </c>
      <c r="I743" s="184" t="s">
        <v>461</v>
      </c>
      <c r="J743" s="182"/>
      <c r="K743" s="184"/>
      <c r="L743" s="182" t="s">
        <v>1747</v>
      </c>
      <c r="M743" s="194" t="s">
        <v>4186</v>
      </c>
      <c r="N743" s="191"/>
      <c r="O743" s="192">
        <v>2.46973</v>
      </c>
      <c r="P743" s="194"/>
      <c r="Q743" s="195">
        <f t="shared" ref="Q743:R743" si="742">(O743*24*3600*30/8)/100000</f>
        <v>8.0019252</v>
      </c>
      <c r="R743" s="195">
        <f t="shared" si="742"/>
        <v>0</v>
      </c>
      <c r="S743" s="197">
        <v>0.0</v>
      </c>
      <c r="T743" s="201">
        <f t="shared" si="684"/>
        <v>1</v>
      </c>
      <c r="U743" s="201">
        <v>0.99</v>
      </c>
      <c r="V743" s="194">
        <v>2678400.0</v>
      </c>
      <c r="W743" s="182">
        <f t="shared" si="3"/>
        <v>0</v>
      </c>
      <c r="X743" s="203" t="s">
        <v>291</v>
      </c>
      <c r="Y743" s="204">
        <v>2319819.0</v>
      </c>
      <c r="Z743" s="182"/>
      <c r="AA743" s="182"/>
      <c r="AB743" s="182"/>
      <c r="AC743" s="182"/>
      <c r="AD743" s="182"/>
      <c r="AE743" s="206">
        <f t="shared" si="137"/>
        <v>2319819</v>
      </c>
      <c r="AF743" s="207">
        <f t="shared" si="5"/>
        <v>2319819</v>
      </c>
      <c r="AG743" s="184"/>
      <c r="AH743" s="170"/>
      <c r="AI743" s="184"/>
      <c r="AJ743" s="2"/>
      <c r="AK743" s="2"/>
      <c r="AL743" s="10"/>
      <c r="AM743" s="211"/>
      <c r="AN743" s="51"/>
      <c r="AO743" s="212"/>
      <c r="AP743" s="10"/>
      <c r="AQ743" s="213"/>
      <c r="AR743" s="213"/>
      <c r="AS743" s="211"/>
      <c r="AT743" s="211"/>
      <c r="AU743" s="211"/>
      <c r="AV743" s="214"/>
      <c r="AW743" s="21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</row>
    <row r="744" ht="22.5" customHeight="1">
      <c r="A744" s="170">
        <f t="shared" si="6"/>
        <v>739</v>
      </c>
      <c r="B744" s="173" t="s">
        <v>3195</v>
      </c>
      <c r="C744" s="182" t="str">
        <f t="array" ref="C744">_xlfn.XLOOKUP(G744,DATABASE!$A$2:$A$809,DATABASE!$B$2:$B$809)</f>
        <v>Payment Point Ploso klaten. Jl. Raya Pare Wates,Ds Pranggang,Kec Plosoklaten, Kab Kediri</v>
      </c>
      <c r="D744" s="184" t="str">
        <f t="array" ref="D744">_xlfn.XLOOKUP(G744,DATABASE!$A$2:$A$809,DATABASE!$C$2:$C$809)</f>
        <v>PAYMENT POINT</v>
      </c>
      <c r="E744" s="184" t="s">
        <v>351</v>
      </c>
      <c r="F744" s="184" t="s">
        <v>243</v>
      </c>
      <c r="G744" s="184" t="s">
        <v>2205</v>
      </c>
      <c r="H744" s="184">
        <v>202512.0</v>
      </c>
      <c r="I744" s="184" t="s">
        <v>461</v>
      </c>
      <c r="J744" s="182"/>
      <c r="K744" s="184"/>
      <c r="L744" s="182" t="s">
        <v>2207</v>
      </c>
      <c r="M744" s="194" t="s">
        <v>4186</v>
      </c>
      <c r="N744" s="191"/>
      <c r="O744" s="192">
        <v>3.24</v>
      </c>
      <c r="P744" s="194"/>
      <c r="Q744" s="195">
        <f t="shared" ref="Q744:R744" si="743">(O744*24*3600*30/8)/100000</f>
        <v>10.4976</v>
      </c>
      <c r="R744" s="195">
        <f t="shared" si="743"/>
        <v>0</v>
      </c>
      <c r="S744" s="197">
        <v>0.0</v>
      </c>
      <c r="T744" s="201">
        <f t="shared" si="684"/>
        <v>1</v>
      </c>
      <c r="U744" s="201">
        <v>0.99</v>
      </c>
      <c r="V744" s="194">
        <v>2678400.0</v>
      </c>
      <c r="W744" s="182">
        <f t="shared" si="3"/>
        <v>0</v>
      </c>
      <c r="X744" s="203" t="s">
        <v>291</v>
      </c>
      <c r="Y744" s="204">
        <v>2319819.0</v>
      </c>
      <c r="Z744" s="182"/>
      <c r="AA744" s="182"/>
      <c r="AB744" s="182"/>
      <c r="AC744" s="182"/>
      <c r="AD744" s="182"/>
      <c r="AE744" s="206">
        <f t="shared" si="137"/>
        <v>2319819</v>
      </c>
      <c r="AF744" s="207">
        <f t="shared" si="5"/>
        <v>2319819</v>
      </c>
      <c r="AG744" s="184"/>
      <c r="AH744" s="170"/>
      <c r="AI744" s="184"/>
      <c r="AJ744" s="2"/>
      <c r="AK744" s="2"/>
      <c r="AL744" s="10"/>
      <c r="AM744" s="211"/>
      <c r="AN744" s="51"/>
      <c r="AO744" s="212"/>
      <c r="AP744" s="10"/>
      <c r="AQ744" s="213"/>
      <c r="AR744" s="213"/>
      <c r="AS744" s="211"/>
      <c r="AT744" s="211"/>
      <c r="AU744" s="211"/>
      <c r="AV744" s="214"/>
      <c r="AW744" s="21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</row>
    <row r="745" ht="22.5" customHeight="1">
      <c r="A745" s="170">
        <f t="shared" si="6"/>
        <v>740</v>
      </c>
      <c r="B745" s="173" t="s">
        <v>3195</v>
      </c>
      <c r="C745" s="182" t="str">
        <f t="array" ref="C745">_xlfn.XLOOKUP(G745,DATABASE!$A$2:$A$809,DATABASE!$B$2:$B$809)</f>
        <v>Payment Point Sistem Administrasi Manunggal Satu Atap Pare ,JL PAHLAWAN KUSUMA BANGSA NO 16 CANGKRING, PALEM KEC PARE KAB KEDIRI, KEDIRI,16</v>
      </c>
      <c r="D745" s="184" t="str">
        <f t="array" ref="D745">_xlfn.XLOOKUP(G745,DATABASE!$A$2:$A$809,DATABASE!$C$2:$C$809)</f>
        <v>PAYMENT POINT</v>
      </c>
      <c r="E745" s="184" t="s">
        <v>351</v>
      </c>
      <c r="F745" s="184" t="s">
        <v>243</v>
      </c>
      <c r="G745" s="184" t="s">
        <v>2386</v>
      </c>
      <c r="H745" s="184">
        <v>202512.0</v>
      </c>
      <c r="I745" s="184" t="s">
        <v>461</v>
      </c>
      <c r="J745" s="182"/>
      <c r="K745" s="184"/>
      <c r="L745" s="182" t="s">
        <v>2388</v>
      </c>
      <c r="M745" s="194" t="s">
        <v>5130</v>
      </c>
      <c r="N745" s="191"/>
      <c r="O745" s="192">
        <v>0.09963</v>
      </c>
      <c r="P745" s="194"/>
      <c r="Q745" s="195">
        <f t="shared" ref="Q745:R745" si="744">(O745*24*3600*30/8)/100000</f>
        <v>0.3228012</v>
      </c>
      <c r="R745" s="195">
        <f t="shared" si="744"/>
        <v>0</v>
      </c>
      <c r="S745" s="197">
        <v>0.0</v>
      </c>
      <c r="T745" s="201">
        <f t="shared" si="684"/>
        <v>1</v>
      </c>
      <c r="U745" s="201">
        <v>0.99</v>
      </c>
      <c r="V745" s="194">
        <v>2678400.0</v>
      </c>
      <c r="W745" s="182">
        <f t="shared" si="3"/>
        <v>0</v>
      </c>
      <c r="X745" s="203" t="s">
        <v>291</v>
      </c>
      <c r="Y745" s="204">
        <v>2319819.0</v>
      </c>
      <c r="Z745" s="182"/>
      <c r="AA745" s="182"/>
      <c r="AB745" s="182"/>
      <c r="AC745" s="182"/>
      <c r="AD745" s="182"/>
      <c r="AE745" s="206">
        <f t="shared" si="137"/>
        <v>2319819</v>
      </c>
      <c r="AF745" s="207">
        <f t="shared" si="5"/>
        <v>2319819</v>
      </c>
      <c r="AG745" s="184"/>
      <c r="AH745" s="170"/>
      <c r="AI745" s="184"/>
      <c r="AJ745" s="2"/>
      <c r="AK745" s="2"/>
      <c r="AL745" s="10"/>
      <c r="AM745" s="211"/>
      <c r="AN745" s="51"/>
      <c r="AO745" s="212"/>
      <c r="AP745" s="10"/>
      <c r="AQ745" s="213"/>
      <c r="AR745" s="213"/>
      <c r="AS745" s="211"/>
      <c r="AT745" s="211"/>
      <c r="AU745" s="211"/>
      <c r="AV745" s="214"/>
      <c r="AW745" s="21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</row>
    <row r="746" ht="22.5" customHeight="1">
      <c r="A746" s="170">
        <f t="shared" si="6"/>
        <v>741</v>
      </c>
      <c r="B746" s="173" t="s">
        <v>3195</v>
      </c>
      <c r="C746" s="182" t="str">
        <f t="array" ref="C746">_xlfn.XLOOKUP(G746,DATABASE!$A$2:$A$809,DATABASE!$B$2:$B$809)</f>
        <v>Host To Host SP2D online Cab.Pare JL. Soekarno Hatta 01 Kab Kediri</v>
      </c>
      <c r="D746" s="184" t="str">
        <f t="array" ref="D746">_xlfn.XLOOKUP(G746,DATABASE!$A$2:$A$809,DATABASE!$C$2:$C$809)</f>
        <v>H2H</v>
      </c>
      <c r="E746" s="184" t="s">
        <v>351</v>
      </c>
      <c r="F746" s="184" t="s">
        <v>243</v>
      </c>
      <c r="G746" s="184" t="s">
        <v>2538</v>
      </c>
      <c r="H746" s="184">
        <v>202512.0</v>
      </c>
      <c r="I746" s="184" t="s">
        <v>461</v>
      </c>
      <c r="J746" s="182"/>
      <c r="K746" s="184"/>
      <c r="L746" s="182" t="s">
        <v>2540</v>
      </c>
      <c r="M746" s="194" t="s">
        <v>5141</v>
      </c>
      <c r="N746" s="191"/>
      <c r="O746" s="192">
        <v>1.52412</v>
      </c>
      <c r="P746" s="194"/>
      <c r="Q746" s="195">
        <f t="shared" ref="Q746:R746" si="745">(O746*24*3600*30/8)/100000</f>
        <v>4.9381488</v>
      </c>
      <c r="R746" s="195">
        <f t="shared" si="745"/>
        <v>0</v>
      </c>
      <c r="S746" s="197">
        <v>0.0</v>
      </c>
      <c r="T746" s="201">
        <f t="shared" si="684"/>
        <v>1</v>
      </c>
      <c r="U746" s="201">
        <v>0.99</v>
      </c>
      <c r="V746" s="194">
        <v>2678400.0</v>
      </c>
      <c r="W746" s="182">
        <f t="shared" si="3"/>
        <v>0</v>
      </c>
      <c r="X746" s="203" t="s">
        <v>291</v>
      </c>
      <c r="Y746" s="204">
        <v>2319819.0</v>
      </c>
      <c r="Z746" s="182"/>
      <c r="AA746" s="182"/>
      <c r="AB746" s="182"/>
      <c r="AC746" s="182"/>
      <c r="AD746" s="182"/>
      <c r="AE746" s="206">
        <f t="shared" si="137"/>
        <v>2319819</v>
      </c>
      <c r="AF746" s="207">
        <f t="shared" si="5"/>
        <v>2319819</v>
      </c>
      <c r="AG746" s="184"/>
      <c r="AH746" s="170"/>
      <c r="AI746" s="184"/>
      <c r="AJ746" s="2"/>
      <c r="AK746" s="2"/>
      <c r="AL746" s="10"/>
      <c r="AM746" s="211"/>
      <c r="AN746" s="51"/>
      <c r="AO746" s="212"/>
      <c r="AP746" s="10"/>
      <c r="AQ746" s="213"/>
      <c r="AR746" s="213"/>
      <c r="AS746" s="211"/>
      <c r="AT746" s="211"/>
      <c r="AU746" s="211"/>
      <c r="AV746" s="214"/>
      <c r="AW746" s="21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</row>
    <row r="747" ht="22.5" customHeight="1">
      <c r="A747" s="170">
        <f t="shared" si="6"/>
        <v>742</v>
      </c>
      <c r="B747" s="173" t="s">
        <v>3195</v>
      </c>
      <c r="C747" s="182" t="str">
        <f t="array" ref="C747">_xlfn.XLOOKUP(G747,DATABASE!$A$2:$A$809,DATABASE!$B$2:$B$809)</f>
        <v>ATM Bogo Swalayan Diva, JL Kartini, Kediri</v>
      </c>
      <c r="D747" s="184" t="str">
        <f t="array" ref="D747">_xlfn.XLOOKUP(G747,DATABASE!$A$2:$A$809,DATABASE!$C$2:$C$809)</f>
        <v>ATM</v>
      </c>
      <c r="E747" s="184" t="s">
        <v>351</v>
      </c>
      <c r="F747" s="184" t="s">
        <v>243</v>
      </c>
      <c r="G747" s="184" t="s">
        <v>2621</v>
      </c>
      <c r="H747" s="184">
        <v>202512.0</v>
      </c>
      <c r="I747" s="184" t="s">
        <v>1258</v>
      </c>
      <c r="J747" s="182"/>
      <c r="K747" s="184"/>
      <c r="L747" s="182" t="s">
        <v>2623</v>
      </c>
      <c r="M747" s="194" t="s">
        <v>5152</v>
      </c>
      <c r="N747" s="191"/>
      <c r="O747" s="192">
        <v>1.00007</v>
      </c>
      <c r="P747" s="194"/>
      <c r="Q747" s="195">
        <f t="shared" ref="Q747:R747" si="746">(O747*24*3600*30/8)/100000</f>
        <v>3.2402268</v>
      </c>
      <c r="R747" s="195">
        <f t="shared" si="746"/>
        <v>0</v>
      </c>
      <c r="S747" s="197">
        <v>0.0</v>
      </c>
      <c r="T747" s="201">
        <f t="shared" si="684"/>
        <v>1</v>
      </c>
      <c r="U747" s="201">
        <v>0.99</v>
      </c>
      <c r="V747" s="194">
        <v>2678400.0</v>
      </c>
      <c r="W747" s="182">
        <f t="shared" si="3"/>
        <v>0</v>
      </c>
      <c r="X747" s="203" t="s">
        <v>291</v>
      </c>
      <c r="Y747" s="204">
        <v>1300000.0</v>
      </c>
      <c r="Z747" s="182"/>
      <c r="AA747" s="182"/>
      <c r="AB747" s="182"/>
      <c r="AC747" s="182"/>
      <c r="AD747" s="182"/>
      <c r="AE747" s="206">
        <f t="shared" si="137"/>
        <v>1300000</v>
      </c>
      <c r="AF747" s="207">
        <f t="shared" si="5"/>
        <v>1300000</v>
      </c>
      <c r="AG747" s="184"/>
      <c r="AH747" s="170"/>
      <c r="AI747" s="184"/>
      <c r="AJ747" s="2"/>
      <c r="AK747" s="2"/>
      <c r="AL747" s="10"/>
      <c r="AM747" s="211"/>
      <c r="AN747" s="51"/>
      <c r="AO747" s="212"/>
      <c r="AP747" s="10"/>
      <c r="AQ747" s="213"/>
      <c r="AR747" s="213"/>
      <c r="AS747" s="211"/>
      <c r="AT747" s="211"/>
      <c r="AU747" s="211"/>
      <c r="AV747" s="214"/>
      <c r="AW747" s="21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</row>
    <row r="748" ht="22.5" customHeight="1">
      <c r="A748" s="170">
        <f t="shared" si="6"/>
        <v>743</v>
      </c>
      <c r="B748" s="173" t="s">
        <v>3195</v>
      </c>
      <c r="C748" s="182" t="str">
        <f t="array" ref="C748">_xlfn.XLOOKUP(G748,DATABASE!$A$2:$A$809,DATABASE!$B$2:$B$809)</f>
        <v>Capem Kepung, Jl. Harinjing Kepung Kediri</v>
      </c>
      <c r="D748" s="184" t="str">
        <f t="array" ref="D748">_xlfn.XLOOKUP(G748,DATABASE!$A$2:$A$809,DATABASE!$C$2:$C$809)</f>
        <v>CAPEM</v>
      </c>
      <c r="E748" s="184" t="s">
        <v>351</v>
      </c>
      <c r="F748" s="184" t="s">
        <v>243</v>
      </c>
      <c r="G748" s="184" t="s">
        <v>1394</v>
      </c>
      <c r="H748" s="184">
        <v>202512.0</v>
      </c>
      <c r="I748" s="184" t="s">
        <v>753</v>
      </c>
      <c r="J748" s="182"/>
      <c r="K748" s="184"/>
      <c r="L748" s="182" t="s">
        <v>1396</v>
      </c>
      <c r="M748" s="191">
        <v>42527.0</v>
      </c>
      <c r="N748" s="191"/>
      <c r="O748" s="192">
        <v>17.11</v>
      </c>
      <c r="P748" s="194"/>
      <c r="Q748" s="195">
        <f t="shared" ref="Q748:R748" si="747">(O748*24*3600*30/8)/100000</f>
        <v>55.4364</v>
      </c>
      <c r="R748" s="195">
        <f t="shared" si="747"/>
        <v>0</v>
      </c>
      <c r="S748" s="197">
        <v>0.0</v>
      </c>
      <c r="T748" s="201">
        <f t="shared" si="684"/>
        <v>1</v>
      </c>
      <c r="U748" s="201">
        <v>0.99</v>
      </c>
      <c r="V748" s="194">
        <v>2678400.0</v>
      </c>
      <c r="W748" s="182">
        <f t="shared" si="3"/>
        <v>0</v>
      </c>
      <c r="X748" s="203" t="s">
        <v>291</v>
      </c>
      <c r="Y748" s="204">
        <v>2792792.0</v>
      </c>
      <c r="Z748" s="182"/>
      <c r="AA748" s="182"/>
      <c r="AB748" s="182"/>
      <c r="AC748" s="182"/>
      <c r="AD748" s="182"/>
      <c r="AE748" s="206">
        <f t="shared" si="137"/>
        <v>2792792</v>
      </c>
      <c r="AF748" s="207">
        <f t="shared" si="5"/>
        <v>2792792</v>
      </c>
      <c r="AG748" s="184"/>
      <c r="AH748" s="170"/>
      <c r="AI748" s="184"/>
      <c r="AJ748" s="2"/>
      <c r="AK748" s="2"/>
      <c r="AL748" s="10"/>
      <c r="AM748" s="211"/>
      <c r="AN748" s="51"/>
      <c r="AO748" s="212"/>
      <c r="AP748" s="10"/>
      <c r="AQ748" s="213"/>
      <c r="AR748" s="213"/>
      <c r="AS748" s="211"/>
      <c r="AT748" s="211"/>
      <c r="AU748" s="211"/>
      <c r="AV748" s="214"/>
      <c r="AW748" s="21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</row>
    <row r="749" ht="22.5" customHeight="1">
      <c r="A749" s="170">
        <f t="shared" si="6"/>
        <v>744</v>
      </c>
      <c r="B749" s="173" t="s">
        <v>3195</v>
      </c>
      <c r="C749" s="182" t="str">
        <f t="array" ref="C749">_xlfn.XLOOKUP(G749,DATABASE!$A$2:$A$809,DATABASE!$B$2:$B$809)</f>
        <v>Kantor Fungsional Pemkab Kediri JL. Soerkarno Hatta No.1 Kediri</v>
      </c>
      <c r="D749" s="184" t="str">
        <f t="array" ref="D749">_xlfn.XLOOKUP(G749,DATABASE!$A$2:$A$809,DATABASE!$C$2:$C$809)</f>
        <v>KANTOR FUNGSIONAL</v>
      </c>
      <c r="E749" s="184" t="s">
        <v>351</v>
      </c>
      <c r="F749" s="184" t="s">
        <v>243</v>
      </c>
      <c r="G749" s="184" t="s">
        <v>402</v>
      </c>
      <c r="H749" s="184">
        <v>202512.0</v>
      </c>
      <c r="I749" s="184" t="s">
        <v>461</v>
      </c>
      <c r="J749" s="182"/>
      <c r="K749" s="184"/>
      <c r="L749" s="182" t="s">
        <v>404</v>
      </c>
      <c r="M749" s="191">
        <v>45271.0</v>
      </c>
      <c r="N749" s="191"/>
      <c r="O749" s="192">
        <v>1.59387</v>
      </c>
      <c r="P749" s="194"/>
      <c r="Q749" s="195">
        <f t="shared" ref="Q749:R749" si="748">(O749*24*3600*30/8)/100000</f>
        <v>5.1641388</v>
      </c>
      <c r="R749" s="195">
        <f t="shared" si="748"/>
        <v>0</v>
      </c>
      <c r="S749" s="197">
        <v>0.0</v>
      </c>
      <c r="T749" s="201">
        <f t="shared" si="684"/>
        <v>1</v>
      </c>
      <c r="U749" s="201">
        <v>0.99</v>
      </c>
      <c r="V749" s="194">
        <v>2678400.0</v>
      </c>
      <c r="W749" s="182">
        <f t="shared" si="3"/>
        <v>0</v>
      </c>
      <c r="X749" s="203" t="s">
        <v>291</v>
      </c>
      <c r="Y749" s="204">
        <v>2319819.0</v>
      </c>
      <c r="Z749" s="182"/>
      <c r="AA749" s="182"/>
      <c r="AB749" s="182"/>
      <c r="AC749" s="182"/>
      <c r="AD749" s="182"/>
      <c r="AE749" s="206">
        <f t="shared" si="137"/>
        <v>2319819</v>
      </c>
      <c r="AF749" s="207">
        <f t="shared" si="5"/>
        <v>2319819</v>
      </c>
      <c r="AG749" s="184"/>
      <c r="AH749" s="170"/>
      <c r="AI749" s="184"/>
      <c r="AJ749" s="2"/>
      <c r="AK749" s="2"/>
      <c r="AL749" s="10"/>
      <c r="AM749" s="211"/>
      <c r="AN749" s="51"/>
      <c r="AO749" s="212"/>
      <c r="AP749" s="10"/>
      <c r="AQ749" s="213"/>
      <c r="AR749" s="213"/>
      <c r="AS749" s="211"/>
      <c r="AT749" s="211"/>
      <c r="AU749" s="211"/>
      <c r="AV749" s="214"/>
      <c r="AW749" s="21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</row>
    <row r="750" ht="22.5" customHeight="1">
      <c r="A750" s="170">
        <f t="shared" si="6"/>
        <v>745</v>
      </c>
      <c r="B750" s="173" t="s">
        <v>3199</v>
      </c>
      <c r="C750" s="182" t="str">
        <f t="array" ref="C750">_xlfn.XLOOKUP(G750,DATABASE!$A$2:$A$809,DATABASE!$B$2:$B$809)</f>
        <v>Cabang Hr. Muhammad, Jl. HR. Muhammad No. 29, Surabaya</v>
      </c>
      <c r="D750" s="184" t="str">
        <f t="array" ref="D750">_xlfn.XLOOKUP(G750,DATABASE!$A$2:$A$809,DATABASE!$C$2:$C$809)</f>
        <v>CABANG</v>
      </c>
      <c r="E750" s="184" t="s">
        <v>351</v>
      </c>
      <c r="F750" s="184" t="s">
        <v>243</v>
      </c>
      <c r="G750" s="184" t="s">
        <v>982</v>
      </c>
      <c r="H750" s="184">
        <v>202512.0</v>
      </c>
      <c r="I750" s="184" t="s">
        <v>575</v>
      </c>
      <c r="J750" s="182"/>
      <c r="K750" s="184"/>
      <c r="L750" s="182" t="s">
        <v>984</v>
      </c>
      <c r="M750" s="194" t="s">
        <v>5174</v>
      </c>
      <c r="N750" s="191"/>
      <c r="O750" s="192">
        <v>61.41</v>
      </c>
      <c r="P750" s="194"/>
      <c r="Q750" s="195">
        <f t="shared" ref="Q750:R750" si="749">(O750*24*3600*30/8)/100000</f>
        <v>198.9684</v>
      </c>
      <c r="R750" s="195">
        <f t="shared" si="749"/>
        <v>0</v>
      </c>
      <c r="S750" s="197">
        <v>0.0</v>
      </c>
      <c r="T750" s="201">
        <f t="shared" si="684"/>
        <v>1</v>
      </c>
      <c r="U750" s="201">
        <v>0.99</v>
      </c>
      <c r="V750" s="194">
        <v>2678400.0</v>
      </c>
      <c r="W750" s="182">
        <f t="shared" si="3"/>
        <v>0</v>
      </c>
      <c r="X750" s="203" t="s">
        <v>291</v>
      </c>
      <c r="Y750" s="204">
        <v>3671171.0</v>
      </c>
      <c r="Z750" s="182"/>
      <c r="AA750" s="182"/>
      <c r="AB750" s="182"/>
      <c r="AC750" s="182"/>
      <c r="AD750" s="182"/>
      <c r="AE750" s="206">
        <f t="shared" si="137"/>
        <v>3671171</v>
      </c>
      <c r="AF750" s="207">
        <f t="shared" si="5"/>
        <v>3671171</v>
      </c>
      <c r="AG750" s="184"/>
      <c r="AH750" s="170"/>
      <c r="AI750" s="184"/>
      <c r="AJ750" s="2"/>
      <c r="AK750" s="2"/>
      <c r="AL750" s="10"/>
      <c r="AM750" s="211"/>
      <c r="AN750" s="51"/>
      <c r="AO750" s="212"/>
      <c r="AP750" s="10"/>
      <c r="AQ750" s="213"/>
      <c r="AR750" s="213"/>
      <c r="AS750" s="211"/>
      <c r="AT750" s="211"/>
      <c r="AU750" s="211"/>
      <c r="AV750" s="214"/>
      <c r="AW750" s="214"/>
      <c r="AX750" s="310"/>
      <c r="AY750" s="310"/>
      <c r="AZ750" s="310"/>
      <c r="BA750" s="310"/>
      <c r="BB750" s="310"/>
      <c r="BC750" s="310"/>
      <c r="BD750" s="310"/>
      <c r="BE750" s="310"/>
      <c r="BF750" s="310"/>
      <c r="BG750" s="310"/>
      <c r="BH750" s="310"/>
      <c r="BI750" s="310"/>
      <c r="BJ750" s="310"/>
      <c r="BK750" s="310"/>
      <c r="BL750" s="310"/>
      <c r="BM750" s="310"/>
      <c r="BN750" s="310"/>
      <c r="BO750" s="310"/>
      <c r="BP750" s="310"/>
      <c r="BQ750" s="310"/>
      <c r="BR750" s="310"/>
      <c r="BS750" s="310"/>
      <c r="BT750" s="310"/>
      <c r="BU750" s="310"/>
    </row>
    <row r="751" ht="22.5" customHeight="1">
      <c r="A751" s="170">
        <f t="shared" si="6"/>
        <v>746</v>
      </c>
      <c r="B751" s="173" t="s">
        <v>3199</v>
      </c>
      <c r="C751" s="182" t="str">
        <f t="array" ref="C751">_xlfn.XLOOKUP(G751,DATABASE!$A$2:$A$809,DATABASE!$B$2:$B$809)</f>
        <v>Kantor Kas Lontar, Jl. Raya Lontar 295 A Surabaya</v>
      </c>
      <c r="D751" s="184" t="str">
        <f t="array" ref="D751">_xlfn.XLOOKUP(G751,DATABASE!$A$2:$A$809,DATABASE!$C$2:$C$809)</f>
        <v>KANTOR KAS</v>
      </c>
      <c r="E751" s="184" t="s">
        <v>351</v>
      </c>
      <c r="F751" s="184" t="s">
        <v>243</v>
      </c>
      <c r="G751" s="184" t="s">
        <v>2080</v>
      </c>
      <c r="H751" s="184">
        <v>202512.0</v>
      </c>
      <c r="I751" s="184" t="s">
        <v>1258</v>
      </c>
      <c r="J751" s="182"/>
      <c r="K751" s="184"/>
      <c r="L751" s="182" t="s">
        <v>2082</v>
      </c>
      <c r="M751" s="194" t="s">
        <v>1658</v>
      </c>
      <c r="N751" s="191"/>
      <c r="O751" s="192">
        <v>7.82</v>
      </c>
      <c r="P751" s="194"/>
      <c r="Q751" s="195">
        <f t="shared" ref="Q751:R751" si="750">(O751*24*3600*30/8)/100000</f>
        <v>25.3368</v>
      </c>
      <c r="R751" s="195">
        <f t="shared" si="750"/>
        <v>0</v>
      </c>
      <c r="S751" s="197">
        <v>0.0</v>
      </c>
      <c r="T751" s="201">
        <f t="shared" si="684"/>
        <v>1</v>
      </c>
      <c r="U751" s="201">
        <v>0.99</v>
      </c>
      <c r="V751" s="194">
        <v>2678400.0</v>
      </c>
      <c r="W751" s="182">
        <f t="shared" si="3"/>
        <v>0</v>
      </c>
      <c r="X751" s="203" t="s">
        <v>291</v>
      </c>
      <c r="Y751" s="204">
        <v>2319819.0</v>
      </c>
      <c r="Z751" s="182"/>
      <c r="AA751" s="182"/>
      <c r="AB751" s="182"/>
      <c r="AC751" s="182"/>
      <c r="AD751" s="182"/>
      <c r="AE751" s="206">
        <f t="shared" si="137"/>
        <v>2319819</v>
      </c>
      <c r="AF751" s="207">
        <f t="shared" si="5"/>
        <v>2319819</v>
      </c>
      <c r="AG751" s="207">
        <v>2.1062158E7</v>
      </c>
      <c r="AH751" s="170"/>
      <c r="AI751" s="184"/>
      <c r="AJ751" s="2"/>
      <c r="AK751" s="2"/>
      <c r="AL751" s="10"/>
      <c r="AM751" s="211"/>
      <c r="AN751" s="51"/>
      <c r="AO751" s="212"/>
      <c r="AP751" s="10"/>
      <c r="AQ751" s="213"/>
      <c r="AR751" s="213"/>
      <c r="AS751" s="211"/>
      <c r="AT751" s="211"/>
      <c r="AU751" s="211"/>
      <c r="AV751" s="214"/>
      <c r="AW751" s="21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</row>
    <row r="752" ht="22.5" customHeight="1">
      <c r="A752" s="170">
        <f t="shared" si="6"/>
        <v>747</v>
      </c>
      <c r="B752" s="173" t="s">
        <v>3199</v>
      </c>
      <c r="C752" s="182" t="str">
        <f t="array" ref="C752">_xlfn.XLOOKUP(G752,DATABASE!$A$2:$A$809,DATABASE!$B$2:$B$809)</f>
        <v>Capem Wiyung,Jl. Raya Menganti Wiyung, Ruko Taman Pondok Indah A38, Wiyung, Surabaya</v>
      </c>
      <c r="D752" s="184" t="str">
        <f t="array" ref="D752">_xlfn.XLOOKUP(G752,DATABASE!$A$2:$A$809,DATABASE!$C$2:$C$809)</f>
        <v>CAPEM</v>
      </c>
      <c r="E752" s="184" t="s">
        <v>351</v>
      </c>
      <c r="F752" s="184" t="s">
        <v>243</v>
      </c>
      <c r="G752" s="184" t="s">
        <v>860</v>
      </c>
      <c r="H752" s="184">
        <v>202512.0</v>
      </c>
      <c r="I752" s="184" t="s">
        <v>753</v>
      </c>
      <c r="J752" s="182"/>
      <c r="K752" s="184"/>
      <c r="L752" s="182" t="s">
        <v>862</v>
      </c>
      <c r="M752" s="191">
        <v>42156.0</v>
      </c>
      <c r="N752" s="191"/>
      <c r="O752" s="192">
        <v>25.33</v>
      </c>
      <c r="P752" s="194"/>
      <c r="Q752" s="195">
        <f t="shared" ref="Q752:R752" si="751">(O752*24*3600*30/8)/100000</f>
        <v>82.0692</v>
      </c>
      <c r="R752" s="195">
        <f t="shared" si="751"/>
        <v>0</v>
      </c>
      <c r="S752" s="197">
        <v>0.0</v>
      </c>
      <c r="T752" s="201">
        <f t="shared" si="684"/>
        <v>1</v>
      </c>
      <c r="U752" s="201">
        <v>0.99</v>
      </c>
      <c r="V752" s="194">
        <v>2678400.0</v>
      </c>
      <c r="W752" s="182">
        <f t="shared" si="3"/>
        <v>0</v>
      </c>
      <c r="X752" s="203" t="s">
        <v>291</v>
      </c>
      <c r="Y752" s="204">
        <v>2792792.0</v>
      </c>
      <c r="Z752" s="182"/>
      <c r="AA752" s="182"/>
      <c r="AB752" s="182"/>
      <c r="AC752" s="182"/>
      <c r="AD752" s="182"/>
      <c r="AE752" s="206">
        <f t="shared" si="137"/>
        <v>2792792</v>
      </c>
      <c r="AF752" s="207">
        <f t="shared" si="5"/>
        <v>2792792</v>
      </c>
      <c r="AG752" s="184"/>
      <c r="AH752" s="170"/>
      <c r="AI752" s="184"/>
      <c r="AJ752" s="2"/>
      <c r="AK752" s="2"/>
      <c r="AL752" s="448"/>
      <c r="AM752" s="211"/>
      <c r="AN752" s="51"/>
      <c r="AO752" s="212"/>
      <c r="AP752" s="10"/>
      <c r="AQ752" s="213"/>
      <c r="AR752" s="213"/>
      <c r="AS752" s="211"/>
      <c r="AT752" s="211"/>
      <c r="AU752" s="211"/>
      <c r="AV752" s="214"/>
      <c r="AW752" s="21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</row>
    <row r="753" ht="22.5" customHeight="1">
      <c r="A753" s="170">
        <f t="shared" si="6"/>
        <v>748</v>
      </c>
      <c r="B753" s="173" t="s">
        <v>3199</v>
      </c>
      <c r="C753" s="182" t="str">
        <f t="array" ref="C753">_xlfn.XLOOKUP(G753,DATABASE!$A$2:$A$809,DATABASE!$B$2:$B$809)</f>
        <v>Capem Lidah Kulon, Jl Raya Manganti Lidah Kulon No 14 Sby</v>
      </c>
      <c r="D753" s="184" t="str">
        <f t="array" ref="D753">_xlfn.XLOOKUP(G753,DATABASE!$A$2:$A$809,DATABASE!$C$2:$C$809)</f>
        <v>CAPEM</v>
      </c>
      <c r="E753" s="184" t="s">
        <v>351</v>
      </c>
      <c r="F753" s="184" t="s">
        <v>243</v>
      </c>
      <c r="G753" s="184" t="s">
        <v>1277</v>
      </c>
      <c r="H753" s="184">
        <v>202512.0</v>
      </c>
      <c r="I753" s="184" t="s">
        <v>753</v>
      </c>
      <c r="J753" s="182"/>
      <c r="K753" s="184"/>
      <c r="L753" s="182" t="s">
        <v>1279</v>
      </c>
      <c r="M753" s="194" t="s">
        <v>1609</v>
      </c>
      <c r="N753" s="191"/>
      <c r="O753" s="192">
        <v>21.91</v>
      </c>
      <c r="P753" s="194"/>
      <c r="Q753" s="195">
        <f t="shared" ref="Q753:R753" si="752">(O753*24*3600*30/8)/100000</f>
        <v>70.9884</v>
      </c>
      <c r="R753" s="195">
        <f t="shared" si="752"/>
        <v>0</v>
      </c>
      <c r="S753" s="197">
        <v>0.0</v>
      </c>
      <c r="T753" s="201">
        <f t="shared" si="684"/>
        <v>1</v>
      </c>
      <c r="U753" s="201">
        <v>0.99</v>
      </c>
      <c r="V753" s="194">
        <v>2678400.0</v>
      </c>
      <c r="W753" s="182">
        <f t="shared" si="3"/>
        <v>0</v>
      </c>
      <c r="X753" s="203" t="s">
        <v>291</v>
      </c>
      <c r="Y753" s="204">
        <v>2792792.0</v>
      </c>
      <c r="Z753" s="182"/>
      <c r="AA753" s="182"/>
      <c r="AB753" s="182"/>
      <c r="AC753" s="182"/>
      <c r="AD753" s="182"/>
      <c r="AE753" s="206">
        <f t="shared" si="137"/>
        <v>2792792</v>
      </c>
      <c r="AF753" s="207">
        <f t="shared" si="5"/>
        <v>2792792</v>
      </c>
      <c r="AG753" s="184"/>
      <c r="AH753" s="170"/>
      <c r="AI753" s="184"/>
      <c r="AJ753" s="2"/>
      <c r="AK753" s="2"/>
      <c r="AL753" s="10"/>
      <c r="AM753" s="211"/>
      <c r="AN753" s="51"/>
      <c r="AO753" s="212"/>
      <c r="AP753" s="10"/>
      <c r="AQ753" s="213"/>
      <c r="AR753" s="213"/>
      <c r="AS753" s="211"/>
      <c r="AT753" s="211"/>
      <c r="AU753" s="211"/>
      <c r="AV753" s="214"/>
      <c r="AW753" s="21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</row>
    <row r="754" ht="22.5" customHeight="1">
      <c r="A754" s="170">
        <f t="shared" si="6"/>
        <v>749</v>
      </c>
      <c r="B754" s="173" t="s">
        <v>3199</v>
      </c>
      <c r="C754" s="182" t="str">
        <f t="array" ref="C754">_xlfn.XLOOKUP(G754,DATABASE!$A$2:$A$809,DATABASE!$B$2:$B$809)</f>
        <v>Capem Benowo, Jl. Sememi Indah Blok 1 / 9 Surabaya</v>
      </c>
      <c r="D754" s="184" t="str">
        <f t="array" ref="D754">_xlfn.XLOOKUP(G754,DATABASE!$A$2:$A$809,DATABASE!$C$2:$C$809)</f>
        <v>CAPEM</v>
      </c>
      <c r="E754" s="184" t="s">
        <v>351</v>
      </c>
      <c r="F754" s="184" t="s">
        <v>243</v>
      </c>
      <c r="G754" s="184" t="s">
        <v>1013</v>
      </c>
      <c r="H754" s="184">
        <v>202512.0</v>
      </c>
      <c r="I754" s="184" t="s">
        <v>753</v>
      </c>
      <c r="J754" s="182"/>
      <c r="K754" s="184"/>
      <c r="L754" s="182" t="s">
        <v>1015</v>
      </c>
      <c r="M754" s="194" t="s">
        <v>5181</v>
      </c>
      <c r="N754" s="191"/>
      <c r="O754" s="192">
        <v>19.55</v>
      </c>
      <c r="P754" s="194"/>
      <c r="Q754" s="195">
        <f t="shared" ref="Q754:R754" si="753">(O754*24*3600*30/8)/100000</f>
        <v>63.342</v>
      </c>
      <c r="R754" s="195">
        <f t="shared" si="753"/>
        <v>0</v>
      </c>
      <c r="S754" s="197">
        <v>0.0</v>
      </c>
      <c r="T754" s="201">
        <f t="shared" si="684"/>
        <v>1</v>
      </c>
      <c r="U754" s="201">
        <v>0.99</v>
      </c>
      <c r="V754" s="194">
        <v>2678400.0</v>
      </c>
      <c r="W754" s="182">
        <f t="shared" si="3"/>
        <v>0</v>
      </c>
      <c r="X754" s="203" t="s">
        <v>291</v>
      </c>
      <c r="Y754" s="204">
        <v>2792792.0</v>
      </c>
      <c r="Z754" s="182"/>
      <c r="AA754" s="182"/>
      <c r="AB754" s="182"/>
      <c r="AC754" s="182"/>
      <c r="AD754" s="182"/>
      <c r="AE754" s="206">
        <f t="shared" si="137"/>
        <v>2792792</v>
      </c>
      <c r="AF754" s="207">
        <f t="shared" si="5"/>
        <v>2792792</v>
      </c>
      <c r="AG754" s="184"/>
      <c r="AH754" s="170"/>
      <c r="AI754" s="184"/>
      <c r="AJ754" s="2"/>
      <c r="AK754" s="2"/>
      <c r="AL754" s="10"/>
      <c r="AM754" s="211"/>
      <c r="AN754" s="51"/>
      <c r="AO754" s="212"/>
      <c r="AP754" s="10"/>
      <c r="AQ754" s="213"/>
      <c r="AR754" s="213"/>
      <c r="AS754" s="211"/>
      <c r="AT754" s="211"/>
      <c r="AU754" s="211"/>
      <c r="AV754" s="214"/>
      <c r="AW754" s="21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</row>
    <row r="755" ht="22.5" customHeight="1">
      <c r="A755" s="170">
        <f t="shared" si="6"/>
        <v>750</v>
      </c>
      <c r="B755" s="173" t="s">
        <v>3199</v>
      </c>
      <c r="C755" s="182" t="str">
        <f t="array" ref="C755">_xlfn.XLOOKUP(G755,DATABASE!$A$2:$A$809,DATABASE!$B$2:$B$809)</f>
        <v>Payment Point RSI Darus Syifa' Jl Raya Benowo No.5 Surabaya</v>
      </c>
      <c r="D755" s="184" t="str">
        <f t="array" ref="D755">_xlfn.XLOOKUP(G755,DATABASE!$A$2:$A$809,DATABASE!$C$2:$C$809)</f>
        <v>PAYMENT POINT</v>
      </c>
      <c r="E755" s="184" t="s">
        <v>351</v>
      </c>
      <c r="F755" s="184" t="s">
        <v>243</v>
      </c>
      <c r="G755" s="298" t="s">
        <v>1833</v>
      </c>
      <c r="H755" s="184">
        <v>202512.0</v>
      </c>
      <c r="I755" s="184" t="s">
        <v>461</v>
      </c>
      <c r="J755" s="182"/>
      <c r="K755" s="184"/>
      <c r="L755" s="182" t="s">
        <v>1835</v>
      </c>
      <c r="M755" s="194" t="s">
        <v>4186</v>
      </c>
      <c r="N755" s="191"/>
      <c r="O755" s="192">
        <v>4.28</v>
      </c>
      <c r="P755" s="194"/>
      <c r="Q755" s="195">
        <f t="shared" ref="Q755:R755" si="754">(O755*24*3600*30/8)/100000</f>
        <v>13.8672</v>
      </c>
      <c r="R755" s="195">
        <f t="shared" si="754"/>
        <v>0</v>
      </c>
      <c r="S755" s="197">
        <v>0.0</v>
      </c>
      <c r="T755" s="201">
        <f t="shared" si="684"/>
        <v>1</v>
      </c>
      <c r="U755" s="201">
        <v>0.99</v>
      </c>
      <c r="V755" s="194">
        <v>2678400.0</v>
      </c>
      <c r="W755" s="182">
        <f t="shared" si="3"/>
        <v>0</v>
      </c>
      <c r="X755" s="203" t="s">
        <v>291</v>
      </c>
      <c r="Y755" s="204">
        <v>2319819.0</v>
      </c>
      <c r="Z755" s="182"/>
      <c r="AA755" s="182"/>
      <c r="AB755" s="182"/>
      <c r="AC755" s="182"/>
      <c r="AD755" s="182"/>
      <c r="AE755" s="206">
        <f t="shared" si="137"/>
        <v>2319819</v>
      </c>
      <c r="AF755" s="207">
        <f t="shared" si="5"/>
        <v>2319819</v>
      </c>
      <c r="AG755" s="184"/>
      <c r="AH755" s="170"/>
      <c r="AI755" s="184"/>
      <c r="AJ755" s="2"/>
      <c r="AK755" s="2"/>
      <c r="AL755" s="10"/>
      <c r="AM755" s="211"/>
      <c r="AN755" s="51"/>
      <c r="AO755" s="212"/>
      <c r="AP755" s="10"/>
      <c r="AQ755" s="213"/>
      <c r="AR755" s="213"/>
      <c r="AS755" s="211"/>
      <c r="AT755" s="211"/>
      <c r="AU755" s="211"/>
      <c r="AV755" s="214"/>
      <c r="AW755" s="21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</row>
    <row r="756" ht="22.5" customHeight="1">
      <c r="A756" s="170">
        <f t="shared" si="6"/>
        <v>751</v>
      </c>
      <c r="B756" s="173" t="s">
        <v>3199</v>
      </c>
      <c r="C756" s="182" t="str">
        <f t="array" ref="C756">_xlfn.XLOOKUP(G756,DATABASE!$A$2:$A$809,DATABASE!$B$2:$B$809)</f>
        <v>ATM Minimarket Tara Jl. Ry Manukan Kulon 28A Surabaya</v>
      </c>
      <c r="D756" s="184" t="str">
        <f t="array" ref="D756">_xlfn.XLOOKUP(G756,DATABASE!$A$2:$A$809,DATABASE!$C$2:$C$809)</f>
        <v>ATM</v>
      </c>
      <c r="E756" s="184" t="s">
        <v>351</v>
      </c>
      <c r="F756" s="184" t="s">
        <v>243</v>
      </c>
      <c r="G756" s="298" t="s">
        <v>1895</v>
      </c>
      <c r="H756" s="184">
        <v>202512.0</v>
      </c>
      <c r="I756" s="184" t="s">
        <v>1258</v>
      </c>
      <c r="J756" s="182"/>
      <c r="K756" s="184"/>
      <c r="L756" s="182" t="s">
        <v>1897</v>
      </c>
      <c r="M756" s="191">
        <v>44357.0</v>
      </c>
      <c r="N756" s="191"/>
      <c r="O756" s="192">
        <v>31.6</v>
      </c>
      <c r="P756" s="194"/>
      <c r="Q756" s="195">
        <f t="shared" ref="Q756:R756" si="755">(O756*24*3600*30/8)/100000</f>
        <v>102.384</v>
      </c>
      <c r="R756" s="195">
        <f t="shared" si="755"/>
        <v>0</v>
      </c>
      <c r="S756" s="197">
        <v>0.0</v>
      </c>
      <c r="T756" s="201">
        <f t="shared" si="684"/>
        <v>1</v>
      </c>
      <c r="U756" s="201">
        <v>0.99</v>
      </c>
      <c r="V756" s="194">
        <v>2678400.0</v>
      </c>
      <c r="W756" s="182">
        <f t="shared" si="3"/>
        <v>0</v>
      </c>
      <c r="X756" s="203" t="s">
        <v>291</v>
      </c>
      <c r="Y756" s="204">
        <v>1300000.0</v>
      </c>
      <c r="Z756" s="182"/>
      <c r="AA756" s="182"/>
      <c r="AB756" s="182"/>
      <c r="AC756" s="182"/>
      <c r="AD756" s="182"/>
      <c r="AE756" s="206">
        <f t="shared" si="137"/>
        <v>1300000</v>
      </c>
      <c r="AF756" s="207">
        <f t="shared" si="5"/>
        <v>1300000</v>
      </c>
      <c r="AG756" s="184"/>
      <c r="AH756" s="170"/>
      <c r="AI756" s="184"/>
      <c r="AJ756" s="2"/>
      <c r="AK756" s="2"/>
      <c r="AL756" s="10"/>
      <c r="AM756" s="211"/>
      <c r="AN756" s="51"/>
      <c r="AO756" s="212"/>
      <c r="AP756" s="10"/>
      <c r="AQ756" s="213"/>
      <c r="AR756" s="213"/>
      <c r="AS756" s="211"/>
      <c r="AT756" s="211"/>
      <c r="AU756" s="211"/>
      <c r="AV756" s="214"/>
      <c r="AW756" s="21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</row>
    <row r="757" ht="22.5" customHeight="1">
      <c r="A757" s="170">
        <f t="shared" si="6"/>
        <v>752</v>
      </c>
      <c r="B757" s="173" t="s">
        <v>3199</v>
      </c>
      <c r="C757" s="182" t="str">
        <f t="array" ref="C757">_xlfn.XLOOKUP(G757,DATABASE!$A$2:$A$809,DATABASE!$B$2:$B$809)</f>
        <v>Capem Manukan, Wijaya Putra, Manukan Tengah No.20P Kec.Tandes, Surabaya</v>
      </c>
      <c r="D757" s="184" t="str">
        <f t="array" ref="D757">_xlfn.XLOOKUP(G757,DATABASE!$A$2:$A$809,DATABASE!$C$2:$C$809)</f>
        <v>CAPEM</v>
      </c>
      <c r="E757" s="184" t="s">
        <v>351</v>
      </c>
      <c r="F757" s="287" t="s">
        <v>2933</v>
      </c>
      <c r="G757" s="298" t="s">
        <v>1449</v>
      </c>
      <c r="H757" s="184">
        <v>202512.0</v>
      </c>
      <c r="I757" s="184" t="s">
        <v>753</v>
      </c>
      <c r="J757" s="182"/>
      <c r="K757" s="184"/>
      <c r="L757" s="182" t="s">
        <v>1451</v>
      </c>
      <c r="M757" s="194" t="s">
        <v>5199</v>
      </c>
      <c r="N757" s="191"/>
      <c r="O757" s="192">
        <v>19.44</v>
      </c>
      <c r="P757" s="194"/>
      <c r="Q757" s="195">
        <f t="shared" ref="Q757:R757" si="756">(O757*24*3600*30/8)/100000</f>
        <v>62.9856</v>
      </c>
      <c r="R757" s="195">
        <f t="shared" si="756"/>
        <v>0</v>
      </c>
      <c r="S757" s="197">
        <v>0.0</v>
      </c>
      <c r="T757" s="201">
        <f t="shared" si="684"/>
        <v>1</v>
      </c>
      <c r="U757" s="201">
        <v>0.99</v>
      </c>
      <c r="V757" s="194">
        <v>2678400.0</v>
      </c>
      <c r="W757" s="182">
        <f t="shared" si="3"/>
        <v>0</v>
      </c>
      <c r="X757" s="203" t="s">
        <v>291</v>
      </c>
      <c r="Y757" s="204">
        <v>2792792.0</v>
      </c>
      <c r="Z757" s="182"/>
      <c r="AA757" s="182"/>
      <c r="AB757" s="182"/>
      <c r="AC757" s="182"/>
      <c r="AD757" s="445">
        <v>0.0</v>
      </c>
      <c r="AE757" s="446">
        <f t="shared" si="137"/>
        <v>2792792</v>
      </c>
      <c r="AF757" s="447">
        <f t="shared" si="5"/>
        <v>2792792</v>
      </c>
      <c r="AG757" s="184"/>
      <c r="AH757" s="170"/>
      <c r="AI757" s="445" t="s">
        <v>2935</v>
      </c>
      <c r="AJ757" s="2"/>
      <c r="AK757" s="2"/>
      <c r="AL757" s="10"/>
      <c r="AM757" s="211"/>
      <c r="AN757" s="51"/>
      <c r="AO757" s="212"/>
      <c r="AP757" s="10"/>
      <c r="AQ757" s="213"/>
      <c r="AR757" s="213"/>
      <c r="AS757" s="211"/>
      <c r="AT757" s="211"/>
      <c r="AU757" s="211"/>
      <c r="AV757" s="214"/>
      <c r="AW757" s="21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</row>
    <row r="758" ht="22.5" customHeight="1">
      <c r="A758" s="170">
        <f t="shared" si="6"/>
        <v>753</v>
      </c>
      <c r="B758" s="173" t="s">
        <v>3199</v>
      </c>
      <c r="C758" s="182" t="str">
        <f t="array" ref="C758">_xlfn.XLOOKUP(G758,DATABASE!$A$2:$A$809,DATABASE!$B$2:$B$809)</f>
        <v>ATM Univ Wijaya Putra Jl. Raya Benowo 1-3, Kelurahan Babat Jerawat Perak Surabaya</v>
      </c>
      <c r="D758" s="184" t="str">
        <f t="array" ref="D758">_xlfn.XLOOKUP(G758,DATABASE!$A$2:$A$809,DATABASE!$C$2:$C$809)</f>
        <v>ATM</v>
      </c>
      <c r="E758" s="184" t="s">
        <v>351</v>
      </c>
      <c r="F758" s="184" t="s">
        <v>243</v>
      </c>
      <c r="G758" s="298" t="s">
        <v>2322</v>
      </c>
      <c r="H758" s="184">
        <v>202512.0</v>
      </c>
      <c r="I758" s="184" t="s">
        <v>1258</v>
      </c>
      <c r="J758" s="182"/>
      <c r="K758" s="184"/>
      <c r="L758" s="182" t="s">
        <v>2324</v>
      </c>
      <c r="M758" s="194" t="s">
        <v>5203</v>
      </c>
      <c r="N758" s="191"/>
      <c r="O758" s="192">
        <v>32.12</v>
      </c>
      <c r="P758" s="194"/>
      <c r="Q758" s="195">
        <f t="shared" ref="Q758:R758" si="757">(O758*24*3600*30/8)/100000</f>
        <v>104.0688</v>
      </c>
      <c r="R758" s="195">
        <f t="shared" si="757"/>
        <v>0</v>
      </c>
      <c r="S758" s="197">
        <v>0.0</v>
      </c>
      <c r="T758" s="201">
        <f t="shared" si="684"/>
        <v>1</v>
      </c>
      <c r="U758" s="201">
        <v>0.99</v>
      </c>
      <c r="V758" s="194">
        <v>2678400.0</v>
      </c>
      <c r="W758" s="182">
        <f t="shared" si="3"/>
        <v>0</v>
      </c>
      <c r="X758" s="203" t="s">
        <v>291</v>
      </c>
      <c r="Y758" s="204">
        <v>1300000.0</v>
      </c>
      <c r="Z758" s="182"/>
      <c r="AA758" s="182"/>
      <c r="AB758" s="182"/>
      <c r="AC758" s="182"/>
      <c r="AD758" s="182"/>
      <c r="AE758" s="206">
        <f t="shared" si="137"/>
        <v>1300000</v>
      </c>
      <c r="AF758" s="207">
        <f t="shared" si="5"/>
        <v>1300000</v>
      </c>
      <c r="AG758" s="184"/>
      <c r="AH758" s="170"/>
      <c r="AI758" s="184"/>
      <c r="AJ758" s="2"/>
      <c r="AK758" s="2"/>
      <c r="AL758" s="10"/>
      <c r="AM758" s="211"/>
      <c r="AN758" s="51"/>
      <c r="AO758" s="212"/>
      <c r="AP758" s="10"/>
      <c r="AQ758" s="213"/>
      <c r="AR758" s="213"/>
      <c r="AS758" s="211"/>
      <c r="AT758" s="211"/>
      <c r="AU758" s="211"/>
      <c r="AV758" s="214"/>
      <c r="AW758" s="21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</row>
    <row r="759" ht="22.5" customHeight="1">
      <c r="A759" s="170">
        <f t="shared" si="6"/>
        <v>754</v>
      </c>
      <c r="B759" s="173" t="s">
        <v>3201</v>
      </c>
      <c r="C759" s="182" t="str">
        <f t="array" ref="C759">_xlfn.XLOOKUP(G759,DATABASE!$A$2:$A$809,DATABASE!$B$2:$B$809)</f>
        <v>Cabang Syariah Sidoarjo, A Yani 40, Sidoarjo</v>
      </c>
      <c r="D759" s="184" t="str">
        <f t="array" ref="D759">_xlfn.XLOOKUP(G759,DATABASE!$A$2:$A$809,DATABASE!$C$2:$C$809)</f>
        <v>CABANG</v>
      </c>
      <c r="E759" s="184" t="s">
        <v>351</v>
      </c>
      <c r="F759" s="184" t="s">
        <v>243</v>
      </c>
      <c r="G759" s="298" t="s">
        <v>917</v>
      </c>
      <c r="H759" s="184">
        <v>202512.0</v>
      </c>
      <c r="I759" s="184" t="s">
        <v>575</v>
      </c>
      <c r="J759" s="182"/>
      <c r="K759" s="184"/>
      <c r="L759" s="182" t="s">
        <v>919</v>
      </c>
      <c r="M759" s="191">
        <v>42156.0</v>
      </c>
      <c r="N759" s="191"/>
      <c r="O759" s="192">
        <v>65.25</v>
      </c>
      <c r="P759" s="194"/>
      <c r="Q759" s="195">
        <f t="shared" ref="Q759:R759" si="758">(O759*24*3600*30/8)/100000</f>
        <v>211.41</v>
      </c>
      <c r="R759" s="195">
        <f t="shared" si="758"/>
        <v>0</v>
      </c>
      <c r="S759" s="197">
        <v>0.0</v>
      </c>
      <c r="T759" s="201">
        <f t="shared" si="684"/>
        <v>1</v>
      </c>
      <c r="U759" s="201">
        <v>0.99</v>
      </c>
      <c r="V759" s="194">
        <v>2678400.0</v>
      </c>
      <c r="W759" s="182">
        <f t="shared" si="3"/>
        <v>0</v>
      </c>
      <c r="X759" s="203" t="s">
        <v>291</v>
      </c>
      <c r="Y759" s="204">
        <v>3671171.0</v>
      </c>
      <c r="Z759" s="182"/>
      <c r="AA759" s="182"/>
      <c r="AB759" s="182"/>
      <c r="AC759" s="182"/>
      <c r="AD759" s="182"/>
      <c r="AE759" s="206">
        <f t="shared" si="137"/>
        <v>3671171</v>
      </c>
      <c r="AF759" s="207">
        <f t="shared" si="5"/>
        <v>3671171</v>
      </c>
      <c r="AG759" s="184"/>
      <c r="AH759" s="170"/>
      <c r="AI759" s="184"/>
      <c r="AJ759" s="2"/>
      <c r="AK759" s="2"/>
      <c r="AL759" s="10"/>
      <c r="AM759" s="211"/>
      <c r="AN759" s="51"/>
      <c r="AO759" s="212"/>
      <c r="AP759" s="10"/>
      <c r="AQ759" s="213"/>
      <c r="AR759" s="213"/>
      <c r="AS759" s="211"/>
      <c r="AT759" s="211"/>
      <c r="AU759" s="211"/>
      <c r="AV759" s="214"/>
      <c r="AW759" s="214"/>
      <c r="AX759" s="310"/>
      <c r="AY759" s="310"/>
      <c r="AZ759" s="310"/>
      <c r="BA759" s="310"/>
      <c r="BB759" s="310"/>
      <c r="BC759" s="310"/>
      <c r="BD759" s="310"/>
      <c r="BE759" s="310"/>
      <c r="BF759" s="310"/>
      <c r="BG759" s="310"/>
      <c r="BH759" s="310"/>
      <c r="BI759" s="310"/>
      <c r="BJ759" s="310"/>
      <c r="BK759" s="310"/>
      <c r="BL759" s="310"/>
      <c r="BM759" s="310"/>
      <c r="BN759" s="310"/>
      <c r="BO759" s="310"/>
      <c r="BP759" s="310"/>
      <c r="BQ759" s="310"/>
      <c r="BR759" s="310"/>
      <c r="BS759" s="310"/>
      <c r="BT759" s="310"/>
      <c r="BU759" s="310"/>
    </row>
    <row r="760" ht="22.5" customHeight="1">
      <c r="A760" s="170">
        <f t="shared" si="6"/>
        <v>755</v>
      </c>
      <c r="B760" s="173" t="s">
        <v>3201</v>
      </c>
      <c r="C760" s="182" t="str">
        <f t="array" ref="C760">_xlfn.XLOOKUP(G760,DATABASE!$A$2:$A$809,DATABASE!$B$2:$B$809)</f>
        <v>Cabang Syariah Gresik Ruko Panglima Sudirman,No 10-11,Gresik</v>
      </c>
      <c r="D760" s="184" t="str">
        <f t="array" ref="D760">_xlfn.XLOOKUP(G760,DATABASE!$A$2:$A$809,DATABASE!$C$2:$C$809)</f>
        <v>CABANG</v>
      </c>
      <c r="E760" s="184" t="s">
        <v>351</v>
      </c>
      <c r="F760" s="184" t="s">
        <v>243</v>
      </c>
      <c r="G760" s="184" t="s">
        <v>892</v>
      </c>
      <c r="H760" s="184">
        <v>202512.0</v>
      </c>
      <c r="I760" s="184" t="s">
        <v>575</v>
      </c>
      <c r="J760" s="182"/>
      <c r="K760" s="184"/>
      <c r="L760" s="182" t="s">
        <v>894</v>
      </c>
      <c r="M760" s="191">
        <v>42156.0</v>
      </c>
      <c r="N760" s="191"/>
      <c r="O760" s="192">
        <v>54.02</v>
      </c>
      <c r="P760" s="194"/>
      <c r="Q760" s="195">
        <f t="shared" ref="Q760:R760" si="759">(O760*24*3600*30/8)/100000</f>
        <v>175.0248</v>
      </c>
      <c r="R760" s="195">
        <f t="shared" si="759"/>
        <v>0</v>
      </c>
      <c r="S760" s="197">
        <v>0.0</v>
      </c>
      <c r="T760" s="201">
        <f t="shared" si="684"/>
        <v>1</v>
      </c>
      <c r="U760" s="201">
        <v>0.99</v>
      </c>
      <c r="V760" s="194">
        <v>2678400.0</v>
      </c>
      <c r="W760" s="182">
        <f t="shared" si="3"/>
        <v>0</v>
      </c>
      <c r="X760" s="203" t="s">
        <v>291</v>
      </c>
      <c r="Y760" s="204">
        <v>3671171.0</v>
      </c>
      <c r="Z760" s="182"/>
      <c r="AA760" s="182"/>
      <c r="AB760" s="182"/>
      <c r="AC760" s="182"/>
      <c r="AD760" s="182"/>
      <c r="AE760" s="206">
        <f t="shared" si="137"/>
        <v>3671171</v>
      </c>
      <c r="AF760" s="207">
        <f t="shared" si="5"/>
        <v>3671171</v>
      </c>
      <c r="AG760" s="207">
        <v>7.8826109E7</v>
      </c>
      <c r="AH760" s="170"/>
      <c r="AI760" s="184"/>
      <c r="AJ760" s="2"/>
      <c r="AK760" s="2"/>
      <c r="AL760" s="10"/>
      <c r="AM760" s="211"/>
      <c r="AN760" s="51"/>
      <c r="AO760" s="212"/>
      <c r="AP760" s="10"/>
      <c r="AQ760" s="213"/>
      <c r="AR760" s="213"/>
      <c r="AS760" s="211"/>
      <c r="AT760" s="211"/>
      <c r="AU760" s="211"/>
      <c r="AV760" s="214"/>
      <c r="AW760" s="21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</row>
    <row r="761" ht="22.5" customHeight="1">
      <c r="A761" s="170">
        <f t="shared" si="6"/>
        <v>756</v>
      </c>
      <c r="B761" s="173" t="s">
        <v>3201</v>
      </c>
      <c r="C761" s="182" t="str">
        <f t="array" ref="C761">_xlfn.XLOOKUP(G761,DATABASE!$A$2:$A$809,DATABASE!$B$2:$B$809)</f>
        <v>Capem Syariah Sampang, Jagung Suprapto 65 Sampang</v>
      </c>
      <c r="D761" s="184" t="str">
        <f t="array" ref="D761">_xlfn.XLOOKUP(G761,DATABASE!$A$2:$A$809,DATABASE!$C$2:$C$809)</f>
        <v>CAPEM</v>
      </c>
      <c r="E761" s="184" t="s">
        <v>351</v>
      </c>
      <c r="F761" s="184" t="s">
        <v>243</v>
      </c>
      <c r="G761" s="184" t="s">
        <v>1152</v>
      </c>
      <c r="H761" s="184">
        <v>202512.0</v>
      </c>
      <c r="I761" s="184" t="s">
        <v>753</v>
      </c>
      <c r="J761" s="182"/>
      <c r="K761" s="184"/>
      <c r="L761" s="182" t="s">
        <v>1154</v>
      </c>
      <c r="M761" s="191">
        <v>42156.0</v>
      </c>
      <c r="N761" s="191"/>
      <c r="O761" s="192">
        <v>22.61</v>
      </c>
      <c r="P761" s="194"/>
      <c r="Q761" s="195">
        <f t="shared" ref="Q761:R761" si="760">(O761*24*3600*30/8)/100000</f>
        <v>73.2564</v>
      </c>
      <c r="R761" s="195">
        <f t="shared" si="760"/>
        <v>0</v>
      </c>
      <c r="S761" s="197">
        <v>6900.0</v>
      </c>
      <c r="T761" s="201">
        <f t="shared" si="684"/>
        <v>0.9974238351</v>
      </c>
      <c r="U761" s="201">
        <v>0.99</v>
      </c>
      <c r="V761" s="194">
        <v>2678400.0</v>
      </c>
      <c r="W761" s="182">
        <f t="shared" si="3"/>
        <v>0</v>
      </c>
      <c r="X761" s="203" t="s">
        <v>291</v>
      </c>
      <c r="Y761" s="204">
        <v>2792792.0</v>
      </c>
      <c r="Z761" s="182"/>
      <c r="AA761" s="182"/>
      <c r="AB761" s="182"/>
      <c r="AC761" s="182"/>
      <c r="AD761" s="182"/>
      <c r="AE761" s="206">
        <f t="shared" si="137"/>
        <v>2792792</v>
      </c>
      <c r="AF761" s="207">
        <f t="shared" si="5"/>
        <v>2792792</v>
      </c>
      <c r="AG761" s="184"/>
      <c r="AH761" s="170"/>
      <c r="AI761" s="184"/>
      <c r="AJ761" s="2"/>
      <c r="AK761" s="2"/>
      <c r="AL761" s="10"/>
      <c r="AM761" s="211"/>
      <c r="AN761" s="51"/>
      <c r="AO761" s="212"/>
      <c r="AP761" s="10"/>
      <c r="AQ761" s="213"/>
      <c r="AR761" s="213"/>
      <c r="AS761" s="211"/>
      <c r="AT761" s="211"/>
      <c r="AU761" s="211"/>
      <c r="AV761" s="214"/>
      <c r="AW761" s="21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</row>
    <row r="762" ht="22.5" customHeight="1">
      <c r="A762" s="170">
        <f t="shared" si="6"/>
        <v>757</v>
      </c>
      <c r="B762" s="173" t="s">
        <v>3201</v>
      </c>
      <c r="C762" s="182" t="str">
        <f t="array" ref="C762">_xlfn.XLOOKUP(G762,DATABASE!$A$2:$A$809,DATABASE!$B$2:$B$809)</f>
        <v>Cabang Syariah Jember, Jl. Gajah Mada 181, Jember (brdekatan dg Adira Finance)</v>
      </c>
      <c r="D762" s="184" t="str">
        <f t="array" ref="D762">_xlfn.XLOOKUP(G762,DATABASE!$A$2:$A$809,DATABASE!$C$2:$C$809)</f>
        <v>CABANG</v>
      </c>
      <c r="E762" s="184" t="s">
        <v>351</v>
      </c>
      <c r="F762" s="184" t="s">
        <v>243</v>
      </c>
      <c r="G762" s="184" t="s">
        <v>1445</v>
      </c>
      <c r="H762" s="184">
        <v>202512.0</v>
      </c>
      <c r="I762" s="184" t="s">
        <v>575</v>
      </c>
      <c r="J762" s="182"/>
      <c r="K762" s="184"/>
      <c r="L762" s="182" t="s">
        <v>1447</v>
      </c>
      <c r="M762" s="194" t="s">
        <v>5204</v>
      </c>
      <c r="N762" s="191"/>
      <c r="O762" s="192">
        <v>40.95</v>
      </c>
      <c r="P762" s="194"/>
      <c r="Q762" s="195">
        <f t="shared" ref="Q762:R762" si="761">(O762*24*3600*30/8)/100000</f>
        <v>132.678</v>
      </c>
      <c r="R762" s="195">
        <f t="shared" si="761"/>
        <v>0</v>
      </c>
      <c r="S762" s="197">
        <v>0.0</v>
      </c>
      <c r="T762" s="201">
        <f t="shared" si="684"/>
        <v>1</v>
      </c>
      <c r="U762" s="201">
        <v>0.99</v>
      </c>
      <c r="V762" s="194">
        <v>2678400.0</v>
      </c>
      <c r="W762" s="182">
        <f t="shared" si="3"/>
        <v>0</v>
      </c>
      <c r="X762" s="203" t="s">
        <v>291</v>
      </c>
      <c r="Y762" s="204">
        <v>3671171.0</v>
      </c>
      <c r="Z762" s="182"/>
      <c r="AA762" s="182"/>
      <c r="AB762" s="182"/>
      <c r="AC762" s="182"/>
      <c r="AD762" s="182"/>
      <c r="AE762" s="206">
        <f t="shared" si="137"/>
        <v>3671171</v>
      </c>
      <c r="AF762" s="207">
        <f t="shared" si="5"/>
        <v>3671171</v>
      </c>
      <c r="AG762" s="184"/>
      <c r="AH762" s="170"/>
      <c r="AI762" s="184"/>
      <c r="AJ762" s="2"/>
      <c r="AK762" s="2"/>
      <c r="AL762" s="10"/>
      <c r="AM762" s="211"/>
      <c r="AN762" s="51"/>
      <c r="AO762" s="212"/>
      <c r="AP762" s="10"/>
      <c r="AQ762" s="213"/>
      <c r="AR762" s="213"/>
      <c r="AS762" s="211"/>
      <c r="AT762" s="211"/>
      <c r="AU762" s="211"/>
      <c r="AV762" s="214"/>
      <c r="AW762" s="21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</row>
    <row r="763" ht="22.5" customHeight="1">
      <c r="A763" s="170">
        <f t="shared" si="6"/>
        <v>758</v>
      </c>
      <c r="B763" s="173" t="s">
        <v>3201</v>
      </c>
      <c r="C763" s="182" t="str">
        <f t="array" ref="C763">_xlfn.XLOOKUP(G763,DATABASE!$A$2:$A$809,DATABASE!$B$2:$B$809)</f>
        <v>Cabang Syariah Kediri, Jl Raya Diponegoro No 50 Kediri</v>
      </c>
      <c r="D763" s="184" t="str">
        <f t="array" ref="D763">_xlfn.XLOOKUP(G763,DATABASE!$A$2:$A$809,DATABASE!$C$2:$C$809)</f>
        <v>CABANG</v>
      </c>
      <c r="E763" s="184" t="s">
        <v>351</v>
      </c>
      <c r="F763" s="184" t="s">
        <v>243</v>
      </c>
      <c r="G763" s="184" t="s">
        <v>1483</v>
      </c>
      <c r="H763" s="184">
        <v>202512.0</v>
      </c>
      <c r="I763" s="184" t="s">
        <v>575</v>
      </c>
      <c r="J763" s="182"/>
      <c r="K763" s="184"/>
      <c r="L763" s="182" t="s">
        <v>1485</v>
      </c>
      <c r="M763" s="194" t="s">
        <v>5205</v>
      </c>
      <c r="N763" s="191"/>
      <c r="O763" s="192">
        <v>39.9</v>
      </c>
      <c r="P763" s="194"/>
      <c r="Q763" s="195">
        <f t="shared" ref="Q763:R763" si="762">(O763*24*3600*30/8)/100000</f>
        <v>129.276</v>
      </c>
      <c r="R763" s="195">
        <f t="shared" si="762"/>
        <v>0</v>
      </c>
      <c r="S763" s="197">
        <v>0.0</v>
      </c>
      <c r="T763" s="201">
        <f t="shared" si="684"/>
        <v>1</v>
      </c>
      <c r="U763" s="201">
        <v>0.99</v>
      </c>
      <c r="V763" s="194">
        <v>2678400.0</v>
      </c>
      <c r="W763" s="182">
        <f t="shared" si="3"/>
        <v>0</v>
      </c>
      <c r="X763" s="203" t="s">
        <v>291</v>
      </c>
      <c r="Y763" s="204">
        <v>3671171.0</v>
      </c>
      <c r="Z763" s="182"/>
      <c r="AA763" s="182"/>
      <c r="AB763" s="182"/>
      <c r="AC763" s="182"/>
      <c r="AD763" s="182"/>
      <c r="AE763" s="206">
        <f t="shared" si="137"/>
        <v>3671171</v>
      </c>
      <c r="AF763" s="207">
        <f t="shared" si="5"/>
        <v>3671171</v>
      </c>
      <c r="AG763" s="184"/>
      <c r="AH763" s="170"/>
      <c r="AI763" s="184"/>
      <c r="AJ763" s="2"/>
      <c r="AK763" s="2"/>
      <c r="AL763" s="448"/>
      <c r="AM763" s="211"/>
      <c r="AN763" s="51"/>
      <c r="AO763" s="212"/>
      <c r="AP763" s="10"/>
      <c r="AQ763" s="213"/>
      <c r="AR763" s="213"/>
      <c r="AS763" s="211"/>
      <c r="AT763" s="211"/>
      <c r="AU763" s="211"/>
      <c r="AV763" s="214"/>
      <c r="AW763" s="21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</row>
    <row r="764" ht="22.5" customHeight="1">
      <c r="A764" s="170">
        <f t="shared" si="6"/>
        <v>759</v>
      </c>
      <c r="B764" s="173" t="s">
        <v>3201</v>
      </c>
      <c r="C764" s="182" t="str">
        <f t="array" ref="C764">_xlfn.XLOOKUP(G764,DATABASE!$A$2:$A$809,DATABASE!$B$2:$B$809)</f>
        <v>Cabang Syariah Madiun, Jl HOS Cokroaminoto 128 Madiun</v>
      </c>
      <c r="D764" s="184" t="str">
        <f t="array" ref="D764">_xlfn.XLOOKUP(G764,DATABASE!$A$2:$A$809,DATABASE!$C$2:$C$809)</f>
        <v>CABANG</v>
      </c>
      <c r="E764" s="184" t="s">
        <v>351</v>
      </c>
      <c r="F764" s="184" t="s">
        <v>243</v>
      </c>
      <c r="G764" s="184" t="s">
        <v>1422</v>
      </c>
      <c r="H764" s="184">
        <v>202512.0</v>
      </c>
      <c r="I764" s="184" t="s">
        <v>753</v>
      </c>
      <c r="J764" s="182"/>
      <c r="K764" s="184"/>
      <c r="L764" s="182" t="s">
        <v>1424</v>
      </c>
      <c r="M764" s="191">
        <v>42069.0</v>
      </c>
      <c r="N764" s="191"/>
      <c r="O764" s="192">
        <v>35.18</v>
      </c>
      <c r="P764" s="194"/>
      <c r="Q764" s="195">
        <f t="shared" ref="Q764:R764" si="763">(O764*24*3600*30/8)/100000</f>
        <v>113.9832</v>
      </c>
      <c r="R764" s="195">
        <f t="shared" si="763"/>
        <v>0</v>
      </c>
      <c r="S764" s="197">
        <v>0.0</v>
      </c>
      <c r="T764" s="201">
        <f t="shared" si="684"/>
        <v>1</v>
      </c>
      <c r="U764" s="201">
        <v>0.99</v>
      </c>
      <c r="V764" s="194">
        <v>2678400.0</v>
      </c>
      <c r="W764" s="182">
        <f t="shared" si="3"/>
        <v>0</v>
      </c>
      <c r="X764" s="203" t="s">
        <v>291</v>
      </c>
      <c r="Y764" s="204">
        <v>2792792.0</v>
      </c>
      <c r="Z764" s="182"/>
      <c r="AA764" s="182"/>
      <c r="AB764" s="182"/>
      <c r="AC764" s="182"/>
      <c r="AD764" s="182"/>
      <c r="AE764" s="206">
        <f t="shared" si="137"/>
        <v>2792792</v>
      </c>
      <c r="AF764" s="207">
        <f t="shared" si="5"/>
        <v>2792792</v>
      </c>
      <c r="AG764" s="184"/>
      <c r="AH764" s="170"/>
      <c r="AI764" s="184"/>
      <c r="AJ764" s="2"/>
      <c r="AK764" s="2"/>
      <c r="AL764" s="10"/>
      <c r="AM764" s="211"/>
      <c r="AN764" s="51"/>
      <c r="AO764" s="212"/>
      <c r="AP764" s="10"/>
      <c r="AQ764" s="213"/>
      <c r="AR764" s="213"/>
      <c r="AS764" s="211"/>
      <c r="AT764" s="211"/>
      <c r="AU764" s="211"/>
      <c r="AV764" s="214"/>
      <c r="AW764" s="21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</row>
    <row r="765" ht="22.5" customHeight="1">
      <c r="A765" s="170">
        <f t="shared" si="6"/>
        <v>760</v>
      </c>
      <c r="B765" s="173" t="s">
        <v>3201</v>
      </c>
      <c r="C765" s="182" t="str">
        <f t="array" ref="C765">_xlfn.XLOOKUP(G765,DATABASE!$A$2:$A$809,DATABASE!$B$2:$B$809)</f>
        <v>Cabang Syariah Malang, Ruko Grand Sukarno Hatta Kav 13-14, Jl Soekarno Hatta, Malang</v>
      </c>
      <c r="D765" s="184" t="str">
        <f t="array" ref="D765">_xlfn.XLOOKUP(G765,DATABASE!$A$2:$A$809,DATABASE!$C$2:$C$809)</f>
        <v>CABANG</v>
      </c>
      <c r="E765" s="184" t="s">
        <v>351</v>
      </c>
      <c r="F765" s="184" t="s">
        <v>243</v>
      </c>
      <c r="G765" s="184" t="s">
        <v>1453</v>
      </c>
      <c r="H765" s="184">
        <v>202512.0</v>
      </c>
      <c r="I765" s="184" t="s">
        <v>575</v>
      </c>
      <c r="J765" s="182"/>
      <c r="K765" s="184"/>
      <c r="L765" s="182" t="s">
        <v>1455</v>
      </c>
      <c r="M765" s="194" t="s">
        <v>3389</v>
      </c>
      <c r="N765" s="191"/>
      <c r="O765" s="192">
        <v>46.05</v>
      </c>
      <c r="P765" s="194"/>
      <c r="Q765" s="195">
        <f t="shared" ref="Q765:R765" si="764">(O765*24*3600*30/8)/100000</f>
        <v>149.202</v>
      </c>
      <c r="R765" s="195">
        <f t="shared" si="764"/>
        <v>0</v>
      </c>
      <c r="S765" s="197">
        <v>0.0</v>
      </c>
      <c r="T765" s="201">
        <f t="shared" si="684"/>
        <v>1</v>
      </c>
      <c r="U765" s="201">
        <v>0.99</v>
      </c>
      <c r="V765" s="194">
        <v>2678400.0</v>
      </c>
      <c r="W765" s="182">
        <f t="shared" si="3"/>
        <v>0</v>
      </c>
      <c r="X765" s="203" t="s">
        <v>291</v>
      </c>
      <c r="Y765" s="204">
        <v>3671171.0</v>
      </c>
      <c r="Z765" s="182"/>
      <c r="AA765" s="182"/>
      <c r="AB765" s="182"/>
      <c r="AC765" s="182"/>
      <c r="AD765" s="182"/>
      <c r="AE765" s="206">
        <f t="shared" si="137"/>
        <v>3671171</v>
      </c>
      <c r="AF765" s="207">
        <f t="shared" si="5"/>
        <v>3671171</v>
      </c>
      <c r="AG765" s="184"/>
      <c r="AH765" s="170"/>
      <c r="AI765" s="184"/>
      <c r="AJ765" s="2"/>
      <c r="AK765" s="2"/>
      <c r="AL765" s="10"/>
      <c r="AM765" s="211"/>
      <c r="AN765" s="51"/>
      <c r="AO765" s="212"/>
      <c r="AP765" s="10"/>
      <c r="AQ765" s="213"/>
      <c r="AR765" s="213"/>
      <c r="AS765" s="211"/>
      <c r="AT765" s="211"/>
      <c r="AU765" s="211"/>
      <c r="AV765" s="214"/>
      <c r="AW765" s="21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</row>
    <row r="766" ht="22.5" customHeight="1">
      <c r="A766" s="170">
        <f t="shared" si="6"/>
        <v>761</v>
      </c>
      <c r="B766" s="173" t="s">
        <v>3201</v>
      </c>
      <c r="C766" s="182" t="str">
        <f t="array" ref="C766">_xlfn.XLOOKUP(G766,DATABASE!$A$2:$A$809,DATABASE!$B$2:$B$809)</f>
        <v>Capem Syariah Blitar, Ruko Niaga 3 Kav.8-9, Jl. Kalimantan, Blitar</v>
      </c>
      <c r="D766" s="184" t="str">
        <f t="array" ref="D766">_xlfn.XLOOKUP(G766,DATABASE!$A$2:$A$809,DATABASE!$C$2:$C$809)</f>
        <v>CAPEM</v>
      </c>
      <c r="E766" s="184" t="s">
        <v>351</v>
      </c>
      <c r="F766" s="184" t="s">
        <v>243</v>
      </c>
      <c r="G766" s="184" t="s">
        <v>1425</v>
      </c>
      <c r="H766" s="184">
        <v>202512.0</v>
      </c>
      <c r="I766" s="184" t="s">
        <v>753</v>
      </c>
      <c r="J766" s="182"/>
      <c r="K766" s="184"/>
      <c r="L766" s="182" t="s">
        <v>1427</v>
      </c>
      <c r="M766" s="194" t="s">
        <v>5206</v>
      </c>
      <c r="N766" s="191"/>
      <c r="O766" s="192">
        <v>14.33</v>
      </c>
      <c r="P766" s="194"/>
      <c r="Q766" s="195">
        <f t="shared" ref="Q766:R766" si="765">(O766*24*3600*30/8)/100000</f>
        <v>46.4292</v>
      </c>
      <c r="R766" s="195">
        <f t="shared" si="765"/>
        <v>0</v>
      </c>
      <c r="S766" s="197">
        <v>0.0</v>
      </c>
      <c r="T766" s="201">
        <f t="shared" si="684"/>
        <v>1</v>
      </c>
      <c r="U766" s="201">
        <v>0.99</v>
      </c>
      <c r="V766" s="194">
        <v>2678400.0</v>
      </c>
      <c r="W766" s="182">
        <f t="shared" si="3"/>
        <v>0</v>
      </c>
      <c r="X766" s="203" t="s">
        <v>291</v>
      </c>
      <c r="Y766" s="204">
        <v>2792792.0</v>
      </c>
      <c r="Z766" s="182"/>
      <c r="AA766" s="182"/>
      <c r="AB766" s="182"/>
      <c r="AC766" s="182"/>
      <c r="AD766" s="182"/>
      <c r="AE766" s="206">
        <f t="shared" si="137"/>
        <v>2792792</v>
      </c>
      <c r="AF766" s="207">
        <f t="shared" si="5"/>
        <v>2792792</v>
      </c>
      <c r="AG766" s="184"/>
      <c r="AH766" s="170"/>
      <c r="AI766" s="184"/>
      <c r="AJ766" s="2"/>
      <c r="AK766" s="2"/>
      <c r="AL766" s="10"/>
      <c r="AM766" s="211"/>
      <c r="AN766" s="51"/>
      <c r="AO766" s="212"/>
      <c r="AP766" s="10"/>
      <c r="AQ766" s="213"/>
      <c r="AR766" s="213"/>
      <c r="AS766" s="211"/>
      <c r="AT766" s="211"/>
      <c r="AU766" s="211"/>
      <c r="AV766" s="214"/>
      <c r="AW766" s="21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</row>
    <row r="767" ht="22.5" customHeight="1">
      <c r="A767" s="170">
        <f t="shared" si="6"/>
        <v>762</v>
      </c>
      <c r="B767" s="173" t="s">
        <v>3201</v>
      </c>
      <c r="C767" s="182" t="str">
        <f t="array" ref="C767">_xlfn.XLOOKUP(G767,DATABASE!$A$2:$A$809,DATABASE!$B$2:$B$809)</f>
        <v>Capem Syariah Surabaya Utara, JL Kenjeran No.29, Surabaya</v>
      </c>
      <c r="D767" s="184" t="str">
        <f t="array" ref="D767">_xlfn.XLOOKUP(G767,DATABASE!$A$2:$A$809,DATABASE!$C$2:$C$809)</f>
        <v>CAPEM</v>
      </c>
      <c r="E767" s="184" t="s">
        <v>351</v>
      </c>
      <c r="F767" s="184" t="s">
        <v>243</v>
      </c>
      <c r="G767" s="184" t="s">
        <v>1561</v>
      </c>
      <c r="H767" s="184">
        <v>202512.0</v>
      </c>
      <c r="I767" s="184" t="s">
        <v>753</v>
      </c>
      <c r="J767" s="182"/>
      <c r="K767" s="184"/>
      <c r="L767" s="182" t="s">
        <v>1563</v>
      </c>
      <c r="M767" s="194" t="s">
        <v>5207</v>
      </c>
      <c r="N767" s="191"/>
      <c r="O767" s="192">
        <v>20.67</v>
      </c>
      <c r="P767" s="194"/>
      <c r="Q767" s="195">
        <f t="shared" ref="Q767:R767" si="766">(O767*24*3600*30/8)/100000</f>
        <v>66.9708</v>
      </c>
      <c r="R767" s="195">
        <f t="shared" si="766"/>
        <v>0</v>
      </c>
      <c r="S767" s="197">
        <v>0.0</v>
      </c>
      <c r="T767" s="201">
        <f t="shared" si="684"/>
        <v>1</v>
      </c>
      <c r="U767" s="201">
        <v>0.99</v>
      </c>
      <c r="V767" s="194">
        <v>2678400.0</v>
      </c>
      <c r="W767" s="182">
        <f t="shared" si="3"/>
        <v>0</v>
      </c>
      <c r="X767" s="203" t="s">
        <v>291</v>
      </c>
      <c r="Y767" s="204">
        <v>2792792.0</v>
      </c>
      <c r="Z767" s="182"/>
      <c r="AA767" s="182"/>
      <c r="AB767" s="182"/>
      <c r="AC767" s="182"/>
      <c r="AD767" s="182"/>
      <c r="AE767" s="206">
        <f t="shared" si="137"/>
        <v>2792792</v>
      </c>
      <c r="AF767" s="207">
        <f t="shared" si="5"/>
        <v>2792792</v>
      </c>
      <c r="AG767" s="184"/>
      <c r="AH767" s="170"/>
      <c r="AI767" s="184"/>
      <c r="AJ767" s="2"/>
      <c r="AK767" s="2"/>
      <c r="AL767" s="10"/>
      <c r="AM767" s="211"/>
      <c r="AN767" s="51"/>
      <c r="AO767" s="212"/>
      <c r="AP767" s="10"/>
      <c r="AQ767" s="213"/>
      <c r="AR767" s="213"/>
      <c r="AS767" s="211"/>
      <c r="AT767" s="211"/>
      <c r="AU767" s="211"/>
      <c r="AV767" s="214"/>
      <c r="AW767" s="21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</row>
    <row r="768" ht="22.5" customHeight="1">
      <c r="A768" s="170">
        <f t="shared" si="6"/>
        <v>763</v>
      </c>
      <c r="B768" s="173" t="s">
        <v>3201</v>
      </c>
      <c r="C768" s="182" t="str">
        <f t="array" ref="C768">_xlfn.XLOOKUP(G768,DATABASE!$A$2:$A$809,DATABASE!$B$2:$B$809)</f>
        <v>Capem Syariah MERR Sby Timur, Komplek Ruko Icon21 Jl.Dr.Ir.H.Soekarno MERR Kav R-41 Sby</v>
      </c>
      <c r="D768" s="184" t="str">
        <f t="array" ref="D768">_xlfn.XLOOKUP(G768,DATABASE!$A$2:$A$809,DATABASE!$C$2:$C$809)</f>
        <v>CAPEM</v>
      </c>
      <c r="E768" s="184" t="s">
        <v>351</v>
      </c>
      <c r="F768" s="184" t="s">
        <v>243</v>
      </c>
      <c r="G768" s="184" t="s">
        <v>1568</v>
      </c>
      <c r="H768" s="184">
        <v>202512.0</v>
      </c>
      <c r="I768" s="184" t="s">
        <v>753</v>
      </c>
      <c r="J768" s="182"/>
      <c r="K768" s="184"/>
      <c r="L768" s="182" t="s">
        <v>1570</v>
      </c>
      <c r="M768" s="191">
        <v>42064.0</v>
      </c>
      <c r="N768" s="191"/>
      <c r="O768" s="192">
        <v>15.59</v>
      </c>
      <c r="P768" s="194"/>
      <c r="Q768" s="195">
        <f t="shared" ref="Q768:R768" si="767">(O768*24*3600*30/8)/100000</f>
        <v>50.5116</v>
      </c>
      <c r="R768" s="195">
        <f t="shared" si="767"/>
        <v>0</v>
      </c>
      <c r="S768" s="197">
        <v>0.0</v>
      </c>
      <c r="T768" s="201">
        <f t="shared" si="684"/>
        <v>1</v>
      </c>
      <c r="U768" s="201">
        <v>0.99</v>
      </c>
      <c r="V768" s="194">
        <v>2678400.0</v>
      </c>
      <c r="W768" s="182">
        <f t="shared" si="3"/>
        <v>0</v>
      </c>
      <c r="X768" s="203" t="s">
        <v>291</v>
      </c>
      <c r="Y768" s="204">
        <v>2792792.0</v>
      </c>
      <c r="Z768" s="182"/>
      <c r="AA768" s="182"/>
      <c r="AB768" s="182"/>
      <c r="AC768" s="182"/>
      <c r="AD768" s="182"/>
      <c r="AE768" s="206">
        <f t="shared" si="137"/>
        <v>2792792</v>
      </c>
      <c r="AF768" s="207">
        <f t="shared" si="5"/>
        <v>2792792</v>
      </c>
      <c r="AG768" s="184"/>
      <c r="AH768" s="170"/>
      <c r="AI768" s="184"/>
      <c r="AJ768" s="2"/>
      <c r="AK768" s="2"/>
      <c r="AL768" s="10"/>
      <c r="AM768" s="211"/>
      <c r="AN768" s="51"/>
      <c r="AO768" s="212"/>
      <c r="AP768" s="10"/>
      <c r="AQ768" s="213"/>
      <c r="AR768" s="213"/>
      <c r="AS768" s="211"/>
      <c r="AT768" s="211"/>
      <c r="AU768" s="211"/>
      <c r="AV768" s="214"/>
      <c r="AW768" s="21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</row>
    <row r="769" ht="22.5" customHeight="1">
      <c r="A769" s="170">
        <f t="shared" si="6"/>
        <v>764</v>
      </c>
      <c r="B769" s="173" t="s">
        <v>3201</v>
      </c>
      <c r="C769" s="182" t="str">
        <f t="array" ref="C769">_xlfn.XLOOKUP(G769,DATABASE!$A$2:$A$809,DATABASE!$B$2:$B$809)</f>
        <v>Capem Syariah Wiyung Sby Barat, Jl.Ry Menganti Ruko A-8, Perum Pratama</v>
      </c>
      <c r="D769" s="184" t="str">
        <f t="array" ref="D769">_xlfn.XLOOKUP(G769,DATABASE!$A$2:$A$809,DATABASE!$C$2:$C$809)</f>
        <v>CAPEM</v>
      </c>
      <c r="E769" s="184" t="s">
        <v>351</v>
      </c>
      <c r="F769" s="184" t="s">
        <v>243</v>
      </c>
      <c r="G769" s="184" t="s">
        <v>1565</v>
      </c>
      <c r="H769" s="184">
        <v>202512.0</v>
      </c>
      <c r="I769" s="184" t="s">
        <v>753</v>
      </c>
      <c r="J769" s="182"/>
      <c r="K769" s="184"/>
      <c r="L769" s="182" t="s">
        <v>1567</v>
      </c>
      <c r="M769" s="191">
        <v>42065.0</v>
      </c>
      <c r="N769" s="191"/>
      <c r="O769" s="192">
        <v>22.91</v>
      </c>
      <c r="P769" s="194"/>
      <c r="Q769" s="195">
        <f t="shared" ref="Q769:R769" si="768">(O769*24*3600*30/8)/100000</f>
        <v>74.2284</v>
      </c>
      <c r="R769" s="195">
        <f t="shared" si="768"/>
        <v>0</v>
      </c>
      <c r="S769" s="197">
        <v>5220.0</v>
      </c>
      <c r="T769" s="201">
        <f t="shared" si="684"/>
        <v>0.9980510753</v>
      </c>
      <c r="U769" s="201">
        <v>0.99</v>
      </c>
      <c r="V769" s="194">
        <v>2678400.0</v>
      </c>
      <c r="W769" s="182">
        <f t="shared" si="3"/>
        <v>0</v>
      </c>
      <c r="X769" s="203" t="s">
        <v>291</v>
      </c>
      <c r="Y769" s="204">
        <v>2792792.0</v>
      </c>
      <c r="Z769" s="182"/>
      <c r="AA769" s="182"/>
      <c r="AB769" s="182"/>
      <c r="AC769" s="182"/>
      <c r="AD769" s="182"/>
      <c r="AE769" s="206">
        <f t="shared" si="137"/>
        <v>2792792</v>
      </c>
      <c r="AF769" s="207">
        <f t="shared" si="5"/>
        <v>2792792</v>
      </c>
      <c r="AG769" s="184"/>
      <c r="AH769" s="170"/>
      <c r="AI769" s="184"/>
      <c r="AJ769" s="2"/>
      <c r="AK769" s="2"/>
      <c r="AL769" s="10"/>
      <c r="AM769" s="211"/>
      <c r="AN769" s="51"/>
      <c r="AO769" s="212"/>
      <c r="AP769" s="10"/>
      <c r="AQ769" s="213"/>
      <c r="AR769" s="213"/>
      <c r="AS769" s="211"/>
      <c r="AT769" s="211"/>
      <c r="AU769" s="211"/>
      <c r="AV769" s="214"/>
      <c r="AW769" s="21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</row>
    <row r="770" ht="22.5" customHeight="1">
      <c r="A770" s="170">
        <f t="shared" si="6"/>
        <v>765</v>
      </c>
      <c r="B770" s="173" t="s">
        <v>3201</v>
      </c>
      <c r="C770" s="182" t="str">
        <f t="array" ref="C770">_xlfn.XLOOKUP(G770,DATABASE!$A$2:$A$809,DATABASE!$B$2:$B$809)</f>
        <v>Cabang Syariah Surabaya, Jl. Dr. Sutomo No 37 Surabaya</v>
      </c>
      <c r="D770" s="184" t="str">
        <f t="array" ref="D770">_xlfn.XLOOKUP(G770,DATABASE!$A$2:$A$809,DATABASE!$C$2:$C$809)</f>
        <v>CABANG</v>
      </c>
      <c r="E770" s="184" t="s">
        <v>351</v>
      </c>
      <c r="F770" s="184" t="s">
        <v>243</v>
      </c>
      <c r="G770" s="184" t="s">
        <v>955</v>
      </c>
      <c r="H770" s="184">
        <v>202512.0</v>
      </c>
      <c r="I770" s="184" t="s">
        <v>575</v>
      </c>
      <c r="J770" s="182"/>
      <c r="K770" s="184"/>
      <c r="L770" s="182" t="s">
        <v>958</v>
      </c>
      <c r="M770" s="194" t="s">
        <v>1977</v>
      </c>
      <c r="N770" s="191"/>
      <c r="O770" s="192">
        <v>59.32</v>
      </c>
      <c r="P770" s="194"/>
      <c r="Q770" s="195">
        <f t="shared" ref="Q770:R770" si="769">(O770*24*3600*30/8)/100000</f>
        <v>192.1968</v>
      </c>
      <c r="R770" s="195">
        <f t="shared" si="769"/>
        <v>0</v>
      </c>
      <c r="S770" s="197">
        <v>0.0</v>
      </c>
      <c r="T770" s="201">
        <f t="shared" si="684"/>
        <v>1</v>
      </c>
      <c r="U770" s="201">
        <v>0.99</v>
      </c>
      <c r="V770" s="194">
        <v>2678400.0</v>
      </c>
      <c r="W770" s="182">
        <f t="shared" si="3"/>
        <v>0</v>
      </c>
      <c r="X770" s="203" t="s">
        <v>291</v>
      </c>
      <c r="Y770" s="204">
        <v>3671171.0</v>
      </c>
      <c r="Z770" s="182"/>
      <c r="AA770" s="182"/>
      <c r="AB770" s="182"/>
      <c r="AC770" s="182"/>
      <c r="AD770" s="182"/>
      <c r="AE770" s="206">
        <f t="shared" si="137"/>
        <v>3671171</v>
      </c>
      <c r="AF770" s="207">
        <f t="shared" si="5"/>
        <v>3671171</v>
      </c>
      <c r="AG770" s="184"/>
      <c r="AH770" s="170"/>
      <c r="AI770" s="184"/>
      <c r="AJ770" s="2"/>
      <c r="AK770" s="2"/>
      <c r="AL770" s="10"/>
      <c r="AM770" s="211"/>
      <c r="AN770" s="51"/>
      <c r="AO770" s="212"/>
      <c r="AP770" s="10"/>
      <c r="AQ770" s="213"/>
      <c r="AR770" s="213"/>
      <c r="AS770" s="211"/>
      <c r="AT770" s="211"/>
      <c r="AU770" s="211"/>
      <c r="AV770" s="214"/>
      <c r="AW770" s="21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</row>
    <row r="771" ht="22.5" customHeight="1">
      <c r="A771" s="170">
        <f t="shared" si="6"/>
        <v>766</v>
      </c>
      <c r="B771" s="173" t="s">
        <v>3201</v>
      </c>
      <c r="C771" s="182" t="str">
        <f t="array" ref="C771">_xlfn.XLOOKUP(G771,DATABASE!$A$2:$A$809,DATABASE!$B$2:$B$809)</f>
        <v>Capem Syariah Probolinggo, Jl. Pang. Sudirman 462-464 Probolinggo</v>
      </c>
      <c r="D771" s="184" t="str">
        <f t="array" ref="D771">_xlfn.XLOOKUP(G771,DATABASE!$A$2:$A$809,DATABASE!$C$2:$C$809)</f>
        <v>CAPEM</v>
      </c>
      <c r="E771" s="184" t="s">
        <v>351</v>
      </c>
      <c r="F771" s="184" t="s">
        <v>243</v>
      </c>
      <c r="G771" s="184" t="s">
        <v>1460</v>
      </c>
      <c r="H771" s="184">
        <v>202512.0</v>
      </c>
      <c r="I771" s="184" t="s">
        <v>753</v>
      </c>
      <c r="J771" s="182"/>
      <c r="K771" s="184"/>
      <c r="L771" s="182" t="s">
        <v>1462</v>
      </c>
      <c r="M771" s="194" t="s">
        <v>1609</v>
      </c>
      <c r="N771" s="191"/>
      <c r="O771" s="192">
        <v>12.62</v>
      </c>
      <c r="P771" s="194"/>
      <c r="Q771" s="195">
        <f t="shared" ref="Q771:R771" si="770">(O771*24*3600*30/8)/100000</f>
        <v>40.8888</v>
      </c>
      <c r="R771" s="195">
        <f t="shared" si="770"/>
        <v>0</v>
      </c>
      <c r="S771" s="197">
        <v>183960.0</v>
      </c>
      <c r="T771" s="201">
        <f t="shared" si="684"/>
        <v>0.9313172043</v>
      </c>
      <c r="U771" s="201">
        <v>0.99</v>
      </c>
      <c r="V771" s="194">
        <v>2678400.0</v>
      </c>
      <c r="W771" s="653">
        <f>INT(MAX(0, (((S771 - ((1 - VALUE(U771)) * V771)) / V771) * AE771)))</f>
        <v>163888</v>
      </c>
      <c r="X771" s="203" t="s">
        <v>291</v>
      </c>
      <c r="Y771" s="204">
        <v>2792792.0</v>
      </c>
      <c r="Z771" s="182"/>
      <c r="AA771" s="182"/>
      <c r="AB771" s="182"/>
      <c r="AC771" s="182"/>
      <c r="AD771" s="182"/>
      <c r="AE771" s="206">
        <f t="shared" si="137"/>
        <v>2792792</v>
      </c>
      <c r="AF771" s="207">
        <f t="shared" si="5"/>
        <v>2956680</v>
      </c>
      <c r="AG771" s="184"/>
      <c r="AH771" s="170"/>
      <c r="AI771" s="184"/>
      <c r="AJ771" s="2"/>
      <c r="AK771" s="2"/>
      <c r="AL771" s="10"/>
      <c r="AM771" s="211"/>
      <c r="AN771" s="51"/>
      <c r="AO771" s="212"/>
      <c r="AP771" s="10"/>
      <c r="AQ771" s="213"/>
      <c r="AR771" s="213"/>
      <c r="AS771" s="211"/>
      <c r="AT771" s="211"/>
      <c r="AU771" s="211"/>
      <c r="AV771" s="214"/>
      <c r="AW771" s="21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</row>
    <row r="772" ht="22.5" customHeight="1">
      <c r="A772" s="170">
        <f t="shared" si="6"/>
        <v>767</v>
      </c>
      <c r="B772" s="173" t="s">
        <v>3201</v>
      </c>
      <c r="C772" s="182" t="str">
        <f t="array" ref="C772">_xlfn.XLOOKUP(G772,DATABASE!$A$2:$A$809,DATABASE!$B$2:$B$809)</f>
        <v>Capem Syariah Genteng, Jl. Diponegoro No.33 Genteng, Banyuwangi</v>
      </c>
      <c r="D772" s="184" t="str">
        <f t="array" ref="D772">_xlfn.XLOOKUP(G772,DATABASE!$A$2:$A$809,DATABASE!$C$2:$C$809)</f>
        <v>CAPEM</v>
      </c>
      <c r="E772" s="184" t="s">
        <v>351</v>
      </c>
      <c r="F772" s="184" t="s">
        <v>243</v>
      </c>
      <c r="G772" s="184" t="s">
        <v>1470</v>
      </c>
      <c r="H772" s="184">
        <v>202512.0</v>
      </c>
      <c r="I772" s="184" t="s">
        <v>753</v>
      </c>
      <c r="J772" s="182"/>
      <c r="K772" s="184"/>
      <c r="L772" s="182" t="s">
        <v>1472</v>
      </c>
      <c r="M772" s="194" t="s">
        <v>1609</v>
      </c>
      <c r="N772" s="191"/>
      <c r="O772" s="192">
        <v>22.76</v>
      </c>
      <c r="P772" s="194"/>
      <c r="Q772" s="195">
        <f t="shared" ref="Q772:R772" si="771">(O772*24*3600*30/8)/100000</f>
        <v>73.7424</v>
      </c>
      <c r="R772" s="195">
        <f t="shared" si="771"/>
        <v>0</v>
      </c>
      <c r="S772" s="197">
        <v>0.0</v>
      </c>
      <c r="T772" s="201">
        <f t="shared" si="684"/>
        <v>1</v>
      </c>
      <c r="U772" s="201">
        <v>0.99</v>
      </c>
      <c r="V772" s="194">
        <v>2678400.0</v>
      </c>
      <c r="W772" s="182">
        <f t="shared" ref="W772:W796" si="773">MAX(0, (((S772 - ((1 - VALUE(U772)) * V772)) / V772) * AE772))</f>
        <v>0</v>
      </c>
      <c r="X772" s="203" t="s">
        <v>291</v>
      </c>
      <c r="Y772" s="204">
        <v>2792792.0</v>
      </c>
      <c r="Z772" s="182"/>
      <c r="AA772" s="182"/>
      <c r="AB772" s="182"/>
      <c r="AC772" s="182"/>
      <c r="AD772" s="182"/>
      <c r="AE772" s="206">
        <f t="shared" si="137"/>
        <v>2792792</v>
      </c>
      <c r="AF772" s="207">
        <f t="shared" si="5"/>
        <v>2792792</v>
      </c>
      <c r="AG772" s="184"/>
      <c r="AH772" s="170"/>
      <c r="AI772" s="184"/>
      <c r="AJ772" s="2"/>
      <c r="AK772" s="2"/>
      <c r="AL772" s="10"/>
      <c r="AM772" s="211"/>
      <c r="AN772" s="51"/>
      <c r="AO772" s="212"/>
      <c r="AP772" s="10"/>
      <c r="AQ772" s="213"/>
      <c r="AR772" s="213"/>
      <c r="AS772" s="211"/>
      <c r="AT772" s="211"/>
      <c r="AU772" s="211"/>
      <c r="AV772" s="214"/>
      <c r="AW772" s="21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</row>
    <row r="773" ht="22.5" customHeight="1">
      <c r="A773" s="170">
        <f t="shared" si="6"/>
        <v>768</v>
      </c>
      <c r="B773" s="173" t="s">
        <v>3201</v>
      </c>
      <c r="C773" s="182" t="str">
        <f t="array" ref="C773">_xlfn.XLOOKUP(G773,DATABASE!$A$2:$A$809,DATABASE!$B$2:$B$809)</f>
        <v>Payment Point Syariah Univ. Muhammadiyah, Jl. A. Rahman Hakim 2B, Kec. Gresik</v>
      </c>
      <c r="D773" s="184" t="str">
        <f t="array" ref="D773">_xlfn.XLOOKUP(G773,DATABASE!$A$2:$A$809,DATABASE!$C$2:$C$809)</f>
        <v>PAYMENT POINT</v>
      </c>
      <c r="E773" s="184" t="s">
        <v>351</v>
      </c>
      <c r="F773" s="184" t="s">
        <v>243</v>
      </c>
      <c r="G773" s="184" t="s">
        <v>1926</v>
      </c>
      <c r="H773" s="184">
        <v>202512.0</v>
      </c>
      <c r="I773" s="184" t="s">
        <v>461</v>
      </c>
      <c r="J773" s="182"/>
      <c r="K773" s="184"/>
      <c r="L773" s="182" t="s">
        <v>1928</v>
      </c>
      <c r="M773" s="194" t="s">
        <v>2213</v>
      </c>
      <c r="N773" s="191"/>
      <c r="O773" s="192">
        <v>3.94</v>
      </c>
      <c r="P773" s="194"/>
      <c r="Q773" s="195">
        <f t="shared" ref="Q773:R773" si="772">(O773*24*3600*30/8)/100000</f>
        <v>12.7656</v>
      </c>
      <c r="R773" s="195">
        <f t="shared" si="772"/>
        <v>0</v>
      </c>
      <c r="S773" s="197">
        <v>0.0</v>
      </c>
      <c r="T773" s="201">
        <f t="shared" si="684"/>
        <v>1</v>
      </c>
      <c r="U773" s="201">
        <v>0.99</v>
      </c>
      <c r="V773" s="194">
        <v>2678400.0</v>
      </c>
      <c r="W773" s="182">
        <f t="shared" si="773"/>
        <v>0</v>
      </c>
      <c r="X773" s="203" t="s">
        <v>291</v>
      </c>
      <c r="Y773" s="204">
        <v>2319819.0</v>
      </c>
      <c r="Z773" s="182"/>
      <c r="AA773" s="182"/>
      <c r="AB773" s="182"/>
      <c r="AC773" s="182"/>
      <c r="AD773" s="182"/>
      <c r="AE773" s="206">
        <f t="shared" si="137"/>
        <v>2319819</v>
      </c>
      <c r="AF773" s="207">
        <f t="shared" si="5"/>
        <v>2319819</v>
      </c>
      <c r="AG773" s="184"/>
      <c r="AH773" s="170"/>
      <c r="AI773" s="184"/>
      <c r="AJ773" s="2"/>
      <c r="AK773" s="2"/>
      <c r="AL773" s="10"/>
      <c r="AM773" s="211"/>
      <c r="AN773" s="51"/>
      <c r="AO773" s="212"/>
      <c r="AP773" s="10"/>
      <c r="AQ773" s="213"/>
      <c r="AR773" s="213"/>
      <c r="AS773" s="211"/>
      <c r="AT773" s="211"/>
      <c r="AU773" s="211"/>
      <c r="AV773" s="214"/>
      <c r="AW773" s="21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</row>
    <row r="774" ht="22.5" customHeight="1">
      <c r="A774" s="170">
        <f t="shared" si="6"/>
        <v>769</v>
      </c>
      <c r="B774" s="173" t="s">
        <v>3201</v>
      </c>
      <c r="C774" s="182" t="str">
        <f t="array" ref="C774">_xlfn.XLOOKUP(G774,DATABASE!$A$2:$A$809,DATABASE!$B$2:$B$809)</f>
        <v>Capem Syariah Lamongan, Ruko LTC Blok. A-1, Jl. Sunan Giri Lamongan</v>
      </c>
      <c r="D774" s="184" t="str">
        <f t="array" ref="D774">_xlfn.XLOOKUP(G774,DATABASE!$A$2:$A$809,DATABASE!$C$2:$C$809)</f>
        <v>CAPEM</v>
      </c>
      <c r="E774" s="184" t="s">
        <v>351</v>
      </c>
      <c r="F774" s="184" t="s">
        <v>243</v>
      </c>
      <c r="G774" s="184" t="s">
        <v>1456</v>
      </c>
      <c r="H774" s="184">
        <v>202512.0</v>
      </c>
      <c r="I774" s="184" t="s">
        <v>753</v>
      </c>
      <c r="J774" s="182"/>
      <c r="K774" s="184"/>
      <c r="L774" s="182" t="s">
        <v>1458</v>
      </c>
      <c r="M774" s="194" t="s">
        <v>5209</v>
      </c>
      <c r="N774" s="191"/>
      <c r="O774" s="192">
        <v>58.55</v>
      </c>
      <c r="P774" s="194"/>
      <c r="Q774" s="195">
        <f t="shared" ref="Q774:R774" si="774">(O774*24*3600*30/8)/100000</f>
        <v>189.702</v>
      </c>
      <c r="R774" s="195">
        <f t="shared" si="774"/>
        <v>0</v>
      </c>
      <c r="S774" s="197">
        <v>0.0</v>
      </c>
      <c r="T774" s="201">
        <f t="shared" si="684"/>
        <v>1</v>
      </c>
      <c r="U774" s="201">
        <v>0.99</v>
      </c>
      <c r="V774" s="194">
        <v>2678400.0</v>
      </c>
      <c r="W774" s="182">
        <f t="shared" si="773"/>
        <v>0</v>
      </c>
      <c r="X774" s="203" t="s">
        <v>291</v>
      </c>
      <c r="Y774" s="204">
        <v>2792792.0</v>
      </c>
      <c r="Z774" s="182"/>
      <c r="AA774" s="182"/>
      <c r="AB774" s="182"/>
      <c r="AC774" s="182"/>
      <c r="AD774" s="182"/>
      <c r="AE774" s="206">
        <f t="shared" si="137"/>
        <v>2792792</v>
      </c>
      <c r="AF774" s="207">
        <f t="shared" si="5"/>
        <v>2792792</v>
      </c>
      <c r="AG774" s="184"/>
      <c r="AH774" s="170"/>
      <c r="AI774" s="184"/>
      <c r="AJ774" s="2"/>
      <c r="AK774" s="2"/>
      <c r="AL774" s="10"/>
      <c r="AM774" s="211"/>
      <c r="AN774" s="51"/>
      <c r="AO774" s="212"/>
      <c r="AP774" s="10"/>
      <c r="AQ774" s="213"/>
      <c r="AR774" s="213"/>
      <c r="AS774" s="211"/>
      <c r="AT774" s="211"/>
      <c r="AU774" s="211"/>
      <c r="AV774" s="214"/>
      <c r="AW774" s="21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</row>
    <row r="775" ht="22.5" customHeight="1">
      <c r="A775" s="170">
        <f t="shared" si="6"/>
        <v>770</v>
      </c>
      <c r="B775" s="173" t="s">
        <v>3201</v>
      </c>
      <c r="C775" s="182" t="str">
        <f t="array" ref="C775">_xlfn.XLOOKUP(G775,DATABASE!$A$2:$A$809,DATABASE!$B$2:$B$809)</f>
        <v>Payment Point Syariah RSM Ahmad Dahlan Kediri, JL. Gatot Subroto 84 , Kediri</v>
      </c>
      <c r="D775" s="184" t="str">
        <f t="array" ref="D775">_xlfn.XLOOKUP(G775,DATABASE!$A$2:$A$809,DATABASE!$C$2:$C$809)</f>
        <v>PAYMENT POINT</v>
      </c>
      <c r="E775" s="184" t="s">
        <v>351</v>
      </c>
      <c r="F775" s="184" t="s">
        <v>243</v>
      </c>
      <c r="G775" s="184" t="s">
        <v>2076</v>
      </c>
      <c r="H775" s="184">
        <v>202512.0</v>
      </c>
      <c r="I775" s="184" t="s">
        <v>461</v>
      </c>
      <c r="J775" s="182"/>
      <c r="K775" s="184"/>
      <c r="L775" s="182" t="s">
        <v>2078</v>
      </c>
      <c r="M775" s="191">
        <v>43745.0</v>
      </c>
      <c r="N775" s="191"/>
      <c r="O775" s="192">
        <v>1.0512</v>
      </c>
      <c r="P775" s="194"/>
      <c r="Q775" s="195">
        <f t="shared" ref="Q775:R775" si="775">(O775*24*3600*30/8)/100000</f>
        <v>3.405888</v>
      </c>
      <c r="R775" s="195">
        <f t="shared" si="775"/>
        <v>0</v>
      </c>
      <c r="S775" s="197">
        <v>0.0</v>
      </c>
      <c r="T775" s="201">
        <f t="shared" si="684"/>
        <v>1</v>
      </c>
      <c r="U775" s="201">
        <v>0.99</v>
      </c>
      <c r="V775" s="194">
        <v>2678400.0</v>
      </c>
      <c r="W775" s="182">
        <f t="shared" si="773"/>
        <v>0</v>
      </c>
      <c r="X775" s="203" t="s">
        <v>291</v>
      </c>
      <c r="Y775" s="204">
        <v>2319819.0</v>
      </c>
      <c r="Z775" s="182"/>
      <c r="AA775" s="182"/>
      <c r="AB775" s="182"/>
      <c r="AC775" s="182"/>
      <c r="AD775" s="182"/>
      <c r="AE775" s="206">
        <f t="shared" si="137"/>
        <v>2319819</v>
      </c>
      <c r="AF775" s="207">
        <f t="shared" si="5"/>
        <v>2319819</v>
      </c>
      <c r="AG775" s="184"/>
      <c r="AH775" s="170"/>
      <c r="AI775" s="184"/>
      <c r="AJ775" s="2"/>
      <c r="AK775" s="2"/>
      <c r="AL775" s="10"/>
      <c r="AM775" s="211"/>
      <c r="AN775" s="51"/>
      <c r="AO775" s="212"/>
      <c r="AP775" s="10"/>
      <c r="AQ775" s="213"/>
      <c r="AR775" s="213"/>
      <c r="AS775" s="211"/>
      <c r="AT775" s="211"/>
      <c r="AU775" s="211"/>
      <c r="AV775" s="214"/>
      <c r="AW775" s="21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</row>
    <row r="776" ht="22.5" customHeight="1">
      <c r="A776" s="170">
        <f t="shared" si="6"/>
        <v>771</v>
      </c>
      <c r="B776" s="173" t="s">
        <v>3201</v>
      </c>
      <c r="C776" s="182" t="str">
        <f t="array" ref="C776">_xlfn.XLOOKUP(G776,DATABASE!$A$2:$A$809,DATABASE!$B$2:$B$809)</f>
        <v>Payment Point Syariah Muhammadiyah, Jl. Kapasan Surabaya (UNMUH)</v>
      </c>
      <c r="D776" s="184" t="str">
        <f t="array" ref="D776">_xlfn.XLOOKUP(G776,DATABASE!$A$2:$A$809,DATABASE!$C$2:$C$809)</f>
        <v>PAYMENT POINT</v>
      </c>
      <c r="E776" s="184" t="s">
        <v>351</v>
      </c>
      <c r="F776" s="184" t="s">
        <v>243</v>
      </c>
      <c r="G776" s="184" t="s">
        <v>2083</v>
      </c>
      <c r="H776" s="184">
        <v>202512.0</v>
      </c>
      <c r="I776" s="184" t="s">
        <v>461</v>
      </c>
      <c r="J776" s="182"/>
      <c r="K776" s="184"/>
      <c r="L776" s="182" t="s">
        <v>2085</v>
      </c>
      <c r="M776" s="194" t="s">
        <v>1658</v>
      </c>
      <c r="N776" s="191"/>
      <c r="O776" s="192">
        <v>0.58863</v>
      </c>
      <c r="P776" s="194"/>
      <c r="Q776" s="195">
        <f t="shared" ref="Q776:R776" si="776">(O776*24*3600*30/8)/100000</f>
        <v>1.9071612</v>
      </c>
      <c r="R776" s="195">
        <f t="shared" si="776"/>
        <v>0</v>
      </c>
      <c r="S776" s="197">
        <v>0.0</v>
      </c>
      <c r="T776" s="201">
        <f t="shared" si="684"/>
        <v>1</v>
      </c>
      <c r="U776" s="201">
        <v>0.99</v>
      </c>
      <c r="V776" s="194">
        <v>2678400.0</v>
      </c>
      <c r="W776" s="182">
        <f t="shared" si="773"/>
        <v>0</v>
      </c>
      <c r="X776" s="203" t="s">
        <v>291</v>
      </c>
      <c r="Y776" s="204">
        <v>2319819.0</v>
      </c>
      <c r="Z776" s="182"/>
      <c r="AA776" s="182"/>
      <c r="AB776" s="182"/>
      <c r="AC776" s="182"/>
      <c r="AD776" s="182"/>
      <c r="AE776" s="206">
        <f t="shared" si="137"/>
        <v>2319819</v>
      </c>
      <c r="AF776" s="207">
        <f t="shared" si="5"/>
        <v>2319819</v>
      </c>
      <c r="AG776" s="184"/>
      <c r="AH776" s="170"/>
      <c r="AI776" s="184"/>
      <c r="AJ776" s="2"/>
      <c r="AK776" s="2"/>
      <c r="AL776" s="10"/>
      <c r="AM776" s="211"/>
      <c r="AN776" s="51"/>
      <c r="AO776" s="212"/>
      <c r="AP776" s="10"/>
      <c r="AQ776" s="213"/>
      <c r="AR776" s="213"/>
      <c r="AS776" s="211"/>
      <c r="AT776" s="211"/>
      <c r="AU776" s="211"/>
      <c r="AV776" s="214"/>
      <c r="AW776" s="21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</row>
    <row r="777" ht="22.5" customHeight="1">
      <c r="A777" s="170">
        <f t="shared" si="6"/>
        <v>772</v>
      </c>
      <c r="B777" s="173" t="s">
        <v>3201</v>
      </c>
      <c r="C777" s="182" t="str">
        <f t="array" ref="C777">_xlfn.XLOOKUP(G777,DATABASE!$A$2:$A$809,DATABASE!$B$2:$B$809)</f>
        <v>Payment Point Syariah SMA Muhammadiyah Jl. Genteng Muhammadiyah Surabaya</v>
      </c>
      <c r="D777" s="184" t="str">
        <f t="array" ref="D777">_xlfn.XLOOKUP(G777,DATABASE!$A$2:$A$809,DATABASE!$C$2:$C$809)</f>
        <v>PAYMENT POINT</v>
      </c>
      <c r="E777" s="184" t="s">
        <v>351</v>
      </c>
      <c r="F777" s="184" t="s">
        <v>243</v>
      </c>
      <c r="G777" s="184" t="s">
        <v>2022</v>
      </c>
      <c r="H777" s="184">
        <v>202512.0</v>
      </c>
      <c r="I777" s="184" t="s">
        <v>461</v>
      </c>
      <c r="J777" s="182"/>
      <c r="K777" s="184"/>
      <c r="L777" s="182" t="s">
        <v>2025</v>
      </c>
      <c r="M777" s="194" t="s">
        <v>2213</v>
      </c>
      <c r="N777" s="191"/>
      <c r="O777" s="192">
        <v>0.88319</v>
      </c>
      <c r="P777" s="194"/>
      <c r="Q777" s="195">
        <f t="shared" ref="Q777:R777" si="777">(O777*24*3600*30/8)/100000</f>
        <v>2.8615356</v>
      </c>
      <c r="R777" s="195">
        <f t="shared" si="777"/>
        <v>0</v>
      </c>
      <c r="S777" s="197">
        <v>0.0</v>
      </c>
      <c r="T777" s="201">
        <f t="shared" si="684"/>
        <v>1</v>
      </c>
      <c r="U777" s="201">
        <v>0.99</v>
      </c>
      <c r="V777" s="194">
        <v>2678400.0</v>
      </c>
      <c r="W777" s="182">
        <f t="shared" si="773"/>
        <v>0</v>
      </c>
      <c r="X777" s="203" t="s">
        <v>291</v>
      </c>
      <c r="Y777" s="204">
        <v>2319819.0</v>
      </c>
      <c r="Z777" s="182"/>
      <c r="AA777" s="182"/>
      <c r="AB777" s="182"/>
      <c r="AC777" s="182"/>
      <c r="AD777" s="182"/>
      <c r="AE777" s="206">
        <f t="shared" si="137"/>
        <v>2319819</v>
      </c>
      <c r="AF777" s="207">
        <f t="shared" si="5"/>
        <v>2319819</v>
      </c>
      <c r="AG777" s="184"/>
      <c r="AH777" s="170"/>
      <c r="AI777" s="184"/>
      <c r="AJ777" s="2"/>
      <c r="AK777" s="2"/>
      <c r="AL777" s="10"/>
      <c r="AM777" s="211"/>
      <c r="AN777" s="51"/>
      <c r="AO777" s="212"/>
      <c r="AP777" s="10"/>
      <c r="AQ777" s="213"/>
      <c r="AR777" s="213"/>
      <c r="AS777" s="211"/>
      <c r="AT777" s="211"/>
      <c r="AU777" s="211"/>
      <c r="AV777" s="214"/>
      <c r="AW777" s="21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</row>
    <row r="778" ht="22.5" customHeight="1">
      <c r="A778" s="170">
        <f t="shared" si="6"/>
        <v>773</v>
      </c>
      <c r="B778" s="173" t="s">
        <v>3201</v>
      </c>
      <c r="C778" s="182" t="str">
        <f t="array" ref="C778">_xlfn.XLOOKUP(G778,DATABASE!$A$2:$A$809,DATABASE!$B$2:$B$809)</f>
        <v>ATM Syariah Unisma JL. MT Haryono 193 Mlg</v>
      </c>
      <c r="D778" s="184" t="str">
        <f t="array" ref="D778">_xlfn.XLOOKUP(G778,DATABASE!$A$2:$A$809,DATABASE!$C$2:$C$809)</f>
        <v>ATM</v>
      </c>
      <c r="E778" s="184" t="s">
        <v>351</v>
      </c>
      <c r="F778" s="184" t="s">
        <v>243</v>
      </c>
      <c r="G778" s="184" t="s">
        <v>2059</v>
      </c>
      <c r="H778" s="184">
        <v>202512.0</v>
      </c>
      <c r="I778" s="184" t="s">
        <v>1258</v>
      </c>
      <c r="J778" s="182"/>
      <c r="K778" s="184"/>
      <c r="L778" s="182" t="s">
        <v>2061</v>
      </c>
      <c r="M778" s="191">
        <v>42865.0</v>
      </c>
      <c r="N778" s="191"/>
      <c r="O778" s="192">
        <v>29.25</v>
      </c>
      <c r="P778" s="194"/>
      <c r="Q778" s="195">
        <f t="shared" ref="Q778:R778" si="778">(O778*24*3600*30/8)/100000</f>
        <v>94.77</v>
      </c>
      <c r="R778" s="195">
        <f t="shared" si="778"/>
        <v>0</v>
      </c>
      <c r="S778" s="197">
        <v>0.0</v>
      </c>
      <c r="T778" s="201">
        <f t="shared" si="684"/>
        <v>1</v>
      </c>
      <c r="U778" s="201">
        <v>0.99</v>
      </c>
      <c r="V778" s="194">
        <v>2678400.0</v>
      </c>
      <c r="W778" s="182">
        <f t="shared" si="773"/>
        <v>0</v>
      </c>
      <c r="X778" s="203" t="s">
        <v>291</v>
      </c>
      <c r="Y778" s="204">
        <v>1300000.0</v>
      </c>
      <c r="Z778" s="182"/>
      <c r="AA778" s="182"/>
      <c r="AB778" s="182"/>
      <c r="AC778" s="182"/>
      <c r="AD778" s="182"/>
      <c r="AE778" s="206">
        <f t="shared" si="137"/>
        <v>1300000</v>
      </c>
      <c r="AF778" s="207">
        <f t="shared" si="5"/>
        <v>1300000</v>
      </c>
      <c r="AG778" s="184"/>
      <c r="AH778" s="170"/>
      <c r="AI778" s="184"/>
      <c r="AJ778" s="2"/>
      <c r="AK778" s="2"/>
      <c r="AL778" s="10"/>
      <c r="AM778" s="211"/>
      <c r="AN778" s="51"/>
      <c r="AO778" s="212"/>
      <c r="AP778" s="10"/>
      <c r="AQ778" s="213"/>
      <c r="AR778" s="213"/>
      <c r="AS778" s="211"/>
      <c r="AT778" s="211"/>
      <c r="AU778" s="211"/>
      <c r="AV778" s="214"/>
      <c r="AW778" s="21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</row>
    <row r="779" ht="22.5" customHeight="1">
      <c r="A779" s="170">
        <f t="shared" si="6"/>
        <v>774</v>
      </c>
      <c r="B779" s="173" t="s">
        <v>3201</v>
      </c>
      <c r="C779" s="182" t="str">
        <f t="array" ref="C779">_xlfn.XLOOKUP(G779,DATABASE!$A$2:$A$809,DATABASE!$B$2:$B$809)</f>
        <v>Payment Point Syariah Maskumambang JL. Raya Semambung Kidul Gresik</v>
      </c>
      <c r="D779" s="184" t="str">
        <f t="array" ref="D779">_xlfn.XLOOKUP(G779,DATABASE!$A$2:$A$809,DATABASE!$C$2:$C$809)</f>
        <v>PAYMENT POINT</v>
      </c>
      <c r="E779" s="184" t="s">
        <v>351</v>
      </c>
      <c r="F779" s="184" t="s">
        <v>243</v>
      </c>
      <c r="G779" s="184" t="s">
        <v>2128</v>
      </c>
      <c r="H779" s="184">
        <v>202512.0</v>
      </c>
      <c r="I779" s="184" t="s">
        <v>461</v>
      </c>
      <c r="J779" s="182"/>
      <c r="K779" s="184"/>
      <c r="L779" s="182" t="s">
        <v>2130</v>
      </c>
      <c r="M779" s="194" t="s">
        <v>2213</v>
      </c>
      <c r="N779" s="191"/>
      <c r="O779" s="192">
        <v>33.37</v>
      </c>
      <c r="P779" s="194"/>
      <c r="Q779" s="195">
        <f t="shared" ref="Q779:R779" si="779">(O779*24*3600*30/8)/100000</f>
        <v>108.1188</v>
      </c>
      <c r="R779" s="195">
        <f t="shared" si="779"/>
        <v>0</v>
      </c>
      <c r="S779" s="197">
        <v>0.0</v>
      </c>
      <c r="T779" s="201">
        <f t="shared" si="684"/>
        <v>1</v>
      </c>
      <c r="U779" s="201">
        <v>0.99</v>
      </c>
      <c r="V779" s="194">
        <v>2678400.0</v>
      </c>
      <c r="W779" s="182">
        <f t="shared" si="773"/>
        <v>0</v>
      </c>
      <c r="X779" s="203" t="s">
        <v>291</v>
      </c>
      <c r="Y779" s="204">
        <v>2319819.0</v>
      </c>
      <c r="Z779" s="182"/>
      <c r="AA779" s="182"/>
      <c r="AB779" s="182"/>
      <c r="AC779" s="182"/>
      <c r="AD779" s="182"/>
      <c r="AE779" s="206">
        <f t="shared" si="137"/>
        <v>2319819</v>
      </c>
      <c r="AF779" s="207">
        <f t="shared" si="5"/>
        <v>2319819</v>
      </c>
      <c r="AG779" s="184"/>
      <c r="AH779" s="170"/>
      <c r="AI779" s="184"/>
      <c r="AJ779" s="2"/>
      <c r="AK779" s="2"/>
      <c r="AL779" s="10"/>
      <c r="AM779" s="211"/>
      <c r="AN779" s="51"/>
      <c r="AO779" s="212"/>
      <c r="AP779" s="10"/>
      <c r="AQ779" s="213"/>
      <c r="AR779" s="213"/>
      <c r="AS779" s="211"/>
      <c r="AT779" s="211"/>
      <c r="AU779" s="211"/>
      <c r="AV779" s="214"/>
      <c r="AW779" s="21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</row>
    <row r="780" ht="22.5" customHeight="1">
      <c r="A780" s="170">
        <f t="shared" si="6"/>
        <v>775</v>
      </c>
      <c r="B780" s="173" t="s">
        <v>3201</v>
      </c>
      <c r="C780" s="182" t="str">
        <f t="array" ref="C780">_xlfn.XLOOKUP(G780,DATABASE!$A$2:$A$809,DATABASE!$B$2:$B$809)</f>
        <v>Capem Syariah Jombang, JL.KH Wahid Hasyim 16 Jombang</v>
      </c>
      <c r="D780" s="184" t="str">
        <f t="array" ref="D780">_xlfn.XLOOKUP(G780,DATABASE!$A$2:$A$809,DATABASE!$C$2:$C$809)</f>
        <v>CAPEM</v>
      </c>
      <c r="E780" s="184" t="s">
        <v>351</v>
      </c>
      <c r="F780" s="184" t="s">
        <v>243</v>
      </c>
      <c r="G780" s="184" t="s">
        <v>1429</v>
      </c>
      <c r="H780" s="184">
        <v>202512.0</v>
      </c>
      <c r="I780" s="184" t="s">
        <v>753</v>
      </c>
      <c r="J780" s="182"/>
      <c r="K780" s="184"/>
      <c r="L780" s="182" t="s">
        <v>1431</v>
      </c>
      <c r="M780" s="191">
        <v>43104.0</v>
      </c>
      <c r="N780" s="191"/>
      <c r="O780" s="192">
        <v>20.08</v>
      </c>
      <c r="P780" s="194"/>
      <c r="Q780" s="195">
        <f t="shared" ref="Q780:R780" si="780">(O780*24*3600*30/8)/100000</f>
        <v>65.0592</v>
      </c>
      <c r="R780" s="195">
        <f t="shared" si="780"/>
        <v>0</v>
      </c>
      <c r="S780" s="197">
        <v>0.0</v>
      </c>
      <c r="T780" s="201">
        <f t="shared" si="684"/>
        <v>1</v>
      </c>
      <c r="U780" s="201">
        <v>0.99</v>
      </c>
      <c r="V780" s="194">
        <v>2678400.0</v>
      </c>
      <c r="W780" s="182">
        <f t="shared" si="773"/>
        <v>0</v>
      </c>
      <c r="X780" s="203" t="s">
        <v>291</v>
      </c>
      <c r="Y780" s="204">
        <v>2792792.0</v>
      </c>
      <c r="Z780" s="182"/>
      <c r="AA780" s="182"/>
      <c r="AB780" s="182"/>
      <c r="AC780" s="182"/>
      <c r="AD780" s="182"/>
      <c r="AE780" s="206">
        <f t="shared" si="137"/>
        <v>2792792</v>
      </c>
      <c r="AF780" s="207">
        <f t="shared" si="5"/>
        <v>2792792</v>
      </c>
      <c r="AG780" s="184"/>
      <c r="AH780" s="170"/>
      <c r="AI780" s="184"/>
      <c r="AJ780" s="2"/>
      <c r="AK780" s="2"/>
      <c r="AL780" s="10"/>
      <c r="AM780" s="211"/>
      <c r="AN780" s="51"/>
      <c r="AO780" s="212"/>
      <c r="AP780" s="10"/>
      <c r="AQ780" s="213"/>
      <c r="AR780" s="213"/>
      <c r="AS780" s="211"/>
      <c r="AT780" s="211"/>
      <c r="AU780" s="211"/>
      <c r="AV780" s="214"/>
      <c r="AW780" s="21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</row>
    <row r="781" ht="22.5" customHeight="1">
      <c r="A781" s="170">
        <f t="shared" si="6"/>
        <v>776</v>
      </c>
      <c r="B781" s="173" t="s">
        <v>3201</v>
      </c>
      <c r="C781" s="182" t="str">
        <f t="array" ref="C781">_xlfn.XLOOKUP(G781,DATABASE!$A$2:$A$809,DATABASE!$B$2:$B$809)</f>
        <v>ATM Syariah PP SMP Muhammadiyah SDA Jl.KH Samanhudi 81 SDA</v>
      </c>
      <c r="D781" s="184" t="str">
        <f t="array" ref="D781">_xlfn.XLOOKUP(G781,DATABASE!$A$2:$A$809,DATABASE!$C$2:$C$809)</f>
        <v>ATM</v>
      </c>
      <c r="E781" s="184" t="s">
        <v>351</v>
      </c>
      <c r="F781" s="184" t="s">
        <v>243</v>
      </c>
      <c r="G781" s="184" t="s">
        <v>2155</v>
      </c>
      <c r="H781" s="184">
        <v>202512.0</v>
      </c>
      <c r="I781" s="184" t="s">
        <v>1258</v>
      </c>
      <c r="J781" s="182"/>
      <c r="K781" s="184"/>
      <c r="L781" s="182" t="s">
        <v>2157</v>
      </c>
      <c r="M781" s="194" t="s">
        <v>3015</v>
      </c>
      <c r="N781" s="191"/>
      <c r="O781" s="192">
        <v>30.28</v>
      </c>
      <c r="P781" s="194"/>
      <c r="Q781" s="195">
        <f t="shared" ref="Q781:R781" si="781">(O781*24*3600*30/8)/100000</f>
        <v>98.1072</v>
      </c>
      <c r="R781" s="195">
        <f t="shared" si="781"/>
        <v>0</v>
      </c>
      <c r="S781" s="197">
        <v>0.0</v>
      </c>
      <c r="T781" s="201">
        <f t="shared" si="684"/>
        <v>1</v>
      </c>
      <c r="U781" s="201">
        <v>0.99</v>
      </c>
      <c r="V781" s="194">
        <v>2678400.0</v>
      </c>
      <c r="W781" s="182">
        <f t="shared" si="773"/>
        <v>0</v>
      </c>
      <c r="X781" s="203" t="s">
        <v>291</v>
      </c>
      <c r="Y781" s="204">
        <v>1300000.0</v>
      </c>
      <c r="Z781" s="182"/>
      <c r="AA781" s="182"/>
      <c r="AB781" s="182"/>
      <c r="AC781" s="182"/>
      <c r="AD781" s="182"/>
      <c r="AE781" s="206">
        <f t="shared" si="137"/>
        <v>1300000</v>
      </c>
      <c r="AF781" s="207">
        <f t="shared" si="5"/>
        <v>1300000</v>
      </c>
      <c r="AG781" s="184"/>
      <c r="AH781" s="170"/>
      <c r="AI781" s="184"/>
      <c r="AJ781" s="2"/>
      <c r="AK781" s="2"/>
      <c r="AL781" s="10"/>
      <c r="AM781" s="211"/>
      <c r="AN781" s="51"/>
      <c r="AO781" s="212"/>
      <c r="AP781" s="10"/>
      <c r="AQ781" s="213"/>
      <c r="AR781" s="213"/>
      <c r="AS781" s="211"/>
      <c r="AT781" s="211"/>
      <c r="AU781" s="211"/>
      <c r="AV781" s="214"/>
      <c r="AW781" s="21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</row>
    <row r="782" ht="22.5" customHeight="1">
      <c r="A782" s="170">
        <f t="shared" si="6"/>
        <v>777</v>
      </c>
      <c r="B782" s="173" t="s">
        <v>3201</v>
      </c>
      <c r="C782" s="182" t="str">
        <f t="array" ref="C782">_xlfn.XLOOKUP(G782,DATABASE!$A$2:$A$809,DATABASE!$B$2:$B$809)</f>
        <v>Capem Syariah Mojokerto, Jl.Mojopahit 454,Ds Kranggan, Kec Prajurit Kulon, Mojokerto</v>
      </c>
      <c r="D782" s="184" t="str">
        <f t="array" ref="D782">_xlfn.XLOOKUP(G782,DATABASE!$A$2:$A$809,DATABASE!$C$2:$C$809)</f>
        <v>CAPEM</v>
      </c>
      <c r="E782" s="184" t="s">
        <v>351</v>
      </c>
      <c r="F782" s="184" t="s">
        <v>243</v>
      </c>
      <c r="G782" s="184" t="s">
        <v>1464</v>
      </c>
      <c r="H782" s="184">
        <v>202512.0</v>
      </c>
      <c r="I782" s="184" t="s">
        <v>753</v>
      </c>
      <c r="J782" s="182"/>
      <c r="K782" s="184"/>
      <c r="L782" s="182" t="s">
        <v>1468</v>
      </c>
      <c r="M782" s="194" t="s">
        <v>5210</v>
      </c>
      <c r="N782" s="191"/>
      <c r="O782" s="192">
        <v>24.46</v>
      </c>
      <c r="P782" s="194"/>
      <c r="Q782" s="195">
        <f t="shared" ref="Q782:R782" si="782">(O782*24*3600*30/8)/100000</f>
        <v>79.2504</v>
      </c>
      <c r="R782" s="195">
        <f t="shared" si="782"/>
        <v>0</v>
      </c>
      <c r="S782" s="197">
        <v>0.0</v>
      </c>
      <c r="T782" s="201">
        <f t="shared" si="684"/>
        <v>1</v>
      </c>
      <c r="U782" s="201">
        <v>0.99</v>
      </c>
      <c r="V782" s="194">
        <v>2678400.0</v>
      </c>
      <c r="W782" s="182">
        <f t="shared" si="773"/>
        <v>0</v>
      </c>
      <c r="X782" s="203" t="s">
        <v>291</v>
      </c>
      <c r="Y782" s="204">
        <v>2792792.0</v>
      </c>
      <c r="Z782" s="182"/>
      <c r="AA782" s="182"/>
      <c r="AB782" s="182"/>
      <c r="AC782" s="182"/>
      <c r="AD782" s="182"/>
      <c r="AE782" s="206">
        <f t="shared" si="137"/>
        <v>2792792</v>
      </c>
      <c r="AF782" s="207">
        <f t="shared" si="5"/>
        <v>2792792</v>
      </c>
      <c r="AG782" s="184"/>
      <c r="AH782" s="170"/>
      <c r="AI782" s="184"/>
      <c r="AJ782" s="2"/>
      <c r="AK782" s="2"/>
      <c r="AL782" s="10"/>
      <c r="AM782" s="211"/>
      <c r="AN782" s="51"/>
      <c r="AO782" s="212"/>
      <c r="AP782" s="10"/>
      <c r="AQ782" s="213"/>
      <c r="AR782" s="213"/>
      <c r="AS782" s="211"/>
      <c r="AT782" s="211"/>
      <c r="AU782" s="211"/>
      <c r="AV782" s="214"/>
      <c r="AW782" s="21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</row>
    <row r="783" ht="22.5" customHeight="1">
      <c r="A783" s="170">
        <f t="shared" si="6"/>
        <v>778</v>
      </c>
      <c r="B783" s="173" t="s">
        <v>3201</v>
      </c>
      <c r="C783" s="182" t="str">
        <f t="array" ref="C783">_xlfn.XLOOKUP(G783,DATABASE!$A$2:$A$809,DATABASE!$B$2:$B$809)</f>
        <v>Payment Point Syariah SMK 7 Muhammadiyah Gondanglegi Malang,Jl. KH. Ahmad Dahlan No. 20, Malang</v>
      </c>
      <c r="D783" s="184" t="str">
        <f t="array" ref="D783">_xlfn.XLOOKUP(G783,DATABASE!$A$2:$A$809,DATABASE!$C$2:$C$809)</f>
        <v>PAYMENT POINT</v>
      </c>
      <c r="E783" s="184" t="s">
        <v>351</v>
      </c>
      <c r="F783" s="184" t="s">
        <v>243</v>
      </c>
      <c r="G783" s="184" t="s">
        <v>2279</v>
      </c>
      <c r="H783" s="184">
        <v>202512.0</v>
      </c>
      <c r="I783" s="184" t="s">
        <v>2930</v>
      </c>
      <c r="J783" s="182"/>
      <c r="K783" s="184"/>
      <c r="L783" s="182" t="s">
        <v>2281</v>
      </c>
      <c r="M783" s="194" t="s">
        <v>5211</v>
      </c>
      <c r="N783" s="191"/>
      <c r="O783" s="192">
        <v>0.40505</v>
      </c>
      <c r="P783" s="194"/>
      <c r="Q783" s="195">
        <f t="shared" ref="Q783:R783" si="783">(O783*24*3600*30/8)/100000</f>
        <v>1.312362</v>
      </c>
      <c r="R783" s="195">
        <f t="shared" si="783"/>
        <v>0</v>
      </c>
      <c r="S783" s="197">
        <v>0.0</v>
      </c>
      <c r="T783" s="201">
        <f t="shared" si="684"/>
        <v>1</v>
      </c>
      <c r="U783" s="201">
        <v>0.99</v>
      </c>
      <c r="V783" s="194">
        <v>2678400.0</v>
      </c>
      <c r="W783" s="182">
        <f t="shared" si="773"/>
        <v>0</v>
      </c>
      <c r="X783" s="203" t="s">
        <v>291</v>
      </c>
      <c r="Y783" s="204">
        <v>2319819.0</v>
      </c>
      <c r="Z783" s="182"/>
      <c r="AA783" s="182"/>
      <c r="AB783" s="182"/>
      <c r="AC783" s="182"/>
      <c r="AD783" s="182"/>
      <c r="AE783" s="206">
        <f t="shared" si="137"/>
        <v>2319819</v>
      </c>
      <c r="AF783" s="207">
        <f t="shared" si="5"/>
        <v>2319819</v>
      </c>
      <c r="AG783" s="184"/>
      <c r="AH783" s="170"/>
      <c r="AI783" s="184"/>
      <c r="AJ783" s="2"/>
      <c r="AK783" s="2"/>
      <c r="AL783" s="10"/>
      <c r="AM783" s="211"/>
      <c r="AN783" s="51"/>
      <c r="AO783" s="212"/>
      <c r="AP783" s="10"/>
      <c r="AQ783" s="213"/>
      <c r="AR783" s="213"/>
      <c r="AS783" s="211"/>
      <c r="AT783" s="211"/>
      <c r="AU783" s="211"/>
      <c r="AV783" s="214"/>
      <c r="AW783" s="21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</row>
    <row r="784" ht="22.5" customHeight="1">
      <c r="A784" s="170">
        <f t="shared" si="6"/>
        <v>779</v>
      </c>
      <c r="B784" s="173" t="s">
        <v>3201</v>
      </c>
      <c r="C784" s="182" t="str">
        <f t="array" ref="C784">_xlfn.XLOOKUP(G784,DATABASE!$A$2:$A$809,DATABASE!$B$2:$B$809)</f>
        <v>Payment Point Syariah SD Muhammadiyah, Jl.R.Fatah 91 F, Kel.Pucang Anom, Kec.Sidoarjo 9O</v>
      </c>
      <c r="D784" s="184" t="str">
        <f t="array" ref="D784">_xlfn.XLOOKUP(G784,DATABASE!$A$2:$A$809,DATABASE!$C$2:$C$809)</f>
        <v>PAYMENT POINT</v>
      </c>
      <c r="E784" s="184" t="s">
        <v>351</v>
      </c>
      <c r="F784" s="184" t="s">
        <v>243</v>
      </c>
      <c r="G784" s="184" t="s">
        <v>2395</v>
      </c>
      <c r="H784" s="184">
        <v>202512.0</v>
      </c>
      <c r="I784" s="184" t="s">
        <v>2930</v>
      </c>
      <c r="J784" s="182"/>
      <c r="K784" s="184"/>
      <c r="L784" s="182" t="s">
        <v>2397</v>
      </c>
      <c r="M784" s="194" t="s">
        <v>2961</v>
      </c>
      <c r="N784" s="191"/>
      <c r="O784" s="192">
        <v>0.35577</v>
      </c>
      <c r="P784" s="194"/>
      <c r="Q784" s="195">
        <f t="shared" ref="Q784:R784" si="784">(O784*24*3600*30/8)/100000</f>
        <v>1.1526948</v>
      </c>
      <c r="R784" s="195">
        <f t="shared" si="784"/>
        <v>0</v>
      </c>
      <c r="S784" s="197">
        <v>0.0</v>
      </c>
      <c r="T784" s="201">
        <f t="shared" si="684"/>
        <v>1</v>
      </c>
      <c r="U784" s="201">
        <v>0.99</v>
      </c>
      <c r="V784" s="194">
        <v>2678400.0</v>
      </c>
      <c r="W784" s="182">
        <f t="shared" si="773"/>
        <v>0</v>
      </c>
      <c r="X784" s="203" t="s">
        <v>291</v>
      </c>
      <c r="Y784" s="204">
        <v>2319819.0</v>
      </c>
      <c r="Z784" s="182"/>
      <c r="AA784" s="182"/>
      <c r="AB784" s="182"/>
      <c r="AC784" s="182"/>
      <c r="AD784" s="182"/>
      <c r="AE784" s="206">
        <f t="shared" si="137"/>
        <v>2319819</v>
      </c>
      <c r="AF784" s="207">
        <f t="shared" si="5"/>
        <v>2319819</v>
      </c>
      <c r="AG784" s="184"/>
      <c r="AH784" s="170"/>
      <c r="AI784" s="184"/>
      <c r="AJ784" s="2"/>
      <c r="AK784" s="2"/>
      <c r="AL784" s="10"/>
      <c r="AM784" s="211"/>
      <c r="AN784" s="51"/>
      <c r="AO784" s="212"/>
      <c r="AP784" s="10"/>
      <c r="AQ784" s="213"/>
      <c r="AR784" s="213"/>
      <c r="AS784" s="211"/>
      <c r="AT784" s="211"/>
      <c r="AU784" s="211"/>
      <c r="AV784" s="214"/>
      <c r="AW784" s="21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</row>
    <row r="785" ht="22.5" customHeight="1">
      <c r="A785" s="170">
        <f t="shared" si="6"/>
        <v>780</v>
      </c>
      <c r="B785" s="173" t="s">
        <v>3201</v>
      </c>
      <c r="C785" s="182" t="str">
        <f t="array" ref="C785">_xlfn.XLOOKUP(G785,DATABASE!$A$2:$A$809,DATABASE!$B$2:$B$809)</f>
        <v>Kantor Fungsional Syariah UINSA, JL Ahmad Yani, Surabaya</v>
      </c>
      <c r="D785" s="184" t="str">
        <f t="array" ref="D785">_xlfn.XLOOKUP(G785,DATABASE!$A$2:$A$809,DATABASE!$C$2:$C$809)</f>
        <v>KANTOR FUNGSIONAL</v>
      </c>
      <c r="E785" s="184" t="s">
        <v>351</v>
      </c>
      <c r="F785" s="184" t="s">
        <v>243</v>
      </c>
      <c r="G785" s="184" t="s">
        <v>2556</v>
      </c>
      <c r="H785" s="184">
        <v>202512.0</v>
      </c>
      <c r="I785" s="184" t="s">
        <v>461</v>
      </c>
      <c r="J785" s="182"/>
      <c r="K785" s="184"/>
      <c r="L785" s="182" t="s">
        <v>2558</v>
      </c>
      <c r="M785" s="191">
        <v>44232.0</v>
      </c>
      <c r="N785" s="191"/>
      <c r="O785" s="192">
        <v>2.63</v>
      </c>
      <c r="P785" s="194"/>
      <c r="Q785" s="195">
        <f t="shared" ref="Q785:R785" si="785">(O785*24*3600*30/8)/100000</f>
        <v>8.5212</v>
      </c>
      <c r="R785" s="195">
        <f t="shared" si="785"/>
        <v>0</v>
      </c>
      <c r="S785" s="197">
        <v>0.0</v>
      </c>
      <c r="T785" s="201">
        <f t="shared" si="684"/>
        <v>1</v>
      </c>
      <c r="U785" s="201">
        <v>0.99</v>
      </c>
      <c r="V785" s="194">
        <v>2678400.0</v>
      </c>
      <c r="W785" s="182">
        <f t="shared" si="773"/>
        <v>0</v>
      </c>
      <c r="X785" s="203" t="s">
        <v>291</v>
      </c>
      <c r="Y785" s="204">
        <v>2319819.0</v>
      </c>
      <c r="Z785" s="182"/>
      <c r="AA785" s="182"/>
      <c r="AB785" s="182"/>
      <c r="AC785" s="182"/>
      <c r="AD785" s="182"/>
      <c r="AE785" s="206">
        <f t="shared" si="137"/>
        <v>2319819</v>
      </c>
      <c r="AF785" s="207">
        <f t="shared" si="5"/>
        <v>2319819</v>
      </c>
      <c r="AG785" s="184"/>
      <c r="AH785" s="170"/>
      <c r="AI785" s="184"/>
      <c r="AJ785" s="2"/>
      <c r="AK785" s="2"/>
      <c r="AL785" s="10"/>
      <c r="AM785" s="211"/>
      <c r="AN785" s="51"/>
      <c r="AO785" s="212"/>
      <c r="AP785" s="10"/>
      <c r="AQ785" s="213"/>
      <c r="AR785" s="213"/>
      <c r="AS785" s="211"/>
      <c r="AT785" s="211"/>
      <c r="AU785" s="211"/>
      <c r="AV785" s="422"/>
      <c r="AW785" s="422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</row>
    <row r="786" ht="22.5" customHeight="1">
      <c r="A786" s="170">
        <f t="shared" si="6"/>
        <v>781</v>
      </c>
      <c r="B786" s="173" t="s">
        <v>3201</v>
      </c>
      <c r="C786" s="182" t="str">
        <f t="array" ref="C786">_xlfn.XLOOKUP(G786,DATABASE!$A$2:$A$809,DATABASE!$B$2:$B$809)</f>
        <v>CRM Masjid Sabilillah Malang,Jend Ahmad Yani, Malang</v>
      </c>
      <c r="D786" s="184" t="str">
        <f t="array" ref="D786">_xlfn.XLOOKUP(G786,DATABASE!$A$2:$A$809,DATABASE!$C$2:$C$809)</f>
        <v>CRM</v>
      </c>
      <c r="E786" s="184" t="s">
        <v>351</v>
      </c>
      <c r="F786" s="184" t="s">
        <v>243</v>
      </c>
      <c r="G786" s="184" t="s">
        <v>2611</v>
      </c>
      <c r="H786" s="184">
        <v>202512.0</v>
      </c>
      <c r="I786" s="184" t="s">
        <v>1258</v>
      </c>
      <c r="J786" s="182"/>
      <c r="K786" s="184"/>
      <c r="L786" s="182" t="s">
        <v>2613</v>
      </c>
      <c r="M786" s="194" t="s">
        <v>5212</v>
      </c>
      <c r="N786" s="191"/>
      <c r="O786" s="192">
        <v>1.04335</v>
      </c>
      <c r="P786" s="194"/>
      <c r="Q786" s="195">
        <f t="shared" ref="Q786:R786" si="786">(O786*24*3600*30/8)/100000</f>
        <v>3.380454</v>
      </c>
      <c r="R786" s="195">
        <f t="shared" si="786"/>
        <v>0</v>
      </c>
      <c r="S786" s="197">
        <v>0.0</v>
      </c>
      <c r="T786" s="201">
        <f t="shared" si="684"/>
        <v>1</v>
      </c>
      <c r="U786" s="201">
        <v>0.99</v>
      </c>
      <c r="V786" s="194">
        <v>2678400.0</v>
      </c>
      <c r="W786" s="182">
        <f t="shared" si="773"/>
        <v>0</v>
      </c>
      <c r="X786" s="203" t="s">
        <v>291</v>
      </c>
      <c r="Y786" s="204">
        <v>1300000.0</v>
      </c>
      <c r="Z786" s="182"/>
      <c r="AA786" s="182"/>
      <c r="AB786" s="182"/>
      <c r="AC786" s="182"/>
      <c r="AD786" s="182"/>
      <c r="AE786" s="206">
        <f t="shared" si="137"/>
        <v>1300000</v>
      </c>
      <c r="AF786" s="207">
        <f t="shared" si="5"/>
        <v>1300000</v>
      </c>
      <c r="AG786" s="184"/>
      <c r="AH786" s="170"/>
      <c r="AI786" s="184"/>
      <c r="AJ786" s="2"/>
      <c r="AK786" s="2"/>
      <c r="AL786" s="10"/>
      <c r="AM786" s="211"/>
      <c r="AN786" s="51"/>
      <c r="AO786" s="212"/>
      <c r="AP786" s="10"/>
      <c r="AQ786" s="213"/>
      <c r="AR786" s="213"/>
      <c r="AS786" s="211"/>
      <c r="AT786" s="211"/>
      <c r="AU786" s="211"/>
      <c r="AV786" s="214"/>
      <c r="AW786" s="21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</row>
    <row r="787" ht="22.5" customHeight="1">
      <c r="A787" s="170">
        <f t="shared" si="6"/>
        <v>782</v>
      </c>
      <c r="B787" s="173" t="s">
        <v>3201</v>
      </c>
      <c r="C787" s="182" t="str">
        <f t="array" ref="C787">_xlfn.XLOOKUP(G787,DATABASE!$A$2:$A$809,DATABASE!$B$2:$B$809)</f>
        <v>Kantor Kas Syariah Yayasan Masjid Al-Huda Kediri, Jl. Masjid Al-Huda No. 196, Ngadirejo, Kota Kediri</v>
      </c>
      <c r="D787" s="184" t="str">
        <f t="array" ref="D787">_xlfn.XLOOKUP(G787,DATABASE!$A$2:$A$809,DATABASE!$C$2:$C$809)</f>
        <v>KANTOR KAS</v>
      </c>
      <c r="E787" s="184" t="s">
        <v>351</v>
      </c>
      <c r="F787" s="184" t="s">
        <v>243</v>
      </c>
      <c r="G787" s="184" t="s">
        <v>1873</v>
      </c>
      <c r="H787" s="184">
        <v>202512.0</v>
      </c>
      <c r="I787" s="184" t="s">
        <v>461</v>
      </c>
      <c r="J787" s="182"/>
      <c r="K787" s="184"/>
      <c r="L787" s="182" t="s">
        <v>1875</v>
      </c>
      <c r="M787" s="194" t="s">
        <v>1876</v>
      </c>
      <c r="N787" s="191"/>
      <c r="O787" s="192">
        <v>37.42</v>
      </c>
      <c r="P787" s="194"/>
      <c r="Q787" s="195">
        <f t="shared" ref="Q787:R787" si="787">(O787*24*3600*30/8)/100000</f>
        <v>121.2408</v>
      </c>
      <c r="R787" s="195">
        <f t="shared" si="787"/>
        <v>0</v>
      </c>
      <c r="S787" s="197">
        <v>0.0</v>
      </c>
      <c r="T787" s="201">
        <f t="shared" si="684"/>
        <v>1</v>
      </c>
      <c r="U787" s="201">
        <v>0.99</v>
      </c>
      <c r="V787" s="194">
        <v>2678400.0</v>
      </c>
      <c r="W787" s="182">
        <f t="shared" si="773"/>
        <v>0</v>
      </c>
      <c r="X787" s="203" t="s">
        <v>291</v>
      </c>
      <c r="Y787" s="204">
        <v>2319819.0</v>
      </c>
      <c r="Z787" s="182"/>
      <c r="AA787" s="182"/>
      <c r="AB787" s="182"/>
      <c r="AC787" s="182"/>
      <c r="AD787" s="182"/>
      <c r="AE787" s="206">
        <f t="shared" si="137"/>
        <v>2319819</v>
      </c>
      <c r="AF787" s="207">
        <f t="shared" si="5"/>
        <v>2319819</v>
      </c>
      <c r="AG787" s="184"/>
      <c r="AH787" s="170"/>
      <c r="AI787" s="184"/>
      <c r="AJ787" s="2"/>
      <c r="AK787" s="2"/>
      <c r="AL787" s="10"/>
      <c r="AM787" s="211"/>
      <c r="AN787" s="51"/>
      <c r="AO787" s="212"/>
      <c r="AP787" s="10"/>
      <c r="AQ787" s="213"/>
      <c r="AR787" s="213"/>
      <c r="AS787" s="211"/>
      <c r="AT787" s="211"/>
      <c r="AU787" s="211"/>
      <c r="AV787" s="214"/>
      <c r="AW787" s="21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</row>
    <row r="788" ht="22.5" customHeight="1">
      <c r="A788" s="170">
        <f t="shared" si="6"/>
        <v>783</v>
      </c>
      <c r="B788" s="173" t="s">
        <v>3201</v>
      </c>
      <c r="C788" s="182" t="str">
        <f t="array" ref="C788">_xlfn.XLOOKUP(G788,DATABASE!$A$2:$A$809,DATABASE!$B$2:$B$809)</f>
        <v>ATM Syariah RSU Darmayu Madiun,JL. Kapten Tendean NO. 47, Demangan, Kec. Taman Madiun</v>
      </c>
      <c r="D788" s="184" t="str">
        <f t="array" ref="D788">_xlfn.XLOOKUP(G788,DATABASE!$A$2:$A$809,DATABASE!$C$2:$C$809)</f>
        <v>ATM</v>
      </c>
      <c r="E788" s="184" t="s">
        <v>351</v>
      </c>
      <c r="F788" s="184" t="s">
        <v>243</v>
      </c>
      <c r="G788" s="184" t="s">
        <v>544</v>
      </c>
      <c r="H788" s="184">
        <v>202512.0</v>
      </c>
      <c r="I788" s="184" t="s">
        <v>1258</v>
      </c>
      <c r="J788" s="182"/>
      <c r="K788" s="184"/>
      <c r="L788" s="182" t="s">
        <v>546</v>
      </c>
      <c r="M788" s="191">
        <v>45691.0</v>
      </c>
      <c r="N788" s="191"/>
      <c r="O788" s="192">
        <v>0.3383</v>
      </c>
      <c r="P788" s="194"/>
      <c r="Q788" s="195">
        <f t="shared" ref="Q788:R788" si="788">(O788*24*3600*30/8)/100000</f>
        <v>1.096092</v>
      </c>
      <c r="R788" s="195">
        <f t="shared" si="788"/>
        <v>0</v>
      </c>
      <c r="S788" s="197">
        <v>0.0</v>
      </c>
      <c r="T788" s="201">
        <f t="shared" si="684"/>
        <v>1</v>
      </c>
      <c r="U788" s="201">
        <v>0.99</v>
      </c>
      <c r="V788" s="194">
        <v>2678400.0</v>
      </c>
      <c r="W788" s="182">
        <f t="shared" si="773"/>
        <v>0</v>
      </c>
      <c r="X788" s="203" t="s">
        <v>291</v>
      </c>
      <c r="Y788" s="204">
        <v>1300000.0</v>
      </c>
      <c r="Z788" s="182"/>
      <c r="AA788" s="182"/>
      <c r="AB788" s="182"/>
      <c r="AC788" s="182"/>
      <c r="AD788" s="182"/>
      <c r="AE788" s="206">
        <f t="shared" si="137"/>
        <v>1300000</v>
      </c>
      <c r="AF788" s="207">
        <f t="shared" si="5"/>
        <v>1300000</v>
      </c>
      <c r="AG788" s="184"/>
      <c r="AH788" s="170"/>
      <c r="AI788" s="184"/>
      <c r="AJ788" s="2"/>
      <c r="AK788" s="2"/>
      <c r="AL788" s="10"/>
      <c r="AM788" s="211"/>
      <c r="AN788" s="51"/>
      <c r="AO788" s="212"/>
      <c r="AP788" s="10"/>
      <c r="AQ788" s="213"/>
      <c r="AR788" s="213"/>
      <c r="AS788" s="211"/>
      <c r="AT788" s="211"/>
      <c r="AU788" s="211"/>
      <c r="AV788" s="214"/>
      <c r="AW788" s="21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</row>
    <row r="789" ht="22.5" customHeight="1">
      <c r="A789" s="170">
        <f t="shared" si="6"/>
        <v>784</v>
      </c>
      <c r="B789" s="173" t="s">
        <v>3201</v>
      </c>
      <c r="C789" s="182" t="str">
        <f t="array" ref="C789">_xlfn.XLOOKUP(G789,DATABASE!$A$2:$A$809,DATABASE!$B$2:$B$809)</f>
        <v>Kantor Fungsional Syariah Unisma Malang, JL Tata Surya Blok B1, Kota Malang</v>
      </c>
      <c r="D789" s="184" t="str">
        <f t="array" ref="D789">_xlfn.XLOOKUP(G789,DATABASE!$A$2:$A$809,DATABASE!$C$2:$C$809)</f>
        <v>KANTOR FUNGSIONAL</v>
      </c>
      <c r="E789" s="184" t="s">
        <v>351</v>
      </c>
      <c r="F789" s="184" t="s">
        <v>243</v>
      </c>
      <c r="G789" s="184" t="s">
        <v>2873</v>
      </c>
      <c r="H789" s="184">
        <v>202512.0</v>
      </c>
      <c r="I789" s="184" t="s">
        <v>461</v>
      </c>
      <c r="J789" s="182"/>
      <c r="K789" s="184"/>
      <c r="L789" s="182" t="s">
        <v>2876</v>
      </c>
      <c r="M789" s="191">
        <v>45937.0</v>
      </c>
      <c r="N789" s="191"/>
      <c r="O789" s="192">
        <v>3.3</v>
      </c>
      <c r="P789" s="194"/>
      <c r="Q789" s="195">
        <f t="shared" ref="Q789:R789" si="789">(O789*24*3600*30/8)/100000</f>
        <v>10.692</v>
      </c>
      <c r="R789" s="195">
        <f t="shared" si="789"/>
        <v>0</v>
      </c>
      <c r="S789" s="197">
        <v>0.0</v>
      </c>
      <c r="T789" s="900">
        <v>1.0</v>
      </c>
      <c r="U789" s="388">
        <v>0.99</v>
      </c>
      <c r="V789" s="194">
        <v>2678400.0</v>
      </c>
      <c r="W789" s="182">
        <f t="shared" si="773"/>
        <v>0</v>
      </c>
      <c r="X789" s="203" t="s">
        <v>291</v>
      </c>
      <c r="Y789" s="195">
        <v>2319819.0</v>
      </c>
      <c r="Z789" s="182"/>
      <c r="AA789" s="182"/>
      <c r="AB789" s="194">
        <v>0.0</v>
      </c>
      <c r="AC789" s="182"/>
      <c r="AD789" s="194"/>
      <c r="AE789" s="206">
        <f t="shared" si="137"/>
        <v>2319819</v>
      </c>
      <c r="AF789" s="207">
        <f t="shared" si="5"/>
        <v>2319819</v>
      </c>
      <c r="AG789" s="182"/>
      <c r="AH789" s="837"/>
      <c r="AI789" s="182"/>
      <c r="AJ789" s="35"/>
      <c r="AK789" s="35"/>
      <c r="AL789" s="265"/>
      <c r="AM789" s="265"/>
      <c r="AN789" s="35"/>
      <c r="AO789" s="265"/>
      <c r="AP789" s="265"/>
      <c r="AQ789" s="265"/>
      <c r="AR789" s="265"/>
      <c r="AS789" s="265"/>
      <c r="AT789" s="4"/>
      <c r="AU789" s="4"/>
      <c r="AV789" s="422"/>
      <c r="AW789" s="422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</row>
    <row r="790" ht="22.5" customHeight="1">
      <c r="A790" s="170">
        <f t="shared" si="6"/>
        <v>785</v>
      </c>
      <c r="B790" s="173" t="s">
        <v>3206</v>
      </c>
      <c r="C790" s="182" t="str">
        <f t="array" ref="C790">_xlfn.XLOOKUP(G790,DATABASE!$A$2:$A$809,DATABASE!$B$2:$B$809)</f>
        <v>Cabang Batam, Ruko Kara Junction JL A Yani Blok A No. 01 Taman Baloi Kep Riau, BATAM</v>
      </c>
      <c r="D790" s="184" t="str">
        <f t="array" ref="D790">_xlfn.XLOOKUP(G790,DATABASE!$A$2:$A$809,DATABASE!$C$2:$C$809)</f>
        <v>CABANG</v>
      </c>
      <c r="E790" s="184" t="s">
        <v>351</v>
      </c>
      <c r="F790" s="184" t="s">
        <v>243</v>
      </c>
      <c r="G790" s="184" t="s">
        <v>1478</v>
      </c>
      <c r="H790" s="184">
        <v>202512.0</v>
      </c>
      <c r="I790" s="184" t="s">
        <v>575</v>
      </c>
      <c r="J790" s="182"/>
      <c r="K790" s="184"/>
      <c r="L790" s="182" t="s">
        <v>1480</v>
      </c>
      <c r="M790" s="194" t="s">
        <v>5213</v>
      </c>
      <c r="N790" s="191"/>
      <c r="O790" s="192">
        <v>31.7</v>
      </c>
      <c r="P790" s="194"/>
      <c r="Q790" s="195">
        <f t="shared" ref="Q790:R790" si="790">(O790*24*3600*30/8)/100000</f>
        <v>102.708</v>
      </c>
      <c r="R790" s="195">
        <f t="shared" si="790"/>
        <v>0</v>
      </c>
      <c r="S790" s="197">
        <v>0.0</v>
      </c>
      <c r="T790" s="201">
        <f t="shared" ref="T790:T796" si="792">(V790-S790)/V790*100%</f>
        <v>1</v>
      </c>
      <c r="U790" s="201">
        <v>0.99</v>
      </c>
      <c r="V790" s="194">
        <v>2678400.0</v>
      </c>
      <c r="W790" s="182">
        <f t="shared" si="773"/>
        <v>0</v>
      </c>
      <c r="X790" s="203" t="s">
        <v>291</v>
      </c>
      <c r="Y790" s="204">
        <v>3671171.0</v>
      </c>
      <c r="Z790" s="182"/>
      <c r="AA790" s="182"/>
      <c r="AB790" s="182"/>
      <c r="AC790" s="182"/>
      <c r="AD790" s="182"/>
      <c r="AE790" s="206">
        <f t="shared" si="137"/>
        <v>3671171</v>
      </c>
      <c r="AF790" s="207">
        <f t="shared" si="5"/>
        <v>3671171</v>
      </c>
      <c r="AG790" s="184"/>
      <c r="AH790" s="170"/>
      <c r="AI790" s="184"/>
      <c r="AJ790" s="2"/>
      <c r="AK790" s="2"/>
      <c r="AL790" s="2"/>
      <c r="AM790" s="46"/>
      <c r="AN790" s="51"/>
      <c r="AO790" s="209"/>
      <c r="AP790" s="2"/>
      <c r="AQ790" s="51"/>
      <c r="AR790" s="51"/>
      <c r="AS790" s="46"/>
      <c r="AT790" s="46"/>
      <c r="AU790" s="46"/>
      <c r="AV790" s="214"/>
      <c r="AW790" s="214"/>
      <c r="AX790" s="310"/>
      <c r="AY790" s="310"/>
      <c r="AZ790" s="310"/>
      <c r="BA790" s="310"/>
      <c r="BB790" s="310"/>
      <c r="BC790" s="310"/>
      <c r="BD790" s="310"/>
      <c r="BE790" s="310"/>
      <c r="BF790" s="310"/>
      <c r="BG790" s="310"/>
      <c r="BH790" s="310"/>
      <c r="BI790" s="310"/>
      <c r="BJ790" s="310"/>
      <c r="BK790" s="310"/>
      <c r="BL790" s="310"/>
      <c r="BM790" s="310"/>
      <c r="BN790" s="310"/>
      <c r="BO790" s="310"/>
      <c r="BP790" s="310"/>
      <c r="BQ790" s="310"/>
      <c r="BR790" s="310"/>
      <c r="BS790" s="310"/>
      <c r="BT790" s="310"/>
      <c r="BU790" s="310"/>
    </row>
    <row r="791" ht="22.5" customHeight="1">
      <c r="A791" s="170">
        <f t="shared" si="6"/>
        <v>786</v>
      </c>
      <c r="B791" s="901" t="s">
        <v>3208</v>
      </c>
      <c r="C791" s="182" t="str">
        <f t="array" ref="C791">_xlfn.XLOOKUP(G791,DATABASE!$A$2:$A$809,DATABASE!$B$2:$B$809)</f>
        <v>Cabang Caruban</v>
      </c>
      <c r="D791" s="184" t="str">
        <f t="array" ref="D791">_xlfn.XLOOKUP(G791,DATABASE!$A$2:$A$809,DATABASE!$C$2:$C$809)</f>
        <v>CABANG</v>
      </c>
      <c r="E791" s="184" t="s">
        <v>351</v>
      </c>
      <c r="F791" s="184" t="s">
        <v>243</v>
      </c>
      <c r="G791" s="184" t="s">
        <v>1032</v>
      </c>
      <c r="H791" s="184">
        <v>202512.0</v>
      </c>
      <c r="I791" s="184" t="s">
        <v>575</v>
      </c>
      <c r="J791" s="384"/>
      <c r="K791" s="384"/>
      <c r="L791" s="182" t="s">
        <v>1034</v>
      </c>
      <c r="M791" s="194" t="s">
        <v>5214</v>
      </c>
      <c r="N791" s="387"/>
      <c r="O791" s="192">
        <v>52.3</v>
      </c>
      <c r="P791" s="384"/>
      <c r="Q791" s="195">
        <f t="shared" ref="Q791:R791" si="791">(O791*24*3600*30/8)/100000</f>
        <v>169.452</v>
      </c>
      <c r="R791" s="195">
        <f t="shared" si="791"/>
        <v>0</v>
      </c>
      <c r="S791" s="197">
        <v>0.0</v>
      </c>
      <c r="T791" s="201">
        <f t="shared" si="792"/>
        <v>1</v>
      </c>
      <c r="U791" s="201">
        <v>0.99</v>
      </c>
      <c r="V791" s="194">
        <v>2678400.0</v>
      </c>
      <c r="W791" s="182">
        <f t="shared" si="773"/>
        <v>0</v>
      </c>
      <c r="X791" s="203" t="s">
        <v>291</v>
      </c>
      <c r="Y791" s="204">
        <v>3671171.0</v>
      </c>
      <c r="Z791" s="182"/>
      <c r="AA791" s="182"/>
      <c r="AB791" s="182"/>
      <c r="AC791" s="182"/>
      <c r="AD791" s="182"/>
      <c r="AE791" s="206">
        <f t="shared" si="137"/>
        <v>3671171</v>
      </c>
      <c r="AF791" s="207">
        <f t="shared" si="5"/>
        <v>3671171</v>
      </c>
      <c r="AG791" s="207">
        <v>3671171.0</v>
      </c>
      <c r="AH791" s="170"/>
      <c r="AI791" s="184"/>
      <c r="AJ791" s="2"/>
      <c r="AK791" s="2"/>
      <c r="AL791" s="2"/>
      <c r="AM791" s="46"/>
      <c r="AN791" s="51"/>
      <c r="AO791" s="209"/>
      <c r="AP791" s="2"/>
      <c r="AQ791" s="51"/>
      <c r="AR791" s="51"/>
      <c r="AS791" s="46"/>
      <c r="AT791" s="46"/>
      <c r="AU791" s="46"/>
      <c r="AV791" s="214"/>
      <c r="AW791" s="214"/>
      <c r="AX791" s="902"/>
      <c r="AY791" s="902"/>
      <c r="AZ791" s="902"/>
      <c r="BA791" s="902"/>
      <c r="BB791" s="902"/>
      <c r="BC791" s="902"/>
      <c r="BD791" s="902"/>
      <c r="BE791" s="902"/>
      <c r="BF791" s="902"/>
      <c r="BG791" s="902"/>
      <c r="BH791" s="902"/>
      <c r="BI791" s="902"/>
      <c r="BJ791" s="902"/>
      <c r="BK791" s="902"/>
      <c r="BL791" s="902"/>
      <c r="BM791" s="902"/>
      <c r="BN791" s="902"/>
      <c r="BO791" s="902"/>
      <c r="BP791" s="902"/>
      <c r="BQ791" s="902"/>
      <c r="BR791" s="902"/>
      <c r="BS791" s="902"/>
      <c r="BT791" s="902"/>
      <c r="BU791" s="902"/>
    </row>
    <row r="792" ht="22.5" customHeight="1">
      <c r="A792" s="170">
        <f t="shared" si="6"/>
        <v>787</v>
      </c>
      <c r="B792" s="173" t="s">
        <v>3208</v>
      </c>
      <c r="C792" s="182" t="str">
        <f t="array" ref="C792">_xlfn.XLOOKUP(G792,DATABASE!$A$2:$A$809,DATABASE!$B$2:$B$809)</f>
        <v>Samsat Online Capem Caruban, Jl.Pangsud 179, Caruban</v>
      </c>
      <c r="D792" s="184" t="str">
        <f t="array" ref="D792">_xlfn.XLOOKUP(G792,DATABASE!$A$2:$A$809,DATABASE!$C$2:$C$809)</f>
        <v>SAMSAT ONLINE</v>
      </c>
      <c r="E792" s="184" t="s">
        <v>351</v>
      </c>
      <c r="F792" s="184" t="s">
        <v>243</v>
      </c>
      <c r="G792" s="184" t="s">
        <v>371</v>
      </c>
      <c r="H792" s="184">
        <v>202512.0</v>
      </c>
      <c r="I792" s="184" t="s">
        <v>480</v>
      </c>
      <c r="J792" s="182"/>
      <c r="K792" s="184"/>
      <c r="L792" s="182" t="s">
        <v>373</v>
      </c>
      <c r="M792" s="191">
        <v>42125.0</v>
      </c>
      <c r="N792" s="191"/>
      <c r="O792" s="192">
        <v>0.13775</v>
      </c>
      <c r="P792" s="194"/>
      <c r="Q792" s="195">
        <f t="shared" ref="Q792:R792" si="793">(O792*24*3600*30/8)/100000</f>
        <v>0.44631</v>
      </c>
      <c r="R792" s="195">
        <f t="shared" si="793"/>
        <v>0</v>
      </c>
      <c r="S792" s="197">
        <v>0.0</v>
      </c>
      <c r="T792" s="201">
        <f t="shared" si="792"/>
        <v>1</v>
      </c>
      <c r="U792" s="201">
        <v>0.99</v>
      </c>
      <c r="V792" s="194">
        <v>2678400.0</v>
      </c>
      <c r="W792" s="182">
        <f t="shared" si="773"/>
        <v>0</v>
      </c>
      <c r="X792" s="203" t="s">
        <v>291</v>
      </c>
      <c r="Y792" s="204">
        <v>1950000.0</v>
      </c>
      <c r="Z792" s="182"/>
      <c r="AA792" s="182"/>
      <c r="AB792" s="182"/>
      <c r="AC792" s="182"/>
      <c r="AD792" s="182"/>
      <c r="AE792" s="206">
        <f t="shared" si="137"/>
        <v>1950000</v>
      </c>
      <c r="AF792" s="207">
        <f t="shared" si="5"/>
        <v>1950000</v>
      </c>
      <c r="AG792" s="184"/>
      <c r="AH792" s="170"/>
      <c r="AI792" s="589"/>
      <c r="AJ792" s="2"/>
      <c r="AK792" s="2"/>
      <c r="AL792" s="10"/>
      <c r="AM792" s="272"/>
      <c r="AN792" s="51"/>
      <c r="AO792" s="212"/>
      <c r="AP792" s="10"/>
      <c r="AQ792" s="213"/>
      <c r="AR792" s="213"/>
      <c r="AS792" s="211"/>
      <c r="AT792" s="211"/>
      <c r="AU792" s="211"/>
      <c r="AV792" s="214"/>
      <c r="AW792" s="214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</row>
    <row r="793" ht="22.5" customHeight="1">
      <c r="A793" s="170">
        <f t="shared" si="6"/>
        <v>788</v>
      </c>
      <c r="B793" s="173" t="s">
        <v>3208</v>
      </c>
      <c r="C793" s="182" t="str">
        <f t="array" ref="C793">_xlfn.XLOOKUP(G793,DATABASE!$A$2:$A$809,DATABASE!$B$2:$B$809)</f>
        <v>Host To Host SP2D Online Kabupaten Madiun,Jl. MT. Haryono ,Caruban, Krajan, Kab. Madiun</v>
      </c>
      <c r="D793" s="184" t="str">
        <f t="array" ref="D793">_xlfn.XLOOKUP(G793,DATABASE!$A$2:$A$809,DATABASE!$C$2:$C$809)</f>
        <v>H2H</v>
      </c>
      <c r="E793" s="184" t="s">
        <v>351</v>
      </c>
      <c r="F793" s="184" t="s">
        <v>243</v>
      </c>
      <c r="G793" s="184" t="s">
        <v>598</v>
      </c>
      <c r="H793" s="184">
        <v>202512.0</v>
      </c>
      <c r="I793" s="184" t="s">
        <v>461</v>
      </c>
      <c r="J793" s="182"/>
      <c r="K793" s="182"/>
      <c r="L793" s="182" t="s">
        <v>600</v>
      </c>
      <c r="M793" s="191">
        <v>43416.0</v>
      </c>
      <c r="N793" s="191"/>
      <c r="O793" s="192">
        <v>8.42</v>
      </c>
      <c r="P793" s="194"/>
      <c r="Q793" s="195">
        <f t="shared" ref="Q793:R793" si="794">(O793*24*3600*30/8)/100000</f>
        <v>27.2808</v>
      </c>
      <c r="R793" s="195">
        <f t="shared" si="794"/>
        <v>0</v>
      </c>
      <c r="S793" s="197">
        <v>0.0</v>
      </c>
      <c r="T793" s="201">
        <f t="shared" si="792"/>
        <v>1</v>
      </c>
      <c r="U793" s="201">
        <v>0.99</v>
      </c>
      <c r="V793" s="194">
        <v>2678400.0</v>
      </c>
      <c r="W793" s="182">
        <f t="shared" si="773"/>
        <v>0</v>
      </c>
      <c r="X793" s="203" t="s">
        <v>291</v>
      </c>
      <c r="Y793" s="204">
        <v>2319819.0</v>
      </c>
      <c r="Z793" s="182"/>
      <c r="AA793" s="182"/>
      <c r="AB793" s="182"/>
      <c r="AC793" s="182"/>
      <c r="AD793" s="182"/>
      <c r="AE793" s="206">
        <f t="shared" si="137"/>
        <v>2319819</v>
      </c>
      <c r="AF793" s="207">
        <f t="shared" si="5"/>
        <v>2319819</v>
      </c>
      <c r="AG793" s="207">
        <v>1.3778486E7</v>
      </c>
      <c r="AH793" s="170"/>
      <c r="AI793" s="184"/>
      <c r="AJ793" s="2"/>
      <c r="AK793" s="2"/>
      <c r="AL793" s="10"/>
      <c r="AM793" s="211"/>
      <c r="AN793" s="51"/>
      <c r="AO793" s="212"/>
      <c r="AP793" s="10"/>
      <c r="AQ793" s="213"/>
      <c r="AR793" s="213"/>
      <c r="AS793" s="211"/>
      <c r="AT793" s="211"/>
      <c r="AU793" s="211"/>
      <c r="AV793" s="799"/>
      <c r="AW793" s="799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</row>
    <row r="794" ht="22.5" customHeight="1">
      <c r="A794" s="170">
        <f t="shared" si="6"/>
        <v>789</v>
      </c>
      <c r="B794" s="173" t="s">
        <v>3208</v>
      </c>
      <c r="C794" s="182" t="str">
        <f t="array" ref="C794">_xlfn.XLOOKUP(G794,DATABASE!$A$2:$A$809,DATABASE!$B$2:$B$809)</f>
        <v>Payment Point RSUD Panti Waluyo Caruban, Jl.A. Yani km 2, Caruban</v>
      </c>
      <c r="D794" s="184" t="str">
        <f t="array" ref="D794">_xlfn.XLOOKUP(G794,DATABASE!$A$2:$A$809,DATABASE!$C$2:$C$809)</f>
        <v>PAYMENT POINT</v>
      </c>
      <c r="E794" s="184" t="s">
        <v>351</v>
      </c>
      <c r="F794" s="184" t="s">
        <v>243</v>
      </c>
      <c r="G794" s="184" t="s">
        <v>1710</v>
      </c>
      <c r="H794" s="184">
        <v>202512.0</v>
      </c>
      <c r="I794" s="184" t="s">
        <v>461</v>
      </c>
      <c r="J794" s="182"/>
      <c r="K794" s="184"/>
      <c r="L794" s="182" t="s">
        <v>1712</v>
      </c>
      <c r="M794" s="191">
        <v>42156.0</v>
      </c>
      <c r="N794" s="191"/>
      <c r="O794" s="192">
        <v>0.82333</v>
      </c>
      <c r="P794" s="194"/>
      <c r="Q794" s="195">
        <f t="shared" ref="Q794:R794" si="795">(O794*24*3600*30/8)/100000</f>
        <v>2.6675892</v>
      </c>
      <c r="R794" s="195">
        <f t="shared" si="795"/>
        <v>0</v>
      </c>
      <c r="S794" s="197">
        <v>0.0</v>
      </c>
      <c r="T794" s="201">
        <f t="shared" si="792"/>
        <v>1</v>
      </c>
      <c r="U794" s="201">
        <v>0.99</v>
      </c>
      <c r="V794" s="194">
        <v>2678400.0</v>
      </c>
      <c r="W794" s="182">
        <f t="shared" si="773"/>
        <v>0</v>
      </c>
      <c r="X794" s="203" t="s">
        <v>291</v>
      </c>
      <c r="Y794" s="204">
        <v>2319819.0</v>
      </c>
      <c r="Z794" s="182"/>
      <c r="AA794" s="182"/>
      <c r="AB794" s="182"/>
      <c r="AC794" s="182"/>
      <c r="AD794" s="182"/>
      <c r="AE794" s="206">
        <f t="shared" si="137"/>
        <v>2319819</v>
      </c>
      <c r="AF794" s="207">
        <f t="shared" si="5"/>
        <v>2319819</v>
      </c>
      <c r="AG794" s="184"/>
      <c r="AH794" s="184" t="s">
        <v>276</v>
      </c>
      <c r="AI794" s="170"/>
      <c r="AJ794" s="2"/>
      <c r="AK794" s="2"/>
      <c r="AL794" s="10"/>
      <c r="AM794" s="211"/>
      <c r="AN794" s="51"/>
      <c r="AO794" s="212"/>
      <c r="AP794" s="10"/>
      <c r="AQ794" s="213"/>
      <c r="AR794" s="213"/>
      <c r="AS794" s="211"/>
      <c r="AT794" s="211"/>
      <c r="AU794" s="211"/>
      <c r="AV794" s="422"/>
      <c r="AW794" s="422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</row>
    <row r="795" ht="22.5" customHeight="1">
      <c r="A795" s="170">
        <f t="shared" si="6"/>
        <v>790</v>
      </c>
      <c r="B795" s="173" t="s">
        <v>3208</v>
      </c>
      <c r="C795" s="182" t="str">
        <f t="array" ref="C795">_xlfn.XLOOKUP(G795,DATABASE!$A$2:$A$809,DATABASE!$B$2:$B$809)</f>
        <v>Capem Saradan Jl. Raya Saradan RT 29 RW 8, Madiun</v>
      </c>
      <c r="D795" s="184" t="str">
        <f t="array" ref="D795">_xlfn.XLOOKUP(G795,DATABASE!$A$2:$A$809,DATABASE!$C$2:$C$809)</f>
        <v>CAPEM</v>
      </c>
      <c r="E795" s="184" t="s">
        <v>351</v>
      </c>
      <c r="F795" s="184" t="s">
        <v>243</v>
      </c>
      <c r="G795" s="184" t="s">
        <v>1506</v>
      </c>
      <c r="H795" s="184">
        <v>202512.0</v>
      </c>
      <c r="I795" s="184" t="s">
        <v>753</v>
      </c>
      <c r="J795" s="182"/>
      <c r="K795" s="182"/>
      <c r="L795" s="182" t="s">
        <v>1508</v>
      </c>
      <c r="M795" s="191">
        <v>42258.0</v>
      </c>
      <c r="N795" s="191"/>
      <c r="O795" s="192">
        <v>44.53</v>
      </c>
      <c r="P795" s="194"/>
      <c r="Q795" s="195">
        <f t="shared" ref="Q795:R795" si="796">(O795*24*3600*30/8)/100000</f>
        <v>144.2772</v>
      </c>
      <c r="R795" s="195">
        <f t="shared" si="796"/>
        <v>0</v>
      </c>
      <c r="S795" s="197">
        <v>0.0</v>
      </c>
      <c r="T795" s="201">
        <f t="shared" si="792"/>
        <v>1</v>
      </c>
      <c r="U795" s="201">
        <v>0.99</v>
      </c>
      <c r="V795" s="194">
        <v>2678400.0</v>
      </c>
      <c r="W795" s="182">
        <f t="shared" si="773"/>
        <v>0</v>
      </c>
      <c r="X795" s="203" t="s">
        <v>291</v>
      </c>
      <c r="Y795" s="204">
        <v>2792792.0</v>
      </c>
      <c r="Z795" s="182"/>
      <c r="AA795" s="182"/>
      <c r="AB795" s="182"/>
      <c r="AC795" s="182"/>
      <c r="AD795" s="182"/>
      <c r="AE795" s="206">
        <f t="shared" si="137"/>
        <v>2792792</v>
      </c>
      <c r="AF795" s="207">
        <f t="shared" si="5"/>
        <v>2792792</v>
      </c>
      <c r="AG795" s="184"/>
      <c r="AH795" s="184"/>
      <c r="AI795" s="170"/>
      <c r="AJ795" s="2"/>
      <c r="AK795" s="2"/>
      <c r="AL795" s="10"/>
      <c r="AM795" s="211"/>
      <c r="AN795" s="51"/>
      <c r="AO795" s="212"/>
      <c r="AP795" s="10"/>
      <c r="AQ795" s="213"/>
      <c r="AR795" s="213"/>
      <c r="AS795" s="211"/>
      <c r="AT795" s="211"/>
      <c r="AU795" s="211"/>
      <c r="AV795" s="422"/>
      <c r="AW795" s="422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</row>
    <row r="796" ht="22.5" customHeight="1">
      <c r="A796" s="170">
        <f t="shared" si="6"/>
        <v>791</v>
      </c>
      <c r="B796" s="173" t="s">
        <v>3208</v>
      </c>
      <c r="C796" s="182" t="str">
        <f t="array" ref="C796">_xlfn.XLOOKUP(G796,DATABASE!$A$2:$A$809,DATABASE!$B$2:$B$809)</f>
        <v>ATM Kec Gamarang Madiun, Tentara Genie Pelajar ( TGP ) No.15, Madiun</v>
      </c>
      <c r="D796" s="184" t="str">
        <f t="array" ref="D796">_xlfn.XLOOKUP(G796,DATABASE!$A$2:$A$809,DATABASE!$C$2:$C$809)</f>
        <v>ATM</v>
      </c>
      <c r="E796" s="184" t="s">
        <v>351</v>
      </c>
      <c r="F796" s="184" t="s">
        <v>243</v>
      </c>
      <c r="G796" s="184" t="s">
        <v>2615</v>
      </c>
      <c r="H796" s="184">
        <v>202512.0</v>
      </c>
      <c r="I796" s="184" t="s">
        <v>1258</v>
      </c>
      <c r="J796" s="182"/>
      <c r="K796" s="182"/>
      <c r="L796" s="182" t="s">
        <v>2617</v>
      </c>
      <c r="M796" s="191">
        <v>44874.0</v>
      </c>
      <c r="N796" s="191"/>
      <c r="O796" s="192">
        <v>0.8837099999999999</v>
      </c>
      <c r="P796" s="194"/>
      <c r="Q796" s="195">
        <f t="shared" ref="Q796:R796" si="797">(O796*24*3600*30/8)/100000</f>
        <v>2.8632204</v>
      </c>
      <c r="R796" s="195">
        <f t="shared" si="797"/>
        <v>0</v>
      </c>
      <c r="S796" s="197">
        <v>0.0</v>
      </c>
      <c r="T796" s="201">
        <f t="shared" si="792"/>
        <v>1</v>
      </c>
      <c r="U796" s="201">
        <v>0.99</v>
      </c>
      <c r="V796" s="194">
        <v>2678400.0</v>
      </c>
      <c r="W796" s="182">
        <f t="shared" si="773"/>
        <v>0</v>
      </c>
      <c r="X796" s="203" t="s">
        <v>291</v>
      </c>
      <c r="Y796" s="204">
        <v>1300000.0</v>
      </c>
      <c r="Z796" s="182"/>
      <c r="AA796" s="182"/>
      <c r="AB796" s="182"/>
      <c r="AC796" s="182"/>
      <c r="AD796" s="182"/>
      <c r="AE796" s="206">
        <f t="shared" si="137"/>
        <v>1300000</v>
      </c>
      <c r="AF796" s="207">
        <f t="shared" si="5"/>
        <v>1300000</v>
      </c>
      <c r="AG796" s="184"/>
      <c r="AH796" s="184"/>
      <c r="AI796" s="170"/>
      <c r="AJ796" s="2"/>
      <c r="AK796" s="2"/>
      <c r="AL796" s="10"/>
      <c r="AM796" s="211"/>
      <c r="AN796" s="51"/>
      <c r="AO796" s="212"/>
      <c r="AP796" s="10"/>
      <c r="AQ796" s="213"/>
      <c r="AR796" s="213"/>
      <c r="AS796" s="211"/>
      <c r="AT796" s="211"/>
      <c r="AU796" s="211"/>
      <c r="AV796" s="422"/>
      <c r="AW796" s="422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</row>
    <row r="797" ht="26.25" customHeight="1">
      <c r="A797" s="903"/>
      <c r="B797" s="904"/>
      <c r="C797" s="904"/>
      <c r="D797" s="904"/>
      <c r="E797" s="905"/>
      <c r="F797" s="905"/>
      <c r="G797" s="904"/>
      <c r="H797" s="904"/>
      <c r="I797" s="904"/>
      <c r="J797" s="904"/>
      <c r="K797" s="904"/>
      <c r="L797" s="904"/>
      <c r="M797" s="906"/>
      <c r="N797" s="904"/>
      <c r="O797" s="907"/>
      <c r="P797" s="904"/>
      <c r="Q797" s="904"/>
      <c r="R797" s="904"/>
      <c r="S797" s="908">
        <f>COUNTIF(S6:S796, "&lt;&gt;0")</f>
        <v>78</v>
      </c>
      <c r="T797" s="909"/>
      <c r="U797" s="909"/>
      <c r="V797" s="909"/>
      <c r="W797" s="904"/>
      <c r="X797" s="904"/>
      <c r="Y797" s="908"/>
      <c r="Z797" s="908">
        <f t="shared" ref="Z797:AD797" si="798">COUNTA(Z6:Z796)</f>
        <v>0</v>
      </c>
      <c r="AA797" s="908">
        <f t="shared" si="798"/>
        <v>0</v>
      </c>
      <c r="AB797" s="908">
        <f t="shared" si="798"/>
        <v>6</v>
      </c>
      <c r="AC797" s="908">
        <f t="shared" si="798"/>
        <v>2</v>
      </c>
      <c r="AD797" s="908">
        <f t="shared" si="798"/>
        <v>5</v>
      </c>
      <c r="AE797" s="908"/>
      <c r="AF797" s="908"/>
      <c r="AG797" s="910"/>
      <c r="AH797" s="911"/>
      <c r="AI797" s="912"/>
      <c r="AJ797" s="10"/>
      <c r="AK797" s="2"/>
      <c r="AL797" s="10"/>
      <c r="AM797" s="211"/>
      <c r="AN797" s="51"/>
      <c r="AO797" s="212"/>
      <c r="AP797" s="10"/>
      <c r="AQ797" s="213"/>
      <c r="AR797" s="213"/>
      <c r="AS797" s="211"/>
      <c r="AT797" s="211"/>
      <c r="AU797" s="211"/>
      <c r="AV797" s="422"/>
      <c r="AW797" s="422"/>
      <c r="AX797" s="439"/>
      <c r="AY797" s="38"/>
      <c r="AZ797" s="38"/>
      <c r="BA797" s="38"/>
      <c r="BB797" s="38"/>
      <c r="BC797" s="439"/>
      <c r="BD797" s="215"/>
      <c r="BE797" s="211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  <c r="CK797" s="46"/>
      <c r="CL797" s="46"/>
    </row>
    <row r="798" ht="15.75" customHeight="1">
      <c r="A798" s="913">
        <f>COUNTA(A6:A796)</f>
        <v>791</v>
      </c>
      <c r="B798" s="914"/>
      <c r="C798" s="914"/>
      <c r="D798" s="914"/>
      <c r="E798" s="915"/>
      <c r="F798" s="915"/>
      <c r="G798" s="914"/>
      <c r="H798" s="914"/>
      <c r="I798" s="914"/>
      <c r="J798" s="914"/>
      <c r="K798" s="914"/>
      <c r="L798" s="914"/>
      <c r="M798" s="916"/>
      <c r="N798" s="914"/>
      <c r="O798" s="917"/>
      <c r="P798" s="914"/>
      <c r="Q798" s="914"/>
      <c r="R798" s="914"/>
      <c r="S798" s="914"/>
      <c r="T798" s="918"/>
      <c r="U798" s="918"/>
      <c r="V798" s="918"/>
      <c r="W798" s="919">
        <f>-SUM(W6:W796)</f>
        <v>-183107.62</v>
      </c>
      <c r="X798" s="920">
        <f t="shared" ref="X798:AF798" si="799">SUM(X6:X796)</f>
        <v>0</v>
      </c>
      <c r="Y798" s="920">
        <f t="shared" si="799"/>
        <v>1840755777</v>
      </c>
      <c r="Z798" s="920">
        <f t="shared" si="799"/>
        <v>0</v>
      </c>
      <c r="AA798" s="920">
        <f t="shared" si="799"/>
        <v>0</v>
      </c>
      <c r="AB798" s="920">
        <f t="shared" si="799"/>
        <v>5822339</v>
      </c>
      <c r="AC798" s="920">
        <f t="shared" si="799"/>
        <v>1981982</v>
      </c>
      <c r="AD798" s="920">
        <f t="shared" si="799"/>
        <v>0</v>
      </c>
      <c r="AE798" s="920">
        <f t="shared" si="799"/>
        <v>1848560098</v>
      </c>
      <c r="AF798" s="920">
        <f t="shared" si="799"/>
        <v>1848743206</v>
      </c>
      <c r="AG798" s="921">
        <f>SUM(AG6:AG797)</f>
        <v>1812588754</v>
      </c>
      <c r="AH798" s="209"/>
      <c r="AI798" s="209"/>
      <c r="AJ798" s="211"/>
      <c r="AK798" s="46"/>
      <c r="AL798" s="211"/>
      <c r="AM798" s="211"/>
      <c r="AN798" s="51"/>
      <c r="AO798" s="211"/>
      <c r="AP798" s="211"/>
      <c r="AQ798" s="211"/>
      <c r="AR798" s="211"/>
      <c r="AS798" s="211"/>
      <c r="AT798" s="211"/>
      <c r="AU798" s="211"/>
      <c r="AV798" s="422"/>
      <c r="AW798" s="422"/>
      <c r="AX798" s="439"/>
      <c r="AY798" s="38"/>
      <c r="AZ798" s="38"/>
      <c r="BA798" s="38"/>
      <c r="BB798" s="38"/>
      <c r="BC798" s="439"/>
      <c r="BD798" s="215"/>
      <c r="BE798" s="211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  <c r="CK798" s="46"/>
      <c r="CL798" s="46"/>
    </row>
  </sheetData>
  <autoFilter ref="$A$5:$CL$798"/>
  <mergeCells count="18">
    <mergeCell ref="C1:G1"/>
    <mergeCell ref="A3:A4"/>
    <mergeCell ref="B3:B4"/>
    <mergeCell ref="C3:C4"/>
    <mergeCell ref="D3:D4"/>
    <mergeCell ref="E3:E4"/>
    <mergeCell ref="F3:F4"/>
    <mergeCell ref="T3:U3"/>
    <mergeCell ref="V3:V4"/>
    <mergeCell ref="W3:X3"/>
    <mergeCell ref="Y3:AD3"/>
    <mergeCell ref="H3:H4"/>
    <mergeCell ref="I3:K3"/>
    <mergeCell ref="L3:L4"/>
    <mergeCell ref="M3:M4"/>
    <mergeCell ref="N3:N4"/>
    <mergeCell ref="O3:P3"/>
    <mergeCell ref="Q3:R3"/>
  </mergeCells>
  <conditionalFormatting sqref="A6:D796 E6:F133 G6:G7 H6:K10 N6:N133 P6:R133 AX6:BU133 G9:G75 G77:G133 E135:F796 G135:G315 N135:N796 P135:R796 AX135:BU796 G317:G332 G334:G367 G369:G560 G562:G796">
    <cfRule type="expression" dxfId="2" priority="1">
      <formula>$F6="BANDWITH LAMA"</formula>
    </cfRule>
  </conditionalFormatting>
  <conditionalFormatting sqref="B7:B28 B30:B76 B78:B100 B102:B134 B136:B156 B158:B180 B182:B194 B196:B208 B210:B233 B235:B250 B252:B278 B280:B298 B300:B329 B331:B352 B354:B368 B370:B395 B397:B409 B411:B428 B430:B445 B447:B452 B454:B471 B473:B493 B495:B511 B513:B521 B523:B545 B548:B550 B552:B561 B563:B575 B577:B610 B612:B631 B633:B651 B653:B667 B669:B682 B684:B708 B710:B727 B729:B734 B736 B739:B749 B751:B758 B760:B789 B791:B796">
    <cfRule type="expression" dxfId="2" priority="2">
      <formula>$H7="BANDWITH LAMA"</formula>
    </cfRule>
  </conditionalFormatting>
  <conditionalFormatting sqref="B6:D796 E6:F133 G6:G7 H6:K10 N6:N133 P6:R133 AX6:BU133 G9:G75 G77:G133 E135:F796 G135:G315 N135:N796 P135:R796 AX135:BU796 G317:G332 G334:G367 G369:G560 G562:G796">
    <cfRule type="expression" dxfId="1" priority="3">
      <formula>COUNTIF(#REF!,B6)&gt;1</formula>
    </cfRule>
  </conditionalFormatting>
  <conditionalFormatting sqref="G6:G560 G562:G796">
    <cfRule type="expression" dxfId="1" priority="4">
      <formula>COUNTIF(G:G,G6)&gt;1</formula>
    </cfRule>
  </conditionalFormatting>
  <conditionalFormatting sqref="G316">
    <cfRule type="expression" dxfId="2" priority="5">
      <formula>#REF!="BANDWITH LAMA"</formula>
    </cfRule>
  </conditionalFormatting>
  <conditionalFormatting sqref="G368">
    <cfRule type="expression" dxfId="2" priority="6">
      <formula>#REF!="BANDWITH LAMA"</formula>
    </cfRule>
  </conditionalFormatting>
  <conditionalFormatting sqref="AJ6:AL681 AO6:AP681 H11:K796 E134:F134">
    <cfRule type="expression" dxfId="2" priority="7">
      <formula>#REF!="BANDWITH LAMA"</formula>
    </cfRule>
  </conditionalFormatting>
  <conditionalFormatting sqref="AJ6:AL681 AO6:AP681 H11:K796 E134:F134">
    <cfRule type="expression" dxfId="1" priority="8">
      <formula>COUNTIF(#REF!,#REF!)&gt;1</formula>
    </cfRule>
  </conditionalFormatting>
  <conditionalFormatting sqref="O682">
    <cfRule type="expression" dxfId="2" priority="9">
      <formula>$F682="BANDWITH LAMA"</formula>
    </cfRule>
  </conditionalFormatting>
  <conditionalFormatting sqref="O682">
    <cfRule type="expression" dxfId="1" priority="10">
      <formula>COUNTIF(#REF!,O682)&gt;1</formula>
    </cfRule>
  </conditionalFormatting>
  <conditionalFormatting sqref="O28">
    <cfRule type="expression" dxfId="2" priority="11">
      <formula>$F28="BANDWITH LAMA"</formula>
    </cfRule>
  </conditionalFormatting>
  <conditionalFormatting sqref="O28">
    <cfRule type="expression" dxfId="1" priority="12">
      <formula>COUNTIF(#REF!,O28)&gt;1</formula>
    </cfRule>
  </conditionalFormatting>
  <conditionalFormatting sqref="Y682:AW682">
    <cfRule type="expression" dxfId="2" priority="13">
      <formula>$F682="BANDWITH LAMA"</formula>
    </cfRule>
  </conditionalFormatting>
  <conditionalFormatting sqref="Y682:AW682">
    <cfRule type="expression" dxfId="1" priority="14">
      <formula>COUNTIF(#REF!,Y682)&gt;1</formula>
    </cfRule>
  </conditionalFormatting>
  <conditionalFormatting sqref="Y28:AW28">
    <cfRule type="expression" dxfId="2" priority="15">
      <formula>$F28="BANDWITH LAMA"</formula>
    </cfRule>
  </conditionalFormatting>
  <conditionalFormatting sqref="Y28:AW28">
    <cfRule type="expression" dxfId="1" priority="16">
      <formula>COUNTIF(#REF!,Y28)&gt;1</formula>
    </cfRule>
  </conditionalFormatting>
  <conditionalFormatting sqref="Z9:AA9">
    <cfRule type="expression" dxfId="2" priority="17">
      <formula>$F9="BANDWITH LAMA"</formula>
    </cfRule>
  </conditionalFormatting>
  <conditionalFormatting sqref="Z9:AA9">
    <cfRule type="expression" dxfId="1" priority="18">
      <formula>COUNTIF(#REF!,Z9)&gt;1</formula>
    </cfRule>
  </conditionalFormatting>
  <conditionalFormatting sqref="AJ683:AL788 AJ790:AL796 AO683:AP788 AO790:AP796">
    <cfRule type="expression" dxfId="2" priority="19">
      <formula>$F683="BANDWITH LAMA"</formula>
    </cfRule>
  </conditionalFormatting>
  <conditionalFormatting sqref="AJ683:AL788 AJ790:AL796 AO683:AP788 AO790:AP796">
    <cfRule type="expression" dxfId="1" priority="20">
      <formula>COUNTIF(#REF!,AJ683)&gt;1</formula>
    </cfRule>
  </conditionalFormatting>
  <conditionalFormatting sqref="AJ797:AL797 AO797:AP797">
    <cfRule type="expression" dxfId="2" priority="21">
      <formula>$F797="BANDWITH LAMA"</formula>
    </cfRule>
  </conditionalFormatting>
  <conditionalFormatting sqref="AJ797:AL797 AO797:AP797">
    <cfRule type="expression" dxfId="1" priority="22">
      <formula>COUNTIF(#REF!,AJ797)&gt;1</formula>
    </cfRule>
  </conditionalFormatting>
  <conditionalFormatting sqref="AW460">
    <cfRule type="expression" dxfId="2" priority="23">
      <formula>$F460="BANDWITH LAMA"</formula>
    </cfRule>
  </conditionalFormatting>
  <conditionalFormatting sqref="AW460">
    <cfRule type="expression" dxfId="1" priority="24">
      <formula>COUNTIF(#REF!,AW460)&gt;1</formula>
    </cfRule>
  </conditionalFormatting>
  <conditionalFormatting sqref="AX134:BB134">
    <cfRule type="expression" dxfId="2" priority="25">
      <formula>$F134="BANDWITH LAMA"</formula>
    </cfRule>
  </conditionalFormatting>
  <conditionalFormatting sqref="AX134:BB134">
    <cfRule type="expression" dxfId="1" priority="26">
      <formula>COUNTIF(#REF!,AX134)&gt;1</formula>
    </cfRule>
  </conditionalFormatting>
  <conditionalFormatting sqref="AY797:BB798">
    <cfRule type="expression" dxfId="2" priority="27">
      <formula>$F797="BANDWITH LAMA"</formula>
    </cfRule>
  </conditionalFormatting>
  <conditionalFormatting sqref="AY797:BB798">
    <cfRule type="expression" dxfId="1" priority="28">
      <formula>COUNTIF(#REF!,AY797)&gt;1</formula>
    </cfRule>
  </conditionalFormatting>
  <conditionalFormatting sqref="G8 G76 G134 G333">
    <cfRule type="expression" dxfId="1" priority="29">
      <formula>COUNTIF($A9:$A812, G9) &gt; 1</formula>
    </cfRule>
  </conditionalFormatting>
  <dataValidations>
    <dataValidation type="custom" allowBlank="1" showDropDown="1" sqref="M8 M28 M458 M561 M682">
      <formula1>OR(NOT(ISERROR(DATEVALUE(M8))), AND(ISNUMBER(M8), LEFT(CELL("format", M8))="D"))</formula1>
    </dataValidation>
  </dataValidations>
  <hyperlinks>
    <hyperlink r:id="rId1" ref="L457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4.5"/>
    <col customWidth="1" min="3" max="3" width="21.63"/>
    <col customWidth="1" min="4" max="4" width="30.25"/>
  </cols>
  <sheetData>
    <row r="1">
      <c r="A1" s="1"/>
    </row>
    <row r="2">
      <c r="A2" s="5"/>
      <c r="B2" s="11" t="s">
        <v>8</v>
      </c>
      <c r="C2" s="12"/>
      <c r="D2" s="15"/>
      <c r="E2" s="17"/>
    </row>
    <row r="3">
      <c r="A3" s="5"/>
      <c r="B3" s="5"/>
      <c r="C3" s="5"/>
      <c r="D3" s="5"/>
      <c r="E3" s="17"/>
    </row>
    <row r="4">
      <c r="A4" s="5"/>
      <c r="B4" s="20" t="s">
        <v>10</v>
      </c>
      <c r="C4" s="5"/>
      <c r="D4" s="5"/>
      <c r="E4" s="22"/>
      <c r="F4" s="22"/>
    </row>
    <row r="5">
      <c r="A5" s="5"/>
      <c r="B5" s="5"/>
      <c r="C5" s="5"/>
      <c r="D5" s="5"/>
      <c r="E5" s="22"/>
    </row>
    <row r="6">
      <c r="A6" s="5"/>
      <c r="B6" s="26" t="s">
        <v>14</v>
      </c>
      <c r="C6" s="27" t="s">
        <v>15</v>
      </c>
      <c r="D6" s="29" t="s">
        <v>16</v>
      </c>
      <c r="E6" s="22"/>
    </row>
    <row r="7">
      <c r="A7" s="5"/>
      <c r="B7" s="30" t="s">
        <v>17</v>
      </c>
      <c r="C7" s="33"/>
      <c r="D7" s="37"/>
      <c r="E7" s="22"/>
    </row>
    <row r="8">
      <c r="A8" s="5"/>
      <c r="B8" s="40" t="s">
        <v>18</v>
      </c>
      <c r="C8" s="55">
        <f>COUNTIF('JAN26'!F5:F796, "*EKSISTING*")</f>
        <v>779</v>
      </c>
      <c r="D8" s="60">
        <f>SUM('JAN26'!Y5:Y796)</f>
        <v>1840755777</v>
      </c>
      <c r="E8" s="22"/>
    </row>
    <row r="9">
      <c r="A9" s="5"/>
      <c r="B9" s="30" t="s">
        <v>28</v>
      </c>
      <c r="C9" s="33"/>
      <c r="D9" s="37"/>
      <c r="E9" s="22"/>
    </row>
    <row r="10">
      <c r="A10" s="5"/>
      <c r="B10" s="40" t="s">
        <v>32</v>
      </c>
      <c r="C10" s="55">
        <f>COUNTIF('JAN26'!F5:F796, "*PASANG BARU*")</f>
        <v>2</v>
      </c>
      <c r="D10" s="60">
        <f>SUM('JAN26'!AC5:AC793)</f>
        <v>1981982</v>
      </c>
      <c r="E10" s="22"/>
    </row>
    <row r="11">
      <c r="A11" s="5"/>
      <c r="B11" s="30" t="s">
        <v>41</v>
      </c>
      <c r="C11" s="33"/>
      <c r="D11" s="37"/>
      <c r="E11" s="22"/>
    </row>
    <row r="12">
      <c r="A12" s="5"/>
      <c r="B12" s="40" t="s">
        <v>46</v>
      </c>
      <c r="C12" s="55">
        <f>COUNTIF('JAN26'!F5:F793, "*RELOKASI*")</f>
        <v>5</v>
      </c>
      <c r="D12" s="60">
        <f>SUM('JAN26'!AD5:AD793)</f>
        <v>0</v>
      </c>
      <c r="E12" s="22"/>
    </row>
    <row r="13">
      <c r="A13" s="5"/>
      <c r="B13" s="30" t="s">
        <v>52</v>
      </c>
      <c r="C13" s="33"/>
      <c r="D13" s="37"/>
      <c r="E13" s="22"/>
    </row>
    <row r="14">
      <c r="A14" s="5"/>
      <c r="B14" s="40" t="s">
        <v>56</v>
      </c>
      <c r="C14" s="55">
        <f>COUNTIF('JAN26'!F5:F793, "*UPGRADE*")</f>
        <v>0</v>
      </c>
      <c r="D14" s="60">
        <f>SUM('JAN26'!Z5:Z793)</f>
        <v>0</v>
      </c>
      <c r="E14" s="22"/>
    </row>
    <row r="15">
      <c r="A15" s="5"/>
      <c r="B15" s="30" t="s">
        <v>68</v>
      </c>
      <c r="C15" s="33"/>
      <c r="D15" s="37"/>
      <c r="E15" s="22"/>
    </row>
    <row r="16">
      <c r="A16" s="5"/>
      <c r="B16" s="40" t="s">
        <v>69</v>
      </c>
      <c r="C16" s="55">
        <f>COUNTIF('JAN26'!F5:F793, "*DOWNGRADE*")</f>
        <v>0</v>
      </c>
      <c r="D16" s="60">
        <f>SUM('JAN26'!AA5:AA793)</f>
        <v>0</v>
      </c>
      <c r="E16" s="22"/>
    </row>
    <row r="17">
      <c r="A17" s="5"/>
      <c r="B17" s="30" t="s">
        <v>77</v>
      </c>
      <c r="C17" s="33"/>
      <c r="D17" s="37"/>
      <c r="E17" s="22"/>
    </row>
    <row r="18">
      <c r="A18" s="5"/>
      <c r="B18" s="87" t="s">
        <v>81</v>
      </c>
      <c r="C18" s="93">
        <f>COUNTIF('JAN26'!F5:F793, "*PEMUTUSAN*")</f>
        <v>5</v>
      </c>
      <c r="D18" s="97">
        <f>SUM('JAN26'!AB5:AB793)</f>
        <v>5822339</v>
      </c>
      <c r="E18" s="22"/>
    </row>
    <row r="19">
      <c r="A19" s="5"/>
      <c r="B19" s="99" t="s">
        <v>89</v>
      </c>
      <c r="C19" s="101">
        <f t="shared" ref="C19:D19" si="1">SUM(C8:C18)</f>
        <v>791</v>
      </c>
      <c r="D19" s="103">
        <f t="shared" si="1"/>
        <v>1848560098</v>
      </c>
      <c r="E19" s="22"/>
    </row>
    <row r="20">
      <c r="A20" s="5"/>
      <c r="B20" s="106" t="s">
        <v>101</v>
      </c>
      <c r="C20" s="33"/>
      <c r="D20" s="124">
        <f>SUMPRODUCT(--(IFERROR(ROUND(VALUE(TRIM('JAN26'!$T$5:$T$797)), 4), 0) &gt;= 0.99))</f>
        <v>788</v>
      </c>
      <c r="E20" s="22"/>
    </row>
    <row r="21">
      <c r="A21" s="5"/>
      <c r="B21" s="128" t="s">
        <v>127</v>
      </c>
      <c r="C21" s="33"/>
      <c r="D21" s="124">
        <f>COUNTIF('JAN26'!T5:T797, "&lt;99%")</f>
        <v>3</v>
      </c>
      <c r="E21" s="22"/>
    </row>
    <row r="22">
      <c r="A22" s="5"/>
      <c r="B22" s="128" t="s">
        <v>133</v>
      </c>
      <c r="C22" s="33"/>
      <c r="D22" s="135">
        <v>-183108.0</v>
      </c>
      <c r="E22" s="22"/>
    </row>
    <row r="23">
      <c r="A23" s="5"/>
      <c r="B23" s="136" t="s">
        <v>137</v>
      </c>
      <c r="C23" s="33"/>
      <c r="D23" s="145">
        <f>SUM('JAN26'!X5:X795)</f>
        <v>0</v>
      </c>
      <c r="E23" s="22"/>
    </row>
    <row r="24">
      <c r="A24" s="5"/>
      <c r="B24" s="150" t="s">
        <v>169</v>
      </c>
      <c r="C24" s="153"/>
      <c r="D24" s="161">
        <f>D19+D22+D23</f>
        <v>1848376990</v>
      </c>
      <c r="E24" s="22"/>
    </row>
    <row r="25">
      <c r="A25" s="5"/>
      <c r="B25" s="30" t="s">
        <v>203</v>
      </c>
      <c r="C25" s="163"/>
      <c r="D25" s="165">
        <f>D24*0.11</f>
        <v>203321468.9</v>
      </c>
      <c r="E25" s="22"/>
    </row>
    <row r="26">
      <c r="A26" s="5"/>
      <c r="B26" s="166" t="s">
        <v>215</v>
      </c>
      <c r="C26" s="167"/>
      <c r="D26" s="172">
        <f>SUM(D24:D25)</f>
        <v>2051698459</v>
      </c>
      <c r="E26" s="22"/>
    </row>
    <row r="27">
      <c r="A27" s="5"/>
      <c r="B27" s="5"/>
      <c r="C27" s="5"/>
      <c r="D27" s="174"/>
      <c r="E27" s="22"/>
    </row>
    <row r="28">
      <c r="A28" s="5"/>
      <c r="B28" s="5"/>
      <c r="C28" s="5"/>
      <c r="D28" s="22"/>
      <c r="E28" s="22"/>
    </row>
    <row r="29">
      <c r="A29" s="5"/>
      <c r="B29" s="5"/>
      <c r="C29" s="5"/>
      <c r="D29" s="5"/>
      <c r="E29" s="22"/>
    </row>
    <row r="30">
      <c r="A30" s="5"/>
      <c r="B30" s="5"/>
      <c r="C30" s="5"/>
      <c r="D30" s="5"/>
      <c r="E30" s="22"/>
    </row>
    <row r="31">
      <c r="A31" s="5"/>
      <c r="B31" s="5"/>
      <c r="C31" s="5"/>
      <c r="D31" s="5"/>
      <c r="E31" s="22"/>
    </row>
    <row r="32">
      <c r="E32" s="17"/>
    </row>
    <row r="33">
      <c r="E33" s="17"/>
    </row>
    <row r="34">
      <c r="E34" s="17"/>
    </row>
    <row r="35">
      <c r="E35" s="17"/>
    </row>
    <row r="36">
      <c r="E36" s="17"/>
    </row>
    <row r="37">
      <c r="E37" s="17"/>
    </row>
    <row r="38">
      <c r="E38" s="17"/>
    </row>
    <row r="39">
      <c r="E39" s="17"/>
    </row>
    <row r="40">
      <c r="E40" s="17"/>
    </row>
    <row r="41">
      <c r="E41" s="17"/>
    </row>
    <row r="42">
      <c r="E42" s="17"/>
    </row>
    <row r="43">
      <c r="E43" s="17"/>
    </row>
    <row r="44">
      <c r="E44" s="17"/>
    </row>
    <row r="45">
      <c r="E45" s="17"/>
    </row>
    <row r="46">
      <c r="E46" s="17"/>
    </row>
    <row r="47">
      <c r="E47" s="17"/>
    </row>
    <row r="48">
      <c r="E48" s="17"/>
    </row>
    <row r="49">
      <c r="E49" s="17"/>
    </row>
    <row r="50">
      <c r="E50" s="17"/>
    </row>
    <row r="51">
      <c r="E51" s="17"/>
    </row>
    <row r="52">
      <c r="E52" s="17"/>
    </row>
    <row r="53">
      <c r="E53" s="17"/>
    </row>
    <row r="54">
      <c r="E54" s="17"/>
    </row>
    <row r="55">
      <c r="E55" s="17"/>
    </row>
    <row r="56">
      <c r="E56" s="17"/>
    </row>
    <row r="57">
      <c r="E57" s="17"/>
    </row>
    <row r="58">
      <c r="E58" s="17"/>
    </row>
    <row r="59">
      <c r="E59" s="17"/>
    </row>
    <row r="60">
      <c r="E60" s="17"/>
    </row>
    <row r="61">
      <c r="E61" s="17"/>
    </row>
    <row r="62">
      <c r="E62" s="17"/>
    </row>
    <row r="63">
      <c r="E63" s="17"/>
    </row>
    <row r="64">
      <c r="E64" s="17"/>
    </row>
    <row r="65">
      <c r="E65" s="17"/>
    </row>
    <row r="66">
      <c r="E66" s="17"/>
    </row>
    <row r="67">
      <c r="E67" s="17"/>
    </row>
    <row r="68">
      <c r="E68" s="17"/>
    </row>
    <row r="69">
      <c r="E69" s="17"/>
    </row>
    <row r="70">
      <c r="E70" s="17"/>
    </row>
    <row r="71">
      <c r="E71" s="17"/>
    </row>
    <row r="72">
      <c r="E72" s="17"/>
    </row>
    <row r="73">
      <c r="E73" s="17"/>
    </row>
    <row r="74">
      <c r="E74" s="17"/>
    </row>
    <row r="75">
      <c r="E75" s="17"/>
    </row>
    <row r="76">
      <c r="E76" s="17"/>
    </row>
    <row r="77">
      <c r="E77" s="17"/>
    </row>
    <row r="78">
      <c r="E78" s="17"/>
    </row>
    <row r="79">
      <c r="E79" s="17"/>
    </row>
    <row r="80">
      <c r="E80" s="17"/>
    </row>
    <row r="81">
      <c r="E81" s="17"/>
    </row>
    <row r="82">
      <c r="E82" s="17"/>
    </row>
    <row r="83">
      <c r="E83" s="17"/>
    </row>
    <row r="84">
      <c r="E84" s="17"/>
    </row>
    <row r="85">
      <c r="E85" s="17"/>
    </row>
    <row r="86">
      <c r="E86" s="17"/>
    </row>
    <row r="87">
      <c r="E87" s="17"/>
    </row>
    <row r="88">
      <c r="E88" s="17"/>
    </row>
    <row r="89">
      <c r="E89" s="17"/>
    </row>
    <row r="90">
      <c r="E90" s="17"/>
    </row>
    <row r="91">
      <c r="E91" s="17"/>
    </row>
    <row r="92">
      <c r="E92" s="17"/>
    </row>
    <row r="93">
      <c r="E93" s="17"/>
    </row>
    <row r="94">
      <c r="E94" s="17"/>
    </row>
    <row r="95">
      <c r="E95" s="17"/>
    </row>
    <row r="96">
      <c r="E96" s="17"/>
    </row>
    <row r="97">
      <c r="E97" s="17"/>
    </row>
    <row r="98">
      <c r="E98" s="17"/>
    </row>
    <row r="99">
      <c r="E99" s="17"/>
    </row>
    <row r="100">
      <c r="E100" s="17"/>
    </row>
    <row r="101">
      <c r="E101" s="17"/>
    </row>
    <row r="102">
      <c r="E102" s="17"/>
    </row>
    <row r="103">
      <c r="E103" s="17"/>
    </row>
    <row r="104">
      <c r="E104" s="17"/>
    </row>
    <row r="105">
      <c r="E105" s="17"/>
    </row>
    <row r="106">
      <c r="E106" s="17"/>
    </row>
    <row r="107">
      <c r="E107" s="17"/>
    </row>
    <row r="108">
      <c r="E108" s="17"/>
    </row>
    <row r="109">
      <c r="E109" s="17"/>
    </row>
    <row r="110">
      <c r="E110" s="17"/>
    </row>
    <row r="111">
      <c r="E111" s="17"/>
    </row>
    <row r="112">
      <c r="E112" s="17"/>
    </row>
    <row r="113">
      <c r="E113" s="17"/>
    </row>
    <row r="114">
      <c r="E114" s="17"/>
    </row>
    <row r="115">
      <c r="E115" s="17"/>
    </row>
    <row r="116">
      <c r="E116" s="17"/>
    </row>
    <row r="117">
      <c r="E117" s="17"/>
    </row>
    <row r="118">
      <c r="E118" s="17"/>
    </row>
    <row r="119">
      <c r="E119" s="17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  <row r="918">
      <c r="E918" s="17"/>
    </row>
    <row r="919">
      <c r="E919" s="17"/>
    </row>
    <row r="920">
      <c r="E920" s="17"/>
    </row>
    <row r="921">
      <c r="E921" s="17"/>
    </row>
    <row r="922">
      <c r="E922" s="17"/>
    </row>
    <row r="923">
      <c r="E923" s="17"/>
    </row>
    <row r="924">
      <c r="E924" s="17"/>
    </row>
    <row r="925">
      <c r="E925" s="17"/>
    </row>
    <row r="926">
      <c r="E926" s="17"/>
    </row>
    <row r="927">
      <c r="E927" s="17"/>
    </row>
    <row r="928">
      <c r="E928" s="17"/>
    </row>
    <row r="929">
      <c r="E929" s="17"/>
    </row>
    <row r="930">
      <c r="E930" s="17"/>
    </row>
    <row r="931">
      <c r="E931" s="17"/>
    </row>
    <row r="932">
      <c r="E932" s="17"/>
    </row>
    <row r="933">
      <c r="E933" s="17"/>
    </row>
    <row r="934">
      <c r="E934" s="17"/>
    </row>
    <row r="935">
      <c r="E935" s="17"/>
    </row>
    <row r="936">
      <c r="E936" s="17"/>
    </row>
    <row r="937">
      <c r="E937" s="17"/>
    </row>
    <row r="938">
      <c r="E938" s="17"/>
    </row>
    <row r="939">
      <c r="E939" s="17"/>
    </row>
    <row r="940">
      <c r="E940" s="17"/>
    </row>
    <row r="941">
      <c r="E941" s="17"/>
    </row>
    <row r="942">
      <c r="E942" s="17"/>
    </row>
    <row r="943">
      <c r="E943" s="17"/>
    </row>
    <row r="944">
      <c r="E944" s="17"/>
    </row>
    <row r="945">
      <c r="E945" s="17"/>
    </row>
    <row r="946">
      <c r="E946" s="17"/>
    </row>
    <row r="947">
      <c r="E947" s="17"/>
    </row>
    <row r="948">
      <c r="E948" s="17"/>
    </row>
    <row r="949">
      <c r="E949" s="17"/>
    </row>
    <row r="950">
      <c r="E950" s="17"/>
    </row>
    <row r="951">
      <c r="E951" s="17"/>
    </row>
    <row r="952">
      <c r="E952" s="17"/>
    </row>
    <row r="953">
      <c r="E953" s="17"/>
    </row>
    <row r="954">
      <c r="E954" s="17"/>
    </row>
    <row r="955">
      <c r="E955" s="17"/>
    </row>
    <row r="956">
      <c r="E956" s="17"/>
    </row>
    <row r="957">
      <c r="E957" s="17"/>
    </row>
    <row r="958">
      <c r="E958" s="17"/>
    </row>
    <row r="959">
      <c r="E959" s="17"/>
    </row>
    <row r="960">
      <c r="E960" s="17"/>
    </row>
    <row r="961">
      <c r="E961" s="17"/>
    </row>
    <row r="962">
      <c r="E962" s="17"/>
    </row>
    <row r="963">
      <c r="E963" s="17"/>
    </row>
    <row r="964">
      <c r="E964" s="17"/>
    </row>
    <row r="965">
      <c r="E965" s="17"/>
    </row>
    <row r="966">
      <c r="E966" s="17"/>
    </row>
    <row r="967">
      <c r="E967" s="17"/>
    </row>
    <row r="968">
      <c r="E968" s="17"/>
    </row>
    <row r="969">
      <c r="E969" s="17"/>
    </row>
    <row r="970">
      <c r="E970" s="17"/>
    </row>
    <row r="971">
      <c r="E971" s="17"/>
    </row>
    <row r="972">
      <c r="E972" s="17"/>
    </row>
    <row r="973">
      <c r="E973" s="17"/>
    </row>
    <row r="974">
      <c r="E974" s="17"/>
    </row>
    <row r="975">
      <c r="E975" s="17"/>
    </row>
    <row r="976">
      <c r="E976" s="17"/>
    </row>
    <row r="977">
      <c r="E977" s="17"/>
    </row>
    <row r="978">
      <c r="E978" s="17"/>
    </row>
    <row r="979">
      <c r="E979" s="17"/>
    </row>
    <row r="980">
      <c r="E980" s="17"/>
    </row>
    <row r="981">
      <c r="E981" s="17"/>
    </row>
    <row r="982">
      <c r="E982" s="17"/>
    </row>
    <row r="983">
      <c r="E983" s="17"/>
    </row>
    <row r="984">
      <c r="E984" s="17"/>
    </row>
    <row r="985">
      <c r="E985" s="17"/>
    </row>
    <row r="986">
      <c r="E986" s="17"/>
    </row>
    <row r="987">
      <c r="E987" s="17"/>
    </row>
    <row r="988">
      <c r="E988" s="17"/>
    </row>
    <row r="989">
      <c r="E989" s="17"/>
    </row>
    <row r="990">
      <c r="E990" s="17"/>
    </row>
    <row r="991">
      <c r="E991" s="17"/>
    </row>
    <row r="992">
      <c r="E992" s="17"/>
    </row>
    <row r="993">
      <c r="E993" s="17"/>
    </row>
    <row r="994">
      <c r="E994" s="17"/>
    </row>
    <row r="995">
      <c r="E995" s="17"/>
    </row>
    <row r="996">
      <c r="E996" s="17"/>
    </row>
    <row r="997">
      <c r="E997" s="17"/>
    </row>
    <row r="998">
      <c r="E998" s="17"/>
    </row>
    <row r="999">
      <c r="E999" s="17"/>
    </row>
    <row r="1000">
      <c r="E1000" s="17"/>
    </row>
    <row r="1001">
      <c r="E1001" s="17"/>
    </row>
  </sheetData>
  <mergeCells count="2">
    <mergeCell ref="A1:Z1"/>
    <mergeCell ref="B2:D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17.63"/>
    <col customWidth="1" min="3" max="3" width="96.5"/>
    <col customWidth="1" min="4" max="4" width="24.63"/>
    <col customWidth="1" min="5" max="5" width="25.88"/>
    <col customWidth="1" min="6" max="6" width="14.38"/>
    <col customWidth="1" min="7" max="7" width="24.0"/>
    <col customWidth="1" min="8" max="8" width="12.5"/>
    <col customWidth="1" min="9" max="10" width="14.5"/>
    <col customWidth="1" min="11" max="11" width="16.38"/>
    <col customWidth="1" min="12" max="12" width="22.88"/>
    <col customWidth="1" min="13" max="13" width="24.0"/>
    <col customWidth="1" min="14" max="14" width="29.13"/>
    <col customWidth="1" min="15" max="16" width="12.88"/>
    <col customWidth="1" min="17" max="17" width="15.38"/>
    <col customWidth="1" min="18" max="18" width="14.38"/>
    <col customWidth="1" min="19" max="19" width="13.5"/>
    <col customWidth="1" min="20" max="20" width="13.88"/>
    <col customWidth="1" min="21" max="22" width="14.38"/>
    <col customWidth="1" min="23" max="23" width="19.5"/>
    <col customWidth="1" min="24" max="24" width="18.13"/>
    <col customWidth="1" min="25" max="25" width="20.13"/>
    <col customWidth="1" min="26" max="26" width="18.5"/>
    <col customWidth="1" min="27" max="27" width="15.88"/>
    <col customWidth="1" min="28" max="28" width="16.75"/>
    <col customWidth="1" min="29" max="29" width="18.5"/>
    <col customWidth="1" min="30" max="30" width="13.88"/>
    <col customWidth="1" min="31" max="32" width="22.13"/>
    <col customWidth="1" min="33" max="33" width="17.88"/>
    <col customWidth="1" min="34" max="34" width="23.13"/>
    <col customWidth="1" min="35" max="35" width="24.13"/>
    <col customWidth="1" min="36" max="36" width="19.88"/>
    <col customWidth="1" min="37" max="37" width="16.25"/>
    <col customWidth="1" min="38" max="38" width="9.5"/>
    <col customWidth="1" min="39" max="39" width="14.63"/>
    <col customWidth="1" min="40" max="40" width="13.38"/>
    <col customWidth="1" min="41" max="41" width="15.25"/>
    <col customWidth="1" min="42" max="42" width="15.0"/>
    <col customWidth="1" min="43" max="43" width="15.88"/>
    <col customWidth="1" min="44" max="44" width="7.88"/>
    <col customWidth="1" min="45" max="45" width="8.13"/>
    <col customWidth="1" min="46" max="46" width="9.25"/>
    <col customWidth="1" min="47" max="51" width="12.5"/>
    <col customWidth="1" min="52" max="68" width="61.38"/>
  </cols>
  <sheetData>
    <row r="1" ht="15.0" customHeight="1">
      <c r="A1" s="2"/>
      <c r="B1" s="4"/>
      <c r="C1" s="8" t="s">
        <v>7</v>
      </c>
      <c r="H1" s="10"/>
      <c r="I1" s="4"/>
      <c r="J1" s="4"/>
      <c r="K1" s="4"/>
      <c r="L1" s="13"/>
      <c r="M1" s="14"/>
      <c r="N1" s="16"/>
      <c r="O1" s="13"/>
      <c r="P1" s="13"/>
      <c r="Q1" s="13"/>
      <c r="R1" s="13"/>
      <c r="S1" s="13"/>
      <c r="T1" s="13"/>
      <c r="U1" s="13"/>
      <c r="V1" s="19"/>
      <c r="W1" s="19"/>
      <c r="X1" s="19"/>
      <c r="Y1" s="4"/>
      <c r="Z1" s="24"/>
      <c r="AA1" s="4"/>
      <c r="AB1" s="4"/>
      <c r="AC1" s="4"/>
      <c r="AD1" s="4"/>
      <c r="AE1" s="28"/>
      <c r="AF1" s="28"/>
      <c r="AG1" s="28"/>
      <c r="AH1" s="4"/>
      <c r="AI1" s="4"/>
      <c r="AJ1" s="34"/>
      <c r="AK1" s="38"/>
      <c r="AL1" s="38"/>
      <c r="AM1" s="41"/>
      <c r="AN1" s="38"/>
      <c r="AO1" s="42"/>
      <c r="AP1" s="44"/>
      <c r="AQ1" s="46"/>
      <c r="AR1" s="46"/>
      <c r="AS1" s="49"/>
      <c r="AT1" s="50"/>
      <c r="AU1" s="51"/>
      <c r="AV1" s="46"/>
      <c r="AW1" s="46"/>
      <c r="AX1" s="46"/>
      <c r="AY1" s="46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56"/>
      <c r="BW1" s="56"/>
      <c r="BX1" s="56"/>
      <c r="BY1" s="56"/>
      <c r="BZ1" s="56"/>
      <c r="CA1" s="56"/>
      <c r="CB1" s="56"/>
      <c r="CC1" s="56"/>
      <c r="CD1" s="56"/>
    </row>
    <row r="2" ht="15.75" customHeight="1">
      <c r="A2" s="2"/>
      <c r="B2" s="4" t="s">
        <v>21</v>
      </c>
      <c r="C2" s="4"/>
      <c r="D2" s="10"/>
      <c r="E2" s="10"/>
      <c r="F2" s="10"/>
      <c r="G2" s="10"/>
      <c r="H2" s="10"/>
      <c r="I2" s="4"/>
      <c r="J2" s="4"/>
      <c r="K2" s="4"/>
      <c r="L2" s="13"/>
      <c r="M2" s="14"/>
      <c r="N2" s="16"/>
      <c r="O2" s="13"/>
      <c r="P2" s="13"/>
      <c r="Q2" s="13"/>
      <c r="R2" s="13"/>
      <c r="S2" s="13"/>
      <c r="T2" s="13"/>
      <c r="U2" s="13"/>
      <c r="V2" s="19"/>
      <c r="W2" s="19"/>
      <c r="X2" s="19"/>
      <c r="Y2" s="4"/>
      <c r="Z2" s="24"/>
      <c r="AA2" s="4"/>
      <c r="AB2" s="4"/>
      <c r="AC2" s="4"/>
      <c r="AD2" s="4"/>
      <c r="AE2" s="58"/>
      <c r="AF2" s="58"/>
      <c r="AG2" s="58"/>
      <c r="AH2" s="4"/>
      <c r="AI2" s="4"/>
      <c r="AJ2" s="62"/>
      <c r="AK2" s="64"/>
      <c r="AL2" s="12"/>
      <c r="AM2" s="12"/>
      <c r="AN2" s="15"/>
      <c r="AO2" s="65"/>
      <c r="AP2" s="12"/>
      <c r="AQ2" s="15"/>
      <c r="AR2" s="68"/>
      <c r="AS2" s="12"/>
      <c r="AT2" s="12"/>
      <c r="AU2" s="15"/>
      <c r="AV2" s="69"/>
      <c r="AW2" s="69"/>
      <c r="AX2" s="69"/>
      <c r="AY2" s="69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56"/>
      <c r="BW2" s="56"/>
      <c r="BX2" s="56"/>
      <c r="BY2" s="56"/>
      <c r="BZ2" s="56"/>
      <c r="CA2" s="56"/>
      <c r="CB2" s="56"/>
      <c r="CC2" s="56"/>
      <c r="CD2" s="56"/>
    </row>
    <row r="3" ht="33.75" customHeight="1">
      <c r="A3" s="61" t="s">
        <v>27</v>
      </c>
      <c r="B3" s="63" t="s">
        <v>33</v>
      </c>
      <c r="C3" s="63" t="s">
        <v>36</v>
      </c>
      <c r="D3" s="63" t="s">
        <v>2</v>
      </c>
      <c r="E3" s="63" t="s">
        <v>39</v>
      </c>
      <c r="F3" s="63" t="s">
        <v>40</v>
      </c>
      <c r="G3" s="67" t="s">
        <v>42</v>
      </c>
      <c r="H3" s="63" t="s">
        <v>44</v>
      </c>
      <c r="I3" s="71" t="s">
        <v>47</v>
      </c>
      <c r="J3" s="72"/>
      <c r="K3" s="73"/>
      <c r="L3" s="74" t="s">
        <v>49</v>
      </c>
      <c r="M3" s="75" t="s">
        <v>4</v>
      </c>
      <c r="N3" s="76" t="s">
        <v>57</v>
      </c>
      <c r="O3" s="77" t="s">
        <v>60</v>
      </c>
      <c r="P3" s="73"/>
      <c r="Q3" s="71" t="s">
        <v>62</v>
      </c>
      <c r="R3" s="73"/>
      <c r="S3" s="78" t="s">
        <v>65</v>
      </c>
      <c r="T3" s="71" t="s">
        <v>67</v>
      </c>
      <c r="U3" s="73"/>
      <c r="V3" s="79" t="s">
        <v>70</v>
      </c>
      <c r="W3" s="71" t="s">
        <v>72</v>
      </c>
      <c r="X3" s="73"/>
      <c r="Y3" s="82" t="s">
        <v>74</v>
      </c>
      <c r="Z3" s="72"/>
      <c r="AA3" s="72"/>
      <c r="AB3" s="72"/>
      <c r="AC3" s="72"/>
      <c r="AD3" s="83"/>
      <c r="AE3" s="84" t="s">
        <v>76</v>
      </c>
      <c r="AF3" s="86" t="s">
        <v>79</v>
      </c>
      <c r="AG3" s="86" t="s">
        <v>82</v>
      </c>
      <c r="AH3" s="78" t="s">
        <v>83</v>
      </c>
      <c r="AI3" s="108" t="s">
        <v>84</v>
      </c>
      <c r="AJ3" s="111" t="s">
        <v>42</v>
      </c>
      <c r="AK3" s="114" t="s">
        <v>108</v>
      </c>
      <c r="AL3" s="12"/>
      <c r="AM3" s="12"/>
      <c r="AN3" s="15"/>
      <c r="AO3" s="117" t="s">
        <v>112</v>
      </c>
      <c r="AP3" s="12"/>
      <c r="AQ3" s="15"/>
      <c r="AR3" s="119" t="s">
        <v>67</v>
      </c>
      <c r="AS3" s="12"/>
      <c r="AT3" s="12"/>
      <c r="AU3" s="15"/>
      <c r="AV3" s="46"/>
      <c r="AW3" s="46"/>
      <c r="AX3" s="46"/>
      <c r="AY3" s="46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56"/>
      <c r="BW3" s="56"/>
      <c r="BX3" s="56"/>
      <c r="BY3" s="56"/>
      <c r="BZ3" s="56"/>
      <c r="CA3" s="56"/>
      <c r="CB3" s="56"/>
      <c r="CC3" s="56"/>
      <c r="CD3" s="56"/>
    </row>
    <row r="4" ht="15.75" customHeight="1">
      <c r="A4" s="100"/>
      <c r="B4" s="100"/>
      <c r="C4" s="100"/>
      <c r="D4" s="100"/>
      <c r="E4" s="100"/>
      <c r="F4" s="100"/>
      <c r="G4" s="102" t="s">
        <v>128</v>
      </c>
      <c r="H4" s="100"/>
      <c r="I4" s="102" t="s">
        <v>95</v>
      </c>
      <c r="J4" s="102" t="s">
        <v>97</v>
      </c>
      <c r="K4" s="102" t="s">
        <v>98</v>
      </c>
      <c r="L4" s="100"/>
      <c r="M4" s="100"/>
      <c r="N4" s="100"/>
      <c r="O4" s="105" t="s">
        <v>100</v>
      </c>
      <c r="P4" s="102" t="s">
        <v>102</v>
      </c>
      <c r="Q4" s="102" t="s">
        <v>100</v>
      </c>
      <c r="R4" s="102" t="s">
        <v>102</v>
      </c>
      <c r="S4" s="102" t="s">
        <v>132</v>
      </c>
      <c r="T4" s="102" t="s">
        <v>107</v>
      </c>
      <c r="U4" s="113" t="s">
        <v>110</v>
      </c>
      <c r="V4" s="100"/>
      <c r="W4" s="118" t="s">
        <v>111</v>
      </c>
      <c r="X4" s="122" t="s">
        <v>118</v>
      </c>
      <c r="Y4" s="102" t="s">
        <v>100</v>
      </c>
      <c r="Z4" s="102" t="s">
        <v>119</v>
      </c>
      <c r="AA4" s="102" t="s">
        <v>121</v>
      </c>
      <c r="AB4" s="137" t="s">
        <v>122</v>
      </c>
      <c r="AC4" s="102" t="s">
        <v>124</v>
      </c>
      <c r="AD4" s="102" t="s">
        <v>125</v>
      </c>
      <c r="AE4" s="129" t="s">
        <v>76</v>
      </c>
      <c r="AF4" s="131" t="s">
        <v>79</v>
      </c>
      <c r="AG4" s="131" t="s">
        <v>82</v>
      </c>
      <c r="AH4" s="140" t="s">
        <v>83</v>
      </c>
      <c r="AI4" s="102" t="s">
        <v>84</v>
      </c>
      <c r="AJ4" s="141" t="s">
        <v>159</v>
      </c>
      <c r="AK4" s="144" t="s">
        <v>95</v>
      </c>
      <c r="AL4" s="146" t="s">
        <v>97</v>
      </c>
      <c r="AM4" s="148" t="s">
        <v>165</v>
      </c>
      <c r="AN4" s="146" t="s">
        <v>168</v>
      </c>
      <c r="AO4" s="152" t="s">
        <v>171</v>
      </c>
      <c r="AP4" s="155" t="s">
        <v>176</v>
      </c>
      <c r="AQ4" s="157" t="s">
        <v>180</v>
      </c>
      <c r="AR4" s="159" t="s">
        <v>186</v>
      </c>
      <c r="AS4" s="160" t="s">
        <v>194</v>
      </c>
      <c r="AT4" s="159" t="s">
        <v>200</v>
      </c>
      <c r="AU4" s="159" t="s">
        <v>201</v>
      </c>
      <c r="AV4" s="46"/>
      <c r="AW4" s="46"/>
      <c r="AX4" s="46"/>
      <c r="AY4" s="46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56"/>
      <c r="BW4" s="56"/>
      <c r="BX4" s="56"/>
      <c r="BY4" s="56"/>
      <c r="BZ4" s="56"/>
      <c r="CA4" s="56"/>
      <c r="CB4" s="56"/>
      <c r="CC4" s="56"/>
      <c r="CD4" s="56"/>
    </row>
    <row r="5" ht="14.25" customHeight="1">
      <c r="A5" s="138" t="s">
        <v>138</v>
      </c>
      <c r="B5" s="102" t="s">
        <v>143</v>
      </c>
      <c r="C5" s="102" t="s">
        <v>146</v>
      </c>
      <c r="D5" s="102" t="s">
        <v>148</v>
      </c>
      <c r="E5" s="102" t="s">
        <v>149</v>
      </c>
      <c r="F5" s="102" t="s">
        <v>150</v>
      </c>
      <c r="G5" s="102" t="s">
        <v>151</v>
      </c>
      <c r="H5" s="102" t="s">
        <v>153</v>
      </c>
      <c r="I5" s="102" t="s">
        <v>155</v>
      </c>
      <c r="J5" s="102" t="s">
        <v>156</v>
      </c>
      <c r="K5" s="102" t="s">
        <v>158</v>
      </c>
      <c r="L5" s="168" t="s">
        <v>160</v>
      </c>
      <c r="M5" s="169" t="s">
        <v>161</v>
      </c>
      <c r="N5" s="102" t="s">
        <v>167</v>
      </c>
      <c r="O5" s="171" t="s">
        <v>170</v>
      </c>
      <c r="P5" s="102" t="s">
        <v>172</v>
      </c>
      <c r="Q5" s="102" t="s">
        <v>174</v>
      </c>
      <c r="R5" s="102" t="s">
        <v>175</v>
      </c>
      <c r="S5" s="102" t="s">
        <v>177</v>
      </c>
      <c r="T5" s="102" t="s">
        <v>178</v>
      </c>
      <c r="U5" s="113" t="s">
        <v>179</v>
      </c>
      <c r="V5" s="175" t="s">
        <v>185</v>
      </c>
      <c r="W5" s="102" t="s">
        <v>188</v>
      </c>
      <c r="X5" s="102" t="s">
        <v>189</v>
      </c>
      <c r="Y5" s="102" t="s">
        <v>190</v>
      </c>
      <c r="Z5" s="102" t="s">
        <v>191</v>
      </c>
      <c r="AA5" s="102" t="s">
        <v>192</v>
      </c>
      <c r="AB5" s="102" t="s">
        <v>195</v>
      </c>
      <c r="AC5" s="102" t="s">
        <v>197</v>
      </c>
      <c r="AD5" s="102" t="s">
        <v>199</v>
      </c>
      <c r="AE5" s="129" t="s">
        <v>202</v>
      </c>
      <c r="AF5" s="129" t="s">
        <v>202</v>
      </c>
      <c r="AG5" s="129" t="s">
        <v>204</v>
      </c>
      <c r="AH5" s="102" t="s">
        <v>206</v>
      </c>
      <c r="AI5" s="177" t="s">
        <v>210</v>
      </c>
      <c r="AJ5" s="141" t="s">
        <v>151</v>
      </c>
      <c r="AK5" s="178" t="s">
        <v>155</v>
      </c>
      <c r="AL5" s="178" t="s">
        <v>156</v>
      </c>
      <c r="AM5" s="148" t="s">
        <v>234</v>
      </c>
      <c r="AN5" s="146" t="s">
        <v>235</v>
      </c>
      <c r="AO5" s="152" t="s">
        <v>236</v>
      </c>
      <c r="AP5" s="155" t="s">
        <v>235</v>
      </c>
      <c r="AQ5" s="157" t="s">
        <v>180</v>
      </c>
      <c r="AR5" s="180" t="s">
        <v>186</v>
      </c>
      <c r="AS5" s="181" t="s">
        <v>194</v>
      </c>
      <c r="AT5" s="180" t="s">
        <v>200</v>
      </c>
      <c r="AU5" s="180" t="s">
        <v>240</v>
      </c>
      <c r="AV5" s="46"/>
      <c r="AW5" s="46"/>
      <c r="AX5" s="46"/>
      <c r="AY5" s="46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56"/>
      <c r="BW5" s="56"/>
      <c r="BX5" s="56"/>
      <c r="BY5" s="56"/>
      <c r="BZ5" s="56"/>
      <c r="CA5" s="56"/>
      <c r="CB5" s="56"/>
      <c r="CC5" s="56"/>
      <c r="CD5" s="56"/>
    </row>
    <row r="6" ht="22.5" customHeight="1">
      <c r="A6" s="170">
        <v>1.0</v>
      </c>
      <c r="B6" s="173" t="s">
        <v>223</v>
      </c>
      <c r="C6" s="182" t="str">
        <f t="array" ref="C6">_xlfn.XLOOKUP(G6,DATABASE!$A$2:$A$806,DATABASE!$B$2:$B$806)</f>
        <v>Bank Jatim Internet Kantor Pusat; Jl.Basuki Rahmat No. 98-104, Surabaya ( Astinet )</v>
      </c>
      <c r="D6" s="184" t="str">
        <f t="array" ref="D6">_xlfn.XLOOKUP(G6,DATABASE!$A$2:$A$808,DATABASE!$C$2:$C$808)</f>
        <v>INTERNET KANTOR PUSAT</v>
      </c>
      <c r="E6" s="184" t="s">
        <v>242</v>
      </c>
      <c r="F6" s="193" t="s">
        <v>243</v>
      </c>
      <c r="G6" s="184" t="s">
        <v>181</v>
      </c>
      <c r="H6" s="184">
        <v>202512.0</v>
      </c>
      <c r="I6" s="186" t="s">
        <v>248</v>
      </c>
      <c r="J6" s="188"/>
      <c r="K6" s="184"/>
      <c r="L6" s="189" t="s">
        <v>184</v>
      </c>
      <c r="M6" s="190" t="s">
        <v>252</v>
      </c>
      <c r="N6" s="191">
        <v>46022.0</v>
      </c>
      <c r="O6" s="192">
        <v>12390.4</v>
      </c>
      <c r="P6" s="194"/>
      <c r="Q6" s="195">
        <f t="shared" ref="Q6:R6" si="1">(O6*24*3600*30/8)/100000</f>
        <v>40144.896</v>
      </c>
      <c r="R6" s="195">
        <f t="shared" si="1"/>
        <v>0</v>
      </c>
      <c r="S6" s="200">
        <v>0.0</v>
      </c>
      <c r="T6" s="201">
        <f>(V6-S6)/V6</f>
        <v>1</v>
      </c>
      <c r="U6" s="201">
        <v>0.99</v>
      </c>
      <c r="V6" s="182">
        <v>720.0</v>
      </c>
      <c r="W6" s="182">
        <f t="shared" ref="W6:W559" si="3">IF(T6&lt;99%,((S6-V6)/720)*Y6,0)</f>
        <v>0</v>
      </c>
      <c r="X6" s="203" t="s">
        <v>291</v>
      </c>
      <c r="Y6" s="204">
        <v>2.0412151E7</v>
      </c>
      <c r="Z6" s="205"/>
      <c r="AA6" s="182"/>
      <c r="AB6" s="182"/>
      <c r="AC6" s="182"/>
      <c r="AD6" s="182"/>
      <c r="AE6" s="206">
        <f t="shared" ref="AE6:AE74" si="4">SUM(Y6:AD6)</f>
        <v>20412151</v>
      </c>
      <c r="AF6" s="207">
        <f t="shared" ref="AF6:AF559" si="5">IFERROR(AE6+W6,0)</f>
        <v>20412151</v>
      </c>
      <c r="AG6" s="207">
        <v>1.0731328E8</v>
      </c>
      <c r="AH6" s="170"/>
      <c r="AI6" s="208" t="s">
        <v>315</v>
      </c>
      <c r="AJ6" s="210" t="s">
        <v>181</v>
      </c>
      <c r="AK6" s="38" t="s">
        <v>248</v>
      </c>
      <c r="AL6" s="38"/>
      <c r="AM6" s="38" t="str">
        <f t="shared" ref="AM6:AM22" si="6">VLOOKUP(AJ6,'[1]Master Jaringan Des 2025(792)'!$D$2:$E$795,2,0)</f>
        <v>#REF!</v>
      </c>
      <c r="AN6" s="38" t="str">
        <f t="shared" ref="AN6:AN147" si="7">AM6=AK6</f>
        <v>#REF!</v>
      </c>
      <c r="AO6" s="42">
        <v>2.0412151E7</v>
      </c>
      <c r="AP6" s="215" t="b">
        <f t="shared" ref="AP6:AP559" si="8">AO6=Y6</f>
        <v>1</v>
      </c>
      <c r="AQ6" s="211"/>
      <c r="AR6" s="216">
        <f t="shared" ref="AR6:AR551" si="9">IFERROR(VLOOKUP(AX5,'[2]Availability Des25'!$C$5:$G$18,5,0),0)</f>
        <v>0</v>
      </c>
      <c r="AS6" s="217">
        <f t="shared" ref="AS6:AS551" si="10">IFERROR(VLOOKUP(AX5,'[2]Availability Des25'!$C$5:$H$18,6,0),0)</f>
        <v>0</v>
      </c>
      <c r="AT6" s="218">
        <f t="shared" ref="AT6:AT551" si="11">IFERROR(VLOOKUP(AX5,'[2]Availability Des25'!$C$5:$I$18,7,0),0)</f>
        <v>0</v>
      </c>
      <c r="AU6" s="219"/>
      <c r="AV6" s="46"/>
      <c r="AW6" s="46"/>
      <c r="AX6" s="46"/>
      <c r="AY6" s="46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</row>
    <row r="7" ht="22.5" customHeight="1">
      <c r="A7" s="170">
        <f t="shared" ref="A7:A796" si="12">A6+1</f>
        <v>2</v>
      </c>
      <c r="B7" s="173" t="s">
        <v>223</v>
      </c>
      <c r="C7" s="182" t="str">
        <f t="array" ref="C7">_xlfn.XLOOKUP(G7,DATABASE!$A$2:$A$808,DATABASE!$B$2:$B$808)</f>
        <v>Bank Jatim Backhaul VPN IP Kantor Pusat; Jl. Basuki Rahmat No 98-104 Surabaya</v>
      </c>
      <c r="D7" s="184" t="str">
        <f t="array" ref="D7">_xlfn.XLOOKUP(G7,DATABASE!$A$2:$A$808,DATABASE!$C$2:$C$808)</f>
        <v>WAN KANTOR PUSAT</v>
      </c>
      <c r="E7" s="184" t="s">
        <v>351</v>
      </c>
      <c r="F7" s="193" t="s">
        <v>243</v>
      </c>
      <c r="G7" s="184" t="s">
        <v>354</v>
      </c>
      <c r="H7" s="184">
        <v>202512.0</v>
      </c>
      <c r="I7" s="186" t="s">
        <v>248</v>
      </c>
      <c r="J7" s="188"/>
      <c r="K7" s="184"/>
      <c r="L7" s="182" t="s">
        <v>356</v>
      </c>
      <c r="M7" s="191">
        <v>43199.0</v>
      </c>
      <c r="N7" s="191">
        <v>46022.0</v>
      </c>
      <c r="O7" s="192">
        <v>48363.52</v>
      </c>
      <c r="P7" s="194"/>
      <c r="Q7" s="195">
        <f t="shared" ref="Q7:R7" si="2">(O7*24*3600*30/8)/100000</f>
        <v>156697.8048</v>
      </c>
      <c r="R7" s="195">
        <f t="shared" si="2"/>
        <v>0</v>
      </c>
      <c r="S7" s="200">
        <v>0.0</v>
      </c>
      <c r="T7" s="201">
        <f t="shared" ref="T7:T559" si="14">(V7-S7)/V7*100%</f>
        <v>1</v>
      </c>
      <c r="U7" s="201">
        <v>0.99</v>
      </c>
      <c r="V7" s="182">
        <v>720.0</v>
      </c>
      <c r="W7" s="182">
        <f t="shared" si="3"/>
        <v>0</v>
      </c>
      <c r="X7" s="203" t="s">
        <v>291</v>
      </c>
      <c r="Y7" s="195">
        <v>2.0776E7</v>
      </c>
      <c r="Z7" s="182"/>
      <c r="AA7" s="182"/>
      <c r="AB7" s="182"/>
      <c r="AC7" s="182"/>
      <c r="AD7" s="182"/>
      <c r="AE7" s="206">
        <f t="shared" si="4"/>
        <v>20776000</v>
      </c>
      <c r="AF7" s="207">
        <f t="shared" si="5"/>
        <v>20776000</v>
      </c>
      <c r="AG7" s="184"/>
      <c r="AH7" s="170"/>
      <c r="AI7" s="208" t="s">
        <v>315</v>
      </c>
      <c r="AJ7" s="210" t="s">
        <v>354</v>
      </c>
      <c r="AK7" s="38" t="s">
        <v>248</v>
      </c>
      <c r="AL7" s="38"/>
      <c r="AM7" s="38" t="str">
        <f t="shared" si="6"/>
        <v>#REF!</v>
      </c>
      <c r="AN7" s="38" t="str">
        <f t="shared" si="7"/>
        <v>#REF!</v>
      </c>
      <c r="AO7" s="42">
        <v>2.0776E7</v>
      </c>
      <c r="AP7" s="215" t="b">
        <f t="shared" si="8"/>
        <v>1</v>
      </c>
      <c r="AQ7" s="211"/>
      <c r="AR7" s="216">
        <f t="shared" si="9"/>
        <v>0</v>
      </c>
      <c r="AS7" s="217">
        <f t="shared" si="10"/>
        <v>0</v>
      </c>
      <c r="AT7" s="218">
        <f t="shared" si="11"/>
        <v>0</v>
      </c>
      <c r="AU7" s="219"/>
      <c r="AV7" s="46"/>
      <c r="AW7" s="46"/>
      <c r="AX7" s="46"/>
      <c r="AY7" s="46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56"/>
      <c r="BW7" s="56"/>
      <c r="BX7" s="56"/>
      <c r="BY7" s="56"/>
      <c r="BZ7" s="56"/>
      <c r="CA7" s="56"/>
      <c r="CB7" s="56"/>
      <c r="CC7" s="56"/>
      <c r="CD7" s="56"/>
    </row>
    <row r="8" ht="22.5" customHeight="1">
      <c r="A8" s="170">
        <f t="shared" si="12"/>
        <v>3</v>
      </c>
      <c r="B8" s="173" t="s">
        <v>223</v>
      </c>
      <c r="C8" s="220" t="str">
        <f t="array" ref="C8">_xlfn.XLOOKUP(G8,DATABASE!$A$2:$A$806,DATABASE!$B$2:$B$806)</f>
        <v>Bank Jatim Neucentrix Gubeng,  Jl.Sumatera No.131 Lt 3 Kec Gubeng , Surabaya</v>
      </c>
      <c r="D8" s="184" t="str">
        <f t="array" ref="D8">_xlfn.XLOOKUP(G8,DATABASE!$A$2:$A$808,DATABASE!$C$2:$C$808)</f>
        <v>COLOCATION</v>
      </c>
      <c r="E8" s="221" t="s">
        <v>392</v>
      </c>
      <c r="F8" s="222" t="s">
        <v>396</v>
      </c>
      <c r="G8" s="223" t="s">
        <v>71</v>
      </c>
      <c r="H8" s="221">
        <v>202512.0</v>
      </c>
      <c r="I8" s="239" t="s">
        <v>443</v>
      </c>
      <c r="J8" s="220"/>
      <c r="K8" s="221"/>
      <c r="L8" s="225" t="s">
        <v>78</v>
      </c>
      <c r="M8" s="226">
        <v>46003.0</v>
      </c>
      <c r="N8" s="227">
        <v>46003.0</v>
      </c>
      <c r="O8" s="228">
        <v>234.11</v>
      </c>
      <c r="P8" s="230"/>
      <c r="Q8" s="232">
        <f t="shared" ref="Q8:R8" si="13">(O8*24*3600*30/8)/100000</f>
        <v>758.5164</v>
      </c>
      <c r="R8" s="232">
        <f t="shared" si="13"/>
        <v>0</v>
      </c>
      <c r="S8" s="200">
        <v>0.0</v>
      </c>
      <c r="T8" s="233">
        <f t="shared" si="14"/>
        <v>1</v>
      </c>
      <c r="U8" s="233">
        <v>0.99</v>
      </c>
      <c r="V8" s="220">
        <v>720.0</v>
      </c>
      <c r="W8" s="220">
        <f t="shared" si="3"/>
        <v>0</v>
      </c>
      <c r="X8" s="234" t="s">
        <v>291</v>
      </c>
      <c r="Y8" s="235">
        <v>1377297.0</v>
      </c>
      <c r="Z8" s="220"/>
      <c r="AA8" s="220"/>
      <c r="AB8" s="220"/>
      <c r="AC8" s="235">
        <v>0.0</v>
      </c>
      <c r="AD8" s="220"/>
      <c r="AE8" s="236">
        <f t="shared" si="4"/>
        <v>1377297</v>
      </c>
      <c r="AF8" s="237">
        <f t="shared" si="5"/>
        <v>1377297</v>
      </c>
      <c r="AG8" s="221"/>
      <c r="AH8" s="238"/>
      <c r="AI8" s="225" t="s">
        <v>434</v>
      </c>
      <c r="AJ8" s="248" t="s">
        <v>477</v>
      </c>
      <c r="AK8" s="249" t="s">
        <v>480</v>
      </c>
      <c r="AL8" s="249"/>
      <c r="AM8" s="249" t="str">
        <f t="shared" si="6"/>
        <v>#REF!</v>
      </c>
      <c r="AN8" s="249" t="str">
        <f t="shared" si="7"/>
        <v>#REF!</v>
      </c>
      <c r="AO8" s="251">
        <v>2295495.0</v>
      </c>
      <c r="AP8" s="253" t="b">
        <f t="shared" si="8"/>
        <v>0</v>
      </c>
      <c r="AQ8" s="254"/>
      <c r="AR8" s="257">
        <f t="shared" si="9"/>
        <v>0</v>
      </c>
      <c r="AS8" s="259">
        <f t="shared" si="10"/>
        <v>0</v>
      </c>
      <c r="AT8" s="261">
        <f t="shared" si="11"/>
        <v>0</v>
      </c>
      <c r="AU8" s="263"/>
      <c r="AV8" s="254"/>
      <c r="AW8" s="254"/>
      <c r="AX8" s="254"/>
      <c r="AY8" s="254"/>
      <c r="AZ8" s="265"/>
      <c r="BA8" s="265"/>
      <c r="BB8" s="265"/>
      <c r="BC8" s="265"/>
      <c r="BD8" s="265"/>
      <c r="BE8" s="265"/>
      <c r="BF8" s="265"/>
      <c r="BG8" s="265"/>
      <c r="BH8" s="265"/>
      <c r="BI8" s="265"/>
      <c r="BJ8" s="265"/>
      <c r="BK8" s="265"/>
      <c r="BL8" s="265"/>
      <c r="BM8" s="265"/>
      <c r="BN8" s="265"/>
      <c r="BO8" s="265"/>
      <c r="BP8" s="265"/>
      <c r="BQ8" s="265"/>
      <c r="BR8" s="265"/>
      <c r="BS8" s="265"/>
      <c r="BT8" s="265"/>
      <c r="BU8" s="265"/>
      <c r="BV8" s="267"/>
      <c r="BW8" s="267"/>
      <c r="BX8" s="267"/>
      <c r="BY8" s="267"/>
      <c r="BZ8" s="267"/>
      <c r="CA8" s="267"/>
      <c r="CB8" s="267"/>
      <c r="CC8" s="267"/>
      <c r="CD8" s="267"/>
      <c r="CE8" s="267"/>
      <c r="CF8" s="267"/>
      <c r="CG8" s="267"/>
      <c r="CH8" s="267"/>
      <c r="CI8" s="267"/>
      <c r="CJ8" s="267"/>
      <c r="CK8" s="267"/>
      <c r="CL8" s="267"/>
    </row>
    <row r="9" ht="22.5" customHeight="1">
      <c r="A9" s="170">
        <f t="shared" si="12"/>
        <v>4</v>
      </c>
      <c r="B9" s="173" t="s">
        <v>223</v>
      </c>
      <c r="C9" s="182" t="str">
        <f t="array" ref="C9">_xlfn.XLOOKUP(G9,DATABASE!$A$2:$A$809,DATABASE!$B$2:$B$809)</f>
        <v>Bank Jatim u/ PT ACS, JL. Soekarno Hatta 269,Bandung (SMS Banking Primary)</v>
      </c>
      <c r="D9" s="184" t="str">
        <f t="array" ref="D9">_xlfn.XLOOKUP(G9,DATABASE!$A$2:$A$809,DATABASE!$C$2:$C$809)</f>
        <v>H2H</v>
      </c>
      <c r="E9" s="240" t="s">
        <v>351</v>
      </c>
      <c r="F9" s="241" t="s">
        <v>457</v>
      </c>
      <c r="G9" s="240" t="s">
        <v>458</v>
      </c>
      <c r="H9" s="240">
        <v>202512.0</v>
      </c>
      <c r="I9" s="240" t="s">
        <v>461</v>
      </c>
      <c r="J9" s="242"/>
      <c r="K9" s="241"/>
      <c r="L9" s="243" t="s">
        <v>464</v>
      </c>
      <c r="M9" s="244" t="s">
        <v>466</v>
      </c>
      <c r="N9" s="270"/>
      <c r="O9" s="246">
        <v>5.949999999999999</v>
      </c>
      <c r="P9" s="244"/>
      <c r="Q9" s="247">
        <f t="shared" ref="Q9:R9" si="15">(O9*24*3600*30/8)/100000</f>
        <v>19.278</v>
      </c>
      <c r="R9" s="247">
        <f t="shared" si="15"/>
        <v>0</v>
      </c>
      <c r="S9" s="200">
        <v>0.0</v>
      </c>
      <c r="T9" s="250">
        <f t="shared" si="14"/>
        <v>1</v>
      </c>
      <c r="U9" s="250">
        <v>0.99</v>
      </c>
      <c r="V9" s="242">
        <v>720.0</v>
      </c>
      <c r="W9" s="242">
        <f t="shared" si="3"/>
        <v>0</v>
      </c>
      <c r="X9" s="252" t="s">
        <v>291</v>
      </c>
      <c r="Y9" s="255">
        <v>0.0</v>
      </c>
      <c r="Z9" s="256"/>
      <c r="AA9" s="258"/>
      <c r="AB9" s="273">
        <v>1391891.0</v>
      </c>
      <c r="AC9" s="242"/>
      <c r="AD9" s="242"/>
      <c r="AE9" s="262">
        <f t="shared" si="4"/>
        <v>1391891</v>
      </c>
      <c r="AF9" s="264">
        <f t="shared" si="5"/>
        <v>1391891</v>
      </c>
      <c r="AG9" s="240"/>
      <c r="AH9" s="266"/>
      <c r="AI9" s="268" t="s">
        <v>498</v>
      </c>
      <c r="AJ9" s="274" t="s">
        <v>458</v>
      </c>
      <c r="AK9" s="275" t="s">
        <v>461</v>
      </c>
      <c r="AL9" s="275"/>
      <c r="AM9" s="275" t="str">
        <f t="shared" si="6"/>
        <v>#REF!</v>
      </c>
      <c r="AN9" s="275" t="str">
        <f t="shared" si="7"/>
        <v>#REF!</v>
      </c>
      <c r="AO9" s="276">
        <v>2319819.0</v>
      </c>
      <c r="AP9" s="277" t="b">
        <f t="shared" si="8"/>
        <v>0</v>
      </c>
      <c r="AQ9" s="278"/>
      <c r="AR9" s="279">
        <f t="shared" si="9"/>
        <v>0</v>
      </c>
      <c r="AS9" s="280">
        <f t="shared" si="10"/>
        <v>0</v>
      </c>
      <c r="AT9" s="281">
        <f t="shared" si="11"/>
        <v>0</v>
      </c>
      <c r="AU9" s="278"/>
      <c r="AV9" s="282"/>
      <c r="AW9" s="46"/>
      <c r="AX9" s="46"/>
      <c r="AY9" s="46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56"/>
      <c r="BW9" s="56"/>
      <c r="BX9" s="56"/>
      <c r="BY9" s="56"/>
      <c r="BZ9" s="56"/>
      <c r="CA9" s="56"/>
      <c r="CB9" s="56"/>
      <c r="CC9" s="56"/>
      <c r="CD9" s="56"/>
    </row>
    <row r="10" ht="22.5" customHeight="1">
      <c r="A10" s="170">
        <f t="shared" si="12"/>
        <v>5</v>
      </c>
      <c r="B10" s="173" t="s">
        <v>223</v>
      </c>
      <c r="C10" s="182" t="str">
        <f t="array" ref="C10">_xlfn.XLOOKUP(G10,DATABASE!$A$2:$A$806,DATABASE!$B$2:$B$806)</f>
        <v>Bank Jatim u/ Host To Host Finnet ; Jl Kapt.Subijanto Graha Telkom Sigma Lt. 3 BSD Lekong - Serpong</v>
      </c>
      <c r="D10" s="184" t="str">
        <f t="array" ref="D10">_xlfn.XLOOKUP(G10,DATABASE!$A$2:$A$809,DATABASE!$C$2:$C$809)</f>
        <v>H2H</v>
      </c>
      <c r="E10" s="184" t="s">
        <v>351</v>
      </c>
      <c r="F10" s="184" t="s">
        <v>243</v>
      </c>
      <c r="G10" s="184" t="s">
        <v>193</v>
      </c>
      <c r="H10" s="184">
        <v>202512.0</v>
      </c>
      <c r="I10" s="186" t="s">
        <v>461</v>
      </c>
      <c r="J10" s="184"/>
      <c r="K10" s="184"/>
      <c r="L10" s="182" t="s">
        <v>198</v>
      </c>
      <c r="M10" s="191">
        <v>42278.0</v>
      </c>
      <c r="N10" s="191"/>
      <c r="O10" s="192">
        <v>1.72108</v>
      </c>
      <c r="P10" s="194"/>
      <c r="Q10" s="195">
        <f t="shared" ref="Q10:R10" si="16">(O10*24*3600*30/8)/100000</f>
        <v>5.5762992</v>
      </c>
      <c r="R10" s="195">
        <f t="shared" si="16"/>
        <v>0</v>
      </c>
      <c r="S10" s="200">
        <v>0.0</v>
      </c>
      <c r="T10" s="201">
        <f t="shared" si="14"/>
        <v>1</v>
      </c>
      <c r="U10" s="201">
        <v>0.99</v>
      </c>
      <c r="V10" s="182">
        <v>720.0</v>
      </c>
      <c r="W10" s="182">
        <f t="shared" si="3"/>
        <v>0</v>
      </c>
      <c r="X10" s="203" t="s">
        <v>291</v>
      </c>
      <c r="Y10" s="204">
        <v>2319819.0</v>
      </c>
      <c r="Z10" s="204"/>
      <c r="AA10" s="182"/>
      <c r="AB10" s="182"/>
      <c r="AC10" s="182"/>
      <c r="AD10" s="182"/>
      <c r="AE10" s="206">
        <f t="shared" si="4"/>
        <v>2319819</v>
      </c>
      <c r="AF10" s="207">
        <f t="shared" si="5"/>
        <v>2319819</v>
      </c>
      <c r="AG10" s="184"/>
      <c r="AH10" s="170"/>
      <c r="AI10" s="271"/>
      <c r="AJ10" s="210" t="s">
        <v>193</v>
      </c>
      <c r="AK10" s="38" t="s">
        <v>461</v>
      </c>
      <c r="AL10" s="38"/>
      <c r="AM10" s="38" t="str">
        <f t="shared" si="6"/>
        <v>#REF!</v>
      </c>
      <c r="AN10" s="38" t="str">
        <f t="shared" si="7"/>
        <v>#REF!</v>
      </c>
      <c r="AO10" s="42">
        <v>2319819.0</v>
      </c>
      <c r="AP10" s="215" t="b">
        <f t="shared" si="8"/>
        <v>1</v>
      </c>
      <c r="AQ10" s="211"/>
      <c r="AR10" s="216">
        <f t="shared" si="9"/>
        <v>0</v>
      </c>
      <c r="AS10" s="217">
        <f t="shared" si="10"/>
        <v>0</v>
      </c>
      <c r="AT10" s="218">
        <f t="shared" si="11"/>
        <v>0</v>
      </c>
      <c r="AU10" s="219"/>
      <c r="AV10" s="46"/>
      <c r="AW10" s="46"/>
      <c r="AX10" s="46"/>
      <c r="AY10" s="46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56"/>
      <c r="BW10" s="56"/>
      <c r="BX10" s="56"/>
      <c r="BY10" s="56"/>
      <c r="BZ10" s="56"/>
      <c r="CA10" s="56"/>
      <c r="CB10" s="56"/>
      <c r="CC10" s="56"/>
      <c r="CD10" s="56"/>
    </row>
    <row r="11" ht="22.5" customHeight="1">
      <c r="A11" s="170">
        <f t="shared" si="12"/>
        <v>6</v>
      </c>
      <c r="B11" s="173" t="s">
        <v>223</v>
      </c>
      <c r="C11" s="182" t="str">
        <f t="array" ref="C11">_xlfn.XLOOKUP(G11,DATABASE!$A$2:$A$806,DATABASE!$B$2:$B$806)</f>
        <v>Bank Jatim u/ Host To Host MPN G2 KEMENKEU; Graha Telkom Sigma Lt 3 BSD Tangerang</v>
      </c>
      <c r="D11" s="184" t="str">
        <f t="array" ref="D11">_xlfn.XLOOKUP(G11,DATABASE!$A$2:$A$809,DATABASE!$C$2:$C$809)</f>
        <v>H2H</v>
      </c>
      <c r="E11" s="184" t="s">
        <v>351</v>
      </c>
      <c r="F11" s="184" t="s">
        <v>243</v>
      </c>
      <c r="G11" s="184" t="s">
        <v>553</v>
      </c>
      <c r="H11" s="184">
        <v>202512.0</v>
      </c>
      <c r="I11" s="184" t="s">
        <v>461</v>
      </c>
      <c r="J11" s="182"/>
      <c r="K11" s="184"/>
      <c r="L11" s="182" t="s">
        <v>554</v>
      </c>
      <c r="M11" s="191">
        <v>42099.0</v>
      </c>
      <c r="N11" s="191"/>
      <c r="O11" s="192">
        <v>15.3</v>
      </c>
      <c r="P11" s="194"/>
      <c r="Q11" s="195">
        <f t="shared" ref="Q11:R11" si="17">(O11*24*3600*30/8)/100000</f>
        <v>49.572</v>
      </c>
      <c r="R11" s="195">
        <f t="shared" si="17"/>
        <v>0</v>
      </c>
      <c r="S11" s="200">
        <v>0.0</v>
      </c>
      <c r="T11" s="201">
        <f t="shared" si="14"/>
        <v>1</v>
      </c>
      <c r="U11" s="201">
        <v>0.99</v>
      </c>
      <c r="V11" s="182">
        <v>720.0</v>
      </c>
      <c r="W11" s="182">
        <f t="shared" si="3"/>
        <v>0</v>
      </c>
      <c r="X11" s="203" t="s">
        <v>291</v>
      </c>
      <c r="Y11" s="204">
        <v>2319819.0</v>
      </c>
      <c r="Z11" s="182"/>
      <c r="AA11" s="182"/>
      <c r="AB11" s="182"/>
      <c r="AC11" s="182"/>
      <c r="AD11" s="182"/>
      <c r="AE11" s="206">
        <f t="shared" si="4"/>
        <v>2319819</v>
      </c>
      <c r="AF11" s="207">
        <f t="shared" si="5"/>
        <v>2319819</v>
      </c>
      <c r="AG11" s="184"/>
      <c r="AH11" s="170"/>
      <c r="AI11" s="184"/>
      <c r="AJ11" s="210" t="s">
        <v>553</v>
      </c>
      <c r="AK11" s="38" t="s">
        <v>461</v>
      </c>
      <c r="AL11" s="38"/>
      <c r="AM11" s="38" t="str">
        <f t="shared" si="6"/>
        <v>#REF!</v>
      </c>
      <c r="AN11" s="38" t="str">
        <f t="shared" si="7"/>
        <v>#REF!</v>
      </c>
      <c r="AO11" s="42">
        <v>2319819.0</v>
      </c>
      <c r="AP11" s="215" t="b">
        <f t="shared" si="8"/>
        <v>1</v>
      </c>
      <c r="AQ11" s="211"/>
      <c r="AR11" s="216">
        <f t="shared" si="9"/>
        <v>0</v>
      </c>
      <c r="AS11" s="217">
        <f t="shared" si="10"/>
        <v>0</v>
      </c>
      <c r="AT11" s="218">
        <f t="shared" si="11"/>
        <v>0</v>
      </c>
      <c r="AU11" s="219"/>
      <c r="AV11" s="46"/>
      <c r="AW11" s="46"/>
      <c r="AX11" s="46"/>
      <c r="AY11" s="46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56"/>
      <c r="BW11" s="56"/>
      <c r="BX11" s="56"/>
      <c r="BY11" s="56"/>
      <c r="BZ11" s="56"/>
      <c r="CA11" s="56"/>
      <c r="CB11" s="56"/>
      <c r="CC11" s="56"/>
      <c r="CD11" s="56"/>
    </row>
    <row r="12" ht="22.5" customHeight="1">
      <c r="A12" s="170">
        <f t="shared" si="12"/>
        <v>7</v>
      </c>
      <c r="B12" s="173" t="s">
        <v>223</v>
      </c>
      <c r="C12" s="182" t="str">
        <f t="array" ref="C12">_xlfn.XLOOKUP(G12,DATABASE!$A$2:$A$806,DATABASE!$B$2:$B$806)</f>
        <v>Bank Jatim u/ Bandwith Pelaporan Aplikasi BI-RTGS/SSSS/ETP, Bank Indonesia - RTGS; Telkom Sigma Lakarsantri IVC Surabaya</v>
      </c>
      <c r="D12" s="286" t="str">
        <f t="array" ref="D12">_xlfn.XLOOKUP(G12,DATABASE!$A$2:$A$809,DATABASE!$C$2:$C$809)</f>
        <v>Aplikasi BI-RTGS/SSSS/ETP BI</v>
      </c>
      <c r="E12" s="286" t="s">
        <v>571</v>
      </c>
      <c r="F12" s="184" t="s">
        <v>243</v>
      </c>
      <c r="G12" s="184" t="s">
        <v>228</v>
      </c>
      <c r="H12" s="184">
        <v>202512.0</v>
      </c>
      <c r="I12" s="287" t="s">
        <v>575</v>
      </c>
      <c r="J12" s="182"/>
      <c r="K12" s="184"/>
      <c r="L12" s="288" t="s">
        <v>231</v>
      </c>
      <c r="M12" s="194" t="s">
        <v>579</v>
      </c>
      <c r="N12" s="191"/>
      <c r="O12" s="192">
        <v>86.18</v>
      </c>
      <c r="P12" s="194"/>
      <c r="Q12" s="195">
        <f t="shared" ref="Q12:R12" si="18">(O12*24*3600*30/8)/100000</f>
        <v>279.2232</v>
      </c>
      <c r="R12" s="195">
        <f t="shared" si="18"/>
        <v>0</v>
      </c>
      <c r="S12" s="200">
        <v>0.0</v>
      </c>
      <c r="T12" s="201">
        <f t="shared" si="14"/>
        <v>1</v>
      </c>
      <c r="U12" s="201">
        <v>0.99</v>
      </c>
      <c r="V12" s="182">
        <v>720.0</v>
      </c>
      <c r="W12" s="182">
        <f t="shared" si="3"/>
        <v>0</v>
      </c>
      <c r="X12" s="203" t="s">
        <v>291</v>
      </c>
      <c r="Y12" s="204">
        <v>5782000.0</v>
      </c>
      <c r="Z12" s="182"/>
      <c r="AA12" s="182"/>
      <c r="AB12" s="182"/>
      <c r="AC12" s="182"/>
      <c r="AD12" s="182"/>
      <c r="AE12" s="206">
        <f t="shared" si="4"/>
        <v>5782000</v>
      </c>
      <c r="AF12" s="207">
        <f t="shared" si="5"/>
        <v>5782000</v>
      </c>
      <c r="AG12" s="184"/>
      <c r="AH12" s="170"/>
      <c r="AI12" s="290" t="s">
        <v>591</v>
      </c>
      <c r="AJ12" s="210" t="s">
        <v>228</v>
      </c>
      <c r="AK12" s="38" t="s">
        <v>575</v>
      </c>
      <c r="AL12" s="38"/>
      <c r="AM12" s="38" t="str">
        <f t="shared" si="6"/>
        <v>#REF!</v>
      </c>
      <c r="AN12" s="38" t="str">
        <f t="shared" si="7"/>
        <v>#REF!</v>
      </c>
      <c r="AO12" s="42">
        <v>5782000.0</v>
      </c>
      <c r="AP12" s="215" t="b">
        <f t="shared" si="8"/>
        <v>1</v>
      </c>
      <c r="AQ12" s="211"/>
      <c r="AR12" s="216">
        <f t="shared" si="9"/>
        <v>0</v>
      </c>
      <c r="AS12" s="217">
        <f t="shared" si="10"/>
        <v>0</v>
      </c>
      <c r="AT12" s="218">
        <f t="shared" si="11"/>
        <v>0</v>
      </c>
      <c r="AU12" s="219"/>
      <c r="AV12" s="46"/>
      <c r="AW12" s="46"/>
      <c r="AX12" s="46"/>
      <c r="AY12" s="46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56"/>
      <c r="BW12" s="56"/>
      <c r="BX12" s="56"/>
      <c r="BY12" s="56"/>
      <c r="BZ12" s="56"/>
      <c r="CA12" s="56"/>
      <c r="CB12" s="56"/>
      <c r="CC12" s="56"/>
      <c r="CD12" s="56"/>
    </row>
    <row r="13" ht="22.5" customHeight="1">
      <c r="A13" s="170">
        <f t="shared" si="12"/>
        <v>8</v>
      </c>
      <c r="B13" s="173" t="s">
        <v>223</v>
      </c>
      <c r="C13" s="182" t="str">
        <f t="array" ref="C13">_xlfn.XLOOKUP(G13,DATABASE!$A$2:$A$806,DATABASE!$B$2:$B$806)</f>
        <v>Bank Jatim u/ Host To Host Artajasa Sigma; Jl. Bukit Bali B3 Lakarsantri Surabaya Lt.3</v>
      </c>
      <c r="D13" s="184" t="str">
        <f t="array" ref="D13">_xlfn.XLOOKUP(G13,DATABASE!$A$2:$A$809,DATABASE!$C$2:$C$809)</f>
        <v>SPP ONLINE</v>
      </c>
      <c r="E13" s="184" t="s">
        <v>351</v>
      </c>
      <c r="F13" s="184" t="s">
        <v>243</v>
      </c>
      <c r="G13" s="184" t="s">
        <v>205</v>
      </c>
      <c r="H13" s="184">
        <v>202512.0</v>
      </c>
      <c r="I13" s="184" t="s">
        <v>461</v>
      </c>
      <c r="J13" s="182"/>
      <c r="K13" s="184"/>
      <c r="L13" s="182" t="s">
        <v>209</v>
      </c>
      <c r="M13" s="191">
        <v>42440.0</v>
      </c>
      <c r="N13" s="191"/>
      <c r="O13" s="192">
        <v>0.07125</v>
      </c>
      <c r="P13" s="194"/>
      <c r="Q13" s="195">
        <f t="shared" ref="Q13:R13" si="19">(O13*24*3600*30/8)/100000</f>
        <v>0.23085</v>
      </c>
      <c r="R13" s="195">
        <f t="shared" si="19"/>
        <v>0</v>
      </c>
      <c r="S13" s="200">
        <v>0.0</v>
      </c>
      <c r="T13" s="201">
        <f t="shared" si="14"/>
        <v>1</v>
      </c>
      <c r="U13" s="201">
        <v>0.99</v>
      </c>
      <c r="V13" s="182">
        <v>720.0</v>
      </c>
      <c r="W13" s="182">
        <f t="shared" si="3"/>
        <v>0</v>
      </c>
      <c r="X13" s="203" t="s">
        <v>291</v>
      </c>
      <c r="Y13" s="204">
        <v>2319819.0</v>
      </c>
      <c r="Z13" s="182"/>
      <c r="AA13" s="182"/>
      <c r="AB13" s="182"/>
      <c r="AC13" s="182"/>
      <c r="AD13" s="182"/>
      <c r="AE13" s="206">
        <f t="shared" si="4"/>
        <v>2319819</v>
      </c>
      <c r="AF13" s="207">
        <f t="shared" si="5"/>
        <v>2319819</v>
      </c>
      <c r="AG13" s="184"/>
      <c r="AH13" s="170"/>
      <c r="AI13" s="184"/>
      <c r="AJ13" s="210" t="s">
        <v>205</v>
      </c>
      <c r="AK13" s="38" t="s">
        <v>461</v>
      </c>
      <c r="AL13" s="38"/>
      <c r="AM13" s="38" t="str">
        <f t="shared" si="6"/>
        <v>#REF!</v>
      </c>
      <c r="AN13" s="38" t="str">
        <f t="shared" si="7"/>
        <v>#REF!</v>
      </c>
      <c r="AO13" s="42">
        <v>2319819.0</v>
      </c>
      <c r="AP13" s="215" t="b">
        <f t="shared" si="8"/>
        <v>1</v>
      </c>
      <c r="AQ13" s="211"/>
      <c r="AR13" s="216">
        <f t="shared" si="9"/>
        <v>0</v>
      </c>
      <c r="AS13" s="217">
        <f t="shared" si="10"/>
        <v>0</v>
      </c>
      <c r="AT13" s="218">
        <f t="shared" si="11"/>
        <v>0</v>
      </c>
      <c r="AU13" s="219"/>
      <c r="AV13" s="46"/>
      <c r="AW13" s="46"/>
      <c r="AX13" s="46"/>
      <c r="AY13" s="46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56"/>
      <c r="BW13" s="56"/>
      <c r="BX13" s="56"/>
      <c r="BY13" s="56"/>
      <c r="BZ13" s="56"/>
      <c r="CA13" s="56"/>
      <c r="CB13" s="56"/>
      <c r="CC13" s="56"/>
      <c r="CD13" s="56"/>
    </row>
    <row r="14" ht="22.5" customHeight="1">
      <c r="A14" s="170">
        <f t="shared" si="12"/>
        <v>9</v>
      </c>
      <c r="B14" s="173" t="s">
        <v>223</v>
      </c>
      <c r="C14" s="182" t="str">
        <f t="array" ref="C14">_xlfn.XLOOKUP(G14,DATABASE!$A$2:$A$806,DATABASE!$B$2:$B$806)</f>
        <v>Bank Jatim u/ Host To Host KTP-el Ditjen Dukcapil; DC Sigma Tangerang Lt.3 Wing timur, BSD Tangerang</v>
      </c>
      <c r="D14" s="184" t="str">
        <f t="array" ref="D14">_xlfn.XLOOKUP(G14,DATABASE!$A$2:$A$809,DATABASE!$C$2:$C$809)</f>
        <v>H2H</v>
      </c>
      <c r="E14" s="184" t="s">
        <v>351</v>
      </c>
      <c r="F14" s="184" t="s">
        <v>243</v>
      </c>
      <c r="G14" s="184" t="s">
        <v>211</v>
      </c>
      <c r="H14" s="184">
        <v>202512.0</v>
      </c>
      <c r="I14" s="184" t="s">
        <v>575</v>
      </c>
      <c r="J14" s="182"/>
      <c r="K14" s="184"/>
      <c r="L14" s="182" t="s">
        <v>213</v>
      </c>
      <c r="M14" s="194" t="s">
        <v>632</v>
      </c>
      <c r="N14" s="191"/>
      <c r="O14" s="192">
        <v>12.9</v>
      </c>
      <c r="P14" s="194"/>
      <c r="Q14" s="195">
        <f t="shared" ref="Q14:R14" si="20">(O14*24*3600*30/8)/100000</f>
        <v>41.796</v>
      </c>
      <c r="R14" s="195">
        <f t="shared" si="20"/>
        <v>0</v>
      </c>
      <c r="S14" s="200">
        <v>0.0</v>
      </c>
      <c r="T14" s="201">
        <f t="shared" si="14"/>
        <v>1</v>
      </c>
      <c r="U14" s="201">
        <v>0.99</v>
      </c>
      <c r="V14" s="182">
        <v>720.0</v>
      </c>
      <c r="W14" s="182">
        <f t="shared" si="3"/>
        <v>0</v>
      </c>
      <c r="X14" s="203" t="s">
        <v>291</v>
      </c>
      <c r="Y14" s="204">
        <v>3671171.0</v>
      </c>
      <c r="Z14" s="182"/>
      <c r="AA14" s="182"/>
      <c r="AB14" s="182"/>
      <c r="AC14" s="182"/>
      <c r="AD14" s="182"/>
      <c r="AE14" s="206">
        <f t="shared" si="4"/>
        <v>3671171</v>
      </c>
      <c r="AF14" s="207">
        <f t="shared" si="5"/>
        <v>3671171</v>
      </c>
      <c r="AG14" s="184"/>
      <c r="AH14" s="170"/>
      <c r="AI14" s="184"/>
      <c r="AJ14" s="210" t="s">
        <v>211</v>
      </c>
      <c r="AK14" s="38" t="s">
        <v>575</v>
      </c>
      <c r="AL14" s="38"/>
      <c r="AM14" s="38" t="str">
        <f t="shared" si="6"/>
        <v>#REF!</v>
      </c>
      <c r="AN14" s="38" t="str">
        <f t="shared" si="7"/>
        <v>#REF!</v>
      </c>
      <c r="AO14" s="42">
        <v>3671171.0</v>
      </c>
      <c r="AP14" s="215" t="b">
        <f t="shared" si="8"/>
        <v>1</v>
      </c>
      <c r="AQ14" s="211"/>
      <c r="AR14" s="216">
        <f t="shared" si="9"/>
        <v>0</v>
      </c>
      <c r="AS14" s="217">
        <f t="shared" si="10"/>
        <v>0</v>
      </c>
      <c r="AT14" s="218">
        <f t="shared" si="11"/>
        <v>0</v>
      </c>
      <c r="AU14" s="219"/>
      <c r="AV14" s="46"/>
      <c r="AW14" s="46"/>
      <c r="AX14" s="46"/>
      <c r="AY14" s="46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56"/>
      <c r="BW14" s="56"/>
      <c r="BX14" s="56"/>
      <c r="BY14" s="56"/>
      <c r="BZ14" s="56"/>
      <c r="CA14" s="56"/>
      <c r="CB14" s="56"/>
      <c r="CC14" s="56"/>
      <c r="CD14" s="56"/>
    </row>
    <row r="15" ht="22.5" customHeight="1">
      <c r="A15" s="170">
        <f t="shared" si="12"/>
        <v>10</v>
      </c>
      <c r="B15" s="173" t="s">
        <v>223</v>
      </c>
      <c r="C15" s="182" t="str">
        <f t="array" ref="C15">_xlfn.XLOOKUP(G15,DATABASE!$A$2:$A$806,DATABASE!$B$2:$B$806)</f>
        <v>Bank Jatim u/ Host To Host Call Center Infomedia; Jl. A. Yani 88, Lt.4, Surabaya</v>
      </c>
      <c r="D15" s="184" t="str">
        <f t="array" ref="D15">_xlfn.XLOOKUP(G15,DATABASE!$A$2:$A$809,DATABASE!$C$2:$C$809)</f>
        <v>CALL CENTER INFOMEDIA</v>
      </c>
      <c r="E15" s="184" t="s">
        <v>351</v>
      </c>
      <c r="F15" s="184" t="s">
        <v>243</v>
      </c>
      <c r="G15" s="184" t="s">
        <v>657</v>
      </c>
      <c r="H15" s="184">
        <v>202512.0</v>
      </c>
      <c r="I15" s="184" t="s">
        <v>658</v>
      </c>
      <c r="J15" s="182"/>
      <c r="K15" s="184"/>
      <c r="L15" s="182" t="s">
        <v>659</v>
      </c>
      <c r="M15" s="194" t="s">
        <v>660</v>
      </c>
      <c r="N15" s="191"/>
      <c r="O15" s="192">
        <v>6.44</v>
      </c>
      <c r="P15" s="194"/>
      <c r="Q15" s="195">
        <f t="shared" ref="Q15:R15" si="21">(O15*24*3600*30/8)/100000</f>
        <v>20.8656</v>
      </c>
      <c r="R15" s="195">
        <f t="shared" si="21"/>
        <v>0</v>
      </c>
      <c r="S15" s="200">
        <v>0.0</v>
      </c>
      <c r="T15" s="201">
        <f t="shared" si="14"/>
        <v>1</v>
      </c>
      <c r="U15" s="201">
        <v>0.99</v>
      </c>
      <c r="V15" s="182">
        <v>720.0</v>
      </c>
      <c r="W15" s="182">
        <f t="shared" si="3"/>
        <v>0</v>
      </c>
      <c r="X15" s="203" t="s">
        <v>291</v>
      </c>
      <c r="Y15" s="204">
        <v>9800000.0</v>
      </c>
      <c r="Z15" s="182"/>
      <c r="AA15" s="182"/>
      <c r="AB15" s="182"/>
      <c r="AC15" s="182"/>
      <c r="AD15" s="182"/>
      <c r="AE15" s="206">
        <f t="shared" si="4"/>
        <v>9800000</v>
      </c>
      <c r="AF15" s="207">
        <f t="shared" si="5"/>
        <v>9800000</v>
      </c>
      <c r="AG15" s="184"/>
      <c r="AH15" s="170"/>
      <c r="AI15" s="184"/>
      <c r="AJ15" s="210" t="s">
        <v>657</v>
      </c>
      <c r="AK15" s="38" t="s">
        <v>658</v>
      </c>
      <c r="AL15" s="38"/>
      <c r="AM15" s="38" t="str">
        <f t="shared" si="6"/>
        <v>#REF!</v>
      </c>
      <c r="AN15" s="38" t="str">
        <f t="shared" si="7"/>
        <v>#REF!</v>
      </c>
      <c r="AO15" s="42">
        <v>9800000.0</v>
      </c>
      <c r="AP15" s="215" t="b">
        <f t="shared" si="8"/>
        <v>1</v>
      </c>
      <c r="AQ15" s="211"/>
      <c r="AR15" s="216">
        <f t="shared" si="9"/>
        <v>0</v>
      </c>
      <c r="AS15" s="217">
        <f t="shared" si="10"/>
        <v>0</v>
      </c>
      <c r="AT15" s="218">
        <f t="shared" si="11"/>
        <v>0</v>
      </c>
      <c r="AU15" s="219"/>
      <c r="AV15" s="46"/>
      <c r="AW15" s="46"/>
      <c r="AX15" s="46"/>
      <c r="AY15" s="46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56"/>
      <c r="BW15" s="56"/>
      <c r="BX15" s="56"/>
      <c r="BY15" s="56"/>
      <c r="BZ15" s="56"/>
      <c r="CA15" s="56"/>
      <c r="CB15" s="56"/>
      <c r="CC15" s="56"/>
      <c r="CD15" s="56"/>
    </row>
    <row r="16" ht="22.5" customHeight="1">
      <c r="A16" s="170">
        <f t="shared" si="12"/>
        <v>11</v>
      </c>
      <c r="B16" s="173" t="s">
        <v>223</v>
      </c>
      <c r="C16" s="182" t="str">
        <f t="array" ref="C16">_xlfn.XLOOKUP(G16,DATABASE!$A$2:$A$806,DATABASE!$B$2:$B$806)</f>
        <v>Bank Jatim u/ Internet DRC Bank Jatim; JL.Citraland Surabaya ( Astinet )</v>
      </c>
      <c r="D16" s="184" t="str">
        <f t="array" ref="D16">_xlfn.XLOOKUP(G16,DATABASE!$A$2:$A$809,DATABASE!$C$2:$C$809)</f>
        <v>INTERNET KANTOR PUSAT</v>
      </c>
      <c r="E16" s="184" t="s">
        <v>242</v>
      </c>
      <c r="F16" s="184" t="s">
        <v>243</v>
      </c>
      <c r="G16" s="184" t="s">
        <v>237</v>
      </c>
      <c r="H16" s="184">
        <v>202512.0</v>
      </c>
      <c r="I16" s="184" t="s">
        <v>680</v>
      </c>
      <c r="J16" s="182"/>
      <c r="K16" s="184"/>
      <c r="L16" s="182" t="s">
        <v>239</v>
      </c>
      <c r="M16" s="194" t="s">
        <v>681</v>
      </c>
      <c r="N16" s="191"/>
      <c r="O16" s="192">
        <v>515.1700000000001</v>
      </c>
      <c r="P16" s="194"/>
      <c r="Q16" s="195">
        <f t="shared" ref="Q16:R16" si="22">(O16*24*3600*30/8)/100000</f>
        <v>1669.1508</v>
      </c>
      <c r="R16" s="195">
        <f t="shared" si="22"/>
        <v>0</v>
      </c>
      <c r="S16" s="200">
        <v>0.0</v>
      </c>
      <c r="T16" s="201">
        <f t="shared" si="14"/>
        <v>1</v>
      </c>
      <c r="U16" s="201">
        <v>0.99</v>
      </c>
      <c r="V16" s="182">
        <v>720.0</v>
      </c>
      <c r="W16" s="182">
        <f t="shared" si="3"/>
        <v>0</v>
      </c>
      <c r="X16" s="203" t="s">
        <v>291</v>
      </c>
      <c r="Y16" s="204">
        <v>2940000.0</v>
      </c>
      <c r="Z16" s="182"/>
      <c r="AA16" s="182"/>
      <c r="AB16" s="182"/>
      <c r="AC16" s="182"/>
      <c r="AD16" s="182"/>
      <c r="AE16" s="206">
        <f t="shared" si="4"/>
        <v>2940000</v>
      </c>
      <c r="AF16" s="207">
        <f t="shared" si="5"/>
        <v>2940000</v>
      </c>
      <c r="AG16" s="184"/>
      <c r="AH16" s="170"/>
      <c r="AI16" s="184"/>
      <c r="AJ16" s="210" t="s">
        <v>237</v>
      </c>
      <c r="AK16" s="38" t="s">
        <v>680</v>
      </c>
      <c r="AL16" s="38"/>
      <c r="AM16" s="38" t="str">
        <f t="shared" si="6"/>
        <v>#REF!</v>
      </c>
      <c r="AN16" s="38" t="str">
        <f t="shared" si="7"/>
        <v>#REF!</v>
      </c>
      <c r="AO16" s="42">
        <v>2940000.0</v>
      </c>
      <c r="AP16" s="215" t="b">
        <f t="shared" si="8"/>
        <v>1</v>
      </c>
      <c r="AQ16" s="211"/>
      <c r="AR16" s="216">
        <f t="shared" si="9"/>
        <v>0</v>
      </c>
      <c r="AS16" s="217">
        <f t="shared" si="10"/>
        <v>0</v>
      </c>
      <c r="AT16" s="218">
        <f t="shared" si="11"/>
        <v>0</v>
      </c>
      <c r="AU16" s="219"/>
      <c r="AV16" s="46"/>
      <c r="AW16" s="46"/>
      <c r="AX16" s="46"/>
      <c r="AY16" s="46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56"/>
      <c r="BW16" s="56"/>
      <c r="BX16" s="56"/>
      <c r="BY16" s="56"/>
      <c r="BZ16" s="56"/>
      <c r="CA16" s="56"/>
      <c r="CB16" s="56"/>
      <c r="CC16" s="56"/>
      <c r="CD16" s="56"/>
    </row>
    <row r="17" ht="22.5" customHeight="1">
      <c r="A17" s="170">
        <f t="shared" si="12"/>
        <v>12</v>
      </c>
      <c r="B17" s="173" t="s">
        <v>223</v>
      </c>
      <c r="C17" s="182" t="str">
        <f t="array" ref="C17">_xlfn.XLOOKUP(G17,DATABASE!$A$2:$A$806,DATABASE!$B$2:$B$806)</f>
        <v>Bank Jatim Backhaul VPN IP DC; Graha Telkom Sigma Lt 3 BSD Tangerang</v>
      </c>
      <c r="D17" s="184" t="str">
        <f t="array" ref="D17">_xlfn.XLOOKUP(G17,DATABASE!$A$2:$A$809,DATABASE!$C$2:$C$809)</f>
        <v>DC</v>
      </c>
      <c r="E17" s="184" t="s">
        <v>351</v>
      </c>
      <c r="F17" s="193" t="s">
        <v>243</v>
      </c>
      <c r="G17" s="184" t="s">
        <v>244</v>
      </c>
      <c r="H17" s="184">
        <v>202512.0</v>
      </c>
      <c r="I17" s="184" t="s">
        <v>248</v>
      </c>
      <c r="J17" s="188"/>
      <c r="K17" s="184"/>
      <c r="L17" s="182" t="s">
        <v>247</v>
      </c>
      <c r="M17" s="191">
        <v>42186.0</v>
      </c>
      <c r="N17" s="191">
        <v>46022.0</v>
      </c>
      <c r="O17" s="192">
        <v>30904.32</v>
      </c>
      <c r="P17" s="194"/>
      <c r="Q17" s="195">
        <f t="shared" ref="Q17:R17" si="23">(O17*24*3600*30/8)/100000</f>
        <v>100129.9968</v>
      </c>
      <c r="R17" s="195">
        <f t="shared" si="23"/>
        <v>0</v>
      </c>
      <c r="S17" s="200">
        <v>0.0</v>
      </c>
      <c r="T17" s="201">
        <f t="shared" si="14"/>
        <v>1</v>
      </c>
      <c r="U17" s="201">
        <v>0.99</v>
      </c>
      <c r="V17" s="182">
        <v>720.0</v>
      </c>
      <c r="W17" s="182">
        <f t="shared" si="3"/>
        <v>0</v>
      </c>
      <c r="X17" s="203" t="s">
        <v>291</v>
      </c>
      <c r="Y17" s="293">
        <v>2.0776E7</v>
      </c>
      <c r="Z17" s="182"/>
      <c r="AA17" s="182"/>
      <c r="AB17" s="182"/>
      <c r="AC17" s="182"/>
      <c r="AD17" s="182"/>
      <c r="AE17" s="206">
        <f t="shared" si="4"/>
        <v>20776000</v>
      </c>
      <c r="AF17" s="207">
        <f t="shared" si="5"/>
        <v>20776000</v>
      </c>
      <c r="AG17" s="184"/>
      <c r="AH17" s="170"/>
      <c r="AI17" s="208" t="s">
        <v>315</v>
      </c>
      <c r="AJ17" s="210" t="s">
        <v>244</v>
      </c>
      <c r="AK17" s="38" t="s">
        <v>248</v>
      </c>
      <c r="AL17" s="38"/>
      <c r="AM17" s="38" t="str">
        <f t="shared" si="6"/>
        <v>#REF!</v>
      </c>
      <c r="AN17" s="38" t="str">
        <f t="shared" si="7"/>
        <v>#REF!</v>
      </c>
      <c r="AO17" s="42">
        <v>2.0776E7</v>
      </c>
      <c r="AP17" s="215" t="b">
        <f t="shared" si="8"/>
        <v>1</v>
      </c>
      <c r="AQ17" s="211"/>
      <c r="AR17" s="216">
        <f t="shared" si="9"/>
        <v>0</v>
      </c>
      <c r="AS17" s="217">
        <f t="shared" si="10"/>
        <v>0</v>
      </c>
      <c r="AT17" s="218">
        <f t="shared" si="11"/>
        <v>0</v>
      </c>
      <c r="AU17" s="219"/>
      <c r="AV17" s="46"/>
      <c r="AW17" s="46"/>
      <c r="AX17" s="46"/>
      <c r="AY17" s="46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56"/>
      <c r="BW17" s="56"/>
      <c r="BX17" s="56"/>
      <c r="BY17" s="56"/>
      <c r="BZ17" s="56"/>
      <c r="CA17" s="56"/>
      <c r="CB17" s="56"/>
      <c r="CC17" s="56"/>
      <c r="CD17" s="56"/>
    </row>
    <row r="18" ht="22.5" customHeight="1">
      <c r="A18" s="170">
        <f t="shared" si="12"/>
        <v>13</v>
      </c>
      <c r="B18" s="173" t="s">
        <v>223</v>
      </c>
      <c r="C18" s="182" t="str">
        <f t="array" ref="C18">_xlfn.XLOOKUP(G18,DATABASE!$A$2:$A$806,DATABASE!$B$2:$B$806)</f>
        <v>Bank Jatim Backhaul VPN IP DRC; Bukit Bali B3-2 Lakarsantri Surabaya</v>
      </c>
      <c r="D18" s="184" t="str">
        <f t="array" ref="D18">_xlfn.XLOOKUP(G18,DATABASE!$A$2:$A$809,DATABASE!$C$2:$C$809)</f>
        <v>DRC</v>
      </c>
      <c r="E18" s="184" t="s">
        <v>351</v>
      </c>
      <c r="F18" s="184" t="s">
        <v>243</v>
      </c>
      <c r="G18" s="184" t="s">
        <v>256</v>
      </c>
      <c r="H18" s="184">
        <v>202512.0</v>
      </c>
      <c r="I18" s="287" t="s">
        <v>248</v>
      </c>
      <c r="J18" s="182"/>
      <c r="K18" s="184"/>
      <c r="L18" s="182" t="s">
        <v>259</v>
      </c>
      <c r="M18" s="194" t="s">
        <v>731</v>
      </c>
      <c r="N18" s="191"/>
      <c r="O18" s="192">
        <v>26818.56</v>
      </c>
      <c r="P18" s="194"/>
      <c r="Q18" s="195">
        <f t="shared" ref="Q18:R18" si="24">(O18*24*3600*30/8)/100000</f>
        <v>86892.1344</v>
      </c>
      <c r="R18" s="195">
        <f t="shared" si="24"/>
        <v>0</v>
      </c>
      <c r="S18" s="200">
        <v>0.0</v>
      </c>
      <c r="T18" s="201">
        <f t="shared" si="14"/>
        <v>1</v>
      </c>
      <c r="U18" s="201">
        <v>0.99</v>
      </c>
      <c r="V18" s="182">
        <v>720.0</v>
      </c>
      <c r="W18" s="182">
        <f t="shared" si="3"/>
        <v>0</v>
      </c>
      <c r="X18" s="203" t="s">
        <v>291</v>
      </c>
      <c r="Y18" s="293">
        <v>2.0776E7</v>
      </c>
      <c r="Z18" s="182"/>
      <c r="AA18" s="182"/>
      <c r="AB18" s="182"/>
      <c r="AC18" s="182"/>
      <c r="AD18" s="182"/>
      <c r="AE18" s="206">
        <f t="shared" si="4"/>
        <v>20776000</v>
      </c>
      <c r="AF18" s="207">
        <f t="shared" si="5"/>
        <v>20776000</v>
      </c>
      <c r="AG18" s="184"/>
      <c r="AH18" s="170"/>
      <c r="AI18" s="184"/>
      <c r="AJ18" s="210" t="s">
        <v>256</v>
      </c>
      <c r="AK18" s="38" t="s">
        <v>248</v>
      </c>
      <c r="AL18" s="38"/>
      <c r="AM18" s="38" t="str">
        <f t="shared" si="6"/>
        <v>#REF!</v>
      </c>
      <c r="AN18" s="38" t="str">
        <f t="shared" si="7"/>
        <v>#REF!</v>
      </c>
      <c r="AO18" s="42">
        <v>2.0776E7</v>
      </c>
      <c r="AP18" s="215" t="b">
        <f t="shared" si="8"/>
        <v>1</v>
      </c>
      <c r="AQ18" s="211"/>
      <c r="AR18" s="216">
        <f t="shared" si="9"/>
        <v>0</v>
      </c>
      <c r="AS18" s="217">
        <f t="shared" si="10"/>
        <v>0</v>
      </c>
      <c r="AT18" s="218">
        <f t="shared" si="11"/>
        <v>0</v>
      </c>
      <c r="AU18" s="219"/>
      <c r="AV18" s="46"/>
      <c r="AW18" s="46"/>
      <c r="AX18" s="46"/>
      <c r="AY18" s="46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56"/>
      <c r="BW18" s="56"/>
      <c r="BX18" s="56"/>
      <c r="BY18" s="56"/>
      <c r="BZ18" s="56"/>
      <c r="CA18" s="56"/>
      <c r="CB18" s="56"/>
      <c r="CC18" s="56"/>
      <c r="CD18" s="56"/>
    </row>
    <row r="19" ht="22.5" customHeight="1">
      <c r="A19" s="170">
        <f t="shared" si="12"/>
        <v>14</v>
      </c>
      <c r="B19" s="173" t="s">
        <v>223</v>
      </c>
      <c r="C19" s="182" t="str">
        <f t="array" ref="C19">_xlfn.XLOOKUP(G19,DATABASE!$A$2:$A$806,DATABASE!$B$2:$B$806)</f>
        <v>Bank Jatim u/ Host To Host Metro DJP-DC; Jl. Gatot Subroto Kav. 40-42 JKT ke DC Sigma Citraland SBY (E-Filling)</v>
      </c>
      <c r="D19" s="184" t="str">
        <f t="array" ref="D19">_xlfn.XLOOKUP(G19,DATABASE!$A$2:$A$808,DATABASE!$C$2:$C$808)</f>
        <v>H2H METRO</v>
      </c>
      <c r="E19" s="184" t="s">
        <v>749</v>
      </c>
      <c r="F19" s="184" t="s">
        <v>243</v>
      </c>
      <c r="G19" s="184" t="s">
        <v>63</v>
      </c>
      <c r="H19" s="184">
        <v>202512.0</v>
      </c>
      <c r="I19" s="184" t="s">
        <v>753</v>
      </c>
      <c r="J19" s="182"/>
      <c r="K19" s="184"/>
      <c r="L19" s="294" t="s">
        <v>13</v>
      </c>
      <c r="M19" s="295" t="s">
        <v>754</v>
      </c>
      <c r="N19" s="191"/>
      <c r="O19" s="192">
        <v>3.91</v>
      </c>
      <c r="P19" s="194"/>
      <c r="Q19" s="195">
        <f t="shared" ref="Q19:R19" si="25">(O19*24*3600*30/8)/100000</f>
        <v>12.6684</v>
      </c>
      <c r="R19" s="195">
        <f t="shared" si="25"/>
        <v>0</v>
      </c>
      <c r="S19" s="200">
        <v>0.0</v>
      </c>
      <c r="T19" s="201">
        <f t="shared" si="14"/>
        <v>1</v>
      </c>
      <c r="U19" s="201">
        <v>0.99</v>
      </c>
      <c r="V19" s="182">
        <v>720.0</v>
      </c>
      <c r="W19" s="182">
        <f t="shared" si="3"/>
        <v>0</v>
      </c>
      <c r="X19" s="203" t="s">
        <v>291</v>
      </c>
      <c r="Y19" s="204">
        <v>2737114.0</v>
      </c>
      <c r="Z19" s="182"/>
      <c r="AA19" s="182"/>
      <c r="AB19" s="182"/>
      <c r="AC19" s="182"/>
      <c r="AD19" s="182"/>
      <c r="AE19" s="206">
        <f t="shared" si="4"/>
        <v>2737114</v>
      </c>
      <c r="AF19" s="207">
        <f t="shared" si="5"/>
        <v>2737114</v>
      </c>
      <c r="AG19" s="184"/>
      <c r="AH19" s="184"/>
      <c r="AI19" s="184"/>
      <c r="AJ19" s="210" t="s">
        <v>63</v>
      </c>
      <c r="AK19" s="38" t="s">
        <v>753</v>
      </c>
      <c r="AL19" s="38"/>
      <c r="AM19" s="38" t="str">
        <f t="shared" si="6"/>
        <v>#REF!</v>
      </c>
      <c r="AN19" s="38" t="str">
        <f t="shared" si="7"/>
        <v>#REF!</v>
      </c>
      <c r="AO19" s="42">
        <v>2737114.0</v>
      </c>
      <c r="AP19" s="215" t="b">
        <f t="shared" si="8"/>
        <v>1</v>
      </c>
      <c r="AQ19" s="296" t="s">
        <v>12</v>
      </c>
      <c r="AR19" s="216">
        <f t="shared" si="9"/>
        <v>0</v>
      </c>
      <c r="AS19" s="217">
        <f t="shared" si="10"/>
        <v>0</v>
      </c>
      <c r="AT19" s="218">
        <f t="shared" si="11"/>
        <v>0</v>
      </c>
      <c r="AU19" s="219"/>
      <c r="AV19" s="46"/>
      <c r="AW19" s="46"/>
      <c r="AX19" s="46"/>
      <c r="AY19" s="46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56"/>
      <c r="BW19" s="56"/>
      <c r="BX19" s="56"/>
      <c r="BY19" s="56"/>
      <c r="BZ19" s="56"/>
      <c r="CA19" s="56"/>
      <c r="CB19" s="56"/>
      <c r="CC19" s="56"/>
      <c r="CD19" s="56"/>
    </row>
    <row r="20" ht="22.5" customHeight="1">
      <c r="A20" s="170">
        <f t="shared" si="12"/>
        <v>15</v>
      </c>
      <c r="B20" s="173" t="s">
        <v>223</v>
      </c>
      <c r="C20" s="182" t="str">
        <f t="array" ref="C20">_xlfn.XLOOKUP(G20,DATABASE!$A$2:$A$806,DATABASE!$B$2:$B$806)</f>
        <v>Bank Jatim u/ Host To Host Metro DC -DJP; DC Sigma Citraland SBY ke Jl. Gatot Subroto Kav. 40-42 JKT (E-Filling)</v>
      </c>
      <c r="D20" s="184" t="str">
        <f t="array" ref="D20">_xlfn.XLOOKUP(G20,DATABASE!$A$2:$A$808,DATABASE!$C$2:$C$808)</f>
        <v>H2H METRO</v>
      </c>
      <c r="E20" s="184" t="s">
        <v>749</v>
      </c>
      <c r="F20" s="184" t="s">
        <v>243</v>
      </c>
      <c r="G20" s="184" t="s">
        <v>58</v>
      </c>
      <c r="H20" s="184">
        <v>202512.0</v>
      </c>
      <c r="I20" s="184" t="s">
        <v>753</v>
      </c>
      <c r="J20" s="182"/>
      <c r="K20" s="184"/>
      <c r="L20" s="294" t="s">
        <v>13</v>
      </c>
      <c r="M20" s="295" t="s">
        <v>770</v>
      </c>
      <c r="N20" s="191"/>
      <c r="O20" s="192">
        <v>0.47008</v>
      </c>
      <c r="P20" s="194"/>
      <c r="Q20" s="195">
        <f t="shared" ref="Q20:R20" si="26">(O20*24*3600*30/8)/100000</f>
        <v>1.5230592</v>
      </c>
      <c r="R20" s="195">
        <f t="shared" si="26"/>
        <v>0</v>
      </c>
      <c r="S20" s="200">
        <v>0.0</v>
      </c>
      <c r="T20" s="201">
        <f t="shared" si="14"/>
        <v>1</v>
      </c>
      <c r="U20" s="201">
        <v>0.99</v>
      </c>
      <c r="V20" s="182">
        <v>720.0</v>
      </c>
      <c r="W20" s="182">
        <f t="shared" si="3"/>
        <v>0</v>
      </c>
      <c r="X20" s="203" t="s">
        <v>291</v>
      </c>
      <c r="Y20" s="204">
        <v>2737114.0</v>
      </c>
      <c r="Z20" s="182"/>
      <c r="AA20" s="182"/>
      <c r="AB20" s="182"/>
      <c r="AC20" s="182"/>
      <c r="AD20" s="182"/>
      <c r="AE20" s="206">
        <f t="shared" si="4"/>
        <v>2737114</v>
      </c>
      <c r="AF20" s="207">
        <f t="shared" si="5"/>
        <v>2737114</v>
      </c>
      <c r="AG20" s="184"/>
      <c r="AH20" s="184"/>
      <c r="AI20" s="184"/>
      <c r="AJ20" s="210" t="s">
        <v>58</v>
      </c>
      <c r="AK20" s="38" t="s">
        <v>753</v>
      </c>
      <c r="AL20" s="38"/>
      <c r="AM20" s="38" t="str">
        <f t="shared" si="6"/>
        <v>#REF!</v>
      </c>
      <c r="AN20" s="38" t="str">
        <f t="shared" si="7"/>
        <v>#REF!</v>
      </c>
      <c r="AO20" s="42">
        <v>2737114.0</v>
      </c>
      <c r="AP20" s="215" t="b">
        <f t="shared" si="8"/>
        <v>1</v>
      </c>
      <c r="AQ20" s="296" t="s">
        <v>12</v>
      </c>
      <c r="AR20" s="216">
        <f t="shared" si="9"/>
        <v>0</v>
      </c>
      <c r="AS20" s="217">
        <f t="shared" si="10"/>
        <v>0</v>
      </c>
      <c r="AT20" s="218">
        <f t="shared" si="11"/>
        <v>0</v>
      </c>
      <c r="AU20" s="219"/>
      <c r="AV20" s="46"/>
      <c r="AW20" s="46"/>
      <c r="AX20" s="46"/>
      <c r="AY20" s="46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56"/>
      <c r="BW20" s="56"/>
      <c r="BX20" s="56"/>
      <c r="BY20" s="56"/>
      <c r="BZ20" s="56"/>
      <c r="CA20" s="56"/>
      <c r="CB20" s="56"/>
      <c r="CC20" s="56"/>
      <c r="CD20" s="56"/>
    </row>
    <row r="21" ht="22.5" customHeight="1">
      <c r="A21" s="170">
        <f t="shared" si="12"/>
        <v>16</v>
      </c>
      <c r="B21" s="173" t="s">
        <v>223</v>
      </c>
      <c r="C21" s="182" t="str">
        <f t="array" ref="C21">_xlfn.XLOOKUP(G21,DATABASE!$A$2:$A$806,DATABASE!$B$2:$B$806)</f>
        <v>Bank Jatim u/ Host To Host Metro Asabri -DC; Jl.Mayjen Sutoyo 11 JakTim</v>
      </c>
      <c r="D21" s="184" t="str">
        <f t="array" ref="D21">_xlfn.XLOOKUP(G21,DATABASE!$A$2:$A$808,DATABASE!$C$2:$C$808)</f>
        <v>H2H METRO</v>
      </c>
      <c r="E21" s="184" t="s">
        <v>749</v>
      </c>
      <c r="F21" s="184" t="s">
        <v>243</v>
      </c>
      <c r="G21" s="184" t="s">
        <v>53</v>
      </c>
      <c r="H21" s="184">
        <v>202512.0</v>
      </c>
      <c r="I21" s="184" t="s">
        <v>753</v>
      </c>
      <c r="J21" s="182"/>
      <c r="K21" s="184"/>
      <c r="L21" s="294" t="s">
        <v>13</v>
      </c>
      <c r="M21" s="295" t="s">
        <v>793</v>
      </c>
      <c r="N21" s="191"/>
      <c r="O21" s="192">
        <v>114.11</v>
      </c>
      <c r="P21" s="194"/>
      <c r="Q21" s="195">
        <f t="shared" ref="Q21:R21" si="27">(O21*24*3600*30/8)/100000</f>
        <v>369.7164</v>
      </c>
      <c r="R21" s="195">
        <f t="shared" si="27"/>
        <v>0</v>
      </c>
      <c r="S21" s="200">
        <v>0.0</v>
      </c>
      <c r="T21" s="201">
        <f t="shared" si="14"/>
        <v>1</v>
      </c>
      <c r="U21" s="201">
        <v>0.99</v>
      </c>
      <c r="V21" s="182">
        <v>720.0</v>
      </c>
      <c r="W21" s="182">
        <f t="shared" si="3"/>
        <v>0</v>
      </c>
      <c r="X21" s="203" t="s">
        <v>291</v>
      </c>
      <c r="Y21" s="204">
        <v>2737114.0</v>
      </c>
      <c r="Z21" s="182"/>
      <c r="AA21" s="182"/>
      <c r="AB21" s="182"/>
      <c r="AC21" s="182"/>
      <c r="AD21" s="182"/>
      <c r="AE21" s="206">
        <f t="shared" si="4"/>
        <v>2737114</v>
      </c>
      <c r="AF21" s="207">
        <f t="shared" si="5"/>
        <v>2737114</v>
      </c>
      <c r="AG21" s="184"/>
      <c r="AH21" s="184"/>
      <c r="AI21" s="184"/>
      <c r="AJ21" s="210" t="s">
        <v>53</v>
      </c>
      <c r="AK21" s="38" t="s">
        <v>753</v>
      </c>
      <c r="AL21" s="38"/>
      <c r="AM21" s="38" t="str">
        <f t="shared" si="6"/>
        <v>#REF!</v>
      </c>
      <c r="AN21" s="38" t="str">
        <f t="shared" si="7"/>
        <v>#REF!</v>
      </c>
      <c r="AO21" s="42">
        <v>2737114.0</v>
      </c>
      <c r="AP21" s="215" t="b">
        <f t="shared" si="8"/>
        <v>1</v>
      </c>
      <c r="AQ21" s="296" t="s">
        <v>12</v>
      </c>
      <c r="AR21" s="216">
        <f t="shared" si="9"/>
        <v>0</v>
      </c>
      <c r="AS21" s="217">
        <f t="shared" si="10"/>
        <v>0</v>
      </c>
      <c r="AT21" s="218">
        <f t="shared" si="11"/>
        <v>0</v>
      </c>
      <c r="AU21" s="219"/>
      <c r="AV21" s="46"/>
      <c r="AW21" s="46"/>
      <c r="AX21" s="46"/>
      <c r="AY21" s="46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56"/>
      <c r="BW21" s="56"/>
      <c r="BX21" s="56"/>
      <c r="BY21" s="56"/>
      <c r="BZ21" s="56"/>
      <c r="CA21" s="56"/>
      <c r="CB21" s="56"/>
      <c r="CC21" s="56"/>
      <c r="CD21" s="56"/>
    </row>
    <row r="22" ht="22.5" customHeight="1">
      <c r="A22" s="170">
        <f t="shared" si="12"/>
        <v>17</v>
      </c>
      <c r="B22" s="173" t="s">
        <v>223</v>
      </c>
      <c r="C22" s="182" t="str">
        <f t="array" ref="C22">_xlfn.XLOOKUP(G22,DATABASE!$A$2:$A$806,DATABASE!$B$2:$B$806)</f>
        <v>Bank Jatim u/ Host To Host Metro DC- Asabri; Sigma Citraland Jl.Bukit Bali B3 2 Lakarsantri Surabaya</v>
      </c>
      <c r="D22" s="184" t="str">
        <f t="array" ref="D22">_xlfn.XLOOKUP(G22,DATABASE!$A$2:$A$808,DATABASE!$C$2:$C$808)</f>
        <v>H2H METRO</v>
      </c>
      <c r="E22" s="184" t="s">
        <v>749</v>
      </c>
      <c r="F22" s="184" t="s">
        <v>243</v>
      </c>
      <c r="G22" s="184" t="s">
        <v>48</v>
      </c>
      <c r="H22" s="184">
        <v>202512.0</v>
      </c>
      <c r="I22" s="184" t="s">
        <v>753</v>
      </c>
      <c r="J22" s="182"/>
      <c r="K22" s="184"/>
      <c r="L22" s="294" t="s">
        <v>13</v>
      </c>
      <c r="M22" s="295" t="s">
        <v>814</v>
      </c>
      <c r="N22" s="191"/>
      <c r="O22" s="192">
        <v>0.48568</v>
      </c>
      <c r="P22" s="194"/>
      <c r="Q22" s="195">
        <f t="shared" ref="Q22:R22" si="28">(O22*24*3600*30/8)/100000</f>
        <v>1.5736032</v>
      </c>
      <c r="R22" s="195">
        <f t="shared" si="28"/>
        <v>0</v>
      </c>
      <c r="S22" s="200">
        <v>0.0</v>
      </c>
      <c r="T22" s="201">
        <f t="shared" si="14"/>
        <v>1</v>
      </c>
      <c r="U22" s="201">
        <v>0.99</v>
      </c>
      <c r="V22" s="182">
        <v>720.0</v>
      </c>
      <c r="W22" s="182">
        <f t="shared" si="3"/>
        <v>0</v>
      </c>
      <c r="X22" s="203" t="s">
        <v>291</v>
      </c>
      <c r="Y22" s="204">
        <v>2737114.0</v>
      </c>
      <c r="Z22" s="182"/>
      <c r="AA22" s="182"/>
      <c r="AB22" s="182"/>
      <c r="AC22" s="182"/>
      <c r="AD22" s="182"/>
      <c r="AE22" s="206">
        <f t="shared" si="4"/>
        <v>2737114</v>
      </c>
      <c r="AF22" s="207">
        <f t="shared" si="5"/>
        <v>2737114</v>
      </c>
      <c r="AG22" s="184"/>
      <c r="AH22" s="184"/>
      <c r="AI22" s="184"/>
      <c r="AJ22" s="210" t="s">
        <v>48</v>
      </c>
      <c r="AK22" s="38" t="s">
        <v>753</v>
      </c>
      <c r="AL22" s="38"/>
      <c r="AM22" s="38" t="str">
        <f t="shared" si="6"/>
        <v>#REF!</v>
      </c>
      <c r="AN22" s="38" t="str">
        <f t="shared" si="7"/>
        <v>#REF!</v>
      </c>
      <c r="AO22" s="42">
        <v>2737114.0</v>
      </c>
      <c r="AP22" s="215" t="b">
        <f t="shared" si="8"/>
        <v>1</v>
      </c>
      <c r="AQ22" s="296" t="s">
        <v>12</v>
      </c>
      <c r="AR22" s="216">
        <f t="shared" si="9"/>
        <v>0</v>
      </c>
      <c r="AS22" s="217">
        <f t="shared" si="10"/>
        <v>0</v>
      </c>
      <c r="AT22" s="218">
        <f t="shared" si="11"/>
        <v>0</v>
      </c>
      <c r="AU22" s="219"/>
      <c r="AV22" s="46"/>
      <c r="AW22" s="46"/>
      <c r="AX22" s="46"/>
      <c r="AY22" s="46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56"/>
      <c r="BW22" s="56"/>
      <c r="BX22" s="56"/>
      <c r="BY22" s="56"/>
      <c r="BZ22" s="56"/>
      <c r="CA22" s="56"/>
      <c r="CB22" s="56"/>
      <c r="CC22" s="56"/>
      <c r="CD22" s="56"/>
    </row>
    <row r="23" ht="22.5" customHeight="1">
      <c r="A23" s="170">
        <f t="shared" si="12"/>
        <v>18</v>
      </c>
      <c r="B23" s="173" t="s">
        <v>223</v>
      </c>
      <c r="C23" s="182" t="str">
        <f t="array" ref="C23">_xlfn.XLOOKUP(G23,DATABASE!$A$2:$A$806,DATABASE!$B$2:$B$806)</f>
        <v>Bank Jatim u/ Host To Host Metro P2P DC-MKM; Data Center Jl. Gedung German Center Lt. 3, BSD Tangerang ke DCI Bekasi (H2H MKM DCI Tangerang)</v>
      </c>
      <c r="D23" s="184" t="str">
        <f t="array" ref="D23">_xlfn.XLOOKUP(G23,DATABASE!$A$2:$A$808,DATABASE!$C$2:$C$808)</f>
        <v>H2H METRO</v>
      </c>
      <c r="E23" s="184" t="s">
        <v>749</v>
      </c>
      <c r="F23" s="184" t="s">
        <v>243</v>
      </c>
      <c r="G23" s="184" t="s">
        <v>37</v>
      </c>
      <c r="H23" s="184">
        <v>202512.0</v>
      </c>
      <c r="I23" s="184" t="s">
        <v>753</v>
      </c>
      <c r="J23" s="182"/>
      <c r="K23" s="184"/>
      <c r="L23" s="294" t="s">
        <v>13</v>
      </c>
      <c r="M23" s="303">
        <v>43497.0</v>
      </c>
      <c r="N23" s="191"/>
      <c r="O23" s="192">
        <v>68.86</v>
      </c>
      <c r="P23" s="194"/>
      <c r="Q23" s="195">
        <f t="shared" ref="Q23:R23" si="29">(O23*24*3600*30/8)/100000</f>
        <v>223.1064</v>
      </c>
      <c r="R23" s="195">
        <f t="shared" si="29"/>
        <v>0</v>
      </c>
      <c r="S23" s="200">
        <v>0.0</v>
      </c>
      <c r="T23" s="201">
        <f t="shared" si="14"/>
        <v>1</v>
      </c>
      <c r="U23" s="201">
        <v>0.99</v>
      </c>
      <c r="V23" s="182">
        <v>720.0</v>
      </c>
      <c r="W23" s="182">
        <f t="shared" si="3"/>
        <v>0</v>
      </c>
      <c r="X23" s="203" t="s">
        <v>291</v>
      </c>
      <c r="Y23" s="204">
        <v>2737114.0</v>
      </c>
      <c r="Z23" s="182"/>
      <c r="AA23" s="182"/>
      <c r="AB23" s="182"/>
      <c r="AC23" s="182"/>
      <c r="AD23" s="182"/>
      <c r="AE23" s="206">
        <f t="shared" si="4"/>
        <v>2737114</v>
      </c>
      <c r="AF23" s="207">
        <f t="shared" si="5"/>
        <v>2737114</v>
      </c>
      <c r="AG23" s="184"/>
      <c r="AH23" s="184"/>
      <c r="AI23" s="184"/>
      <c r="AJ23" s="210" t="s">
        <v>37</v>
      </c>
      <c r="AK23" s="38" t="s">
        <v>753</v>
      </c>
      <c r="AL23" s="38"/>
      <c r="AM23" s="38" t="s">
        <v>753</v>
      </c>
      <c r="AN23" s="38" t="b">
        <f t="shared" si="7"/>
        <v>1</v>
      </c>
      <c r="AO23" s="42">
        <v>2737114.0</v>
      </c>
      <c r="AP23" s="215" t="b">
        <f t="shared" si="8"/>
        <v>1</v>
      </c>
      <c r="AQ23" s="296" t="s">
        <v>12</v>
      </c>
      <c r="AR23" s="216">
        <f t="shared" si="9"/>
        <v>0</v>
      </c>
      <c r="AS23" s="217">
        <f t="shared" si="10"/>
        <v>0</v>
      </c>
      <c r="AT23" s="218">
        <f t="shared" si="11"/>
        <v>0</v>
      </c>
      <c r="AU23" s="219"/>
      <c r="AV23" s="46"/>
      <c r="AW23" s="46"/>
      <c r="AX23" s="46"/>
      <c r="AY23" s="46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56"/>
      <c r="BW23" s="56"/>
      <c r="BX23" s="56"/>
      <c r="BY23" s="56"/>
      <c r="BZ23" s="56"/>
      <c r="CA23" s="56"/>
      <c r="CB23" s="56"/>
      <c r="CC23" s="56"/>
      <c r="CD23" s="56"/>
    </row>
    <row r="24" ht="22.5" customHeight="1">
      <c r="A24" s="170">
        <f t="shared" si="12"/>
        <v>19</v>
      </c>
      <c r="B24" s="173" t="s">
        <v>223</v>
      </c>
      <c r="C24" s="182" t="str">
        <f t="array" ref="C24">_xlfn.XLOOKUP(G24,DATABASE!$A$2:$A$806,DATABASE!$B$2:$B$806)</f>
        <v>Bank Jatim u/ Host To Host Metro P2P MKM-DC; DCI Bekasi, Jl. Halmahera Blok F1 No.1, Danau Indah, Cikarang Bar, Bekasi ke (H2H MKM DCI Tangerang)</v>
      </c>
      <c r="D24" s="184" t="str">
        <f t="array" ref="D24">_xlfn.XLOOKUP(G24,DATABASE!$A$2:$A$808,DATABASE!$C$2:$C$808)</f>
        <v>H2H METRO</v>
      </c>
      <c r="E24" s="184" t="s">
        <v>749</v>
      </c>
      <c r="F24" s="184" t="s">
        <v>243</v>
      </c>
      <c r="G24" s="184" t="s">
        <v>43</v>
      </c>
      <c r="H24" s="184">
        <v>202512.0</v>
      </c>
      <c r="I24" s="184" t="s">
        <v>753</v>
      </c>
      <c r="J24" s="182"/>
      <c r="K24" s="184"/>
      <c r="L24" s="294" t="s">
        <v>13</v>
      </c>
      <c r="M24" s="303">
        <v>43497.0</v>
      </c>
      <c r="N24" s="191"/>
      <c r="O24" s="192">
        <v>34.65</v>
      </c>
      <c r="P24" s="194"/>
      <c r="Q24" s="195">
        <f t="shared" ref="Q24:R24" si="30">(O24*24*3600*30/8)/100000</f>
        <v>112.266</v>
      </c>
      <c r="R24" s="195">
        <f t="shared" si="30"/>
        <v>0</v>
      </c>
      <c r="S24" s="200">
        <v>0.0</v>
      </c>
      <c r="T24" s="201">
        <f t="shared" si="14"/>
        <v>1</v>
      </c>
      <c r="U24" s="201">
        <v>0.99</v>
      </c>
      <c r="V24" s="182">
        <v>720.0</v>
      </c>
      <c r="W24" s="182">
        <f t="shared" si="3"/>
        <v>0</v>
      </c>
      <c r="X24" s="203" t="s">
        <v>291</v>
      </c>
      <c r="Y24" s="204">
        <v>2737114.0</v>
      </c>
      <c r="Z24" s="182"/>
      <c r="AA24" s="182"/>
      <c r="AB24" s="182"/>
      <c r="AC24" s="182"/>
      <c r="AD24" s="182"/>
      <c r="AE24" s="206">
        <f t="shared" si="4"/>
        <v>2737114</v>
      </c>
      <c r="AF24" s="207">
        <f t="shared" si="5"/>
        <v>2737114</v>
      </c>
      <c r="AG24" s="184"/>
      <c r="AH24" s="184"/>
      <c r="AI24" s="184"/>
      <c r="AJ24" s="210" t="s">
        <v>43</v>
      </c>
      <c r="AK24" s="38" t="s">
        <v>753</v>
      </c>
      <c r="AL24" s="38"/>
      <c r="AM24" s="38" t="s">
        <v>753</v>
      </c>
      <c r="AN24" s="38" t="b">
        <f t="shared" si="7"/>
        <v>1</v>
      </c>
      <c r="AO24" s="42">
        <v>2737114.0</v>
      </c>
      <c r="AP24" s="215" t="b">
        <f t="shared" si="8"/>
        <v>1</v>
      </c>
      <c r="AQ24" s="296" t="s">
        <v>12</v>
      </c>
      <c r="AR24" s="216">
        <f t="shared" si="9"/>
        <v>0</v>
      </c>
      <c r="AS24" s="217">
        <f t="shared" si="10"/>
        <v>0</v>
      </c>
      <c r="AT24" s="218">
        <f t="shared" si="11"/>
        <v>0</v>
      </c>
      <c r="AU24" s="219"/>
      <c r="AV24" s="46"/>
      <c r="AW24" s="46"/>
      <c r="AX24" s="46"/>
      <c r="AY24" s="46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56"/>
      <c r="BW24" s="56"/>
      <c r="BX24" s="56"/>
      <c r="BY24" s="56"/>
      <c r="BZ24" s="56"/>
      <c r="CA24" s="56"/>
      <c r="CB24" s="56"/>
      <c r="CC24" s="56"/>
      <c r="CD24" s="56"/>
    </row>
    <row r="25" ht="22.5" customHeight="1">
      <c r="A25" s="170">
        <f t="shared" si="12"/>
        <v>20</v>
      </c>
      <c r="B25" s="173" t="s">
        <v>223</v>
      </c>
      <c r="C25" s="182" t="str">
        <f t="array" ref="C25">_xlfn.XLOOKUP(G25,DATABASE!$A$2:$A$806,DATABASE!$B$2:$B$806)</f>
        <v>Bank Jatim u/ Host To Host Metro Bpjs T.Kerja JL. Medan Merdeka Barat 13-14, Jakarta Pusat</v>
      </c>
      <c r="D25" s="184" t="str">
        <f t="array" ref="D25">_xlfn.XLOOKUP(G25,DATABASE!$A$2:$A$808,DATABASE!$C$2:$C$808)</f>
        <v>H2H METRO</v>
      </c>
      <c r="E25" s="184" t="s">
        <v>749</v>
      </c>
      <c r="F25" s="184" t="s">
        <v>243</v>
      </c>
      <c r="G25" s="184" t="s">
        <v>29</v>
      </c>
      <c r="H25" s="184">
        <v>202512.0</v>
      </c>
      <c r="I25" s="184" t="s">
        <v>753</v>
      </c>
      <c r="J25" s="182"/>
      <c r="K25" s="184"/>
      <c r="L25" s="294" t="s">
        <v>13</v>
      </c>
      <c r="M25" s="295" t="s">
        <v>884</v>
      </c>
      <c r="N25" s="191"/>
      <c r="O25" s="184">
        <v>0.62455</v>
      </c>
      <c r="P25" s="194"/>
      <c r="Q25" s="195">
        <f t="shared" ref="Q25:R25" si="31">(O25*24*3600*30/8)/100000</f>
        <v>2.023542</v>
      </c>
      <c r="R25" s="195">
        <f t="shared" si="31"/>
        <v>0</v>
      </c>
      <c r="S25" s="200">
        <v>0.0</v>
      </c>
      <c r="T25" s="201">
        <f t="shared" si="14"/>
        <v>1</v>
      </c>
      <c r="U25" s="201">
        <v>0.99</v>
      </c>
      <c r="V25" s="182">
        <v>720.0</v>
      </c>
      <c r="W25" s="182">
        <f t="shared" si="3"/>
        <v>0</v>
      </c>
      <c r="X25" s="203" t="s">
        <v>291</v>
      </c>
      <c r="Y25" s="204">
        <v>2737114.0</v>
      </c>
      <c r="Z25" s="182"/>
      <c r="AA25" s="182"/>
      <c r="AB25" s="182"/>
      <c r="AC25" s="182"/>
      <c r="AD25" s="182"/>
      <c r="AE25" s="206">
        <f t="shared" si="4"/>
        <v>2737114</v>
      </c>
      <c r="AF25" s="207">
        <f t="shared" si="5"/>
        <v>2737114</v>
      </c>
      <c r="AG25" s="184"/>
      <c r="AH25" s="184"/>
      <c r="AI25" s="184"/>
      <c r="AJ25" s="210" t="s">
        <v>29</v>
      </c>
      <c r="AK25" s="38" t="s">
        <v>753</v>
      </c>
      <c r="AL25" s="38"/>
      <c r="AM25" s="38" t="s">
        <v>753</v>
      </c>
      <c r="AN25" s="38" t="b">
        <f t="shared" si="7"/>
        <v>1</v>
      </c>
      <c r="AO25" s="42">
        <v>2737114.0</v>
      </c>
      <c r="AP25" s="215" t="b">
        <f t="shared" si="8"/>
        <v>1</v>
      </c>
      <c r="AQ25" s="296" t="s">
        <v>12</v>
      </c>
      <c r="AR25" s="216">
        <f t="shared" si="9"/>
        <v>0</v>
      </c>
      <c r="AS25" s="217">
        <f t="shared" si="10"/>
        <v>0</v>
      </c>
      <c r="AT25" s="218">
        <f t="shared" si="11"/>
        <v>0</v>
      </c>
      <c r="AU25" s="219"/>
      <c r="AV25" s="46"/>
      <c r="AW25" s="46"/>
      <c r="AX25" s="46"/>
      <c r="AY25" s="46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56"/>
      <c r="BW25" s="56"/>
      <c r="BX25" s="56"/>
      <c r="BY25" s="56"/>
      <c r="BZ25" s="56"/>
      <c r="CA25" s="56"/>
      <c r="CB25" s="56"/>
      <c r="CC25" s="56"/>
      <c r="CD25" s="56"/>
    </row>
    <row r="26" ht="22.5" customHeight="1">
      <c r="A26" s="170">
        <f t="shared" si="12"/>
        <v>21</v>
      </c>
      <c r="B26" s="173" t="s">
        <v>223</v>
      </c>
      <c r="C26" s="182" t="str">
        <f t="array" ref="C26">_xlfn.XLOOKUP(G26,DATABASE!$A$2:$A$806,DATABASE!$B$2:$B$806)</f>
        <v>Bank Jatim u/ Host To Host Metro BPJS Graha Sigma Lt.6, Tangerang</v>
      </c>
      <c r="D26" s="184" t="str">
        <f t="array" ref="D26">_xlfn.XLOOKUP(G26,DATABASE!$A$2:$A$808,DATABASE!$C$2:$C$808)</f>
        <v>H2H METRO</v>
      </c>
      <c r="E26" s="184" t="s">
        <v>749</v>
      </c>
      <c r="F26" s="184" t="s">
        <v>243</v>
      </c>
      <c r="G26" s="184" t="s">
        <v>34</v>
      </c>
      <c r="H26" s="184">
        <v>202512.0</v>
      </c>
      <c r="I26" s="184" t="s">
        <v>753</v>
      </c>
      <c r="J26" s="182"/>
      <c r="K26" s="184"/>
      <c r="L26" s="294" t="s">
        <v>13</v>
      </c>
      <c r="M26" s="295" t="s">
        <v>884</v>
      </c>
      <c r="N26" s="191"/>
      <c r="O26" s="192">
        <v>789.32</v>
      </c>
      <c r="P26" s="194"/>
      <c r="Q26" s="195">
        <f t="shared" ref="Q26:R26" si="32">(O26*24*3600*30/8)/100000</f>
        <v>2557.3968</v>
      </c>
      <c r="R26" s="195">
        <f t="shared" si="32"/>
        <v>0</v>
      </c>
      <c r="S26" s="200">
        <v>0.0</v>
      </c>
      <c r="T26" s="201">
        <f t="shared" si="14"/>
        <v>1</v>
      </c>
      <c r="U26" s="201">
        <v>0.99</v>
      </c>
      <c r="V26" s="182">
        <v>720.0</v>
      </c>
      <c r="W26" s="182">
        <f t="shared" si="3"/>
        <v>0</v>
      </c>
      <c r="X26" s="203" t="s">
        <v>291</v>
      </c>
      <c r="Y26" s="204">
        <v>2737114.0</v>
      </c>
      <c r="Z26" s="182"/>
      <c r="AA26" s="182"/>
      <c r="AB26" s="182"/>
      <c r="AC26" s="182"/>
      <c r="AD26" s="182"/>
      <c r="AE26" s="206">
        <f t="shared" si="4"/>
        <v>2737114</v>
      </c>
      <c r="AF26" s="207">
        <f t="shared" si="5"/>
        <v>2737114</v>
      </c>
      <c r="AG26" s="184"/>
      <c r="AH26" s="184"/>
      <c r="AI26" s="184"/>
      <c r="AJ26" s="210" t="s">
        <v>34</v>
      </c>
      <c r="AK26" s="38" t="s">
        <v>753</v>
      </c>
      <c r="AL26" s="38"/>
      <c r="AM26" s="38" t="s">
        <v>753</v>
      </c>
      <c r="AN26" s="38" t="b">
        <f t="shared" si="7"/>
        <v>1</v>
      </c>
      <c r="AO26" s="42">
        <v>2737114.0</v>
      </c>
      <c r="AP26" s="215" t="b">
        <f t="shared" si="8"/>
        <v>1</v>
      </c>
      <c r="AQ26" s="296" t="s">
        <v>12</v>
      </c>
      <c r="AR26" s="216">
        <f t="shared" si="9"/>
        <v>0</v>
      </c>
      <c r="AS26" s="217">
        <f t="shared" si="10"/>
        <v>0</v>
      </c>
      <c r="AT26" s="218">
        <f t="shared" si="11"/>
        <v>0</v>
      </c>
      <c r="AU26" s="219"/>
      <c r="AV26" s="46"/>
      <c r="AW26" s="46"/>
      <c r="AX26" s="46"/>
      <c r="AY26" s="46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56"/>
      <c r="BW26" s="56"/>
      <c r="BX26" s="56"/>
      <c r="BY26" s="56"/>
      <c r="BZ26" s="56"/>
      <c r="CA26" s="56"/>
      <c r="CB26" s="56"/>
      <c r="CC26" s="56"/>
      <c r="CD26" s="56"/>
    </row>
    <row r="27" ht="22.5" customHeight="1">
      <c r="A27" s="170">
        <f t="shared" si="12"/>
        <v>22</v>
      </c>
      <c r="B27" s="173" t="s">
        <v>223</v>
      </c>
      <c r="C27" s="182" t="str">
        <f t="array" ref="C27">_xlfn.XLOOKUP(G27,DATABASE!$A$2:$A$806,DATABASE!$B$2:$B$806)</f>
        <v>Bank Jatim u/ Aplikasi JKD BANK INDONESIA JL. Kapten Subijanto LT. 5, German Center BSD Tangerang Selatan</v>
      </c>
      <c r="D27" s="184" t="str">
        <f t="array" ref="D27">_xlfn.XLOOKUP(G27,DATABASE!$A$2:$A$808,DATABASE!$C$2:$C$808)</f>
        <v>JKD BI</v>
      </c>
      <c r="E27" s="184" t="s">
        <v>571</v>
      </c>
      <c r="F27" s="184" t="s">
        <v>243</v>
      </c>
      <c r="G27" s="184" t="s">
        <v>94</v>
      </c>
      <c r="H27" s="184">
        <v>202512.0</v>
      </c>
      <c r="I27" s="184">
        <v>0.0</v>
      </c>
      <c r="J27" s="182"/>
      <c r="K27" s="184"/>
      <c r="L27" s="294" t="s">
        <v>13</v>
      </c>
      <c r="M27" s="303">
        <v>43717.0</v>
      </c>
      <c r="N27" s="191"/>
      <c r="O27" s="299">
        <v>0.0</v>
      </c>
      <c r="P27" s="194"/>
      <c r="Q27" s="195">
        <f t="shared" ref="Q27:R27" si="33">(O27*24*3600*30/8)/100000</f>
        <v>0</v>
      </c>
      <c r="R27" s="195">
        <f t="shared" si="33"/>
        <v>0</v>
      </c>
      <c r="S27" s="200">
        <v>0.0</v>
      </c>
      <c r="T27" s="201">
        <f t="shared" si="14"/>
        <v>1</v>
      </c>
      <c r="U27" s="201">
        <v>0.99</v>
      </c>
      <c r="V27" s="182">
        <v>720.0</v>
      </c>
      <c r="W27" s="182">
        <f t="shared" si="3"/>
        <v>0</v>
      </c>
      <c r="X27" s="203" t="s">
        <v>291</v>
      </c>
      <c r="Y27" s="204">
        <v>1412612.0</v>
      </c>
      <c r="Z27" s="182"/>
      <c r="AA27" s="182"/>
      <c r="AB27" s="182"/>
      <c r="AC27" s="182"/>
      <c r="AD27" s="182"/>
      <c r="AE27" s="206">
        <f t="shared" si="4"/>
        <v>1412612</v>
      </c>
      <c r="AF27" s="207">
        <f t="shared" si="5"/>
        <v>1412612</v>
      </c>
      <c r="AG27" s="184"/>
      <c r="AH27" s="184"/>
      <c r="AI27" s="184"/>
      <c r="AJ27" s="210" t="s">
        <v>94</v>
      </c>
      <c r="AK27" s="38">
        <v>0.0</v>
      </c>
      <c r="AL27" s="38"/>
      <c r="AM27" s="38">
        <v>0.0</v>
      </c>
      <c r="AN27" s="38" t="b">
        <f t="shared" si="7"/>
        <v>1</v>
      </c>
      <c r="AO27" s="42">
        <v>1412612.0</v>
      </c>
      <c r="AP27" s="215" t="b">
        <f t="shared" si="8"/>
        <v>1</v>
      </c>
      <c r="AQ27" s="211"/>
      <c r="AR27" s="216">
        <f t="shared" si="9"/>
        <v>0</v>
      </c>
      <c r="AS27" s="217">
        <f t="shared" si="10"/>
        <v>0</v>
      </c>
      <c r="AT27" s="218">
        <f t="shared" si="11"/>
        <v>0</v>
      </c>
      <c r="AU27" s="219"/>
      <c r="AV27" s="46"/>
      <c r="AW27" s="46"/>
      <c r="AX27" s="46"/>
      <c r="AY27" s="46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56"/>
      <c r="BW27" s="56"/>
      <c r="BX27" s="56"/>
      <c r="BY27" s="56"/>
      <c r="BZ27" s="56"/>
      <c r="CA27" s="56"/>
      <c r="CB27" s="56"/>
      <c r="CC27" s="56"/>
      <c r="CD27" s="56"/>
    </row>
    <row r="28" ht="22.5" customHeight="1">
      <c r="A28" s="170">
        <f t="shared" si="12"/>
        <v>23</v>
      </c>
      <c r="B28" s="173" t="s">
        <v>993</v>
      </c>
      <c r="C28" s="182" t="str">
        <f t="array" ref="C28">_xlfn.XLOOKUP(G28,DATABASE!$A$2:$A$806,DATABASE!$B$2:$B$806)</f>
        <v>Kantor Kas Pajak Online Pemkot Surabaya, Jimerto 25-27</v>
      </c>
      <c r="D28" s="184" t="str">
        <f t="array" ref="D28">_xlfn.XLOOKUP(G28,DATABASE!$A$2:$A$808,DATABASE!$C$2:$C$808)</f>
        <v>KANTOR KAS</v>
      </c>
      <c r="E28" s="184" t="s">
        <v>351</v>
      </c>
      <c r="F28" s="184" t="s">
        <v>243</v>
      </c>
      <c r="G28" s="184" t="s">
        <v>688</v>
      </c>
      <c r="H28" s="184">
        <v>202512.0</v>
      </c>
      <c r="I28" s="184" t="s">
        <v>461</v>
      </c>
      <c r="J28" s="182"/>
      <c r="K28" s="184"/>
      <c r="L28" s="294" t="s">
        <v>690</v>
      </c>
      <c r="M28" s="295" t="s">
        <v>1006</v>
      </c>
      <c r="N28" s="191"/>
      <c r="O28" s="192">
        <v>12.06</v>
      </c>
      <c r="P28" s="194"/>
      <c r="Q28" s="195">
        <f t="shared" ref="Q28:R28" si="34">(O28*24*3600*30/8)/100000</f>
        <v>39.0744</v>
      </c>
      <c r="R28" s="195">
        <f t="shared" si="34"/>
        <v>0</v>
      </c>
      <c r="S28" s="200">
        <v>0.0</v>
      </c>
      <c r="T28" s="201">
        <f t="shared" si="14"/>
        <v>1</v>
      </c>
      <c r="U28" s="201">
        <v>0.99</v>
      </c>
      <c r="V28" s="182">
        <v>720.0</v>
      </c>
      <c r="W28" s="182">
        <f t="shared" si="3"/>
        <v>0</v>
      </c>
      <c r="X28" s="203" t="s">
        <v>291</v>
      </c>
      <c r="Y28" s="204">
        <v>2319819.0</v>
      </c>
      <c r="Z28" s="182"/>
      <c r="AA28" s="182"/>
      <c r="AB28" s="182"/>
      <c r="AC28" s="182"/>
      <c r="AD28" s="182"/>
      <c r="AE28" s="206">
        <f t="shared" si="4"/>
        <v>2319819</v>
      </c>
      <c r="AF28" s="207">
        <f t="shared" si="5"/>
        <v>2319819</v>
      </c>
      <c r="AG28" s="207">
        <v>9.9316968E7</v>
      </c>
      <c r="AH28" s="184"/>
      <c r="AI28" s="184"/>
      <c r="AJ28" s="210" t="s">
        <v>688</v>
      </c>
      <c r="AK28" s="38" t="s">
        <v>461</v>
      </c>
      <c r="AL28" s="38"/>
      <c r="AM28" s="38" t="str">
        <f t="shared" ref="AM28:AM31" si="36">VLOOKUP(AJ28,'[1]Master Jaringan Des 2025(792)'!$D$2:$E$795,2,0)</f>
        <v>#REF!</v>
      </c>
      <c r="AN28" s="38" t="str">
        <f t="shared" si="7"/>
        <v>#REF!</v>
      </c>
      <c r="AO28" s="42">
        <v>2319819.0</v>
      </c>
      <c r="AP28" s="215" t="b">
        <f t="shared" si="8"/>
        <v>1</v>
      </c>
      <c r="AQ28" s="211"/>
      <c r="AR28" s="216">
        <f t="shared" si="9"/>
        <v>0</v>
      </c>
      <c r="AS28" s="217">
        <f t="shared" si="10"/>
        <v>0</v>
      </c>
      <c r="AT28" s="218">
        <f t="shared" si="11"/>
        <v>0</v>
      </c>
      <c r="AU28" s="219"/>
      <c r="AV28" s="46"/>
      <c r="AW28" s="46"/>
      <c r="AX28" s="46"/>
      <c r="AY28" s="46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56"/>
      <c r="BW28" s="56"/>
      <c r="BX28" s="56"/>
      <c r="BY28" s="56"/>
      <c r="BZ28" s="56"/>
      <c r="CA28" s="56"/>
      <c r="CB28" s="56"/>
      <c r="CC28" s="56"/>
      <c r="CD28" s="56"/>
    </row>
    <row r="29" ht="22.5" customHeight="1">
      <c r="A29" s="170">
        <f t="shared" si="12"/>
        <v>24</v>
      </c>
      <c r="B29" s="173" t="s">
        <v>993</v>
      </c>
      <c r="C29" s="182" t="str">
        <f t="array" ref="C29">_xlfn.XLOOKUP(G29,DATABASE!$A$2:$A$806,DATABASE!$B$2:$B$806)</f>
        <v>Kantor Kas Provinsi Jatim - Gubernur, Johar 17 Surabaya</v>
      </c>
      <c r="D29" s="184" t="str">
        <f t="array" ref="D29">_xlfn.XLOOKUP(G29,DATABASE!$A$2:$A$808,DATABASE!$C$2:$C$808)</f>
        <v>KANTOR KAS</v>
      </c>
      <c r="E29" s="184" t="s">
        <v>351</v>
      </c>
      <c r="F29" s="184" t="s">
        <v>243</v>
      </c>
      <c r="G29" s="184" t="s">
        <v>692</v>
      </c>
      <c r="H29" s="184">
        <v>202512.0</v>
      </c>
      <c r="I29" s="184" t="s">
        <v>461</v>
      </c>
      <c r="J29" s="182"/>
      <c r="K29" s="184"/>
      <c r="L29" s="294" t="s">
        <v>694</v>
      </c>
      <c r="M29" s="303">
        <v>43773.0</v>
      </c>
      <c r="N29" s="191"/>
      <c r="O29" s="192">
        <v>0.00203</v>
      </c>
      <c r="P29" s="194"/>
      <c r="Q29" s="195">
        <f t="shared" ref="Q29:R29" si="35">(O29*24*3600*30/8)/100000</f>
        <v>0.0065772</v>
      </c>
      <c r="R29" s="195">
        <f t="shared" si="35"/>
        <v>0</v>
      </c>
      <c r="S29" s="200">
        <v>0.0</v>
      </c>
      <c r="T29" s="201">
        <f t="shared" si="14"/>
        <v>1</v>
      </c>
      <c r="U29" s="201">
        <v>0.99</v>
      </c>
      <c r="V29" s="182">
        <v>720.0</v>
      </c>
      <c r="W29" s="182">
        <f t="shared" si="3"/>
        <v>0</v>
      </c>
      <c r="X29" s="203" t="s">
        <v>291</v>
      </c>
      <c r="Y29" s="204">
        <v>2319819.0</v>
      </c>
      <c r="Z29" s="182"/>
      <c r="AA29" s="182"/>
      <c r="AB29" s="182"/>
      <c r="AC29" s="182"/>
      <c r="AD29" s="182"/>
      <c r="AE29" s="206">
        <f t="shared" si="4"/>
        <v>2319819</v>
      </c>
      <c r="AF29" s="207">
        <f t="shared" si="5"/>
        <v>2319819</v>
      </c>
      <c r="AG29" s="184"/>
      <c r="AH29" s="184"/>
      <c r="AI29" s="184"/>
      <c r="AJ29" s="210" t="s">
        <v>692</v>
      </c>
      <c r="AK29" s="38" t="s">
        <v>461</v>
      </c>
      <c r="AL29" s="38"/>
      <c r="AM29" s="38" t="str">
        <f t="shared" si="36"/>
        <v>#REF!</v>
      </c>
      <c r="AN29" s="38" t="str">
        <f t="shared" si="7"/>
        <v>#REF!</v>
      </c>
      <c r="AO29" s="42">
        <v>2319819.0</v>
      </c>
      <c r="AP29" s="215" t="b">
        <f t="shared" si="8"/>
        <v>1</v>
      </c>
      <c r="AQ29" s="211"/>
      <c r="AR29" s="216">
        <f t="shared" si="9"/>
        <v>0</v>
      </c>
      <c r="AS29" s="217">
        <f t="shared" si="10"/>
        <v>0</v>
      </c>
      <c r="AT29" s="218">
        <f t="shared" si="11"/>
        <v>0</v>
      </c>
      <c r="AU29" s="219"/>
      <c r="AV29" s="46"/>
      <c r="AW29" s="46"/>
      <c r="AX29" s="46"/>
      <c r="AY29" s="46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56"/>
      <c r="BW29" s="56"/>
      <c r="BX29" s="56"/>
      <c r="BY29" s="56"/>
      <c r="BZ29" s="56"/>
      <c r="CA29" s="56"/>
      <c r="CB29" s="56"/>
      <c r="CC29" s="56"/>
      <c r="CD29" s="56"/>
    </row>
    <row r="30" ht="22.5" customHeight="1">
      <c r="A30" s="170">
        <f t="shared" si="12"/>
        <v>25</v>
      </c>
      <c r="B30" s="173" t="s">
        <v>993</v>
      </c>
      <c r="C30" s="182" t="str">
        <f t="array" ref="C30">_xlfn.XLOOKUP(G30,DATABASE!$A$2:$A$806,DATABASE!$B$2:$B$806)</f>
        <v>Kantor Kas Dipenda Manyar, Manyar Kertoarjo</v>
      </c>
      <c r="D30" s="184" t="str">
        <f t="array" ref="D30">_xlfn.XLOOKUP(G30,DATABASE!$A$2:$A$808,DATABASE!$C$2:$C$808)</f>
        <v>KANTOR KAS</v>
      </c>
      <c r="E30" s="184" t="s">
        <v>351</v>
      </c>
      <c r="F30" s="184" t="s">
        <v>243</v>
      </c>
      <c r="G30" s="184" t="s">
        <v>556</v>
      </c>
      <c r="H30" s="184">
        <v>202512.0</v>
      </c>
      <c r="I30" s="184" t="s">
        <v>461</v>
      </c>
      <c r="J30" s="182"/>
      <c r="K30" s="184"/>
      <c r="L30" s="294" t="s">
        <v>558</v>
      </c>
      <c r="M30" s="295" t="s">
        <v>731</v>
      </c>
      <c r="N30" s="191"/>
      <c r="O30" s="192">
        <v>5.24</v>
      </c>
      <c r="P30" s="194"/>
      <c r="Q30" s="195">
        <f t="shared" ref="Q30:R30" si="37">(O30*24*3600*30/8)/100000</f>
        <v>16.9776</v>
      </c>
      <c r="R30" s="195">
        <f t="shared" si="37"/>
        <v>0</v>
      </c>
      <c r="S30" s="200">
        <v>0.0</v>
      </c>
      <c r="T30" s="201">
        <f t="shared" si="14"/>
        <v>1</v>
      </c>
      <c r="U30" s="201">
        <v>0.99</v>
      </c>
      <c r="V30" s="182">
        <v>720.0</v>
      </c>
      <c r="W30" s="182">
        <f t="shared" si="3"/>
        <v>0</v>
      </c>
      <c r="X30" s="203" t="s">
        <v>291</v>
      </c>
      <c r="Y30" s="204">
        <v>2319819.0</v>
      </c>
      <c r="Z30" s="182"/>
      <c r="AA30" s="182"/>
      <c r="AB30" s="182"/>
      <c r="AC30" s="182"/>
      <c r="AD30" s="182"/>
      <c r="AE30" s="206">
        <f t="shared" si="4"/>
        <v>2319819</v>
      </c>
      <c r="AF30" s="207">
        <f t="shared" si="5"/>
        <v>2319819</v>
      </c>
      <c r="AG30" s="184"/>
      <c r="AH30" s="184"/>
      <c r="AI30" s="184"/>
      <c r="AJ30" s="210" t="s">
        <v>556</v>
      </c>
      <c r="AK30" s="38" t="s">
        <v>461</v>
      </c>
      <c r="AL30" s="38"/>
      <c r="AM30" s="38" t="str">
        <f t="shared" si="36"/>
        <v>#REF!</v>
      </c>
      <c r="AN30" s="38" t="str">
        <f t="shared" si="7"/>
        <v>#REF!</v>
      </c>
      <c r="AO30" s="42">
        <v>2319819.0</v>
      </c>
      <c r="AP30" s="215" t="b">
        <f t="shared" si="8"/>
        <v>1</v>
      </c>
      <c r="AQ30" s="211"/>
      <c r="AR30" s="216">
        <f t="shared" si="9"/>
        <v>0</v>
      </c>
      <c r="AS30" s="217">
        <f t="shared" si="10"/>
        <v>0</v>
      </c>
      <c r="AT30" s="218">
        <f t="shared" si="11"/>
        <v>0</v>
      </c>
      <c r="AU30" s="219"/>
      <c r="AV30" s="46"/>
      <c r="AW30" s="46"/>
      <c r="AX30" s="46"/>
      <c r="AY30" s="46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56"/>
      <c r="BW30" s="56"/>
      <c r="BX30" s="56"/>
      <c r="BY30" s="56"/>
      <c r="BZ30" s="56"/>
      <c r="CA30" s="56"/>
      <c r="CB30" s="56"/>
      <c r="CC30" s="56"/>
      <c r="CD30" s="56"/>
    </row>
    <row r="31" ht="22.5" customHeight="1">
      <c r="A31" s="170">
        <f t="shared" si="12"/>
        <v>26</v>
      </c>
      <c r="B31" s="173" t="s">
        <v>993</v>
      </c>
      <c r="C31" s="182" t="str">
        <f t="array" ref="C31">_xlfn.XLOOKUP(G31,DATABASE!$A$2:$A$806,DATABASE!$B$2:$B$806)</f>
        <v>Samsat Online Capem UWK (Univ. Wijaya Kusuma), Dukuh Kupang Barat 1</v>
      </c>
      <c r="D31" s="184" t="str">
        <f t="array" ref="D31">_xlfn.XLOOKUP(G31,DATABASE!$A$2:$A$808,DATABASE!$C$2:$C$808)</f>
        <v>SAMSAT ONLINE</v>
      </c>
      <c r="E31" s="184" t="s">
        <v>351</v>
      </c>
      <c r="F31" s="184" t="s">
        <v>243</v>
      </c>
      <c r="G31" s="184" t="s">
        <v>352</v>
      </c>
      <c r="H31" s="184">
        <v>202512.0</v>
      </c>
      <c r="I31" s="184" t="s">
        <v>480</v>
      </c>
      <c r="J31" s="182"/>
      <c r="K31" s="184"/>
      <c r="L31" s="294" t="s">
        <v>355</v>
      </c>
      <c r="M31" s="303">
        <v>42156.0</v>
      </c>
      <c r="N31" s="191"/>
      <c r="O31" s="192">
        <v>0.15924</v>
      </c>
      <c r="P31" s="194"/>
      <c r="Q31" s="195">
        <f t="shared" ref="Q31:R31" si="38">(O31*24*3600*30/8)/100000</f>
        <v>0.5159376</v>
      </c>
      <c r="R31" s="195">
        <f t="shared" si="38"/>
        <v>0</v>
      </c>
      <c r="S31" s="200">
        <v>0.0</v>
      </c>
      <c r="T31" s="201">
        <f t="shared" si="14"/>
        <v>1</v>
      </c>
      <c r="U31" s="201">
        <v>0.99</v>
      </c>
      <c r="V31" s="182">
        <v>720.0</v>
      </c>
      <c r="W31" s="182">
        <f t="shared" si="3"/>
        <v>0</v>
      </c>
      <c r="X31" s="203" t="s">
        <v>291</v>
      </c>
      <c r="Y31" s="204">
        <v>1950000.0</v>
      </c>
      <c r="Z31" s="182"/>
      <c r="AA31" s="182"/>
      <c r="AB31" s="182"/>
      <c r="AC31" s="182"/>
      <c r="AD31" s="182"/>
      <c r="AE31" s="206">
        <f t="shared" si="4"/>
        <v>1950000</v>
      </c>
      <c r="AF31" s="207">
        <f t="shared" si="5"/>
        <v>1950000</v>
      </c>
      <c r="AG31" s="184"/>
      <c r="AH31" s="184"/>
      <c r="AI31" s="184"/>
      <c r="AJ31" s="210" t="s">
        <v>352</v>
      </c>
      <c r="AK31" s="38" t="s">
        <v>480</v>
      </c>
      <c r="AL31" s="38"/>
      <c r="AM31" s="38" t="str">
        <f t="shared" si="36"/>
        <v>#REF!</v>
      </c>
      <c r="AN31" s="38" t="str">
        <f t="shared" si="7"/>
        <v>#REF!</v>
      </c>
      <c r="AO31" s="42">
        <v>1950000.0</v>
      </c>
      <c r="AP31" s="215" t="b">
        <f t="shared" si="8"/>
        <v>1</v>
      </c>
      <c r="AQ31" s="211"/>
      <c r="AR31" s="216">
        <f t="shared" si="9"/>
        <v>0</v>
      </c>
      <c r="AS31" s="217">
        <f t="shared" si="10"/>
        <v>0</v>
      </c>
      <c r="AT31" s="218">
        <f t="shared" si="11"/>
        <v>0</v>
      </c>
      <c r="AU31" s="219"/>
      <c r="AV31" s="46"/>
      <c r="AW31" s="46"/>
      <c r="AX31" s="46"/>
      <c r="AY31" s="46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56"/>
      <c r="BW31" s="56"/>
      <c r="BX31" s="56"/>
      <c r="BY31" s="56"/>
      <c r="BZ31" s="56"/>
      <c r="CA31" s="56"/>
      <c r="CB31" s="56"/>
      <c r="CC31" s="56"/>
      <c r="CD31" s="56"/>
    </row>
    <row r="32" ht="22.5" customHeight="1">
      <c r="A32" s="170">
        <f t="shared" si="12"/>
        <v>27</v>
      </c>
      <c r="B32" s="173" t="s">
        <v>993</v>
      </c>
      <c r="C32" s="182" t="str">
        <f t="array" ref="C32">_xlfn.XLOOKUP(G32,DATABASE!$A$2:$A$806,DATABASE!$B$2:$B$806)</f>
        <v>UPTB 1 Tambakrejo. Jl.Tambak Rejo 5/1 Surabaya</v>
      </c>
      <c r="D32" s="184" t="str">
        <f t="array" ref="D32">_xlfn.XLOOKUP(G32,DATABASE!$A$2:$A$808,DATABASE!$C$2:$C$808)</f>
        <v>UPTB</v>
      </c>
      <c r="E32" s="184" t="s">
        <v>351</v>
      </c>
      <c r="F32" s="184" t="s">
        <v>243</v>
      </c>
      <c r="G32" s="184" t="s">
        <v>1109</v>
      </c>
      <c r="H32" s="184">
        <v>202512.0</v>
      </c>
      <c r="I32" s="184" t="s">
        <v>461</v>
      </c>
      <c r="J32" s="182"/>
      <c r="K32" s="184"/>
      <c r="L32" s="294" t="s">
        <v>1113</v>
      </c>
      <c r="M32" s="295" t="s">
        <v>1115</v>
      </c>
      <c r="N32" s="191"/>
      <c r="O32" s="192">
        <v>0.33927</v>
      </c>
      <c r="P32" s="194"/>
      <c r="Q32" s="195">
        <f t="shared" ref="Q32:R32" si="39">(O32*24*3600*30/8)/100000</f>
        <v>1.0992348</v>
      </c>
      <c r="R32" s="195">
        <f t="shared" si="39"/>
        <v>0</v>
      </c>
      <c r="S32" s="200">
        <v>0.0</v>
      </c>
      <c r="T32" s="201">
        <f t="shared" si="14"/>
        <v>1</v>
      </c>
      <c r="U32" s="201">
        <v>0.99</v>
      </c>
      <c r="V32" s="182">
        <v>720.0</v>
      </c>
      <c r="W32" s="182">
        <f t="shared" si="3"/>
        <v>0</v>
      </c>
      <c r="X32" s="203" t="s">
        <v>291</v>
      </c>
      <c r="Y32" s="204">
        <v>2319819.0</v>
      </c>
      <c r="Z32" s="182"/>
      <c r="AA32" s="182"/>
      <c r="AB32" s="182"/>
      <c r="AC32" s="182"/>
      <c r="AD32" s="182"/>
      <c r="AE32" s="206">
        <f t="shared" si="4"/>
        <v>2319819</v>
      </c>
      <c r="AF32" s="207">
        <f t="shared" si="5"/>
        <v>2319819</v>
      </c>
      <c r="AG32" s="184"/>
      <c r="AH32" s="184"/>
      <c r="AI32" s="184"/>
      <c r="AJ32" s="210" t="s">
        <v>1109</v>
      </c>
      <c r="AK32" s="38" t="s">
        <v>461</v>
      </c>
      <c r="AL32" s="38"/>
      <c r="AM32" s="38" t="s">
        <v>461</v>
      </c>
      <c r="AN32" s="38" t="b">
        <f t="shared" si="7"/>
        <v>1</v>
      </c>
      <c r="AO32" s="42">
        <v>2319819.0</v>
      </c>
      <c r="AP32" s="215" t="b">
        <f t="shared" si="8"/>
        <v>1</v>
      </c>
      <c r="AQ32" s="211"/>
      <c r="AR32" s="216">
        <f t="shared" si="9"/>
        <v>0</v>
      </c>
      <c r="AS32" s="217">
        <f t="shared" si="10"/>
        <v>0</v>
      </c>
      <c r="AT32" s="218">
        <f t="shared" si="11"/>
        <v>0</v>
      </c>
      <c r="AU32" s="219"/>
      <c r="AV32" s="46"/>
      <c r="AW32" s="46"/>
      <c r="AX32" s="46"/>
      <c r="AY32" s="46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56"/>
      <c r="BW32" s="56"/>
      <c r="BX32" s="56"/>
      <c r="BY32" s="56"/>
      <c r="BZ32" s="56"/>
      <c r="CA32" s="56"/>
      <c r="CB32" s="56"/>
      <c r="CC32" s="56"/>
      <c r="CD32" s="56"/>
    </row>
    <row r="33" ht="22.5" customHeight="1">
      <c r="A33" s="170">
        <f t="shared" si="12"/>
        <v>28</v>
      </c>
      <c r="B33" s="173" t="s">
        <v>993</v>
      </c>
      <c r="C33" s="182" t="str">
        <f t="array" ref="C33">_xlfn.XLOOKUP(G33,DATABASE!$A$2:$A$806,DATABASE!$B$2:$B$806)</f>
        <v>UPTB 4 Dukuh Kupang, Dukuh Kupang 1/25 Surabaya</v>
      </c>
      <c r="D33" s="184" t="str">
        <f t="array" ref="D33">_xlfn.XLOOKUP(G33,DATABASE!$A$2:$A$808,DATABASE!$C$2:$C$808)</f>
        <v>UPTB</v>
      </c>
      <c r="E33" s="184" t="s">
        <v>351</v>
      </c>
      <c r="F33" s="184" t="s">
        <v>243</v>
      </c>
      <c r="G33" s="184" t="s">
        <v>1150</v>
      </c>
      <c r="H33" s="184">
        <v>202512.0</v>
      </c>
      <c r="I33" s="184" t="s">
        <v>461</v>
      </c>
      <c r="J33" s="182"/>
      <c r="K33" s="184"/>
      <c r="L33" s="294" t="s">
        <v>1151</v>
      </c>
      <c r="M33" s="303">
        <v>43864.0</v>
      </c>
      <c r="N33" s="191"/>
      <c r="O33" s="192">
        <v>0.51197</v>
      </c>
      <c r="P33" s="194"/>
      <c r="Q33" s="195">
        <f t="shared" ref="Q33:R33" si="40">(O33*24*3600*30/8)/100000</f>
        <v>1.6587828</v>
      </c>
      <c r="R33" s="195">
        <f t="shared" si="40"/>
        <v>0</v>
      </c>
      <c r="S33" s="200">
        <v>0.0</v>
      </c>
      <c r="T33" s="201">
        <f t="shared" si="14"/>
        <v>1</v>
      </c>
      <c r="U33" s="201">
        <v>0.99</v>
      </c>
      <c r="V33" s="182">
        <v>720.0</v>
      </c>
      <c r="W33" s="182">
        <f t="shared" si="3"/>
        <v>0</v>
      </c>
      <c r="X33" s="203" t="s">
        <v>291</v>
      </c>
      <c r="Y33" s="204">
        <v>2319819.0</v>
      </c>
      <c r="Z33" s="182"/>
      <c r="AA33" s="182"/>
      <c r="AB33" s="182"/>
      <c r="AC33" s="182"/>
      <c r="AD33" s="182"/>
      <c r="AE33" s="206">
        <f t="shared" si="4"/>
        <v>2319819</v>
      </c>
      <c r="AF33" s="207">
        <f t="shared" si="5"/>
        <v>2319819</v>
      </c>
      <c r="AG33" s="184"/>
      <c r="AH33" s="184"/>
      <c r="AI33" s="184"/>
      <c r="AJ33" s="210" t="s">
        <v>1150</v>
      </c>
      <c r="AK33" s="38" t="s">
        <v>461</v>
      </c>
      <c r="AL33" s="38"/>
      <c r="AM33" s="38" t="s">
        <v>461</v>
      </c>
      <c r="AN33" s="38" t="b">
        <f t="shared" si="7"/>
        <v>1</v>
      </c>
      <c r="AO33" s="42">
        <v>2319819.0</v>
      </c>
      <c r="AP33" s="215" t="b">
        <f t="shared" si="8"/>
        <v>1</v>
      </c>
      <c r="AQ33" s="211"/>
      <c r="AR33" s="216">
        <f t="shared" si="9"/>
        <v>0</v>
      </c>
      <c r="AS33" s="217">
        <f t="shared" si="10"/>
        <v>0</v>
      </c>
      <c r="AT33" s="218">
        <f t="shared" si="11"/>
        <v>0</v>
      </c>
      <c r="AU33" s="219"/>
      <c r="AV33" s="46"/>
      <c r="AW33" s="46"/>
      <c r="AX33" s="46"/>
      <c r="AY33" s="46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56"/>
      <c r="BW33" s="56"/>
      <c r="BX33" s="56"/>
      <c r="BY33" s="56"/>
      <c r="BZ33" s="56"/>
      <c r="CA33" s="56"/>
      <c r="CB33" s="56"/>
      <c r="CC33" s="56"/>
      <c r="CD33" s="56"/>
    </row>
    <row r="34" ht="22.5" customHeight="1">
      <c r="A34" s="170">
        <f t="shared" si="12"/>
        <v>29</v>
      </c>
      <c r="B34" s="173" t="s">
        <v>993</v>
      </c>
      <c r="C34" s="182" t="str">
        <f t="array" ref="C34">_xlfn.XLOOKUP(G34,DATABASE!$A$2:$A$806,DATABASE!$B$2:$B$806)</f>
        <v>UPTB 5 Manyar , Sukadami 1 Surabaya</v>
      </c>
      <c r="D34" s="184" t="str">
        <f t="array" ref="D34">_xlfn.XLOOKUP(G34,DATABASE!$A$2:$A$808,DATABASE!$C$2:$C$808)</f>
        <v>UPTB</v>
      </c>
      <c r="E34" s="184" t="s">
        <v>351</v>
      </c>
      <c r="F34" s="184" t="s">
        <v>243</v>
      </c>
      <c r="G34" s="184" t="s">
        <v>1173</v>
      </c>
      <c r="H34" s="184">
        <v>202512.0</v>
      </c>
      <c r="I34" s="184" t="s">
        <v>461</v>
      </c>
      <c r="J34" s="182"/>
      <c r="K34" s="184"/>
      <c r="L34" s="294" t="s">
        <v>1177</v>
      </c>
      <c r="M34" s="295" t="s">
        <v>1179</v>
      </c>
      <c r="N34" s="191"/>
      <c r="O34" s="192">
        <v>0.35557</v>
      </c>
      <c r="P34" s="194"/>
      <c r="Q34" s="195">
        <f t="shared" ref="Q34:R34" si="41">(O34*24*3600*30/8)/100000</f>
        <v>1.1520468</v>
      </c>
      <c r="R34" s="195">
        <f t="shared" si="41"/>
        <v>0</v>
      </c>
      <c r="S34" s="200">
        <v>0.0</v>
      </c>
      <c r="T34" s="201">
        <f t="shared" si="14"/>
        <v>1</v>
      </c>
      <c r="U34" s="201">
        <v>0.99</v>
      </c>
      <c r="V34" s="182">
        <v>720.0</v>
      </c>
      <c r="W34" s="182">
        <f t="shared" si="3"/>
        <v>0</v>
      </c>
      <c r="X34" s="203" t="s">
        <v>291</v>
      </c>
      <c r="Y34" s="204">
        <v>2319819.0</v>
      </c>
      <c r="Z34" s="182"/>
      <c r="AA34" s="182"/>
      <c r="AB34" s="182"/>
      <c r="AC34" s="182"/>
      <c r="AD34" s="182"/>
      <c r="AE34" s="206">
        <f t="shared" si="4"/>
        <v>2319819</v>
      </c>
      <c r="AF34" s="207">
        <f t="shared" si="5"/>
        <v>2319819</v>
      </c>
      <c r="AG34" s="184"/>
      <c r="AH34" s="184"/>
      <c r="AI34" s="184"/>
      <c r="AJ34" s="210" t="s">
        <v>1173</v>
      </c>
      <c r="AK34" s="38" t="s">
        <v>461</v>
      </c>
      <c r="AL34" s="38"/>
      <c r="AM34" s="38" t="s">
        <v>461</v>
      </c>
      <c r="AN34" s="38" t="b">
        <f t="shared" si="7"/>
        <v>1</v>
      </c>
      <c r="AO34" s="42">
        <v>2319819.0</v>
      </c>
      <c r="AP34" s="215" t="b">
        <f t="shared" si="8"/>
        <v>1</v>
      </c>
      <c r="AQ34" s="211"/>
      <c r="AR34" s="216">
        <f t="shared" si="9"/>
        <v>0</v>
      </c>
      <c r="AS34" s="217">
        <f t="shared" si="10"/>
        <v>0</v>
      </c>
      <c r="AT34" s="218">
        <f t="shared" si="11"/>
        <v>0</v>
      </c>
      <c r="AU34" s="219"/>
      <c r="AV34" s="46"/>
      <c r="AW34" s="46"/>
      <c r="AX34" s="46"/>
      <c r="AY34" s="46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56"/>
      <c r="BW34" s="56"/>
      <c r="BX34" s="56"/>
      <c r="BY34" s="56"/>
      <c r="BZ34" s="56"/>
      <c r="CA34" s="56"/>
      <c r="CB34" s="56"/>
      <c r="CC34" s="56"/>
      <c r="CD34" s="56"/>
    </row>
    <row r="35" ht="22.5" customHeight="1">
      <c r="A35" s="170">
        <f t="shared" si="12"/>
        <v>30</v>
      </c>
      <c r="B35" s="173" t="s">
        <v>993</v>
      </c>
      <c r="C35" s="182" t="str">
        <f t="array" ref="C35">_xlfn.XLOOKUP(G35,DATABASE!$A$2:$A$806,DATABASE!$B$2:$B$806)</f>
        <v>UPTB 8 Rungkut Asri , Rungkut Asri Timur XVIII/2 Surabaya</v>
      </c>
      <c r="D35" s="184" t="str">
        <f t="array" ref="D35">_xlfn.XLOOKUP(G35,DATABASE!$A$2:$A$808,DATABASE!$C$2:$C$808)</f>
        <v>UPTB</v>
      </c>
      <c r="E35" s="184" t="s">
        <v>351</v>
      </c>
      <c r="F35" s="184" t="s">
        <v>243</v>
      </c>
      <c r="G35" s="184" t="s">
        <v>1204</v>
      </c>
      <c r="H35" s="184">
        <v>202512.0</v>
      </c>
      <c r="I35" s="184" t="s">
        <v>461</v>
      </c>
      <c r="J35" s="182"/>
      <c r="K35" s="184"/>
      <c r="L35" s="294" t="s">
        <v>1206</v>
      </c>
      <c r="M35" s="303">
        <v>43864.0</v>
      </c>
      <c r="N35" s="191"/>
      <c r="O35" s="192">
        <v>0.33537</v>
      </c>
      <c r="P35" s="194"/>
      <c r="Q35" s="195">
        <f t="shared" ref="Q35:R35" si="42">(O35*24*3600*30/8)/100000</f>
        <v>1.0865988</v>
      </c>
      <c r="R35" s="195">
        <f t="shared" si="42"/>
        <v>0</v>
      </c>
      <c r="S35" s="200">
        <v>0.0</v>
      </c>
      <c r="T35" s="201">
        <f t="shared" si="14"/>
        <v>1</v>
      </c>
      <c r="U35" s="201">
        <v>0.99</v>
      </c>
      <c r="V35" s="182">
        <v>720.0</v>
      </c>
      <c r="W35" s="182">
        <f t="shared" si="3"/>
        <v>0</v>
      </c>
      <c r="X35" s="203" t="s">
        <v>291</v>
      </c>
      <c r="Y35" s="204">
        <v>2319819.0</v>
      </c>
      <c r="Z35" s="182"/>
      <c r="AA35" s="182"/>
      <c r="AB35" s="182"/>
      <c r="AC35" s="182"/>
      <c r="AD35" s="182"/>
      <c r="AE35" s="206">
        <f t="shared" si="4"/>
        <v>2319819</v>
      </c>
      <c r="AF35" s="207">
        <f t="shared" si="5"/>
        <v>2319819</v>
      </c>
      <c r="AG35" s="184"/>
      <c r="AH35" s="184"/>
      <c r="AI35" s="184"/>
      <c r="AJ35" s="210" t="s">
        <v>1204</v>
      </c>
      <c r="AK35" s="38" t="s">
        <v>461</v>
      </c>
      <c r="AL35" s="38"/>
      <c r="AM35" s="38" t="s">
        <v>461</v>
      </c>
      <c r="AN35" s="38" t="b">
        <f t="shared" si="7"/>
        <v>1</v>
      </c>
      <c r="AO35" s="42">
        <v>2319819.0</v>
      </c>
      <c r="AP35" s="215" t="b">
        <f t="shared" si="8"/>
        <v>1</v>
      </c>
      <c r="AQ35" s="211"/>
      <c r="AR35" s="216">
        <f t="shared" si="9"/>
        <v>0</v>
      </c>
      <c r="AS35" s="217">
        <f t="shared" si="10"/>
        <v>0</v>
      </c>
      <c r="AT35" s="218">
        <f t="shared" si="11"/>
        <v>0</v>
      </c>
      <c r="AU35" s="219"/>
      <c r="AV35" s="46"/>
      <c r="AW35" s="46"/>
      <c r="AX35" s="46"/>
      <c r="AY35" s="46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56"/>
      <c r="BW35" s="56"/>
      <c r="BX35" s="56"/>
      <c r="BY35" s="56"/>
      <c r="BZ35" s="56"/>
      <c r="CA35" s="56"/>
      <c r="CB35" s="56"/>
      <c r="CC35" s="56"/>
      <c r="CD35" s="56"/>
    </row>
    <row r="36" ht="22.5" customHeight="1">
      <c r="A36" s="170">
        <f t="shared" si="12"/>
        <v>31</v>
      </c>
      <c r="B36" s="173" t="s">
        <v>993</v>
      </c>
      <c r="C36" s="182" t="str">
        <f t="array" ref="C36">_xlfn.XLOOKUP(G36,DATABASE!$A$2:$A$806,DATABASE!$B$2:$B$806)</f>
        <v>Capem Tambakrejo, Jl.Kapas Krampung 69 Tambakrejo</v>
      </c>
      <c r="D36" s="184" t="str">
        <f t="array" ref="D36">_xlfn.XLOOKUP(G36,DATABASE!$A$2:$A$808,DATABASE!$C$2:$C$808)</f>
        <v>CAPEM</v>
      </c>
      <c r="E36" s="184" t="s">
        <v>351</v>
      </c>
      <c r="F36" s="184" t="s">
        <v>243</v>
      </c>
      <c r="G36" s="184" t="s">
        <v>854</v>
      </c>
      <c r="H36" s="184">
        <v>202512.0</v>
      </c>
      <c r="I36" s="184" t="s">
        <v>753</v>
      </c>
      <c r="J36" s="182"/>
      <c r="K36" s="184"/>
      <c r="L36" s="294" t="s">
        <v>856</v>
      </c>
      <c r="M36" s="303">
        <v>42156.0</v>
      </c>
      <c r="N36" s="191"/>
      <c r="O36" s="192">
        <v>22.23</v>
      </c>
      <c r="P36" s="194"/>
      <c r="Q36" s="195">
        <f t="shared" ref="Q36:R36" si="43">(O36*24*3600*30/8)/100000</f>
        <v>72.0252</v>
      </c>
      <c r="R36" s="195">
        <f t="shared" si="43"/>
        <v>0</v>
      </c>
      <c r="S36" s="200">
        <v>0.0</v>
      </c>
      <c r="T36" s="201">
        <f t="shared" si="14"/>
        <v>1</v>
      </c>
      <c r="U36" s="201">
        <v>0.99</v>
      </c>
      <c r="V36" s="182">
        <v>720.0</v>
      </c>
      <c r="W36" s="182">
        <f t="shared" si="3"/>
        <v>0</v>
      </c>
      <c r="X36" s="203" t="s">
        <v>291</v>
      </c>
      <c r="Y36" s="204">
        <v>2792792.0</v>
      </c>
      <c r="Z36" s="182"/>
      <c r="AA36" s="182"/>
      <c r="AB36" s="182"/>
      <c r="AC36" s="182"/>
      <c r="AD36" s="182"/>
      <c r="AE36" s="206">
        <f t="shared" si="4"/>
        <v>2792792</v>
      </c>
      <c r="AF36" s="207">
        <f t="shared" si="5"/>
        <v>2792792</v>
      </c>
      <c r="AG36" s="184"/>
      <c r="AH36" s="184"/>
      <c r="AI36" s="184"/>
      <c r="AJ36" s="210" t="s">
        <v>854</v>
      </c>
      <c r="AK36" s="38" t="s">
        <v>753</v>
      </c>
      <c r="AL36" s="38"/>
      <c r="AM36" s="38" t="str">
        <f t="shared" ref="AM36:AM49" si="45">VLOOKUP(AJ36,'[1]Master Jaringan Des 2025(792)'!$D$2:$E$795,2,0)</f>
        <v>#REF!</v>
      </c>
      <c r="AN36" s="38" t="str">
        <f t="shared" si="7"/>
        <v>#REF!</v>
      </c>
      <c r="AO36" s="42">
        <v>2792792.0</v>
      </c>
      <c r="AP36" s="215" t="b">
        <f t="shared" si="8"/>
        <v>1</v>
      </c>
      <c r="AQ36" s="211"/>
      <c r="AR36" s="216">
        <f t="shared" si="9"/>
        <v>0</v>
      </c>
      <c r="AS36" s="217">
        <f t="shared" si="10"/>
        <v>0</v>
      </c>
      <c r="AT36" s="218">
        <f t="shared" si="11"/>
        <v>0</v>
      </c>
      <c r="AU36" s="219"/>
      <c r="AV36" s="46"/>
      <c r="AW36" s="46"/>
      <c r="AX36" s="46"/>
      <c r="AY36" s="46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56"/>
      <c r="BW36" s="56"/>
      <c r="BX36" s="56"/>
      <c r="BY36" s="56"/>
      <c r="BZ36" s="56"/>
      <c r="CA36" s="56"/>
      <c r="CB36" s="56"/>
      <c r="CC36" s="56"/>
      <c r="CD36" s="56"/>
    </row>
    <row r="37" ht="22.5" customHeight="1">
      <c r="A37" s="170">
        <f t="shared" si="12"/>
        <v>32</v>
      </c>
      <c r="B37" s="173" t="s">
        <v>993</v>
      </c>
      <c r="C37" s="182" t="str">
        <f t="array" ref="C37">_xlfn.XLOOKUP(G37,DATABASE!$A$2:$A$806,DATABASE!$B$2:$B$806)</f>
        <v>ATM RSAL, Jl.Gadung 1 Surabaya</v>
      </c>
      <c r="D37" s="184" t="str">
        <f t="array" ref="D37">_xlfn.XLOOKUP(G37,DATABASE!$A$2:$A$808,DATABASE!$C$2:$C$808)</f>
        <v>ATM</v>
      </c>
      <c r="E37" s="184" t="s">
        <v>351</v>
      </c>
      <c r="F37" s="184" t="s">
        <v>243</v>
      </c>
      <c r="G37" s="184" t="s">
        <v>1257</v>
      </c>
      <c r="H37" s="184">
        <v>202512.0</v>
      </c>
      <c r="I37" s="184" t="s">
        <v>1258</v>
      </c>
      <c r="J37" s="182"/>
      <c r="K37" s="184"/>
      <c r="L37" s="294" t="s">
        <v>1260</v>
      </c>
      <c r="M37" s="303">
        <v>43286.0</v>
      </c>
      <c r="N37" s="191"/>
      <c r="O37" s="192">
        <v>10.66</v>
      </c>
      <c r="P37" s="194"/>
      <c r="Q37" s="195">
        <f t="shared" ref="Q37:R37" si="44">(O37*24*3600*30/8)/100000</f>
        <v>34.5384</v>
      </c>
      <c r="R37" s="195">
        <f t="shared" si="44"/>
        <v>0</v>
      </c>
      <c r="S37" s="200">
        <v>0.0</v>
      </c>
      <c r="T37" s="201">
        <f t="shared" si="14"/>
        <v>1</v>
      </c>
      <c r="U37" s="201">
        <v>0.99</v>
      </c>
      <c r="V37" s="182">
        <v>720.0</v>
      </c>
      <c r="W37" s="182">
        <f t="shared" si="3"/>
        <v>0</v>
      </c>
      <c r="X37" s="203" t="s">
        <v>291</v>
      </c>
      <c r="Y37" s="204">
        <v>1300000.0</v>
      </c>
      <c r="Z37" s="182"/>
      <c r="AA37" s="182"/>
      <c r="AB37" s="182"/>
      <c r="AC37" s="182"/>
      <c r="AD37" s="182"/>
      <c r="AE37" s="206">
        <f t="shared" si="4"/>
        <v>1300000</v>
      </c>
      <c r="AF37" s="207">
        <f t="shared" si="5"/>
        <v>1300000</v>
      </c>
      <c r="AG37" s="184"/>
      <c r="AH37" s="184"/>
      <c r="AI37" s="184"/>
      <c r="AJ37" s="210" t="s">
        <v>1257</v>
      </c>
      <c r="AK37" s="38" t="s">
        <v>1258</v>
      </c>
      <c r="AL37" s="38"/>
      <c r="AM37" s="38" t="str">
        <f t="shared" si="45"/>
        <v>#REF!</v>
      </c>
      <c r="AN37" s="38" t="str">
        <f t="shared" si="7"/>
        <v>#REF!</v>
      </c>
      <c r="AO37" s="42">
        <v>1300000.0</v>
      </c>
      <c r="AP37" s="215" t="b">
        <f t="shared" si="8"/>
        <v>1</v>
      </c>
      <c r="AQ37" s="211"/>
      <c r="AR37" s="216">
        <f t="shared" si="9"/>
        <v>0</v>
      </c>
      <c r="AS37" s="217">
        <f t="shared" si="10"/>
        <v>0</v>
      </c>
      <c r="AT37" s="218">
        <f t="shared" si="11"/>
        <v>0</v>
      </c>
      <c r="AU37" s="219"/>
      <c r="AV37" s="46"/>
      <c r="AW37" s="46"/>
      <c r="AX37" s="46"/>
      <c r="AY37" s="46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56"/>
      <c r="BW37" s="56"/>
      <c r="BX37" s="56"/>
      <c r="BY37" s="56"/>
      <c r="BZ37" s="56"/>
      <c r="CA37" s="56"/>
      <c r="CB37" s="56"/>
      <c r="CC37" s="56"/>
      <c r="CD37" s="56"/>
    </row>
    <row r="38" ht="22.5" customHeight="1">
      <c r="A38" s="170">
        <f t="shared" si="12"/>
        <v>33</v>
      </c>
      <c r="B38" s="173" t="s">
        <v>993</v>
      </c>
      <c r="C38" s="182" t="str">
        <f t="array" ref="C38">_xlfn.XLOOKUP(G38,DATABASE!$A$2:$A$806,DATABASE!$B$2:$B$806)</f>
        <v>Payment Point RS Soewandi Jl. Tambakrejo No. 45-47</v>
      </c>
      <c r="D38" s="184" t="str">
        <f t="array" ref="D38">_xlfn.XLOOKUP(G38,DATABASE!$A$2:$A$808,DATABASE!$C$2:$C$808)</f>
        <v>PAYMENT POINT</v>
      </c>
      <c r="E38" s="184" t="s">
        <v>351</v>
      </c>
      <c r="F38" s="184" t="s">
        <v>243</v>
      </c>
      <c r="G38" s="184" t="s">
        <v>1286</v>
      </c>
      <c r="H38" s="184">
        <v>202512.0</v>
      </c>
      <c r="I38" s="184" t="s">
        <v>461</v>
      </c>
      <c r="J38" s="182"/>
      <c r="K38" s="184"/>
      <c r="L38" s="294" t="s">
        <v>1287</v>
      </c>
      <c r="M38" s="295" t="s">
        <v>1288</v>
      </c>
      <c r="N38" s="191"/>
      <c r="O38" s="192">
        <v>0.21863</v>
      </c>
      <c r="P38" s="194"/>
      <c r="Q38" s="195">
        <f t="shared" ref="Q38:R38" si="46">(O38*24*3600*30/8)/100000</f>
        <v>0.7083612</v>
      </c>
      <c r="R38" s="195">
        <f t="shared" si="46"/>
        <v>0</v>
      </c>
      <c r="S38" s="200">
        <v>0.0</v>
      </c>
      <c r="T38" s="201">
        <f t="shared" si="14"/>
        <v>1</v>
      </c>
      <c r="U38" s="201">
        <v>0.99</v>
      </c>
      <c r="V38" s="182">
        <v>720.0</v>
      </c>
      <c r="W38" s="182">
        <f t="shared" si="3"/>
        <v>0</v>
      </c>
      <c r="X38" s="203" t="s">
        <v>291</v>
      </c>
      <c r="Y38" s="204">
        <v>2319819.0</v>
      </c>
      <c r="Z38" s="182"/>
      <c r="AA38" s="182"/>
      <c r="AB38" s="182"/>
      <c r="AC38" s="182"/>
      <c r="AD38" s="182"/>
      <c r="AE38" s="206">
        <f t="shared" si="4"/>
        <v>2319819</v>
      </c>
      <c r="AF38" s="207">
        <f t="shared" si="5"/>
        <v>2319819</v>
      </c>
      <c r="AG38" s="184"/>
      <c r="AH38" s="184"/>
      <c r="AI38" s="184"/>
      <c r="AJ38" s="210" t="s">
        <v>1286</v>
      </c>
      <c r="AK38" s="38" t="s">
        <v>461</v>
      </c>
      <c r="AL38" s="38"/>
      <c r="AM38" s="38" t="str">
        <f t="shared" si="45"/>
        <v>#REF!</v>
      </c>
      <c r="AN38" s="38" t="str">
        <f t="shared" si="7"/>
        <v>#REF!</v>
      </c>
      <c r="AO38" s="42">
        <v>2319819.0</v>
      </c>
      <c r="AP38" s="215" t="b">
        <f t="shared" si="8"/>
        <v>1</v>
      </c>
      <c r="AQ38" s="211"/>
      <c r="AR38" s="216">
        <f t="shared" si="9"/>
        <v>0</v>
      </c>
      <c r="AS38" s="217">
        <f t="shared" si="10"/>
        <v>0</v>
      </c>
      <c r="AT38" s="218">
        <f t="shared" si="11"/>
        <v>0</v>
      </c>
      <c r="AU38" s="373"/>
      <c r="AV38" s="46"/>
      <c r="AW38" s="46"/>
      <c r="AX38" s="46"/>
      <c r="AY38" s="46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56"/>
      <c r="BW38" s="56"/>
      <c r="BX38" s="56"/>
      <c r="BY38" s="56"/>
      <c r="BZ38" s="56"/>
      <c r="CA38" s="56"/>
      <c r="CB38" s="56"/>
      <c r="CC38" s="56"/>
      <c r="CD38" s="56"/>
    </row>
    <row r="39" ht="22.5" customHeight="1">
      <c r="A39" s="170">
        <f t="shared" si="12"/>
        <v>34</v>
      </c>
      <c r="B39" s="173" t="s">
        <v>993</v>
      </c>
      <c r="C39" s="182" t="str">
        <f t="array" ref="C39">_xlfn.XLOOKUP(G39,DATABASE!$A$2:$A$806,DATABASE!$B$2:$B$806)</f>
        <v>Host To Host Sistem Administrasi Manunggal Satu Atap MANYAR, Dipenda, Manyar Kertoarjo</v>
      </c>
      <c r="D39" s="184" t="str">
        <f t="array" ref="D39">_xlfn.XLOOKUP(G39,DATABASE!$A$2:$A$808,DATABASE!$C$2:$C$808)</f>
        <v>H2H</v>
      </c>
      <c r="E39" s="184" t="s">
        <v>351</v>
      </c>
      <c r="F39" s="184" t="s">
        <v>243</v>
      </c>
      <c r="G39" s="184" t="s">
        <v>1066</v>
      </c>
      <c r="H39" s="184">
        <v>202512.0</v>
      </c>
      <c r="I39" s="184" t="s">
        <v>753</v>
      </c>
      <c r="J39" s="182"/>
      <c r="K39" s="184"/>
      <c r="L39" s="294" t="s">
        <v>1068</v>
      </c>
      <c r="M39" s="303">
        <v>42186.0</v>
      </c>
      <c r="N39" s="191"/>
      <c r="O39" s="192">
        <v>3.76</v>
      </c>
      <c r="P39" s="194"/>
      <c r="Q39" s="195">
        <f t="shared" ref="Q39:R39" si="47">(O39*24*3600*30/8)/100000</f>
        <v>12.1824</v>
      </c>
      <c r="R39" s="195">
        <f t="shared" si="47"/>
        <v>0</v>
      </c>
      <c r="S39" s="200">
        <v>0.0</v>
      </c>
      <c r="T39" s="201">
        <f t="shared" si="14"/>
        <v>1</v>
      </c>
      <c r="U39" s="201">
        <v>0.99</v>
      </c>
      <c r="V39" s="182">
        <v>720.0</v>
      </c>
      <c r="W39" s="182">
        <f t="shared" si="3"/>
        <v>0</v>
      </c>
      <c r="X39" s="203" t="s">
        <v>291</v>
      </c>
      <c r="Y39" s="204">
        <v>2792792.0</v>
      </c>
      <c r="Z39" s="182"/>
      <c r="AA39" s="182"/>
      <c r="AB39" s="182"/>
      <c r="AC39" s="182"/>
      <c r="AD39" s="182"/>
      <c r="AE39" s="206">
        <f t="shared" si="4"/>
        <v>2792792</v>
      </c>
      <c r="AF39" s="207">
        <f t="shared" si="5"/>
        <v>2792792</v>
      </c>
      <c r="AG39" s="184"/>
      <c r="AH39" s="184"/>
      <c r="AI39" s="184"/>
      <c r="AJ39" s="210" t="s">
        <v>1066</v>
      </c>
      <c r="AK39" s="38" t="s">
        <v>753</v>
      </c>
      <c r="AL39" s="38"/>
      <c r="AM39" s="38" t="str">
        <f t="shared" si="45"/>
        <v>#REF!</v>
      </c>
      <c r="AN39" s="38" t="str">
        <f t="shared" si="7"/>
        <v>#REF!</v>
      </c>
      <c r="AO39" s="42">
        <v>2792792.0</v>
      </c>
      <c r="AP39" s="215" t="b">
        <f t="shared" si="8"/>
        <v>1</v>
      </c>
      <c r="AQ39" s="211"/>
      <c r="AR39" s="216">
        <f t="shared" si="9"/>
        <v>0</v>
      </c>
      <c r="AS39" s="217">
        <f t="shared" si="10"/>
        <v>0</v>
      </c>
      <c r="AT39" s="218">
        <f t="shared" si="11"/>
        <v>0</v>
      </c>
      <c r="AU39" s="373"/>
      <c r="AV39" s="46"/>
      <c r="AW39" s="46"/>
      <c r="AX39" s="46"/>
      <c r="AY39" s="46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56"/>
      <c r="BW39" s="56"/>
      <c r="BX39" s="56"/>
      <c r="BY39" s="56"/>
      <c r="BZ39" s="56"/>
      <c r="CA39" s="56"/>
      <c r="CB39" s="56"/>
      <c r="CC39" s="56"/>
      <c r="CD39" s="56"/>
    </row>
    <row r="40" ht="22.5" customHeight="1">
      <c r="A40" s="170">
        <f t="shared" si="12"/>
        <v>35</v>
      </c>
      <c r="B40" s="173" t="s">
        <v>993</v>
      </c>
      <c r="C40" s="182" t="str">
        <f t="array" ref="C40">_xlfn.XLOOKUP(G40,DATABASE!$A$2:$A$806,DATABASE!$B$2:$B$806)</f>
        <v>Host To Host &amp; Anjungan Tunai Mandiri UWK, Dukuh Kupang Barat 1</v>
      </c>
      <c r="D40" s="184" t="str">
        <f t="array" ref="D40">_xlfn.XLOOKUP(G40,DATABASE!$A$2:$A$808,DATABASE!$C$2:$C$808)</f>
        <v>H2H</v>
      </c>
      <c r="E40" s="184" t="s">
        <v>351</v>
      </c>
      <c r="F40" s="184" t="s">
        <v>243</v>
      </c>
      <c r="G40" s="184" t="s">
        <v>547</v>
      </c>
      <c r="H40" s="184">
        <v>202512.0</v>
      </c>
      <c r="I40" s="184" t="s">
        <v>461</v>
      </c>
      <c r="J40" s="182"/>
      <c r="K40" s="184"/>
      <c r="L40" s="294" t="s">
        <v>549</v>
      </c>
      <c r="M40" s="303">
        <v>42278.0</v>
      </c>
      <c r="N40" s="191"/>
      <c r="O40" s="192">
        <v>5.949999999999999</v>
      </c>
      <c r="P40" s="194"/>
      <c r="Q40" s="195">
        <f t="shared" ref="Q40:R40" si="48">(O40*24*3600*30/8)/100000</f>
        <v>19.278</v>
      </c>
      <c r="R40" s="195">
        <f t="shared" si="48"/>
        <v>0</v>
      </c>
      <c r="S40" s="200">
        <v>0.0</v>
      </c>
      <c r="T40" s="201">
        <f t="shared" si="14"/>
        <v>1</v>
      </c>
      <c r="U40" s="201">
        <v>0.99</v>
      </c>
      <c r="V40" s="182">
        <v>720.0</v>
      </c>
      <c r="W40" s="182">
        <f t="shared" si="3"/>
        <v>0</v>
      </c>
      <c r="X40" s="203" t="s">
        <v>291</v>
      </c>
      <c r="Y40" s="204">
        <v>2319819.0</v>
      </c>
      <c r="Z40" s="182"/>
      <c r="AA40" s="182"/>
      <c r="AB40" s="182"/>
      <c r="AC40" s="182"/>
      <c r="AD40" s="182"/>
      <c r="AE40" s="206">
        <f t="shared" si="4"/>
        <v>2319819</v>
      </c>
      <c r="AF40" s="207">
        <f t="shared" si="5"/>
        <v>2319819</v>
      </c>
      <c r="AG40" s="184"/>
      <c r="AH40" s="184"/>
      <c r="AI40" s="184"/>
      <c r="AJ40" s="210" t="s">
        <v>547</v>
      </c>
      <c r="AK40" s="38" t="s">
        <v>461</v>
      </c>
      <c r="AL40" s="38"/>
      <c r="AM40" s="38" t="str">
        <f t="shared" si="45"/>
        <v>#REF!</v>
      </c>
      <c r="AN40" s="38" t="str">
        <f t="shared" si="7"/>
        <v>#REF!</v>
      </c>
      <c r="AO40" s="42">
        <v>2319819.0</v>
      </c>
      <c r="AP40" s="215" t="b">
        <f t="shared" si="8"/>
        <v>1</v>
      </c>
      <c r="AQ40" s="211"/>
      <c r="AR40" s="216">
        <f t="shared" si="9"/>
        <v>0</v>
      </c>
      <c r="AS40" s="217">
        <f t="shared" si="10"/>
        <v>0</v>
      </c>
      <c r="AT40" s="218">
        <f t="shared" si="11"/>
        <v>0</v>
      </c>
      <c r="AU40" s="373"/>
      <c r="AV40" s="46"/>
      <c r="AW40" s="46"/>
      <c r="AX40" s="46"/>
      <c r="AY40" s="46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56"/>
      <c r="BW40" s="56"/>
      <c r="BX40" s="56"/>
      <c r="BY40" s="56"/>
      <c r="BZ40" s="56"/>
      <c r="CA40" s="56"/>
      <c r="CB40" s="56"/>
      <c r="CC40" s="56"/>
      <c r="CD40" s="56"/>
    </row>
    <row r="41" ht="22.5" customHeight="1">
      <c r="A41" s="170">
        <f t="shared" si="12"/>
        <v>36</v>
      </c>
      <c r="B41" s="173" t="s">
        <v>993</v>
      </c>
      <c r="C41" s="182" t="str">
        <f t="array" ref="C41">_xlfn.XLOOKUP(G41,DATABASE!$A$2:$A$806,DATABASE!$B$2:$B$806)</f>
        <v>ATM SMKN I, Jl. SMEA no. 4 Wonokromo</v>
      </c>
      <c r="D41" s="184" t="str">
        <f t="array" ref="D41">_xlfn.XLOOKUP(G41,DATABASE!$A$2:$A$808,DATABASE!$C$2:$C$808)</f>
        <v>ATM</v>
      </c>
      <c r="E41" s="184" t="s">
        <v>351</v>
      </c>
      <c r="F41" s="184" t="s">
        <v>243</v>
      </c>
      <c r="G41" s="184" t="s">
        <v>1357</v>
      </c>
      <c r="H41" s="184">
        <v>202512.0</v>
      </c>
      <c r="I41" s="184" t="s">
        <v>1258</v>
      </c>
      <c r="J41" s="182"/>
      <c r="K41" s="184"/>
      <c r="L41" s="294" t="s">
        <v>1358</v>
      </c>
      <c r="M41" s="295" t="s">
        <v>1359</v>
      </c>
      <c r="N41" s="191"/>
      <c r="O41" s="192">
        <v>35.04</v>
      </c>
      <c r="P41" s="194"/>
      <c r="Q41" s="195">
        <f t="shared" ref="Q41:R41" si="49">(O41*24*3600*30/8)/100000</f>
        <v>113.5296</v>
      </c>
      <c r="R41" s="195">
        <f t="shared" si="49"/>
        <v>0</v>
      </c>
      <c r="S41" s="200">
        <v>0.0</v>
      </c>
      <c r="T41" s="201">
        <f t="shared" si="14"/>
        <v>1</v>
      </c>
      <c r="U41" s="201">
        <v>0.99</v>
      </c>
      <c r="V41" s="182">
        <v>720.0</v>
      </c>
      <c r="W41" s="182">
        <f t="shared" si="3"/>
        <v>0</v>
      </c>
      <c r="X41" s="203" t="s">
        <v>291</v>
      </c>
      <c r="Y41" s="204">
        <v>1300000.0</v>
      </c>
      <c r="Z41" s="182"/>
      <c r="AA41" s="182"/>
      <c r="AB41" s="182"/>
      <c r="AC41" s="182"/>
      <c r="AD41" s="182"/>
      <c r="AE41" s="206">
        <f t="shared" si="4"/>
        <v>1300000</v>
      </c>
      <c r="AF41" s="207">
        <f t="shared" si="5"/>
        <v>1300000</v>
      </c>
      <c r="AG41" s="184"/>
      <c r="AH41" s="184"/>
      <c r="AI41" s="184"/>
      <c r="AJ41" s="210" t="s">
        <v>1357</v>
      </c>
      <c r="AK41" s="38" t="s">
        <v>1258</v>
      </c>
      <c r="AL41" s="38"/>
      <c r="AM41" s="38" t="str">
        <f t="shared" si="45"/>
        <v>#REF!</v>
      </c>
      <c r="AN41" s="38" t="str">
        <f t="shared" si="7"/>
        <v>#REF!</v>
      </c>
      <c r="AO41" s="42">
        <v>1300000.0</v>
      </c>
      <c r="AP41" s="215" t="b">
        <f t="shared" si="8"/>
        <v>1</v>
      </c>
      <c r="AQ41" s="211"/>
      <c r="AR41" s="216">
        <f t="shared" si="9"/>
        <v>0</v>
      </c>
      <c r="AS41" s="217">
        <f t="shared" si="10"/>
        <v>0</v>
      </c>
      <c r="AT41" s="218">
        <f t="shared" si="11"/>
        <v>0</v>
      </c>
      <c r="AU41" s="373"/>
      <c r="AV41" s="46"/>
      <c r="AW41" s="46"/>
      <c r="AX41" s="46"/>
      <c r="AY41" s="46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56"/>
      <c r="BW41" s="56"/>
      <c r="BX41" s="56"/>
      <c r="BY41" s="56"/>
      <c r="BZ41" s="56"/>
      <c r="CA41" s="56"/>
      <c r="CB41" s="56"/>
      <c r="CC41" s="56"/>
      <c r="CD41" s="56"/>
    </row>
    <row r="42" ht="22.5" customHeight="1">
      <c r="A42" s="170">
        <f t="shared" si="12"/>
        <v>37</v>
      </c>
      <c r="B42" s="173" t="s">
        <v>993</v>
      </c>
      <c r="C42" s="182" t="str">
        <f t="array" ref="C42">_xlfn.XLOOKUP(G42,DATABASE!$A$2:$A$806,DATABASE!$B$2:$B$806)</f>
        <v>Capem PJTKI Jl. Jagir Wonokromo, Disnaker</v>
      </c>
      <c r="D42" s="184" t="str">
        <f t="array" ref="D42">_xlfn.XLOOKUP(G42,DATABASE!$A$2:$A$808,DATABASE!$C$2:$C$808)</f>
        <v>CAPEM</v>
      </c>
      <c r="E42" s="184" t="s">
        <v>351</v>
      </c>
      <c r="F42" s="184" t="s">
        <v>243</v>
      </c>
      <c r="G42" s="184" t="s">
        <v>1366</v>
      </c>
      <c r="H42" s="184">
        <v>202512.0</v>
      </c>
      <c r="I42" s="184" t="s">
        <v>753</v>
      </c>
      <c r="J42" s="182"/>
      <c r="K42" s="184"/>
      <c r="L42" s="294" t="s">
        <v>1368</v>
      </c>
      <c r="M42" s="303">
        <v>42044.0</v>
      </c>
      <c r="N42" s="191"/>
      <c r="O42" s="192">
        <v>54.01000000000001</v>
      </c>
      <c r="P42" s="194"/>
      <c r="Q42" s="195">
        <f t="shared" ref="Q42:R42" si="50">(O42*24*3600*30/8)/100000</f>
        <v>174.9924</v>
      </c>
      <c r="R42" s="195">
        <f t="shared" si="50"/>
        <v>0</v>
      </c>
      <c r="S42" s="200">
        <v>0.0</v>
      </c>
      <c r="T42" s="201">
        <f t="shared" si="14"/>
        <v>1</v>
      </c>
      <c r="U42" s="201">
        <v>0.99</v>
      </c>
      <c r="V42" s="182">
        <v>720.0</v>
      </c>
      <c r="W42" s="182">
        <f t="shared" si="3"/>
        <v>0</v>
      </c>
      <c r="X42" s="203" t="s">
        <v>291</v>
      </c>
      <c r="Y42" s="204">
        <v>2792792.0</v>
      </c>
      <c r="Z42" s="182"/>
      <c r="AA42" s="182"/>
      <c r="AB42" s="182"/>
      <c r="AC42" s="182"/>
      <c r="AD42" s="182"/>
      <c r="AE42" s="206">
        <f t="shared" si="4"/>
        <v>2792792</v>
      </c>
      <c r="AF42" s="207">
        <f t="shared" si="5"/>
        <v>2792792</v>
      </c>
      <c r="AG42" s="184"/>
      <c r="AH42" s="184"/>
      <c r="AI42" s="184"/>
      <c r="AJ42" s="210" t="s">
        <v>1366</v>
      </c>
      <c r="AK42" s="38" t="s">
        <v>753</v>
      </c>
      <c r="AL42" s="38"/>
      <c r="AM42" s="38" t="str">
        <f t="shared" si="45"/>
        <v>#REF!</v>
      </c>
      <c r="AN42" s="38" t="str">
        <f t="shared" si="7"/>
        <v>#REF!</v>
      </c>
      <c r="AO42" s="42">
        <v>2792792.0</v>
      </c>
      <c r="AP42" s="215" t="b">
        <f t="shared" si="8"/>
        <v>1</v>
      </c>
      <c r="AQ42" s="211"/>
      <c r="AR42" s="216">
        <f t="shared" si="9"/>
        <v>0</v>
      </c>
      <c r="AS42" s="217">
        <f t="shared" si="10"/>
        <v>0</v>
      </c>
      <c r="AT42" s="218">
        <f t="shared" si="11"/>
        <v>0</v>
      </c>
      <c r="AU42" s="373"/>
      <c r="AV42" s="46"/>
      <c r="AW42" s="46"/>
      <c r="AX42" s="46"/>
      <c r="AY42" s="46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56"/>
      <c r="BW42" s="56"/>
      <c r="BX42" s="56"/>
      <c r="BY42" s="56"/>
      <c r="BZ42" s="56"/>
      <c r="CA42" s="56"/>
      <c r="CB42" s="56"/>
      <c r="CC42" s="56"/>
      <c r="CD42" s="56"/>
    </row>
    <row r="43" ht="22.5" customHeight="1">
      <c r="A43" s="170">
        <f t="shared" si="12"/>
        <v>38</v>
      </c>
      <c r="B43" s="173" t="s">
        <v>993</v>
      </c>
      <c r="C43" s="182" t="str">
        <f t="array" ref="C43">_xlfn.XLOOKUP(G43,DATABASE!$A$2:$A$806,DATABASE!$B$2:$B$806)</f>
        <v>ATM Royal Plasa, JL. A. Yani 16 Surabaya</v>
      </c>
      <c r="D43" s="184" t="str">
        <f t="array" ref="D43">_xlfn.XLOOKUP(G43,DATABASE!$A$2:$A$808,DATABASE!$C$2:$C$808)</f>
        <v>ATM</v>
      </c>
      <c r="E43" s="184" t="s">
        <v>351</v>
      </c>
      <c r="F43" s="184" t="s">
        <v>243</v>
      </c>
      <c r="G43" s="184" t="s">
        <v>1406</v>
      </c>
      <c r="H43" s="184">
        <v>202512.0</v>
      </c>
      <c r="I43" s="184" t="s">
        <v>1258</v>
      </c>
      <c r="J43" s="182"/>
      <c r="K43" s="184"/>
      <c r="L43" s="294" t="s">
        <v>1407</v>
      </c>
      <c r="M43" s="295" t="s">
        <v>1408</v>
      </c>
      <c r="N43" s="191"/>
      <c r="O43" s="192">
        <v>1.25055</v>
      </c>
      <c r="P43" s="194"/>
      <c r="Q43" s="195">
        <f t="shared" ref="Q43:R43" si="51">(O43*24*3600*30/8)/100000</f>
        <v>4.051782</v>
      </c>
      <c r="R43" s="195">
        <f t="shared" si="51"/>
        <v>0</v>
      </c>
      <c r="S43" s="200">
        <v>0.0</v>
      </c>
      <c r="T43" s="201">
        <f t="shared" si="14"/>
        <v>1</v>
      </c>
      <c r="U43" s="201">
        <v>0.99</v>
      </c>
      <c r="V43" s="182">
        <v>720.0</v>
      </c>
      <c r="W43" s="182">
        <f t="shared" si="3"/>
        <v>0</v>
      </c>
      <c r="X43" s="203" t="s">
        <v>291</v>
      </c>
      <c r="Y43" s="204">
        <v>1300000.0</v>
      </c>
      <c r="Z43" s="182"/>
      <c r="AA43" s="182"/>
      <c r="AB43" s="182"/>
      <c r="AC43" s="182"/>
      <c r="AD43" s="182"/>
      <c r="AE43" s="206">
        <f t="shared" si="4"/>
        <v>1300000</v>
      </c>
      <c r="AF43" s="207">
        <f t="shared" si="5"/>
        <v>1300000</v>
      </c>
      <c r="AG43" s="184"/>
      <c r="AH43" s="184"/>
      <c r="AI43" s="184"/>
      <c r="AJ43" s="210" t="s">
        <v>1406</v>
      </c>
      <c r="AK43" s="38" t="s">
        <v>1258</v>
      </c>
      <c r="AL43" s="38"/>
      <c r="AM43" s="38" t="str">
        <f t="shared" si="45"/>
        <v>#REF!</v>
      </c>
      <c r="AN43" s="38" t="str">
        <f t="shared" si="7"/>
        <v>#REF!</v>
      </c>
      <c r="AO43" s="42">
        <v>1300000.0</v>
      </c>
      <c r="AP43" s="215" t="b">
        <f t="shared" si="8"/>
        <v>1</v>
      </c>
      <c r="AQ43" s="211"/>
      <c r="AR43" s="216">
        <f t="shared" si="9"/>
        <v>0</v>
      </c>
      <c r="AS43" s="217">
        <f t="shared" si="10"/>
        <v>0</v>
      </c>
      <c r="AT43" s="218">
        <f t="shared" si="11"/>
        <v>0</v>
      </c>
      <c r="AU43" s="373"/>
      <c r="AV43" s="46"/>
      <c r="AW43" s="46"/>
      <c r="AX43" s="46"/>
      <c r="AY43" s="46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56"/>
      <c r="BW43" s="56"/>
      <c r="BX43" s="56"/>
      <c r="BY43" s="56"/>
      <c r="BZ43" s="56"/>
      <c r="CA43" s="56"/>
      <c r="CB43" s="56"/>
      <c r="CC43" s="56"/>
      <c r="CD43" s="56"/>
    </row>
    <row r="44" ht="22.5" customHeight="1">
      <c r="A44" s="170">
        <f t="shared" si="12"/>
        <v>39</v>
      </c>
      <c r="B44" s="173" t="s">
        <v>993</v>
      </c>
      <c r="C44" s="182" t="str">
        <f t="array" ref="C44">_xlfn.XLOOKUP(G44,DATABASE!$A$2:$A$806,DATABASE!$B$2:$B$806)</f>
        <v>ATM Toserba Plaza, Jl. Adtya Warman No 47 Surabaya</v>
      </c>
      <c r="D44" s="184" t="str">
        <f t="array" ref="D44">_xlfn.XLOOKUP(G44,DATABASE!$A$2:$A$808,DATABASE!$C$2:$C$808)</f>
        <v>ATM</v>
      </c>
      <c r="E44" s="184" t="s">
        <v>351</v>
      </c>
      <c r="F44" s="184" t="s">
        <v>243</v>
      </c>
      <c r="G44" s="184" t="s">
        <v>1435</v>
      </c>
      <c r="H44" s="184">
        <v>202512.0</v>
      </c>
      <c r="I44" s="184" t="s">
        <v>1258</v>
      </c>
      <c r="J44" s="182"/>
      <c r="K44" s="184"/>
      <c r="L44" s="294" t="s">
        <v>1437</v>
      </c>
      <c r="M44" s="303">
        <v>42158.0</v>
      </c>
      <c r="N44" s="191"/>
      <c r="O44" s="192">
        <v>15.54</v>
      </c>
      <c r="P44" s="194"/>
      <c r="Q44" s="195">
        <f t="shared" ref="Q44:R44" si="52">(O44*24*3600*30/8)/100000</f>
        <v>50.3496</v>
      </c>
      <c r="R44" s="195">
        <f t="shared" si="52"/>
        <v>0</v>
      </c>
      <c r="S44" s="200">
        <v>0.0</v>
      </c>
      <c r="T44" s="201">
        <f t="shared" si="14"/>
        <v>1</v>
      </c>
      <c r="U44" s="201">
        <v>0.99</v>
      </c>
      <c r="V44" s="182">
        <v>720.0</v>
      </c>
      <c r="W44" s="182">
        <f t="shared" si="3"/>
        <v>0</v>
      </c>
      <c r="X44" s="203" t="s">
        <v>291</v>
      </c>
      <c r="Y44" s="204">
        <v>1300000.0</v>
      </c>
      <c r="Z44" s="182"/>
      <c r="AA44" s="182"/>
      <c r="AB44" s="182"/>
      <c r="AC44" s="182"/>
      <c r="AD44" s="182"/>
      <c r="AE44" s="206">
        <f t="shared" si="4"/>
        <v>1300000</v>
      </c>
      <c r="AF44" s="207">
        <f t="shared" si="5"/>
        <v>1300000</v>
      </c>
      <c r="AG44" s="184"/>
      <c r="AH44" s="184"/>
      <c r="AI44" s="184"/>
      <c r="AJ44" s="210" t="s">
        <v>1435</v>
      </c>
      <c r="AK44" s="38" t="s">
        <v>1258</v>
      </c>
      <c r="AL44" s="38"/>
      <c r="AM44" s="38" t="str">
        <f t="shared" si="45"/>
        <v>#REF!</v>
      </c>
      <c r="AN44" s="38" t="str">
        <f t="shared" si="7"/>
        <v>#REF!</v>
      </c>
      <c r="AO44" s="42">
        <v>1300000.0</v>
      </c>
      <c r="AP44" s="215" t="b">
        <f t="shared" si="8"/>
        <v>1</v>
      </c>
      <c r="AQ44" s="375"/>
      <c r="AR44" s="216">
        <f t="shared" si="9"/>
        <v>0</v>
      </c>
      <c r="AS44" s="217">
        <f t="shared" si="10"/>
        <v>0</v>
      </c>
      <c r="AT44" s="218">
        <f t="shared" si="11"/>
        <v>0</v>
      </c>
      <c r="AU44" s="373"/>
      <c r="AV44" s="46"/>
      <c r="AW44" s="46"/>
      <c r="AX44" s="46"/>
      <c r="AY44" s="46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56"/>
      <c r="BW44" s="56"/>
      <c r="BX44" s="56"/>
      <c r="BY44" s="56"/>
      <c r="BZ44" s="56"/>
      <c r="CA44" s="56"/>
      <c r="CB44" s="56"/>
      <c r="CC44" s="56"/>
      <c r="CD44" s="56"/>
    </row>
    <row r="45" ht="22.5" customHeight="1">
      <c r="A45" s="170">
        <f t="shared" si="12"/>
        <v>40</v>
      </c>
      <c r="B45" s="173" t="s">
        <v>993</v>
      </c>
      <c r="C45" s="182" t="str">
        <f t="array" ref="C45">_xlfn.XLOOKUP(G45,DATABASE!$A$2:$A$806,DATABASE!$B$2:$B$806)</f>
        <v>ATM DLLAJR Prov.Jatim Jl. A. Yani 268 Surabaya</v>
      </c>
      <c r="D45" s="184" t="str">
        <f t="array" ref="D45">_xlfn.XLOOKUP(G45,DATABASE!$A$2:$A$808,DATABASE!$C$2:$C$808)</f>
        <v>ATM</v>
      </c>
      <c r="E45" s="184" t="s">
        <v>351</v>
      </c>
      <c r="F45" s="184" t="s">
        <v>243</v>
      </c>
      <c r="G45" s="184" t="s">
        <v>1463</v>
      </c>
      <c r="H45" s="184">
        <v>202512.0</v>
      </c>
      <c r="I45" s="184" t="s">
        <v>1258</v>
      </c>
      <c r="J45" s="182"/>
      <c r="K45" s="184"/>
      <c r="L45" s="294" t="s">
        <v>1465</v>
      </c>
      <c r="M45" s="295" t="s">
        <v>1467</v>
      </c>
      <c r="N45" s="191"/>
      <c r="O45" s="192">
        <v>34.48</v>
      </c>
      <c r="P45" s="194"/>
      <c r="Q45" s="195">
        <f t="shared" ref="Q45:R45" si="53">(O45*24*3600*30/8)/100000</f>
        <v>111.7152</v>
      </c>
      <c r="R45" s="195">
        <f t="shared" si="53"/>
        <v>0</v>
      </c>
      <c r="S45" s="200">
        <v>0.0</v>
      </c>
      <c r="T45" s="201">
        <f t="shared" si="14"/>
        <v>1</v>
      </c>
      <c r="U45" s="201">
        <v>0.99</v>
      </c>
      <c r="V45" s="182">
        <v>720.0</v>
      </c>
      <c r="W45" s="182">
        <f t="shared" si="3"/>
        <v>0</v>
      </c>
      <c r="X45" s="203" t="s">
        <v>291</v>
      </c>
      <c r="Y45" s="204">
        <v>1300000.0</v>
      </c>
      <c r="Z45" s="182"/>
      <c r="AA45" s="182"/>
      <c r="AB45" s="182"/>
      <c r="AC45" s="182"/>
      <c r="AD45" s="182"/>
      <c r="AE45" s="206">
        <f t="shared" si="4"/>
        <v>1300000</v>
      </c>
      <c r="AF45" s="207">
        <f t="shared" si="5"/>
        <v>1300000</v>
      </c>
      <c r="AG45" s="184"/>
      <c r="AH45" s="184"/>
      <c r="AI45" s="184"/>
      <c r="AJ45" s="210" t="s">
        <v>1463</v>
      </c>
      <c r="AK45" s="38" t="s">
        <v>1258</v>
      </c>
      <c r="AL45" s="38"/>
      <c r="AM45" s="38" t="str">
        <f t="shared" si="45"/>
        <v>#REF!</v>
      </c>
      <c r="AN45" s="38" t="str">
        <f t="shared" si="7"/>
        <v>#REF!</v>
      </c>
      <c r="AO45" s="42">
        <v>1300000.0</v>
      </c>
      <c r="AP45" s="215" t="b">
        <f t="shared" si="8"/>
        <v>1</v>
      </c>
      <c r="AQ45" s="375"/>
      <c r="AR45" s="216">
        <f t="shared" si="9"/>
        <v>0</v>
      </c>
      <c r="AS45" s="217">
        <f t="shared" si="10"/>
        <v>0</v>
      </c>
      <c r="AT45" s="218">
        <f t="shared" si="11"/>
        <v>0</v>
      </c>
      <c r="AU45" s="373"/>
      <c r="AV45" s="46"/>
      <c r="AW45" s="46"/>
      <c r="AX45" s="46"/>
      <c r="AY45" s="46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56"/>
      <c r="BW45" s="56"/>
      <c r="BX45" s="56"/>
      <c r="BY45" s="56"/>
      <c r="BZ45" s="56"/>
      <c r="CA45" s="56"/>
      <c r="CB45" s="56"/>
      <c r="CC45" s="56"/>
      <c r="CD45" s="56"/>
    </row>
    <row r="46" ht="22.5" customHeight="1">
      <c r="A46" s="170">
        <f t="shared" si="12"/>
        <v>41</v>
      </c>
      <c r="B46" s="173" t="s">
        <v>993</v>
      </c>
      <c r="C46" s="182" t="str">
        <f t="array" ref="C46">_xlfn.XLOOKUP(G46,DATABASE!$A$2:$A$806,DATABASE!$B$2:$B$806)</f>
        <v>ATM Kantor BKD Prov Jatim, Jl. Jemur Andayani No 1 Surabaya</v>
      </c>
      <c r="D46" s="184" t="str">
        <f t="array" ref="D46">_xlfn.XLOOKUP(G46,DATABASE!$A$2:$A$808,DATABASE!$C$2:$C$808)</f>
        <v>ATM</v>
      </c>
      <c r="E46" s="184" t="s">
        <v>351</v>
      </c>
      <c r="F46" s="184" t="s">
        <v>243</v>
      </c>
      <c r="G46" s="184" t="s">
        <v>1509</v>
      </c>
      <c r="H46" s="184">
        <v>202512.0</v>
      </c>
      <c r="I46" s="184" t="s">
        <v>1258</v>
      </c>
      <c r="J46" s="182"/>
      <c r="K46" s="184"/>
      <c r="L46" s="294" t="s">
        <v>1510</v>
      </c>
      <c r="M46" s="295" t="s">
        <v>1511</v>
      </c>
      <c r="N46" s="191"/>
      <c r="O46" s="192">
        <v>6.89</v>
      </c>
      <c r="P46" s="194"/>
      <c r="Q46" s="195">
        <f t="shared" ref="Q46:R46" si="54">(O46*24*3600*30/8)/100000</f>
        <v>22.3236</v>
      </c>
      <c r="R46" s="195">
        <f t="shared" si="54"/>
        <v>0</v>
      </c>
      <c r="S46" s="200">
        <v>0.0</v>
      </c>
      <c r="T46" s="201">
        <f t="shared" si="14"/>
        <v>1</v>
      </c>
      <c r="U46" s="201">
        <v>0.99</v>
      </c>
      <c r="V46" s="182">
        <v>720.0</v>
      </c>
      <c r="W46" s="182">
        <f t="shared" si="3"/>
        <v>0</v>
      </c>
      <c r="X46" s="203" t="s">
        <v>291</v>
      </c>
      <c r="Y46" s="204">
        <v>1300000.0</v>
      </c>
      <c r="Z46" s="182"/>
      <c r="AA46" s="182"/>
      <c r="AB46" s="182"/>
      <c r="AC46" s="182"/>
      <c r="AD46" s="182"/>
      <c r="AE46" s="206">
        <f t="shared" si="4"/>
        <v>1300000</v>
      </c>
      <c r="AF46" s="207">
        <f t="shared" si="5"/>
        <v>1300000</v>
      </c>
      <c r="AG46" s="184"/>
      <c r="AH46" s="184"/>
      <c r="AI46" s="184"/>
      <c r="AJ46" s="210" t="s">
        <v>1509</v>
      </c>
      <c r="AK46" s="38" t="s">
        <v>1258</v>
      </c>
      <c r="AL46" s="38"/>
      <c r="AM46" s="38" t="str">
        <f t="shared" si="45"/>
        <v>#REF!</v>
      </c>
      <c r="AN46" s="38" t="str">
        <f t="shared" si="7"/>
        <v>#REF!</v>
      </c>
      <c r="AO46" s="42">
        <v>1300000.0</v>
      </c>
      <c r="AP46" s="215" t="b">
        <f t="shared" si="8"/>
        <v>1</v>
      </c>
      <c r="AQ46" s="211"/>
      <c r="AR46" s="216">
        <f t="shared" si="9"/>
        <v>0</v>
      </c>
      <c r="AS46" s="217">
        <f t="shared" si="10"/>
        <v>0</v>
      </c>
      <c r="AT46" s="218">
        <f t="shared" si="11"/>
        <v>0</v>
      </c>
      <c r="AU46" s="373"/>
      <c r="AV46" s="46"/>
      <c r="AW46" s="46"/>
      <c r="AX46" s="46"/>
      <c r="AY46" s="46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56"/>
      <c r="BW46" s="56"/>
      <c r="BX46" s="56"/>
      <c r="BY46" s="56"/>
      <c r="BZ46" s="56"/>
      <c r="CA46" s="56"/>
      <c r="CB46" s="56"/>
      <c r="CC46" s="56"/>
      <c r="CD46" s="56"/>
    </row>
    <row r="47" ht="22.5" customHeight="1">
      <c r="A47" s="170">
        <f t="shared" si="12"/>
        <v>42</v>
      </c>
      <c r="B47" s="173" t="s">
        <v>993</v>
      </c>
      <c r="C47" s="182" t="str">
        <f t="array" ref="C47">_xlfn.XLOOKUP(G47,DATABASE!$A$2:$A$806,DATABASE!$B$2:$B$806)</f>
        <v>Capem Karah Agung Jl.Karah Agung No.45 Surabaya</v>
      </c>
      <c r="D47" s="184" t="str">
        <f t="array" ref="D47">_xlfn.XLOOKUP(G47,DATABASE!$A$2:$A$808,DATABASE!$C$2:$C$808)</f>
        <v>CAPEM</v>
      </c>
      <c r="E47" s="184" t="s">
        <v>351</v>
      </c>
      <c r="F47" s="184" t="s">
        <v>243</v>
      </c>
      <c r="G47" s="184" t="s">
        <v>1273</v>
      </c>
      <c r="H47" s="184">
        <v>202512.0</v>
      </c>
      <c r="I47" s="184" t="s">
        <v>753</v>
      </c>
      <c r="J47" s="182"/>
      <c r="K47" s="184"/>
      <c r="L47" s="294" t="s">
        <v>1275</v>
      </c>
      <c r="M47" s="295" t="s">
        <v>1546</v>
      </c>
      <c r="N47" s="191"/>
      <c r="O47" s="192">
        <v>34.95</v>
      </c>
      <c r="P47" s="194"/>
      <c r="Q47" s="195">
        <f t="shared" ref="Q47:R47" si="55">(O47*24*3600*30/8)/100000</f>
        <v>113.238</v>
      </c>
      <c r="R47" s="195">
        <f t="shared" si="55"/>
        <v>0</v>
      </c>
      <c r="S47" s="200">
        <v>0.0</v>
      </c>
      <c r="T47" s="201">
        <f t="shared" si="14"/>
        <v>1</v>
      </c>
      <c r="U47" s="201">
        <v>0.99</v>
      </c>
      <c r="V47" s="182">
        <v>720.0</v>
      </c>
      <c r="W47" s="182">
        <f t="shared" si="3"/>
        <v>0</v>
      </c>
      <c r="X47" s="203" t="s">
        <v>291</v>
      </c>
      <c r="Y47" s="204">
        <v>2792792.0</v>
      </c>
      <c r="Z47" s="182"/>
      <c r="AA47" s="182"/>
      <c r="AB47" s="182"/>
      <c r="AC47" s="182"/>
      <c r="AD47" s="182"/>
      <c r="AE47" s="206">
        <f t="shared" si="4"/>
        <v>2792792</v>
      </c>
      <c r="AF47" s="207">
        <f t="shared" si="5"/>
        <v>2792792</v>
      </c>
      <c r="AG47" s="184"/>
      <c r="AH47" s="184"/>
      <c r="AI47" s="184"/>
      <c r="AJ47" s="210" t="s">
        <v>1273</v>
      </c>
      <c r="AK47" s="38" t="s">
        <v>753</v>
      </c>
      <c r="AL47" s="38"/>
      <c r="AM47" s="38" t="str">
        <f t="shared" si="45"/>
        <v>#REF!</v>
      </c>
      <c r="AN47" s="38" t="str">
        <f t="shared" si="7"/>
        <v>#REF!</v>
      </c>
      <c r="AO47" s="42">
        <v>2792792.0</v>
      </c>
      <c r="AP47" s="215" t="b">
        <f t="shared" si="8"/>
        <v>1</v>
      </c>
      <c r="AQ47" s="211"/>
      <c r="AR47" s="216">
        <f t="shared" si="9"/>
        <v>0</v>
      </c>
      <c r="AS47" s="217">
        <f t="shared" si="10"/>
        <v>0</v>
      </c>
      <c r="AT47" s="218">
        <f t="shared" si="11"/>
        <v>0</v>
      </c>
      <c r="AU47" s="373"/>
      <c r="AV47" s="46"/>
      <c r="AW47" s="46"/>
      <c r="AX47" s="46"/>
      <c r="AY47" s="46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56"/>
      <c r="BW47" s="56"/>
      <c r="BX47" s="56"/>
      <c r="BY47" s="56"/>
      <c r="BZ47" s="56"/>
      <c r="CA47" s="56"/>
      <c r="CB47" s="56"/>
      <c r="CC47" s="56"/>
      <c r="CD47" s="56"/>
    </row>
    <row r="48" ht="22.5" customHeight="1">
      <c r="A48" s="170">
        <f t="shared" si="12"/>
        <v>43</v>
      </c>
      <c r="B48" s="173" t="s">
        <v>993</v>
      </c>
      <c r="C48" s="182" t="str">
        <f t="array" ref="C48">_xlfn.XLOOKUP(G48,DATABASE!$A$2:$A$806,DATABASE!$B$2:$B$806)</f>
        <v>Capem Royal Plaza, Jl. Ahmad Yani No. 16-18 Surabaya</v>
      </c>
      <c r="D48" s="184" t="str">
        <f t="array" ref="D48">_xlfn.XLOOKUP(G48,DATABASE!$A$2:$A$808,DATABASE!$C$2:$C$808)</f>
        <v>CAPEM</v>
      </c>
      <c r="E48" s="184" t="s">
        <v>351</v>
      </c>
      <c r="F48" s="184" t="s">
        <v>243</v>
      </c>
      <c r="G48" s="184" t="s">
        <v>1250</v>
      </c>
      <c r="H48" s="184">
        <v>202512.0</v>
      </c>
      <c r="I48" s="184" t="s">
        <v>753</v>
      </c>
      <c r="J48" s="182"/>
      <c r="K48" s="184"/>
      <c r="L48" s="294" t="s">
        <v>1252</v>
      </c>
      <c r="M48" s="295" t="s">
        <v>1582</v>
      </c>
      <c r="N48" s="191"/>
      <c r="O48" s="192">
        <v>29.05</v>
      </c>
      <c r="P48" s="194"/>
      <c r="Q48" s="195">
        <f t="shared" ref="Q48:R48" si="56">(O48*24*3600*30/8)/100000</f>
        <v>94.122</v>
      </c>
      <c r="R48" s="195">
        <f t="shared" si="56"/>
        <v>0</v>
      </c>
      <c r="S48" s="200">
        <v>0.0</v>
      </c>
      <c r="T48" s="201">
        <f t="shared" si="14"/>
        <v>1</v>
      </c>
      <c r="U48" s="201">
        <v>0.99</v>
      </c>
      <c r="V48" s="182">
        <v>720.0</v>
      </c>
      <c r="W48" s="182">
        <f t="shared" si="3"/>
        <v>0</v>
      </c>
      <c r="X48" s="203" t="s">
        <v>291</v>
      </c>
      <c r="Y48" s="204">
        <v>2792792.0</v>
      </c>
      <c r="Z48" s="182"/>
      <c r="AA48" s="182"/>
      <c r="AB48" s="182"/>
      <c r="AC48" s="182"/>
      <c r="AD48" s="182"/>
      <c r="AE48" s="206">
        <f t="shared" si="4"/>
        <v>2792792</v>
      </c>
      <c r="AF48" s="207">
        <f t="shared" si="5"/>
        <v>2792792</v>
      </c>
      <c r="AG48" s="184"/>
      <c r="AH48" s="184"/>
      <c r="AI48" s="184"/>
      <c r="AJ48" s="210" t="s">
        <v>1250</v>
      </c>
      <c r="AK48" s="38" t="s">
        <v>753</v>
      </c>
      <c r="AL48" s="38"/>
      <c r="AM48" s="38" t="str">
        <f t="shared" si="45"/>
        <v>#REF!</v>
      </c>
      <c r="AN48" s="38" t="str">
        <f t="shared" si="7"/>
        <v>#REF!</v>
      </c>
      <c r="AO48" s="42">
        <v>2792792.0</v>
      </c>
      <c r="AP48" s="215" t="b">
        <f t="shared" si="8"/>
        <v>1</v>
      </c>
      <c r="AQ48" s="211"/>
      <c r="AR48" s="216">
        <f t="shared" si="9"/>
        <v>0</v>
      </c>
      <c r="AS48" s="217">
        <f t="shared" si="10"/>
        <v>0</v>
      </c>
      <c r="AT48" s="218">
        <f t="shared" si="11"/>
        <v>0</v>
      </c>
      <c r="AU48" s="373"/>
      <c r="AV48" s="46"/>
      <c r="AW48" s="46"/>
      <c r="AX48" s="46"/>
      <c r="AY48" s="46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56"/>
      <c r="BW48" s="56"/>
      <c r="BX48" s="56"/>
      <c r="BY48" s="56"/>
      <c r="BZ48" s="56"/>
      <c r="CA48" s="56"/>
      <c r="CB48" s="56"/>
      <c r="CC48" s="56"/>
      <c r="CD48" s="56"/>
    </row>
    <row r="49" ht="22.5" customHeight="1">
      <c r="A49" s="170">
        <f t="shared" si="12"/>
        <v>44</v>
      </c>
      <c r="B49" s="173" t="s">
        <v>993</v>
      </c>
      <c r="C49" s="182" t="str">
        <f t="array" ref="C49">_xlfn.XLOOKUP(G49,DATABASE!$A$2:$A$806,DATABASE!$B$2:$B$806)</f>
        <v>Capem Kalibutuh, Jl. Kalibutuh No. 75 Surabaya</v>
      </c>
      <c r="D49" s="184" t="str">
        <f t="array" ref="D49">_xlfn.XLOOKUP(G49,DATABASE!$A$2:$A$808,DATABASE!$C$2:$C$808)</f>
        <v>CAPEM</v>
      </c>
      <c r="E49" s="184" t="s">
        <v>351</v>
      </c>
      <c r="F49" s="184" t="s">
        <v>243</v>
      </c>
      <c r="G49" s="184" t="s">
        <v>1264</v>
      </c>
      <c r="H49" s="184">
        <v>202512.0</v>
      </c>
      <c r="I49" s="184" t="s">
        <v>753</v>
      </c>
      <c r="J49" s="182"/>
      <c r="K49" s="184"/>
      <c r="L49" s="294" t="s">
        <v>1266</v>
      </c>
      <c r="M49" s="295" t="s">
        <v>1609</v>
      </c>
      <c r="N49" s="191"/>
      <c r="O49" s="192">
        <v>18.3</v>
      </c>
      <c r="P49" s="194"/>
      <c r="Q49" s="195">
        <f t="shared" ref="Q49:R49" si="57">(O49*24*3600*30/8)/100000</f>
        <v>59.292</v>
      </c>
      <c r="R49" s="195">
        <f t="shared" si="57"/>
        <v>0</v>
      </c>
      <c r="S49" s="200">
        <v>0.0</v>
      </c>
      <c r="T49" s="201">
        <f t="shared" si="14"/>
        <v>1</v>
      </c>
      <c r="U49" s="201">
        <v>0.99</v>
      </c>
      <c r="V49" s="182">
        <v>720.0</v>
      </c>
      <c r="W49" s="182">
        <f t="shared" si="3"/>
        <v>0</v>
      </c>
      <c r="X49" s="203" t="s">
        <v>291</v>
      </c>
      <c r="Y49" s="204">
        <v>2792792.0</v>
      </c>
      <c r="Z49" s="182"/>
      <c r="AA49" s="182"/>
      <c r="AB49" s="182"/>
      <c r="AC49" s="182"/>
      <c r="AD49" s="182"/>
      <c r="AE49" s="206">
        <f t="shared" si="4"/>
        <v>2792792</v>
      </c>
      <c r="AF49" s="207">
        <f t="shared" si="5"/>
        <v>2792792</v>
      </c>
      <c r="AG49" s="184"/>
      <c r="AH49" s="184"/>
      <c r="AI49" s="184"/>
      <c r="AJ49" s="210" t="s">
        <v>1264</v>
      </c>
      <c r="AK49" s="38" t="s">
        <v>753</v>
      </c>
      <c r="AL49" s="38"/>
      <c r="AM49" s="38" t="str">
        <f t="shared" si="45"/>
        <v>#REF!</v>
      </c>
      <c r="AN49" s="38" t="str">
        <f t="shared" si="7"/>
        <v>#REF!</v>
      </c>
      <c r="AO49" s="42">
        <v>2792792.0</v>
      </c>
      <c r="AP49" s="215" t="b">
        <f t="shared" si="8"/>
        <v>1</v>
      </c>
      <c r="AQ49" s="211"/>
      <c r="AR49" s="216">
        <f t="shared" si="9"/>
        <v>0</v>
      </c>
      <c r="AS49" s="217">
        <f t="shared" si="10"/>
        <v>0</v>
      </c>
      <c r="AT49" s="218">
        <f t="shared" si="11"/>
        <v>0</v>
      </c>
      <c r="AU49" s="373"/>
      <c r="AV49" s="46"/>
      <c r="AW49" s="46"/>
      <c r="AX49" s="46"/>
      <c r="AY49" s="46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56"/>
      <c r="BW49" s="56"/>
      <c r="BX49" s="56"/>
      <c r="BY49" s="56"/>
      <c r="BZ49" s="56"/>
      <c r="CA49" s="56"/>
      <c r="CB49" s="56"/>
      <c r="CC49" s="56"/>
      <c r="CD49" s="56"/>
    </row>
    <row r="50" ht="22.5" customHeight="1">
      <c r="A50" s="170">
        <f t="shared" si="12"/>
        <v>45</v>
      </c>
      <c r="B50" s="173" t="s">
        <v>993</v>
      </c>
      <c r="C50" s="182" t="str">
        <f t="array" ref="C50">_xlfn.XLOOKUP(G50,DATABASE!$A$2:$A$806,DATABASE!$B$2:$B$806)</f>
        <v>Capem Undaan,Jl. Raya Undaan Wetan 14, Kelurahan Ketabang, Kecamatan Genteng, Surabaya</v>
      </c>
      <c r="D50" s="184" t="str">
        <f t="array" ref="D50">_xlfn.XLOOKUP(G50,DATABASE!$A$2:$A$808,DATABASE!$C$2:$C$808)</f>
        <v>CAPEM</v>
      </c>
      <c r="E50" s="184" t="s">
        <v>351</v>
      </c>
      <c r="F50" s="184" t="s">
        <v>243</v>
      </c>
      <c r="G50" s="184" t="s">
        <v>1259</v>
      </c>
      <c r="H50" s="184">
        <v>202512.0</v>
      </c>
      <c r="I50" s="184" t="s">
        <v>753</v>
      </c>
      <c r="J50" s="182"/>
      <c r="K50" s="184"/>
      <c r="L50" s="294" t="s">
        <v>1262</v>
      </c>
      <c r="M50" s="295" t="s">
        <v>1622</v>
      </c>
      <c r="N50" s="191"/>
      <c r="O50" s="192">
        <v>20.75</v>
      </c>
      <c r="P50" s="194"/>
      <c r="Q50" s="195">
        <f t="shared" ref="Q50:R50" si="58">(O50*24*3600*30/8)/100000</f>
        <v>67.23</v>
      </c>
      <c r="R50" s="195">
        <f t="shared" si="58"/>
        <v>0</v>
      </c>
      <c r="S50" s="376">
        <v>4.1</v>
      </c>
      <c r="T50" s="201">
        <f t="shared" si="14"/>
        <v>0.9943055556</v>
      </c>
      <c r="U50" s="201">
        <v>0.99</v>
      </c>
      <c r="V50" s="182">
        <v>720.0</v>
      </c>
      <c r="W50" s="182">
        <f t="shared" si="3"/>
        <v>0</v>
      </c>
      <c r="X50" s="203" t="s">
        <v>291</v>
      </c>
      <c r="Y50" s="204">
        <v>2792792.0</v>
      </c>
      <c r="Z50" s="182"/>
      <c r="AA50" s="182"/>
      <c r="AB50" s="182"/>
      <c r="AC50" s="182"/>
      <c r="AD50" s="182"/>
      <c r="AE50" s="206">
        <f t="shared" si="4"/>
        <v>2792792</v>
      </c>
      <c r="AF50" s="207">
        <f t="shared" si="5"/>
        <v>2792792</v>
      </c>
      <c r="AG50" s="184"/>
      <c r="AH50" s="184"/>
      <c r="AI50" s="184"/>
      <c r="AJ50" s="210" t="s">
        <v>1259</v>
      </c>
      <c r="AK50" s="38" t="s">
        <v>753</v>
      </c>
      <c r="AL50" s="38"/>
      <c r="AM50" s="38" t="s">
        <v>753</v>
      </c>
      <c r="AN50" s="38" t="b">
        <f t="shared" si="7"/>
        <v>1</v>
      </c>
      <c r="AO50" s="42">
        <v>2792792.0</v>
      </c>
      <c r="AP50" s="215" t="b">
        <f t="shared" si="8"/>
        <v>1</v>
      </c>
      <c r="AQ50" s="211"/>
      <c r="AR50" s="216">
        <f t="shared" si="9"/>
        <v>0</v>
      </c>
      <c r="AS50" s="217">
        <f t="shared" si="10"/>
        <v>0</v>
      </c>
      <c r="AT50" s="218">
        <f t="shared" si="11"/>
        <v>0</v>
      </c>
      <c r="AU50" s="373" t="s">
        <v>1869</v>
      </c>
      <c r="AV50" s="46"/>
      <c r="AW50" s="46"/>
      <c r="AX50" s="46"/>
      <c r="AY50" s="46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56"/>
      <c r="BW50" s="56"/>
      <c r="BX50" s="56"/>
      <c r="BY50" s="56"/>
      <c r="BZ50" s="56"/>
      <c r="CA50" s="56"/>
      <c r="CB50" s="56"/>
      <c r="CC50" s="56"/>
      <c r="CD50" s="56"/>
    </row>
    <row r="51" ht="22.5" customHeight="1">
      <c r="A51" s="170">
        <f t="shared" si="12"/>
        <v>46</v>
      </c>
      <c r="B51" s="173" t="s">
        <v>993</v>
      </c>
      <c r="C51" s="182" t="str">
        <f t="array" ref="C51">_xlfn.XLOOKUP(G51,DATABASE!$A$2:$A$806,DATABASE!$B$2:$B$806)</f>
        <v>ATM Kebun Binatang, Jl Setail No 1. Surabaya</v>
      </c>
      <c r="D51" s="184" t="str">
        <f t="array" ref="D51">_xlfn.XLOOKUP(G51,DATABASE!$A$2:$A$808,DATABASE!$C$2:$C$808)</f>
        <v>ATM</v>
      </c>
      <c r="E51" s="184" t="s">
        <v>351</v>
      </c>
      <c r="F51" s="184" t="s">
        <v>243</v>
      </c>
      <c r="G51" s="184" t="s">
        <v>1638</v>
      </c>
      <c r="H51" s="184">
        <v>202512.0</v>
      </c>
      <c r="I51" s="184" t="s">
        <v>1258</v>
      </c>
      <c r="J51" s="182"/>
      <c r="K51" s="184"/>
      <c r="L51" s="294" t="s">
        <v>1647</v>
      </c>
      <c r="M51" s="295" t="s">
        <v>1648</v>
      </c>
      <c r="N51" s="191"/>
      <c r="O51" s="192">
        <v>1.59993</v>
      </c>
      <c r="P51" s="194"/>
      <c r="Q51" s="195">
        <f t="shared" ref="Q51:R51" si="59">(O51*24*3600*30/8)/100000</f>
        <v>5.1837732</v>
      </c>
      <c r="R51" s="195">
        <f t="shared" si="59"/>
        <v>0</v>
      </c>
      <c r="S51" s="200">
        <v>0.0</v>
      </c>
      <c r="T51" s="201">
        <f t="shared" si="14"/>
        <v>1</v>
      </c>
      <c r="U51" s="201">
        <v>0.99</v>
      </c>
      <c r="V51" s="182">
        <v>720.0</v>
      </c>
      <c r="W51" s="182">
        <f t="shared" si="3"/>
        <v>0</v>
      </c>
      <c r="X51" s="203" t="s">
        <v>291</v>
      </c>
      <c r="Y51" s="204">
        <v>1300000.0</v>
      </c>
      <c r="Z51" s="182"/>
      <c r="AA51" s="182"/>
      <c r="AB51" s="182"/>
      <c r="AC51" s="182"/>
      <c r="AD51" s="182"/>
      <c r="AE51" s="206">
        <f t="shared" si="4"/>
        <v>1300000</v>
      </c>
      <c r="AF51" s="207">
        <f t="shared" si="5"/>
        <v>1300000</v>
      </c>
      <c r="AG51" s="184"/>
      <c r="AH51" s="184"/>
      <c r="AI51" s="184"/>
      <c r="AJ51" s="210" t="s">
        <v>1638</v>
      </c>
      <c r="AK51" s="38" t="s">
        <v>1258</v>
      </c>
      <c r="AL51" s="38"/>
      <c r="AM51" s="38" t="str">
        <f>VLOOKUP(AJ51,'[1]Master Jaringan Des 2025(792)'!$D$2:$E$795,2,0)</f>
        <v>#REF!</v>
      </c>
      <c r="AN51" s="38" t="str">
        <f t="shared" si="7"/>
        <v>#REF!</v>
      </c>
      <c r="AO51" s="42">
        <v>1300000.0</v>
      </c>
      <c r="AP51" s="215" t="b">
        <f t="shared" si="8"/>
        <v>1</v>
      </c>
      <c r="AQ51" s="211"/>
      <c r="AR51" s="216">
        <f t="shared" si="9"/>
        <v>0</v>
      </c>
      <c r="AS51" s="217">
        <f t="shared" si="10"/>
        <v>0</v>
      </c>
      <c r="AT51" s="218">
        <f t="shared" si="11"/>
        <v>0</v>
      </c>
      <c r="AU51" s="373"/>
      <c r="AV51" s="46"/>
      <c r="AW51" s="46"/>
      <c r="AX51" s="46"/>
      <c r="AY51" s="46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56"/>
      <c r="BW51" s="56"/>
      <c r="BX51" s="56"/>
      <c r="BY51" s="56"/>
      <c r="BZ51" s="56"/>
      <c r="CA51" s="56"/>
      <c r="CB51" s="56"/>
      <c r="CC51" s="56"/>
      <c r="CD51" s="56"/>
    </row>
    <row r="52" ht="22.5" customHeight="1">
      <c r="A52" s="170">
        <f t="shared" si="12"/>
        <v>47</v>
      </c>
      <c r="B52" s="173" t="s">
        <v>993</v>
      </c>
      <c r="C52" s="182" t="str">
        <f t="array" ref="C52">_xlfn.XLOOKUP(G52,DATABASE!$A$2:$A$806,DATABASE!$B$2:$B$806)</f>
        <v>SPP Online UWK, Jl. Dukuh Kupang XXV/54, Surabaya</v>
      </c>
      <c r="D52" s="184" t="str">
        <f t="array" ref="D52">_xlfn.XLOOKUP(G52,DATABASE!$A$2:$A$808,DATABASE!$C$2:$C$808)</f>
        <v>SPP ONLINE</v>
      </c>
      <c r="E52" s="184" t="s">
        <v>351</v>
      </c>
      <c r="F52" s="184" t="s">
        <v>243</v>
      </c>
      <c r="G52" s="184" t="s">
        <v>671</v>
      </c>
      <c r="H52" s="184">
        <v>202512.0</v>
      </c>
      <c r="I52" s="184" t="s">
        <v>461</v>
      </c>
      <c r="J52" s="182"/>
      <c r="K52" s="184"/>
      <c r="L52" s="294" t="s">
        <v>673</v>
      </c>
      <c r="M52" s="295" t="s">
        <v>1658</v>
      </c>
      <c r="N52" s="191"/>
      <c r="O52" s="192">
        <v>17.55</v>
      </c>
      <c r="P52" s="194"/>
      <c r="Q52" s="195">
        <f t="shared" ref="Q52:R52" si="60">(O52*24*3600*30/8)/100000</f>
        <v>56.862</v>
      </c>
      <c r="R52" s="195">
        <f t="shared" si="60"/>
        <v>0</v>
      </c>
      <c r="S52" s="200">
        <v>0.0</v>
      </c>
      <c r="T52" s="201">
        <f t="shared" si="14"/>
        <v>1</v>
      </c>
      <c r="U52" s="201">
        <v>0.99</v>
      </c>
      <c r="V52" s="182">
        <v>720.0</v>
      </c>
      <c r="W52" s="182">
        <f t="shared" si="3"/>
        <v>0</v>
      </c>
      <c r="X52" s="203" t="s">
        <v>291</v>
      </c>
      <c r="Y52" s="204">
        <v>2319819.0</v>
      </c>
      <c r="Z52" s="182"/>
      <c r="AA52" s="182"/>
      <c r="AB52" s="182"/>
      <c r="AC52" s="182"/>
      <c r="AD52" s="182"/>
      <c r="AE52" s="206">
        <f t="shared" si="4"/>
        <v>2319819</v>
      </c>
      <c r="AF52" s="207">
        <f t="shared" si="5"/>
        <v>2319819</v>
      </c>
      <c r="AG52" s="184"/>
      <c r="AH52" s="184" t="s">
        <v>1666</v>
      </c>
      <c r="AI52" s="184"/>
      <c r="AJ52" s="210" t="s">
        <v>671</v>
      </c>
      <c r="AK52" s="38" t="s">
        <v>461</v>
      </c>
      <c r="AL52" s="38"/>
      <c r="AM52" s="38" t="s">
        <v>461</v>
      </c>
      <c r="AN52" s="38" t="b">
        <f t="shared" si="7"/>
        <v>1</v>
      </c>
      <c r="AO52" s="42">
        <v>2319819.0</v>
      </c>
      <c r="AP52" s="215" t="b">
        <f t="shared" si="8"/>
        <v>1</v>
      </c>
      <c r="AQ52" s="211"/>
      <c r="AR52" s="216">
        <f t="shared" si="9"/>
        <v>0</v>
      </c>
      <c r="AS52" s="217">
        <f t="shared" si="10"/>
        <v>0</v>
      </c>
      <c r="AT52" s="218">
        <f t="shared" si="11"/>
        <v>0</v>
      </c>
      <c r="AU52" s="373"/>
      <c r="AV52" s="46"/>
      <c r="AW52" s="46"/>
      <c r="AX52" s="46"/>
      <c r="AY52" s="46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56"/>
      <c r="BW52" s="56"/>
      <c r="BX52" s="56"/>
      <c r="BY52" s="56"/>
      <c r="BZ52" s="56"/>
      <c r="CA52" s="56"/>
      <c r="CB52" s="56"/>
      <c r="CC52" s="56"/>
      <c r="CD52" s="56"/>
    </row>
    <row r="53" ht="22.5" customHeight="1">
      <c r="A53" s="170">
        <f t="shared" si="12"/>
        <v>48</v>
      </c>
      <c r="B53" s="173" t="s">
        <v>993</v>
      </c>
      <c r="C53" s="182" t="str">
        <f t="array" ref="C53">_xlfn.XLOOKUP(G53,DATABASE!$A$2:$A$806,DATABASE!$B$2:$B$806)</f>
        <v>ATM PLZ SURABAYA Jl. Pemuda 33-37, SurabayaATM PLZ SURABAYA Jl. Pemuda 33-37, Surabaya</v>
      </c>
      <c r="D53" s="184" t="str">
        <f t="array" ref="D53">_xlfn.XLOOKUP(G53,DATABASE!$A$2:$A$808,DATABASE!$C$2:$C$808)</f>
        <v>ATM</v>
      </c>
      <c r="E53" s="184" t="s">
        <v>351</v>
      </c>
      <c r="F53" s="184" t="s">
        <v>243</v>
      </c>
      <c r="G53" s="184" t="s">
        <v>1619</v>
      </c>
      <c r="H53" s="184">
        <v>202512.0</v>
      </c>
      <c r="I53" s="184" t="s">
        <v>1258</v>
      </c>
      <c r="J53" s="182"/>
      <c r="K53" s="184"/>
      <c r="L53" s="294" t="s">
        <v>1621</v>
      </c>
      <c r="M53" s="303">
        <v>42125.0</v>
      </c>
      <c r="N53" s="191"/>
      <c r="O53" s="192">
        <v>1.14912</v>
      </c>
      <c r="P53" s="194"/>
      <c r="Q53" s="195">
        <f t="shared" ref="Q53:R53" si="61">(O53*24*3600*30/8)/100000</f>
        <v>3.7231488</v>
      </c>
      <c r="R53" s="195">
        <f t="shared" si="61"/>
        <v>0</v>
      </c>
      <c r="S53" s="200">
        <v>0.0</v>
      </c>
      <c r="T53" s="201">
        <f t="shared" si="14"/>
        <v>1</v>
      </c>
      <c r="U53" s="201">
        <v>0.99</v>
      </c>
      <c r="V53" s="182">
        <v>720.0</v>
      </c>
      <c r="W53" s="182">
        <f t="shared" si="3"/>
        <v>0</v>
      </c>
      <c r="X53" s="203" t="s">
        <v>291</v>
      </c>
      <c r="Y53" s="204">
        <v>1300000.0</v>
      </c>
      <c r="Z53" s="182"/>
      <c r="AA53" s="182"/>
      <c r="AB53" s="182"/>
      <c r="AC53" s="182"/>
      <c r="AD53" s="182"/>
      <c r="AE53" s="206">
        <f t="shared" si="4"/>
        <v>1300000</v>
      </c>
      <c r="AF53" s="207">
        <f t="shared" si="5"/>
        <v>1300000</v>
      </c>
      <c r="AG53" s="184"/>
      <c r="AH53" s="184"/>
      <c r="AI53" s="184"/>
      <c r="AJ53" s="210" t="s">
        <v>1619</v>
      </c>
      <c r="AK53" s="38" t="s">
        <v>1258</v>
      </c>
      <c r="AL53" s="38"/>
      <c r="AM53" s="38" t="str">
        <f t="shared" ref="AM53:AM61" si="63">VLOOKUP(AJ53,'[1]Master Jaringan Des 2025(792)'!$D$2:$E$795,2,0)</f>
        <v>#REF!</v>
      </c>
      <c r="AN53" s="38" t="str">
        <f t="shared" si="7"/>
        <v>#REF!</v>
      </c>
      <c r="AO53" s="42">
        <v>1300000.0</v>
      </c>
      <c r="AP53" s="215" t="b">
        <f t="shared" si="8"/>
        <v>1</v>
      </c>
      <c r="AQ53" s="211"/>
      <c r="AR53" s="216">
        <f t="shared" si="9"/>
        <v>0</v>
      </c>
      <c r="AS53" s="217">
        <f t="shared" si="10"/>
        <v>0</v>
      </c>
      <c r="AT53" s="218">
        <f t="shared" si="11"/>
        <v>0</v>
      </c>
      <c r="AU53" s="373"/>
      <c r="AV53" s="46"/>
      <c r="AW53" s="46"/>
      <c r="AX53" s="46"/>
      <c r="AY53" s="46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56"/>
      <c r="BW53" s="56"/>
      <c r="BX53" s="56"/>
      <c r="BY53" s="56"/>
      <c r="BZ53" s="56"/>
      <c r="CA53" s="56"/>
      <c r="CB53" s="56"/>
      <c r="CC53" s="56"/>
      <c r="CD53" s="56"/>
    </row>
    <row r="54" ht="22.5" customHeight="1">
      <c r="A54" s="170">
        <f t="shared" si="12"/>
        <v>49</v>
      </c>
      <c r="B54" s="173" t="s">
        <v>993</v>
      </c>
      <c r="C54" s="182" t="str">
        <f t="array" ref="C54">_xlfn.XLOOKUP(G54,DATABASE!$A$2:$A$806,DATABASE!$B$2:$B$806)</f>
        <v>ATM RSI, Jl. Jemursari 51-57, Surabaya</v>
      </c>
      <c r="D54" s="184" t="str">
        <f t="array" ref="D54">_xlfn.XLOOKUP(G54,DATABASE!$A$2:$A$808,DATABASE!$C$2:$C$808)</f>
        <v>ATM</v>
      </c>
      <c r="E54" s="184" t="s">
        <v>351</v>
      </c>
      <c r="F54" s="184" t="s">
        <v>243</v>
      </c>
      <c r="G54" s="184" t="s">
        <v>1660</v>
      </c>
      <c r="H54" s="184">
        <v>202512.0</v>
      </c>
      <c r="I54" s="184" t="s">
        <v>1258</v>
      </c>
      <c r="J54" s="182"/>
      <c r="K54" s="184"/>
      <c r="L54" s="294" t="s">
        <v>1705</v>
      </c>
      <c r="M54" s="295" t="s">
        <v>1288</v>
      </c>
      <c r="N54" s="191"/>
      <c r="O54" s="192">
        <v>1.01572</v>
      </c>
      <c r="P54" s="194"/>
      <c r="Q54" s="195">
        <f t="shared" ref="Q54:R54" si="62">(O54*24*3600*30/8)/100000</f>
        <v>3.2909328</v>
      </c>
      <c r="R54" s="195">
        <f t="shared" si="62"/>
        <v>0</v>
      </c>
      <c r="S54" s="200">
        <v>0.0</v>
      </c>
      <c r="T54" s="201">
        <f t="shared" si="14"/>
        <v>1</v>
      </c>
      <c r="U54" s="201">
        <v>0.99</v>
      </c>
      <c r="V54" s="182">
        <v>720.0</v>
      </c>
      <c r="W54" s="182">
        <f t="shared" si="3"/>
        <v>0</v>
      </c>
      <c r="X54" s="203" t="s">
        <v>291</v>
      </c>
      <c r="Y54" s="204">
        <v>1300000.0</v>
      </c>
      <c r="Z54" s="182"/>
      <c r="AA54" s="182"/>
      <c r="AB54" s="182"/>
      <c r="AC54" s="182"/>
      <c r="AD54" s="182"/>
      <c r="AE54" s="206">
        <f t="shared" si="4"/>
        <v>1300000</v>
      </c>
      <c r="AF54" s="207">
        <f t="shared" si="5"/>
        <v>1300000</v>
      </c>
      <c r="AG54" s="184"/>
      <c r="AH54" s="184"/>
      <c r="AI54" s="184"/>
      <c r="AJ54" s="210" t="s">
        <v>1660</v>
      </c>
      <c r="AK54" s="38" t="s">
        <v>1258</v>
      </c>
      <c r="AL54" s="38"/>
      <c r="AM54" s="38" t="str">
        <f t="shared" si="63"/>
        <v>#REF!</v>
      </c>
      <c r="AN54" s="38" t="str">
        <f t="shared" si="7"/>
        <v>#REF!</v>
      </c>
      <c r="AO54" s="42">
        <v>1300000.0</v>
      </c>
      <c r="AP54" s="215" t="b">
        <f t="shared" si="8"/>
        <v>1</v>
      </c>
      <c r="AQ54" s="211"/>
      <c r="AR54" s="216">
        <f t="shared" si="9"/>
        <v>0</v>
      </c>
      <c r="AS54" s="217">
        <f t="shared" si="10"/>
        <v>0</v>
      </c>
      <c r="AT54" s="218">
        <f t="shared" si="11"/>
        <v>0</v>
      </c>
      <c r="AU54" s="373"/>
      <c r="AV54" s="46"/>
      <c r="AW54" s="46"/>
      <c r="AX54" s="46"/>
      <c r="AY54" s="46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56"/>
      <c r="BW54" s="56"/>
      <c r="BX54" s="56"/>
      <c r="BY54" s="56"/>
      <c r="BZ54" s="56"/>
      <c r="CA54" s="56"/>
      <c r="CB54" s="56"/>
      <c r="CC54" s="56"/>
      <c r="CD54" s="56"/>
    </row>
    <row r="55" ht="22.5" customHeight="1">
      <c r="A55" s="170">
        <f t="shared" si="12"/>
        <v>50</v>
      </c>
      <c r="B55" s="173" t="s">
        <v>993</v>
      </c>
      <c r="C55" s="182" t="str">
        <f t="array" ref="C55">_xlfn.XLOOKUP(G55,DATABASE!$A$2:$A$806,DATABASE!$B$2:$B$806)</f>
        <v>ATM RS Mata Kebonsari, Jl. Gayung Kebonsari Timur 49 Surabaya</v>
      </c>
      <c r="D55" s="184" t="str">
        <f t="array" ref="D55">_xlfn.XLOOKUP(G55,DATABASE!$A$2:$A$808,DATABASE!$C$2:$C$808)</f>
        <v>ATM</v>
      </c>
      <c r="E55" s="184" t="s">
        <v>351</v>
      </c>
      <c r="F55" s="184" t="s">
        <v>243</v>
      </c>
      <c r="G55" s="184" t="s">
        <v>1673</v>
      </c>
      <c r="H55" s="184">
        <v>202512.0</v>
      </c>
      <c r="I55" s="184" t="s">
        <v>1258</v>
      </c>
      <c r="J55" s="182"/>
      <c r="K55" s="184"/>
      <c r="L55" s="294" t="s">
        <v>1727</v>
      </c>
      <c r="M55" s="295" t="s">
        <v>1728</v>
      </c>
      <c r="N55" s="191"/>
      <c r="O55" s="192">
        <v>1.22163</v>
      </c>
      <c r="P55" s="194"/>
      <c r="Q55" s="195">
        <f t="shared" ref="Q55:R55" si="64">(O55*24*3600*30/8)/100000</f>
        <v>3.9580812</v>
      </c>
      <c r="R55" s="195">
        <f t="shared" si="64"/>
        <v>0</v>
      </c>
      <c r="S55" s="200">
        <v>0.0</v>
      </c>
      <c r="T55" s="201">
        <f t="shared" si="14"/>
        <v>1</v>
      </c>
      <c r="U55" s="201">
        <v>0.99</v>
      </c>
      <c r="V55" s="182">
        <v>720.0</v>
      </c>
      <c r="W55" s="182">
        <f t="shared" si="3"/>
        <v>0</v>
      </c>
      <c r="X55" s="203" t="s">
        <v>291</v>
      </c>
      <c r="Y55" s="204">
        <v>1300000.0</v>
      </c>
      <c r="Z55" s="182"/>
      <c r="AA55" s="182"/>
      <c r="AB55" s="182"/>
      <c r="AC55" s="182"/>
      <c r="AD55" s="182"/>
      <c r="AE55" s="206">
        <f t="shared" si="4"/>
        <v>1300000</v>
      </c>
      <c r="AF55" s="207">
        <f t="shared" si="5"/>
        <v>1300000</v>
      </c>
      <c r="AG55" s="184"/>
      <c r="AH55" s="184"/>
      <c r="AI55" s="184"/>
      <c r="AJ55" s="210" t="s">
        <v>1673</v>
      </c>
      <c r="AK55" s="38" t="s">
        <v>1258</v>
      </c>
      <c r="AL55" s="38"/>
      <c r="AM55" s="38" t="str">
        <f t="shared" si="63"/>
        <v>#REF!</v>
      </c>
      <c r="AN55" s="38" t="str">
        <f t="shared" si="7"/>
        <v>#REF!</v>
      </c>
      <c r="AO55" s="42">
        <v>1300000.0</v>
      </c>
      <c r="AP55" s="215" t="b">
        <f t="shared" si="8"/>
        <v>1</v>
      </c>
      <c r="AQ55" s="211"/>
      <c r="AR55" s="216">
        <f t="shared" si="9"/>
        <v>0</v>
      </c>
      <c r="AS55" s="217">
        <f t="shared" si="10"/>
        <v>0</v>
      </c>
      <c r="AT55" s="218">
        <f t="shared" si="11"/>
        <v>0</v>
      </c>
      <c r="AU55" s="373"/>
      <c r="AV55" s="46"/>
      <c r="AW55" s="46"/>
      <c r="AX55" s="46"/>
      <c r="AY55" s="46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56"/>
      <c r="BW55" s="56"/>
      <c r="BX55" s="56"/>
      <c r="BY55" s="56"/>
      <c r="BZ55" s="56"/>
      <c r="CA55" s="56"/>
      <c r="CB55" s="56"/>
      <c r="CC55" s="56"/>
      <c r="CD55" s="56"/>
    </row>
    <row r="56" ht="22.5" customHeight="1">
      <c r="A56" s="170">
        <f t="shared" si="12"/>
        <v>51</v>
      </c>
      <c r="B56" s="173" t="s">
        <v>993</v>
      </c>
      <c r="C56" s="182" t="str">
        <f t="array" ref="C56">_xlfn.XLOOKUP(G56,DATABASE!$A$2:$A$806,DATABASE!$B$2:$B$806)</f>
        <v>ATM Basement Siola, Jl. Tunjungan No.1 Surabaya</v>
      </c>
      <c r="D56" s="184" t="str">
        <f t="array" ref="D56">_xlfn.XLOOKUP(G56,DATABASE!$A$2:$A$808,DATABASE!$C$2:$C$808)</f>
        <v>ATM</v>
      </c>
      <c r="E56" s="184" t="s">
        <v>351</v>
      </c>
      <c r="F56" s="184" t="s">
        <v>243</v>
      </c>
      <c r="G56" s="184" t="s">
        <v>1681</v>
      </c>
      <c r="H56" s="184">
        <v>202512.0</v>
      </c>
      <c r="I56" s="184" t="s">
        <v>1258</v>
      </c>
      <c r="J56" s="182"/>
      <c r="K56" s="184"/>
      <c r="L56" s="294" t="s">
        <v>1748</v>
      </c>
      <c r="M56" s="303">
        <v>42373.0</v>
      </c>
      <c r="N56" s="191"/>
      <c r="O56" s="192">
        <v>7.27</v>
      </c>
      <c r="P56" s="194"/>
      <c r="Q56" s="195">
        <f t="shared" ref="Q56:R56" si="65">(O56*24*3600*30/8)/100000</f>
        <v>23.5548</v>
      </c>
      <c r="R56" s="195">
        <f t="shared" si="65"/>
        <v>0</v>
      </c>
      <c r="S56" s="200">
        <v>0.0</v>
      </c>
      <c r="T56" s="201">
        <f t="shared" si="14"/>
        <v>1</v>
      </c>
      <c r="U56" s="201">
        <v>0.99</v>
      </c>
      <c r="V56" s="182">
        <v>720.0</v>
      </c>
      <c r="W56" s="182">
        <f t="shared" si="3"/>
        <v>0</v>
      </c>
      <c r="X56" s="203" t="s">
        <v>291</v>
      </c>
      <c r="Y56" s="204">
        <v>1300000.0</v>
      </c>
      <c r="Z56" s="182"/>
      <c r="AA56" s="182"/>
      <c r="AB56" s="182"/>
      <c r="AC56" s="182"/>
      <c r="AD56" s="182"/>
      <c r="AE56" s="206">
        <f t="shared" si="4"/>
        <v>1300000</v>
      </c>
      <c r="AF56" s="207">
        <f t="shared" si="5"/>
        <v>1300000</v>
      </c>
      <c r="AG56" s="184"/>
      <c r="AH56" s="184"/>
      <c r="AI56" s="184"/>
      <c r="AJ56" s="210" t="s">
        <v>1681</v>
      </c>
      <c r="AK56" s="38" t="s">
        <v>1258</v>
      </c>
      <c r="AL56" s="38"/>
      <c r="AM56" s="38" t="str">
        <f t="shared" si="63"/>
        <v>#REF!</v>
      </c>
      <c r="AN56" s="38" t="str">
        <f t="shared" si="7"/>
        <v>#REF!</v>
      </c>
      <c r="AO56" s="42">
        <v>1300000.0</v>
      </c>
      <c r="AP56" s="215" t="b">
        <f t="shared" si="8"/>
        <v>1</v>
      </c>
      <c r="AQ56" s="211"/>
      <c r="AR56" s="216">
        <f t="shared" si="9"/>
        <v>0</v>
      </c>
      <c r="AS56" s="217">
        <f t="shared" si="10"/>
        <v>0</v>
      </c>
      <c r="AT56" s="218">
        <f t="shared" si="11"/>
        <v>0</v>
      </c>
      <c r="AU56" s="373"/>
      <c r="AV56" s="46"/>
      <c r="AW56" s="46"/>
      <c r="AX56" s="46"/>
      <c r="AY56" s="46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56"/>
      <c r="BW56" s="56"/>
      <c r="BX56" s="56"/>
      <c r="BY56" s="56"/>
      <c r="BZ56" s="56"/>
      <c r="CA56" s="56"/>
      <c r="CB56" s="56"/>
      <c r="CC56" s="56"/>
      <c r="CD56" s="56"/>
    </row>
    <row r="57" ht="22.5" customHeight="1">
      <c r="A57" s="170">
        <f t="shared" si="12"/>
        <v>52</v>
      </c>
      <c r="B57" s="173" t="s">
        <v>993</v>
      </c>
      <c r="C57" s="182" t="str">
        <f t="array" ref="C57">_xlfn.XLOOKUP(G57,DATABASE!$A$2:$A$806,DATABASE!$B$2:$B$806)</f>
        <v>Kantor Kas RSI Jemursari Jl.Ry Jemur Sari 81-87, Jemur Wonosari Surabaya</v>
      </c>
      <c r="D57" s="184" t="str">
        <f t="array" ref="D57">_xlfn.XLOOKUP(G57,DATABASE!$A$2:$A$808,DATABASE!$C$2:$C$808)</f>
        <v>KANTOR KAS</v>
      </c>
      <c r="E57" s="184" t="s">
        <v>351</v>
      </c>
      <c r="F57" s="184" t="s">
        <v>243</v>
      </c>
      <c r="G57" s="184" t="s">
        <v>1691</v>
      </c>
      <c r="H57" s="184">
        <v>202512.0</v>
      </c>
      <c r="I57" s="184" t="s">
        <v>461</v>
      </c>
      <c r="J57" s="182"/>
      <c r="K57" s="184"/>
      <c r="L57" s="294" t="s">
        <v>1772</v>
      </c>
      <c r="M57" s="295" t="s">
        <v>1288</v>
      </c>
      <c r="N57" s="191"/>
      <c r="O57" s="192">
        <v>4.23</v>
      </c>
      <c r="P57" s="194"/>
      <c r="Q57" s="195">
        <f t="shared" ref="Q57:R57" si="66">(O57*24*3600*30/8)/100000</f>
        <v>13.7052</v>
      </c>
      <c r="R57" s="195">
        <f t="shared" si="66"/>
        <v>0</v>
      </c>
      <c r="S57" s="200">
        <v>0.0</v>
      </c>
      <c r="T57" s="201">
        <f t="shared" si="14"/>
        <v>1</v>
      </c>
      <c r="U57" s="201">
        <v>0.99</v>
      </c>
      <c r="V57" s="182">
        <v>720.0</v>
      </c>
      <c r="W57" s="182">
        <f t="shared" si="3"/>
        <v>0</v>
      </c>
      <c r="X57" s="203" t="s">
        <v>291</v>
      </c>
      <c r="Y57" s="204">
        <v>2319819.0</v>
      </c>
      <c r="Z57" s="182"/>
      <c r="AA57" s="182"/>
      <c r="AB57" s="182"/>
      <c r="AC57" s="182"/>
      <c r="AD57" s="182"/>
      <c r="AE57" s="206">
        <f t="shared" si="4"/>
        <v>2319819</v>
      </c>
      <c r="AF57" s="207">
        <f t="shared" si="5"/>
        <v>2319819</v>
      </c>
      <c r="AG57" s="184"/>
      <c r="AH57" s="184"/>
      <c r="AI57" s="184"/>
      <c r="AJ57" s="210" t="s">
        <v>1691</v>
      </c>
      <c r="AK57" s="38" t="s">
        <v>461</v>
      </c>
      <c r="AL57" s="38"/>
      <c r="AM57" s="38" t="str">
        <f t="shared" si="63"/>
        <v>#REF!</v>
      </c>
      <c r="AN57" s="38" t="str">
        <f t="shared" si="7"/>
        <v>#REF!</v>
      </c>
      <c r="AO57" s="42">
        <v>2319819.0</v>
      </c>
      <c r="AP57" s="215" t="b">
        <f t="shared" si="8"/>
        <v>1</v>
      </c>
      <c r="AQ57" s="211"/>
      <c r="AR57" s="216">
        <f t="shared" si="9"/>
        <v>0</v>
      </c>
      <c r="AS57" s="217">
        <f t="shared" si="10"/>
        <v>0</v>
      </c>
      <c r="AT57" s="218">
        <f t="shared" si="11"/>
        <v>0</v>
      </c>
      <c r="AU57" s="373"/>
      <c r="AV57" s="46"/>
      <c r="AW57" s="46"/>
      <c r="AX57" s="46"/>
      <c r="AY57" s="46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56"/>
      <c r="BW57" s="56"/>
      <c r="BX57" s="56"/>
      <c r="BY57" s="56"/>
      <c r="BZ57" s="56"/>
      <c r="CA57" s="56"/>
      <c r="CB57" s="56"/>
      <c r="CC57" s="56"/>
      <c r="CD57" s="56"/>
    </row>
    <row r="58" ht="22.5" customHeight="1">
      <c r="A58" s="170">
        <f t="shared" si="12"/>
        <v>53</v>
      </c>
      <c r="B58" s="173" t="s">
        <v>993</v>
      </c>
      <c r="C58" s="182" t="str">
        <f t="array" ref="C58">_xlfn.XLOOKUP(G58,DATABASE!$A$2:$A$806,DATABASE!$B$2:$B$806)</f>
        <v>Payment Point Din Tenaga Kerja&amp;Transmigrasi Jl. Bendul Merisi 2 Surabaya</v>
      </c>
      <c r="D58" s="184" t="str">
        <f t="array" ref="D58">_xlfn.XLOOKUP(G58,DATABASE!$A$2:$A$808,DATABASE!$C$2:$C$808)</f>
        <v>PAYMENT POINT</v>
      </c>
      <c r="E58" s="184" t="s">
        <v>351</v>
      </c>
      <c r="F58" s="184" t="s">
        <v>243</v>
      </c>
      <c r="G58" s="184" t="s">
        <v>1704</v>
      </c>
      <c r="H58" s="184">
        <v>202512.0</v>
      </c>
      <c r="I58" s="184" t="s">
        <v>461</v>
      </c>
      <c r="J58" s="182"/>
      <c r="K58" s="184"/>
      <c r="L58" s="294" t="s">
        <v>1796</v>
      </c>
      <c r="M58" s="295" t="s">
        <v>1798</v>
      </c>
      <c r="N58" s="191"/>
      <c r="O58" s="192">
        <v>0.23465</v>
      </c>
      <c r="P58" s="194"/>
      <c r="Q58" s="195">
        <f t="shared" ref="Q58:R58" si="67">(O58*24*3600*30/8)/100000</f>
        <v>0.760266</v>
      </c>
      <c r="R58" s="195">
        <f t="shared" si="67"/>
        <v>0</v>
      </c>
      <c r="S58" s="200">
        <v>0.0</v>
      </c>
      <c r="T58" s="201">
        <f t="shared" si="14"/>
        <v>1</v>
      </c>
      <c r="U58" s="201">
        <v>0.99</v>
      </c>
      <c r="V58" s="182">
        <v>720.0</v>
      </c>
      <c r="W58" s="182">
        <f t="shared" si="3"/>
        <v>0</v>
      </c>
      <c r="X58" s="203" t="s">
        <v>291</v>
      </c>
      <c r="Y58" s="204">
        <v>2319819.0</v>
      </c>
      <c r="Z58" s="182"/>
      <c r="AA58" s="182"/>
      <c r="AB58" s="182"/>
      <c r="AC58" s="182"/>
      <c r="AD58" s="182"/>
      <c r="AE58" s="206">
        <f t="shared" si="4"/>
        <v>2319819</v>
      </c>
      <c r="AF58" s="207">
        <f t="shared" si="5"/>
        <v>2319819</v>
      </c>
      <c r="AG58" s="184"/>
      <c r="AH58" s="184"/>
      <c r="AI58" s="184"/>
      <c r="AJ58" s="210" t="s">
        <v>1704</v>
      </c>
      <c r="AK58" s="38" t="s">
        <v>461</v>
      </c>
      <c r="AL58" s="38"/>
      <c r="AM58" s="38" t="str">
        <f t="shared" si="63"/>
        <v>#REF!</v>
      </c>
      <c r="AN58" s="38" t="str">
        <f t="shared" si="7"/>
        <v>#REF!</v>
      </c>
      <c r="AO58" s="42">
        <v>2319819.0</v>
      </c>
      <c r="AP58" s="215" t="b">
        <f t="shared" si="8"/>
        <v>1</v>
      </c>
      <c r="AQ58" s="211"/>
      <c r="AR58" s="216">
        <f t="shared" si="9"/>
        <v>0</v>
      </c>
      <c r="AS58" s="217">
        <f t="shared" si="10"/>
        <v>0</v>
      </c>
      <c r="AT58" s="218">
        <f t="shared" si="11"/>
        <v>0</v>
      </c>
      <c r="AU58" s="373"/>
      <c r="AV58" s="46"/>
      <c r="AW58" s="46"/>
      <c r="AX58" s="46"/>
      <c r="AY58" s="46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56"/>
      <c r="BW58" s="56"/>
      <c r="BX58" s="56"/>
      <c r="BY58" s="56"/>
      <c r="BZ58" s="56"/>
      <c r="CA58" s="56"/>
      <c r="CB58" s="56"/>
      <c r="CC58" s="56"/>
      <c r="CD58" s="56"/>
    </row>
    <row r="59" ht="22.5" customHeight="1">
      <c r="A59" s="170">
        <f t="shared" si="12"/>
        <v>54</v>
      </c>
      <c r="B59" s="173" t="s">
        <v>993</v>
      </c>
      <c r="C59" s="182" t="str">
        <f t="array" ref="C59">_xlfn.XLOOKUP(G59,DATABASE!$A$2:$A$806,DATABASE!$B$2:$B$806)</f>
        <v>Payment Point Sistem Administrasi Manunggal Satu Atap Barat Suko Manunggal, JL.Ry Tandes Lor 1 Tanjungsari Suko Manunggal Surabaya</v>
      </c>
      <c r="D59" s="184" t="str">
        <f t="array" ref="D59">_xlfn.XLOOKUP(G59,DATABASE!$A$2:$A$808,DATABASE!$C$2:$C$808)</f>
        <v>PAYMENT POINT</v>
      </c>
      <c r="E59" s="184" t="s">
        <v>351</v>
      </c>
      <c r="F59" s="184" t="s">
        <v>243</v>
      </c>
      <c r="G59" s="184" t="s">
        <v>1717</v>
      </c>
      <c r="H59" s="184">
        <v>202512.0</v>
      </c>
      <c r="I59" s="184" t="s">
        <v>461</v>
      </c>
      <c r="J59" s="182"/>
      <c r="K59" s="184"/>
      <c r="L59" s="294" t="s">
        <v>1829</v>
      </c>
      <c r="M59" s="303">
        <v>43200.0</v>
      </c>
      <c r="N59" s="191"/>
      <c r="O59" s="192">
        <v>0.75851</v>
      </c>
      <c r="P59" s="194"/>
      <c r="Q59" s="195">
        <f t="shared" ref="Q59:R59" si="68">(O59*24*3600*30/8)/100000</f>
        <v>2.4575724</v>
      </c>
      <c r="R59" s="195">
        <f t="shared" si="68"/>
        <v>0</v>
      </c>
      <c r="S59" s="200">
        <v>0.0</v>
      </c>
      <c r="T59" s="201">
        <f t="shared" si="14"/>
        <v>1</v>
      </c>
      <c r="U59" s="201">
        <v>0.99</v>
      </c>
      <c r="V59" s="182">
        <v>720.0</v>
      </c>
      <c r="W59" s="182">
        <f t="shared" si="3"/>
        <v>0</v>
      </c>
      <c r="X59" s="203" t="s">
        <v>291</v>
      </c>
      <c r="Y59" s="204">
        <v>2319819.0</v>
      </c>
      <c r="Z59" s="182"/>
      <c r="AA59" s="182"/>
      <c r="AB59" s="182"/>
      <c r="AC59" s="182"/>
      <c r="AD59" s="182"/>
      <c r="AE59" s="206">
        <f t="shared" si="4"/>
        <v>2319819</v>
      </c>
      <c r="AF59" s="207">
        <f t="shared" si="5"/>
        <v>2319819</v>
      </c>
      <c r="AG59" s="184"/>
      <c r="AH59" s="184"/>
      <c r="AI59" s="184"/>
      <c r="AJ59" s="210" t="s">
        <v>1717</v>
      </c>
      <c r="AK59" s="38" t="s">
        <v>461</v>
      </c>
      <c r="AL59" s="38"/>
      <c r="AM59" s="38" t="str">
        <f t="shared" si="63"/>
        <v>#REF!</v>
      </c>
      <c r="AN59" s="38" t="str">
        <f t="shared" si="7"/>
        <v>#REF!</v>
      </c>
      <c r="AO59" s="42">
        <v>2319819.0</v>
      </c>
      <c r="AP59" s="215" t="b">
        <f t="shared" si="8"/>
        <v>1</v>
      </c>
      <c r="AQ59" s="211"/>
      <c r="AR59" s="216">
        <f t="shared" si="9"/>
        <v>0</v>
      </c>
      <c r="AS59" s="217">
        <f t="shared" si="10"/>
        <v>0</v>
      </c>
      <c r="AT59" s="218">
        <f t="shared" si="11"/>
        <v>0</v>
      </c>
      <c r="AU59" s="373"/>
      <c r="AV59" s="46"/>
      <c r="AW59" s="46"/>
      <c r="AX59" s="46"/>
      <c r="AY59" s="46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56"/>
      <c r="BW59" s="56"/>
      <c r="BX59" s="56"/>
      <c r="BY59" s="56"/>
      <c r="BZ59" s="56"/>
      <c r="CA59" s="56"/>
      <c r="CB59" s="56"/>
      <c r="CC59" s="56"/>
      <c r="CD59" s="56"/>
    </row>
    <row r="60" ht="22.5" customHeight="1">
      <c r="A60" s="170">
        <f t="shared" si="12"/>
        <v>55</v>
      </c>
      <c r="B60" s="173" t="s">
        <v>993</v>
      </c>
      <c r="C60" s="182" t="str">
        <f t="array" ref="C60">_xlfn.XLOOKUP(G60,DATABASE!$A$2:$A$806,DATABASE!$B$2:$B$806)</f>
        <v>Payment Point Sistem Administrasi Manunggal Satu Atap Jl.Jetis Seraten Ketintang Gayungan Sby</v>
      </c>
      <c r="D60" s="184" t="str">
        <f t="array" ref="D60">_xlfn.XLOOKUP(G60,DATABASE!$A$2:$A$808,DATABASE!$C$2:$C$808)</f>
        <v>PAYMENT POINT</v>
      </c>
      <c r="E60" s="184" t="s">
        <v>351</v>
      </c>
      <c r="F60" s="184" t="s">
        <v>243</v>
      </c>
      <c r="G60" s="184" t="s">
        <v>1726</v>
      </c>
      <c r="H60" s="184">
        <v>202512.0</v>
      </c>
      <c r="I60" s="184" t="s">
        <v>461</v>
      </c>
      <c r="J60" s="182"/>
      <c r="K60" s="184"/>
      <c r="L60" s="294" t="s">
        <v>1850</v>
      </c>
      <c r="M60" s="295" t="s">
        <v>1851</v>
      </c>
      <c r="N60" s="191"/>
      <c r="O60" s="192">
        <v>1.0131</v>
      </c>
      <c r="P60" s="194"/>
      <c r="Q60" s="195">
        <f t="shared" ref="Q60:R60" si="69">(O60*24*3600*30/8)/100000</f>
        <v>3.282444</v>
      </c>
      <c r="R60" s="195">
        <f t="shared" si="69"/>
        <v>0</v>
      </c>
      <c r="S60" s="200">
        <v>0.0</v>
      </c>
      <c r="T60" s="201">
        <f t="shared" si="14"/>
        <v>1</v>
      </c>
      <c r="U60" s="201">
        <v>0.99</v>
      </c>
      <c r="V60" s="182">
        <v>720.0</v>
      </c>
      <c r="W60" s="182">
        <f t="shared" si="3"/>
        <v>0</v>
      </c>
      <c r="X60" s="203" t="s">
        <v>291</v>
      </c>
      <c r="Y60" s="204">
        <v>2319819.0</v>
      </c>
      <c r="Z60" s="182"/>
      <c r="AA60" s="182"/>
      <c r="AB60" s="182"/>
      <c r="AC60" s="182"/>
      <c r="AD60" s="182"/>
      <c r="AE60" s="206">
        <f t="shared" si="4"/>
        <v>2319819</v>
      </c>
      <c r="AF60" s="207">
        <f t="shared" si="5"/>
        <v>2319819</v>
      </c>
      <c r="AG60" s="184"/>
      <c r="AH60" s="184"/>
      <c r="AI60" s="184"/>
      <c r="AJ60" s="210" t="s">
        <v>1726</v>
      </c>
      <c r="AK60" s="38" t="s">
        <v>461</v>
      </c>
      <c r="AL60" s="38"/>
      <c r="AM60" s="38" t="str">
        <f t="shared" si="63"/>
        <v>#REF!</v>
      </c>
      <c r="AN60" s="38" t="str">
        <f t="shared" si="7"/>
        <v>#REF!</v>
      </c>
      <c r="AO60" s="42">
        <v>2319819.0</v>
      </c>
      <c r="AP60" s="215" t="b">
        <f t="shared" si="8"/>
        <v>1</v>
      </c>
      <c r="AQ60" s="211"/>
      <c r="AR60" s="216">
        <f t="shared" si="9"/>
        <v>0</v>
      </c>
      <c r="AS60" s="217">
        <f t="shared" si="10"/>
        <v>0</v>
      </c>
      <c r="AT60" s="218">
        <f t="shared" si="11"/>
        <v>0</v>
      </c>
      <c r="AU60" s="373"/>
      <c r="AV60" s="46"/>
      <c r="AW60" s="46"/>
      <c r="AX60" s="46"/>
      <c r="AY60" s="46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56"/>
      <c r="BW60" s="56"/>
      <c r="BX60" s="56"/>
      <c r="BY60" s="56"/>
      <c r="BZ60" s="56"/>
      <c r="CA60" s="56"/>
      <c r="CB60" s="56"/>
      <c r="CC60" s="56"/>
      <c r="CD60" s="56"/>
    </row>
    <row r="61" ht="22.5" customHeight="1">
      <c r="A61" s="170">
        <f t="shared" si="12"/>
        <v>56</v>
      </c>
      <c r="B61" s="173" t="s">
        <v>993</v>
      </c>
      <c r="C61" s="182" t="str">
        <f t="array" ref="C61">_xlfn.XLOOKUP(G61,DATABASE!$A$2:$A$806,DATABASE!$B$2:$B$806)</f>
        <v>Capem Darmo, Raya Darmo 35</v>
      </c>
      <c r="D61" s="184" t="str">
        <f t="array" ref="D61">_xlfn.XLOOKUP(G61,DATABASE!$A$2:$A$808,DATABASE!$C$2:$C$808)</f>
        <v>CAPEM</v>
      </c>
      <c r="E61" s="184" t="s">
        <v>351</v>
      </c>
      <c r="F61" s="184" t="s">
        <v>243</v>
      </c>
      <c r="G61" s="184" t="s">
        <v>851</v>
      </c>
      <c r="H61" s="184">
        <v>202512.0</v>
      </c>
      <c r="I61" s="184" t="s">
        <v>753</v>
      </c>
      <c r="J61" s="182"/>
      <c r="K61" s="184"/>
      <c r="L61" s="294" t="s">
        <v>853</v>
      </c>
      <c r="M61" s="295" t="s">
        <v>1877</v>
      </c>
      <c r="N61" s="191"/>
      <c r="O61" s="192">
        <v>18.21</v>
      </c>
      <c r="P61" s="194"/>
      <c r="Q61" s="195">
        <f t="shared" ref="Q61:R61" si="70">(O61*24*3600*30/8)/100000</f>
        <v>59.0004</v>
      </c>
      <c r="R61" s="195">
        <f t="shared" si="70"/>
        <v>0</v>
      </c>
      <c r="S61" s="200">
        <v>0.0</v>
      </c>
      <c r="T61" s="201">
        <f t="shared" si="14"/>
        <v>1</v>
      </c>
      <c r="U61" s="201">
        <v>0.99</v>
      </c>
      <c r="V61" s="182">
        <v>720.0</v>
      </c>
      <c r="W61" s="182">
        <f t="shared" si="3"/>
        <v>0</v>
      </c>
      <c r="X61" s="203" t="s">
        <v>291</v>
      </c>
      <c r="Y61" s="204">
        <v>2792792.0</v>
      </c>
      <c r="Z61" s="182"/>
      <c r="AA61" s="182"/>
      <c r="AB61" s="182"/>
      <c r="AC61" s="182"/>
      <c r="AD61" s="182"/>
      <c r="AE61" s="206">
        <f t="shared" si="4"/>
        <v>2792792</v>
      </c>
      <c r="AF61" s="207">
        <f t="shared" si="5"/>
        <v>2792792</v>
      </c>
      <c r="AG61" s="184"/>
      <c r="AH61" s="184"/>
      <c r="AI61" s="184"/>
      <c r="AJ61" s="210" t="s">
        <v>851</v>
      </c>
      <c r="AK61" s="38" t="s">
        <v>753</v>
      </c>
      <c r="AL61" s="38"/>
      <c r="AM61" s="38" t="str">
        <f t="shared" si="63"/>
        <v>#REF!</v>
      </c>
      <c r="AN61" s="38" t="str">
        <f t="shared" si="7"/>
        <v>#REF!</v>
      </c>
      <c r="AO61" s="42">
        <v>2792792.0</v>
      </c>
      <c r="AP61" s="215" t="b">
        <f t="shared" si="8"/>
        <v>1</v>
      </c>
      <c r="AQ61" s="211"/>
      <c r="AR61" s="216">
        <f t="shared" si="9"/>
        <v>0</v>
      </c>
      <c r="AS61" s="217">
        <f t="shared" si="10"/>
        <v>0</v>
      </c>
      <c r="AT61" s="218">
        <f t="shared" si="11"/>
        <v>0</v>
      </c>
      <c r="AU61" s="373"/>
      <c r="AV61" s="46"/>
      <c r="AW61" s="46"/>
      <c r="AX61" s="46"/>
      <c r="AY61" s="46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56"/>
      <c r="BW61" s="56"/>
      <c r="BX61" s="56"/>
      <c r="BY61" s="56"/>
      <c r="BZ61" s="56"/>
      <c r="CA61" s="56"/>
      <c r="CB61" s="56"/>
      <c r="CC61" s="56"/>
      <c r="CD61" s="56"/>
    </row>
    <row r="62" ht="22.5" customHeight="1">
      <c r="A62" s="170">
        <f t="shared" si="12"/>
        <v>57</v>
      </c>
      <c r="B62" s="173" t="s">
        <v>993</v>
      </c>
      <c r="C62" s="182" t="str">
        <f t="array" ref="C62">_xlfn.XLOOKUP(G62,DATABASE!$A$2:$A$806,DATABASE!$B$2:$B$806)</f>
        <v>Capem UWK JL. Dukuh Kupang Barat I No. 31, Surabaya</v>
      </c>
      <c r="D62" s="184" t="str">
        <f t="array" ref="D62">_xlfn.XLOOKUP(G62,DATABASE!$A$2:$A$808,DATABASE!$C$2:$C$808)</f>
        <v>CAPEM</v>
      </c>
      <c r="E62" s="184" t="s">
        <v>351</v>
      </c>
      <c r="F62" s="184" t="s">
        <v>243</v>
      </c>
      <c r="G62" s="184" t="s">
        <v>1000</v>
      </c>
      <c r="H62" s="184">
        <v>202512.0</v>
      </c>
      <c r="I62" s="184" t="s">
        <v>753</v>
      </c>
      <c r="J62" s="182"/>
      <c r="K62" s="184"/>
      <c r="L62" s="294" t="s">
        <v>1002</v>
      </c>
      <c r="M62" s="303">
        <v>43836.0</v>
      </c>
      <c r="N62" s="191"/>
      <c r="O62" s="192">
        <v>29.22</v>
      </c>
      <c r="P62" s="194"/>
      <c r="Q62" s="195">
        <f t="shared" ref="Q62:R62" si="71">(O62*24*3600*30/8)/100000</f>
        <v>94.6728</v>
      </c>
      <c r="R62" s="195">
        <f t="shared" si="71"/>
        <v>0</v>
      </c>
      <c r="S62" s="200">
        <v>0.0</v>
      </c>
      <c r="T62" s="201">
        <f t="shared" si="14"/>
        <v>1</v>
      </c>
      <c r="U62" s="201">
        <v>0.99</v>
      </c>
      <c r="V62" s="182">
        <v>720.0</v>
      </c>
      <c r="W62" s="182">
        <f t="shared" si="3"/>
        <v>0</v>
      </c>
      <c r="X62" s="203" t="s">
        <v>291</v>
      </c>
      <c r="Y62" s="204">
        <v>2792792.0</v>
      </c>
      <c r="Z62" s="182"/>
      <c r="AA62" s="182"/>
      <c r="AB62" s="182"/>
      <c r="AC62" s="182"/>
      <c r="AD62" s="182"/>
      <c r="AE62" s="206">
        <f t="shared" si="4"/>
        <v>2792792</v>
      </c>
      <c r="AF62" s="207">
        <f t="shared" si="5"/>
        <v>2792792</v>
      </c>
      <c r="AG62" s="184"/>
      <c r="AH62" s="184"/>
      <c r="AI62" s="184"/>
      <c r="AJ62" s="210" t="s">
        <v>1000</v>
      </c>
      <c r="AK62" s="38" t="s">
        <v>753</v>
      </c>
      <c r="AL62" s="38"/>
      <c r="AM62" s="38" t="s">
        <v>753</v>
      </c>
      <c r="AN62" s="38" t="b">
        <f t="shared" si="7"/>
        <v>1</v>
      </c>
      <c r="AO62" s="42">
        <v>2792792.0</v>
      </c>
      <c r="AP62" s="215" t="b">
        <f t="shared" si="8"/>
        <v>1</v>
      </c>
      <c r="AQ62" s="211"/>
      <c r="AR62" s="216">
        <f t="shared" si="9"/>
        <v>0</v>
      </c>
      <c r="AS62" s="217">
        <f t="shared" si="10"/>
        <v>0</v>
      </c>
      <c r="AT62" s="218">
        <f t="shared" si="11"/>
        <v>0</v>
      </c>
      <c r="AU62" s="373"/>
      <c r="AV62" s="46"/>
      <c r="AW62" s="46"/>
      <c r="AX62" s="46"/>
      <c r="AY62" s="46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56"/>
      <c r="BW62" s="56"/>
      <c r="BX62" s="56"/>
      <c r="BY62" s="56"/>
      <c r="BZ62" s="56"/>
      <c r="CA62" s="56"/>
      <c r="CB62" s="56"/>
      <c r="CC62" s="56"/>
      <c r="CD62" s="56"/>
    </row>
    <row r="63" ht="22.5" customHeight="1">
      <c r="A63" s="170">
        <f t="shared" si="12"/>
        <v>58</v>
      </c>
      <c r="B63" s="173" t="s">
        <v>993</v>
      </c>
      <c r="C63" s="182" t="str">
        <f t="array" ref="C63">_xlfn.XLOOKUP(G63,DATABASE!$A$2:$A$806,DATABASE!$B$2:$B$806)</f>
        <v>Capem Injoko</v>
      </c>
      <c r="D63" s="184" t="str">
        <f t="array" ref="D63">_xlfn.XLOOKUP(G63,DATABASE!$A$2:$A$808,DATABASE!$C$2:$C$808)</f>
        <v>CAPEM</v>
      </c>
      <c r="E63" s="184" t="s">
        <v>351</v>
      </c>
      <c r="F63" s="184" t="s">
        <v>243</v>
      </c>
      <c r="G63" s="184" t="s">
        <v>1363</v>
      </c>
      <c r="H63" s="184">
        <v>202512.0</v>
      </c>
      <c r="I63" s="184" t="s">
        <v>753</v>
      </c>
      <c r="J63" s="182"/>
      <c r="K63" s="184"/>
      <c r="L63" s="294" t="s">
        <v>1365</v>
      </c>
      <c r="M63" s="295" t="s">
        <v>1935</v>
      </c>
      <c r="N63" s="191"/>
      <c r="O63" s="192">
        <v>16.32</v>
      </c>
      <c r="P63" s="194"/>
      <c r="Q63" s="195">
        <f t="shared" ref="Q63:R63" si="72">(O63*24*3600*30/8)/100000</f>
        <v>52.8768</v>
      </c>
      <c r="R63" s="195">
        <f t="shared" si="72"/>
        <v>0</v>
      </c>
      <c r="S63" s="200">
        <v>0.0</v>
      </c>
      <c r="T63" s="201">
        <f t="shared" si="14"/>
        <v>1</v>
      </c>
      <c r="U63" s="201">
        <v>0.99</v>
      </c>
      <c r="V63" s="182">
        <v>720.0</v>
      </c>
      <c r="W63" s="182">
        <f t="shared" si="3"/>
        <v>0</v>
      </c>
      <c r="X63" s="203" t="s">
        <v>291</v>
      </c>
      <c r="Y63" s="204">
        <v>2792792.0</v>
      </c>
      <c r="Z63" s="182"/>
      <c r="AA63" s="182"/>
      <c r="AB63" s="182"/>
      <c r="AC63" s="182"/>
      <c r="AD63" s="182"/>
      <c r="AE63" s="206">
        <f t="shared" si="4"/>
        <v>2792792</v>
      </c>
      <c r="AF63" s="207">
        <f t="shared" si="5"/>
        <v>2792792</v>
      </c>
      <c r="AG63" s="184"/>
      <c r="AH63" s="184"/>
      <c r="AI63" s="184"/>
      <c r="AJ63" s="210" t="s">
        <v>1363</v>
      </c>
      <c r="AK63" s="38" t="s">
        <v>753</v>
      </c>
      <c r="AL63" s="38"/>
      <c r="AM63" s="38" t="str">
        <f>VLOOKUP(AJ63,'[1]Master Jaringan Des 2025(792)'!$D$2:$E$795,2,0)</f>
        <v>#REF!</v>
      </c>
      <c r="AN63" s="38" t="str">
        <f t="shared" si="7"/>
        <v>#REF!</v>
      </c>
      <c r="AO63" s="42">
        <v>2792792.0</v>
      </c>
      <c r="AP63" s="215" t="b">
        <f t="shared" si="8"/>
        <v>1</v>
      </c>
      <c r="AQ63" s="211"/>
      <c r="AR63" s="216">
        <f t="shared" si="9"/>
        <v>0</v>
      </c>
      <c r="AS63" s="217">
        <f t="shared" si="10"/>
        <v>0</v>
      </c>
      <c r="AT63" s="218">
        <f t="shared" si="11"/>
        <v>0</v>
      </c>
      <c r="AU63" s="373"/>
      <c r="AV63" s="46"/>
      <c r="AW63" s="46"/>
      <c r="AX63" s="46"/>
      <c r="AY63" s="46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56"/>
      <c r="BW63" s="56"/>
      <c r="BX63" s="56"/>
      <c r="BY63" s="56"/>
      <c r="BZ63" s="56"/>
      <c r="CA63" s="56"/>
      <c r="CB63" s="56"/>
      <c r="CC63" s="56"/>
      <c r="CD63" s="56"/>
    </row>
    <row r="64" ht="22.5" customHeight="1">
      <c r="A64" s="170">
        <f t="shared" si="12"/>
        <v>59</v>
      </c>
      <c r="B64" s="173" t="s">
        <v>993</v>
      </c>
      <c r="C64" s="182" t="str">
        <f t="array" ref="C64">_xlfn.XLOOKUP(G64,DATABASE!$A$2:$A$806,DATABASE!$B$2:$B$806)</f>
        <v>Internet u/ Digital Lounge B.Jatim TP6 Lt3 , Jl.Basuki Rahmat 107 Surabaya</v>
      </c>
      <c r="D64" s="184" t="str">
        <f t="array" ref="D64">_xlfn.XLOOKUP(G64,DATABASE!$A$2:$A$808,DATABASE!$C$2:$C$808)</f>
        <v>CAPEM</v>
      </c>
      <c r="E64" s="184" t="s">
        <v>351</v>
      </c>
      <c r="F64" s="184" t="s">
        <v>243</v>
      </c>
      <c r="G64" s="184" t="s">
        <v>608</v>
      </c>
      <c r="H64" s="184">
        <v>202512.0</v>
      </c>
      <c r="I64" s="184" t="s">
        <v>753</v>
      </c>
      <c r="J64" s="182"/>
      <c r="K64" s="184"/>
      <c r="L64" s="294" t="s">
        <v>610</v>
      </c>
      <c r="M64" s="295" t="s">
        <v>1960</v>
      </c>
      <c r="N64" s="191"/>
      <c r="O64" s="192">
        <v>6.15</v>
      </c>
      <c r="P64" s="194"/>
      <c r="Q64" s="195">
        <f t="shared" ref="Q64:R64" si="73">(O64*24*3600*30/8)/100000</f>
        <v>19.926</v>
      </c>
      <c r="R64" s="195">
        <f t="shared" si="73"/>
        <v>0</v>
      </c>
      <c r="S64" s="200">
        <v>0.0</v>
      </c>
      <c r="T64" s="201">
        <f t="shared" si="14"/>
        <v>1</v>
      </c>
      <c r="U64" s="201">
        <v>0.99</v>
      </c>
      <c r="V64" s="182">
        <v>720.0</v>
      </c>
      <c r="W64" s="182">
        <f t="shared" si="3"/>
        <v>0</v>
      </c>
      <c r="X64" s="203" t="s">
        <v>291</v>
      </c>
      <c r="Y64" s="204">
        <v>2792792.0</v>
      </c>
      <c r="Z64" s="182"/>
      <c r="AA64" s="182"/>
      <c r="AB64" s="182"/>
      <c r="AC64" s="182"/>
      <c r="AD64" s="182"/>
      <c r="AE64" s="206">
        <f t="shared" si="4"/>
        <v>2792792</v>
      </c>
      <c r="AF64" s="207">
        <f t="shared" si="5"/>
        <v>2792792</v>
      </c>
      <c r="AG64" s="184"/>
      <c r="AH64" s="184"/>
      <c r="AI64" s="184"/>
      <c r="AJ64" s="210" t="s">
        <v>608</v>
      </c>
      <c r="AK64" s="38" t="s">
        <v>753</v>
      </c>
      <c r="AL64" s="38"/>
      <c r="AM64" s="38" t="s">
        <v>753</v>
      </c>
      <c r="AN64" s="38" t="b">
        <f t="shared" si="7"/>
        <v>1</v>
      </c>
      <c r="AO64" s="42">
        <v>2792792.0</v>
      </c>
      <c r="AP64" s="215" t="b">
        <f t="shared" si="8"/>
        <v>1</v>
      </c>
      <c r="AQ64" s="211"/>
      <c r="AR64" s="216">
        <f t="shared" si="9"/>
        <v>0</v>
      </c>
      <c r="AS64" s="217">
        <f t="shared" si="10"/>
        <v>0</v>
      </c>
      <c r="AT64" s="218">
        <f t="shared" si="11"/>
        <v>0</v>
      </c>
      <c r="AU64" s="373"/>
      <c r="AV64" s="46"/>
      <c r="AW64" s="46"/>
      <c r="AX64" s="46"/>
      <c r="AY64" s="46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56"/>
      <c r="BW64" s="56"/>
      <c r="BX64" s="56"/>
      <c r="BY64" s="56"/>
      <c r="BZ64" s="56"/>
      <c r="CA64" s="56"/>
      <c r="CB64" s="56"/>
      <c r="CC64" s="56"/>
      <c r="CD64" s="56"/>
    </row>
    <row r="65" ht="22.5" customHeight="1">
      <c r="A65" s="170">
        <f t="shared" si="12"/>
        <v>60</v>
      </c>
      <c r="B65" s="173" t="s">
        <v>993</v>
      </c>
      <c r="C65" s="182" t="str">
        <f t="array" ref="C65">_xlfn.XLOOKUP(G65,DATABASE!$A$2:$A$806,DATABASE!$B$2:$B$806)</f>
        <v>ATM Jatim Expo Jl A Yani,Surabaya</v>
      </c>
      <c r="D65" s="184" t="str">
        <f t="array" ref="D65">_xlfn.XLOOKUP(G65,DATABASE!$A$2:$A$808,DATABASE!$C$2:$C$808)</f>
        <v>ATM</v>
      </c>
      <c r="E65" s="184" t="s">
        <v>351</v>
      </c>
      <c r="F65" s="184" t="s">
        <v>243</v>
      </c>
      <c r="G65" s="184" t="s">
        <v>1788</v>
      </c>
      <c r="H65" s="184">
        <v>202512.0</v>
      </c>
      <c r="I65" s="184" t="s">
        <v>1258</v>
      </c>
      <c r="J65" s="182"/>
      <c r="K65" s="184"/>
      <c r="L65" s="294" t="s">
        <v>1976</v>
      </c>
      <c r="M65" s="295" t="s">
        <v>1977</v>
      </c>
      <c r="N65" s="191"/>
      <c r="O65" s="192">
        <v>9.73083</v>
      </c>
      <c r="P65" s="194"/>
      <c r="Q65" s="195">
        <f t="shared" ref="Q65:R65" si="74">(O65*24*3600*30/8)/100000</f>
        <v>31.5278892</v>
      </c>
      <c r="R65" s="195">
        <f t="shared" si="74"/>
        <v>0</v>
      </c>
      <c r="S65" s="200">
        <v>0.0</v>
      </c>
      <c r="T65" s="201">
        <f t="shared" si="14"/>
        <v>1</v>
      </c>
      <c r="U65" s="201">
        <v>0.99</v>
      </c>
      <c r="V65" s="182">
        <v>720.0</v>
      </c>
      <c r="W65" s="182">
        <f t="shared" si="3"/>
        <v>0</v>
      </c>
      <c r="X65" s="203" t="s">
        <v>291</v>
      </c>
      <c r="Y65" s="204">
        <v>1300000.0</v>
      </c>
      <c r="Z65" s="182"/>
      <c r="AA65" s="182"/>
      <c r="AB65" s="182"/>
      <c r="AC65" s="182"/>
      <c r="AD65" s="182"/>
      <c r="AE65" s="206">
        <f t="shared" si="4"/>
        <v>1300000</v>
      </c>
      <c r="AF65" s="207">
        <f t="shared" si="5"/>
        <v>1300000</v>
      </c>
      <c r="AG65" s="184"/>
      <c r="AH65" s="184"/>
      <c r="AI65" s="184"/>
      <c r="AJ65" s="210" t="s">
        <v>1788</v>
      </c>
      <c r="AK65" s="38" t="s">
        <v>1258</v>
      </c>
      <c r="AL65" s="38"/>
      <c r="AM65" s="38" t="s">
        <v>1258</v>
      </c>
      <c r="AN65" s="38" t="b">
        <f t="shared" si="7"/>
        <v>1</v>
      </c>
      <c r="AO65" s="42">
        <v>1300000.0</v>
      </c>
      <c r="AP65" s="215" t="b">
        <f t="shared" si="8"/>
        <v>1</v>
      </c>
      <c r="AQ65" s="211"/>
      <c r="AR65" s="216">
        <f t="shared" si="9"/>
        <v>0</v>
      </c>
      <c r="AS65" s="217">
        <f t="shared" si="10"/>
        <v>0</v>
      </c>
      <c r="AT65" s="218">
        <f t="shared" si="11"/>
        <v>0</v>
      </c>
      <c r="AU65" s="373"/>
      <c r="AV65" s="46"/>
      <c r="AW65" s="46"/>
      <c r="AX65" s="46"/>
      <c r="AY65" s="46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56"/>
      <c r="BW65" s="56"/>
      <c r="BX65" s="56"/>
      <c r="BY65" s="56"/>
      <c r="BZ65" s="56"/>
      <c r="CA65" s="56"/>
      <c r="CB65" s="56"/>
      <c r="CC65" s="56"/>
      <c r="CD65" s="56"/>
    </row>
    <row r="66" ht="22.5" customHeight="1">
      <c r="A66" s="170">
        <f t="shared" si="12"/>
        <v>61</v>
      </c>
      <c r="B66" s="173" t="s">
        <v>993</v>
      </c>
      <c r="C66" s="182" t="str">
        <f t="array" ref="C66">_xlfn.XLOOKUP(G66,DATABASE!$A$2:$A$806,DATABASE!$B$2:$B$806)</f>
        <v>ATM BG Junction Sby, BG Junction Level 1 – A17 Bubutan, Surabaya</v>
      </c>
      <c r="D66" s="184" t="str">
        <f t="array" ref="D66">_xlfn.XLOOKUP(G66,DATABASE!$A$2:$A$808,DATABASE!$C$2:$C$808)</f>
        <v>ATM</v>
      </c>
      <c r="E66" s="184" t="s">
        <v>351</v>
      </c>
      <c r="F66" s="184" t="s">
        <v>243</v>
      </c>
      <c r="G66" s="184" t="s">
        <v>1801</v>
      </c>
      <c r="H66" s="184">
        <v>202512.0</v>
      </c>
      <c r="I66" s="184" t="s">
        <v>1258</v>
      </c>
      <c r="J66" s="182"/>
      <c r="K66" s="184"/>
      <c r="L66" s="294" t="s">
        <v>1995</v>
      </c>
      <c r="M66" s="303">
        <v>44938.0</v>
      </c>
      <c r="N66" s="191"/>
      <c r="O66" s="192">
        <v>6.54</v>
      </c>
      <c r="P66" s="194"/>
      <c r="Q66" s="195">
        <f t="shared" ref="Q66:R66" si="75">(O66*24*3600*30/8)/100000</f>
        <v>21.1896</v>
      </c>
      <c r="R66" s="195">
        <f t="shared" si="75"/>
        <v>0</v>
      </c>
      <c r="S66" s="200">
        <v>0.0</v>
      </c>
      <c r="T66" s="201">
        <f t="shared" si="14"/>
        <v>1</v>
      </c>
      <c r="U66" s="201">
        <v>0.99</v>
      </c>
      <c r="V66" s="182">
        <v>720.0</v>
      </c>
      <c r="W66" s="182">
        <f t="shared" si="3"/>
        <v>0</v>
      </c>
      <c r="X66" s="203" t="s">
        <v>291</v>
      </c>
      <c r="Y66" s="204">
        <v>1300000.0</v>
      </c>
      <c r="Z66" s="182"/>
      <c r="AA66" s="182"/>
      <c r="AB66" s="182"/>
      <c r="AC66" s="182"/>
      <c r="AD66" s="182"/>
      <c r="AE66" s="206">
        <f t="shared" si="4"/>
        <v>1300000</v>
      </c>
      <c r="AF66" s="207">
        <f t="shared" si="5"/>
        <v>1300000</v>
      </c>
      <c r="AG66" s="184"/>
      <c r="AH66" s="184"/>
      <c r="AI66" s="184"/>
      <c r="AJ66" s="210" t="s">
        <v>1801</v>
      </c>
      <c r="AK66" s="38" t="s">
        <v>1258</v>
      </c>
      <c r="AL66" s="38"/>
      <c r="AM66" s="38" t="s">
        <v>1258</v>
      </c>
      <c r="AN66" s="38" t="b">
        <f t="shared" si="7"/>
        <v>1</v>
      </c>
      <c r="AO66" s="42">
        <v>1300000.0</v>
      </c>
      <c r="AP66" s="215" t="b">
        <f t="shared" si="8"/>
        <v>1</v>
      </c>
      <c r="AQ66" s="211"/>
      <c r="AR66" s="216">
        <f t="shared" si="9"/>
        <v>0</v>
      </c>
      <c r="AS66" s="217">
        <f t="shared" si="10"/>
        <v>0</v>
      </c>
      <c r="AT66" s="218">
        <f t="shared" si="11"/>
        <v>0</v>
      </c>
      <c r="AU66" s="373"/>
      <c r="AV66" s="46"/>
      <c r="AW66" s="46"/>
      <c r="AX66" s="46"/>
      <c r="AY66" s="46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56"/>
      <c r="BW66" s="56"/>
      <c r="BX66" s="56"/>
      <c r="BY66" s="56"/>
      <c r="BZ66" s="56"/>
      <c r="CA66" s="56"/>
      <c r="CB66" s="56"/>
      <c r="CC66" s="56"/>
      <c r="CD66" s="56"/>
    </row>
    <row r="67" ht="22.5" customHeight="1">
      <c r="A67" s="170">
        <f t="shared" si="12"/>
        <v>62</v>
      </c>
      <c r="B67" s="173" t="s">
        <v>993</v>
      </c>
      <c r="C67" s="182" t="str">
        <f t="array" ref="C67">_xlfn.XLOOKUP(G67,DATABASE!$A$2:$A$806,DATABASE!$B$2:$B$806)</f>
        <v>Kantor Kas Terminal Bungurasih, Let Jendral S Parman, Sidoarjo</v>
      </c>
      <c r="D67" s="184" t="str">
        <f t="array" ref="D67">_xlfn.XLOOKUP(G67,DATABASE!$A$2:$A$808,DATABASE!$C$2:$C$808)</f>
        <v>KANTOR KAS</v>
      </c>
      <c r="E67" s="184" t="s">
        <v>351</v>
      </c>
      <c r="F67" s="184" t="s">
        <v>243</v>
      </c>
      <c r="G67" s="184" t="s">
        <v>1585</v>
      </c>
      <c r="H67" s="184">
        <v>202512.0</v>
      </c>
      <c r="I67" s="184" t="s">
        <v>461</v>
      </c>
      <c r="J67" s="182"/>
      <c r="K67" s="184"/>
      <c r="L67" s="294" t="s">
        <v>1588</v>
      </c>
      <c r="M67" s="295" t="s">
        <v>2014</v>
      </c>
      <c r="N67" s="191"/>
      <c r="O67" s="192">
        <v>7.37</v>
      </c>
      <c r="P67" s="194"/>
      <c r="Q67" s="195">
        <f t="shared" ref="Q67:R67" si="76">(O67*24*3600*30/8)/100000</f>
        <v>23.8788</v>
      </c>
      <c r="R67" s="195">
        <f t="shared" si="76"/>
        <v>0</v>
      </c>
      <c r="S67" s="200">
        <v>0.0</v>
      </c>
      <c r="T67" s="201">
        <f t="shared" si="14"/>
        <v>1</v>
      </c>
      <c r="U67" s="201">
        <v>0.99</v>
      </c>
      <c r="V67" s="182">
        <v>720.0</v>
      </c>
      <c r="W67" s="182">
        <f t="shared" si="3"/>
        <v>0</v>
      </c>
      <c r="X67" s="203" t="s">
        <v>291</v>
      </c>
      <c r="Y67" s="204">
        <v>2319819.0</v>
      </c>
      <c r="Z67" s="204"/>
      <c r="AA67" s="182"/>
      <c r="AB67" s="182"/>
      <c r="AC67" s="182"/>
      <c r="AD67" s="182"/>
      <c r="AE67" s="206">
        <f t="shared" si="4"/>
        <v>2319819</v>
      </c>
      <c r="AF67" s="207">
        <f t="shared" si="5"/>
        <v>2319819</v>
      </c>
      <c r="AG67" s="184"/>
      <c r="AH67" s="184"/>
      <c r="AI67" s="184"/>
      <c r="AJ67" s="210" t="s">
        <v>1585</v>
      </c>
      <c r="AK67" s="38" t="s">
        <v>461</v>
      </c>
      <c r="AL67" s="38"/>
      <c r="AM67" s="38" t="s">
        <v>461</v>
      </c>
      <c r="AN67" s="38" t="b">
        <f t="shared" si="7"/>
        <v>1</v>
      </c>
      <c r="AO67" s="42">
        <v>2319819.0</v>
      </c>
      <c r="AP67" s="215" t="b">
        <f t="shared" si="8"/>
        <v>1</v>
      </c>
      <c r="AQ67" s="211"/>
      <c r="AR67" s="216">
        <f t="shared" si="9"/>
        <v>0</v>
      </c>
      <c r="AS67" s="217">
        <f t="shared" si="10"/>
        <v>0</v>
      </c>
      <c r="AT67" s="218">
        <f t="shared" si="11"/>
        <v>0</v>
      </c>
      <c r="AU67" s="373"/>
      <c r="AV67" s="46"/>
      <c r="AW67" s="46"/>
      <c r="AX67" s="46"/>
      <c r="AY67" s="46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56"/>
      <c r="BW67" s="56"/>
      <c r="BX67" s="56"/>
      <c r="BY67" s="56"/>
      <c r="BZ67" s="56"/>
      <c r="CA67" s="56"/>
      <c r="CB67" s="56"/>
      <c r="CC67" s="56"/>
      <c r="CD67" s="56"/>
    </row>
    <row r="68" ht="22.5" customHeight="1">
      <c r="A68" s="170">
        <f t="shared" si="12"/>
        <v>63</v>
      </c>
      <c r="B68" s="173" t="s">
        <v>993</v>
      </c>
      <c r="C68" s="182" t="str">
        <f t="array" ref="C68">_xlfn.XLOOKUP(G68,DATABASE!$A$2:$A$806,DATABASE!$B$2:$B$806)</f>
        <v>Payment Point UPTSA Surabaya Timur, Raya Menur No.31C, Surabaya</v>
      </c>
      <c r="D68" s="184" t="str">
        <f t="array" ref="D68">_xlfn.XLOOKUP(G68,DATABASE!$A$2:$A$808,DATABASE!$C$2:$C$808)</f>
        <v>PAYMENT POINT</v>
      </c>
      <c r="E68" s="184" t="s">
        <v>351</v>
      </c>
      <c r="F68" s="184" t="s">
        <v>243</v>
      </c>
      <c r="G68" s="184" t="s">
        <v>506</v>
      </c>
      <c r="H68" s="184">
        <v>202512.0</v>
      </c>
      <c r="I68" s="184" t="s">
        <v>461</v>
      </c>
      <c r="J68" s="184"/>
      <c r="K68" s="184"/>
      <c r="L68" s="294" t="s">
        <v>508</v>
      </c>
      <c r="M68" s="303">
        <v>45117.0</v>
      </c>
      <c r="N68" s="191"/>
      <c r="O68" s="192">
        <v>0.32534</v>
      </c>
      <c r="P68" s="194"/>
      <c r="Q68" s="195">
        <f t="shared" ref="Q68:R68" si="77">(O68*24*3600*30/8)/100000</f>
        <v>1.0541016</v>
      </c>
      <c r="R68" s="195">
        <f t="shared" si="77"/>
        <v>0</v>
      </c>
      <c r="S68" s="200">
        <v>0.0</v>
      </c>
      <c r="T68" s="201">
        <f t="shared" si="14"/>
        <v>1</v>
      </c>
      <c r="U68" s="201">
        <v>0.99</v>
      </c>
      <c r="V68" s="182">
        <v>720.0</v>
      </c>
      <c r="W68" s="182">
        <f t="shared" si="3"/>
        <v>0</v>
      </c>
      <c r="X68" s="203" t="s">
        <v>291</v>
      </c>
      <c r="Y68" s="204">
        <v>2319819.0</v>
      </c>
      <c r="Z68" s="182"/>
      <c r="AA68" s="182"/>
      <c r="AB68" s="182"/>
      <c r="AC68" s="182"/>
      <c r="AD68" s="182"/>
      <c r="AE68" s="206">
        <f t="shared" si="4"/>
        <v>2319819</v>
      </c>
      <c r="AF68" s="207">
        <f t="shared" si="5"/>
        <v>2319819</v>
      </c>
      <c r="AG68" s="184"/>
      <c r="AH68" s="184"/>
      <c r="AI68" s="271"/>
      <c r="AJ68" s="210" t="s">
        <v>506</v>
      </c>
      <c r="AK68" s="38" t="s">
        <v>461</v>
      </c>
      <c r="AL68" s="38"/>
      <c r="AM68" s="38" t="s">
        <v>461</v>
      </c>
      <c r="AN68" s="38" t="b">
        <f t="shared" si="7"/>
        <v>1</v>
      </c>
      <c r="AO68" s="42">
        <v>2319819.0</v>
      </c>
      <c r="AP68" s="215" t="b">
        <f t="shared" si="8"/>
        <v>1</v>
      </c>
      <c r="AQ68" s="211"/>
      <c r="AR68" s="216">
        <f t="shared" si="9"/>
        <v>0</v>
      </c>
      <c r="AS68" s="217">
        <f t="shared" si="10"/>
        <v>0</v>
      </c>
      <c r="AT68" s="218">
        <f t="shared" si="11"/>
        <v>0</v>
      </c>
      <c r="AU68" s="373"/>
      <c r="AV68" s="46"/>
      <c r="AW68" s="46"/>
      <c r="AX68" s="46"/>
      <c r="AY68" s="46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56"/>
      <c r="BW68" s="56"/>
      <c r="BX68" s="56"/>
      <c r="BY68" s="56"/>
      <c r="BZ68" s="56"/>
      <c r="CA68" s="56"/>
      <c r="CB68" s="56"/>
      <c r="CC68" s="56"/>
      <c r="CD68" s="56"/>
    </row>
    <row r="69" ht="22.5" customHeight="1">
      <c r="A69" s="170">
        <f t="shared" si="12"/>
        <v>64</v>
      </c>
      <c r="B69" s="173" t="s">
        <v>993</v>
      </c>
      <c r="C69" s="182" t="str">
        <f t="array" ref="C69">_xlfn.XLOOKUP(G69,DATABASE!$A$2:$A$806,DATABASE!$B$2:$B$806)</f>
        <v>Payment Point BKP PEMKOT SBY, Jimerto 25 - 27 Surabaya</v>
      </c>
      <c r="D69" s="184" t="str">
        <f t="array" ref="D69">_xlfn.XLOOKUP(G69,DATABASE!$A$2:$A$808,DATABASE!$C$2:$C$808)</f>
        <v>PAYMENT POINT</v>
      </c>
      <c r="E69" s="184" t="s">
        <v>351</v>
      </c>
      <c r="F69" s="184" t="s">
        <v>243</v>
      </c>
      <c r="G69" s="184" t="s">
        <v>509</v>
      </c>
      <c r="H69" s="184">
        <v>202512.0</v>
      </c>
      <c r="I69" s="184" t="s">
        <v>461</v>
      </c>
      <c r="J69" s="182"/>
      <c r="K69" s="184"/>
      <c r="L69" s="294" t="s">
        <v>511</v>
      </c>
      <c r="M69" s="303">
        <v>45110.0</v>
      </c>
      <c r="N69" s="191"/>
      <c r="O69" s="192">
        <v>0.33709</v>
      </c>
      <c r="P69" s="194"/>
      <c r="Q69" s="195">
        <f t="shared" ref="Q69:R69" si="78">(O69*24*3600*30/8)/100000</f>
        <v>1.0921716</v>
      </c>
      <c r="R69" s="195">
        <f t="shared" si="78"/>
        <v>0</v>
      </c>
      <c r="S69" s="200">
        <v>0.0</v>
      </c>
      <c r="T69" s="201">
        <f t="shared" si="14"/>
        <v>1</v>
      </c>
      <c r="U69" s="201">
        <v>0.99</v>
      </c>
      <c r="V69" s="182">
        <v>720.0</v>
      </c>
      <c r="W69" s="182">
        <f t="shared" si="3"/>
        <v>0</v>
      </c>
      <c r="X69" s="203" t="s">
        <v>291</v>
      </c>
      <c r="Y69" s="204">
        <v>2319819.0</v>
      </c>
      <c r="Z69" s="182"/>
      <c r="AA69" s="182"/>
      <c r="AB69" s="182"/>
      <c r="AC69" s="182"/>
      <c r="AD69" s="182"/>
      <c r="AE69" s="206">
        <f t="shared" si="4"/>
        <v>2319819</v>
      </c>
      <c r="AF69" s="207">
        <f t="shared" si="5"/>
        <v>2319819</v>
      </c>
      <c r="AG69" s="184"/>
      <c r="AH69" s="184"/>
      <c r="AI69" s="184"/>
      <c r="AJ69" s="210" t="s">
        <v>509</v>
      </c>
      <c r="AK69" s="38" t="s">
        <v>461</v>
      </c>
      <c r="AL69" s="38"/>
      <c r="AM69" s="38" t="s">
        <v>461</v>
      </c>
      <c r="AN69" s="38" t="b">
        <f t="shared" si="7"/>
        <v>1</v>
      </c>
      <c r="AO69" s="42">
        <v>2319819.0</v>
      </c>
      <c r="AP69" s="215" t="b">
        <f t="shared" si="8"/>
        <v>1</v>
      </c>
      <c r="AQ69" s="211"/>
      <c r="AR69" s="216">
        <f t="shared" si="9"/>
        <v>0</v>
      </c>
      <c r="AS69" s="217">
        <f t="shared" si="10"/>
        <v>0</v>
      </c>
      <c r="AT69" s="218">
        <f t="shared" si="11"/>
        <v>0</v>
      </c>
      <c r="AU69" s="373"/>
      <c r="AV69" s="46"/>
      <c r="AW69" s="46"/>
      <c r="AX69" s="46"/>
      <c r="AY69" s="46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56"/>
      <c r="BW69" s="56"/>
      <c r="BX69" s="56"/>
      <c r="BY69" s="56"/>
      <c r="BZ69" s="56"/>
      <c r="CA69" s="56"/>
      <c r="CB69" s="56"/>
      <c r="CC69" s="56"/>
      <c r="CD69" s="56"/>
    </row>
    <row r="70" ht="22.5" customHeight="1">
      <c r="A70" s="170">
        <f t="shared" si="12"/>
        <v>65</v>
      </c>
      <c r="B70" s="173" t="s">
        <v>993</v>
      </c>
      <c r="C70" s="182" t="str">
        <f t="array" ref="C70">_xlfn.XLOOKUP(G70,DATABASE!$A$2:$A$806,DATABASE!$B$2:$B$806)</f>
        <v>CRM Yayasan Khadijah Jl. Ahmad Yani No. 2-4, Surabaya (Anjungan Tunai Mandiri Center)</v>
      </c>
      <c r="D70" s="184" t="str">
        <f t="array" ref="D70">_xlfn.XLOOKUP(G70,DATABASE!$A$2:$A$808,DATABASE!$C$2:$C$808)</f>
        <v>CRM</v>
      </c>
      <c r="E70" s="184" t="s">
        <v>351</v>
      </c>
      <c r="F70" s="184" t="s">
        <v>243</v>
      </c>
      <c r="G70" s="184" t="s">
        <v>413</v>
      </c>
      <c r="H70" s="184">
        <v>202512.0</v>
      </c>
      <c r="I70" s="184" t="s">
        <v>1258</v>
      </c>
      <c r="J70" s="182"/>
      <c r="K70" s="184"/>
      <c r="L70" s="294" t="s">
        <v>416</v>
      </c>
      <c r="M70" s="303">
        <v>45301.0</v>
      </c>
      <c r="N70" s="191"/>
      <c r="O70" s="192">
        <v>0.8544900000000001</v>
      </c>
      <c r="P70" s="194"/>
      <c r="Q70" s="195">
        <f t="shared" ref="Q70:R70" si="79">(O70*24*3600*30/8)/100000</f>
        <v>2.7685476</v>
      </c>
      <c r="R70" s="195">
        <f t="shared" si="79"/>
        <v>0</v>
      </c>
      <c r="S70" s="200">
        <v>0.0</v>
      </c>
      <c r="T70" s="201">
        <f t="shared" si="14"/>
        <v>1</v>
      </c>
      <c r="U70" s="201">
        <v>0.99</v>
      </c>
      <c r="V70" s="182">
        <v>720.0</v>
      </c>
      <c r="W70" s="182">
        <f t="shared" si="3"/>
        <v>0</v>
      </c>
      <c r="X70" s="203" t="s">
        <v>291</v>
      </c>
      <c r="Y70" s="204">
        <v>1300000.0</v>
      </c>
      <c r="Z70" s="182"/>
      <c r="AA70" s="182"/>
      <c r="AB70" s="182"/>
      <c r="AC70" s="182"/>
      <c r="AD70" s="182"/>
      <c r="AE70" s="206">
        <f t="shared" si="4"/>
        <v>1300000</v>
      </c>
      <c r="AF70" s="207">
        <f t="shared" si="5"/>
        <v>1300000</v>
      </c>
      <c r="AG70" s="184"/>
      <c r="AH70" s="184"/>
      <c r="AI70" s="184"/>
      <c r="AJ70" s="210" t="s">
        <v>413</v>
      </c>
      <c r="AK70" s="38" t="s">
        <v>1258</v>
      </c>
      <c r="AL70" s="38"/>
      <c r="AM70" s="38" t="s">
        <v>1258</v>
      </c>
      <c r="AN70" s="38" t="b">
        <f t="shared" si="7"/>
        <v>1</v>
      </c>
      <c r="AO70" s="42">
        <v>1300000.0</v>
      </c>
      <c r="AP70" s="215" t="b">
        <f t="shared" si="8"/>
        <v>1</v>
      </c>
      <c r="AQ70" s="211"/>
      <c r="AR70" s="216">
        <f t="shared" si="9"/>
        <v>0</v>
      </c>
      <c r="AS70" s="217">
        <f t="shared" si="10"/>
        <v>0</v>
      </c>
      <c r="AT70" s="218">
        <f t="shared" si="11"/>
        <v>0</v>
      </c>
      <c r="AU70" s="373"/>
      <c r="AV70" s="46"/>
      <c r="AW70" s="46"/>
      <c r="AX70" s="46"/>
      <c r="AY70" s="46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56"/>
      <c r="BW70" s="56"/>
      <c r="BX70" s="56"/>
      <c r="BY70" s="56"/>
      <c r="BZ70" s="56"/>
      <c r="CA70" s="56"/>
      <c r="CB70" s="56"/>
      <c r="CC70" s="56"/>
      <c r="CD70" s="56"/>
    </row>
    <row r="71" ht="22.5" customHeight="1">
      <c r="A71" s="170">
        <f t="shared" si="12"/>
        <v>66</v>
      </c>
      <c r="B71" s="173" t="s">
        <v>993</v>
      </c>
      <c r="C71" s="182" t="str">
        <f t="array" ref="C71">_xlfn.XLOOKUP(G71,DATABASE!$A$2:$A$806,DATABASE!$B$2:$B$806)</f>
        <v>Payment Point SPP Nambangan Surabaya, JL Nambangan No 1 Tanah Kali Kedinding, Surabaya</v>
      </c>
      <c r="D71" s="184" t="str">
        <f t="array" ref="D71">_xlfn.XLOOKUP(G71,DATABASE!$A$2:$A$808,DATABASE!$C$2:$C$808)</f>
        <v>PAYMENT POINT</v>
      </c>
      <c r="E71" s="184" t="s">
        <v>351</v>
      </c>
      <c r="F71" s="184" t="s">
        <v>243</v>
      </c>
      <c r="G71" s="184" t="s">
        <v>469</v>
      </c>
      <c r="H71" s="184">
        <v>202512.0</v>
      </c>
      <c r="I71" s="184" t="s">
        <v>461</v>
      </c>
      <c r="J71" s="182"/>
      <c r="K71" s="184"/>
      <c r="L71" s="294" t="s">
        <v>471</v>
      </c>
      <c r="M71" s="303">
        <v>45537.0</v>
      </c>
      <c r="N71" s="191"/>
      <c r="O71" s="192">
        <v>3.44</v>
      </c>
      <c r="P71" s="194"/>
      <c r="Q71" s="195">
        <f t="shared" ref="Q71:R71" si="80">(O71*24*3600*30/8)/100000</f>
        <v>11.1456</v>
      </c>
      <c r="R71" s="195">
        <f t="shared" si="80"/>
        <v>0</v>
      </c>
      <c r="S71" s="200">
        <v>0.0</v>
      </c>
      <c r="T71" s="201">
        <f t="shared" si="14"/>
        <v>1</v>
      </c>
      <c r="U71" s="201">
        <v>0.99</v>
      </c>
      <c r="V71" s="182">
        <v>720.0</v>
      </c>
      <c r="W71" s="182">
        <f t="shared" si="3"/>
        <v>0</v>
      </c>
      <c r="X71" s="203" t="s">
        <v>291</v>
      </c>
      <c r="Y71" s="204">
        <v>2319819.0</v>
      </c>
      <c r="Z71" s="182"/>
      <c r="AA71" s="182"/>
      <c r="AB71" s="182"/>
      <c r="AC71" s="182"/>
      <c r="AD71" s="182"/>
      <c r="AE71" s="206">
        <f t="shared" si="4"/>
        <v>2319819</v>
      </c>
      <c r="AF71" s="207">
        <f t="shared" si="5"/>
        <v>2319819</v>
      </c>
      <c r="AG71" s="184"/>
      <c r="AH71" s="184"/>
      <c r="AI71" s="184"/>
      <c r="AJ71" s="390" t="s">
        <v>469</v>
      </c>
      <c r="AK71" s="38" t="s">
        <v>461</v>
      </c>
      <c r="AL71" s="38"/>
      <c r="AM71" s="38" t="s">
        <v>461</v>
      </c>
      <c r="AN71" s="38" t="b">
        <f t="shared" si="7"/>
        <v>1</v>
      </c>
      <c r="AO71" s="42">
        <v>2319819.0</v>
      </c>
      <c r="AP71" s="215" t="b">
        <f t="shared" si="8"/>
        <v>1</v>
      </c>
      <c r="AQ71" s="211"/>
      <c r="AR71" s="216">
        <f t="shared" si="9"/>
        <v>0</v>
      </c>
      <c r="AS71" s="217">
        <f t="shared" si="10"/>
        <v>0</v>
      </c>
      <c r="AT71" s="218">
        <f t="shared" si="11"/>
        <v>0</v>
      </c>
      <c r="AU71" s="373"/>
      <c r="AV71" s="46"/>
      <c r="AW71" s="46"/>
      <c r="AX71" s="46"/>
      <c r="AY71" s="46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56"/>
      <c r="BW71" s="56"/>
      <c r="BX71" s="56"/>
      <c r="BY71" s="56"/>
      <c r="BZ71" s="56"/>
      <c r="CA71" s="56"/>
      <c r="CB71" s="56"/>
      <c r="CC71" s="56"/>
      <c r="CD71" s="56"/>
    </row>
    <row r="72" ht="22.5" customHeight="1">
      <c r="A72" s="170">
        <f t="shared" si="12"/>
        <v>67</v>
      </c>
      <c r="B72" s="173" t="s">
        <v>993</v>
      </c>
      <c r="C72" s="182" t="str">
        <f t="array" ref="C72">_xlfn.XLOOKUP(G72,DATABASE!$A$2:$A$806,DATABASE!$B$2:$B$806)</f>
        <v>Kantor Fungsional RS Bhakti Dharma Husada Surabaya,JL Raya Kendung No 115-117 Surabaya</v>
      </c>
      <c r="D72" s="184" t="str">
        <f t="array" ref="D72">_xlfn.XLOOKUP(G72,DATABASE!$A$2:$A$808,DATABASE!$C$2:$C$808)</f>
        <v>KANTOR FUNGSIONAL</v>
      </c>
      <c r="E72" s="184" t="s">
        <v>351</v>
      </c>
      <c r="F72" s="184" t="s">
        <v>243</v>
      </c>
      <c r="G72" s="184" t="s">
        <v>481</v>
      </c>
      <c r="H72" s="184">
        <v>202512.0</v>
      </c>
      <c r="I72" s="184" t="s">
        <v>461</v>
      </c>
      <c r="J72" s="182"/>
      <c r="K72" s="184"/>
      <c r="L72" s="294" t="s">
        <v>483</v>
      </c>
      <c r="M72" s="303">
        <v>45545.0</v>
      </c>
      <c r="N72" s="191"/>
      <c r="O72" s="192">
        <v>9.18</v>
      </c>
      <c r="P72" s="194"/>
      <c r="Q72" s="195">
        <f t="shared" ref="Q72:R72" si="81">(O72*24*3600*30/8)/100000</f>
        <v>29.7432</v>
      </c>
      <c r="R72" s="195">
        <f t="shared" si="81"/>
        <v>0</v>
      </c>
      <c r="S72" s="200">
        <v>0.0</v>
      </c>
      <c r="T72" s="201">
        <f t="shared" si="14"/>
        <v>1</v>
      </c>
      <c r="U72" s="201">
        <v>0.99</v>
      </c>
      <c r="V72" s="182">
        <v>720.0</v>
      </c>
      <c r="W72" s="182">
        <f t="shared" si="3"/>
        <v>0</v>
      </c>
      <c r="X72" s="203" t="s">
        <v>291</v>
      </c>
      <c r="Y72" s="204">
        <v>2319819.0</v>
      </c>
      <c r="Z72" s="182"/>
      <c r="AA72" s="182"/>
      <c r="AB72" s="182"/>
      <c r="AC72" s="182"/>
      <c r="AD72" s="182"/>
      <c r="AE72" s="206">
        <f t="shared" si="4"/>
        <v>2319819</v>
      </c>
      <c r="AF72" s="207">
        <f t="shared" si="5"/>
        <v>2319819</v>
      </c>
      <c r="AG72" s="184"/>
      <c r="AH72" s="184"/>
      <c r="AI72" s="184"/>
      <c r="AJ72" s="210" t="s">
        <v>481</v>
      </c>
      <c r="AK72" s="38" t="s">
        <v>461</v>
      </c>
      <c r="AL72" s="38"/>
      <c r="AM72" s="38" t="s">
        <v>461</v>
      </c>
      <c r="AN72" s="38" t="b">
        <f t="shared" si="7"/>
        <v>1</v>
      </c>
      <c r="AO72" s="42">
        <v>2319819.0</v>
      </c>
      <c r="AP72" s="215" t="b">
        <f t="shared" si="8"/>
        <v>1</v>
      </c>
      <c r="AQ72" s="211"/>
      <c r="AR72" s="216">
        <f t="shared" si="9"/>
        <v>0</v>
      </c>
      <c r="AS72" s="217">
        <f t="shared" si="10"/>
        <v>0</v>
      </c>
      <c r="AT72" s="218">
        <f t="shared" si="11"/>
        <v>0</v>
      </c>
      <c r="AU72" s="373"/>
      <c r="AV72" s="46"/>
      <c r="AW72" s="46"/>
      <c r="AX72" s="46"/>
      <c r="AY72" s="46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56"/>
      <c r="BW72" s="56"/>
      <c r="BX72" s="56"/>
      <c r="BY72" s="56"/>
      <c r="BZ72" s="56"/>
      <c r="CA72" s="56"/>
      <c r="CB72" s="56"/>
      <c r="CC72" s="56"/>
      <c r="CD72" s="56"/>
    </row>
    <row r="73" ht="22.5" customHeight="1">
      <c r="A73" s="170">
        <f t="shared" si="12"/>
        <v>68</v>
      </c>
      <c r="B73" s="173" t="s">
        <v>993</v>
      </c>
      <c r="C73" s="182" t="str">
        <f t="array" ref="C73">_xlfn.XLOOKUP(G73,DATABASE!$A$2:$A$806,DATABASE!$B$2:$B$806)</f>
        <v>Payment Point SPP Joyoboyo, GD TIJ LT3 JL Joyoboyo No 1 Sawugaling Kec Wonokromo Surabaya</v>
      </c>
      <c r="D73" s="184" t="str">
        <f t="array" ref="D73">_xlfn.XLOOKUP(G73,DATABASE!$A$2:$A$808,DATABASE!$C$2:$C$808)</f>
        <v>PAYMENT POINT</v>
      </c>
      <c r="E73" s="184" t="s">
        <v>351</v>
      </c>
      <c r="F73" s="184" t="s">
        <v>243</v>
      </c>
      <c r="G73" s="184" t="s">
        <v>465</v>
      </c>
      <c r="H73" s="184">
        <v>202512.0</v>
      </c>
      <c r="I73" s="184" t="s">
        <v>461</v>
      </c>
      <c r="J73" s="182"/>
      <c r="K73" s="184"/>
      <c r="L73" s="294" t="s">
        <v>468</v>
      </c>
      <c r="M73" s="303">
        <v>42342.0</v>
      </c>
      <c r="N73" s="191"/>
      <c r="O73" s="192">
        <v>2.0175</v>
      </c>
      <c r="P73" s="194"/>
      <c r="Q73" s="195">
        <f t="shared" ref="Q73:R73" si="82">(O73*24*3600*30/8)/100000</f>
        <v>6.5367</v>
      </c>
      <c r="R73" s="195">
        <f t="shared" si="82"/>
        <v>0</v>
      </c>
      <c r="S73" s="200">
        <v>0.0</v>
      </c>
      <c r="T73" s="201">
        <f t="shared" si="14"/>
        <v>1</v>
      </c>
      <c r="U73" s="201">
        <v>0.99</v>
      </c>
      <c r="V73" s="182">
        <v>720.0</v>
      </c>
      <c r="W73" s="182">
        <f t="shared" si="3"/>
        <v>0</v>
      </c>
      <c r="X73" s="203" t="s">
        <v>291</v>
      </c>
      <c r="Y73" s="204">
        <v>2319819.0</v>
      </c>
      <c r="Z73" s="204"/>
      <c r="AA73" s="182"/>
      <c r="AB73" s="182"/>
      <c r="AC73" s="182"/>
      <c r="AD73" s="182"/>
      <c r="AE73" s="206">
        <f t="shared" si="4"/>
        <v>2319819</v>
      </c>
      <c r="AF73" s="207">
        <f t="shared" si="5"/>
        <v>2319819</v>
      </c>
      <c r="AG73" s="184"/>
      <c r="AH73" s="184"/>
      <c r="AI73" s="184"/>
      <c r="AJ73" s="210" t="s">
        <v>465</v>
      </c>
      <c r="AK73" s="38" t="s">
        <v>461</v>
      </c>
      <c r="AL73" s="38"/>
      <c r="AM73" s="38" t="s">
        <v>461</v>
      </c>
      <c r="AN73" s="38" t="b">
        <f t="shared" si="7"/>
        <v>1</v>
      </c>
      <c r="AO73" s="42">
        <v>2319819.0</v>
      </c>
      <c r="AP73" s="215" t="b">
        <f t="shared" si="8"/>
        <v>1</v>
      </c>
      <c r="AQ73" s="211"/>
      <c r="AR73" s="216">
        <f t="shared" si="9"/>
        <v>0</v>
      </c>
      <c r="AS73" s="217">
        <f t="shared" si="10"/>
        <v>0</v>
      </c>
      <c r="AT73" s="218">
        <f t="shared" si="11"/>
        <v>0</v>
      </c>
      <c r="AU73" s="373"/>
      <c r="AV73" s="46"/>
      <c r="AW73" s="46"/>
      <c r="AX73" s="46"/>
      <c r="AY73" s="46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56"/>
      <c r="BW73" s="56"/>
      <c r="BX73" s="56"/>
      <c r="BY73" s="56"/>
      <c r="BZ73" s="56"/>
      <c r="CA73" s="56"/>
      <c r="CB73" s="56"/>
      <c r="CC73" s="56"/>
      <c r="CD73" s="56"/>
    </row>
    <row r="74" ht="22.5" customHeight="1">
      <c r="A74" s="170">
        <f t="shared" si="12"/>
        <v>69</v>
      </c>
      <c r="B74" s="173" t="s">
        <v>993</v>
      </c>
      <c r="C74" s="182" t="str">
        <f t="array" ref="C74">_xlfn.XLOOKUP(G74,DATABASE!$A$2:$A$806,DATABASE!$B$2:$B$806)</f>
        <v>Payment Point S P P Pakal Surabaya, Taman Cahaya JL Raya Pakal Surabaya</v>
      </c>
      <c r="D74" s="184" t="str">
        <f t="array" ref="D74">_xlfn.XLOOKUP(G74,DATABASE!$A$2:$A$808,DATABASE!$C$2:$C$808)</f>
        <v>PAYMENT POINT</v>
      </c>
      <c r="E74" s="184" t="s">
        <v>351</v>
      </c>
      <c r="F74" s="184" t="s">
        <v>243</v>
      </c>
      <c r="G74" s="184" t="s">
        <v>472</v>
      </c>
      <c r="H74" s="184">
        <v>202512.0</v>
      </c>
      <c r="I74" s="184" t="s">
        <v>461</v>
      </c>
      <c r="J74" s="182"/>
      <c r="K74" s="184"/>
      <c r="L74" s="294" t="s">
        <v>474</v>
      </c>
      <c r="M74" s="295" t="s">
        <v>2171</v>
      </c>
      <c r="N74" s="191"/>
      <c r="O74" s="192">
        <v>1.76228</v>
      </c>
      <c r="P74" s="194"/>
      <c r="Q74" s="195">
        <f t="shared" ref="Q74:R74" si="83">(O74*24*3600*30/8)/100000</f>
        <v>5.7097872</v>
      </c>
      <c r="R74" s="195">
        <f t="shared" si="83"/>
        <v>0</v>
      </c>
      <c r="S74" s="200">
        <v>0.0</v>
      </c>
      <c r="T74" s="201">
        <f t="shared" si="14"/>
        <v>1</v>
      </c>
      <c r="U74" s="201">
        <v>0.99</v>
      </c>
      <c r="V74" s="182">
        <v>720.0</v>
      </c>
      <c r="W74" s="182">
        <f t="shared" si="3"/>
        <v>0</v>
      </c>
      <c r="X74" s="203" t="s">
        <v>291</v>
      </c>
      <c r="Y74" s="204">
        <v>2319819.0</v>
      </c>
      <c r="Z74" s="182"/>
      <c r="AA74" s="182"/>
      <c r="AB74" s="182"/>
      <c r="AC74" s="182"/>
      <c r="AD74" s="182"/>
      <c r="AE74" s="206">
        <f t="shared" si="4"/>
        <v>2319819</v>
      </c>
      <c r="AF74" s="207">
        <f t="shared" si="5"/>
        <v>2319819</v>
      </c>
      <c r="AG74" s="184"/>
      <c r="AH74" s="184"/>
      <c r="AI74" s="184"/>
      <c r="AJ74" s="210" t="s">
        <v>472</v>
      </c>
      <c r="AK74" s="38" t="s">
        <v>461</v>
      </c>
      <c r="AL74" s="38"/>
      <c r="AM74" s="38" t="s">
        <v>461</v>
      </c>
      <c r="AN74" s="38" t="b">
        <f t="shared" si="7"/>
        <v>1</v>
      </c>
      <c r="AO74" s="42">
        <v>2319819.0</v>
      </c>
      <c r="AP74" s="215" t="b">
        <f t="shared" si="8"/>
        <v>1</v>
      </c>
      <c r="AQ74" s="211"/>
      <c r="AR74" s="216">
        <f t="shared" si="9"/>
        <v>0</v>
      </c>
      <c r="AS74" s="217">
        <f t="shared" si="10"/>
        <v>0</v>
      </c>
      <c r="AT74" s="218">
        <f t="shared" si="11"/>
        <v>0</v>
      </c>
      <c r="AU74" s="373"/>
      <c r="AV74" s="46"/>
      <c r="AW74" s="46"/>
      <c r="AX74" s="46"/>
      <c r="AY74" s="46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56"/>
      <c r="BW74" s="56"/>
      <c r="BX74" s="56"/>
      <c r="BY74" s="56"/>
      <c r="BZ74" s="56"/>
      <c r="CA74" s="56"/>
      <c r="CB74" s="56"/>
      <c r="CC74" s="56"/>
      <c r="CD74" s="56"/>
    </row>
    <row r="75" ht="22.5" customHeight="1">
      <c r="A75" s="170">
        <f t="shared" si="12"/>
        <v>70</v>
      </c>
      <c r="B75" s="173" t="s">
        <v>993</v>
      </c>
      <c r="C75" s="182" t="str">
        <f t="array" ref="C75">_xlfn.XLOOKUP(G75,DATABASE!$A$2:$A$808,DATABASE!$B$2:$B$808)</f>
        <v>UPTD 6 Surabaya, Jl. Raya Menganti 247 Surabaya</v>
      </c>
      <c r="D75" s="184" t="str">
        <f t="array" ref="D75">_xlfn.XLOOKUP(G75,DATABASE!$A$2:$A$808,DATABASE!$C$2:$C$808)</f>
        <v>UPTD</v>
      </c>
      <c r="E75" s="184" t="s">
        <v>351</v>
      </c>
      <c r="F75" s="391" t="s">
        <v>243</v>
      </c>
      <c r="G75" s="392" t="s">
        <v>1662</v>
      </c>
      <c r="H75" s="184">
        <v>202512.0</v>
      </c>
      <c r="I75" s="184" t="s">
        <v>461</v>
      </c>
      <c r="J75" s="384"/>
      <c r="K75" s="384"/>
      <c r="L75" s="393" t="s">
        <v>2212</v>
      </c>
      <c r="M75" s="394" t="s">
        <v>2213</v>
      </c>
      <c r="N75" s="387"/>
      <c r="O75" s="192">
        <v>0.06018</v>
      </c>
      <c r="P75" s="384"/>
      <c r="Q75" s="195">
        <v>0.0</v>
      </c>
      <c r="R75" s="195">
        <v>0.0</v>
      </c>
      <c r="S75" s="376">
        <v>2.2</v>
      </c>
      <c r="T75" s="201">
        <f t="shared" si="14"/>
        <v>0.9969444444</v>
      </c>
      <c r="U75" s="388">
        <v>0.99</v>
      </c>
      <c r="V75" s="194">
        <v>720.0</v>
      </c>
      <c r="W75" s="182">
        <f t="shared" si="3"/>
        <v>0</v>
      </c>
      <c r="X75" s="203" t="s">
        <v>291</v>
      </c>
      <c r="Y75" s="195">
        <v>2319819.0</v>
      </c>
      <c r="Z75" s="384"/>
      <c r="AA75" s="384"/>
      <c r="AB75" s="384"/>
      <c r="AC75" s="384"/>
      <c r="AD75" s="384"/>
      <c r="AE75" s="206">
        <v>2319819.0</v>
      </c>
      <c r="AF75" s="207">
        <f t="shared" si="5"/>
        <v>2319819</v>
      </c>
      <c r="AG75" s="184"/>
      <c r="AH75" s="184"/>
      <c r="AI75" s="184"/>
      <c r="AJ75" s="210">
        <v>1.15526784E9</v>
      </c>
      <c r="AK75" s="38" t="s">
        <v>461</v>
      </c>
      <c r="AL75" s="395"/>
      <c r="AM75" s="38" t="str">
        <f t="shared" ref="AM75:AM81" si="84">VLOOKUP(AJ75,'[1]Master Jaringan Des 2025(792)'!$D$2:$E$795,2,0)</f>
        <v>#REF!</v>
      </c>
      <c r="AN75" s="38" t="str">
        <f t="shared" si="7"/>
        <v>#REF!</v>
      </c>
      <c r="AO75" s="42">
        <v>2319819.0</v>
      </c>
      <c r="AP75" s="215" t="b">
        <f t="shared" si="8"/>
        <v>1</v>
      </c>
      <c r="AQ75" s="211"/>
      <c r="AR75" s="216">
        <f t="shared" si="9"/>
        <v>0</v>
      </c>
      <c r="AS75" s="217">
        <f t="shared" si="10"/>
        <v>0</v>
      </c>
      <c r="AT75" s="218">
        <f t="shared" si="11"/>
        <v>0</v>
      </c>
      <c r="AU75" s="373"/>
      <c r="AV75" s="46"/>
      <c r="AW75" s="46"/>
      <c r="AX75" s="46"/>
      <c r="AY75" s="46"/>
      <c r="AZ75" s="396"/>
      <c r="BA75" s="396"/>
      <c r="BB75" s="396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6"/>
      <c r="BN75" s="396"/>
      <c r="BO75" s="396"/>
      <c r="BP75" s="396"/>
      <c r="BQ75" s="396"/>
      <c r="BR75" s="396"/>
      <c r="BS75" s="396"/>
      <c r="BT75" s="396"/>
      <c r="BU75" s="396"/>
      <c r="BV75" s="56"/>
      <c r="BW75" s="56"/>
      <c r="BX75" s="56"/>
      <c r="BY75" s="56"/>
      <c r="BZ75" s="56"/>
      <c r="CA75" s="56"/>
      <c r="CB75" s="56"/>
      <c r="CC75" s="56"/>
      <c r="CD75" s="56"/>
    </row>
    <row r="76" ht="22.5" customHeight="1">
      <c r="A76" s="170">
        <f t="shared" si="12"/>
        <v>71</v>
      </c>
      <c r="B76" s="173" t="s">
        <v>1913</v>
      </c>
      <c r="C76" s="182" t="str">
        <f t="array" ref="C76">_xlfn.XLOOKUP(G76,DATABASE!$A$2:$A$806,DATABASE!$B$2:$B$806)</f>
        <v>Cabang Banyuwangi, Jl Basuki Rahmat Banyuwangi</v>
      </c>
      <c r="D76" s="184" t="str">
        <f t="array" ref="D76">_xlfn.XLOOKUP(G76,DATABASE!$A$2:$A$808,DATABASE!$C$2:$C$808)</f>
        <v>CABANG</v>
      </c>
      <c r="E76" s="184" t="s">
        <v>351</v>
      </c>
      <c r="F76" s="184" t="s">
        <v>243</v>
      </c>
      <c r="G76" s="184" t="s">
        <v>811</v>
      </c>
      <c r="H76" s="184">
        <v>202512.0</v>
      </c>
      <c r="I76" s="184" t="s">
        <v>575</v>
      </c>
      <c r="J76" s="182"/>
      <c r="K76" s="184"/>
      <c r="L76" s="294" t="s">
        <v>813</v>
      </c>
      <c r="M76" s="295" t="s">
        <v>2245</v>
      </c>
      <c r="N76" s="191"/>
      <c r="O76" s="192">
        <v>118.98</v>
      </c>
      <c r="P76" s="194"/>
      <c r="Q76" s="195"/>
      <c r="R76" s="195"/>
      <c r="S76" s="200">
        <v>0.0</v>
      </c>
      <c r="T76" s="201">
        <f t="shared" si="14"/>
        <v>1</v>
      </c>
      <c r="U76" s="201">
        <v>0.99</v>
      </c>
      <c r="V76" s="182">
        <v>720.0</v>
      </c>
      <c r="W76" s="182">
        <f t="shared" si="3"/>
        <v>0</v>
      </c>
      <c r="X76" s="203" t="s">
        <v>291</v>
      </c>
      <c r="Y76" s="204">
        <v>3671171.0</v>
      </c>
      <c r="Z76" s="182"/>
      <c r="AA76" s="182"/>
      <c r="AB76" s="182"/>
      <c r="AC76" s="182"/>
      <c r="AD76" s="182"/>
      <c r="AE76" s="206">
        <f t="shared" ref="AE76:AE132" si="86">SUM(Y76:AD76)</f>
        <v>3671171</v>
      </c>
      <c r="AF76" s="207">
        <f t="shared" si="5"/>
        <v>3671171</v>
      </c>
      <c r="AG76" s="207">
        <v>5.4676113E7</v>
      </c>
      <c r="AH76" s="184"/>
      <c r="AI76" s="184"/>
      <c r="AJ76" s="210" t="s">
        <v>811</v>
      </c>
      <c r="AK76" s="38" t="s">
        <v>575</v>
      </c>
      <c r="AL76" s="38"/>
      <c r="AM76" s="38" t="str">
        <f t="shared" si="84"/>
        <v>#REF!</v>
      </c>
      <c r="AN76" s="38" t="str">
        <f t="shared" si="7"/>
        <v>#REF!</v>
      </c>
      <c r="AO76" s="42">
        <v>3671171.0</v>
      </c>
      <c r="AP76" s="215" t="b">
        <f t="shared" si="8"/>
        <v>1</v>
      </c>
      <c r="AQ76" s="211"/>
      <c r="AR76" s="216">
        <f t="shared" si="9"/>
        <v>0</v>
      </c>
      <c r="AS76" s="217">
        <f t="shared" si="10"/>
        <v>0</v>
      </c>
      <c r="AT76" s="218">
        <f t="shared" si="11"/>
        <v>0</v>
      </c>
      <c r="AU76" s="373"/>
      <c r="AV76" s="46"/>
      <c r="AW76" s="46"/>
      <c r="AX76" s="46"/>
      <c r="AY76" s="46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56"/>
      <c r="BW76" s="56"/>
      <c r="BX76" s="56"/>
      <c r="BY76" s="56"/>
      <c r="BZ76" s="56"/>
      <c r="CA76" s="56"/>
      <c r="CB76" s="56"/>
      <c r="CC76" s="56"/>
      <c r="CD76" s="56"/>
    </row>
    <row r="77" ht="22.5" customHeight="1">
      <c r="A77" s="170">
        <f t="shared" si="12"/>
        <v>72</v>
      </c>
      <c r="B77" s="173" t="s">
        <v>1913</v>
      </c>
      <c r="C77" s="182" t="str">
        <f t="array" ref="C77">_xlfn.XLOOKUP(G77,DATABASE!$A$2:$A$806,DATABASE!$B$2:$B$806)</f>
        <v>Capem Gambiran Banyuwangi, Yos Sudarso 72, Banyuwangi</v>
      </c>
      <c r="D77" s="184" t="str">
        <f t="array" ref="D77">_xlfn.XLOOKUP(G77,DATABASE!$A$2:$A$808,DATABASE!$C$2:$C$808)</f>
        <v>CAPEM</v>
      </c>
      <c r="E77" s="184" t="s">
        <v>351</v>
      </c>
      <c r="F77" s="184" t="s">
        <v>243</v>
      </c>
      <c r="G77" s="184" t="s">
        <v>1054</v>
      </c>
      <c r="H77" s="184">
        <v>202512.0</v>
      </c>
      <c r="I77" s="184" t="s">
        <v>753</v>
      </c>
      <c r="J77" s="182"/>
      <c r="K77" s="184"/>
      <c r="L77" s="294" t="s">
        <v>1056</v>
      </c>
      <c r="M77" s="303">
        <v>42156.0</v>
      </c>
      <c r="N77" s="191"/>
      <c r="O77" s="192">
        <v>17.63</v>
      </c>
      <c r="P77" s="194"/>
      <c r="Q77" s="195">
        <f t="shared" ref="Q77:R77" si="85">(O77*24*3600*30/8)/100000</f>
        <v>57.1212</v>
      </c>
      <c r="R77" s="195">
        <f t="shared" si="85"/>
        <v>0</v>
      </c>
      <c r="S77" s="200">
        <v>0.0</v>
      </c>
      <c r="T77" s="201">
        <f t="shared" si="14"/>
        <v>1</v>
      </c>
      <c r="U77" s="201">
        <v>0.99</v>
      </c>
      <c r="V77" s="182">
        <v>720.0</v>
      </c>
      <c r="W77" s="182">
        <f t="shared" si="3"/>
        <v>0</v>
      </c>
      <c r="X77" s="203" t="s">
        <v>291</v>
      </c>
      <c r="Y77" s="204">
        <v>2792792.0</v>
      </c>
      <c r="Z77" s="182"/>
      <c r="AA77" s="182"/>
      <c r="AB77" s="182"/>
      <c r="AC77" s="182"/>
      <c r="AD77" s="182"/>
      <c r="AE77" s="206">
        <f t="shared" si="86"/>
        <v>2792792</v>
      </c>
      <c r="AF77" s="207">
        <f t="shared" si="5"/>
        <v>2792792</v>
      </c>
      <c r="AG77" s="184"/>
      <c r="AH77" s="184"/>
      <c r="AI77" s="184"/>
      <c r="AJ77" s="210" t="s">
        <v>1054</v>
      </c>
      <c r="AK77" s="38" t="s">
        <v>753</v>
      </c>
      <c r="AL77" s="38"/>
      <c r="AM77" s="38" t="str">
        <f t="shared" si="84"/>
        <v>#REF!</v>
      </c>
      <c r="AN77" s="38" t="str">
        <f t="shared" si="7"/>
        <v>#REF!</v>
      </c>
      <c r="AO77" s="42">
        <v>2792792.0</v>
      </c>
      <c r="AP77" s="215" t="b">
        <f t="shared" si="8"/>
        <v>1</v>
      </c>
      <c r="AQ77" s="211"/>
      <c r="AR77" s="216">
        <f t="shared" si="9"/>
        <v>0</v>
      </c>
      <c r="AS77" s="217">
        <f t="shared" si="10"/>
        <v>0</v>
      </c>
      <c r="AT77" s="218">
        <f t="shared" si="11"/>
        <v>0</v>
      </c>
      <c r="AU77" s="373"/>
      <c r="AV77" s="46"/>
      <c r="AW77" s="46"/>
      <c r="AX77" s="46"/>
      <c r="AY77" s="46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56"/>
      <c r="BW77" s="56"/>
      <c r="BX77" s="56"/>
      <c r="BY77" s="56"/>
      <c r="BZ77" s="56"/>
      <c r="CA77" s="56"/>
      <c r="CB77" s="56"/>
      <c r="CC77" s="56"/>
      <c r="CD77" s="56"/>
    </row>
    <row r="78" ht="22.5" customHeight="1">
      <c r="A78" s="170">
        <f t="shared" si="12"/>
        <v>73</v>
      </c>
      <c r="B78" s="173" t="s">
        <v>1913</v>
      </c>
      <c r="C78" s="182" t="str">
        <f t="array" ref="C78">_xlfn.XLOOKUP(G78,DATABASE!$A$2:$A$806,DATABASE!$B$2:$B$806)</f>
        <v>Samsat Online Capem Glenmore, komp Ruko Karang Glenmor</v>
      </c>
      <c r="D78" s="184" t="str">
        <f t="array" ref="D78">_xlfn.XLOOKUP(G78,DATABASE!$A$2:$A$808,DATABASE!$C$2:$C$808)</f>
        <v>SAMSAT ONLINE</v>
      </c>
      <c r="E78" s="184" t="s">
        <v>351</v>
      </c>
      <c r="F78" s="184" t="s">
        <v>243</v>
      </c>
      <c r="G78" s="184" t="s">
        <v>388</v>
      </c>
      <c r="H78" s="184">
        <v>202512.0</v>
      </c>
      <c r="I78" s="184" t="s">
        <v>480</v>
      </c>
      <c r="J78" s="182"/>
      <c r="K78" s="184"/>
      <c r="L78" s="294" t="s">
        <v>390</v>
      </c>
      <c r="M78" s="295" t="s">
        <v>2295</v>
      </c>
      <c r="N78" s="191"/>
      <c r="O78" s="192">
        <v>0.13741</v>
      </c>
      <c r="P78" s="194"/>
      <c r="Q78" s="195">
        <f t="shared" ref="Q78:R78" si="87">(O78*24*3600*30/8)/100000</f>
        <v>0.4452084</v>
      </c>
      <c r="R78" s="195">
        <f t="shared" si="87"/>
        <v>0</v>
      </c>
      <c r="S78" s="200">
        <v>0.0</v>
      </c>
      <c r="T78" s="201">
        <f t="shared" si="14"/>
        <v>1</v>
      </c>
      <c r="U78" s="201">
        <v>0.99</v>
      </c>
      <c r="V78" s="182">
        <v>720.0</v>
      </c>
      <c r="W78" s="182">
        <f t="shared" si="3"/>
        <v>0</v>
      </c>
      <c r="X78" s="203" t="s">
        <v>291</v>
      </c>
      <c r="Y78" s="204">
        <v>1950000.0</v>
      </c>
      <c r="Z78" s="182"/>
      <c r="AA78" s="182"/>
      <c r="AB78" s="182"/>
      <c r="AC78" s="182"/>
      <c r="AD78" s="182"/>
      <c r="AE78" s="206">
        <f t="shared" si="86"/>
        <v>1950000</v>
      </c>
      <c r="AF78" s="207">
        <f t="shared" si="5"/>
        <v>1950000</v>
      </c>
      <c r="AG78" s="184"/>
      <c r="AH78" s="184"/>
      <c r="AI78" s="184"/>
      <c r="AJ78" s="210" t="s">
        <v>388</v>
      </c>
      <c r="AK78" s="38" t="s">
        <v>480</v>
      </c>
      <c r="AL78" s="38"/>
      <c r="AM78" s="38" t="str">
        <f t="shared" si="84"/>
        <v>#REF!</v>
      </c>
      <c r="AN78" s="38" t="str">
        <f t="shared" si="7"/>
        <v>#REF!</v>
      </c>
      <c r="AO78" s="42">
        <v>1950000.0</v>
      </c>
      <c r="AP78" s="215" t="b">
        <f t="shared" si="8"/>
        <v>1</v>
      </c>
      <c r="AQ78" s="211"/>
      <c r="AR78" s="216">
        <f t="shared" si="9"/>
        <v>0</v>
      </c>
      <c r="AS78" s="217">
        <f t="shared" si="10"/>
        <v>0</v>
      </c>
      <c r="AT78" s="218">
        <f t="shared" si="11"/>
        <v>0</v>
      </c>
      <c r="AU78" s="373"/>
      <c r="AV78" s="46"/>
      <c r="AW78" s="46"/>
      <c r="AX78" s="46"/>
      <c r="AY78" s="46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56"/>
      <c r="BW78" s="56"/>
      <c r="BX78" s="56"/>
      <c r="BY78" s="56"/>
      <c r="BZ78" s="56"/>
      <c r="CA78" s="56"/>
      <c r="CB78" s="56"/>
      <c r="CC78" s="56"/>
      <c r="CD78" s="56"/>
    </row>
    <row r="79" ht="22.5" customHeight="1">
      <c r="A79" s="170">
        <f t="shared" si="12"/>
        <v>74</v>
      </c>
      <c r="B79" s="173" t="s">
        <v>1913</v>
      </c>
      <c r="C79" s="182" t="str">
        <f t="array" ref="C79">_xlfn.XLOOKUP(G79,DATABASE!$A$2:$A$806,DATABASE!$B$2:$B$806)</f>
        <v>Capem Pesanggaran, Jl. Sukarjo</v>
      </c>
      <c r="D79" s="184" t="str">
        <f t="array" ref="D79">_xlfn.XLOOKUP(G79,DATABASE!$A$2:$A$808,DATABASE!$C$2:$C$808)</f>
        <v>CAPEM</v>
      </c>
      <c r="E79" s="184" t="s">
        <v>351</v>
      </c>
      <c r="F79" s="184" t="s">
        <v>243</v>
      </c>
      <c r="G79" s="184" t="s">
        <v>1122</v>
      </c>
      <c r="H79" s="184">
        <v>202512.0</v>
      </c>
      <c r="I79" s="184" t="s">
        <v>753</v>
      </c>
      <c r="J79" s="182"/>
      <c r="K79" s="184"/>
      <c r="L79" s="294" t="s">
        <v>1124</v>
      </c>
      <c r="M79" s="295" t="s">
        <v>1728</v>
      </c>
      <c r="N79" s="191"/>
      <c r="O79" s="192">
        <v>20.32</v>
      </c>
      <c r="P79" s="194"/>
      <c r="Q79" s="195">
        <f t="shared" ref="Q79:R79" si="88">(O79*24*3600*30/8)/100000</f>
        <v>65.8368</v>
      </c>
      <c r="R79" s="195">
        <f t="shared" si="88"/>
        <v>0</v>
      </c>
      <c r="S79" s="200">
        <v>0.0</v>
      </c>
      <c r="T79" s="201">
        <f t="shared" si="14"/>
        <v>1</v>
      </c>
      <c r="U79" s="201">
        <v>0.99</v>
      </c>
      <c r="V79" s="182">
        <v>720.0</v>
      </c>
      <c r="W79" s="182">
        <f t="shared" si="3"/>
        <v>0</v>
      </c>
      <c r="X79" s="203" t="s">
        <v>291</v>
      </c>
      <c r="Y79" s="204">
        <v>2792792.0</v>
      </c>
      <c r="Z79" s="182"/>
      <c r="AA79" s="182"/>
      <c r="AB79" s="182"/>
      <c r="AC79" s="182"/>
      <c r="AD79" s="182"/>
      <c r="AE79" s="206">
        <f t="shared" si="86"/>
        <v>2792792</v>
      </c>
      <c r="AF79" s="207">
        <f t="shared" si="5"/>
        <v>2792792</v>
      </c>
      <c r="AG79" s="184"/>
      <c r="AH79" s="184"/>
      <c r="AI79" s="184"/>
      <c r="AJ79" s="210" t="s">
        <v>1122</v>
      </c>
      <c r="AK79" s="38" t="s">
        <v>753</v>
      </c>
      <c r="AL79" s="38"/>
      <c r="AM79" s="38" t="str">
        <f t="shared" si="84"/>
        <v>#REF!</v>
      </c>
      <c r="AN79" s="38" t="str">
        <f t="shared" si="7"/>
        <v>#REF!</v>
      </c>
      <c r="AO79" s="42">
        <v>2792792.0</v>
      </c>
      <c r="AP79" s="215" t="b">
        <f t="shared" si="8"/>
        <v>1</v>
      </c>
      <c r="AQ79" s="211"/>
      <c r="AR79" s="216">
        <f t="shared" si="9"/>
        <v>0</v>
      </c>
      <c r="AS79" s="217">
        <f t="shared" si="10"/>
        <v>0</v>
      </c>
      <c r="AT79" s="218">
        <f t="shared" si="11"/>
        <v>0</v>
      </c>
      <c r="AU79" s="373"/>
      <c r="AV79" s="46"/>
      <c r="AW79" s="46"/>
      <c r="AX79" s="46"/>
      <c r="AY79" s="46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56"/>
      <c r="BW79" s="56"/>
      <c r="BX79" s="56"/>
      <c r="BY79" s="56"/>
      <c r="BZ79" s="56"/>
      <c r="CA79" s="56"/>
      <c r="CB79" s="56"/>
      <c r="CC79" s="56"/>
      <c r="CD79" s="56"/>
    </row>
    <row r="80" ht="22.5" customHeight="1">
      <c r="A80" s="170">
        <f t="shared" si="12"/>
        <v>75</v>
      </c>
      <c r="B80" s="173" t="s">
        <v>1913</v>
      </c>
      <c r="C80" s="182" t="str">
        <f t="array" ref="C80">_xlfn.XLOOKUP(G80,DATABASE!$A$2:$A$806,DATABASE!$B$2:$B$806)</f>
        <v>Capem Glenmore Cab Banyuwangi , Jl. Untung Suropati No. 44 B, Glenmore, Banyuwangi</v>
      </c>
      <c r="D80" s="184" t="str">
        <f t="array" ref="D80">_xlfn.XLOOKUP(G80,DATABASE!$A$2:$A$808,DATABASE!$C$2:$C$808)</f>
        <v>CAPEM</v>
      </c>
      <c r="E80" s="184" t="s">
        <v>351</v>
      </c>
      <c r="F80" s="184" t="s">
        <v>243</v>
      </c>
      <c r="G80" s="184" t="s">
        <v>1283</v>
      </c>
      <c r="H80" s="184">
        <v>202512.0</v>
      </c>
      <c r="I80" s="184" t="s">
        <v>753</v>
      </c>
      <c r="J80" s="182"/>
      <c r="K80" s="184"/>
      <c r="L80" s="294" t="s">
        <v>1285</v>
      </c>
      <c r="M80" s="303">
        <v>42251.0</v>
      </c>
      <c r="N80" s="191"/>
      <c r="O80" s="192">
        <v>17.52</v>
      </c>
      <c r="P80" s="194"/>
      <c r="Q80" s="195">
        <f t="shared" ref="Q80:R80" si="89">(O80*24*3600*30/8)/100000</f>
        <v>56.7648</v>
      </c>
      <c r="R80" s="195">
        <f t="shared" si="89"/>
        <v>0</v>
      </c>
      <c r="S80" s="376">
        <v>0.5</v>
      </c>
      <c r="T80" s="201">
        <f t="shared" si="14"/>
        <v>0.9993055556</v>
      </c>
      <c r="U80" s="201">
        <v>0.99</v>
      </c>
      <c r="V80" s="182">
        <v>720.0</v>
      </c>
      <c r="W80" s="182">
        <f t="shared" si="3"/>
        <v>0</v>
      </c>
      <c r="X80" s="203" t="s">
        <v>291</v>
      </c>
      <c r="Y80" s="204">
        <v>2792792.0</v>
      </c>
      <c r="Z80" s="182"/>
      <c r="AA80" s="182"/>
      <c r="AB80" s="182"/>
      <c r="AC80" s="182"/>
      <c r="AD80" s="182"/>
      <c r="AE80" s="206">
        <f t="shared" si="86"/>
        <v>2792792</v>
      </c>
      <c r="AF80" s="207">
        <f t="shared" si="5"/>
        <v>2792792</v>
      </c>
      <c r="AG80" s="184"/>
      <c r="AH80" s="184"/>
      <c r="AI80" s="184"/>
      <c r="AJ80" s="210" t="s">
        <v>1283</v>
      </c>
      <c r="AK80" s="38" t="s">
        <v>753</v>
      </c>
      <c r="AL80" s="38"/>
      <c r="AM80" s="38" t="str">
        <f t="shared" si="84"/>
        <v>#REF!</v>
      </c>
      <c r="AN80" s="38" t="str">
        <f t="shared" si="7"/>
        <v>#REF!</v>
      </c>
      <c r="AO80" s="42">
        <v>2792792.0</v>
      </c>
      <c r="AP80" s="215" t="b">
        <f t="shared" si="8"/>
        <v>1</v>
      </c>
      <c r="AQ80" s="211"/>
      <c r="AR80" s="216">
        <f t="shared" si="9"/>
        <v>0</v>
      </c>
      <c r="AS80" s="217">
        <f t="shared" si="10"/>
        <v>0</v>
      </c>
      <c r="AT80" s="218">
        <f t="shared" si="11"/>
        <v>0</v>
      </c>
      <c r="AU80" s="397" t="s">
        <v>1869</v>
      </c>
      <c r="AV80" s="46"/>
      <c r="AW80" s="46"/>
      <c r="AX80" s="46"/>
      <c r="AY80" s="46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56"/>
      <c r="BW80" s="56"/>
      <c r="BX80" s="56"/>
      <c r="BY80" s="56"/>
      <c r="BZ80" s="56"/>
      <c r="CA80" s="56"/>
      <c r="CB80" s="56"/>
      <c r="CC80" s="56"/>
      <c r="CD80" s="56"/>
    </row>
    <row r="81" ht="22.5" customHeight="1">
      <c r="A81" s="170">
        <f t="shared" si="12"/>
        <v>76</v>
      </c>
      <c r="B81" s="173" t="s">
        <v>1913</v>
      </c>
      <c r="C81" s="182" t="str">
        <f t="array" ref="C81">_xlfn.XLOOKUP(G81,DATABASE!$A$2:$A$806,DATABASE!$B$2:$B$806)</f>
        <v>Capem Wongsorejo, Dusun Galekan, Desa Bajulmati</v>
      </c>
      <c r="D81" s="184" t="str">
        <f t="array" ref="D81">_xlfn.XLOOKUP(G81,DATABASE!$A$2:$A$808,DATABASE!$C$2:$C$808)</f>
        <v>CAPEM</v>
      </c>
      <c r="E81" s="184" t="s">
        <v>351</v>
      </c>
      <c r="F81" s="184" t="s">
        <v>243</v>
      </c>
      <c r="G81" s="184" t="s">
        <v>1280</v>
      </c>
      <c r="H81" s="184">
        <v>202512.0</v>
      </c>
      <c r="I81" s="184" t="s">
        <v>753</v>
      </c>
      <c r="J81" s="182"/>
      <c r="K81" s="184"/>
      <c r="L81" s="294" t="s">
        <v>1282</v>
      </c>
      <c r="M81" s="303">
        <v>42288.0</v>
      </c>
      <c r="N81" s="191"/>
      <c r="O81" s="192">
        <v>29.61</v>
      </c>
      <c r="P81" s="194"/>
      <c r="Q81" s="195">
        <f t="shared" ref="Q81:R81" si="90">(O81*24*3600*30/8)/100000</f>
        <v>95.9364</v>
      </c>
      <c r="R81" s="195">
        <f t="shared" si="90"/>
        <v>0</v>
      </c>
      <c r="S81" s="200">
        <v>0.0</v>
      </c>
      <c r="T81" s="201">
        <f t="shared" si="14"/>
        <v>1</v>
      </c>
      <c r="U81" s="201">
        <v>0.99</v>
      </c>
      <c r="V81" s="182">
        <v>720.0</v>
      </c>
      <c r="W81" s="182">
        <f t="shared" si="3"/>
        <v>0</v>
      </c>
      <c r="X81" s="203" t="s">
        <v>291</v>
      </c>
      <c r="Y81" s="204">
        <v>2792792.0</v>
      </c>
      <c r="Z81" s="182"/>
      <c r="AA81" s="182"/>
      <c r="AB81" s="182"/>
      <c r="AC81" s="182"/>
      <c r="AD81" s="182"/>
      <c r="AE81" s="206">
        <f t="shared" si="86"/>
        <v>2792792</v>
      </c>
      <c r="AF81" s="207">
        <f t="shared" si="5"/>
        <v>2792792</v>
      </c>
      <c r="AG81" s="184"/>
      <c r="AH81" s="184"/>
      <c r="AI81" s="184"/>
      <c r="AJ81" s="210" t="s">
        <v>1280</v>
      </c>
      <c r="AK81" s="38" t="s">
        <v>753</v>
      </c>
      <c r="AL81" s="38"/>
      <c r="AM81" s="38" t="str">
        <f t="shared" si="84"/>
        <v>#REF!</v>
      </c>
      <c r="AN81" s="38" t="str">
        <f t="shared" si="7"/>
        <v>#REF!</v>
      </c>
      <c r="AO81" s="42">
        <v>2792792.0</v>
      </c>
      <c r="AP81" s="215" t="b">
        <f t="shared" si="8"/>
        <v>1</v>
      </c>
      <c r="AQ81" s="211"/>
      <c r="AR81" s="216">
        <f t="shared" si="9"/>
        <v>0</v>
      </c>
      <c r="AS81" s="217">
        <f t="shared" si="10"/>
        <v>0</v>
      </c>
      <c r="AT81" s="218">
        <f t="shared" si="11"/>
        <v>0</v>
      </c>
      <c r="AU81" s="373"/>
      <c r="AV81" s="46"/>
      <c r="AW81" s="46"/>
      <c r="AX81" s="46"/>
      <c r="AY81" s="46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56"/>
      <c r="BW81" s="56"/>
      <c r="BX81" s="56"/>
      <c r="BY81" s="56"/>
      <c r="BZ81" s="56"/>
      <c r="CA81" s="56"/>
      <c r="CB81" s="56"/>
      <c r="CC81" s="56"/>
      <c r="CD81" s="56"/>
    </row>
    <row r="82" ht="22.5" customHeight="1">
      <c r="A82" s="170">
        <f t="shared" si="12"/>
        <v>77</v>
      </c>
      <c r="B82" s="173" t="s">
        <v>1913</v>
      </c>
      <c r="C82" s="182" t="str">
        <f t="array" ref="C82">_xlfn.XLOOKUP(G82,DATABASE!$A$2:$A$806,DATABASE!$B$2:$B$806)</f>
        <v>Kantor Kas Gendoh Jl Raya Gendoh Sempu Banyuwangi</v>
      </c>
      <c r="D82" s="184" t="str">
        <f t="array" ref="D82">_xlfn.XLOOKUP(G82,DATABASE!$A$2:$A$808,DATABASE!$C$2:$C$808)</f>
        <v>KANTOR KAS</v>
      </c>
      <c r="E82" s="184" t="s">
        <v>351</v>
      </c>
      <c r="F82" s="184" t="s">
        <v>243</v>
      </c>
      <c r="G82" s="184" t="s">
        <v>1982</v>
      </c>
      <c r="H82" s="184">
        <v>202512.0</v>
      </c>
      <c r="I82" s="184" t="s">
        <v>461</v>
      </c>
      <c r="J82" s="182"/>
      <c r="K82" s="184"/>
      <c r="L82" s="294" t="s">
        <v>2393</v>
      </c>
      <c r="M82" s="295" t="s">
        <v>2394</v>
      </c>
      <c r="N82" s="191"/>
      <c r="O82" s="192">
        <v>48.32</v>
      </c>
      <c r="P82" s="194"/>
      <c r="Q82" s="195">
        <f t="shared" ref="Q82:R82" si="91">(O82*24*3600*30/8)/100000</f>
        <v>156.5568</v>
      </c>
      <c r="R82" s="195">
        <f t="shared" si="91"/>
        <v>0</v>
      </c>
      <c r="S82" s="376">
        <v>2.45</v>
      </c>
      <c r="T82" s="201">
        <f t="shared" si="14"/>
        <v>0.9965972222</v>
      </c>
      <c r="U82" s="201">
        <v>0.99</v>
      </c>
      <c r="V82" s="182">
        <v>720.0</v>
      </c>
      <c r="W82" s="182">
        <f t="shared" si="3"/>
        <v>0</v>
      </c>
      <c r="X82" s="203" t="s">
        <v>291</v>
      </c>
      <c r="Y82" s="204">
        <v>2319819.0</v>
      </c>
      <c r="Z82" s="182"/>
      <c r="AA82" s="182"/>
      <c r="AB82" s="182"/>
      <c r="AC82" s="182"/>
      <c r="AD82" s="182"/>
      <c r="AE82" s="206">
        <f t="shared" si="86"/>
        <v>2319819</v>
      </c>
      <c r="AF82" s="207">
        <f t="shared" si="5"/>
        <v>2319819</v>
      </c>
      <c r="AG82" s="184"/>
      <c r="AH82" s="184"/>
      <c r="AI82" s="184"/>
      <c r="AJ82" s="210" t="s">
        <v>1982</v>
      </c>
      <c r="AK82" s="38" t="s">
        <v>461</v>
      </c>
      <c r="AL82" s="38"/>
      <c r="AM82" s="38" t="s">
        <v>461</v>
      </c>
      <c r="AN82" s="38" t="b">
        <f t="shared" si="7"/>
        <v>1</v>
      </c>
      <c r="AO82" s="42">
        <v>2319819.0</v>
      </c>
      <c r="AP82" s="215" t="b">
        <f t="shared" si="8"/>
        <v>1</v>
      </c>
      <c r="AQ82" s="211"/>
      <c r="AR82" s="216">
        <f t="shared" si="9"/>
        <v>0</v>
      </c>
      <c r="AS82" s="217">
        <f t="shared" si="10"/>
        <v>0</v>
      </c>
      <c r="AT82" s="218">
        <f t="shared" si="11"/>
        <v>0</v>
      </c>
      <c r="AU82" s="373"/>
      <c r="AV82" s="46"/>
      <c r="AW82" s="46"/>
      <c r="AX82" s="46"/>
      <c r="AY82" s="46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56"/>
      <c r="BW82" s="56"/>
      <c r="BX82" s="56"/>
      <c r="BY82" s="56"/>
      <c r="BZ82" s="56"/>
      <c r="CA82" s="56"/>
      <c r="CB82" s="56"/>
      <c r="CC82" s="56"/>
      <c r="CD82" s="56"/>
    </row>
    <row r="83" ht="22.5" customHeight="1">
      <c r="A83" s="170">
        <f t="shared" si="12"/>
        <v>78</v>
      </c>
      <c r="B83" s="173" t="s">
        <v>1913</v>
      </c>
      <c r="C83" s="182" t="str">
        <f t="array" ref="C83">_xlfn.XLOOKUP(G83,DATABASE!$A$2:$A$806,DATABASE!$B$2:$B$806)</f>
        <v>Samsat Online Capem Pesanggaran, Jl Sukarjo Pesanggaran 51 BWI</v>
      </c>
      <c r="D83" s="184" t="str">
        <f t="array" ref="D83">_xlfn.XLOOKUP(G83,DATABASE!$A$2:$A$808,DATABASE!$C$2:$C$808)</f>
        <v>SAMSAT ONLINE</v>
      </c>
      <c r="E83" s="184" t="s">
        <v>351</v>
      </c>
      <c r="F83" s="184" t="s">
        <v>243</v>
      </c>
      <c r="G83" s="184" t="s">
        <v>333</v>
      </c>
      <c r="H83" s="184">
        <v>202512.0</v>
      </c>
      <c r="I83" s="184" t="s">
        <v>480</v>
      </c>
      <c r="J83" s="182"/>
      <c r="K83" s="184"/>
      <c r="L83" s="294" t="s">
        <v>335</v>
      </c>
      <c r="M83" s="303">
        <v>42125.0</v>
      </c>
      <c r="N83" s="191"/>
      <c r="O83" s="192">
        <v>2.47601</v>
      </c>
      <c r="P83" s="194"/>
      <c r="Q83" s="195">
        <f t="shared" ref="Q83:R83" si="92">(O83*24*3600*30/8)/100000</f>
        <v>8.0222724</v>
      </c>
      <c r="R83" s="195">
        <f t="shared" si="92"/>
        <v>0</v>
      </c>
      <c r="S83" s="200">
        <v>0.0</v>
      </c>
      <c r="T83" s="201">
        <f t="shared" si="14"/>
        <v>1</v>
      </c>
      <c r="U83" s="201">
        <v>0.99</v>
      </c>
      <c r="V83" s="182">
        <v>720.0</v>
      </c>
      <c r="W83" s="182">
        <f t="shared" si="3"/>
        <v>0</v>
      </c>
      <c r="X83" s="203" t="s">
        <v>291</v>
      </c>
      <c r="Y83" s="204">
        <v>1950000.0</v>
      </c>
      <c r="Z83" s="182"/>
      <c r="AA83" s="182"/>
      <c r="AB83" s="182"/>
      <c r="AC83" s="182"/>
      <c r="AD83" s="182"/>
      <c r="AE83" s="206">
        <f t="shared" si="86"/>
        <v>1950000</v>
      </c>
      <c r="AF83" s="207">
        <f t="shared" si="5"/>
        <v>1950000</v>
      </c>
      <c r="AG83" s="184"/>
      <c r="AH83" s="184"/>
      <c r="AI83" s="184"/>
      <c r="AJ83" s="210" t="s">
        <v>333</v>
      </c>
      <c r="AK83" s="38" t="s">
        <v>480</v>
      </c>
      <c r="AL83" s="38"/>
      <c r="AM83" s="38" t="str">
        <f>VLOOKUP(AJ83,'[1]Master Jaringan Des 2025(792)'!$D$2:$E$795,2,0)</f>
        <v>#REF!</v>
      </c>
      <c r="AN83" s="38" t="str">
        <f t="shared" si="7"/>
        <v>#REF!</v>
      </c>
      <c r="AO83" s="42">
        <v>1950000.0</v>
      </c>
      <c r="AP83" s="215" t="b">
        <f t="shared" si="8"/>
        <v>1</v>
      </c>
      <c r="AQ83" s="211"/>
      <c r="AR83" s="216">
        <f t="shared" si="9"/>
        <v>0</v>
      </c>
      <c r="AS83" s="217">
        <f t="shared" si="10"/>
        <v>0</v>
      </c>
      <c r="AT83" s="218">
        <f t="shared" si="11"/>
        <v>0</v>
      </c>
      <c r="AU83" s="373"/>
      <c r="AV83" s="46"/>
      <c r="AW83" s="46"/>
      <c r="AX83" s="46"/>
      <c r="AY83" s="46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56"/>
      <c r="BW83" s="56"/>
      <c r="BX83" s="56"/>
      <c r="BY83" s="56"/>
      <c r="BZ83" s="56"/>
      <c r="CA83" s="56"/>
      <c r="CB83" s="56"/>
      <c r="CC83" s="56"/>
      <c r="CD83" s="56"/>
    </row>
    <row r="84" ht="22.5" customHeight="1">
      <c r="A84" s="170">
        <f t="shared" si="12"/>
        <v>79</v>
      </c>
      <c r="B84" s="173" t="s">
        <v>1913</v>
      </c>
      <c r="C84" s="182" t="str">
        <f t="array" ref="C84">_xlfn.XLOOKUP(G84,DATABASE!$A$2:$A$806,DATABASE!$B$2:$B$806)</f>
        <v>Payment Point Pelindo BWI, Jl. Raya Situbondo Ketapang Banyuwangi</v>
      </c>
      <c r="D84" s="184" t="str">
        <f t="array" ref="D84">_xlfn.XLOOKUP(G84,DATABASE!$A$2:$A$808,DATABASE!$C$2:$C$808)</f>
        <v>PAYMENT POINT</v>
      </c>
      <c r="E84" s="184" t="s">
        <v>351</v>
      </c>
      <c r="F84" s="184" t="s">
        <v>243</v>
      </c>
      <c r="G84" s="184" t="s">
        <v>1758</v>
      </c>
      <c r="H84" s="184">
        <v>202512.0</v>
      </c>
      <c r="I84" s="184" t="s">
        <v>461</v>
      </c>
      <c r="J84" s="182"/>
      <c r="K84" s="184"/>
      <c r="L84" s="294" t="s">
        <v>1760</v>
      </c>
      <c r="M84" s="295" t="s">
        <v>2411</v>
      </c>
      <c r="N84" s="191"/>
      <c r="O84" s="192">
        <v>5.51</v>
      </c>
      <c r="P84" s="194"/>
      <c r="Q84" s="195">
        <f t="shared" ref="Q84:R84" si="93">(O84*24*3600*30/8)/100000</f>
        <v>17.8524</v>
      </c>
      <c r="R84" s="195">
        <f t="shared" si="93"/>
        <v>0</v>
      </c>
      <c r="S84" s="200">
        <v>0.0</v>
      </c>
      <c r="T84" s="201">
        <f t="shared" si="14"/>
        <v>1</v>
      </c>
      <c r="U84" s="201">
        <v>0.99</v>
      </c>
      <c r="V84" s="182">
        <v>720.0</v>
      </c>
      <c r="W84" s="182">
        <f t="shared" si="3"/>
        <v>0</v>
      </c>
      <c r="X84" s="203" t="s">
        <v>291</v>
      </c>
      <c r="Y84" s="204">
        <v>2319819.0</v>
      </c>
      <c r="Z84" s="182"/>
      <c r="AA84" s="182"/>
      <c r="AB84" s="182"/>
      <c r="AC84" s="182"/>
      <c r="AD84" s="182"/>
      <c r="AE84" s="206">
        <f t="shared" si="86"/>
        <v>2319819</v>
      </c>
      <c r="AF84" s="207">
        <f t="shared" si="5"/>
        <v>2319819</v>
      </c>
      <c r="AG84" s="184"/>
      <c r="AH84" s="184"/>
      <c r="AI84" s="184"/>
      <c r="AJ84" s="210" t="s">
        <v>1758</v>
      </c>
      <c r="AK84" s="38" t="s">
        <v>461</v>
      </c>
      <c r="AL84" s="38"/>
      <c r="AM84" s="38" t="s">
        <v>461</v>
      </c>
      <c r="AN84" s="38" t="b">
        <f t="shared" si="7"/>
        <v>1</v>
      </c>
      <c r="AO84" s="42">
        <v>2319819.0</v>
      </c>
      <c r="AP84" s="215" t="b">
        <f t="shared" si="8"/>
        <v>1</v>
      </c>
      <c r="AQ84" s="211"/>
      <c r="AR84" s="216">
        <f t="shared" si="9"/>
        <v>0</v>
      </c>
      <c r="AS84" s="217">
        <f t="shared" si="10"/>
        <v>0</v>
      </c>
      <c r="AT84" s="218">
        <f t="shared" si="11"/>
        <v>0</v>
      </c>
      <c r="AU84" s="373"/>
      <c r="AV84" s="46"/>
      <c r="AW84" s="46"/>
      <c r="AX84" s="46"/>
      <c r="AY84" s="46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56"/>
      <c r="BW84" s="56"/>
      <c r="BX84" s="56"/>
      <c r="BY84" s="56"/>
      <c r="BZ84" s="56"/>
      <c r="CA84" s="56"/>
      <c r="CB84" s="56"/>
      <c r="CC84" s="56"/>
      <c r="CD84" s="56"/>
    </row>
    <row r="85" ht="22.5" customHeight="1">
      <c r="A85" s="170">
        <f t="shared" si="12"/>
        <v>80</v>
      </c>
      <c r="B85" s="173" t="s">
        <v>1913</v>
      </c>
      <c r="C85" s="182" t="str">
        <f t="array" ref="C85">_xlfn.XLOOKUP(G85,DATABASE!$A$2:$A$806,DATABASE!$B$2:$B$806)</f>
        <v>ATM BAPENDA Banyuwangi, Jl. Agung Suprapto No. 140 Mojopanggung Banyuwangi</v>
      </c>
      <c r="D85" s="184" t="str">
        <f t="array" ref="D85">_xlfn.XLOOKUP(G85,DATABASE!$A$2:$A$808,DATABASE!$C$2:$C$808)</f>
        <v>ATM</v>
      </c>
      <c r="E85" s="184" t="s">
        <v>351</v>
      </c>
      <c r="F85" s="184" t="s">
        <v>243</v>
      </c>
      <c r="G85" s="184" t="s">
        <v>1762</v>
      </c>
      <c r="H85" s="184">
        <v>202512.0</v>
      </c>
      <c r="I85" s="184" t="s">
        <v>1258</v>
      </c>
      <c r="J85" s="182"/>
      <c r="K85" s="184"/>
      <c r="L85" s="294" t="s">
        <v>1764</v>
      </c>
      <c r="M85" s="295" t="s">
        <v>2438</v>
      </c>
      <c r="N85" s="191"/>
      <c r="O85" s="192">
        <v>0.05831</v>
      </c>
      <c r="P85" s="194"/>
      <c r="Q85" s="195">
        <f t="shared" ref="Q85:R85" si="94">(O85*24*3600*30/8)/100000</f>
        <v>0.1889244</v>
      </c>
      <c r="R85" s="195">
        <f t="shared" si="94"/>
        <v>0</v>
      </c>
      <c r="S85" s="200">
        <v>0.0</v>
      </c>
      <c r="T85" s="201">
        <f t="shared" si="14"/>
        <v>1</v>
      </c>
      <c r="U85" s="201">
        <v>0.99</v>
      </c>
      <c r="V85" s="182">
        <v>720.0</v>
      </c>
      <c r="W85" s="182">
        <f t="shared" si="3"/>
        <v>0</v>
      </c>
      <c r="X85" s="203" t="s">
        <v>291</v>
      </c>
      <c r="Y85" s="204">
        <v>1300000.0</v>
      </c>
      <c r="Z85" s="182"/>
      <c r="AA85" s="182"/>
      <c r="AB85" s="182"/>
      <c r="AC85" s="182"/>
      <c r="AD85" s="182"/>
      <c r="AE85" s="206">
        <f t="shared" si="86"/>
        <v>1300000</v>
      </c>
      <c r="AF85" s="207">
        <f t="shared" si="5"/>
        <v>1300000</v>
      </c>
      <c r="AG85" s="184"/>
      <c r="AH85" s="184"/>
      <c r="AI85" s="184"/>
      <c r="AJ85" s="210" t="s">
        <v>1762</v>
      </c>
      <c r="AK85" s="38" t="s">
        <v>1258</v>
      </c>
      <c r="AL85" s="38"/>
      <c r="AM85" s="38" t="s">
        <v>1258</v>
      </c>
      <c r="AN85" s="38" t="b">
        <f t="shared" si="7"/>
        <v>1</v>
      </c>
      <c r="AO85" s="42">
        <v>1300000.0</v>
      </c>
      <c r="AP85" s="215" t="b">
        <f t="shared" si="8"/>
        <v>1</v>
      </c>
      <c r="AQ85" s="211"/>
      <c r="AR85" s="216">
        <f t="shared" si="9"/>
        <v>0</v>
      </c>
      <c r="AS85" s="217">
        <f t="shared" si="10"/>
        <v>0</v>
      </c>
      <c r="AT85" s="218">
        <f t="shared" si="11"/>
        <v>0</v>
      </c>
      <c r="AU85" s="373"/>
      <c r="AV85" s="46"/>
      <c r="AW85" s="46"/>
      <c r="AX85" s="46"/>
      <c r="AY85" s="46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56"/>
      <c r="BW85" s="56"/>
      <c r="BX85" s="56"/>
      <c r="BY85" s="56"/>
      <c r="BZ85" s="56"/>
      <c r="CA85" s="56"/>
      <c r="CB85" s="56"/>
      <c r="CC85" s="56"/>
      <c r="CD85" s="56"/>
    </row>
    <row r="86" ht="22.5" customHeight="1">
      <c r="A86" s="170">
        <f t="shared" si="12"/>
        <v>81</v>
      </c>
      <c r="B86" s="173" t="s">
        <v>1913</v>
      </c>
      <c r="C86" s="182" t="str">
        <f t="array" ref="C86">_xlfn.XLOOKUP(G86,DATABASE!$A$2:$A$806,DATABASE!$B$2:$B$806)</f>
        <v>ATM Pemkab BWI, Jl. A. Yani No.100 Banyuwangi</v>
      </c>
      <c r="D86" s="184" t="str">
        <f t="array" ref="D86">_xlfn.XLOOKUP(G86,DATABASE!$A$2:$A$808,DATABASE!$C$2:$C$808)</f>
        <v>ATM</v>
      </c>
      <c r="E86" s="184" t="s">
        <v>351</v>
      </c>
      <c r="F86" s="184" t="s">
        <v>243</v>
      </c>
      <c r="G86" s="184" t="s">
        <v>2024</v>
      </c>
      <c r="H86" s="184">
        <v>202512.0</v>
      </c>
      <c r="I86" s="184" t="s">
        <v>1258</v>
      </c>
      <c r="J86" s="182"/>
      <c r="K86" s="184"/>
      <c r="L86" s="294" t="s">
        <v>2099</v>
      </c>
      <c r="M86" s="295" t="s">
        <v>2463</v>
      </c>
      <c r="N86" s="191"/>
      <c r="O86" s="192">
        <v>0.05954999999999999</v>
      </c>
      <c r="P86" s="194"/>
      <c r="Q86" s="195">
        <f t="shared" ref="Q86:R86" si="95">(O86*24*3600*30/8)/100000</f>
        <v>0.192942</v>
      </c>
      <c r="R86" s="195">
        <f t="shared" si="95"/>
        <v>0</v>
      </c>
      <c r="S86" s="200">
        <v>0.0</v>
      </c>
      <c r="T86" s="201">
        <f t="shared" si="14"/>
        <v>1</v>
      </c>
      <c r="U86" s="201">
        <v>0.99</v>
      </c>
      <c r="V86" s="182">
        <v>720.0</v>
      </c>
      <c r="W86" s="182">
        <f t="shared" si="3"/>
        <v>0</v>
      </c>
      <c r="X86" s="203" t="s">
        <v>291</v>
      </c>
      <c r="Y86" s="204">
        <v>1300000.0</v>
      </c>
      <c r="Z86" s="182"/>
      <c r="AA86" s="182"/>
      <c r="AB86" s="182"/>
      <c r="AC86" s="182"/>
      <c r="AD86" s="182"/>
      <c r="AE86" s="206">
        <f t="shared" si="86"/>
        <v>1300000</v>
      </c>
      <c r="AF86" s="207">
        <f t="shared" si="5"/>
        <v>1300000</v>
      </c>
      <c r="AG86" s="184"/>
      <c r="AH86" s="184"/>
      <c r="AI86" s="184"/>
      <c r="AJ86" s="210" t="s">
        <v>2024</v>
      </c>
      <c r="AK86" s="38" t="s">
        <v>1258</v>
      </c>
      <c r="AL86" s="38"/>
      <c r="AM86" s="38" t="str">
        <f t="shared" ref="AM86:AM93" si="97">VLOOKUP(AJ86,'[1]Master Jaringan Des 2025(792)'!$D$2:$E$795,2,0)</f>
        <v>#REF!</v>
      </c>
      <c r="AN86" s="38" t="str">
        <f t="shared" si="7"/>
        <v>#REF!</v>
      </c>
      <c r="AO86" s="42">
        <v>1300000.0</v>
      </c>
      <c r="AP86" s="215" t="b">
        <f t="shared" si="8"/>
        <v>1</v>
      </c>
      <c r="AQ86" s="211"/>
      <c r="AR86" s="216">
        <f t="shared" si="9"/>
        <v>0</v>
      </c>
      <c r="AS86" s="217">
        <f t="shared" si="10"/>
        <v>0</v>
      </c>
      <c r="AT86" s="218">
        <f t="shared" si="11"/>
        <v>0</v>
      </c>
      <c r="AU86" s="373"/>
      <c r="AV86" s="46"/>
      <c r="AW86" s="46"/>
      <c r="AX86" s="46"/>
      <c r="AY86" s="46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56"/>
      <c r="BW86" s="56"/>
      <c r="BX86" s="56"/>
      <c r="BY86" s="56"/>
      <c r="BZ86" s="56"/>
      <c r="CA86" s="56"/>
      <c r="CB86" s="56"/>
      <c r="CC86" s="56"/>
      <c r="CD86" s="56"/>
    </row>
    <row r="87" ht="22.5" customHeight="1">
      <c r="A87" s="170">
        <f t="shared" si="12"/>
        <v>82</v>
      </c>
      <c r="B87" s="173" t="s">
        <v>1913</v>
      </c>
      <c r="C87" s="182" t="str">
        <f t="array" ref="C87">_xlfn.XLOOKUP(G87,DATABASE!$A$2:$A$806,DATABASE!$B$2:$B$806)</f>
        <v>Payment Point Pratama Bwi JL.Adi Sucipto 27A Tukang Kayu Bwi</v>
      </c>
      <c r="D87" s="184" t="str">
        <f t="array" ref="D87">_xlfn.XLOOKUP(G87,DATABASE!$A$2:$A$808,DATABASE!$C$2:$C$808)</f>
        <v>PAYMENT POINT</v>
      </c>
      <c r="E87" s="184" t="s">
        <v>351</v>
      </c>
      <c r="F87" s="184" t="s">
        <v>243</v>
      </c>
      <c r="G87" s="184" t="s">
        <v>2036</v>
      </c>
      <c r="H87" s="184">
        <v>202512.0</v>
      </c>
      <c r="I87" s="184" t="s">
        <v>461</v>
      </c>
      <c r="J87" s="182"/>
      <c r="K87" s="184"/>
      <c r="L87" s="294" t="s">
        <v>2062</v>
      </c>
      <c r="M87" s="295" t="s">
        <v>2485</v>
      </c>
      <c r="N87" s="191"/>
      <c r="O87" s="192">
        <v>1.99784</v>
      </c>
      <c r="P87" s="194"/>
      <c r="Q87" s="195">
        <f t="shared" ref="Q87:R87" si="96">(O87*24*3600*30/8)/100000</f>
        <v>6.4730016</v>
      </c>
      <c r="R87" s="195">
        <f t="shared" si="96"/>
        <v>0</v>
      </c>
      <c r="S87" s="200">
        <v>0.0</v>
      </c>
      <c r="T87" s="201">
        <f t="shared" si="14"/>
        <v>1</v>
      </c>
      <c r="U87" s="201">
        <v>0.99</v>
      </c>
      <c r="V87" s="182">
        <v>720.0</v>
      </c>
      <c r="W87" s="182">
        <f t="shared" si="3"/>
        <v>0</v>
      </c>
      <c r="X87" s="203" t="s">
        <v>291</v>
      </c>
      <c r="Y87" s="204">
        <v>2319819.0</v>
      </c>
      <c r="Z87" s="182"/>
      <c r="AA87" s="182"/>
      <c r="AB87" s="182"/>
      <c r="AC87" s="182"/>
      <c r="AD87" s="182"/>
      <c r="AE87" s="206">
        <f t="shared" si="86"/>
        <v>2319819</v>
      </c>
      <c r="AF87" s="207">
        <f t="shared" si="5"/>
        <v>2319819</v>
      </c>
      <c r="AG87" s="184"/>
      <c r="AH87" s="184"/>
      <c r="AI87" s="184"/>
      <c r="AJ87" s="210" t="s">
        <v>2036</v>
      </c>
      <c r="AK87" s="38" t="s">
        <v>461</v>
      </c>
      <c r="AL87" s="38"/>
      <c r="AM87" s="38" t="str">
        <f t="shared" si="97"/>
        <v>#REF!</v>
      </c>
      <c r="AN87" s="38" t="str">
        <f t="shared" si="7"/>
        <v>#REF!</v>
      </c>
      <c r="AO87" s="42">
        <v>2319819.0</v>
      </c>
      <c r="AP87" s="215" t="b">
        <f t="shared" si="8"/>
        <v>1</v>
      </c>
      <c r="AQ87" s="211"/>
      <c r="AR87" s="216">
        <f t="shared" si="9"/>
        <v>0</v>
      </c>
      <c r="AS87" s="217">
        <f t="shared" si="10"/>
        <v>0</v>
      </c>
      <c r="AT87" s="218">
        <f t="shared" si="11"/>
        <v>0</v>
      </c>
      <c r="AU87" s="373"/>
      <c r="AV87" s="46"/>
      <c r="AW87" s="46"/>
      <c r="AX87" s="46"/>
      <c r="AY87" s="46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56"/>
      <c r="BW87" s="56"/>
      <c r="BX87" s="56"/>
      <c r="BY87" s="56"/>
      <c r="BZ87" s="56"/>
      <c r="CA87" s="56"/>
      <c r="CB87" s="56"/>
      <c r="CC87" s="56"/>
      <c r="CD87" s="56"/>
    </row>
    <row r="88" ht="22.5" customHeight="1">
      <c r="A88" s="170">
        <f t="shared" si="12"/>
        <v>83</v>
      </c>
      <c r="B88" s="173" t="s">
        <v>1913</v>
      </c>
      <c r="C88" s="182" t="str">
        <f t="array" ref="C88">_xlfn.XLOOKUP(G88,DATABASE!$A$2:$A$806,DATABASE!$B$2:$B$806)</f>
        <v>Capem Rogojampi JL.Raya Senti 187 Rogojampi</v>
      </c>
      <c r="D88" s="184" t="str">
        <f t="array" ref="D88">_xlfn.XLOOKUP(G88,DATABASE!$A$2:$A$808,DATABASE!$C$2:$C$808)</f>
        <v>CAPEM</v>
      </c>
      <c r="E88" s="184" t="s">
        <v>351</v>
      </c>
      <c r="F88" s="184" t="s">
        <v>243</v>
      </c>
      <c r="G88" s="184" t="s">
        <v>1127</v>
      </c>
      <c r="H88" s="184">
        <v>202512.0</v>
      </c>
      <c r="I88" s="184" t="s">
        <v>753</v>
      </c>
      <c r="J88" s="182"/>
      <c r="K88" s="184"/>
      <c r="L88" s="294" t="s">
        <v>1129</v>
      </c>
      <c r="M88" s="295" t="s">
        <v>2506</v>
      </c>
      <c r="N88" s="191"/>
      <c r="O88" s="192">
        <v>23.7</v>
      </c>
      <c r="P88" s="194"/>
      <c r="Q88" s="195">
        <f t="shared" ref="Q88:R88" si="98">(O88*24*3600*30/8)/100000</f>
        <v>76.788</v>
      </c>
      <c r="R88" s="195">
        <f t="shared" si="98"/>
        <v>0</v>
      </c>
      <c r="S88" s="200">
        <v>0.0</v>
      </c>
      <c r="T88" s="201">
        <f t="shared" si="14"/>
        <v>1</v>
      </c>
      <c r="U88" s="201">
        <v>0.99</v>
      </c>
      <c r="V88" s="182">
        <v>720.0</v>
      </c>
      <c r="W88" s="182">
        <f t="shared" si="3"/>
        <v>0</v>
      </c>
      <c r="X88" s="203" t="s">
        <v>291</v>
      </c>
      <c r="Y88" s="204">
        <v>2792792.0</v>
      </c>
      <c r="Z88" s="182"/>
      <c r="AA88" s="182"/>
      <c r="AB88" s="182"/>
      <c r="AC88" s="182"/>
      <c r="AD88" s="182"/>
      <c r="AE88" s="206">
        <f t="shared" si="86"/>
        <v>2792792</v>
      </c>
      <c r="AF88" s="207">
        <f t="shared" si="5"/>
        <v>2792792</v>
      </c>
      <c r="AG88" s="184"/>
      <c r="AH88" s="184"/>
      <c r="AI88" s="184"/>
      <c r="AJ88" s="210" t="s">
        <v>1127</v>
      </c>
      <c r="AK88" s="38" t="s">
        <v>753</v>
      </c>
      <c r="AL88" s="38"/>
      <c r="AM88" s="38" t="str">
        <f t="shared" si="97"/>
        <v>#REF!</v>
      </c>
      <c r="AN88" s="38" t="str">
        <f t="shared" si="7"/>
        <v>#REF!</v>
      </c>
      <c r="AO88" s="42">
        <v>2792792.0</v>
      </c>
      <c r="AP88" s="215" t="b">
        <f t="shared" si="8"/>
        <v>1</v>
      </c>
      <c r="AQ88" s="211"/>
      <c r="AR88" s="216">
        <f t="shared" si="9"/>
        <v>0</v>
      </c>
      <c r="AS88" s="217">
        <f t="shared" si="10"/>
        <v>0</v>
      </c>
      <c r="AT88" s="218">
        <f t="shared" si="11"/>
        <v>0</v>
      </c>
      <c r="AU88" s="373"/>
      <c r="AV88" s="46"/>
      <c r="AW88" s="46"/>
      <c r="AX88" s="46"/>
      <c r="AY88" s="46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56"/>
      <c r="BW88" s="56"/>
      <c r="BX88" s="56"/>
      <c r="BY88" s="56"/>
      <c r="BZ88" s="56"/>
      <c r="CA88" s="56"/>
      <c r="CB88" s="56"/>
      <c r="CC88" s="56"/>
      <c r="CD88" s="56"/>
    </row>
    <row r="89" ht="22.5" customHeight="1">
      <c r="A89" s="170">
        <f t="shared" si="12"/>
        <v>84</v>
      </c>
      <c r="B89" s="173" t="s">
        <v>1913</v>
      </c>
      <c r="C89" s="182" t="str">
        <f t="array" ref="C89">_xlfn.XLOOKUP(G89,DATABASE!$A$2:$A$806,DATABASE!$B$2:$B$806)</f>
        <v>Samsat Online Genteng Banyuwangi Jl. Diponegoro 33 Banyuwangi</v>
      </c>
      <c r="D89" s="184" t="str">
        <f t="array" ref="D89">_xlfn.XLOOKUP(G89,DATABASE!$A$2:$A$808,DATABASE!$C$2:$C$808)</f>
        <v>SAMSAT ONLINE</v>
      </c>
      <c r="E89" s="184" t="s">
        <v>351</v>
      </c>
      <c r="F89" s="184" t="s">
        <v>243</v>
      </c>
      <c r="G89" s="184" t="s">
        <v>336</v>
      </c>
      <c r="H89" s="184">
        <v>202512.0</v>
      </c>
      <c r="I89" s="184" t="s">
        <v>480</v>
      </c>
      <c r="J89" s="182"/>
      <c r="K89" s="184"/>
      <c r="L89" s="294" t="s">
        <v>338</v>
      </c>
      <c r="M89" s="295" t="s">
        <v>2530</v>
      </c>
      <c r="N89" s="191"/>
      <c r="O89" s="192">
        <v>6.25825</v>
      </c>
      <c r="P89" s="194"/>
      <c r="Q89" s="195">
        <f t="shared" ref="Q89:R89" si="99">(O89*24*3600*30/8)/100000</f>
        <v>20.27673</v>
      </c>
      <c r="R89" s="195">
        <f t="shared" si="99"/>
        <v>0</v>
      </c>
      <c r="S89" s="200">
        <v>0.0</v>
      </c>
      <c r="T89" s="201">
        <f t="shared" si="14"/>
        <v>1</v>
      </c>
      <c r="U89" s="201">
        <v>0.99</v>
      </c>
      <c r="V89" s="182">
        <v>720.0</v>
      </c>
      <c r="W89" s="182">
        <f t="shared" si="3"/>
        <v>0</v>
      </c>
      <c r="X89" s="203" t="s">
        <v>291</v>
      </c>
      <c r="Y89" s="204">
        <v>1950000.0</v>
      </c>
      <c r="Z89" s="182"/>
      <c r="AA89" s="182"/>
      <c r="AB89" s="182"/>
      <c r="AC89" s="182"/>
      <c r="AD89" s="182"/>
      <c r="AE89" s="206">
        <f t="shared" si="86"/>
        <v>1950000</v>
      </c>
      <c r="AF89" s="207">
        <f t="shared" si="5"/>
        <v>1950000</v>
      </c>
      <c r="AG89" s="184"/>
      <c r="AH89" s="184"/>
      <c r="AI89" s="184"/>
      <c r="AJ89" s="210" t="s">
        <v>336</v>
      </c>
      <c r="AK89" s="38" t="s">
        <v>480</v>
      </c>
      <c r="AL89" s="38"/>
      <c r="AM89" s="38" t="str">
        <f t="shared" si="97"/>
        <v>#REF!</v>
      </c>
      <c r="AN89" s="38" t="str">
        <f t="shared" si="7"/>
        <v>#REF!</v>
      </c>
      <c r="AO89" s="42">
        <v>1950000.0</v>
      </c>
      <c r="AP89" s="215" t="b">
        <f t="shared" si="8"/>
        <v>1</v>
      </c>
      <c r="AQ89" s="211"/>
      <c r="AR89" s="216">
        <f t="shared" si="9"/>
        <v>0</v>
      </c>
      <c r="AS89" s="217">
        <f t="shared" si="10"/>
        <v>0</v>
      </c>
      <c r="AT89" s="218">
        <f t="shared" si="11"/>
        <v>0</v>
      </c>
      <c r="AU89" s="373"/>
      <c r="AV89" s="46"/>
      <c r="AW89" s="46"/>
      <c r="AX89" s="46"/>
      <c r="AY89" s="46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56"/>
      <c r="BW89" s="56"/>
      <c r="BX89" s="56"/>
      <c r="BY89" s="56"/>
      <c r="BZ89" s="56"/>
      <c r="CA89" s="56"/>
      <c r="CB89" s="56"/>
      <c r="CC89" s="56"/>
      <c r="CD89" s="56"/>
    </row>
    <row r="90" ht="22.5" customHeight="1">
      <c r="A90" s="170">
        <f t="shared" si="12"/>
        <v>85</v>
      </c>
      <c r="B90" s="173" t="s">
        <v>1913</v>
      </c>
      <c r="C90" s="182" t="str">
        <f t="array" ref="C90">_xlfn.XLOOKUP(G90,DATABASE!$A$2:$A$806,DATABASE!$B$2:$B$806)</f>
        <v>Kantor Kas Srono Jl.Raya Srono Banyuwangi</v>
      </c>
      <c r="D90" s="184" t="str">
        <f t="array" ref="D90">_xlfn.XLOOKUP(G90,DATABASE!$A$2:$A$808,DATABASE!$C$2:$C$808)</f>
        <v>KANTOR KAS</v>
      </c>
      <c r="E90" s="184" t="s">
        <v>351</v>
      </c>
      <c r="F90" s="184" t="s">
        <v>243</v>
      </c>
      <c r="G90" s="184" t="s">
        <v>2067</v>
      </c>
      <c r="H90" s="184">
        <v>202512.0</v>
      </c>
      <c r="I90" s="184" t="s">
        <v>461</v>
      </c>
      <c r="J90" s="182"/>
      <c r="K90" s="184"/>
      <c r="L90" s="294" t="s">
        <v>2550</v>
      </c>
      <c r="M90" s="303">
        <v>43382.0</v>
      </c>
      <c r="N90" s="191"/>
      <c r="O90" s="192">
        <v>39.86</v>
      </c>
      <c r="P90" s="194"/>
      <c r="Q90" s="195">
        <f t="shared" ref="Q90:R90" si="100">(O90*24*3600*30/8)/100000</f>
        <v>129.1464</v>
      </c>
      <c r="R90" s="195">
        <f t="shared" si="100"/>
        <v>0</v>
      </c>
      <c r="S90" s="200">
        <v>0.0</v>
      </c>
      <c r="T90" s="201">
        <f t="shared" si="14"/>
        <v>1</v>
      </c>
      <c r="U90" s="201">
        <v>0.99</v>
      </c>
      <c r="V90" s="182">
        <v>720.0</v>
      </c>
      <c r="W90" s="182">
        <f t="shared" si="3"/>
        <v>0</v>
      </c>
      <c r="X90" s="203" t="s">
        <v>291</v>
      </c>
      <c r="Y90" s="204">
        <v>2319819.0</v>
      </c>
      <c r="Z90" s="182"/>
      <c r="AA90" s="182"/>
      <c r="AB90" s="182"/>
      <c r="AC90" s="182"/>
      <c r="AD90" s="182"/>
      <c r="AE90" s="206">
        <f t="shared" si="86"/>
        <v>2319819</v>
      </c>
      <c r="AF90" s="207">
        <f t="shared" si="5"/>
        <v>2319819</v>
      </c>
      <c r="AG90" s="184"/>
      <c r="AH90" s="184"/>
      <c r="AI90" s="184"/>
      <c r="AJ90" s="210" t="s">
        <v>2067</v>
      </c>
      <c r="AK90" s="38" t="s">
        <v>461</v>
      </c>
      <c r="AL90" s="38"/>
      <c r="AM90" s="38" t="str">
        <f t="shared" si="97"/>
        <v>#REF!</v>
      </c>
      <c r="AN90" s="38" t="str">
        <f t="shared" si="7"/>
        <v>#REF!</v>
      </c>
      <c r="AO90" s="42">
        <v>2319819.0</v>
      </c>
      <c r="AP90" s="215" t="b">
        <f t="shared" si="8"/>
        <v>1</v>
      </c>
      <c r="AQ90" s="211"/>
      <c r="AR90" s="216">
        <f t="shared" si="9"/>
        <v>0</v>
      </c>
      <c r="AS90" s="217">
        <f t="shared" si="10"/>
        <v>0</v>
      </c>
      <c r="AT90" s="218">
        <f t="shared" si="11"/>
        <v>0</v>
      </c>
      <c r="AU90" s="373"/>
      <c r="AV90" s="46"/>
      <c r="AW90" s="46"/>
      <c r="AX90" s="46"/>
      <c r="AY90" s="46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56"/>
      <c r="BW90" s="56"/>
      <c r="BX90" s="56"/>
      <c r="BY90" s="56"/>
      <c r="BZ90" s="56"/>
      <c r="CA90" s="56"/>
      <c r="CB90" s="56"/>
      <c r="CC90" s="56"/>
      <c r="CD90" s="56"/>
    </row>
    <row r="91" ht="22.5" customHeight="1">
      <c r="A91" s="170">
        <f t="shared" si="12"/>
        <v>86</v>
      </c>
      <c r="B91" s="173" t="s">
        <v>1913</v>
      </c>
      <c r="C91" s="182" t="str">
        <f t="array" ref="C91">_xlfn.XLOOKUP(G91,DATABASE!$A$2:$A$806,DATABASE!$B$2:$B$806)</f>
        <v>Payment Point Sistem Administrasi Manunggal Satu Atap Benculuk Jl.Jend Basuki Rahmat,Benculuk,BWI</v>
      </c>
      <c r="D91" s="184" t="str">
        <f t="array" ref="D91">_xlfn.XLOOKUP(G91,DATABASE!$A$2:$A$808,DATABASE!$C$2:$C$808)</f>
        <v>PAYMENT POINT</v>
      </c>
      <c r="E91" s="184" t="s">
        <v>351</v>
      </c>
      <c r="F91" s="184" t="s">
        <v>243</v>
      </c>
      <c r="G91" s="184" t="s">
        <v>2079</v>
      </c>
      <c r="H91" s="184">
        <v>202512.0</v>
      </c>
      <c r="I91" s="184" t="s">
        <v>461</v>
      </c>
      <c r="J91" s="182"/>
      <c r="K91" s="184"/>
      <c r="L91" s="294" t="s">
        <v>2278</v>
      </c>
      <c r="M91" s="303">
        <v>43563.0</v>
      </c>
      <c r="N91" s="191"/>
      <c r="O91" s="192">
        <v>1.79813</v>
      </c>
      <c r="P91" s="194"/>
      <c r="Q91" s="195">
        <f t="shared" ref="Q91:R91" si="101">(O91*24*3600*30/8)/100000</f>
        <v>5.8259412</v>
      </c>
      <c r="R91" s="195">
        <f t="shared" si="101"/>
        <v>0</v>
      </c>
      <c r="S91" s="200">
        <v>0.0</v>
      </c>
      <c r="T91" s="201">
        <f t="shared" si="14"/>
        <v>1</v>
      </c>
      <c r="U91" s="201">
        <v>0.99</v>
      </c>
      <c r="V91" s="182">
        <v>720.0</v>
      </c>
      <c r="W91" s="182">
        <f t="shared" si="3"/>
        <v>0</v>
      </c>
      <c r="X91" s="203" t="s">
        <v>291</v>
      </c>
      <c r="Y91" s="204">
        <v>2319819.0</v>
      </c>
      <c r="Z91" s="182"/>
      <c r="AA91" s="182"/>
      <c r="AB91" s="182"/>
      <c r="AC91" s="182"/>
      <c r="AD91" s="182"/>
      <c r="AE91" s="206">
        <f t="shared" si="86"/>
        <v>2319819</v>
      </c>
      <c r="AF91" s="207">
        <f t="shared" si="5"/>
        <v>2319819</v>
      </c>
      <c r="AG91" s="184"/>
      <c r="AH91" s="184"/>
      <c r="AI91" s="184"/>
      <c r="AJ91" s="210" t="s">
        <v>2079</v>
      </c>
      <c r="AK91" s="38" t="s">
        <v>461</v>
      </c>
      <c r="AL91" s="38"/>
      <c r="AM91" s="38" t="str">
        <f t="shared" si="97"/>
        <v>#REF!</v>
      </c>
      <c r="AN91" s="38" t="str">
        <f t="shared" si="7"/>
        <v>#REF!</v>
      </c>
      <c r="AO91" s="42">
        <v>2319819.0</v>
      </c>
      <c r="AP91" s="215" t="b">
        <f t="shared" si="8"/>
        <v>1</v>
      </c>
      <c r="AQ91" s="211"/>
      <c r="AR91" s="216">
        <f t="shared" si="9"/>
        <v>0</v>
      </c>
      <c r="AS91" s="217">
        <f t="shared" si="10"/>
        <v>0</v>
      </c>
      <c r="AT91" s="218">
        <f t="shared" si="11"/>
        <v>0</v>
      </c>
      <c r="AU91" s="373"/>
      <c r="AV91" s="46"/>
      <c r="AW91" s="46"/>
      <c r="AX91" s="46"/>
      <c r="AY91" s="46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56"/>
      <c r="BW91" s="56"/>
      <c r="BX91" s="56"/>
      <c r="BY91" s="56"/>
      <c r="BZ91" s="56"/>
      <c r="CA91" s="56"/>
      <c r="CB91" s="56"/>
      <c r="CC91" s="56"/>
      <c r="CD91" s="56"/>
    </row>
    <row r="92" ht="22.5" customHeight="1">
      <c r="A92" s="170">
        <f t="shared" si="12"/>
        <v>87</v>
      </c>
      <c r="B92" s="173" t="s">
        <v>1913</v>
      </c>
      <c r="C92" s="182" t="str">
        <f t="array" ref="C92">_xlfn.XLOOKUP(G92,DATABASE!$A$2:$A$806,DATABASE!$B$2:$B$806)</f>
        <v>ATM Hotel Luminor Jl.Yos Sudaro 66, Klatak,Bwi</v>
      </c>
      <c r="D92" s="184" t="str">
        <f t="array" ref="D92">_xlfn.XLOOKUP(G92,DATABASE!$A$2:$A$808,DATABASE!$C$2:$C$808)</f>
        <v>ATM</v>
      </c>
      <c r="E92" s="184" t="s">
        <v>351</v>
      </c>
      <c r="F92" s="184" t="s">
        <v>243</v>
      </c>
      <c r="G92" s="184" t="s">
        <v>2091</v>
      </c>
      <c r="H92" s="184">
        <v>202512.0</v>
      </c>
      <c r="I92" s="184" t="s">
        <v>1258</v>
      </c>
      <c r="J92" s="182"/>
      <c r="K92" s="184"/>
      <c r="L92" s="294" t="s">
        <v>2371</v>
      </c>
      <c r="M92" s="295" t="s">
        <v>2584</v>
      </c>
      <c r="N92" s="191"/>
      <c r="O92" s="192">
        <v>6.82</v>
      </c>
      <c r="P92" s="194"/>
      <c r="Q92" s="195">
        <f t="shared" ref="Q92:R92" si="102">(O92*24*3600*30/8)/100000</f>
        <v>22.0968</v>
      </c>
      <c r="R92" s="195">
        <f t="shared" si="102"/>
        <v>0</v>
      </c>
      <c r="S92" s="200">
        <v>0.0</v>
      </c>
      <c r="T92" s="201">
        <f t="shared" si="14"/>
        <v>1</v>
      </c>
      <c r="U92" s="201">
        <v>0.99</v>
      </c>
      <c r="V92" s="182">
        <v>720.0</v>
      </c>
      <c r="W92" s="182">
        <f t="shared" si="3"/>
        <v>0</v>
      </c>
      <c r="X92" s="203" t="s">
        <v>291</v>
      </c>
      <c r="Y92" s="204">
        <v>1300000.0</v>
      </c>
      <c r="Z92" s="182"/>
      <c r="AA92" s="182"/>
      <c r="AB92" s="182"/>
      <c r="AC92" s="182"/>
      <c r="AD92" s="182"/>
      <c r="AE92" s="206">
        <f t="shared" si="86"/>
        <v>1300000</v>
      </c>
      <c r="AF92" s="207">
        <f t="shared" si="5"/>
        <v>1300000</v>
      </c>
      <c r="AG92" s="184"/>
      <c r="AH92" s="184"/>
      <c r="AI92" s="184"/>
      <c r="AJ92" s="210" t="s">
        <v>2091</v>
      </c>
      <c r="AK92" s="38" t="s">
        <v>1258</v>
      </c>
      <c r="AL92" s="38"/>
      <c r="AM92" s="38" t="str">
        <f t="shared" si="97"/>
        <v>#REF!</v>
      </c>
      <c r="AN92" s="38" t="str">
        <f t="shared" si="7"/>
        <v>#REF!</v>
      </c>
      <c r="AO92" s="42">
        <v>1300000.0</v>
      </c>
      <c r="AP92" s="215" t="b">
        <f t="shared" si="8"/>
        <v>1</v>
      </c>
      <c r="AQ92" s="211"/>
      <c r="AR92" s="216">
        <f t="shared" si="9"/>
        <v>0</v>
      </c>
      <c r="AS92" s="217">
        <f t="shared" si="10"/>
        <v>0</v>
      </c>
      <c r="AT92" s="218">
        <f t="shared" si="11"/>
        <v>0</v>
      </c>
      <c r="AU92" s="373"/>
      <c r="AV92" s="46"/>
      <c r="AW92" s="46"/>
      <c r="AX92" s="46"/>
      <c r="AY92" s="46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56"/>
      <c r="BW92" s="56"/>
      <c r="BX92" s="56"/>
      <c r="BY92" s="56"/>
      <c r="BZ92" s="56"/>
      <c r="CA92" s="56"/>
      <c r="CB92" s="56"/>
      <c r="CC92" s="56"/>
      <c r="CD92" s="56"/>
    </row>
    <row r="93" ht="22.5" customHeight="1">
      <c r="A93" s="170">
        <f t="shared" si="12"/>
        <v>88</v>
      </c>
      <c r="B93" s="173" t="s">
        <v>1913</v>
      </c>
      <c r="C93" s="182" t="str">
        <f t="array" ref="C93">_xlfn.XLOOKUP(G93,DATABASE!$A$2:$A$806,DATABASE!$B$2:$B$806)</f>
        <v>Capem Genteng</v>
      </c>
      <c r="D93" s="184" t="str">
        <f t="array" ref="D93">_xlfn.XLOOKUP(G93,DATABASE!$A$2:$A$808,DATABASE!$C$2:$C$808)</f>
        <v>CAPEM</v>
      </c>
      <c r="E93" s="184" t="s">
        <v>351</v>
      </c>
      <c r="F93" s="184" t="s">
        <v>243</v>
      </c>
      <c r="G93" s="184" t="s">
        <v>1041</v>
      </c>
      <c r="H93" s="184">
        <v>202512.0</v>
      </c>
      <c r="I93" s="184" t="s">
        <v>753</v>
      </c>
      <c r="J93" s="182"/>
      <c r="K93" s="184"/>
      <c r="L93" s="294" t="s">
        <v>1043</v>
      </c>
      <c r="M93" s="303">
        <v>42186.0</v>
      </c>
      <c r="N93" s="191"/>
      <c r="O93" s="192">
        <v>24.25</v>
      </c>
      <c r="P93" s="194"/>
      <c r="Q93" s="195">
        <f t="shared" ref="Q93:R93" si="103">(O93*24*3600*30/8)/100000</f>
        <v>78.57</v>
      </c>
      <c r="R93" s="195">
        <f t="shared" si="103"/>
        <v>0</v>
      </c>
      <c r="S93" s="200">
        <v>0.0</v>
      </c>
      <c r="T93" s="201">
        <f t="shared" si="14"/>
        <v>1</v>
      </c>
      <c r="U93" s="201">
        <v>0.99</v>
      </c>
      <c r="V93" s="182">
        <v>720.0</v>
      </c>
      <c r="W93" s="182">
        <f t="shared" si="3"/>
        <v>0</v>
      </c>
      <c r="X93" s="203" t="s">
        <v>291</v>
      </c>
      <c r="Y93" s="204">
        <v>2792792.0</v>
      </c>
      <c r="Z93" s="182"/>
      <c r="AA93" s="182"/>
      <c r="AB93" s="182"/>
      <c r="AC93" s="182"/>
      <c r="AD93" s="182"/>
      <c r="AE93" s="206">
        <f t="shared" si="86"/>
        <v>2792792</v>
      </c>
      <c r="AF93" s="207">
        <f t="shared" si="5"/>
        <v>2792792</v>
      </c>
      <c r="AG93" s="184"/>
      <c r="AH93" s="184"/>
      <c r="AI93" s="184"/>
      <c r="AJ93" s="210" t="s">
        <v>1041</v>
      </c>
      <c r="AK93" s="38" t="s">
        <v>753</v>
      </c>
      <c r="AL93" s="38"/>
      <c r="AM93" s="38" t="str">
        <f t="shared" si="97"/>
        <v>#REF!</v>
      </c>
      <c r="AN93" s="38" t="str">
        <f t="shared" si="7"/>
        <v>#REF!</v>
      </c>
      <c r="AO93" s="42">
        <v>2792792.0</v>
      </c>
      <c r="AP93" s="215" t="b">
        <f t="shared" si="8"/>
        <v>1</v>
      </c>
      <c r="AQ93" s="211"/>
      <c r="AR93" s="216">
        <f t="shared" si="9"/>
        <v>0</v>
      </c>
      <c r="AS93" s="217">
        <f t="shared" si="10"/>
        <v>0</v>
      </c>
      <c r="AT93" s="218">
        <f t="shared" si="11"/>
        <v>0</v>
      </c>
      <c r="AU93" s="373"/>
      <c r="AV93" s="46"/>
      <c r="AW93" s="46"/>
      <c r="AX93" s="46"/>
      <c r="AY93" s="46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56"/>
      <c r="BW93" s="56"/>
      <c r="BX93" s="56"/>
      <c r="BY93" s="56"/>
      <c r="BZ93" s="56"/>
      <c r="CA93" s="56"/>
      <c r="CB93" s="56"/>
      <c r="CC93" s="56"/>
      <c r="CD93" s="56"/>
    </row>
    <row r="94" ht="22.5" customHeight="1">
      <c r="A94" s="170">
        <f t="shared" si="12"/>
        <v>89</v>
      </c>
      <c r="B94" s="173" t="s">
        <v>1913</v>
      </c>
      <c r="C94" s="182" t="str">
        <f t="array" ref="C94">_xlfn.XLOOKUP(G94,DATABASE!$A$2:$A$806,DATABASE!$B$2:$B$806)</f>
        <v>Kantor Fungsional RSUD Blambangan, JL Letkol Istiqlal 49, Banyuwangi</v>
      </c>
      <c r="D94" s="184" t="str">
        <f t="array" ref="D94">_xlfn.XLOOKUP(G94,DATABASE!$A$2:$A$808,DATABASE!$C$2:$C$808)</f>
        <v>KANTOR FUNGSIONAL</v>
      </c>
      <c r="E94" s="184" t="s">
        <v>351</v>
      </c>
      <c r="F94" s="184" t="s">
        <v>243</v>
      </c>
      <c r="G94" s="184" t="s">
        <v>2116</v>
      </c>
      <c r="H94" s="184">
        <v>202512.0</v>
      </c>
      <c r="I94" s="184" t="s">
        <v>461</v>
      </c>
      <c r="J94" s="182"/>
      <c r="K94" s="184"/>
      <c r="L94" s="294" t="s">
        <v>2549</v>
      </c>
      <c r="M94" s="295" t="s">
        <v>2628</v>
      </c>
      <c r="N94" s="191"/>
      <c r="O94" s="192">
        <v>43.38</v>
      </c>
      <c r="P94" s="194"/>
      <c r="Q94" s="195">
        <f t="shared" ref="Q94:R94" si="104">(O94*24*3600*30/8)/100000</f>
        <v>140.5512</v>
      </c>
      <c r="R94" s="195">
        <f t="shared" si="104"/>
        <v>0</v>
      </c>
      <c r="S94" s="200">
        <v>0.0</v>
      </c>
      <c r="T94" s="201">
        <f t="shared" si="14"/>
        <v>1</v>
      </c>
      <c r="U94" s="201">
        <v>0.99</v>
      </c>
      <c r="V94" s="182">
        <v>720.0</v>
      </c>
      <c r="W94" s="182">
        <f t="shared" si="3"/>
        <v>0</v>
      </c>
      <c r="X94" s="203" t="s">
        <v>291</v>
      </c>
      <c r="Y94" s="204">
        <v>2319819.0</v>
      </c>
      <c r="Z94" s="182"/>
      <c r="AA94" s="182"/>
      <c r="AB94" s="182"/>
      <c r="AC94" s="182"/>
      <c r="AD94" s="182"/>
      <c r="AE94" s="206">
        <f t="shared" si="86"/>
        <v>2319819</v>
      </c>
      <c r="AF94" s="207">
        <f t="shared" si="5"/>
        <v>2319819</v>
      </c>
      <c r="AG94" s="184"/>
      <c r="AH94" s="184"/>
      <c r="AI94" s="184"/>
      <c r="AJ94" s="210" t="s">
        <v>2116</v>
      </c>
      <c r="AK94" s="38" t="s">
        <v>461</v>
      </c>
      <c r="AL94" s="38"/>
      <c r="AM94" s="38" t="s">
        <v>461</v>
      </c>
      <c r="AN94" s="38" t="b">
        <f t="shared" si="7"/>
        <v>1</v>
      </c>
      <c r="AO94" s="42">
        <v>2319819.0</v>
      </c>
      <c r="AP94" s="215" t="b">
        <f t="shared" si="8"/>
        <v>1</v>
      </c>
      <c r="AQ94" s="211"/>
      <c r="AR94" s="216">
        <f t="shared" si="9"/>
        <v>0</v>
      </c>
      <c r="AS94" s="217">
        <f t="shared" si="10"/>
        <v>0</v>
      </c>
      <c r="AT94" s="218">
        <f t="shared" si="11"/>
        <v>0</v>
      </c>
      <c r="AU94" s="373"/>
      <c r="AV94" s="46"/>
      <c r="AW94" s="46"/>
      <c r="AX94" s="46"/>
      <c r="AY94" s="46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56"/>
      <c r="BW94" s="56"/>
      <c r="BX94" s="56"/>
      <c r="BY94" s="56"/>
      <c r="BZ94" s="56"/>
      <c r="CA94" s="56"/>
      <c r="CB94" s="56"/>
      <c r="CC94" s="56"/>
      <c r="CD94" s="56"/>
    </row>
    <row r="95" ht="22.5" customHeight="1">
      <c r="A95" s="170">
        <f t="shared" si="12"/>
        <v>90</v>
      </c>
      <c r="B95" s="173" t="s">
        <v>1913</v>
      </c>
      <c r="C95" s="182" t="str">
        <f t="array" ref="C95">_xlfn.XLOOKUP(G95,DATABASE!$A$2:$A$806,DATABASE!$B$2:$B$806)</f>
        <v>Kantor Kas Pasar Jl. Diponegoro 2, Banyuwangi</v>
      </c>
      <c r="D95" s="184" t="str">
        <f t="array" ref="D95">_xlfn.XLOOKUP(G95,DATABASE!$A$2:$A$808,DATABASE!$C$2:$C$808)</f>
        <v>KANTOR KAS</v>
      </c>
      <c r="E95" s="184" t="s">
        <v>351</v>
      </c>
      <c r="F95" s="184" t="s">
        <v>243</v>
      </c>
      <c r="G95" s="184" t="s">
        <v>2127</v>
      </c>
      <c r="H95" s="184">
        <v>202512.0</v>
      </c>
      <c r="I95" s="184" t="s">
        <v>461</v>
      </c>
      <c r="J95" s="182"/>
      <c r="K95" s="184"/>
      <c r="L95" s="294" t="s">
        <v>2552</v>
      </c>
      <c r="M95" s="295" t="s">
        <v>2628</v>
      </c>
      <c r="N95" s="191"/>
      <c r="O95" s="192">
        <v>7.73</v>
      </c>
      <c r="P95" s="194"/>
      <c r="Q95" s="195">
        <f t="shared" ref="Q95:R95" si="105">(O95*24*3600*30/8)/100000</f>
        <v>25.0452</v>
      </c>
      <c r="R95" s="195">
        <f t="shared" si="105"/>
        <v>0</v>
      </c>
      <c r="S95" s="200">
        <v>0.0</v>
      </c>
      <c r="T95" s="201">
        <f t="shared" si="14"/>
        <v>1</v>
      </c>
      <c r="U95" s="201">
        <v>0.99</v>
      </c>
      <c r="V95" s="182">
        <v>720.0</v>
      </c>
      <c r="W95" s="182">
        <f t="shared" si="3"/>
        <v>0</v>
      </c>
      <c r="X95" s="203" t="s">
        <v>291</v>
      </c>
      <c r="Y95" s="204">
        <v>2319819.0</v>
      </c>
      <c r="Z95" s="182"/>
      <c r="AA95" s="182"/>
      <c r="AB95" s="182"/>
      <c r="AC95" s="182"/>
      <c r="AD95" s="182"/>
      <c r="AE95" s="206">
        <f t="shared" si="86"/>
        <v>2319819</v>
      </c>
      <c r="AF95" s="207">
        <f t="shared" si="5"/>
        <v>2319819</v>
      </c>
      <c r="AG95" s="184"/>
      <c r="AH95" s="184"/>
      <c r="AI95" s="184"/>
      <c r="AJ95" s="210" t="s">
        <v>2127</v>
      </c>
      <c r="AK95" s="38" t="s">
        <v>461</v>
      </c>
      <c r="AL95" s="38"/>
      <c r="AM95" s="38" t="s">
        <v>461</v>
      </c>
      <c r="AN95" s="38" t="b">
        <f t="shared" si="7"/>
        <v>1</v>
      </c>
      <c r="AO95" s="42">
        <v>2319819.0</v>
      </c>
      <c r="AP95" s="215" t="b">
        <f t="shared" si="8"/>
        <v>1</v>
      </c>
      <c r="AQ95" s="211"/>
      <c r="AR95" s="216">
        <f t="shared" si="9"/>
        <v>0</v>
      </c>
      <c r="AS95" s="217">
        <f t="shared" si="10"/>
        <v>0</v>
      </c>
      <c r="AT95" s="218">
        <f t="shared" si="11"/>
        <v>0</v>
      </c>
      <c r="AU95" s="373"/>
      <c r="AV95" s="46"/>
      <c r="AW95" s="46"/>
      <c r="AX95" s="46"/>
      <c r="AY95" s="46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56"/>
      <c r="BW95" s="56"/>
      <c r="BX95" s="56"/>
      <c r="BY95" s="56"/>
      <c r="BZ95" s="56"/>
      <c r="CA95" s="56"/>
      <c r="CB95" s="56"/>
      <c r="CC95" s="56"/>
      <c r="CD95" s="56"/>
    </row>
    <row r="96" ht="22.5" customHeight="1">
      <c r="A96" s="170">
        <f t="shared" si="12"/>
        <v>91</v>
      </c>
      <c r="B96" s="173" t="s">
        <v>1913</v>
      </c>
      <c r="C96" s="182" t="str">
        <f t="array" ref="C96">_xlfn.XLOOKUP(G96,DATABASE!$A$2:$A$806,DATABASE!$B$2:$B$806)</f>
        <v>Kantor Kas Kalibaru Dsn Tegal Pakis,Kalibaruwetan, Kec.Kalibaru, Kab.Banyuwangi, Jatim 68468</v>
      </c>
      <c r="D96" s="184" t="str">
        <f t="array" ref="D96">_xlfn.XLOOKUP(G96,DATABASE!$A$2:$A$808,DATABASE!$C$2:$C$808)</f>
        <v>KANTOR KAS</v>
      </c>
      <c r="E96" s="184" t="s">
        <v>351</v>
      </c>
      <c r="F96" s="184" t="s">
        <v>243</v>
      </c>
      <c r="G96" s="184" t="s">
        <v>2142</v>
      </c>
      <c r="H96" s="184">
        <v>202512.0</v>
      </c>
      <c r="I96" s="184" t="s">
        <v>461</v>
      </c>
      <c r="J96" s="182"/>
      <c r="K96" s="184"/>
      <c r="L96" s="294" t="s">
        <v>2567</v>
      </c>
      <c r="M96" s="303">
        <v>44754.0</v>
      </c>
      <c r="N96" s="191"/>
      <c r="O96" s="192">
        <v>8.27</v>
      </c>
      <c r="P96" s="194"/>
      <c r="Q96" s="195">
        <f t="shared" ref="Q96:R96" si="106">(O96*24*3600*30/8)/100000</f>
        <v>26.7948</v>
      </c>
      <c r="R96" s="195">
        <f t="shared" si="106"/>
        <v>0</v>
      </c>
      <c r="S96" s="200">
        <v>0.0</v>
      </c>
      <c r="T96" s="201">
        <f t="shared" si="14"/>
        <v>1</v>
      </c>
      <c r="U96" s="201">
        <v>0.99</v>
      </c>
      <c r="V96" s="182">
        <v>720.0</v>
      </c>
      <c r="W96" s="182">
        <f t="shared" si="3"/>
        <v>0</v>
      </c>
      <c r="X96" s="203" t="s">
        <v>291</v>
      </c>
      <c r="Y96" s="204">
        <v>2319819.0</v>
      </c>
      <c r="Z96" s="182"/>
      <c r="AA96" s="182"/>
      <c r="AB96" s="182"/>
      <c r="AC96" s="182"/>
      <c r="AD96" s="182"/>
      <c r="AE96" s="206">
        <f t="shared" si="86"/>
        <v>2319819</v>
      </c>
      <c r="AF96" s="207">
        <f t="shared" si="5"/>
        <v>2319819</v>
      </c>
      <c r="AG96" s="184"/>
      <c r="AH96" s="184"/>
      <c r="AI96" s="184"/>
      <c r="AJ96" s="210" t="s">
        <v>2142</v>
      </c>
      <c r="AK96" s="38" t="s">
        <v>461</v>
      </c>
      <c r="AL96" s="38"/>
      <c r="AM96" s="38" t="s">
        <v>461</v>
      </c>
      <c r="AN96" s="38" t="b">
        <f t="shared" si="7"/>
        <v>1</v>
      </c>
      <c r="AO96" s="42">
        <v>2319819.0</v>
      </c>
      <c r="AP96" s="215" t="b">
        <f t="shared" si="8"/>
        <v>1</v>
      </c>
      <c r="AQ96" s="211"/>
      <c r="AR96" s="216">
        <f t="shared" si="9"/>
        <v>0</v>
      </c>
      <c r="AS96" s="217">
        <f t="shared" si="10"/>
        <v>0</v>
      </c>
      <c r="AT96" s="218">
        <f t="shared" si="11"/>
        <v>0</v>
      </c>
      <c r="AU96" s="373"/>
      <c r="AV96" s="46"/>
      <c r="AW96" s="46"/>
      <c r="AX96" s="46"/>
      <c r="AY96" s="46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56"/>
      <c r="BW96" s="56"/>
      <c r="BX96" s="56"/>
      <c r="BY96" s="56"/>
      <c r="BZ96" s="56"/>
      <c r="CA96" s="56"/>
      <c r="CB96" s="56"/>
      <c r="CC96" s="56"/>
      <c r="CD96" s="56"/>
    </row>
    <row r="97" ht="22.5" customHeight="1">
      <c r="A97" s="170">
        <f t="shared" si="12"/>
        <v>92</v>
      </c>
      <c r="B97" s="173" t="s">
        <v>1913</v>
      </c>
      <c r="C97" s="182" t="str">
        <f t="array" ref="C97">_xlfn.XLOOKUP(G97,DATABASE!$A$2:$A$806,DATABASE!$B$2:$B$806)</f>
        <v>Kantor Fungsional Purwoharjo Banyuwangi,Raya Grajagan 05 Banyuwangi</v>
      </c>
      <c r="D97" s="184" t="str">
        <f t="array" ref="D97">_xlfn.XLOOKUP(G97,DATABASE!$A$2:$A$808,DATABASE!$C$2:$C$808)</f>
        <v>KANTOR FUNGSIONAL</v>
      </c>
      <c r="E97" s="184" t="s">
        <v>351</v>
      </c>
      <c r="F97" s="184" t="s">
        <v>243</v>
      </c>
      <c r="G97" s="184" t="s">
        <v>2151</v>
      </c>
      <c r="H97" s="184">
        <v>202512.0</v>
      </c>
      <c r="I97" s="184" t="s">
        <v>461</v>
      </c>
      <c r="J97" s="182"/>
      <c r="K97" s="184"/>
      <c r="L97" s="294" t="s">
        <v>2610</v>
      </c>
      <c r="M97" s="303">
        <v>44874.0</v>
      </c>
      <c r="N97" s="191"/>
      <c r="O97" s="192">
        <v>6.29</v>
      </c>
      <c r="P97" s="194"/>
      <c r="Q97" s="195">
        <f t="shared" ref="Q97:R97" si="107">(O97*24*3600*30/8)/100000</f>
        <v>20.3796</v>
      </c>
      <c r="R97" s="195">
        <f t="shared" si="107"/>
        <v>0</v>
      </c>
      <c r="S97" s="200">
        <v>0.0</v>
      </c>
      <c r="T97" s="201">
        <f t="shared" si="14"/>
        <v>1</v>
      </c>
      <c r="U97" s="201">
        <v>0.99</v>
      </c>
      <c r="V97" s="182">
        <v>720.0</v>
      </c>
      <c r="W97" s="182">
        <f t="shared" si="3"/>
        <v>0</v>
      </c>
      <c r="X97" s="203" t="s">
        <v>291</v>
      </c>
      <c r="Y97" s="204">
        <v>2319819.0</v>
      </c>
      <c r="Z97" s="182"/>
      <c r="AA97" s="182"/>
      <c r="AB97" s="182"/>
      <c r="AC97" s="182"/>
      <c r="AD97" s="182"/>
      <c r="AE97" s="206">
        <f t="shared" si="86"/>
        <v>2319819</v>
      </c>
      <c r="AF97" s="207">
        <f t="shared" si="5"/>
        <v>2319819</v>
      </c>
      <c r="AG97" s="184"/>
      <c r="AH97" s="184"/>
      <c r="AI97" s="184"/>
      <c r="AJ97" s="210" t="s">
        <v>2151</v>
      </c>
      <c r="AK97" s="38" t="s">
        <v>461</v>
      </c>
      <c r="AL97" s="38"/>
      <c r="AM97" s="38" t="s">
        <v>461</v>
      </c>
      <c r="AN97" s="38" t="b">
        <f t="shared" si="7"/>
        <v>1</v>
      </c>
      <c r="AO97" s="42">
        <v>2319819.0</v>
      </c>
      <c r="AP97" s="215" t="b">
        <f t="shared" si="8"/>
        <v>1</v>
      </c>
      <c r="AQ97" s="211"/>
      <c r="AR97" s="216">
        <f t="shared" si="9"/>
        <v>0</v>
      </c>
      <c r="AS97" s="217">
        <f t="shared" si="10"/>
        <v>0</v>
      </c>
      <c r="AT97" s="218">
        <f t="shared" si="11"/>
        <v>0</v>
      </c>
      <c r="AU97" s="373"/>
      <c r="AV97" s="46"/>
      <c r="AW97" s="46"/>
      <c r="AX97" s="46"/>
      <c r="AY97" s="46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56"/>
      <c r="BW97" s="56"/>
      <c r="BX97" s="56"/>
      <c r="BY97" s="56"/>
      <c r="BZ97" s="56"/>
      <c r="CA97" s="56"/>
      <c r="CB97" s="56"/>
      <c r="CC97" s="56"/>
      <c r="CD97" s="56"/>
    </row>
    <row r="98" ht="22.5" customHeight="1">
      <c r="A98" s="170">
        <f t="shared" si="12"/>
        <v>93</v>
      </c>
      <c r="B98" s="173" t="s">
        <v>1913</v>
      </c>
      <c r="C98" s="182" t="str">
        <f t="array" ref="C98">_xlfn.XLOOKUP(G98,DATABASE!$A$2:$A$806,DATABASE!$B$2:$B$806)</f>
        <v>CRM Bandara Blimbingsari Banyuwangi, Jl. Pantai Blimbingsari, Kec. Blimbingsari, Kab. Banyuwangi, Jawa Timur, 68642</v>
      </c>
      <c r="D98" s="184" t="str">
        <f t="array" ref="D98">_xlfn.XLOOKUP(G98,DATABASE!$A$2:$A$808,DATABASE!$C$2:$C$808)</f>
        <v>CRM</v>
      </c>
      <c r="E98" s="184" t="s">
        <v>351</v>
      </c>
      <c r="F98" s="184" t="s">
        <v>243</v>
      </c>
      <c r="G98" s="184" t="s">
        <v>417</v>
      </c>
      <c r="H98" s="184">
        <v>202512.0</v>
      </c>
      <c r="I98" s="184" t="s">
        <v>1258</v>
      </c>
      <c r="J98" s="182"/>
      <c r="K98" s="184"/>
      <c r="L98" s="294" t="s">
        <v>419</v>
      </c>
      <c r="M98" s="295" t="s">
        <v>2711</v>
      </c>
      <c r="N98" s="191"/>
      <c r="O98" s="192">
        <v>0.77857</v>
      </c>
      <c r="P98" s="194"/>
      <c r="Q98" s="195">
        <f t="shared" ref="Q98:R98" si="108">(O98*24*3600*30/8)/100000</f>
        <v>2.5225668</v>
      </c>
      <c r="R98" s="195">
        <f t="shared" si="108"/>
        <v>0</v>
      </c>
      <c r="S98" s="200">
        <v>0.0</v>
      </c>
      <c r="T98" s="201">
        <f t="shared" si="14"/>
        <v>1</v>
      </c>
      <c r="U98" s="201">
        <v>0.99</v>
      </c>
      <c r="V98" s="182">
        <v>720.0</v>
      </c>
      <c r="W98" s="182">
        <f t="shared" si="3"/>
        <v>0</v>
      </c>
      <c r="X98" s="203" t="s">
        <v>291</v>
      </c>
      <c r="Y98" s="204">
        <v>1300000.0</v>
      </c>
      <c r="Z98" s="182"/>
      <c r="AA98" s="182"/>
      <c r="AB98" s="182"/>
      <c r="AC98" s="182"/>
      <c r="AD98" s="182"/>
      <c r="AE98" s="206">
        <f t="shared" si="86"/>
        <v>1300000</v>
      </c>
      <c r="AF98" s="207">
        <f t="shared" si="5"/>
        <v>1300000</v>
      </c>
      <c r="AG98" s="184"/>
      <c r="AH98" s="184"/>
      <c r="AI98" s="184"/>
      <c r="AJ98" s="210" t="s">
        <v>417</v>
      </c>
      <c r="AK98" s="38" t="s">
        <v>1258</v>
      </c>
      <c r="AL98" s="38"/>
      <c r="AM98" s="38" t="s">
        <v>1258</v>
      </c>
      <c r="AN98" s="38" t="b">
        <f t="shared" si="7"/>
        <v>1</v>
      </c>
      <c r="AO98" s="42">
        <v>1300000.0</v>
      </c>
      <c r="AP98" s="215" t="b">
        <f t="shared" si="8"/>
        <v>1</v>
      </c>
      <c r="AQ98" s="211"/>
      <c r="AR98" s="216">
        <f t="shared" si="9"/>
        <v>0</v>
      </c>
      <c r="AS98" s="217">
        <f t="shared" si="10"/>
        <v>0</v>
      </c>
      <c r="AT98" s="218">
        <f t="shared" si="11"/>
        <v>0</v>
      </c>
      <c r="AU98" s="373"/>
      <c r="AV98" s="46"/>
      <c r="AW98" s="46"/>
      <c r="AX98" s="46"/>
      <c r="AY98" s="46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56"/>
      <c r="BW98" s="56"/>
      <c r="BX98" s="56"/>
      <c r="BY98" s="56"/>
      <c r="BZ98" s="56"/>
      <c r="CA98" s="56"/>
      <c r="CB98" s="56"/>
      <c r="CC98" s="56"/>
      <c r="CD98" s="56"/>
    </row>
    <row r="99" ht="22.5" customHeight="1">
      <c r="A99" s="170">
        <f t="shared" si="12"/>
        <v>94</v>
      </c>
      <c r="B99" s="173" t="s">
        <v>1913</v>
      </c>
      <c r="C99" s="182" t="str">
        <f t="array" ref="C99">_xlfn.XLOOKUP(G99,DATABASE!$A$2:$A$806,DATABASE!$B$2:$B$806)</f>
        <v>Kantor Fungsional Songgon Banyuwangi,JL ahmad Yani, DS Songgon RT 01 RW 02 Banyuwangi</v>
      </c>
      <c r="D99" s="184" t="str">
        <f t="array" ref="D99">_xlfn.XLOOKUP(G99,DATABASE!$A$2:$A$808,DATABASE!$C$2:$C$808)</f>
        <v>KANTOR FUNGSIONAL</v>
      </c>
      <c r="E99" s="184" t="s">
        <v>351</v>
      </c>
      <c r="F99" s="184" t="s">
        <v>243</v>
      </c>
      <c r="G99" s="184" t="s">
        <v>484</v>
      </c>
      <c r="H99" s="184">
        <v>202512.0</v>
      </c>
      <c r="I99" s="184" t="s">
        <v>461</v>
      </c>
      <c r="J99" s="182"/>
      <c r="K99" s="184"/>
      <c r="L99" s="294" t="s">
        <v>486</v>
      </c>
      <c r="M99" s="295" t="s">
        <v>2732</v>
      </c>
      <c r="N99" s="191"/>
      <c r="O99" s="192">
        <v>8.780000000000001</v>
      </c>
      <c r="P99" s="194"/>
      <c r="Q99" s="195">
        <f t="shared" ref="Q99:R99" si="109">(O99*24*3600*30/8)/100000</f>
        <v>28.4472</v>
      </c>
      <c r="R99" s="195">
        <f t="shared" si="109"/>
        <v>0</v>
      </c>
      <c r="S99" s="200">
        <v>0.0</v>
      </c>
      <c r="T99" s="201">
        <f t="shared" si="14"/>
        <v>1</v>
      </c>
      <c r="U99" s="201">
        <v>0.99</v>
      </c>
      <c r="V99" s="182">
        <v>720.0</v>
      </c>
      <c r="W99" s="182">
        <f t="shared" si="3"/>
        <v>0</v>
      </c>
      <c r="X99" s="203" t="s">
        <v>291</v>
      </c>
      <c r="Y99" s="204">
        <v>2319819.0</v>
      </c>
      <c r="Z99" s="182"/>
      <c r="AA99" s="182"/>
      <c r="AB99" s="182"/>
      <c r="AC99" s="182"/>
      <c r="AD99" s="182"/>
      <c r="AE99" s="206">
        <f t="shared" si="86"/>
        <v>2319819</v>
      </c>
      <c r="AF99" s="207">
        <f t="shared" si="5"/>
        <v>2319819</v>
      </c>
      <c r="AG99" s="184"/>
      <c r="AH99" s="184"/>
      <c r="AI99" s="184"/>
      <c r="AJ99" s="210" t="s">
        <v>484</v>
      </c>
      <c r="AK99" s="38" t="s">
        <v>461</v>
      </c>
      <c r="AL99" s="38"/>
      <c r="AM99" s="38" t="s">
        <v>461</v>
      </c>
      <c r="AN99" s="38" t="b">
        <f t="shared" si="7"/>
        <v>1</v>
      </c>
      <c r="AO99" s="42">
        <v>2319819.0</v>
      </c>
      <c r="AP99" s="215" t="b">
        <f t="shared" si="8"/>
        <v>1</v>
      </c>
      <c r="AQ99" s="211"/>
      <c r="AR99" s="216">
        <f t="shared" si="9"/>
        <v>0</v>
      </c>
      <c r="AS99" s="217">
        <f t="shared" si="10"/>
        <v>0</v>
      </c>
      <c r="AT99" s="218">
        <f t="shared" si="11"/>
        <v>0</v>
      </c>
      <c r="AU99" s="373"/>
      <c r="AV99" s="46"/>
      <c r="AW99" s="46"/>
      <c r="AX99" s="46"/>
      <c r="AY99" s="46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56"/>
      <c r="BW99" s="56"/>
      <c r="BX99" s="56"/>
      <c r="BY99" s="56"/>
      <c r="BZ99" s="56"/>
      <c r="CA99" s="56"/>
      <c r="CB99" s="56"/>
      <c r="CC99" s="56"/>
      <c r="CD99" s="56"/>
    </row>
    <row r="100" ht="22.5" customHeight="1">
      <c r="A100" s="170">
        <f t="shared" si="12"/>
        <v>95</v>
      </c>
      <c r="B100" s="173" t="s">
        <v>2181</v>
      </c>
      <c r="C100" s="182" t="str">
        <f t="array" ref="C100">_xlfn.XLOOKUP(G100,DATABASE!$A$2:$A$806,DATABASE!$B$2:$B$806)</f>
        <v>Cabang Jember</v>
      </c>
      <c r="D100" s="184" t="str">
        <f t="array" ref="D100">_xlfn.XLOOKUP(G100,DATABASE!$A$2:$A$808,DATABASE!$C$2:$C$808)</f>
        <v>CABANG</v>
      </c>
      <c r="E100" s="184" t="s">
        <v>351</v>
      </c>
      <c r="F100" s="184" t="s">
        <v>243</v>
      </c>
      <c r="G100" s="184" t="s">
        <v>963</v>
      </c>
      <c r="H100" s="184">
        <v>202512.0</v>
      </c>
      <c r="I100" s="184" t="s">
        <v>575</v>
      </c>
      <c r="J100" s="182"/>
      <c r="K100" s="184"/>
      <c r="L100" s="294" t="s">
        <v>965</v>
      </c>
      <c r="M100" s="295" t="s">
        <v>2742</v>
      </c>
      <c r="N100" s="191"/>
      <c r="O100" s="192">
        <v>139.74</v>
      </c>
      <c r="P100" s="194"/>
      <c r="Q100" s="195">
        <f t="shared" ref="Q100:R100" si="110">(O100*24*3600*30/8)/100000</f>
        <v>452.7576</v>
      </c>
      <c r="R100" s="195">
        <f t="shared" si="110"/>
        <v>0</v>
      </c>
      <c r="S100" s="200">
        <v>0.0</v>
      </c>
      <c r="T100" s="201">
        <f t="shared" si="14"/>
        <v>1</v>
      </c>
      <c r="U100" s="201">
        <v>0.99</v>
      </c>
      <c r="V100" s="182">
        <v>720.0</v>
      </c>
      <c r="W100" s="182">
        <f t="shared" si="3"/>
        <v>0</v>
      </c>
      <c r="X100" s="203" t="s">
        <v>291</v>
      </c>
      <c r="Y100" s="204">
        <v>3671171.0</v>
      </c>
      <c r="Z100" s="182"/>
      <c r="AA100" s="182"/>
      <c r="AB100" s="182"/>
      <c r="AC100" s="182"/>
      <c r="AD100" s="182"/>
      <c r="AE100" s="206">
        <f t="shared" si="86"/>
        <v>3671171</v>
      </c>
      <c r="AF100" s="207">
        <f t="shared" si="5"/>
        <v>3671171</v>
      </c>
      <c r="AG100" s="207">
        <v>7.1105389E7</v>
      </c>
      <c r="AH100" s="184"/>
      <c r="AI100" s="184"/>
      <c r="AJ100" s="210" t="s">
        <v>963</v>
      </c>
      <c r="AK100" s="38" t="s">
        <v>575</v>
      </c>
      <c r="AL100" s="38"/>
      <c r="AM100" s="38" t="str">
        <f t="shared" ref="AM100:AM105" si="112">VLOOKUP(AJ100,'[1]Master Jaringan Des 2025(792)'!$D$2:$E$795,2,0)</f>
        <v>#REF!</v>
      </c>
      <c r="AN100" s="38" t="str">
        <f t="shared" si="7"/>
        <v>#REF!</v>
      </c>
      <c r="AO100" s="42">
        <v>3671171.0</v>
      </c>
      <c r="AP100" s="215" t="b">
        <f t="shared" si="8"/>
        <v>1</v>
      </c>
      <c r="AQ100" s="211"/>
      <c r="AR100" s="216">
        <f t="shared" si="9"/>
        <v>0</v>
      </c>
      <c r="AS100" s="217">
        <f t="shared" si="10"/>
        <v>0</v>
      </c>
      <c r="AT100" s="218">
        <f t="shared" si="11"/>
        <v>0</v>
      </c>
      <c r="AU100" s="373"/>
      <c r="AV100" s="46"/>
      <c r="AW100" s="46"/>
      <c r="AX100" s="46"/>
      <c r="AY100" s="46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56"/>
      <c r="BW100" s="56"/>
      <c r="BX100" s="56"/>
      <c r="BY100" s="56"/>
      <c r="BZ100" s="56"/>
      <c r="CA100" s="56"/>
      <c r="CB100" s="56"/>
      <c r="CC100" s="56"/>
      <c r="CD100" s="56"/>
    </row>
    <row r="101" ht="22.5" customHeight="1">
      <c r="A101" s="170">
        <f t="shared" si="12"/>
        <v>96</v>
      </c>
      <c r="B101" s="173" t="s">
        <v>2181</v>
      </c>
      <c r="C101" s="182" t="str">
        <f t="array" ref="C101">_xlfn.XLOOKUP(G101,DATABASE!$A$2:$A$806,DATABASE!$B$2:$B$806)</f>
        <v>Samsat Online Capem Tanggul, Jl. PB Sudirman, Tanggul</v>
      </c>
      <c r="D101" s="184" t="str">
        <f t="array" ref="D101">_xlfn.XLOOKUP(G101,DATABASE!$A$2:$A$808,DATABASE!$C$2:$C$808)</f>
        <v>SAMSAT ONLINE</v>
      </c>
      <c r="E101" s="184" t="s">
        <v>351</v>
      </c>
      <c r="F101" s="184" t="s">
        <v>243</v>
      </c>
      <c r="G101" s="184" t="s">
        <v>384</v>
      </c>
      <c r="H101" s="184">
        <v>202512.0</v>
      </c>
      <c r="I101" s="184" t="s">
        <v>480</v>
      </c>
      <c r="J101" s="182"/>
      <c r="K101" s="184"/>
      <c r="L101" s="294" t="s">
        <v>386</v>
      </c>
      <c r="M101" s="295" t="s">
        <v>2765</v>
      </c>
      <c r="N101" s="191"/>
      <c r="O101" s="192">
        <v>4.02538</v>
      </c>
      <c r="P101" s="194"/>
      <c r="Q101" s="195">
        <f t="shared" ref="Q101:R101" si="111">(O101*24*3600*30/8)/100000</f>
        <v>13.0422312</v>
      </c>
      <c r="R101" s="195">
        <f t="shared" si="111"/>
        <v>0</v>
      </c>
      <c r="S101" s="200">
        <v>0.0</v>
      </c>
      <c r="T101" s="201">
        <f t="shared" si="14"/>
        <v>1</v>
      </c>
      <c r="U101" s="201">
        <v>0.99</v>
      </c>
      <c r="V101" s="182">
        <v>720.0</v>
      </c>
      <c r="W101" s="182">
        <f t="shared" si="3"/>
        <v>0</v>
      </c>
      <c r="X101" s="203" t="s">
        <v>291</v>
      </c>
      <c r="Y101" s="204">
        <v>1950000.0</v>
      </c>
      <c r="Z101" s="182"/>
      <c r="AA101" s="182"/>
      <c r="AB101" s="182"/>
      <c r="AC101" s="182"/>
      <c r="AD101" s="182"/>
      <c r="AE101" s="206">
        <f t="shared" si="86"/>
        <v>1950000</v>
      </c>
      <c r="AF101" s="207">
        <f t="shared" si="5"/>
        <v>1950000</v>
      </c>
      <c r="AG101" s="184"/>
      <c r="AH101" s="184"/>
      <c r="AI101" s="184"/>
      <c r="AJ101" s="210" t="s">
        <v>384</v>
      </c>
      <c r="AK101" s="38" t="s">
        <v>480</v>
      </c>
      <c r="AL101" s="38"/>
      <c r="AM101" s="38" t="str">
        <f t="shared" si="112"/>
        <v>#REF!</v>
      </c>
      <c r="AN101" s="38" t="str">
        <f t="shared" si="7"/>
        <v>#REF!</v>
      </c>
      <c r="AO101" s="42">
        <v>1950000.0</v>
      </c>
      <c r="AP101" s="215" t="b">
        <f t="shared" si="8"/>
        <v>1</v>
      </c>
      <c r="AQ101" s="211"/>
      <c r="AR101" s="216">
        <f t="shared" si="9"/>
        <v>0</v>
      </c>
      <c r="AS101" s="217">
        <f t="shared" si="10"/>
        <v>0</v>
      </c>
      <c r="AT101" s="218">
        <f t="shared" si="11"/>
        <v>0</v>
      </c>
      <c r="AU101" s="373"/>
      <c r="AV101" s="46"/>
      <c r="AW101" s="46"/>
      <c r="AX101" s="46"/>
      <c r="AY101" s="46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56"/>
      <c r="BW101" s="56"/>
      <c r="BX101" s="56"/>
      <c r="BY101" s="56"/>
      <c r="BZ101" s="56"/>
      <c r="CA101" s="56"/>
      <c r="CB101" s="56"/>
      <c r="CC101" s="56"/>
      <c r="CD101" s="56"/>
    </row>
    <row r="102" ht="22.5" customHeight="1">
      <c r="A102" s="170">
        <f t="shared" si="12"/>
        <v>97</v>
      </c>
      <c r="B102" s="173" t="s">
        <v>2181</v>
      </c>
      <c r="C102" s="182" t="str">
        <f t="array" ref="C102">_xlfn.XLOOKUP(G102,DATABASE!$A$2:$A$806,DATABASE!$B$2:$B$806)</f>
        <v>Capem Kalisat, Diponegoro 61, Kalisat</v>
      </c>
      <c r="D102" s="184" t="str">
        <f t="array" ref="D102">_xlfn.XLOOKUP(G102,DATABASE!$A$2:$A$808,DATABASE!$C$2:$C$808)</f>
        <v>CAPEM</v>
      </c>
      <c r="E102" s="184" t="s">
        <v>351</v>
      </c>
      <c r="F102" s="184" t="s">
        <v>243</v>
      </c>
      <c r="G102" s="184" t="s">
        <v>1197</v>
      </c>
      <c r="H102" s="184">
        <v>202512.0</v>
      </c>
      <c r="I102" s="184" t="s">
        <v>753</v>
      </c>
      <c r="J102" s="182"/>
      <c r="K102" s="184"/>
      <c r="L102" s="294" t="s">
        <v>1199</v>
      </c>
      <c r="M102" s="303">
        <v>43781.0</v>
      </c>
      <c r="N102" s="191"/>
      <c r="O102" s="192">
        <v>13.28</v>
      </c>
      <c r="P102" s="194"/>
      <c r="Q102" s="195">
        <f t="shared" ref="Q102:R102" si="113">(O102*24*3600*30/8)/100000</f>
        <v>43.0272</v>
      </c>
      <c r="R102" s="195">
        <f t="shared" si="113"/>
        <v>0</v>
      </c>
      <c r="S102" s="200">
        <v>0.0</v>
      </c>
      <c r="T102" s="201">
        <f t="shared" si="14"/>
        <v>1</v>
      </c>
      <c r="U102" s="201">
        <v>0.99</v>
      </c>
      <c r="V102" s="182">
        <v>720.0</v>
      </c>
      <c r="W102" s="182">
        <f t="shared" si="3"/>
        <v>0</v>
      </c>
      <c r="X102" s="203" t="s">
        <v>291</v>
      </c>
      <c r="Y102" s="204">
        <v>2792792.0</v>
      </c>
      <c r="Z102" s="182"/>
      <c r="AA102" s="182"/>
      <c r="AB102" s="182"/>
      <c r="AC102" s="182"/>
      <c r="AD102" s="182"/>
      <c r="AE102" s="206">
        <f t="shared" si="86"/>
        <v>2792792</v>
      </c>
      <c r="AF102" s="207">
        <f t="shared" si="5"/>
        <v>2792792</v>
      </c>
      <c r="AG102" s="184"/>
      <c r="AH102" s="184"/>
      <c r="AI102" s="184"/>
      <c r="AJ102" s="210" t="s">
        <v>1197</v>
      </c>
      <c r="AK102" s="38" t="s">
        <v>753</v>
      </c>
      <c r="AL102" s="38"/>
      <c r="AM102" s="38" t="str">
        <f t="shared" si="112"/>
        <v>#REF!</v>
      </c>
      <c r="AN102" s="38" t="str">
        <f t="shared" si="7"/>
        <v>#REF!</v>
      </c>
      <c r="AO102" s="42">
        <v>2792792.0</v>
      </c>
      <c r="AP102" s="215" t="b">
        <f t="shared" si="8"/>
        <v>1</v>
      </c>
      <c r="AQ102" s="211"/>
      <c r="AR102" s="216">
        <f t="shared" si="9"/>
        <v>0</v>
      </c>
      <c r="AS102" s="217">
        <f t="shared" si="10"/>
        <v>0</v>
      </c>
      <c r="AT102" s="218">
        <f t="shared" si="11"/>
        <v>0</v>
      </c>
      <c r="AU102" s="373"/>
      <c r="AV102" s="46"/>
      <c r="AW102" s="46"/>
      <c r="AX102" s="46"/>
      <c r="AY102" s="46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56"/>
      <c r="BW102" s="56"/>
      <c r="BX102" s="56"/>
      <c r="BY102" s="56"/>
      <c r="BZ102" s="56"/>
      <c r="CA102" s="56"/>
      <c r="CB102" s="56"/>
      <c r="CC102" s="56"/>
      <c r="CD102" s="56"/>
    </row>
    <row r="103" ht="22.5" customHeight="1">
      <c r="A103" s="170">
        <f t="shared" si="12"/>
        <v>98</v>
      </c>
      <c r="B103" s="173" t="s">
        <v>2181</v>
      </c>
      <c r="C103" s="182" t="str">
        <f t="array" ref="C103">_xlfn.XLOOKUP(G103,DATABASE!$A$2:$A$806,DATABASE!$B$2:$B$806)</f>
        <v>Kantor Kas RS soebandi , Jl.Dr. Subandi</v>
      </c>
      <c r="D103" s="184" t="str">
        <f t="array" ref="D103">_xlfn.XLOOKUP(G103,DATABASE!$A$2:$A$808,DATABASE!$C$2:$C$808)</f>
        <v>KANTOR KAS</v>
      </c>
      <c r="E103" s="184" t="s">
        <v>351</v>
      </c>
      <c r="F103" s="184" t="s">
        <v>243</v>
      </c>
      <c r="G103" s="184" t="s">
        <v>1610</v>
      </c>
      <c r="H103" s="184">
        <v>202512.0</v>
      </c>
      <c r="I103" s="184" t="s">
        <v>461</v>
      </c>
      <c r="J103" s="182"/>
      <c r="K103" s="184"/>
      <c r="L103" s="294" t="s">
        <v>1612</v>
      </c>
      <c r="M103" s="303">
        <v>42248.0</v>
      </c>
      <c r="N103" s="191"/>
      <c r="O103" s="192">
        <v>1.40678</v>
      </c>
      <c r="P103" s="194"/>
      <c r="Q103" s="195">
        <f t="shared" ref="Q103:R103" si="114">(O103*24*3600*30/8)/100000</f>
        <v>4.5579672</v>
      </c>
      <c r="R103" s="195">
        <f t="shared" si="114"/>
        <v>0</v>
      </c>
      <c r="S103" s="200">
        <v>0.0</v>
      </c>
      <c r="T103" s="201">
        <f t="shared" si="14"/>
        <v>1</v>
      </c>
      <c r="U103" s="201">
        <v>0.99</v>
      </c>
      <c r="V103" s="182">
        <v>720.0</v>
      </c>
      <c r="W103" s="182">
        <f t="shared" si="3"/>
        <v>0</v>
      </c>
      <c r="X103" s="203" t="s">
        <v>291</v>
      </c>
      <c r="Y103" s="204">
        <v>2319819.0</v>
      </c>
      <c r="Z103" s="182"/>
      <c r="AA103" s="182"/>
      <c r="AB103" s="182"/>
      <c r="AC103" s="182"/>
      <c r="AD103" s="182"/>
      <c r="AE103" s="206">
        <f t="shared" si="86"/>
        <v>2319819</v>
      </c>
      <c r="AF103" s="207">
        <f t="shared" si="5"/>
        <v>2319819</v>
      </c>
      <c r="AG103" s="184"/>
      <c r="AH103" s="184"/>
      <c r="AI103" s="184"/>
      <c r="AJ103" s="210" t="s">
        <v>1610</v>
      </c>
      <c r="AK103" s="38" t="s">
        <v>461</v>
      </c>
      <c r="AL103" s="38"/>
      <c r="AM103" s="38" t="str">
        <f t="shared" si="112"/>
        <v>#REF!</v>
      </c>
      <c r="AN103" s="38" t="str">
        <f t="shared" si="7"/>
        <v>#REF!</v>
      </c>
      <c r="AO103" s="42">
        <v>2319819.0</v>
      </c>
      <c r="AP103" s="215" t="b">
        <f t="shared" si="8"/>
        <v>1</v>
      </c>
      <c r="AQ103" s="211"/>
      <c r="AR103" s="216">
        <f t="shared" si="9"/>
        <v>0</v>
      </c>
      <c r="AS103" s="217">
        <f t="shared" si="10"/>
        <v>0</v>
      </c>
      <c r="AT103" s="218">
        <f t="shared" si="11"/>
        <v>0</v>
      </c>
      <c r="AU103" s="373"/>
      <c r="AV103" s="46"/>
      <c r="AW103" s="46"/>
      <c r="AX103" s="46"/>
      <c r="AY103" s="46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56"/>
      <c r="BW103" s="56"/>
      <c r="BX103" s="56"/>
      <c r="BY103" s="56"/>
      <c r="BZ103" s="56"/>
      <c r="CA103" s="56"/>
      <c r="CB103" s="56"/>
      <c r="CC103" s="56"/>
      <c r="CD103" s="56"/>
    </row>
    <row r="104" ht="22.5" customHeight="1">
      <c r="A104" s="170">
        <f t="shared" si="12"/>
        <v>99</v>
      </c>
      <c r="B104" s="173" t="s">
        <v>2181</v>
      </c>
      <c r="C104" s="182" t="str">
        <f t="array" ref="C104">_xlfn.XLOOKUP(G104,DATABASE!$A$2:$A$806,DATABASE!$B$2:$B$806)</f>
        <v>ATM Dr. Subandi 32</v>
      </c>
      <c r="D104" s="184" t="str">
        <f t="array" ref="D104">_xlfn.XLOOKUP(G104,DATABASE!$A$2:$A$808,DATABASE!$C$2:$C$808)</f>
        <v>ATM</v>
      </c>
      <c r="E104" s="184" t="s">
        <v>351</v>
      </c>
      <c r="F104" s="184" t="s">
        <v>243</v>
      </c>
      <c r="G104" s="184" t="s">
        <v>1675</v>
      </c>
      <c r="H104" s="184">
        <v>202512.0</v>
      </c>
      <c r="I104" s="184" t="s">
        <v>1258</v>
      </c>
      <c r="J104" s="182"/>
      <c r="K104" s="184"/>
      <c r="L104" s="294" t="s">
        <v>1677</v>
      </c>
      <c r="M104" s="295" t="s">
        <v>1359</v>
      </c>
      <c r="N104" s="191"/>
      <c r="O104" s="192">
        <v>32.75</v>
      </c>
      <c r="P104" s="194"/>
      <c r="Q104" s="195">
        <f t="shared" ref="Q104:R104" si="115">(O104*24*3600*30/8)/100000</f>
        <v>106.11</v>
      </c>
      <c r="R104" s="195">
        <f t="shared" si="115"/>
        <v>0</v>
      </c>
      <c r="S104" s="200">
        <v>0.0</v>
      </c>
      <c r="T104" s="201">
        <f t="shared" si="14"/>
        <v>1</v>
      </c>
      <c r="U104" s="201">
        <v>0.99</v>
      </c>
      <c r="V104" s="182">
        <v>720.0</v>
      </c>
      <c r="W104" s="182">
        <f t="shared" si="3"/>
        <v>0</v>
      </c>
      <c r="X104" s="203" t="s">
        <v>291</v>
      </c>
      <c r="Y104" s="204">
        <v>1300000.0</v>
      </c>
      <c r="Z104" s="182"/>
      <c r="AA104" s="182"/>
      <c r="AB104" s="182"/>
      <c r="AC104" s="182"/>
      <c r="AD104" s="182"/>
      <c r="AE104" s="206">
        <f t="shared" si="86"/>
        <v>1300000</v>
      </c>
      <c r="AF104" s="207">
        <f t="shared" si="5"/>
        <v>1300000</v>
      </c>
      <c r="AG104" s="184"/>
      <c r="AH104" s="184"/>
      <c r="AI104" s="184"/>
      <c r="AJ104" s="210" t="s">
        <v>1675</v>
      </c>
      <c r="AK104" s="38" t="s">
        <v>1258</v>
      </c>
      <c r="AL104" s="38"/>
      <c r="AM104" s="38" t="str">
        <f t="shared" si="112"/>
        <v>#REF!</v>
      </c>
      <c r="AN104" s="38" t="str">
        <f t="shared" si="7"/>
        <v>#REF!</v>
      </c>
      <c r="AO104" s="42">
        <v>1300000.0</v>
      </c>
      <c r="AP104" s="215" t="b">
        <f t="shared" si="8"/>
        <v>1</v>
      </c>
      <c r="AQ104" s="211"/>
      <c r="AR104" s="216">
        <f t="shared" si="9"/>
        <v>0</v>
      </c>
      <c r="AS104" s="217">
        <f t="shared" si="10"/>
        <v>0</v>
      </c>
      <c r="AT104" s="218">
        <f t="shared" si="11"/>
        <v>0</v>
      </c>
      <c r="AU104" s="373"/>
      <c r="AV104" s="46"/>
      <c r="AW104" s="46"/>
      <c r="AX104" s="46"/>
      <c r="AY104" s="46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56"/>
      <c r="BW104" s="56"/>
      <c r="BX104" s="56"/>
      <c r="BY104" s="56"/>
      <c r="BZ104" s="56"/>
      <c r="CA104" s="56"/>
      <c r="CB104" s="56"/>
      <c r="CC104" s="56"/>
      <c r="CD104" s="56"/>
    </row>
    <row r="105" ht="22.5" customHeight="1">
      <c r="A105" s="170">
        <f t="shared" si="12"/>
        <v>100</v>
      </c>
      <c r="B105" s="173" t="s">
        <v>2181</v>
      </c>
      <c r="C105" s="182" t="str">
        <f t="array" ref="C105">_xlfn.XLOOKUP(G105,DATABASE!$A$2:$A$806,DATABASE!$B$2:$B$806)</f>
        <v>ATM PTPN X , Jl.Bedadung 2</v>
      </c>
      <c r="D105" s="184" t="str">
        <f t="array" ref="D105">_xlfn.XLOOKUP(G105,DATABASE!$A$2:$A$808,DATABASE!$C$2:$C$808)</f>
        <v>ATM</v>
      </c>
      <c r="E105" s="184" t="s">
        <v>351</v>
      </c>
      <c r="F105" s="184" t="s">
        <v>243</v>
      </c>
      <c r="G105" s="184" t="s">
        <v>1679</v>
      </c>
      <c r="H105" s="184">
        <v>202512.0</v>
      </c>
      <c r="I105" s="184" t="s">
        <v>1258</v>
      </c>
      <c r="J105" s="182"/>
      <c r="K105" s="184"/>
      <c r="L105" s="294" t="s">
        <v>1682</v>
      </c>
      <c r="M105" s="295" t="s">
        <v>1359</v>
      </c>
      <c r="N105" s="191"/>
      <c r="O105" s="192">
        <v>31.72</v>
      </c>
      <c r="P105" s="194"/>
      <c r="Q105" s="195">
        <f t="shared" ref="Q105:R105" si="116">(O105*24*3600*30/8)/100000</f>
        <v>102.7728</v>
      </c>
      <c r="R105" s="195">
        <f t="shared" si="116"/>
        <v>0</v>
      </c>
      <c r="S105" s="200">
        <v>0.0</v>
      </c>
      <c r="T105" s="201">
        <f t="shared" si="14"/>
        <v>1</v>
      </c>
      <c r="U105" s="201">
        <v>0.99</v>
      </c>
      <c r="V105" s="182">
        <v>720.0</v>
      </c>
      <c r="W105" s="182">
        <f t="shared" si="3"/>
        <v>0</v>
      </c>
      <c r="X105" s="203" t="s">
        <v>291</v>
      </c>
      <c r="Y105" s="204">
        <v>1300000.0</v>
      </c>
      <c r="Z105" s="182"/>
      <c r="AA105" s="182"/>
      <c r="AB105" s="182"/>
      <c r="AC105" s="182"/>
      <c r="AD105" s="182"/>
      <c r="AE105" s="206">
        <f t="shared" si="86"/>
        <v>1300000</v>
      </c>
      <c r="AF105" s="207">
        <f t="shared" si="5"/>
        <v>1300000</v>
      </c>
      <c r="AG105" s="184"/>
      <c r="AH105" s="184"/>
      <c r="AI105" s="184"/>
      <c r="AJ105" s="210" t="s">
        <v>1679</v>
      </c>
      <c r="AK105" s="38" t="s">
        <v>1258</v>
      </c>
      <c r="AL105" s="38"/>
      <c r="AM105" s="38" t="str">
        <f t="shared" si="112"/>
        <v>#REF!</v>
      </c>
      <c r="AN105" s="38" t="str">
        <f t="shared" si="7"/>
        <v>#REF!</v>
      </c>
      <c r="AO105" s="42">
        <v>1300000.0</v>
      </c>
      <c r="AP105" s="215" t="b">
        <f t="shared" si="8"/>
        <v>1</v>
      </c>
      <c r="AQ105" s="211"/>
      <c r="AR105" s="216">
        <f t="shared" si="9"/>
        <v>0</v>
      </c>
      <c r="AS105" s="217">
        <f t="shared" si="10"/>
        <v>0</v>
      </c>
      <c r="AT105" s="218">
        <f t="shared" si="11"/>
        <v>0</v>
      </c>
      <c r="AU105" s="373"/>
      <c r="AV105" s="46"/>
      <c r="AW105" s="46"/>
      <c r="AX105" s="46"/>
      <c r="AY105" s="46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56"/>
      <c r="BW105" s="56"/>
      <c r="BX105" s="56"/>
      <c r="BY105" s="56"/>
      <c r="BZ105" s="56"/>
      <c r="CA105" s="56"/>
      <c r="CB105" s="56"/>
      <c r="CC105" s="56"/>
      <c r="CD105" s="56"/>
    </row>
    <row r="106" ht="22.5" customHeight="1">
      <c r="A106" s="170">
        <f t="shared" si="12"/>
        <v>101</v>
      </c>
      <c r="B106" s="173" t="s">
        <v>2181</v>
      </c>
      <c r="C106" s="182" t="str">
        <f t="array" ref="C106">_xlfn.XLOOKUP(G106,DATABASE!$A$2:$A$806,DATABASE!$B$2:$B$806)</f>
        <v>Kantor Fungsional &amp; Anjungan Tunai Mandiri Puger Cab Jember Jl. Adi Darmo 24 Puger Kulon - Puger</v>
      </c>
      <c r="D106" s="184" t="str">
        <f t="array" ref="D106">_xlfn.XLOOKUP(G106,DATABASE!$A$2:$A$808,DATABASE!$C$2:$C$808)</f>
        <v>KANTOR FUNGSIONAL</v>
      </c>
      <c r="E106" s="184" t="s">
        <v>351</v>
      </c>
      <c r="F106" s="184" t="s">
        <v>243</v>
      </c>
      <c r="G106" s="184" t="s">
        <v>398</v>
      </c>
      <c r="H106" s="184">
        <v>202512.0</v>
      </c>
      <c r="I106" s="184" t="s">
        <v>461</v>
      </c>
      <c r="J106" s="182"/>
      <c r="K106" s="184"/>
      <c r="L106" s="294" t="s">
        <v>401</v>
      </c>
      <c r="M106" s="303">
        <v>44077.0</v>
      </c>
      <c r="N106" s="191"/>
      <c r="O106" s="192">
        <v>38.1</v>
      </c>
      <c r="P106" s="194"/>
      <c r="Q106" s="195">
        <f t="shared" ref="Q106:R106" si="117">(O106*24*3600*30/8)/100000</f>
        <v>123.444</v>
      </c>
      <c r="R106" s="195">
        <f t="shared" si="117"/>
        <v>0</v>
      </c>
      <c r="S106" s="200">
        <v>0.0</v>
      </c>
      <c r="T106" s="201">
        <f t="shared" si="14"/>
        <v>1</v>
      </c>
      <c r="U106" s="201">
        <v>0.99</v>
      </c>
      <c r="V106" s="182">
        <v>720.0</v>
      </c>
      <c r="W106" s="182">
        <f t="shared" si="3"/>
        <v>0</v>
      </c>
      <c r="X106" s="203" t="s">
        <v>291</v>
      </c>
      <c r="Y106" s="204">
        <v>2319819.0</v>
      </c>
      <c r="Z106" s="182"/>
      <c r="AA106" s="182"/>
      <c r="AB106" s="182"/>
      <c r="AC106" s="182"/>
      <c r="AD106" s="182"/>
      <c r="AE106" s="206">
        <f t="shared" si="86"/>
        <v>2319819</v>
      </c>
      <c r="AF106" s="207">
        <f t="shared" si="5"/>
        <v>2319819</v>
      </c>
      <c r="AG106" s="184"/>
      <c r="AH106" s="184"/>
      <c r="AI106" s="184"/>
      <c r="AJ106" s="210" t="s">
        <v>398</v>
      </c>
      <c r="AK106" s="38" t="s">
        <v>461</v>
      </c>
      <c r="AL106" s="38"/>
      <c r="AM106" s="38" t="s">
        <v>461</v>
      </c>
      <c r="AN106" s="38" t="b">
        <f t="shared" si="7"/>
        <v>1</v>
      </c>
      <c r="AO106" s="42">
        <v>2319819.0</v>
      </c>
      <c r="AP106" s="215" t="b">
        <f t="shared" si="8"/>
        <v>1</v>
      </c>
      <c r="AQ106" s="211"/>
      <c r="AR106" s="216">
        <f t="shared" si="9"/>
        <v>0</v>
      </c>
      <c r="AS106" s="217">
        <f t="shared" si="10"/>
        <v>0</v>
      </c>
      <c r="AT106" s="218">
        <f t="shared" si="11"/>
        <v>0</v>
      </c>
      <c r="AU106" s="373"/>
      <c r="AV106" s="46"/>
      <c r="AW106" s="46"/>
      <c r="AX106" s="46"/>
      <c r="AY106" s="46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56"/>
      <c r="BW106" s="56"/>
      <c r="BX106" s="56"/>
      <c r="BY106" s="56"/>
      <c r="BZ106" s="56"/>
      <c r="CA106" s="56"/>
      <c r="CB106" s="56"/>
      <c r="CC106" s="56"/>
      <c r="CD106" s="56"/>
    </row>
    <row r="107" ht="22.5" customHeight="1">
      <c r="A107" s="170">
        <f t="shared" si="12"/>
        <v>102</v>
      </c>
      <c r="B107" s="173" t="s">
        <v>2181</v>
      </c>
      <c r="C107" s="182" t="str">
        <f t="array" ref="C107">_xlfn.XLOOKUP(G107,DATABASE!$A$2:$A$806,DATABASE!$B$2:$B$806)</f>
        <v>Kantor Kas RS Paru Jl. Nusa Indah 28 Jember Lor Patrang, Kab.Jember</v>
      </c>
      <c r="D107" s="184" t="str">
        <f t="array" ref="D107">_xlfn.XLOOKUP(G107,DATABASE!$A$2:$A$808,DATABASE!$C$2:$C$808)</f>
        <v>KANTOR KAS</v>
      </c>
      <c r="E107" s="184" t="s">
        <v>351</v>
      </c>
      <c r="F107" s="184" t="s">
        <v>243</v>
      </c>
      <c r="G107" s="184" t="s">
        <v>2268</v>
      </c>
      <c r="H107" s="184">
        <v>202512.0</v>
      </c>
      <c r="I107" s="184" t="s">
        <v>461</v>
      </c>
      <c r="J107" s="182"/>
      <c r="K107" s="184"/>
      <c r="L107" s="294" t="s">
        <v>2369</v>
      </c>
      <c r="M107" s="295" t="s">
        <v>2860</v>
      </c>
      <c r="N107" s="191"/>
      <c r="O107" s="192">
        <v>5.42</v>
      </c>
      <c r="P107" s="194"/>
      <c r="Q107" s="195">
        <f t="shared" ref="Q107:R107" si="118">(O107*24*3600*30/8)/100000</f>
        <v>17.5608</v>
      </c>
      <c r="R107" s="195">
        <f t="shared" si="118"/>
        <v>0</v>
      </c>
      <c r="S107" s="200">
        <v>0.0</v>
      </c>
      <c r="T107" s="201">
        <f t="shared" si="14"/>
        <v>1</v>
      </c>
      <c r="U107" s="201">
        <v>0.99</v>
      </c>
      <c r="V107" s="182">
        <v>720.0</v>
      </c>
      <c r="W107" s="182">
        <f t="shared" si="3"/>
        <v>0</v>
      </c>
      <c r="X107" s="203" t="s">
        <v>291</v>
      </c>
      <c r="Y107" s="204">
        <v>2319819.0</v>
      </c>
      <c r="Z107" s="182"/>
      <c r="AA107" s="182"/>
      <c r="AB107" s="182"/>
      <c r="AC107" s="182"/>
      <c r="AD107" s="182"/>
      <c r="AE107" s="206">
        <f t="shared" si="86"/>
        <v>2319819</v>
      </c>
      <c r="AF107" s="207">
        <f t="shared" si="5"/>
        <v>2319819</v>
      </c>
      <c r="AG107" s="184"/>
      <c r="AH107" s="184"/>
      <c r="AI107" s="184"/>
      <c r="AJ107" s="210" t="s">
        <v>2268</v>
      </c>
      <c r="AK107" s="38" t="s">
        <v>461</v>
      </c>
      <c r="AL107" s="38"/>
      <c r="AM107" s="38" t="s">
        <v>461</v>
      </c>
      <c r="AN107" s="38" t="b">
        <f t="shared" si="7"/>
        <v>1</v>
      </c>
      <c r="AO107" s="42">
        <v>2319819.0</v>
      </c>
      <c r="AP107" s="215" t="b">
        <f t="shared" si="8"/>
        <v>1</v>
      </c>
      <c r="AQ107" s="211"/>
      <c r="AR107" s="216">
        <f t="shared" si="9"/>
        <v>0</v>
      </c>
      <c r="AS107" s="217">
        <f t="shared" si="10"/>
        <v>0</v>
      </c>
      <c r="AT107" s="218">
        <f t="shared" si="11"/>
        <v>0</v>
      </c>
      <c r="AU107" s="373"/>
      <c r="AV107" s="46"/>
      <c r="AW107" s="46"/>
      <c r="AX107" s="46"/>
      <c r="AY107" s="46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56"/>
      <c r="BW107" s="56"/>
      <c r="BX107" s="56"/>
      <c r="BY107" s="56"/>
      <c r="BZ107" s="56"/>
      <c r="CA107" s="56"/>
      <c r="CB107" s="56"/>
      <c r="CC107" s="56"/>
      <c r="CD107" s="56"/>
    </row>
    <row r="108" ht="22.5" customHeight="1">
      <c r="A108" s="170">
        <f t="shared" si="12"/>
        <v>103</v>
      </c>
      <c r="B108" s="173" t="s">
        <v>2181</v>
      </c>
      <c r="C108" s="182" t="str">
        <f t="array" ref="C108">_xlfn.XLOOKUP(G108,DATABASE!$A$2:$A$806,DATABASE!$B$2:$B$806)</f>
        <v>KPP Pratama, Karimata 44</v>
      </c>
      <c r="D108" s="184" t="str">
        <f t="array" ref="D108">_xlfn.XLOOKUP(G108,DATABASE!$A$2:$A$808,DATABASE!$C$2:$C$808)</f>
        <v>KPP</v>
      </c>
      <c r="E108" s="184" t="s">
        <v>351</v>
      </c>
      <c r="F108" s="184" t="s">
        <v>243</v>
      </c>
      <c r="G108" s="184" t="s">
        <v>1919</v>
      </c>
      <c r="H108" s="184">
        <v>202512.0</v>
      </c>
      <c r="I108" s="184" t="s">
        <v>461</v>
      </c>
      <c r="J108" s="182"/>
      <c r="K108" s="184"/>
      <c r="L108" s="294" t="s">
        <v>1921</v>
      </c>
      <c r="M108" s="303">
        <v>42156.0</v>
      </c>
      <c r="N108" s="191"/>
      <c r="O108" s="192">
        <v>0.68176</v>
      </c>
      <c r="P108" s="194"/>
      <c r="Q108" s="195">
        <f t="shared" ref="Q108:R108" si="119">(O108*24*3600*30/8)/100000</f>
        <v>2.2089024</v>
      </c>
      <c r="R108" s="195">
        <f t="shared" si="119"/>
        <v>0</v>
      </c>
      <c r="S108" s="200">
        <v>0.0</v>
      </c>
      <c r="T108" s="201">
        <f t="shared" si="14"/>
        <v>1</v>
      </c>
      <c r="U108" s="201">
        <v>0.99</v>
      </c>
      <c r="V108" s="182">
        <v>720.0</v>
      </c>
      <c r="W108" s="182">
        <f t="shared" si="3"/>
        <v>0</v>
      </c>
      <c r="X108" s="203" t="s">
        <v>291</v>
      </c>
      <c r="Y108" s="204">
        <v>2319819.0</v>
      </c>
      <c r="Z108" s="182"/>
      <c r="AA108" s="182"/>
      <c r="AB108" s="182"/>
      <c r="AC108" s="182"/>
      <c r="AD108" s="182"/>
      <c r="AE108" s="206">
        <f t="shared" si="86"/>
        <v>2319819</v>
      </c>
      <c r="AF108" s="207">
        <f t="shared" si="5"/>
        <v>2319819</v>
      </c>
      <c r="AG108" s="184"/>
      <c r="AH108" s="184"/>
      <c r="AI108" s="184"/>
      <c r="AJ108" s="210" t="s">
        <v>1919</v>
      </c>
      <c r="AK108" s="38" t="s">
        <v>461</v>
      </c>
      <c r="AL108" s="38"/>
      <c r="AM108" s="38" t="str">
        <f t="shared" ref="AM108:AM110" si="121">VLOOKUP(AJ108,'[1]Master Jaringan Des 2025(792)'!$D$2:$E$795,2,0)</f>
        <v>#REF!</v>
      </c>
      <c r="AN108" s="38" t="str">
        <f t="shared" si="7"/>
        <v>#REF!</v>
      </c>
      <c r="AO108" s="42">
        <v>2319819.0</v>
      </c>
      <c r="AP108" s="215" t="b">
        <f t="shared" si="8"/>
        <v>1</v>
      </c>
      <c r="AQ108" s="211"/>
      <c r="AR108" s="216">
        <f t="shared" si="9"/>
        <v>0</v>
      </c>
      <c r="AS108" s="217">
        <f t="shared" si="10"/>
        <v>0</v>
      </c>
      <c r="AT108" s="218">
        <f t="shared" si="11"/>
        <v>0</v>
      </c>
      <c r="AU108" s="373"/>
      <c r="AV108" s="46"/>
      <c r="AW108" s="46"/>
      <c r="AX108" s="46"/>
      <c r="AY108" s="46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56"/>
      <c r="BW108" s="56"/>
      <c r="BX108" s="56"/>
      <c r="BY108" s="56"/>
      <c r="BZ108" s="56"/>
      <c r="CA108" s="56"/>
      <c r="CB108" s="56"/>
      <c r="CC108" s="56"/>
      <c r="CD108" s="56"/>
    </row>
    <row r="109" ht="22.5" customHeight="1">
      <c r="A109" s="170">
        <f t="shared" si="12"/>
        <v>104</v>
      </c>
      <c r="B109" s="173" t="s">
        <v>2181</v>
      </c>
      <c r="C109" s="182" t="str">
        <f t="array" ref="C109">_xlfn.XLOOKUP(G109,DATABASE!$A$2:$A$806,DATABASE!$B$2:$B$806)</f>
        <v>Capem Balung, Ambulu Balung</v>
      </c>
      <c r="D109" s="184" t="str">
        <f t="array" ref="D109">_xlfn.XLOOKUP(G109,DATABASE!$A$2:$A$808,DATABASE!$C$2:$C$808)</f>
        <v>CAPEM</v>
      </c>
      <c r="E109" s="184" t="s">
        <v>351</v>
      </c>
      <c r="F109" s="184" t="s">
        <v>243</v>
      </c>
      <c r="G109" s="184" t="s">
        <v>1105</v>
      </c>
      <c r="H109" s="184">
        <v>202512.0</v>
      </c>
      <c r="I109" s="184" t="s">
        <v>753</v>
      </c>
      <c r="J109" s="182"/>
      <c r="K109" s="184"/>
      <c r="L109" s="294" t="s">
        <v>1107</v>
      </c>
      <c r="M109" s="303">
        <v>42156.0</v>
      </c>
      <c r="N109" s="191"/>
      <c r="O109" s="192">
        <v>58.38</v>
      </c>
      <c r="P109" s="194"/>
      <c r="Q109" s="195">
        <f t="shared" ref="Q109:R109" si="120">(O109*24*3600*30/8)/100000</f>
        <v>189.1512</v>
      </c>
      <c r="R109" s="195">
        <f t="shared" si="120"/>
        <v>0</v>
      </c>
      <c r="S109" s="200">
        <v>0.0</v>
      </c>
      <c r="T109" s="201">
        <f t="shared" si="14"/>
        <v>1</v>
      </c>
      <c r="U109" s="201">
        <v>0.99</v>
      </c>
      <c r="V109" s="182">
        <v>720.0</v>
      </c>
      <c r="W109" s="182">
        <f t="shared" si="3"/>
        <v>0</v>
      </c>
      <c r="X109" s="203" t="s">
        <v>291</v>
      </c>
      <c r="Y109" s="204">
        <v>2792792.0</v>
      </c>
      <c r="Z109" s="182"/>
      <c r="AA109" s="182"/>
      <c r="AB109" s="182"/>
      <c r="AC109" s="182"/>
      <c r="AD109" s="182"/>
      <c r="AE109" s="206">
        <f t="shared" si="86"/>
        <v>2792792</v>
      </c>
      <c r="AF109" s="207">
        <f t="shared" si="5"/>
        <v>2792792</v>
      </c>
      <c r="AG109" s="184"/>
      <c r="AH109" s="184"/>
      <c r="AI109" s="184"/>
      <c r="AJ109" s="210" t="s">
        <v>1105</v>
      </c>
      <c r="AK109" s="38" t="s">
        <v>753</v>
      </c>
      <c r="AL109" s="38"/>
      <c r="AM109" s="38" t="str">
        <f t="shared" si="121"/>
        <v>#REF!</v>
      </c>
      <c r="AN109" s="38" t="str">
        <f t="shared" si="7"/>
        <v>#REF!</v>
      </c>
      <c r="AO109" s="42">
        <v>2792792.0</v>
      </c>
      <c r="AP109" s="215" t="b">
        <f t="shared" si="8"/>
        <v>1</v>
      </c>
      <c r="AQ109" s="211"/>
      <c r="AR109" s="216">
        <f t="shared" si="9"/>
        <v>0</v>
      </c>
      <c r="AS109" s="217">
        <f t="shared" si="10"/>
        <v>0</v>
      </c>
      <c r="AT109" s="218">
        <f t="shared" si="11"/>
        <v>0</v>
      </c>
      <c r="AU109" s="373"/>
      <c r="AV109" s="46"/>
      <c r="AW109" s="46"/>
      <c r="AX109" s="46"/>
      <c r="AY109" s="46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56"/>
      <c r="BW109" s="56"/>
      <c r="BX109" s="56"/>
      <c r="BY109" s="56"/>
      <c r="BZ109" s="56"/>
      <c r="CA109" s="56"/>
      <c r="CB109" s="56"/>
      <c r="CC109" s="56"/>
      <c r="CD109" s="56"/>
    </row>
    <row r="110" ht="22.5" customHeight="1">
      <c r="A110" s="170">
        <f t="shared" si="12"/>
        <v>105</v>
      </c>
      <c r="B110" s="173" t="s">
        <v>2181</v>
      </c>
      <c r="C110" s="182" t="str">
        <f t="array" ref="C110">_xlfn.XLOOKUP(G110,DATABASE!$A$2:$A$806,DATABASE!$B$2:$B$806)</f>
        <v>Kantor Kas Sistem Administrasi Manunggal Satu Atap Dipenda Puger, Jl. M. Adi Darmo Puger</v>
      </c>
      <c r="D110" s="184" t="str">
        <f t="array" ref="D110">_xlfn.XLOOKUP(G110,DATABASE!$A$2:$A$808,DATABASE!$C$2:$C$808)</f>
        <v>KANTOR KAS</v>
      </c>
      <c r="E110" s="184" t="s">
        <v>351</v>
      </c>
      <c r="F110" s="184" t="s">
        <v>243</v>
      </c>
      <c r="G110" s="184" t="s">
        <v>320</v>
      </c>
      <c r="H110" s="184">
        <v>202512.0</v>
      </c>
      <c r="I110" s="184" t="s">
        <v>480</v>
      </c>
      <c r="J110" s="182"/>
      <c r="K110" s="184"/>
      <c r="L110" s="294" t="s">
        <v>322</v>
      </c>
      <c r="M110" s="303">
        <v>42156.0</v>
      </c>
      <c r="N110" s="191"/>
      <c r="O110" s="192">
        <v>2.20019</v>
      </c>
      <c r="P110" s="194"/>
      <c r="Q110" s="195">
        <f t="shared" ref="Q110:R110" si="122">(O110*24*3600*30/8)/100000</f>
        <v>7.1286156</v>
      </c>
      <c r="R110" s="195">
        <f t="shared" si="122"/>
        <v>0</v>
      </c>
      <c r="S110" s="200">
        <v>0.0</v>
      </c>
      <c r="T110" s="201">
        <f t="shared" si="14"/>
        <v>1</v>
      </c>
      <c r="U110" s="201">
        <v>0.99</v>
      </c>
      <c r="V110" s="182">
        <v>720.0</v>
      </c>
      <c r="W110" s="182">
        <f t="shared" si="3"/>
        <v>0</v>
      </c>
      <c r="X110" s="203" t="s">
        <v>291</v>
      </c>
      <c r="Y110" s="204">
        <v>1950000.0</v>
      </c>
      <c r="Z110" s="182"/>
      <c r="AA110" s="182"/>
      <c r="AB110" s="182"/>
      <c r="AC110" s="182"/>
      <c r="AD110" s="182"/>
      <c r="AE110" s="206">
        <f t="shared" si="86"/>
        <v>1950000</v>
      </c>
      <c r="AF110" s="207">
        <f t="shared" si="5"/>
        <v>1950000</v>
      </c>
      <c r="AG110" s="184"/>
      <c r="AH110" s="184"/>
      <c r="AI110" s="184"/>
      <c r="AJ110" s="210" t="s">
        <v>320</v>
      </c>
      <c r="AK110" s="38" t="s">
        <v>480</v>
      </c>
      <c r="AL110" s="38"/>
      <c r="AM110" s="38" t="str">
        <f t="shared" si="121"/>
        <v>#REF!</v>
      </c>
      <c r="AN110" s="38" t="str">
        <f t="shared" si="7"/>
        <v>#REF!</v>
      </c>
      <c r="AO110" s="42">
        <v>1950000.0</v>
      </c>
      <c r="AP110" s="215" t="b">
        <f t="shared" si="8"/>
        <v>1</v>
      </c>
      <c r="AQ110" s="211"/>
      <c r="AR110" s="216">
        <f t="shared" si="9"/>
        <v>0</v>
      </c>
      <c r="AS110" s="217">
        <f t="shared" si="10"/>
        <v>0</v>
      </c>
      <c r="AT110" s="218">
        <f t="shared" si="11"/>
        <v>0</v>
      </c>
      <c r="AU110" s="373"/>
      <c r="AV110" s="46"/>
      <c r="AW110" s="46"/>
      <c r="AX110" s="46"/>
      <c r="AY110" s="46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56"/>
      <c r="BW110" s="56"/>
      <c r="BX110" s="56"/>
      <c r="BY110" s="56"/>
      <c r="BZ110" s="56"/>
      <c r="CA110" s="56"/>
      <c r="CB110" s="56"/>
      <c r="CC110" s="56"/>
      <c r="CD110" s="56"/>
    </row>
    <row r="111" ht="22.5" customHeight="1">
      <c r="A111" s="170">
        <f t="shared" si="12"/>
        <v>106</v>
      </c>
      <c r="B111" s="173" t="s">
        <v>2181</v>
      </c>
      <c r="C111" s="182" t="str">
        <f t="array" ref="C111">_xlfn.XLOOKUP(G111,DATABASE!$A$2:$A$806,DATABASE!$B$2:$B$806)</f>
        <v>PBB Dispenda Kab. Jember, Jl. Jawa 72 Jember</v>
      </c>
      <c r="D111" s="184" t="str">
        <f t="array" ref="D111">_xlfn.XLOOKUP(G111,DATABASE!$A$2:$A$808,DATABASE!$C$2:$C$808)</f>
        <v>PBB</v>
      </c>
      <c r="E111" s="184" t="s">
        <v>351</v>
      </c>
      <c r="F111" s="184" t="s">
        <v>243</v>
      </c>
      <c r="G111" s="184" t="s">
        <v>705</v>
      </c>
      <c r="H111" s="184">
        <v>202512.0</v>
      </c>
      <c r="I111" s="184" t="s">
        <v>461</v>
      </c>
      <c r="J111" s="182"/>
      <c r="K111" s="184"/>
      <c r="L111" s="294" t="s">
        <v>707</v>
      </c>
      <c r="M111" s="303">
        <v>43745.0</v>
      </c>
      <c r="N111" s="191"/>
      <c r="O111" s="192">
        <v>13.34</v>
      </c>
      <c r="P111" s="194"/>
      <c r="Q111" s="195">
        <f t="shared" ref="Q111:R111" si="123">(O111*24*3600*30/8)/100000</f>
        <v>43.2216</v>
      </c>
      <c r="R111" s="195">
        <f t="shared" si="123"/>
        <v>0</v>
      </c>
      <c r="S111" s="200">
        <v>0.0</v>
      </c>
      <c r="T111" s="201">
        <f t="shared" si="14"/>
        <v>1</v>
      </c>
      <c r="U111" s="201">
        <v>0.99</v>
      </c>
      <c r="V111" s="182">
        <v>720.0</v>
      </c>
      <c r="W111" s="182">
        <f t="shared" si="3"/>
        <v>0</v>
      </c>
      <c r="X111" s="203" t="s">
        <v>291</v>
      </c>
      <c r="Y111" s="427">
        <v>2319819.0</v>
      </c>
      <c r="Z111" s="182"/>
      <c r="AA111" s="182"/>
      <c r="AB111" s="182"/>
      <c r="AC111" s="182"/>
      <c r="AD111" s="182"/>
      <c r="AE111" s="206">
        <f t="shared" si="86"/>
        <v>2319819</v>
      </c>
      <c r="AF111" s="207">
        <f t="shared" si="5"/>
        <v>2319819</v>
      </c>
      <c r="AG111" s="184"/>
      <c r="AH111" s="184"/>
      <c r="AI111" s="428"/>
      <c r="AJ111" s="210" t="s">
        <v>705</v>
      </c>
      <c r="AK111" s="38" t="s">
        <v>461</v>
      </c>
      <c r="AL111" s="38"/>
      <c r="AM111" s="38" t="s">
        <v>461</v>
      </c>
      <c r="AN111" s="38" t="b">
        <f t="shared" si="7"/>
        <v>1</v>
      </c>
      <c r="AO111" s="42">
        <v>2319819.0</v>
      </c>
      <c r="AP111" s="215" t="b">
        <f t="shared" si="8"/>
        <v>1</v>
      </c>
      <c r="AQ111" s="211"/>
      <c r="AR111" s="216">
        <f t="shared" si="9"/>
        <v>0</v>
      </c>
      <c r="AS111" s="217">
        <f t="shared" si="10"/>
        <v>0</v>
      </c>
      <c r="AT111" s="218">
        <f t="shared" si="11"/>
        <v>0</v>
      </c>
      <c r="AU111" s="373"/>
      <c r="AV111" s="46"/>
      <c r="AW111" s="46"/>
      <c r="AX111" s="46"/>
      <c r="AY111" s="46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56"/>
      <c r="BW111" s="56"/>
      <c r="BX111" s="56"/>
      <c r="BY111" s="56"/>
      <c r="BZ111" s="56"/>
      <c r="CA111" s="56"/>
      <c r="CB111" s="56"/>
      <c r="CC111" s="56"/>
      <c r="CD111" s="56"/>
    </row>
    <row r="112" ht="22.5" customHeight="1">
      <c r="A112" s="170">
        <f t="shared" si="12"/>
        <v>107</v>
      </c>
      <c r="B112" s="173" t="s">
        <v>2181</v>
      </c>
      <c r="C112" s="182" t="str">
        <f t="array" ref="C112">_xlfn.XLOOKUP(G112,DATABASE!$A$2:$A$806,DATABASE!$B$2:$B$806)</f>
        <v>ATM Pemkab Jember, Jl. Kartini Jember</v>
      </c>
      <c r="D112" s="184" t="str">
        <f t="array" ref="D112">_xlfn.XLOOKUP(G112,DATABASE!$A$2:$A$808,DATABASE!$C$2:$C$808)</f>
        <v>ATM</v>
      </c>
      <c r="E112" s="184" t="s">
        <v>351</v>
      </c>
      <c r="F112" s="184" t="s">
        <v>243</v>
      </c>
      <c r="G112" s="184" t="s">
        <v>2321</v>
      </c>
      <c r="H112" s="184">
        <v>202512.0</v>
      </c>
      <c r="I112" s="184" t="s">
        <v>1258</v>
      </c>
      <c r="J112" s="182"/>
      <c r="K112" s="184"/>
      <c r="L112" s="294" t="s">
        <v>2809</v>
      </c>
      <c r="M112" s="295" t="s">
        <v>2901</v>
      </c>
      <c r="N112" s="191"/>
      <c r="O112" s="192">
        <v>33.91</v>
      </c>
      <c r="P112" s="194"/>
      <c r="Q112" s="195">
        <f t="shared" ref="Q112:R112" si="124">(O112*24*3600*30/8)/100000</f>
        <v>109.8684</v>
      </c>
      <c r="R112" s="195">
        <f t="shared" si="124"/>
        <v>0</v>
      </c>
      <c r="S112" s="200">
        <v>0.0</v>
      </c>
      <c r="T112" s="201">
        <f t="shared" si="14"/>
        <v>1</v>
      </c>
      <c r="U112" s="201">
        <v>0.99</v>
      </c>
      <c r="V112" s="182">
        <v>720.0</v>
      </c>
      <c r="W112" s="182">
        <f t="shared" si="3"/>
        <v>0</v>
      </c>
      <c r="X112" s="203" t="s">
        <v>291</v>
      </c>
      <c r="Y112" s="204">
        <v>1300000.0</v>
      </c>
      <c r="Z112" s="182"/>
      <c r="AA112" s="182"/>
      <c r="AB112" s="182"/>
      <c r="AC112" s="182"/>
      <c r="AD112" s="182"/>
      <c r="AE112" s="206">
        <f t="shared" si="86"/>
        <v>1300000</v>
      </c>
      <c r="AF112" s="207">
        <f t="shared" si="5"/>
        <v>1300000</v>
      </c>
      <c r="AG112" s="184"/>
      <c r="AH112" s="184"/>
      <c r="AI112" s="184"/>
      <c r="AJ112" s="210" t="s">
        <v>2321</v>
      </c>
      <c r="AK112" s="38" t="s">
        <v>1258</v>
      </c>
      <c r="AL112" s="38"/>
      <c r="AM112" s="38" t="str">
        <f t="shared" ref="AM112:AM121" si="126">VLOOKUP(AJ112,'[1]Master Jaringan Des 2025(792)'!$D$2:$E$795,2,0)</f>
        <v>#REF!</v>
      </c>
      <c r="AN112" s="38" t="str">
        <f t="shared" si="7"/>
        <v>#REF!</v>
      </c>
      <c r="AO112" s="42">
        <v>1300000.0</v>
      </c>
      <c r="AP112" s="215" t="b">
        <f t="shared" si="8"/>
        <v>1</v>
      </c>
      <c r="AQ112" s="211"/>
      <c r="AR112" s="216">
        <f t="shared" si="9"/>
        <v>0</v>
      </c>
      <c r="AS112" s="217">
        <f t="shared" si="10"/>
        <v>0</v>
      </c>
      <c r="AT112" s="218">
        <f t="shared" si="11"/>
        <v>0</v>
      </c>
      <c r="AU112" s="373"/>
      <c r="AV112" s="46"/>
      <c r="AW112" s="46"/>
      <c r="AX112" s="46"/>
      <c r="AY112" s="46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56"/>
      <c r="BW112" s="56"/>
      <c r="BX112" s="56"/>
      <c r="BY112" s="56"/>
      <c r="BZ112" s="56"/>
      <c r="CA112" s="56"/>
      <c r="CB112" s="56"/>
      <c r="CC112" s="56"/>
      <c r="CD112" s="56"/>
    </row>
    <row r="113" ht="22.5" customHeight="1">
      <c r="A113" s="170">
        <f t="shared" si="12"/>
        <v>108</v>
      </c>
      <c r="B113" s="173" t="s">
        <v>2181</v>
      </c>
      <c r="C113" s="182" t="str">
        <f t="array" ref="C113">_xlfn.XLOOKUP(G113,DATABASE!$A$2:$A$806,DATABASE!$B$2:$B$806)</f>
        <v>Capem Rambipuji Jl. Samanhudi Ruko 1, Rambipuji, Jember</v>
      </c>
      <c r="D113" s="184" t="str">
        <f t="array" ref="D113">_xlfn.XLOOKUP(G113,DATABASE!$A$2:$A$808,DATABASE!$C$2:$C$808)</f>
        <v>CAPEM</v>
      </c>
      <c r="E113" s="184" t="s">
        <v>351</v>
      </c>
      <c r="F113" s="184" t="s">
        <v>243</v>
      </c>
      <c r="G113" s="184" t="s">
        <v>1223</v>
      </c>
      <c r="H113" s="184">
        <v>202512.0</v>
      </c>
      <c r="I113" s="184" t="s">
        <v>753</v>
      </c>
      <c r="J113" s="182"/>
      <c r="K113" s="184"/>
      <c r="L113" s="294" t="s">
        <v>1225</v>
      </c>
      <c r="M113" s="303">
        <v>43101.0</v>
      </c>
      <c r="N113" s="191"/>
      <c r="O113" s="192">
        <v>58.53</v>
      </c>
      <c r="P113" s="194"/>
      <c r="Q113" s="195">
        <f t="shared" ref="Q113:R113" si="125">(O113*24*3600*30/8)/100000</f>
        <v>189.6372</v>
      </c>
      <c r="R113" s="195">
        <f t="shared" si="125"/>
        <v>0</v>
      </c>
      <c r="S113" s="200">
        <v>0.0</v>
      </c>
      <c r="T113" s="201">
        <f t="shared" si="14"/>
        <v>1</v>
      </c>
      <c r="U113" s="201">
        <v>0.99</v>
      </c>
      <c r="V113" s="182">
        <v>720.0</v>
      </c>
      <c r="W113" s="182">
        <f t="shared" si="3"/>
        <v>0</v>
      </c>
      <c r="X113" s="203" t="s">
        <v>291</v>
      </c>
      <c r="Y113" s="204">
        <v>2792792.0</v>
      </c>
      <c r="Z113" s="182"/>
      <c r="AA113" s="182"/>
      <c r="AB113" s="182"/>
      <c r="AC113" s="182"/>
      <c r="AD113" s="182"/>
      <c r="AE113" s="206">
        <f t="shared" si="86"/>
        <v>2792792</v>
      </c>
      <c r="AF113" s="207">
        <f t="shared" si="5"/>
        <v>2792792</v>
      </c>
      <c r="AG113" s="184"/>
      <c r="AH113" s="184"/>
      <c r="AI113" s="184"/>
      <c r="AJ113" s="210" t="s">
        <v>1223</v>
      </c>
      <c r="AK113" s="38" t="s">
        <v>753</v>
      </c>
      <c r="AL113" s="38"/>
      <c r="AM113" s="38" t="str">
        <f t="shared" si="126"/>
        <v>#REF!</v>
      </c>
      <c r="AN113" s="38" t="str">
        <f t="shared" si="7"/>
        <v>#REF!</v>
      </c>
      <c r="AO113" s="42">
        <v>2792792.0</v>
      </c>
      <c r="AP113" s="215" t="b">
        <f t="shared" si="8"/>
        <v>1</v>
      </c>
      <c r="AQ113" s="211"/>
      <c r="AR113" s="216">
        <f t="shared" si="9"/>
        <v>0</v>
      </c>
      <c r="AS113" s="217">
        <f t="shared" si="10"/>
        <v>0</v>
      </c>
      <c r="AT113" s="218">
        <f t="shared" si="11"/>
        <v>0</v>
      </c>
      <c r="AU113" s="373"/>
      <c r="AV113" s="46"/>
      <c r="AW113" s="46"/>
      <c r="AX113" s="46"/>
      <c r="AY113" s="46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56"/>
      <c r="BW113" s="56"/>
      <c r="BX113" s="56"/>
      <c r="BY113" s="56"/>
      <c r="BZ113" s="56"/>
      <c r="CA113" s="56"/>
      <c r="CB113" s="56"/>
      <c r="CC113" s="56"/>
      <c r="CD113" s="56"/>
    </row>
    <row r="114" ht="22.5" customHeight="1">
      <c r="A114" s="170">
        <f t="shared" si="12"/>
        <v>109</v>
      </c>
      <c r="B114" s="173" t="s">
        <v>2181</v>
      </c>
      <c r="C114" s="182" t="str">
        <f t="array" ref="C114">_xlfn.XLOOKUP(G114,DATABASE!$A$2:$A$806,DATABASE!$B$2:$B$806)</f>
        <v>Capem Kencong Jl. Diponegoro 2 A, Kencong, Jember</v>
      </c>
      <c r="D114" s="184" t="str">
        <f t="array" ref="D114">_xlfn.XLOOKUP(G114,DATABASE!$A$2:$A$808,DATABASE!$C$2:$C$808)</f>
        <v>CAPEM</v>
      </c>
      <c r="E114" s="184" t="s">
        <v>351</v>
      </c>
      <c r="F114" s="184" t="s">
        <v>243</v>
      </c>
      <c r="G114" s="184" t="s">
        <v>1220</v>
      </c>
      <c r="H114" s="184">
        <v>202512.0</v>
      </c>
      <c r="I114" s="184" t="s">
        <v>753</v>
      </c>
      <c r="J114" s="182"/>
      <c r="K114" s="184"/>
      <c r="L114" s="294" t="s">
        <v>1222</v>
      </c>
      <c r="M114" s="303">
        <v>42918.0</v>
      </c>
      <c r="N114" s="191"/>
      <c r="O114" s="192">
        <v>21.02</v>
      </c>
      <c r="P114" s="194"/>
      <c r="Q114" s="195">
        <f t="shared" ref="Q114:R114" si="127">(O114*24*3600*30/8)/100000</f>
        <v>68.1048</v>
      </c>
      <c r="R114" s="195">
        <f t="shared" si="127"/>
        <v>0</v>
      </c>
      <c r="S114" s="376">
        <v>1.5</v>
      </c>
      <c r="T114" s="201">
        <f t="shared" si="14"/>
        <v>0.9979166667</v>
      </c>
      <c r="U114" s="201">
        <v>0.99</v>
      </c>
      <c r="V114" s="182">
        <v>720.0</v>
      </c>
      <c r="W114" s="182">
        <f t="shared" si="3"/>
        <v>0</v>
      </c>
      <c r="X114" s="203" t="s">
        <v>291</v>
      </c>
      <c r="Y114" s="204">
        <v>2792792.0</v>
      </c>
      <c r="Z114" s="182"/>
      <c r="AA114" s="182"/>
      <c r="AB114" s="182"/>
      <c r="AC114" s="182"/>
      <c r="AD114" s="182"/>
      <c r="AE114" s="206">
        <f t="shared" si="86"/>
        <v>2792792</v>
      </c>
      <c r="AF114" s="207">
        <f t="shared" si="5"/>
        <v>2792792</v>
      </c>
      <c r="AG114" s="184"/>
      <c r="AH114" s="184"/>
      <c r="AI114" s="184"/>
      <c r="AJ114" s="210" t="s">
        <v>1220</v>
      </c>
      <c r="AK114" s="38" t="s">
        <v>753</v>
      </c>
      <c r="AL114" s="38"/>
      <c r="AM114" s="38" t="str">
        <f t="shared" si="126"/>
        <v>#REF!</v>
      </c>
      <c r="AN114" s="38" t="str">
        <f t="shared" si="7"/>
        <v>#REF!</v>
      </c>
      <c r="AO114" s="42">
        <v>2792792.0</v>
      </c>
      <c r="AP114" s="215" t="b">
        <f t="shared" si="8"/>
        <v>1</v>
      </c>
      <c r="AQ114" s="211"/>
      <c r="AR114" s="216">
        <f t="shared" si="9"/>
        <v>0</v>
      </c>
      <c r="AS114" s="217">
        <f t="shared" si="10"/>
        <v>0</v>
      </c>
      <c r="AT114" s="218">
        <f t="shared" si="11"/>
        <v>0</v>
      </c>
      <c r="AU114" s="397" t="s">
        <v>1869</v>
      </c>
      <c r="AV114" s="46"/>
      <c r="AW114" s="46"/>
      <c r="AX114" s="46"/>
      <c r="AY114" s="46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56"/>
      <c r="BW114" s="56"/>
      <c r="BX114" s="56"/>
      <c r="BY114" s="56"/>
      <c r="BZ114" s="56"/>
      <c r="CA114" s="56"/>
      <c r="CB114" s="56"/>
      <c r="CC114" s="56"/>
      <c r="CD114" s="56"/>
    </row>
    <row r="115" ht="22.5" customHeight="1">
      <c r="A115" s="170">
        <f t="shared" si="12"/>
        <v>110</v>
      </c>
      <c r="B115" s="173" t="s">
        <v>2181</v>
      </c>
      <c r="C115" s="182" t="str">
        <f t="array" ref="C115">_xlfn.XLOOKUP(G115,DATABASE!$A$2:$A$806,DATABASE!$B$2:$B$806)</f>
        <v>Capem Ambulu Jl. Suyitman 18</v>
      </c>
      <c r="D115" s="184" t="str">
        <f t="array" ref="D115">_xlfn.XLOOKUP(G115,DATABASE!$A$2:$A$808,DATABASE!$C$2:$C$808)</f>
        <v>CAPEM</v>
      </c>
      <c r="E115" s="184" t="s">
        <v>351</v>
      </c>
      <c r="F115" s="184" t="s">
        <v>243</v>
      </c>
      <c r="G115" s="184" t="s">
        <v>1226</v>
      </c>
      <c r="H115" s="184">
        <v>202512.0</v>
      </c>
      <c r="I115" s="184" t="s">
        <v>753</v>
      </c>
      <c r="J115" s="182"/>
      <c r="K115" s="184"/>
      <c r="L115" s="294" t="s">
        <v>1228</v>
      </c>
      <c r="M115" s="295" t="s">
        <v>2908</v>
      </c>
      <c r="N115" s="191"/>
      <c r="O115" s="192">
        <v>25.43</v>
      </c>
      <c r="P115" s="194"/>
      <c r="Q115" s="195">
        <f t="shared" ref="Q115:R115" si="128">(O115*24*3600*30/8)/100000</f>
        <v>82.3932</v>
      </c>
      <c r="R115" s="195">
        <f t="shared" si="128"/>
        <v>0</v>
      </c>
      <c r="S115" s="200">
        <v>0.0</v>
      </c>
      <c r="T115" s="201">
        <f t="shared" si="14"/>
        <v>1</v>
      </c>
      <c r="U115" s="201">
        <v>0.99</v>
      </c>
      <c r="V115" s="182">
        <v>720.0</v>
      </c>
      <c r="W115" s="182">
        <f t="shared" si="3"/>
        <v>0</v>
      </c>
      <c r="X115" s="203" t="s">
        <v>291</v>
      </c>
      <c r="Y115" s="204">
        <v>2792792.0</v>
      </c>
      <c r="Z115" s="182"/>
      <c r="AA115" s="182"/>
      <c r="AB115" s="182"/>
      <c r="AC115" s="182"/>
      <c r="AD115" s="182"/>
      <c r="AE115" s="206">
        <f t="shared" si="86"/>
        <v>2792792</v>
      </c>
      <c r="AF115" s="207">
        <f t="shared" si="5"/>
        <v>2792792</v>
      </c>
      <c r="AG115" s="184"/>
      <c r="AH115" s="184"/>
      <c r="AI115" s="184"/>
      <c r="AJ115" s="210" t="s">
        <v>1226</v>
      </c>
      <c r="AK115" s="38" t="s">
        <v>753</v>
      </c>
      <c r="AL115" s="38"/>
      <c r="AM115" s="38" t="str">
        <f t="shared" si="126"/>
        <v>#REF!</v>
      </c>
      <c r="AN115" s="38" t="str">
        <f t="shared" si="7"/>
        <v>#REF!</v>
      </c>
      <c r="AO115" s="42">
        <v>2792792.0</v>
      </c>
      <c r="AP115" s="215" t="b">
        <f t="shared" si="8"/>
        <v>1</v>
      </c>
      <c r="AQ115" s="211"/>
      <c r="AR115" s="216">
        <f t="shared" si="9"/>
        <v>0</v>
      </c>
      <c r="AS115" s="217">
        <f t="shared" si="10"/>
        <v>0</v>
      </c>
      <c r="AT115" s="218">
        <f t="shared" si="11"/>
        <v>0</v>
      </c>
      <c r="AU115" s="373"/>
      <c r="AV115" s="46"/>
      <c r="AW115" s="46"/>
      <c r="AX115" s="46"/>
      <c r="AY115" s="46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56"/>
      <c r="BW115" s="56"/>
      <c r="BX115" s="56"/>
      <c r="BY115" s="56"/>
      <c r="BZ115" s="56"/>
      <c r="CA115" s="56"/>
      <c r="CB115" s="56"/>
      <c r="CC115" s="56"/>
      <c r="CD115" s="56"/>
    </row>
    <row r="116" ht="22.5" customHeight="1">
      <c r="A116" s="170">
        <f t="shared" si="12"/>
        <v>111</v>
      </c>
      <c r="B116" s="173" t="s">
        <v>2181</v>
      </c>
      <c r="C116" s="182" t="str">
        <f t="array" ref="C116">_xlfn.XLOOKUP(G116,DATABASE!$A$2:$A$806,DATABASE!$B$2:$B$806)</f>
        <v>Payment Point &amp; Anjungan Tunai Mandiri RSUD Balung, Jl Rambipuji No.19 Balung, Jember</v>
      </c>
      <c r="D116" s="184" t="str">
        <f t="array" ref="D116">_xlfn.XLOOKUP(G116,DATABASE!$A$2:$A$808,DATABASE!$C$2:$C$808)</f>
        <v>PAYMENT POINT</v>
      </c>
      <c r="E116" s="184" t="s">
        <v>351</v>
      </c>
      <c r="F116" s="184" t="s">
        <v>243</v>
      </c>
      <c r="G116" s="184" t="s">
        <v>2368</v>
      </c>
      <c r="H116" s="184">
        <v>202512.0</v>
      </c>
      <c r="I116" s="184" t="s">
        <v>461</v>
      </c>
      <c r="J116" s="182"/>
      <c r="K116" s="184"/>
      <c r="L116" s="294" t="s">
        <v>2696</v>
      </c>
      <c r="M116" s="303">
        <v>42288.0</v>
      </c>
      <c r="N116" s="191"/>
      <c r="O116" s="192">
        <v>32.09</v>
      </c>
      <c r="P116" s="194"/>
      <c r="Q116" s="195">
        <f t="shared" ref="Q116:R116" si="129">(O116*24*3600*30/8)/100000</f>
        <v>103.9716</v>
      </c>
      <c r="R116" s="195">
        <f t="shared" si="129"/>
        <v>0</v>
      </c>
      <c r="S116" s="200">
        <v>0.0</v>
      </c>
      <c r="T116" s="201">
        <f t="shared" si="14"/>
        <v>1</v>
      </c>
      <c r="U116" s="201">
        <v>0.99</v>
      </c>
      <c r="V116" s="182">
        <v>720.0</v>
      </c>
      <c r="W116" s="182">
        <f t="shared" si="3"/>
        <v>0</v>
      </c>
      <c r="X116" s="203" t="s">
        <v>291</v>
      </c>
      <c r="Y116" s="204">
        <v>2319819.0</v>
      </c>
      <c r="Z116" s="182"/>
      <c r="AA116" s="182"/>
      <c r="AB116" s="182"/>
      <c r="AC116" s="182"/>
      <c r="AD116" s="182"/>
      <c r="AE116" s="206">
        <f t="shared" si="86"/>
        <v>2319819</v>
      </c>
      <c r="AF116" s="207">
        <f t="shared" si="5"/>
        <v>2319819</v>
      </c>
      <c r="AG116" s="184"/>
      <c r="AH116" s="184"/>
      <c r="AI116" s="184"/>
      <c r="AJ116" s="210" t="s">
        <v>2368</v>
      </c>
      <c r="AK116" s="38" t="s">
        <v>461</v>
      </c>
      <c r="AL116" s="38"/>
      <c r="AM116" s="38" t="str">
        <f t="shared" si="126"/>
        <v>#REF!</v>
      </c>
      <c r="AN116" s="38" t="str">
        <f t="shared" si="7"/>
        <v>#REF!</v>
      </c>
      <c r="AO116" s="42">
        <v>2319819.0</v>
      </c>
      <c r="AP116" s="215" t="b">
        <f t="shared" si="8"/>
        <v>1</v>
      </c>
      <c r="AQ116" s="211"/>
      <c r="AR116" s="216">
        <f t="shared" si="9"/>
        <v>0</v>
      </c>
      <c r="AS116" s="217">
        <f t="shared" si="10"/>
        <v>0</v>
      </c>
      <c r="AT116" s="218">
        <f t="shared" si="11"/>
        <v>0</v>
      </c>
      <c r="AU116" s="373"/>
      <c r="AV116" s="46"/>
      <c r="AW116" s="46"/>
      <c r="AX116" s="46"/>
      <c r="AY116" s="46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56"/>
      <c r="BW116" s="56"/>
      <c r="BX116" s="56"/>
      <c r="BY116" s="56"/>
      <c r="BZ116" s="56"/>
      <c r="CA116" s="56"/>
      <c r="CB116" s="56"/>
      <c r="CC116" s="56"/>
      <c r="CD116" s="56"/>
    </row>
    <row r="117" ht="22.5" customHeight="1">
      <c r="A117" s="170">
        <f t="shared" si="12"/>
        <v>112</v>
      </c>
      <c r="B117" s="173" t="s">
        <v>2181</v>
      </c>
      <c r="C117" s="182" t="str">
        <f t="array" ref="C117">_xlfn.XLOOKUP(G117,DATABASE!$A$2:$A$806,DATABASE!$B$2:$B$806)</f>
        <v>ATM PDAM, Jl Trunojoyo No.73, Jember</v>
      </c>
      <c r="D117" s="184" t="str">
        <f t="array" ref="D117">_xlfn.XLOOKUP(G117,DATABASE!$A$2:$A$808,DATABASE!$C$2:$C$808)</f>
        <v>ATM</v>
      </c>
      <c r="E117" s="184" t="s">
        <v>351</v>
      </c>
      <c r="F117" s="184" t="s">
        <v>243</v>
      </c>
      <c r="G117" s="184" t="s">
        <v>2378</v>
      </c>
      <c r="H117" s="184">
        <v>202512.0</v>
      </c>
      <c r="I117" s="184" t="s">
        <v>1258</v>
      </c>
      <c r="J117" s="182"/>
      <c r="K117" s="184"/>
      <c r="L117" s="294" t="s">
        <v>2738</v>
      </c>
      <c r="M117" s="303">
        <v>42288.0</v>
      </c>
      <c r="N117" s="191"/>
      <c r="O117" s="192">
        <v>1.01804</v>
      </c>
      <c r="P117" s="194"/>
      <c r="Q117" s="195">
        <f t="shared" ref="Q117:R117" si="130">(O117*24*3600*30/8)/100000</f>
        <v>3.2984496</v>
      </c>
      <c r="R117" s="195">
        <f t="shared" si="130"/>
        <v>0</v>
      </c>
      <c r="S117" s="200">
        <v>0.0</v>
      </c>
      <c r="T117" s="201">
        <f t="shared" si="14"/>
        <v>1</v>
      </c>
      <c r="U117" s="201">
        <v>0.99</v>
      </c>
      <c r="V117" s="182">
        <v>720.0</v>
      </c>
      <c r="W117" s="182">
        <f t="shared" si="3"/>
        <v>0</v>
      </c>
      <c r="X117" s="203" t="s">
        <v>291</v>
      </c>
      <c r="Y117" s="204">
        <v>1300000.0</v>
      </c>
      <c r="Z117" s="182"/>
      <c r="AA117" s="182"/>
      <c r="AB117" s="182"/>
      <c r="AC117" s="182"/>
      <c r="AD117" s="182"/>
      <c r="AE117" s="206">
        <f t="shared" si="86"/>
        <v>1300000</v>
      </c>
      <c r="AF117" s="207">
        <f t="shared" si="5"/>
        <v>1300000</v>
      </c>
      <c r="AG117" s="184"/>
      <c r="AH117" s="184"/>
      <c r="AI117" s="184"/>
      <c r="AJ117" s="210" t="s">
        <v>2378</v>
      </c>
      <c r="AK117" s="38" t="s">
        <v>1258</v>
      </c>
      <c r="AL117" s="38"/>
      <c r="AM117" s="38" t="str">
        <f t="shared" si="126"/>
        <v>#REF!</v>
      </c>
      <c r="AN117" s="38" t="str">
        <f t="shared" si="7"/>
        <v>#REF!</v>
      </c>
      <c r="AO117" s="42">
        <v>1300000.0</v>
      </c>
      <c r="AP117" s="215" t="b">
        <f t="shared" si="8"/>
        <v>1</v>
      </c>
      <c r="AQ117" s="211"/>
      <c r="AR117" s="216">
        <f t="shared" si="9"/>
        <v>0</v>
      </c>
      <c r="AS117" s="217">
        <f t="shared" si="10"/>
        <v>0</v>
      </c>
      <c r="AT117" s="218">
        <f t="shared" si="11"/>
        <v>0</v>
      </c>
      <c r="AU117" s="373"/>
      <c r="AV117" s="46"/>
      <c r="AW117" s="46"/>
      <c r="AX117" s="46"/>
      <c r="AY117" s="46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56"/>
      <c r="BW117" s="56"/>
      <c r="BX117" s="56"/>
      <c r="BY117" s="56"/>
      <c r="BZ117" s="56"/>
      <c r="CA117" s="56"/>
      <c r="CB117" s="56"/>
      <c r="CC117" s="56"/>
      <c r="CD117" s="56"/>
    </row>
    <row r="118" ht="22.5" customHeight="1">
      <c r="A118" s="170">
        <f t="shared" si="12"/>
        <v>113</v>
      </c>
      <c r="B118" s="173" t="s">
        <v>2181</v>
      </c>
      <c r="C118" s="182" t="str">
        <f t="array" ref="C118">_xlfn.XLOOKUP(G118,DATABASE!$A$2:$A$806,DATABASE!$B$2:$B$806)</f>
        <v>ATM KB Sistem Administrasi Manunggal Satu Atap Jember, Jl. Dr.Soebandi No 123, Jember</v>
      </c>
      <c r="D118" s="184" t="str">
        <f t="array" ref="D118">_xlfn.XLOOKUP(G118,DATABASE!$A$2:$A$808,DATABASE!$C$2:$C$808)</f>
        <v>ATM</v>
      </c>
      <c r="E118" s="184" t="s">
        <v>351</v>
      </c>
      <c r="F118" s="184" t="s">
        <v>243</v>
      </c>
      <c r="G118" s="184" t="s">
        <v>1804</v>
      </c>
      <c r="H118" s="184">
        <v>202512.0</v>
      </c>
      <c r="I118" s="184" t="s">
        <v>1258</v>
      </c>
      <c r="J118" s="182"/>
      <c r="K118" s="184"/>
      <c r="L118" s="294" t="s">
        <v>1806</v>
      </c>
      <c r="M118" s="295" t="s">
        <v>2909</v>
      </c>
      <c r="N118" s="191"/>
      <c r="O118" s="192">
        <v>31.9</v>
      </c>
      <c r="P118" s="194"/>
      <c r="Q118" s="195">
        <f t="shared" ref="Q118:R118" si="131">(O118*24*3600*30/8)/100000</f>
        <v>103.356</v>
      </c>
      <c r="R118" s="195">
        <f t="shared" si="131"/>
        <v>0</v>
      </c>
      <c r="S118" s="200">
        <v>0.0</v>
      </c>
      <c r="T118" s="201">
        <f t="shared" si="14"/>
        <v>1</v>
      </c>
      <c r="U118" s="201">
        <v>0.99</v>
      </c>
      <c r="V118" s="182">
        <v>720.0</v>
      </c>
      <c r="W118" s="182">
        <f t="shared" si="3"/>
        <v>0</v>
      </c>
      <c r="X118" s="203" t="s">
        <v>291</v>
      </c>
      <c r="Y118" s="204">
        <v>1300000.0</v>
      </c>
      <c r="Z118" s="182"/>
      <c r="AA118" s="182"/>
      <c r="AB118" s="182"/>
      <c r="AC118" s="182"/>
      <c r="AD118" s="182"/>
      <c r="AE118" s="206">
        <f t="shared" si="86"/>
        <v>1300000</v>
      </c>
      <c r="AF118" s="207">
        <f t="shared" si="5"/>
        <v>1300000</v>
      </c>
      <c r="AG118" s="184"/>
      <c r="AH118" s="184"/>
      <c r="AI118" s="184"/>
      <c r="AJ118" s="210" t="s">
        <v>1804</v>
      </c>
      <c r="AK118" s="38" t="s">
        <v>1258</v>
      </c>
      <c r="AL118" s="38"/>
      <c r="AM118" s="38" t="str">
        <f t="shared" si="126"/>
        <v>#REF!</v>
      </c>
      <c r="AN118" s="38" t="str">
        <f t="shared" si="7"/>
        <v>#REF!</v>
      </c>
      <c r="AO118" s="42">
        <v>1300000.0</v>
      </c>
      <c r="AP118" s="215" t="b">
        <f t="shared" si="8"/>
        <v>1</v>
      </c>
      <c r="AQ118" s="211"/>
      <c r="AR118" s="216">
        <f t="shared" si="9"/>
        <v>0</v>
      </c>
      <c r="AS118" s="217">
        <f t="shared" si="10"/>
        <v>0</v>
      </c>
      <c r="AT118" s="218">
        <f t="shared" si="11"/>
        <v>0</v>
      </c>
      <c r="AU118" s="373"/>
      <c r="AV118" s="46"/>
      <c r="AW118" s="46"/>
      <c r="AX118" s="46"/>
      <c r="AY118" s="46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56"/>
      <c r="BW118" s="56"/>
      <c r="BX118" s="56"/>
      <c r="BY118" s="56"/>
      <c r="BZ118" s="56"/>
      <c r="CA118" s="56"/>
      <c r="CB118" s="56"/>
      <c r="CC118" s="56"/>
      <c r="CD118" s="56"/>
    </row>
    <row r="119" ht="22.5" customHeight="1">
      <c r="A119" s="170">
        <f t="shared" si="12"/>
        <v>114</v>
      </c>
      <c r="B119" s="173" t="s">
        <v>2181</v>
      </c>
      <c r="C119" s="182" t="str">
        <f t="array" ref="C119">_xlfn.XLOOKUP(G119,DATABASE!$A$2:$A$806,DATABASE!$B$2:$B$806)</f>
        <v>ATM KB Sistem Administrasi Manunggal Satu Atap Jember, Jl. Teratai No.10-11, Jember</v>
      </c>
      <c r="D119" s="184" t="str">
        <f t="array" ref="D119">_xlfn.XLOOKUP(G119,DATABASE!$A$2:$A$808,DATABASE!$C$2:$C$808)</f>
        <v>ATM</v>
      </c>
      <c r="E119" s="184" t="s">
        <v>351</v>
      </c>
      <c r="F119" s="184" t="s">
        <v>243</v>
      </c>
      <c r="G119" s="184" t="s">
        <v>1808</v>
      </c>
      <c r="H119" s="184">
        <v>202512.0</v>
      </c>
      <c r="I119" s="184" t="s">
        <v>1258</v>
      </c>
      <c r="J119" s="182"/>
      <c r="K119" s="184"/>
      <c r="L119" s="294" t="s">
        <v>1810</v>
      </c>
      <c r="M119" s="295" t="s">
        <v>2910</v>
      </c>
      <c r="N119" s="191"/>
      <c r="O119" s="192">
        <v>30.77</v>
      </c>
      <c r="P119" s="194"/>
      <c r="Q119" s="195">
        <f t="shared" ref="Q119:R119" si="132">(O119*24*3600*30/8)/100000</f>
        <v>99.6948</v>
      </c>
      <c r="R119" s="195">
        <f t="shared" si="132"/>
        <v>0</v>
      </c>
      <c r="S119" s="200">
        <v>0.0</v>
      </c>
      <c r="T119" s="201">
        <f t="shared" si="14"/>
        <v>1</v>
      </c>
      <c r="U119" s="201">
        <v>0.99</v>
      </c>
      <c r="V119" s="182">
        <v>720.0</v>
      </c>
      <c r="W119" s="182">
        <f t="shared" si="3"/>
        <v>0</v>
      </c>
      <c r="X119" s="203" t="s">
        <v>291</v>
      </c>
      <c r="Y119" s="204">
        <v>1300000.0</v>
      </c>
      <c r="Z119" s="182"/>
      <c r="AA119" s="182"/>
      <c r="AB119" s="182"/>
      <c r="AC119" s="182"/>
      <c r="AD119" s="182"/>
      <c r="AE119" s="206">
        <f t="shared" si="86"/>
        <v>1300000</v>
      </c>
      <c r="AF119" s="207">
        <f t="shared" si="5"/>
        <v>1300000</v>
      </c>
      <c r="AG119" s="184"/>
      <c r="AH119" s="184"/>
      <c r="AI119" s="184"/>
      <c r="AJ119" s="210" t="s">
        <v>1808</v>
      </c>
      <c r="AK119" s="38" t="s">
        <v>1258</v>
      </c>
      <c r="AL119" s="38"/>
      <c r="AM119" s="38" t="str">
        <f t="shared" si="126"/>
        <v>#REF!</v>
      </c>
      <c r="AN119" s="38" t="str">
        <f t="shared" si="7"/>
        <v>#REF!</v>
      </c>
      <c r="AO119" s="42">
        <v>1300000.0</v>
      </c>
      <c r="AP119" s="215" t="b">
        <f t="shared" si="8"/>
        <v>1</v>
      </c>
      <c r="AQ119" s="211"/>
      <c r="AR119" s="216">
        <f t="shared" si="9"/>
        <v>0</v>
      </c>
      <c r="AS119" s="217">
        <f t="shared" si="10"/>
        <v>0</v>
      </c>
      <c r="AT119" s="218">
        <f t="shared" si="11"/>
        <v>0</v>
      </c>
      <c r="AU119" s="373"/>
      <c r="AV119" s="46"/>
      <c r="AW119" s="46"/>
      <c r="AX119" s="46"/>
      <c r="AY119" s="46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56"/>
      <c r="BW119" s="56"/>
      <c r="BX119" s="56"/>
      <c r="BY119" s="56"/>
      <c r="BZ119" s="56"/>
      <c r="CA119" s="56"/>
      <c r="CB119" s="56"/>
      <c r="CC119" s="56"/>
      <c r="CD119" s="56"/>
    </row>
    <row r="120" ht="22.5" customHeight="1">
      <c r="A120" s="170">
        <f t="shared" si="12"/>
        <v>115</v>
      </c>
      <c r="B120" s="173" t="s">
        <v>2181</v>
      </c>
      <c r="C120" s="182" t="str">
        <f t="array" ref="C120">_xlfn.XLOOKUP(G120,DATABASE!$A$2:$A$806,DATABASE!$B$2:$B$806)</f>
        <v>ATM SMKN 5 Jember, SMKN 5 JL. BRAWIJAYA NO.55, DARUNGAN JUBUNG, KEC SUKORAMBI, KABUPATEN JEMBER,, JEMBER,55</v>
      </c>
      <c r="D120" s="184" t="str">
        <f t="array" ref="D120">_xlfn.XLOOKUP(G120,DATABASE!$A$2:$A$808,DATABASE!$C$2:$C$808)</f>
        <v>ATM</v>
      </c>
      <c r="E120" s="184" t="s">
        <v>351</v>
      </c>
      <c r="F120" s="184" t="s">
        <v>243</v>
      </c>
      <c r="G120" s="184" t="s">
        <v>1795</v>
      </c>
      <c r="H120" s="184">
        <v>202512.0</v>
      </c>
      <c r="I120" s="184" t="s">
        <v>1258</v>
      </c>
      <c r="J120" s="182"/>
      <c r="K120" s="184"/>
      <c r="L120" s="294" t="s">
        <v>1799</v>
      </c>
      <c r="M120" s="303">
        <v>42156.0</v>
      </c>
      <c r="N120" s="191"/>
      <c r="O120" s="192">
        <v>1.24686</v>
      </c>
      <c r="P120" s="194"/>
      <c r="Q120" s="195">
        <f t="shared" ref="Q120:R120" si="133">(O120*24*3600*30/8)/100000</f>
        <v>4.0398264</v>
      </c>
      <c r="R120" s="195">
        <f t="shared" si="133"/>
        <v>0</v>
      </c>
      <c r="S120" s="200">
        <v>0.0</v>
      </c>
      <c r="T120" s="201">
        <f t="shared" si="14"/>
        <v>1</v>
      </c>
      <c r="U120" s="201">
        <v>0.99</v>
      </c>
      <c r="V120" s="182">
        <v>720.0</v>
      </c>
      <c r="W120" s="182">
        <f t="shared" si="3"/>
        <v>0</v>
      </c>
      <c r="X120" s="203" t="s">
        <v>291</v>
      </c>
      <c r="Y120" s="204">
        <v>1300000.0</v>
      </c>
      <c r="Z120" s="182"/>
      <c r="AA120" s="182"/>
      <c r="AB120" s="182"/>
      <c r="AC120" s="182"/>
      <c r="AD120" s="182"/>
      <c r="AE120" s="206">
        <f t="shared" si="86"/>
        <v>1300000</v>
      </c>
      <c r="AF120" s="207">
        <f t="shared" si="5"/>
        <v>1300000</v>
      </c>
      <c r="AG120" s="184"/>
      <c r="AH120" s="184"/>
      <c r="AI120" s="184"/>
      <c r="AJ120" s="210" t="s">
        <v>1795</v>
      </c>
      <c r="AK120" s="38" t="s">
        <v>1258</v>
      </c>
      <c r="AL120" s="38"/>
      <c r="AM120" s="38" t="str">
        <f t="shared" si="126"/>
        <v>#REF!</v>
      </c>
      <c r="AN120" s="38" t="str">
        <f t="shared" si="7"/>
        <v>#REF!</v>
      </c>
      <c r="AO120" s="42">
        <v>1300000.0</v>
      </c>
      <c r="AP120" s="215" t="b">
        <f t="shared" si="8"/>
        <v>1</v>
      </c>
      <c r="AQ120" s="211"/>
      <c r="AR120" s="216">
        <f t="shared" si="9"/>
        <v>0</v>
      </c>
      <c r="AS120" s="217">
        <f t="shared" si="10"/>
        <v>0</v>
      </c>
      <c r="AT120" s="218">
        <f t="shared" si="11"/>
        <v>0</v>
      </c>
      <c r="AU120" s="373"/>
      <c r="AV120" s="46"/>
      <c r="AW120" s="46"/>
      <c r="AX120" s="46"/>
      <c r="AY120" s="46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56"/>
      <c r="BW120" s="56"/>
      <c r="BX120" s="56"/>
      <c r="BY120" s="56"/>
      <c r="BZ120" s="56"/>
      <c r="CA120" s="56"/>
      <c r="CB120" s="56"/>
      <c r="CC120" s="56"/>
      <c r="CD120" s="56"/>
    </row>
    <row r="121" ht="22.5" customHeight="1">
      <c r="A121" s="170">
        <f t="shared" si="12"/>
        <v>116</v>
      </c>
      <c r="B121" s="173" t="s">
        <v>2181</v>
      </c>
      <c r="C121" s="182" t="str">
        <f t="array" ref="C121">_xlfn.XLOOKUP(G121,DATABASE!$A$2:$A$806,DATABASE!$B$2:$B$806)</f>
        <v>ATM Dira Park Ambulu,Raya Blater No KM 4 Dusun Watukebo, Jember</v>
      </c>
      <c r="D121" s="184" t="str">
        <f t="array" ref="D121">_xlfn.XLOOKUP(G121,DATABASE!$A$2:$A$808,DATABASE!$C$2:$C$808)</f>
        <v>ATM</v>
      </c>
      <c r="E121" s="184" t="s">
        <v>351</v>
      </c>
      <c r="F121" s="184" t="s">
        <v>243</v>
      </c>
      <c r="G121" s="184" t="s">
        <v>1836</v>
      </c>
      <c r="H121" s="184">
        <v>202512.0</v>
      </c>
      <c r="I121" s="184" t="s">
        <v>1258</v>
      </c>
      <c r="J121" s="182"/>
      <c r="K121" s="184"/>
      <c r="L121" s="294" t="s">
        <v>1838</v>
      </c>
      <c r="M121" s="295" t="s">
        <v>2912</v>
      </c>
      <c r="N121" s="191"/>
      <c r="O121" s="192">
        <v>1.09497</v>
      </c>
      <c r="P121" s="194"/>
      <c r="Q121" s="195">
        <f t="shared" ref="Q121:R121" si="134">(O121*24*3600*30/8)/100000</f>
        <v>3.5477028</v>
      </c>
      <c r="R121" s="195">
        <f t="shared" si="134"/>
        <v>0</v>
      </c>
      <c r="S121" s="200">
        <v>0.0</v>
      </c>
      <c r="T121" s="201">
        <f t="shared" si="14"/>
        <v>1</v>
      </c>
      <c r="U121" s="201">
        <v>0.99</v>
      </c>
      <c r="V121" s="182">
        <v>720.0</v>
      </c>
      <c r="W121" s="182">
        <f t="shared" si="3"/>
        <v>0</v>
      </c>
      <c r="X121" s="203" t="s">
        <v>291</v>
      </c>
      <c r="Y121" s="204">
        <v>1300000.0</v>
      </c>
      <c r="Z121" s="182"/>
      <c r="AA121" s="182"/>
      <c r="AB121" s="182"/>
      <c r="AC121" s="182"/>
      <c r="AD121" s="182"/>
      <c r="AE121" s="206">
        <f t="shared" si="86"/>
        <v>1300000</v>
      </c>
      <c r="AF121" s="207">
        <f t="shared" si="5"/>
        <v>1300000</v>
      </c>
      <c r="AG121" s="184"/>
      <c r="AH121" s="184"/>
      <c r="AI121" s="184"/>
      <c r="AJ121" s="210" t="s">
        <v>1836</v>
      </c>
      <c r="AK121" s="38" t="s">
        <v>1258</v>
      </c>
      <c r="AL121" s="38"/>
      <c r="AM121" s="38" t="str">
        <f t="shared" si="126"/>
        <v>#REF!</v>
      </c>
      <c r="AN121" s="38" t="str">
        <f t="shared" si="7"/>
        <v>#REF!</v>
      </c>
      <c r="AO121" s="42">
        <v>1300000.0</v>
      </c>
      <c r="AP121" s="215" t="b">
        <f t="shared" si="8"/>
        <v>1</v>
      </c>
      <c r="AQ121" s="211"/>
      <c r="AR121" s="216">
        <f t="shared" si="9"/>
        <v>0</v>
      </c>
      <c r="AS121" s="217">
        <f t="shared" si="10"/>
        <v>0</v>
      </c>
      <c r="AT121" s="218">
        <f t="shared" si="11"/>
        <v>0</v>
      </c>
      <c r="AU121" s="373"/>
      <c r="AV121" s="46"/>
      <c r="AW121" s="46"/>
      <c r="AX121" s="46"/>
      <c r="AY121" s="46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56"/>
      <c r="BW121" s="56"/>
      <c r="BX121" s="56"/>
      <c r="BY121" s="56"/>
      <c r="BZ121" s="56"/>
      <c r="CA121" s="56"/>
      <c r="CB121" s="56"/>
      <c r="CC121" s="56"/>
      <c r="CD121" s="56"/>
    </row>
    <row r="122" ht="22.5" customHeight="1">
      <c r="A122" s="170">
        <f t="shared" si="12"/>
        <v>117</v>
      </c>
      <c r="B122" s="173" t="s">
        <v>2181</v>
      </c>
      <c r="C122" s="182" t="str">
        <f t="array" ref="C122">_xlfn.XLOOKUP(G122,DATABASE!$A$2:$A$806,DATABASE!$B$2:$B$806)</f>
        <v>Kantor Kas Sempolan Jl.A.Yani 10, Kel Sumberjati, Kec Silo, Kab Jember</v>
      </c>
      <c r="D122" s="184" t="str">
        <f t="array" ref="D122">_xlfn.XLOOKUP(G122,DATABASE!$A$2:$A$808,DATABASE!$C$2:$C$808)</f>
        <v>KANTOR KAS</v>
      </c>
      <c r="E122" s="184" t="s">
        <v>351</v>
      </c>
      <c r="F122" s="184" t="s">
        <v>243</v>
      </c>
      <c r="G122" s="184" t="s">
        <v>2096</v>
      </c>
      <c r="H122" s="184">
        <v>202512.0</v>
      </c>
      <c r="I122" s="184" t="s">
        <v>461</v>
      </c>
      <c r="J122" s="182"/>
      <c r="K122" s="184"/>
      <c r="L122" s="294" t="s">
        <v>2098</v>
      </c>
      <c r="M122" s="295" t="s">
        <v>2913</v>
      </c>
      <c r="N122" s="191"/>
      <c r="O122" s="192">
        <v>19.36</v>
      </c>
      <c r="P122" s="194"/>
      <c r="Q122" s="195">
        <f t="shared" ref="Q122:R122" si="135">(O122*24*3600*30/8)/100000</f>
        <v>62.7264</v>
      </c>
      <c r="R122" s="195">
        <f t="shared" si="135"/>
        <v>0</v>
      </c>
      <c r="S122" s="200">
        <v>0.0</v>
      </c>
      <c r="T122" s="201">
        <f t="shared" si="14"/>
        <v>1</v>
      </c>
      <c r="U122" s="201">
        <v>0.99</v>
      </c>
      <c r="V122" s="182">
        <v>720.0</v>
      </c>
      <c r="W122" s="182">
        <f t="shared" si="3"/>
        <v>0</v>
      </c>
      <c r="X122" s="203" t="s">
        <v>291</v>
      </c>
      <c r="Y122" s="204">
        <v>2319819.0</v>
      </c>
      <c r="Z122" s="182"/>
      <c r="AA122" s="182"/>
      <c r="AB122" s="182"/>
      <c r="AC122" s="182"/>
      <c r="AD122" s="182"/>
      <c r="AE122" s="206">
        <f t="shared" si="86"/>
        <v>2319819</v>
      </c>
      <c r="AF122" s="207">
        <f t="shared" si="5"/>
        <v>2319819</v>
      </c>
      <c r="AG122" s="184"/>
      <c r="AH122" s="184"/>
      <c r="AI122" s="184"/>
      <c r="AJ122" s="210" t="s">
        <v>2096</v>
      </c>
      <c r="AK122" s="38" t="s">
        <v>461</v>
      </c>
      <c r="AL122" s="38"/>
      <c r="AM122" s="38" t="s">
        <v>461</v>
      </c>
      <c r="AN122" s="38" t="b">
        <f t="shared" si="7"/>
        <v>1</v>
      </c>
      <c r="AO122" s="42">
        <v>2319819.0</v>
      </c>
      <c r="AP122" s="215" t="b">
        <f t="shared" si="8"/>
        <v>1</v>
      </c>
      <c r="AQ122" s="211"/>
      <c r="AR122" s="216">
        <f t="shared" si="9"/>
        <v>0</v>
      </c>
      <c r="AS122" s="217">
        <f t="shared" si="10"/>
        <v>0</v>
      </c>
      <c r="AT122" s="218">
        <f t="shared" si="11"/>
        <v>0</v>
      </c>
      <c r="AU122" s="373"/>
      <c r="AV122" s="46"/>
      <c r="AW122" s="46"/>
      <c r="AX122" s="46"/>
      <c r="AY122" s="46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56"/>
      <c r="BW122" s="56"/>
      <c r="BX122" s="56"/>
      <c r="BY122" s="56"/>
      <c r="BZ122" s="56"/>
      <c r="CA122" s="56"/>
      <c r="CB122" s="56"/>
      <c r="CC122" s="56"/>
      <c r="CD122" s="56"/>
    </row>
    <row r="123" ht="22.5" customHeight="1">
      <c r="A123" s="170">
        <f t="shared" si="12"/>
        <v>118</v>
      </c>
      <c r="B123" s="173" t="s">
        <v>2181</v>
      </c>
      <c r="C123" s="182" t="str">
        <f t="array" ref="C123">_xlfn.XLOOKUP(G123,DATABASE!$A$2:$A$806,DATABASE!$B$2:$B$806)</f>
        <v>Host To Host SP2D Cab Jember Jl.Sudarman 1 Jember</v>
      </c>
      <c r="D123" s="184" t="str">
        <f t="array" ref="D123">_xlfn.XLOOKUP(G123,DATABASE!$A$2:$A$808,DATABASE!$C$2:$C$808)</f>
        <v>H2H</v>
      </c>
      <c r="E123" s="184" t="s">
        <v>351</v>
      </c>
      <c r="F123" s="184" t="s">
        <v>243</v>
      </c>
      <c r="G123" s="184" t="s">
        <v>1606</v>
      </c>
      <c r="H123" s="184">
        <v>202512.0</v>
      </c>
      <c r="I123" s="184" t="s">
        <v>461</v>
      </c>
      <c r="J123" s="182"/>
      <c r="K123" s="184"/>
      <c r="L123" s="294" t="s">
        <v>1608</v>
      </c>
      <c r="M123" s="303">
        <v>43781.0</v>
      </c>
      <c r="N123" s="191"/>
      <c r="O123" s="192">
        <v>12.22</v>
      </c>
      <c r="P123" s="194"/>
      <c r="Q123" s="195">
        <f t="shared" ref="Q123:R123" si="136">(O123*24*3600*30/8)/100000</f>
        <v>39.5928</v>
      </c>
      <c r="R123" s="195">
        <f t="shared" si="136"/>
        <v>0</v>
      </c>
      <c r="S123" s="200">
        <v>0.0</v>
      </c>
      <c r="T123" s="201">
        <f t="shared" si="14"/>
        <v>1</v>
      </c>
      <c r="U123" s="201">
        <v>0.99</v>
      </c>
      <c r="V123" s="182">
        <v>720.0</v>
      </c>
      <c r="W123" s="182">
        <f t="shared" si="3"/>
        <v>0</v>
      </c>
      <c r="X123" s="203" t="s">
        <v>291</v>
      </c>
      <c r="Y123" s="204">
        <v>2319819.0</v>
      </c>
      <c r="Z123" s="182"/>
      <c r="AA123" s="182"/>
      <c r="AB123" s="182"/>
      <c r="AC123" s="182"/>
      <c r="AD123" s="182"/>
      <c r="AE123" s="206">
        <f t="shared" si="86"/>
        <v>2319819</v>
      </c>
      <c r="AF123" s="207">
        <f t="shared" si="5"/>
        <v>2319819</v>
      </c>
      <c r="AG123" s="184"/>
      <c r="AH123" s="184"/>
      <c r="AI123" s="184"/>
      <c r="AJ123" s="210" t="s">
        <v>1606</v>
      </c>
      <c r="AK123" s="38" t="s">
        <v>461</v>
      </c>
      <c r="AL123" s="38"/>
      <c r="AM123" s="38" t="str">
        <f t="shared" ref="AM123:AM127" si="138">VLOOKUP(AJ123,'[1]Master Jaringan Des 2025(792)'!$D$2:$E$795,2,0)</f>
        <v>#REF!</v>
      </c>
      <c r="AN123" s="38" t="str">
        <f t="shared" si="7"/>
        <v>#REF!</v>
      </c>
      <c r="AO123" s="42">
        <v>2319819.0</v>
      </c>
      <c r="AP123" s="215" t="b">
        <f t="shared" si="8"/>
        <v>1</v>
      </c>
      <c r="AQ123" s="211"/>
      <c r="AR123" s="216">
        <f t="shared" si="9"/>
        <v>0</v>
      </c>
      <c r="AS123" s="217">
        <f t="shared" si="10"/>
        <v>0</v>
      </c>
      <c r="AT123" s="218">
        <f t="shared" si="11"/>
        <v>0</v>
      </c>
      <c r="AU123" s="373"/>
      <c r="AV123" s="46"/>
      <c r="AW123" s="46"/>
      <c r="AX123" s="46"/>
      <c r="AY123" s="46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56"/>
      <c r="BW123" s="56"/>
      <c r="BX123" s="56"/>
      <c r="BY123" s="56"/>
      <c r="BZ123" s="56"/>
      <c r="CA123" s="56"/>
      <c r="CB123" s="56"/>
      <c r="CC123" s="56"/>
      <c r="CD123" s="56"/>
    </row>
    <row r="124" ht="22.5" customHeight="1">
      <c r="A124" s="170">
        <f t="shared" si="12"/>
        <v>119</v>
      </c>
      <c r="B124" s="173" t="s">
        <v>2181</v>
      </c>
      <c r="C124" s="182" t="str">
        <f t="array" ref="C124">_xlfn.XLOOKUP(G124,DATABASE!$A$2:$A$806,DATABASE!$B$2:$B$806)</f>
        <v>Payment Point Sistem Administrasi Manunggal Satu Atap Barat,Teratai 10-11,Jember</v>
      </c>
      <c r="D124" s="184" t="str">
        <f t="array" ref="D124">_xlfn.XLOOKUP(G124,DATABASE!$A$2:$A$808,DATABASE!$C$2:$C$808)</f>
        <v>PAYMENT POINT</v>
      </c>
      <c r="E124" s="184" t="s">
        <v>351</v>
      </c>
      <c r="F124" s="184" t="s">
        <v>243</v>
      </c>
      <c r="G124" s="184" t="s">
        <v>2251</v>
      </c>
      <c r="H124" s="184">
        <v>202512.0</v>
      </c>
      <c r="I124" s="184" t="s">
        <v>461</v>
      </c>
      <c r="J124" s="182"/>
      <c r="K124" s="184"/>
      <c r="L124" s="294" t="s">
        <v>2253</v>
      </c>
      <c r="M124" s="295" t="s">
        <v>2914</v>
      </c>
      <c r="N124" s="191"/>
      <c r="O124" s="192">
        <v>3.97</v>
      </c>
      <c r="P124" s="194"/>
      <c r="Q124" s="195">
        <f t="shared" ref="Q124:R124" si="137">(O124*24*3600*30/8)/100000</f>
        <v>12.8628</v>
      </c>
      <c r="R124" s="195">
        <f t="shared" si="137"/>
        <v>0</v>
      </c>
      <c r="S124" s="200">
        <v>0.0</v>
      </c>
      <c r="T124" s="201">
        <f t="shared" si="14"/>
        <v>1</v>
      </c>
      <c r="U124" s="201">
        <v>0.99</v>
      </c>
      <c r="V124" s="182">
        <v>720.0</v>
      </c>
      <c r="W124" s="182">
        <f t="shared" si="3"/>
        <v>0</v>
      </c>
      <c r="X124" s="203" t="s">
        <v>291</v>
      </c>
      <c r="Y124" s="204">
        <v>2319819.0</v>
      </c>
      <c r="Z124" s="182"/>
      <c r="AA124" s="182"/>
      <c r="AB124" s="182"/>
      <c r="AC124" s="182"/>
      <c r="AD124" s="182"/>
      <c r="AE124" s="206">
        <f t="shared" si="86"/>
        <v>2319819</v>
      </c>
      <c r="AF124" s="207">
        <f t="shared" si="5"/>
        <v>2319819</v>
      </c>
      <c r="AG124" s="184"/>
      <c r="AH124" s="184"/>
      <c r="AI124" s="184"/>
      <c r="AJ124" s="210" t="s">
        <v>2251</v>
      </c>
      <c r="AK124" s="38" t="s">
        <v>461</v>
      </c>
      <c r="AL124" s="38"/>
      <c r="AM124" s="38" t="str">
        <f t="shared" si="138"/>
        <v>#REF!</v>
      </c>
      <c r="AN124" s="38" t="str">
        <f t="shared" si="7"/>
        <v>#REF!</v>
      </c>
      <c r="AO124" s="42">
        <v>2319819.0</v>
      </c>
      <c r="AP124" s="215" t="b">
        <f t="shared" si="8"/>
        <v>1</v>
      </c>
      <c r="AQ124" s="211"/>
      <c r="AR124" s="216">
        <f t="shared" si="9"/>
        <v>0</v>
      </c>
      <c r="AS124" s="217">
        <f t="shared" si="10"/>
        <v>0</v>
      </c>
      <c r="AT124" s="218">
        <f t="shared" si="11"/>
        <v>0</v>
      </c>
      <c r="AU124" s="373"/>
      <c r="AV124" s="46"/>
      <c r="AW124" s="46"/>
      <c r="AX124" s="46"/>
      <c r="AY124" s="46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56"/>
      <c r="BW124" s="56"/>
      <c r="BX124" s="56"/>
      <c r="BY124" s="56"/>
      <c r="BZ124" s="56"/>
      <c r="CA124" s="56"/>
      <c r="CB124" s="56"/>
      <c r="CC124" s="56"/>
      <c r="CD124" s="56"/>
    </row>
    <row r="125" ht="22.5" customHeight="1">
      <c r="A125" s="170">
        <f t="shared" si="12"/>
        <v>120</v>
      </c>
      <c r="B125" s="173" t="s">
        <v>2181</v>
      </c>
      <c r="C125" s="182" t="str">
        <f t="array" ref="C125">_xlfn.XLOOKUP(G125,DATABASE!$A$2:$A$806,DATABASE!$B$2:$B$806)</f>
        <v>Payment Point Sistem Administrasi Manunggal Satu Atap Timur, Dr.Soebandi No.123, Jember</v>
      </c>
      <c r="D125" s="184" t="str">
        <f t="array" ref="D125">_xlfn.XLOOKUP(G125,DATABASE!$A$2:$A$808,DATABASE!$C$2:$C$808)</f>
        <v>PAYMENT POINT</v>
      </c>
      <c r="E125" s="184" t="s">
        <v>351</v>
      </c>
      <c r="F125" s="184" t="s">
        <v>243</v>
      </c>
      <c r="G125" s="184" t="s">
        <v>2247</v>
      </c>
      <c r="H125" s="184">
        <v>202512.0</v>
      </c>
      <c r="I125" s="184" t="s">
        <v>461</v>
      </c>
      <c r="J125" s="182"/>
      <c r="K125" s="184"/>
      <c r="L125" s="294" t="s">
        <v>2249</v>
      </c>
      <c r="M125" s="295" t="s">
        <v>2914</v>
      </c>
      <c r="N125" s="191"/>
      <c r="O125" s="192">
        <v>0.6981600000000001</v>
      </c>
      <c r="P125" s="194"/>
      <c r="Q125" s="195">
        <f t="shared" ref="Q125:R125" si="139">(O125*24*3600*30/8)/100000</f>
        <v>2.2620384</v>
      </c>
      <c r="R125" s="195">
        <f t="shared" si="139"/>
        <v>0</v>
      </c>
      <c r="S125" s="200">
        <v>0.0</v>
      </c>
      <c r="T125" s="201">
        <f t="shared" si="14"/>
        <v>1</v>
      </c>
      <c r="U125" s="201">
        <v>0.99</v>
      </c>
      <c r="V125" s="182">
        <v>720.0</v>
      </c>
      <c r="W125" s="182">
        <f t="shared" si="3"/>
        <v>0</v>
      </c>
      <c r="X125" s="203" t="s">
        <v>291</v>
      </c>
      <c r="Y125" s="204">
        <v>2319819.0</v>
      </c>
      <c r="Z125" s="182"/>
      <c r="AA125" s="182"/>
      <c r="AB125" s="182"/>
      <c r="AC125" s="182"/>
      <c r="AD125" s="182"/>
      <c r="AE125" s="206">
        <f t="shared" si="86"/>
        <v>2319819</v>
      </c>
      <c r="AF125" s="207">
        <f t="shared" si="5"/>
        <v>2319819</v>
      </c>
      <c r="AG125" s="184"/>
      <c r="AH125" s="184"/>
      <c r="AI125" s="184"/>
      <c r="AJ125" s="210" t="s">
        <v>2247</v>
      </c>
      <c r="AK125" s="38" t="s">
        <v>461</v>
      </c>
      <c r="AL125" s="38"/>
      <c r="AM125" s="38" t="str">
        <f t="shared" si="138"/>
        <v>#REF!</v>
      </c>
      <c r="AN125" s="38" t="str">
        <f t="shared" si="7"/>
        <v>#REF!</v>
      </c>
      <c r="AO125" s="42">
        <v>2319819.0</v>
      </c>
      <c r="AP125" s="215" t="b">
        <f t="shared" si="8"/>
        <v>1</v>
      </c>
      <c r="AQ125" s="211"/>
      <c r="AR125" s="216">
        <f t="shared" si="9"/>
        <v>0</v>
      </c>
      <c r="AS125" s="217">
        <f t="shared" si="10"/>
        <v>0</v>
      </c>
      <c r="AT125" s="218">
        <f t="shared" si="11"/>
        <v>0</v>
      </c>
      <c r="AU125" s="373"/>
      <c r="AV125" s="46"/>
      <c r="AW125" s="46"/>
      <c r="AX125" s="46"/>
      <c r="AY125" s="46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56"/>
      <c r="BW125" s="56"/>
      <c r="BX125" s="56"/>
      <c r="BY125" s="56"/>
      <c r="BZ125" s="56"/>
      <c r="CA125" s="56"/>
      <c r="CB125" s="56"/>
      <c r="CC125" s="56"/>
      <c r="CD125" s="56"/>
    </row>
    <row r="126" ht="22.5" customHeight="1">
      <c r="A126" s="170">
        <f t="shared" si="12"/>
        <v>121</v>
      </c>
      <c r="B126" s="173" t="s">
        <v>2181</v>
      </c>
      <c r="C126" s="182" t="str">
        <f t="array" ref="C126">_xlfn.XLOOKUP(G126,DATABASE!$A$2:$A$806,DATABASE!$B$2:$B$806)</f>
        <v>Kantor Kas UNEJ Bakorwil, Jl.Kalimantan 42 Jember</v>
      </c>
      <c r="D126" s="184" t="str">
        <f t="array" ref="D126">_xlfn.XLOOKUP(G126,DATABASE!$A$2:$A$808,DATABASE!$C$2:$C$808)</f>
        <v>KANTOR KAS</v>
      </c>
      <c r="E126" s="184" t="s">
        <v>351</v>
      </c>
      <c r="F126" s="184" t="s">
        <v>243</v>
      </c>
      <c r="G126" s="184" t="s">
        <v>1629</v>
      </c>
      <c r="H126" s="184">
        <v>202512.0</v>
      </c>
      <c r="I126" s="184" t="s">
        <v>461</v>
      </c>
      <c r="J126" s="182"/>
      <c r="K126" s="184"/>
      <c r="L126" s="294" t="s">
        <v>1631</v>
      </c>
      <c r="M126" s="295" t="s">
        <v>2915</v>
      </c>
      <c r="N126" s="191"/>
      <c r="O126" s="192">
        <v>39.53</v>
      </c>
      <c r="P126" s="194"/>
      <c r="Q126" s="195">
        <f t="shared" ref="Q126:R126" si="140">(O126*24*3600*30/8)/100000</f>
        <v>128.0772</v>
      </c>
      <c r="R126" s="195">
        <f t="shared" si="140"/>
        <v>0</v>
      </c>
      <c r="S126" s="200">
        <v>0.0</v>
      </c>
      <c r="T126" s="201">
        <f t="shared" si="14"/>
        <v>1</v>
      </c>
      <c r="U126" s="201">
        <v>0.99</v>
      </c>
      <c r="V126" s="182">
        <v>720.0</v>
      </c>
      <c r="W126" s="182">
        <f t="shared" si="3"/>
        <v>0</v>
      </c>
      <c r="X126" s="203" t="s">
        <v>291</v>
      </c>
      <c r="Y126" s="204">
        <v>2319819.0</v>
      </c>
      <c r="Z126" s="182"/>
      <c r="AA126" s="182"/>
      <c r="AB126" s="182"/>
      <c r="AC126" s="182"/>
      <c r="AD126" s="182"/>
      <c r="AE126" s="206">
        <f t="shared" si="86"/>
        <v>2319819</v>
      </c>
      <c r="AF126" s="207">
        <f t="shared" si="5"/>
        <v>2319819</v>
      </c>
      <c r="AG126" s="184"/>
      <c r="AH126" s="184"/>
      <c r="AI126" s="184"/>
      <c r="AJ126" s="210" t="s">
        <v>1629</v>
      </c>
      <c r="AK126" s="38" t="s">
        <v>461</v>
      </c>
      <c r="AL126" s="38"/>
      <c r="AM126" s="38" t="str">
        <f t="shared" si="138"/>
        <v>#REF!</v>
      </c>
      <c r="AN126" s="38" t="str">
        <f t="shared" si="7"/>
        <v>#REF!</v>
      </c>
      <c r="AO126" s="42">
        <v>2319819.0</v>
      </c>
      <c r="AP126" s="215" t="b">
        <f t="shared" si="8"/>
        <v>1</v>
      </c>
      <c r="AQ126" s="211"/>
      <c r="AR126" s="216">
        <f t="shared" si="9"/>
        <v>0</v>
      </c>
      <c r="AS126" s="217">
        <f t="shared" si="10"/>
        <v>0</v>
      </c>
      <c r="AT126" s="218">
        <f t="shared" si="11"/>
        <v>0</v>
      </c>
      <c r="AU126" s="373"/>
      <c r="AV126" s="46"/>
      <c r="AW126" s="46"/>
      <c r="AX126" s="46"/>
      <c r="AY126" s="46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56"/>
      <c r="BW126" s="56"/>
      <c r="BX126" s="56"/>
      <c r="BY126" s="56"/>
      <c r="BZ126" s="56"/>
      <c r="CA126" s="56"/>
      <c r="CB126" s="56"/>
      <c r="CC126" s="56"/>
      <c r="CD126" s="56"/>
    </row>
    <row r="127" ht="22.5" customHeight="1">
      <c r="A127" s="170">
        <f t="shared" si="12"/>
        <v>122</v>
      </c>
      <c r="B127" s="173" t="s">
        <v>2181</v>
      </c>
      <c r="C127" s="182" t="str">
        <f t="array" ref="C127">_xlfn.XLOOKUP(G127,DATABASE!$A$2:$A$806,DATABASE!$B$2:$B$806)</f>
        <v>Capem Tanggul</v>
      </c>
      <c r="D127" s="184" t="str">
        <f t="array" ref="D127">_xlfn.XLOOKUP(G127,DATABASE!$A$2:$A$808,DATABASE!$C$2:$C$808)</f>
        <v>CAPEM</v>
      </c>
      <c r="E127" s="184" t="s">
        <v>351</v>
      </c>
      <c r="F127" s="184" t="s">
        <v>243</v>
      </c>
      <c r="G127" s="184" t="s">
        <v>1029</v>
      </c>
      <c r="H127" s="184">
        <v>202512.0</v>
      </c>
      <c r="I127" s="184" t="s">
        <v>753</v>
      </c>
      <c r="J127" s="182"/>
      <c r="K127" s="184"/>
      <c r="L127" s="294" t="s">
        <v>1031</v>
      </c>
      <c r="M127" s="303">
        <v>42186.0</v>
      </c>
      <c r="N127" s="191"/>
      <c r="O127" s="192">
        <v>64.45</v>
      </c>
      <c r="P127" s="194"/>
      <c r="Q127" s="195">
        <f t="shared" ref="Q127:R127" si="141">(O127*24*3600*30/8)/100000</f>
        <v>208.818</v>
      </c>
      <c r="R127" s="195">
        <f t="shared" si="141"/>
        <v>0</v>
      </c>
      <c r="S127" s="200">
        <v>0.0</v>
      </c>
      <c r="T127" s="201">
        <f t="shared" si="14"/>
        <v>1</v>
      </c>
      <c r="U127" s="201">
        <v>0.99</v>
      </c>
      <c r="V127" s="182">
        <v>720.0</v>
      </c>
      <c r="W127" s="182">
        <f t="shared" si="3"/>
        <v>0</v>
      </c>
      <c r="X127" s="203" t="s">
        <v>291</v>
      </c>
      <c r="Y127" s="204">
        <v>2792792.0</v>
      </c>
      <c r="Z127" s="182"/>
      <c r="AA127" s="182"/>
      <c r="AB127" s="182"/>
      <c r="AC127" s="182"/>
      <c r="AD127" s="182"/>
      <c r="AE127" s="206">
        <f t="shared" si="86"/>
        <v>2792792</v>
      </c>
      <c r="AF127" s="207">
        <f t="shared" si="5"/>
        <v>2792792</v>
      </c>
      <c r="AG127" s="184"/>
      <c r="AH127" s="184"/>
      <c r="AI127" s="184"/>
      <c r="AJ127" s="210" t="s">
        <v>1029</v>
      </c>
      <c r="AK127" s="38" t="s">
        <v>753</v>
      </c>
      <c r="AL127" s="38"/>
      <c r="AM127" s="38" t="str">
        <f t="shared" si="138"/>
        <v>#REF!</v>
      </c>
      <c r="AN127" s="38" t="str">
        <f t="shared" si="7"/>
        <v>#REF!</v>
      </c>
      <c r="AO127" s="42">
        <v>2792792.0</v>
      </c>
      <c r="AP127" s="215" t="b">
        <f t="shared" si="8"/>
        <v>1</v>
      </c>
      <c r="AQ127" s="211"/>
      <c r="AR127" s="216">
        <f t="shared" si="9"/>
        <v>0</v>
      </c>
      <c r="AS127" s="217">
        <f t="shared" si="10"/>
        <v>0</v>
      </c>
      <c r="AT127" s="218">
        <f t="shared" si="11"/>
        <v>0</v>
      </c>
      <c r="AU127" s="373"/>
      <c r="AV127" s="46"/>
      <c r="AW127" s="46"/>
      <c r="AX127" s="46"/>
      <c r="AY127" s="46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56"/>
      <c r="BW127" s="56"/>
      <c r="BX127" s="56"/>
      <c r="BY127" s="56"/>
      <c r="BZ127" s="56"/>
      <c r="CA127" s="56"/>
      <c r="CB127" s="56"/>
      <c r="CC127" s="56"/>
      <c r="CD127" s="56"/>
    </row>
    <row r="128" ht="22.5" customHeight="1">
      <c r="A128" s="170">
        <f t="shared" si="12"/>
        <v>123</v>
      </c>
      <c r="B128" s="173" t="s">
        <v>2181</v>
      </c>
      <c r="C128" s="182" t="str">
        <f t="array" ref="C128">_xlfn.XLOOKUP(G128,DATABASE!$A$2:$A$806,DATABASE!$B$2:$B$806)</f>
        <v>ATM RSUD Kalisat, Jl.MH Thamrin 03 Kalisat, Jember</v>
      </c>
      <c r="D128" s="184" t="str">
        <f t="array" ref="D128">_xlfn.XLOOKUP(G128,DATABASE!$A$2:$A$808,DATABASE!$C$2:$C$808)</f>
        <v>ATM</v>
      </c>
      <c r="E128" s="184" t="s">
        <v>351</v>
      </c>
      <c r="F128" s="184" t="s">
        <v>243</v>
      </c>
      <c r="G128" s="184" t="s">
        <v>2498</v>
      </c>
      <c r="H128" s="184">
        <v>202512.0</v>
      </c>
      <c r="I128" s="184" t="s">
        <v>1258</v>
      </c>
      <c r="J128" s="182"/>
      <c r="K128" s="184"/>
      <c r="L128" s="294" t="s">
        <v>2503</v>
      </c>
      <c r="M128" s="303">
        <v>44199.0</v>
      </c>
      <c r="N128" s="191"/>
      <c r="O128" s="192">
        <v>1.2539</v>
      </c>
      <c r="P128" s="194"/>
      <c r="Q128" s="195">
        <f t="shared" ref="Q128:R128" si="142">(O128*24*3600*30/8)/100000</f>
        <v>4.062636</v>
      </c>
      <c r="R128" s="195">
        <f t="shared" si="142"/>
        <v>0</v>
      </c>
      <c r="S128" s="200">
        <v>0.0</v>
      </c>
      <c r="T128" s="201">
        <f t="shared" si="14"/>
        <v>1</v>
      </c>
      <c r="U128" s="201">
        <v>0.99</v>
      </c>
      <c r="V128" s="182">
        <v>720.0</v>
      </c>
      <c r="W128" s="182">
        <f t="shared" si="3"/>
        <v>0</v>
      </c>
      <c r="X128" s="203" t="s">
        <v>291</v>
      </c>
      <c r="Y128" s="204">
        <v>1300000.0</v>
      </c>
      <c r="Z128" s="182"/>
      <c r="AA128" s="182"/>
      <c r="AB128" s="182"/>
      <c r="AC128" s="182"/>
      <c r="AD128" s="182"/>
      <c r="AE128" s="206">
        <f t="shared" si="86"/>
        <v>1300000</v>
      </c>
      <c r="AF128" s="207">
        <f t="shared" si="5"/>
        <v>1300000</v>
      </c>
      <c r="AG128" s="184"/>
      <c r="AH128" s="184"/>
      <c r="AI128" s="184"/>
      <c r="AJ128" s="210" t="s">
        <v>2498</v>
      </c>
      <c r="AK128" s="38" t="s">
        <v>1258</v>
      </c>
      <c r="AL128" s="38"/>
      <c r="AM128" s="41" t="s">
        <v>1258</v>
      </c>
      <c r="AN128" s="38" t="b">
        <f t="shared" si="7"/>
        <v>1</v>
      </c>
      <c r="AO128" s="42">
        <v>1300000.0</v>
      </c>
      <c r="AP128" s="215" t="b">
        <f t="shared" si="8"/>
        <v>1</v>
      </c>
      <c r="AQ128" s="211"/>
      <c r="AR128" s="216">
        <f t="shared" si="9"/>
        <v>0</v>
      </c>
      <c r="AS128" s="217">
        <f t="shared" si="10"/>
        <v>0</v>
      </c>
      <c r="AT128" s="218">
        <f t="shared" si="11"/>
        <v>0</v>
      </c>
      <c r="AU128" s="373"/>
      <c r="AV128" s="46"/>
      <c r="AW128" s="46"/>
      <c r="AX128" s="46"/>
      <c r="AY128" s="46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56"/>
      <c r="BW128" s="56"/>
      <c r="BX128" s="56"/>
      <c r="BY128" s="56"/>
      <c r="BZ128" s="56"/>
      <c r="CA128" s="56"/>
      <c r="CB128" s="56"/>
      <c r="CC128" s="56"/>
      <c r="CD128" s="56"/>
    </row>
    <row r="129" ht="22.5" customHeight="1">
      <c r="A129" s="170">
        <f t="shared" si="12"/>
        <v>124</v>
      </c>
      <c r="B129" s="173" t="s">
        <v>2181</v>
      </c>
      <c r="C129" s="182" t="str">
        <f t="array" ref="C129">_xlfn.XLOOKUP(G129,DATABASE!$A$2:$A$806,DATABASE!$B$2:$B$806)</f>
        <v>CRM PG Semboro, JL Rejo Agung N0 1, Jember</v>
      </c>
      <c r="D129" s="184" t="str">
        <f t="array" ref="D129">_xlfn.XLOOKUP(G129,DATABASE!$A$2:$A$808,DATABASE!$C$2:$C$808)</f>
        <v>CRM</v>
      </c>
      <c r="E129" s="184" t="s">
        <v>351</v>
      </c>
      <c r="F129" s="184" t="s">
        <v>243</v>
      </c>
      <c r="G129" s="184" t="s">
        <v>499</v>
      </c>
      <c r="H129" s="184">
        <v>202512.0</v>
      </c>
      <c r="I129" s="184" t="s">
        <v>1258</v>
      </c>
      <c r="J129" s="182"/>
      <c r="K129" s="184"/>
      <c r="L129" s="294" t="s">
        <v>501</v>
      </c>
      <c r="M129" s="295" t="s">
        <v>2917</v>
      </c>
      <c r="N129" s="191"/>
      <c r="O129" s="192">
        <v>1.13755</v>
      </c>
      <c r="P129" s="194"/>
      <c r="Q129" s="195">
        <f t="shared" ref="Q129:R129" si="143">(O129*24*3600*30/8)/100000</f>
        <v>3.685662</v>
      </c>
      <c r="R129" s="195">
        <f t="shared" si="143"/>
        <v>0</v>
      </c>
      <c r="S129" s="200">
        <v>0.0</v>
      </c>
      <c r="T129" s="201">
        <f t="shared" si="14"/>
        <v>1</v>
      </c>
      <c r="U129" s="201">
        <v>0.99</v>
      </c>
      <c r="V129" s="182">
        <v>720.0</v>
      </c>
      <c r="W129" s="182">
        <f t="shared" si="3"/>
        <v>0</v>
      </c>
      <c r="X129" s="203" t="s">
        <v>291</v>
      </c>
      <c r="Y129" s="204">
        <v>1300000.0</v>
      </c>
      <c r="Z129" s="182"/>
      <c r="AA129" s="182"/>
      <c r="AB129" s="182"/>
      <c r="AC129" s="182"/>
      <c r="AD129" s="182"/>
      <c r="AE129" s="206">
        <f t="shared" si="86"/>
        <v>1300000</v>
      </c>
      <c r="AF129" s="207">
        <f t="shared" si="5"/>
        <v>1300000</v>
      </c>
      <c r="AG129" s="184"/>
      <c r="AH129" s="184"/>
      <c r="AI129" s="184"/>
      <c r="AJ129" s="210" t="s">
        <v>499</v>
      </c>
      <c r="AK129" s="38" t="s">
        <v>1258</v>
      </c>
      <c r="AL129" s="38"/>
      <c r="AM129" s="41" t="s">
        <v>1258</v>
      </c>
      <c r="AN129" s="38" t="b">
        <f t="shared" si="7"/>
        <v>1</v>
      </c>
      <c r="AO129" s="42">
        <v>1300000.0</v>
      </c>
      <c r="AP129" s="215" t="b">
        <f t="shared" si="8"/>
        <v>1</v>
      </c>
      <c r="AQ129" s="211"/>
      <c r="AR129" s="216">
        <f t="shared" si="9"/>
        <v>0</v>
      </c>
      <c r="AS129" s="217">
        <f t="shared" si="10"/>
        <v>0</v>
      </c>
      <c r="AT129" s="218">
        <f t="shared" si="11"/>
        <v>0</v>
      </c>
      <c r="AU129" s="373"/>
      <c r="AV129" s="46"/>
      <c r="AW129" s="46"/>
      <c r="AX129" s="46"/>
      <c r="AY129" s="46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56"/>
      <c r="BW129" s="56"/>
      <c r="BX129" s="56"/>
      <c r="BY129" s="56"/>
      <c r="BZ129" s="56"/>
      <c r="CA129" s="56"/>
      <c r="CB129" s="56"/>
      <c r="CC129" s="56"/>
      <c r="CD129" s="56"/>
    </row>
    <row r="130" ht="22.5" customHeight="1">
      <c r="A130" s="170">
        <f t="shared" si="12"/>
        <v>125</v>
      </c>
      <c r="B130" s="173" t="s">
        <v>2181</v>
      </c>
      <c r="C130" s="182" t="str">
        <f t="array" ref="C130">_xlfn.XLOOKUP(G130,DATABASE!$A$2:$A$806,DATABASE!$B$2:$B$806)</f>
        <v>Kantor Fungsional Jenggawah Jember,JL. Argopuro, Desa Jenggawah, Jember</v>
      </c>
      <c r="D130" s="184" t="str">
        <f t="array" ref="D130">_xlfn.XLOOKUP(G130,DATABASE!$A$2:$A$808,DATABASE!$C$2:$C$808)</f>
        <v>KANTOR FUNGSIONAL</v>
      </c>
      <c r="E130" s="184" t="s">
        <v>351</v>
      </c>
      <c r="F130" s="184" t="s">
        <v>243</v>
      </c>
      <c r="G130" s="184" t="s">
        <v>527</v>
      </c>
      <c r="H130" s="184">
        <v>202512.0</v>
      </c>
      <c r="I130" s="184" t="s">
        <v>461</v>
      </c>
      <c r="J130" s="182"/>
      <c r="K130" s="184"/>
      <c r="L130" s="294" t="s">
        <v>529</v>
      </c>
      <c r="M130" s="295" t="s">
        <v>2918</v>
      </c>
      <c r="N130" s="191"/>
      <c r="O130" s="192">
        <v>4.4</v>
      </c>
      <c r="P130" s="194"/>
      <c r="Q130" s="195">
        <f t="shared" ref="Q130:R130" si="144">(O130*24*3600*30/8)/100000</f>
        <v>14.256</v>
      </c>
      <c r="R130" s="195">
        <f t="shared" si="144"/>
        <v>0</v>
      </c>
      <c r="S130" s="200">
        <v>0.0</v>
      </c>
      <c r="T130" s="201">
        <f t="shared" si="14"/>
        <v>1</v>
      </c>
      <c r="U130" s="201">
        <v>0.99</v>
      </c>
      <c r="V130" s="182">
        <v>720.0</v>
      </c>
      <c r="W130" s="182">
        <f t="shared" si="3"/>
        <v>0</v>
      </c>
      <c r="X130" s="203" t="s">
        <v>291</v>
      </c>
      <c r="Y130" s="204">
        <v>2319819.0</v>
      </c>
      <c r="Z130" s="182"/>
      <c r="AA130" s="182"/>
      <c r="AB130" s="182"/>
      <c r="AC130" s="182"/>
      <c r="AD130" s="182"/>
      <c r="AE130" s="206">
        <f t="shared" si="86"/>
        <v>2319819</v>
      </c>
      <c r="AF130" s="207">
        <f t="shared" si="5"/>
        <v>2319819</v>
      </c>
      <c r="AG130" s="184"/>
      <c r="AH130" s="184"/>
      <c r="AI130" s="184"/>
      <c r="AJ130" s="210" t="s">
        <v>527</v>
      </c>
      <c r="AK130" s="38" t="s">
        <v>461</v>
      </c>
      <c r="AL130" s="38"/>
      <c r="AM130" s="38" t="s">
        <v>461</v>
      </c>
      <c r="AN130" s="38" t="b">
        <f t="shared" si="7"/>
        <v>1</v>
      </c>
      <c r="AO130" s="42">
        <v>2319819.0</v>
      </c>
      <c r="AP130" s="215" t="b">
        <f t="shared" si="8"/>
        <v>1</v>
      </c>
      <c r="AQ130" s="211"/>
      <c r="AR130" s="216">
        <f t="shared" si="9"/>
        <v>0</v>
      </c>
      <c r="AS130" s="217">
        <f t="shared" si="10"/>
        <v>0</v>
      </c>
      <c r="AT130" s="218">
        <f t="shared" si="11"/>
        <v>0</v>
      </c>
      <c r="AU130" s="373"/>
      <c r="AV130" s="46"/>
      <c r="AW130" s="46"/>
      <c r="AX130" s="46"/>
      <c r="AY130" s="46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56"/>
      <c r="BW130" s="56"/>
      <c r="BX130" s="56"/>
      <c r="BY130" s="56"/>
      <c r="BZ130" s="56"/>
      <c r="CA130" s="56"/>
      <c r="CB130" s="56"/>
      <c r="CC130" s="56"/>
      <c r="CD130" s="56"/>
    </row>
    <row r="131" ht="22.5" customHeight="1">
      <c r="A131" s="170">
        <f t="shared" si="12"/>
        <v>126</v>
      </c>
      <c r="B131" s="173" t="s">
        <v>2181</v>
      </c>
      <c r="C131" s="182" t="str">
        <f t="array" ref="C131">_xlfn.XLOOKUP(G131,DATABASE!$A$2:$A$806,DATABASE!$B$2:$B$806)</f>
        <v>Kantor Fungsional Bangsalsari Jember, JL. A. Yani No. 119, Desa Bangsalsari, Jember</v>
      </c>
      <c r="D131" s="184" t="str">
        <f t="array" ref="D131">_xlfn.XLOOKUP(G131,DATABASE!$A$2:$A$808,DATABASE!$C$2:$C$808)</f>
        <v>KANTOR FUNGSIONAL</v>
      </c>
      <c r="E131" s="184" t="s">
        <v>351</v>
      </c>
      <c r="F131" s="184" t="s">
        <v>243</v>
      </c>
      <c r="G131" s="184" t="s">
        <v>534</v>
      </c>
      <c r="H131" s="184">
        <v>202512.0</v>
      </c>
      <c r="I131" s="184" t="s">
        <v>461</v>
      </c>
      <c r="J131" s="182"/>
      <c r="K131" s="184"/>
      <c r="L131" s="294" t="s">
        <v>536</v>
      </c>
      <c r="M131" s="303">
        <v>45723.0</v>
      </c>
      <c r="N131" s="191"/>
      <c r="O131" s="192">
        <v>4.54</v>
      </c>
      <c r="P131" s="194"/>
      <c r="Q131" s="195">
        <f t="shared" ref="Q131:R131" si="145">(O131*24*3600*30/8)/100000</f>
        <v>14.7096</v>
      </c>
      <c r="R131" s="195">
        <f t="shared" si="145"/>
        <v>0</v>
      </c>
      <c r="S131" s="200">
        <v>0.0</v>
      </c>
      <c r="T131" s="201">
        <f t="shared" si="14"/>
        <v>1</v>
      </c>
      <c r="U131" s="201">
        <v>0.99</v>
      </c>
      <c r="V131" s="182">
        <v>720.0</v>
      </c>
      <c r="W131" s="182">
        <f t="shared" si="3"/>
        <v>0</v>
      </c>
      <c r="X131" s="203" t="s">
        <v>291</v>
      </c>
      <c r="Y131" s="204">
        <v>2319819.0</v>
      </c>
      <c r="Z131" s="182"/>
      <c r="AA131" s="182"/>
      <c r="AB131" s="182"/>
      <c r="AC131" s="182"/>
      <c r="AD131" s="182"/>
      <c r="AE131" s="206">
        <f t="shared" si="86"/>
        <v>2319819</v>
      </c>
      <c r="AF131" s="207">
        <f t="shared" si="5"/>
        <v>2319819</v>
      </c>
      <c r="AG131" s="184"/>
      <c r="AH131" s="184"/>
      <c r="AI131" s="184"/>
      <c r="AJ131" s="210" t="s">
        <v>534</v>
      </c>
      <c r="AK131" s="38" t="s">
        <v>461</v>
      </c>
      <c r="AL131" s="38"/>
      <c r="AM131" s="38" t="s">
        <v>461</v>
      </c>
      <c r="AN131" s="38" t="b">
        <f t="shared" si="7"/>
        <v>1</v>
      </c>
      <c r="AO131" s="42">
        <v>2319819.0</v>
      </c>
      <c r="AP131" s="215" t="b">
        <f t="shared" si="8"/>
        <v>1</v>
      </c>
      <c r="AQ131" s="211"/>
      <c r="AR131" s="216">
        <f t="shared" si="9"/>
        <v>0</v>
      </c>
      <c r="AS131" s="217">
        <f t="shared" si="10"/>
        <v>0</v>
      </c>
      <c r="AT131" s="218">
        <f t="shared" si="11"/>
        <v>0</v>
      </c>
      <c r="AU131" s="373"/>
      <c r="AV131" s="46"/>
      <c r="AW131" s="46"/>
      <c r="AX131" s="46"/>
      <c r="AY131" s="46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56"/>
      <c r="BW131" s="56"/>
      <c r="BX131" s="56"/>
      <c r="BY131" s="56"/>
      <c r="BZ131" s="56"/>
      <c r="CA131" s="56"/>
      <c r="CB131" s="56"/>
      <c r="CC131" s="56"/>
      <c r="CD131" s="56"/>
    </row>
    <row r="132" ht="22.5" customHeight="1">
      <c r="A132" s="170">
        <f t="shared" si="12"/>
        <v>127</v>
      </c>
      <c r="B132" s="173" t="s">
        <v>2181</v>
      </c>
      <c r="C132" s="182" t="str">
        <f t="array" ref="C132">_xlfn.XLOOKUP(G132,DATABASE!$A$2:$A$806,DATABASE!$B$2:$B$806)</f>
        <v>ATM Mitratani Jember, JL Brawijaya No. 83, Mangil Kaliwates Wonosari, Jember</v>
      </c>
      <c r="D132" s="184" t="str">
        <f t="array" ref="D132">_xlfn.XLOOKUP(G132,DATABASE!$A$2:$A$808,DATABASE!$C$2:$C$808)</f>
        <v>ATM</v>
      </c>
      <c r="E132" s="184" t="s">
        <v>351</v>
      </c>
      <c r="F132" s="184" t="s">
        <v>243</v>
      </c>
      <c r="G132" s="184" t="s">
        <v>540</v>
      </c>
      <c r="H132" s="184">
        <v>202512.0</v>
      </c>
      <c r="I132" s="184" t="s">
        <v>1258</v>
      </c>
      <c r="J132" s="182"/>
      <c r="K132" s="184"/>
      <c r="L132" s="294" t="s">
        <v>542</v>
      </c>
      <c r="M132" s="295" t="s">
        <v>2919</v>
      </c>
      <c r="N132" s="191"/>
      <c r="O132" s="192">
        <v>0.55777</v>
      </c>
      <c r="P132" s="194"/>
      <c r="Q132" s="195">
        <f t="shared" ref="Q132:R132" si="146">(O132*24*3600*30/8)/100000</f>
        <v>1.8071748</v>
      </c>
      <c r="R132" s="195">
        <f t="shared" si="146"/>
        <v>0</v>
      </c>
      <c r="S132" s="200">
        <v>0.0</v>
      </c>
      <c r="T132" s="201">
        <f t="shared" si="14"/>
        <v>1</v>
      </c>
      <c r="U132" s="201">
        <v>0.99</v>
      </c>
      <c r="V132" s="182">
        <v>720.0</v>
      </c>
      <c r="W132" s="182">
        <f t="shared" si="3"/>
        <v>0</v>
      </c>
      <c r="X132" s="203" t="s">
        <v>291</v>
      </c>
      <c r="Y132" s="204">
        <v>1300000.0</v>
      </c>
      <c r="Z132" s="182"/>
      <c r="AA132" s="182"/>
      <c r="AB132" s="182"/>
      <c r="AC132" s="182"/>
      <c r="AD132" s="182"/>
      <c r="AE132" s="206">
        <f t="shared" si="86"/>
        <v>1300000</v>
      </c>
      <c r="AF132" s="207">
        <f t="shared" si="5"/>
        <v>1300000</v>
      </c>
      <c r="AG132" s="184"/>
      <c r="AH132" s="184"/>
      <c r="AI132" s="184"/>
      <c r="AJ132" s="210" t="s">
        <v>540</v>
      </c>
      <c r="AK132" s="38" t="s">
        <v>1258</v>
      </c>
      <c r="AL132" s="38"/>
      <c r="AM132" s="41" t="s">
        <v>1258</v>
      </c>
      <c r="AN132" s="38" t="b">
        <f t="shared" si="7"/>
        <v>1</v>
      </c>
      <c r="AO132" s="42">
        <v>1300000.0</v>
      </c>
      <c r="AP132" s="215" t="b">
        <f t="shared" si="8"/>
        <v>1</v>
      </c>
      <c r="AQ132" s="211"/>
      <c r="AR132" s="216">
        <f t="shared" si="9"/>
        <v>0</v>
      </c>
      <c r="AS132" s="217">
        <f t="shared" si="10"/>
        <v>0</v>
      </c>
      <c r="AT132" s="218">
        <f t="shared" si="11"/>
        <v>0</v>
      </c>
      <c r="AU132" s="373"/>
      <c r="AV132" s="46"/>
      <c r="AW132" s="46"/>
      <c r="AX132" s="46"/>
      <c r="AY132" s="46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56"/>
      <c r="BW132" s="56"/>
      <c r="BX132" s="56"/>
      <c r="BY132" s="56"/>
      <c r="BZ132" s="56"/>
      <c r="CA132" s="56"/>
      <c r="CB132" s="56"/>
      <c r="CC132" s="56"/>
      <c r="CD132" s="56"/>
    </row>
    <row r="133" ht="26.25" customHeight="1">
      <c r="A133" s="170">
        <f t="shared" si="12"/>
        <v>128</v>
      </c>
      <c r="B133" s="173" t="s">
        <v>2181</v>
      </c>
      <c r="C133" s="182" t="str">
        <f t="array" ref="C133">_xlfn.XLOOKUP(G133,DATABASE!$A$2:$A$808,DATABASE!$B$2:$B$808)</f>
        <v>Payment Point Mall Kab Jember JL. Gajah Mada 206, Jember</v>
      </c>
      <c r="D133" s="184" t="str">
        <f t="array" ref="D133">_xlfn.XLOOKUP(G133,DATABASE!$A$2:$A$808,DATABASE!$C$2:$C$808)</f>
        <v>PAYMENT POINT</v>
      </c>
      <c r="E133" s="184" t="s">
        <v>351</v>
      </c>
      <c r="F133" s="449" t="s">
        <v>243</v>
      </c>
      <c r="G133" s="392" t="s">
        <v>516</v>
      </c>
      <c r="H133" s="184">
        <v>202512.0</v>
      </c>
      <c r="I133" s="184" t="s">
        <v>461</v>
      </c>
      <c r="J133" s="384"/>
      <c r="K133" s="384"/>
      <c r="L133" s="294" t="s">
        <v>2923</v>
      </c>
      <c r="M133" s="303">
        <v>44968.0</v>
      </c>
      <c r="N133" s="436"/>
      <c r="O133" s="192">
        <v>0.00136</v>
      </c>
      <c r="P133" s="384"/>
      <c r="Q133" s="194">
        <f t="shared" ref="Q133:R133" si="147">(O133*24*3600*30/8)/100000</f>
        <v>0.0044064</v>
      </c>
      <c r="R133" s="194">
        <f t="shared" si="147"/>
        <v>0</v>
      </c>
      <c r="S133" s="200">
        <v>0.0</v>
      </c>
      <c r="T133" s="201">
        <f t="shared" si="14"/>
        <v>1</v>
      </c>
      <c r="U133" s="388">
        <v>0.99</v>
      </c>
      <c r="V133" s="194">
        <v>720.0</v>
      </c>
      <c r="W133" s="182">
        <f t="shared" si="3"/>
        <v>0</v>
      </c>
      <c r="X133" s="203" t="s">
        <v>291</v>
      </c>
      <c r="Y133" s="195">
        <v>2319819.0</v>
      </c>
      <c r="Z133" s="384"/>
      <c r="AA133" s="384"/>
      <c r="AB133" s="384"/>
      <c r="AC133" s="384"/>
      <c r="AD133" s="384"/>
      <c r="AE133" s="206">
        <v>2319819.0</v>
      </c>
      <c r="AF133" s="207">
        <f t="shared" si="5"/>
        <v>2319819</v>
      </c>
      <c r="AG133" s="184"/>
      <c r="AH133" s="184"/>
      <c r="AI133" s="184"/>
      <c r="AJ133" s="210">
        <v>1.7928688E9</v>
      </c>
      <c r="AK133" s="38" t="s">
        <v>461</v>
      </c>
      <c r="AL133" s="395"/>
      <c r="AM133" s="38" t="str">
        <f t="shared" ref="AM133:AM135" si="149">VLOOKUP(AJ133,'[1]Master Jaringan Des 2025(792)'!$D$2:$E$795,2,0)</f>
        <v>#REF!</v>
      </c>
      <c r="AN133" s="38" t="str">
        <f t="shared" si="7"/>
        <v>#REF!</v>
      </c>
      <c r="AO133" s="42">
        <v>2319819.0</v>
      </c>
      <c r="AP133" s="215" t="b">
        <f t="shared" si="8"/>
        <v>1</v>
      </c>
      <c r="AQ133" s="211"/>
      <c r="AR133" s="216">
        <f t="shared" si="9"/>
        <v>0</v>
      </c>
      <c r="AS133" s="217">
        <f t="shared" si="10"/>
        <v>0</v>
      </c>
      <c r="AT133" s="218">
        <f t="shared" si="11"/>
        <v>0</v>
      </c>
      <c r="AU133" s="373"/>
      <c r="AV133" s="46"/>
      <c r="AW133" s="46"/>
      <c r="AX133" s="46"/>
      <c r="AY133" s="46"/>
      <c r="AZ133" s="395"/>
      <c r="BA133" s="38"/>
      <c r="BB133" s="38"/>
      <c r="BC133" s="439"/>
      <c r="BD133" s="439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</row>
    <row r="134" ht="22.5" customHeight="1">
      <c r="A134" s="170">
        <f t="shared" si="12"/>
        <v>129</v>
      </c>
      <c r="B134" s="173" t="s">
        <v>2562</v>
      </c>
      <c r="C134" s="182" t="str">
        <f t="array" ref="C134">_xlfn.XLOOKUP(G134,DATABASE!$A$2:$A$806,DATABASE!$B$2:$B$806)</f>
        <v>Cabang Malang, Jl. Jaksa Agung Suprapto 26-28 Malang</v>
      </c>
      <c r="D134" s="184" t="str">
        <f t="array" ref="D134">_xlfn.XLOOKUP(G134,DATABASE!$A$2:$A$808,DATABASE!$C$2:$C$808)</f>
        <v>CABANG</v>
      </c>
      <c r="E134" s="184" t="s">
        <v>351</v>
      </c>
      <c r="F134" s="184" t="s">
        <v>243</v>
      </c>
      <c r="G134" s="184" t="s">
        <v>960</v>
      </c>
      <c r="H134" s="184">
        <v>202512.0</v>
      </c>
      <c r="I134" s="184" t="s">
        <v>575</v>
      </c>
      <c r="J134" s="182"/>
      <c r="K134" s="184"/>
      <c r="L134" s="294" t="s">
        <v>962</v>
      </c>
      <c r="M134" s="295" t="s">
        <v>2245</v>
      </c>
      <c r="N134" s="191"/>
      <c r="O134" s="192">
        <v>0.15629</v>
      </c>
      <c r="P134" s="194"/>
      <c r="Q134" s="195">
        <f t="shared" ref="Q134:R134" si="148">(O134*24*3600*30/8)/100000</f>
        <v>0.5063796</v>
      </c>
      <c r="R134" s="195">
        <f t="shared" si="148"/>
        <v>0</v>
      </c>
      <c r="S134" s="200">
        <v>0.0</v>
      </c>
      <c r="T134" s="201">
        <f t="shared" si="14"/>
        <v>1</v>
      </c>
      <c r="U134" s="201">
        <v>0.99</v>
      </c>
      <c r="V134" s="182">
        <v>720.0</v>
      </c>
      <c r="W134" s="182">
        <f t="shared" si="3"/>
        <v>0</v>
      </c>
      <c r="X134" s="203" t="s">
        <v>291</v>
      </c>
      <c r="Y134" s="204">
        <v>3671171.0</v>
      </c>
      <c r="Z134" s="182"/>
      <c r="AA134" s="182"/>
      <c r="AB134" s="182"/>
      <c r="AC134" s="182"/>
      <c r="AD134" s="182"/>
      <c r="AE134" s="206">
        <f t="shared" ref="AE134:AE559" si="151">SUM(Y134:AD134)</f>
        <v>3671171</v>
      </c>
      <c r="AF134" s="207">
        <f t="shared" si="5"/>
        <v>3671171</v>
      </c>
      <c r="AG134" s="207">
        <v>4.5924045E7</v>
      </c>
      <c r="AH134" s="184"/>
      <c r="AI134" s="184"/>
      <c r="AJ134" s="210" t="s">
        <v>960</v>
      </c>
      <c r="AK134" s="38" t="s">
        <v>575</v>
      </c>
      <c r="AL134" s="38"/>
      <c r="AM134" s="38" t="str">
        <f t="shared" si="149"/>
        <v>#REF!</v>
      </c>
      <c r="AN134" s="38" t="str">
        <f t="shared" si="7"/>
        <v>#REF!</v>
      </c>
      <c r="AO134" s="42">
        <v>3671171.0</v>
      </c>
      <c r="AP134" s="215" t="b">
        <f t="shared" si="8"/>
        <v>1</v>
      </c>
      <c r="AQ134" s="211"/>
      <c r="AR134" s="216">
        <f t="shared" si="9"/>
        <v>0</v>
      </c>
      <c r="AS134" s="217">
        <f t="shared" si="10"/>
        <v>0</v>
      </c>
      <c r="AT134" s="218">
        <f t="shared" si="11"/>
        <v>0</v>
      </c>
      <c r="AU134" s="373"/>
      <c r="AV134" s="46"/>
      <c r="AW134" s="46"/>
      <c r="AX134" s="46"/>
      <c r="AY134" s="46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56"/>
      <c r="BW134" s="56"/>
      <c r="BX134" s="56"/>
      <c r="BY134" s="56"/>
      <c r="BZ134" s="56"/>
      <c r="CA134" s="56"/>
      <c r="CB134" s="56"/>
      <c r="CC134" s="56"/>
      <c r="CD134" s="56"/>
    </row>
    <row r="135" ht="22.5" customHeight="1">
      <c r="A135" s="170">
        <f t="shared" si="12"/>
        <v>130</v>
      </c>
      <c r="B135" s="173" t="s">
        <v>2562</v>
      </c>
      <c r="C135" s="182" t="str">
        <f t="array" ref="C135">_xlfn.XLOOKUP(G135,DATABASE!$A$2:$A$806,DATABASE!$B$2:$B$806)</f>
        <v>Samsat Online Capem Tumpang Jl.Ry Tumpang 54, Tumpang, Kec.Tumpang,Kab.Malang</v>
      </c>
      <c r="D135" s="184" t="str">
        <f t="array" ref="D135">_xlfn.XLOOKUP(G135,DATABASE!$A$2:$A$808,DATABASE!$C$2:$C$808)</f>
        <v>SAMSAT ONLINE</v>
      </c>
      <c r="E135" s="184" t="s">
        <v>351</v>
      </c>
      <c r="F135" s="184" t="s">
        <v>243</v>
      </c>
      <c r="G135" s="184" t="s">
        <v>374</v>
      </c>
      <c r="H135" s="184">
        <v>202512.0</v>
      </c>
      <c r="I135" s="184" t="s">
        <v>480</v>
      </c>
      <c r="J135" s="182"/>
      <c r="K135" s="184"/>
      <c r="L135" s="294" t="s">
        <v>376</v>
      </c>
      <c r="M135" s="295" t="s">
        <v>2925</v>
      </c>
      <c r="N135" s="191"/>
      <c r="O135" s="192">
        <v>19.29</v>
      </c>
      <c r="P135" s="194"/>
      <c r="Q135" s="195">
        <f t="shared" ref="Q135:R135" si="150">(O135*24*3600*30/8)/100000</f>
        <v>62.4996</v>
      </c>
      <c r="R135" s="195">
        <f t="shared" si="150"/>
        <v>0</v>
      </c>
      <c r="S135" s="200">
        <v>0.0</v>
      </c>
      <c r="T135" s="201">
        <f t="shared" si="14"/>
        <v>1</v>
      </c>
      <c r="U135" s="201">
        <v>0.99</v>
      </c>
      <c r="V135" s="182">
        <v>720.0</v>
      </c>
      <c r="W135" s="182">
        <f t="shared" si="3"/>
        <v>0</v>
      </c>
      <c r="X135" s="203" t="s">
        <v>291</v>
      </c>
      <c r="Y135" s="204">
        <v>1950000.0</v>
      </c>
      <c r="Z135" s="182"/>
      <c r="AA135" s="182"/>
      <c r="AB135" s="182"/>
      <c r="AC135" s="182"/>
      <c r="AD135" s="182"/>
      <c r="AE135" s="206">
        <f t="shared" si="151"/>
        <v>1950000</v>
      </c>
      <c r="AF135" s="207">
        <f t="shared" si="5"/>
        <v>1950000</v>
      </c>
      <c r="AG135" s="184"/>
      <c r="AH135" s="184"/>
      <c r="AI135" s="184"/>
      <c r="AJ135" s="210" t="s">
        <v>374</v>
      </c>
      <c r="AK135" s="38" t="s">
        <v>480</v>
      </c>
      <c r="AL135" s="38"/>
      <c r="AM135" s="38" t="str">
        <f t="shared" si="149"/>
        <v>#REF!</v>
      </c>
      <c r="AN135" s="38" t="str">
        <f t="shared" si="7"/>
        <v>#REF!</v>
      </c>
      <c r="AO135" s="42">
        <v>1950000.0</v>
      </c>
      <c r="AP135" s="215" t="b">
        <f t="shared" si="8"/>
        <v>1</v>
      </c>
      <c r="AQ135" s="211"/>
      <c r="AR135" s="216">
        <f t="shared" si="9"/>
        <v>0</v>
      </c>
      <c r="AS135" s="217">
        <f t="shared" si="10"/>
        <v>0</v>
      </c>
      <c r="AT135" s="218">
        <f t="shared" si="11"/>
        <v>0</v>
      </c>
      <c r="AU135" s="373"/>
      <c r="AV135" s="46"/>
      <c r="AW135" s="46"/>
      <c r="AX135" s="46"/>
      <c r="AY135" s="46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56"/>
      <c r="BW135" s="56"/>
      <c r="BX135" s="56"/>
      <c r="BY135" s="56"/>
      <c r="BZ135" s="56"/>
      <c r="CA135" s="56"/>
      <c r="CB135" s="56"/>
      <c r="CC135" s="56"/>
      <c r="CD135" s="56"/>
    </row>
    <row r="136" ht="22.5" customHeight="1">
      <c r="A136" s="170">
        <f t="shared" si="12"/>
        <v>131</v>
      </c>
      <c r="B136" s="173" t="s">
        <v>2562</v>
      </c>
      <c r="C136" s="182" t="str">
        <f t="array" ref="C136">_xlfn.XLOOKUP(G136,DATABASE!$A$2:$A$806,DATABASE!$B$2:$B$806)</f>
        <v>Capem Tumpang Jl.Ry Tumpang 54, Ds Tumpang, Kec.Tumpang, Kab.Malang</v>
      </c>
      <c r="D136" s="184" t="str">
        <f t="array" ref="D136">_xlfn.XLOOKUP(G136,DATABASE!$A$2:$A$808,DATABASE!$C$2:$C$808)</f>
        <v>CAPEM</v>
      </c>
      <c r="E136" s="184" t="s">
        <v>351</v>
      </c>
      <c r="F136" s="184" t="s">
        <v>243</v>
      </c>
      <c r="G136" s="184" t="s">
        <v>1090</v>
      </c>
      <c r="H136" s="184">
        <v>202512.0</v>
      </c>
      <c r="I136" s="184" t="s">
        <v>753</v>
      </c>
      <c r="J136" s="182"/>
      <c r="K136" s="184"/>
      <c r="L136" s="294" t="s">
        <v>1092</v>
      </c>
      <c r="M136" s="295" t="s">
        <v>2926</v>
      </c>
      <c r="N136" s="191"/>
      <c r="O136" s="192">
        <v>8.95</v>
      </c>
      <c r="P136" s="194"/>
      <c r="Q136" s="195">
        <f t="shared" ref="Q136:R136" si="152">(O136*24*3600*30/8)/100000</f>
        <v>28.998</v>
      </c>
      <c r="R136" s="195">
        <f t="shared" si="152"/>
        <v>0</v>
      </c>
      <c r="S136" s="200">
        <v>0.0</v>
      </c>
      <c r="T136" s="201">
        <f t="shared" si="14"/>
        <v>1</v>
      </c>
      <c r="U136" s="201">
        <v>0.99</v>
      </c>
      <c r="V136" s="182">
        <v>720.0</v>
      </c>
      <c r="W136" s="182">
        <f t="shared" si="3"/>
        <v>0</v>
      </c>
      <c r="X136" s="203" t="s">
        <v>291</v>
      </c>
      <c r="Y136" s="204">
        <v>2792792.0</v>
      </c>
      <c r="Z136" s="182"/>
      <c r="AA136" s="182"/>
      <c r="AB136" s="182"/>
      <c r="AC136" s="182"/>
      <c r="AD136" s="182"/>
      <c r="AE136" s="206">
        <f t="shared" si="151"/>
        <v>2792792</v>
      </c>
      <c r="AF136" s="207">
        <f t="shared" si="5"/>
        <v>2792792</v>
      </c>
      <c r="AG136" s="184"/>
      <c r="AH136" s="184"/>
      <c r="AI136" s="184"/>
      <c r="AJ136" s="210" t="s">
        <v>1090</v>
      </c>
      <c r="AK136" s="38" t="s">
        <v>753</v>
      </c>
      <c r="AL136" s="38"/>
      <c r="AM136" s="41" t="s">
        <v>753</v>
      </c>
      <c r="AN136" s="38" t="b">
        <f t="shared" si="7"/>
        <v>1</v>
      </c>
      <c r="AO136" s="42">
        <v>2792792.0</v>
      </c>
      <c r="AP136" s="215" t="b">
        <f t="shared" si="8"/>
        <v>1</v>
      </c>
      <c r="AQ136" s="211"/>
      <c r="AR136" s="216">
        <f t="shared" si="9"/>
        <v>0</v>
      </c>
      <c r="AS136" s="217">
        <f t="shared" si="10"/>
        <v>0</v>
      </c>
      <c r="AT136" s="218">
        <f t="shared" si="11"/>
        <v>0</v>
      </c>
      <c r="AU136" s="373"/>
      <c r="AV136" s="46"/>
      <c r="AW136" s="46"/>
      <c r="AX136" s="46"/>
      <c r="AY136" s="46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56"/>
      <c r="BW136" s="56"/>
      <c r="BX136" s="56"/>
      <c r="BY136" s="56"/>
      <c r="BZ136" s="56"/>
      <c r="CA136" s="56"/>
      <c r="CB136" s="56"/>
      <c r="CC136" s="56"/>
      <c r="CD136" s="56"/>
    </row>
    <row r="137" ht="22.5" customHeight="1">
      <c r="A137" s="170">
        <f t="shared" si="12"/>
        <v>132</v>
      </c>
      <c r="B137" s="173" t="s">
        <v>2562</v>
      </c>
      <c r="C137" s="182" t="str">
        <f t="array" ref="C137">_xlfn.XLOOKUP(G137,DATABASE!$A$2:$A$806,DATABASE!$B$2:$B$806)</f>
        <v>Kantor Kas &amp; Pajak online H2H Blok Office Buring, Jl. Mayjend Sungkono 1</v>
      </c>
      <c r="D137" s="184" t="str">
        <f t="array" ref="D137">_xlfn.XLOOKUP(G137,DATABASE!$A$2:$A$808,DATABASE!$C$2:$C$808)</f>
        <v>KANTOR KAS</v>
      </c>
      <c r="E137" s="184" t="s">
        <v>351</v>
      </c>
      <c r="F137" s="184" t="s">
        <v>243</v>
      </c>
      <c r="G137" s="184" t="s">
        <v>740</v>
      </c>
      <c r="H137" s="184">
        <v>202512.0</v>
      </c>
      <c r="I137" s="184" t="s">
        <v>461</v>
      </c>
      <c r="J137" s="182"/>
      <c r="K137" s="184"/>
      <c r="L137" s="294" t="s">
        <v>742</v>
      </c>
      <c r="M137" s="295" t="s">
        <v>2927</v>
      </c>
      <c r="N137" s="191"/>
      <c r="O137" s="192">
        <v>31.86</v>
      </c>
      <c r="P137" s="194"/>
      <c r="Q137" s="195">
        <f t="shared" ref="Q137:R137" si="153">(O137*24*3600*30/8)/100000</f>
        <v>103.2264</v>
      </c>
      <c r="R137" s="195">
        <f t="shared" si="153"/>
        <v>0</v>
      </c>
      <c r="S137" s="200">
        <v>0.0</v>
      </c>
      <c r="T137" s="201">
        <f t="shared" si="14"/>
        <v>1</v>
      </c>
      <c r="U137" s="201">
        <v>0.99</v>
      </c>
      <c r="V137" s="182">
        <v>720.0</v>
      </c>
      <c r="W137" s="182">
        <f t="shared" si="3"/>
        <v>0</v>
      </c>
      <c r="X137" s="203" t="s">
        <v>291</v>
      </c>
      <c r="Y137" s="204">
        <v>2319819.0</v>
      </c>
      <c r="Z137" s="182"/>
      <c r="AA137" s="182"/>
      <c r="AB137" s="182"/>
      <c r="AC137" s="182"/>
      <c r="AD137" s="182"/>
      <c r="AE137" s="206">
        <f t="shared" si="151"/>
        <v>2319819</v>
      </c>
      <c r="AF137" s="207">
        <f t="shared" si="5"/>
        <v>2319819</v>
      </c>
      <c r="AG137" s="184"/>
      <c r="AH137" s="184"/>
      <c r="AI137" s="184"/>
      <c r="AJ137" s="210" t="s">
        <v>740</v>
      </c>
      <c r="AK137" s="38" t="s">
        <v>461</v>
      </c>
      <c r="AL137" s="38"/>
      <c r="AM137" s="38" t="str">
        <f>VLOOKUP(AJ137,'[1]Master Jaringan Des 2025(792)'!$D$2:$E$795,2,0)</f>
        <v>#REF!</v>
      </c>
      <c r="AN137" s="38" t="str">
        <f t="shared" si="7"/>
        <v>#REF!</v>
      </c>
      <c r="AO137" s="42">
        <v>2319819.0</v>
      </c>
      <c r="AP137" s="215" t="b">
        <f t="shared" si="8"/>
        <v>1</v>
      </c>
      <c r="AQ137" s="211"/>
      <c r="AR137" s="216">
        <f t="shared" si="9"/>
        <v>0</v>
      </c>
      <c r="AS137" s="217">
        <f t="shared" si="10"/>
        <v>0</v>
      </c>
      <c r="AT137" s="218">
        <f t="shared" si="11"/>
        <v>0</v>
      </c>
      <c r="AU137" s="373"/>
      <c r="AV137" s="46"/>
      <c r="AW137" s="46"/>
      <c r="AX137" s="46"/>
      <c r="AY137" s="46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56"/>
      <c r="BW137" s="56"/>
      <c r="BX137" s="56"/>
      <c r="BY137" s="56"/>
      <c r="BZ137" s="56"/>
      <c r="CA137" s="56"/>
      <c r="CB137" s="56"/>
      <c r="CC137" s="56"/>
      <c r="CD137" s="56"/>
    </row>
    <row r="138" ht="22.5" customHeight="1">
      <c r="A138" s="170">
        <f t="shared" si="12"/>
        <v>133</v>
      </c>
      <c r="B138" s="173" t="s">
        <v>2562</v>
      </c>
      <c r="C138" s="182" t="str">
        <f t="array" ref="C138">_xlfn.XLOOKUP(G138,DATABASE!$A$2:$A$806,DATABASE!$B$2:$B$806)</f>
        <v>ATM IRD RSSA, Parkiran IGD RSSA, Jl. Jaksa Agung Suprapto No. 2, Malang</v>
      </c>
      <c r="D138" s="184" t="str">
        <f t="array" ref="D138">_xlfn.XLOOKUP(G138,DATABASE!$A$2:$A$808,DATABASE!$C$2:$C$808)</f>
        <v>ATM</v>
      </c>
      <c r="E138" s="184" t="s">
        <v>351</v>
      </c>
      <c r="F138" s="184" t="s">
        <v>243</v>
      </c>
      <c r="G138" s="184" t="s">
        <v>2606</v>
      </c>
      <c r="H138" s="184">
        <v>202512.0</v>
      </c>
      <c r="I138" s="184" t="s">
        <v>1258</v>
      </c>
      <c r="J138" s="182"/>
      <c r="K138" s="184"/>
      <c r="L138" s="294" t="s">
        <v>2789</v>
      </c>
      <c r="M138" s="295" t="s">
        <v>2928</v>
      </c>
      <c r="N138" s="191"/>
      <c r="O138" s="192">
        <v>17.04</v>
      </c>
      <c r="P138" s="194"/>
      <c r="Q138" s="195">
        <f t="shared" ref="Q138:R138" si="154">(O138*24*3600*30/8)/100000</f>
        <v>55.2096</v>
      </c>
      <c r="R138" s="195">
        <f t="shared" si="154"/>
        <v>0</v>
      </c>
      <c r="S138" s="200">
        <v>0.0</v>
      </c>
      <c r="T138" s="201">
        <f t="shared" si="14"/>
        <v>1</v>
      </c>
      <c r="U138" s="201">
        <v>0.99</v>
      </c>
      <c r="V138" s="182">
        <v>720.0</v>
      </c>
      <c r="W138" s="182">
        <f t="shared" si="3"/>
        <v>0</v>
      </c>
      <c r="X138" s="203" t="s">
        <v>291</v>
      </c>
      <c r="Y138" s="204">
        <v>1300000.0</v>
      </c>
      <c r="Z138" s="182"/>
      <c r="AA138" s="182"/>
      <c r="AB138" s="182"/>
      <c r="AC138" s="182"/>
      <c r="AD138" s="182"/>
      <c r="AE138" s="206">
        <f t="shared" si="151"/>
        <v>1300000</v>
      </c>
      <c r="AF138" s="207">
        <f t="shared" si="5"/>
        <v>1300000</v>
      </c>
      <c r="AG138" s="184"/>
      <c r="AH138" s="184"/>
      <c r="AI138" s="184"/>
      <c r="AJ138" s="210" t="s">
        <v>2606</v>
      </c>
      <c r="AK138" s="38" t="s">
        <v>1258</v>
      </c>
      <c r="AL138" s="38"/>
      <c r="AM138" s="41" t="s">
        <v>1258</v>
      </c>
      <c r="AN138" s="38" t="b">
        <f t="shared" si="7"/>
        <v>1</v>
      </c>
      <c r="AO138" s="42">
        <v>1300000.0</v>
      </c>
      <c r="AP138" s="215" t="b">
        <f t="shared" si="8"/>
        <v>1</v>
      </c>
      <c r="AQ138" s="211"/>
      <c r="AR138" s="216">
        <f t="shared" si="9"/>
        <v>0</v>
      </c>
      <c r="AS138" s="217">
        <f t="shared" si="10"/>
        <v>0</v>
      </c>
      <c r="AT138" s="218">
        <f t="shared" si="11"/>
        <v>0</v>
      </c>
      <c r="AU138" s="373"/>
      <c r="AV138" s="46"/>
      <c r="AW138" s="46"/>
      <c r="AX138" s="46"/>
      <c r="AY138" s="46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56"/>
      <c r="BW138" s="56"/>
      <c r="BX138" s="56"/>
      <c r="BY138" s="56"/>
      <c r="BZ138" s="56"/>
      <c r="CA138" s="56"/>
      <c r="CB138" s="56"/>
      <c r="CC138" s="56"/>
      <c r="CD138" s="56"/>
    </row>
    <row r="139" ht="22.5" customHeight="1">
      <c r="A139" s="170">
        <f t="shared" si="12"/>
        <v>134</v>
      </c>
      <c r="B139" s="173" t="s">
        <v>2562</v>
      </c>
      <c r="C139" s="182" t="str">
        <f t="array" ref="C139">_xlfn.XLOOKUP(G139,DATABASE!$A$2:$A$806,DATABASE!$B$2:$B$806)</f>
        <v>Capem Pakis</v>
      </c>
      <c r="D139" s="184" t="str">
        <f t="array" ref="D139">_xlfn.XLOOKUP(G139,DATABASE!$A$2:$A$808,DATABASE!$C$2:$C$808)</f>
        <v>CAPEM</v>
      </c>
      <c r="E139" s="184" t="s">
        <v>351</v>
      </c>
      <c r="F139" s="184" t="s">
        <v>243</v>
      </c>
      <c r="G139" s="184" t="s">
        <v>1432</v>
      </c>
      <c r="H139" s="184">
        <v>202512.0</v>
      </c>
      <c r="I139" s="184" t="s">
        <v>753</v>
      </c>
      <c r="J139" s="182"/>
      <c r="K139" s="184"/>
      <c r="L139" s="294" t="s">
        <v>1434</v>
      </c>
      <c r="M139" s="295" t="s">
        <v>2929</v>
      </c>
      <c r="N139" s="191"/>
      <c r="O139" s="192">
        <v>34.26</v>
      </c>
      <c r="P139" s="194"/>
      <c r="Q139" s="195">
        <f t="shared" ref="Q139:R139" si="155">(O139*24*3600*30/8)/100000</f>
        <v>111.0024</v>
      </c>
      <c r="R139" s="195">
        <f t="shared" si="155"/>
        <v>0</v>
      </c>
      <c r="S139" s="200">
        <v>0.0</v>
      </c>
      <c r="T139" s="201">
        <f t="shared" si="14"/>
        <v>1</v>
      </c>
      <c r="U139" s="201">
        <v>0.99</v>
      </c>
      <c r="V139" s="182">
        <v>720.0</v>
      </c>
      <c r="W139" s="182">
        <f t="shared" si="3"/>
        <v>0</v>
      </c>
      <c r="X139" s="203" t="s">
        <v>291</v>
      </c>
      <c r="Y139" s="204">
        <v>2792792.0</v>
      </c>
      <c r="Z139" s="182"/>
      <c r="AA139" s="182"/>
      <c r="AB139" s="182"/>
      <c r="AC139" s="182"/>
      <c r="AD139" s="182"/>
      <c r="AE139" s="206">
        <f t="shared" si="151"/>
        <v>2792792</v>
      </c>
      <c r="AF139" s="207">
        <f t="shared" si="5"/>
        <v>2792792</v>
      </c>
      <c r="AG139" s="184"/>
      <c r="AH139" s="184"/>
      <c r="AI139" s="184"/>
      <c r="AJ139" s="210" t="s">
        <v>1432</v>
      </c>
      <c r="AK139" s="38" t="s">
        <v>753</v>
      </c>
      <c r="AL139" s="38"/>
      <c r="AM139" s="38" t="str">
        <f t="shared" ref="AM139:AM148" si="157">VLOOKUP(AJ139,'[1]Master Jaringan Des 2025(792)'!$D$2:$E$795,2,0)</f>
        <v>#REF!</v>
      </c>
      <c r="AN139" s="38" t="str">
        <f t="shared" si="7"/>
        <v>#REF!</v>
      </c>
      <c r="AO139" s="42">
        <v>2792792.0</v>
      </c>
      <c r="AP139" s="215" t="b">
        <f t="shared" si="8"/>
        <v>1</v>
      </c>
      <c r="AQ139" s="211"/>
      <c r="AR139" s="216">
        <f t="shared" si="9"/>
        <v>0</v>
      </c>
      <c r="AS139" s="217">
        <f t="shared" si="10"/>
        <v>0</v>
      </c>
      <c r="AT139" s="218">
        <f t="shared" si="11"/>
        <v>0</v>
      </c>
      <c r="AU139" s="373"/>
      <c r="AV139" s="46"/>
      <c r="AW139" s="46"/>
      <c r="AX139" s="46"/>
      <c r="AY139" s="46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56"/>
      <c r="BW139" s="56"/>
      <c r="BX139" s="56"/>
      <c r="BY139" s="56"/>
      <c r="BZ139" s="56"/>
      <c r="CA139" s="56"/>
      <c r="CB139" s="56"/>
      <c r="CC139" s="56"/>
      <c r="CD139" s="56"/>
    </row>
    <row r="140" ht="22.5" customHeight="1">
      <c r="A140" s="170">
        <f t="shared" si="12"/>
        <v>135</v>
      </c>
      <c r="B140" s="173" t="s">
        <v>2562</v>
      </c>
      <c r="C140" s="182" t="str">
        <f t="array" ref="C140">_xlfn.XLOOKUP(G140,DATABASE!$A$2:$A$806,DATABASE!$B$2:$B$806)</f>
        <v>ATM Sistem Administrasi Manunggal Satu Atap Sukun Jl. S.Supriadi 80 Sukun, Malang</v>
      </c>
      <c r="D140" s="184" t="str">
        <f t="array" ref="D140">_xlfn.XLOOKUP(G140,DATABASE!$A$2:$A$808,DATABASE!$C$2:$C$808)</f>
        <v>ATM</v>
      </c>
      <c r="E140" s="184" t="s">
        <v>351</v>
      </c>
      <c r="F140" s="184" t="s">
        <v>243</v>
      </c>
      <c r="G140" s="184" t="s">
        <v>1785</v>
      </c>
      <c r="H140" s="184">
        <v>202512.0</v>
      </c>
      <c r="I140" s="184" t="s">
        <v>1258</v>
      </c>
      <c r="J140" s="182"/>
      <c r="K140" s="184"/>
      <c r="L140" s="294" t="s">
        <v>1787</v>
      </c>
      <c r="M140" s="303">
        <v>42156.0</v>
      </c>
      <c r="N140" s="191"/>
      <c r="O140" s="192">
        <v>1.49278</v>
      </c>
      <c r="P140" s="194"/>
      <c r="Q140" s="195">
        <f t="shared" ref="Q140:R140" si="156">(O140*24*3600*30/8)/100000</f>
        <v>4.8366072</v>
      </c>
      <c r="R140" s="195">
        <f t="shared" si="156"/>
        <v>0</v>
      </c>
      <c r="S140" s="200">
        <v>0.0</v>
      </c>
      <c r="T140" s="201">
        <f t="shared" si="14"/>
        <v>1</v>
      </c>
      <c r="U140" s="201">
        <v>0.99</v>
      </c>
      <c r="V140" s="182">
        <v>720.0</v>
      </c>
      <c r="W140" s="182">
        <f t="shared" si="3"/>
        <v>0</v>
      </c>
      <c r="X140" s="203" t="s">
        <v>291</v>
      </c>
      <c r="Y140" s="204">
        <v>1300000.0</v>
      </c>
      <c r="Z140" s="182"/>
      <c r="AA140" s="182"/>
      <c r="AB140" s="182"/>
      <c r="AC140" s="182"/>
      <c r="AD140" s="182"/>
      <c r="AE140" s="206">
        <f t="shared" si="151"/>
        <v>1300000</v>
      </c>
      <c r="AF140" s="207">
        <f t="shared" si="5"/>
        <v>1300000</v>
      </c>
      <c r="AG140" s="184"/>
      <c r="AH140" s="184"/>
      <c r="AI140" s="184"/>
      <c r="AJ140" s="210" t="s">
        <v>1785</v>
      </c>
      <c r="AK140" s="38" t="s">
        <v>1258</v>
      </c>
      <c r="AL140" s="38"/>
      <c r="AM140" s="38" t="str">
        <f t="shared" si="157"/>
        <v>#REF!</v>
      </c>
      <c r="AN140" s="38" t="str">
        <f t="shared" si="7"/>
        <v>#REF!</v>
      </c>
      <c r="AO140" s="42">
        <v>1300000.0</v>
      </c>
      <c r="AP140" s="215" t="b">
        <f t="shared" si="8"/>
        <v>1</v>
      </c>
      <c r="AQ140" s="211"/>
      <c r="AR140" s="216">
        <f t="shared" si="9"/>
        <v>0</v>
      </c>
      <c r="AS140" s="217">
        <f t="shared" si="10"/>
        <v>0</v>
      </c>
      <c r="AT140" s="218">
        <f t="shared" si="11"/>
        <v>0</v>
      </c>
      <c r="AU140" s="373"/>
      <c r="AV140" s="46"/>
      <c r="AW140" s="46"/>
      <c r="AX140" s="46"/>
      <c r="AY140" s="46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56"/>
      <c r="BW140" s="56"/>
      <c r="BX140" s="56"/>
      <c r="BY140" s="56"/>
      <c r="BZ140" s="56"/>
      <c r="CA140" s="56"/>
      <c r="CB140" s="56"/>
      <c r="CC140" s="56"/>
      <c r="CD140" s="56"/>
    </row>
    <row r="141" ht="22.5" customHeight="1">
      <c r="A141" s="170">
        <f t="shared" si="12"/>
        <v>136</v>
      </c>
      <c r="B141" s="173" t="s">
        <v>2562</v>
      </c>
      <c r="C141" s="182" t="str">
        <f t="array" ref="C141">_xlfn.XLOOKUP(G141,DATABASE!$A$2:$A$806,DATABASE!$B$2:$B$806)</f>
        <v>Samsat Online Capem LAWANG Jl. M.H Thamrin No. 33, Lawang, Malang</v>
      </c>
      <c r="D141" s="184" t="str">
        <f t="array" ref="D141">_xlfn.XLOOKUP(G141,DATABASE!$A$2:$A$808,DATABASE!$C$2:$C$808)</f>
        <v>SAMSAT ONLINE</v>
      </c>
      <c r="E141" s="184" t="s">
        <v>351</v>
      </c>
      <c r="F141" s="184" t="s">
        <v>243</v>
      </c>
      <c r="G141" s="184" t="s">
        <v>301</v>
      </c>
      <c r="H141" s="184">
        <v>202512.0</v>
      </c>
      <c r="I141" s="184" t="s">
        <v>480</v>
      </c>
      <c r="J141" s="182"/>
      <c r="K141" s="184"/>
      <c r="L141" s="294" t="s">
        <v>303</v>
      </c>
      <c r="M141" s="303">
        <v>42156.0</v>
      </c>
      <c r="N141" s="191"/>
      <c r="O141" s="192">
        <v>1.35073</v>
      </c>
      <c r="P141" s="194"/>
      <c r="Q141" s="195">
        <f t="shared" ref="Q141:R141" si="158">(O141*24*3600*30/8)/100000</f>
        <v>4.3763652</v>
      </c>
      <c r="R141" s="195">
        <f t="shared" si="158"/>
        <v>0</v>
      </c>
      <c r="S141" s="200">
        <v>0.0</v>
      </c>
      <c r="T141" s="201">
        <f t="shared" si="14"/>
        <v>1</v>
      </c>
      <c r="U141" s="201">
        <v>0.99</v>
      </c>
      <c r="V141" s="182">
        <v>720.0</v>
      </c>
      <c r="W141" s="182">
        <f t="shared" si="3"/>
        <v>0</v>
      </c>
      <c r="X141" s="203" t="s">
        <v>291</v>
      </c>
      <c r="Y141" s="204">
        <v>1950000.0</v>
      </c>
      <c r="Z141" s="182"/>
      <c r="AA141" s="182"/>
      <c r="AB141" s="182"/>
      <c r="AC141" s="182"/>
      <c r="AD141" s="182"/>
      <c r="AE141" s="206">
        <f t="shared" si="151"/>
        <v>1950000</v>
      </c>
      <c r="AF141" s="207">
        <f t="shared" si="5"/>
        <v>1950000</v>
      </c>
      <c r="AG141" s="184"/>
      <c r="AH141" s="184"/>
      <c r="AI141" s="184"/>
      <c r="AJ141" s="210" t="s">
        <v>301</v>
      </c>
      <c r="AK141" s="38" t="s">
        <v>480</v>
      </c>
      <c r="AL141" s="38"/>
      <c r="AM141" s="38" t="str">
        <f t="shared" si="157"/>
        <v>#REF!</v>
      </c>
      <c r="AN141" s="38" t="str">
        <f t="shared" si="7"/>
        <v>#REF!</v>
      </c>
      <c r="AO141" s="42">
        <v>1950000.0</v>
      </c>
      <c r="AP141" s="215" t="b">
        <f t="shared" si="8"/>
        <v>1</v>
      </c>
      <c r="AQ141" s="211"/>
      <c r="AR141" s="216">
        <f t="shared" si="9"/>
        <v>0</v>
      </c>
      <c r="AS141" s="217">
        <f t="shared" si="10"/>
        <v>0</v>
      </c>
      <c r="AT141" s="218">
        <f t="shared" si="11"/>
        <v>0</v>
      </c>
      <c r="AU141" s="373"/>
      <c r="AV141" s="46"/>
      <c r="AW141" s="46"/>
      <c r="AX141" s="46"/>
      <c r="AY141" s="46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56"/>
      <c r="BW141" s="56"/>
      <c r="BX141" s="56"/>
      <c r="BY141" s="56"/>
      <c r="BZ141" s="56"/>
      <c r="CA141" s="56"/>
      <c r="CB141" s="56"/>
      <c r="CC141" s="56"/>
      <c r="CD141" s="56"/>
    </row>
    <row r="142" ht="22.5" customHeight="1">
      <c r="A142" s="170">
        <f t="shared" si="12"/>
        <v>137</v>
      </c>
      <c r="B142" s="173" t="s">
        <v>2562</v>
      </c>
      <c r="C142" s="182" t="str">
        <f t="array" ref="C142">_xlfn.XLOOKUP(G142,DATABASE!$A$2:$A$806,DATABASE!$B$2:$B$806)</f>
        <v>ATM RS UMM, Jl. Raya Tlogomas No.45, Landungsari Malang</v>
      </c>
      <c r="D142" s="184" t="str">
        <f t="array" ref="D142">_xlfn.XLOOKUP(G142,DATABASE!$A$2:$A$808,DATABASE!$C$2:$C$808)</f>
        <v>ATM</v>
      </c>
      <c r="E142" s="184" t="s">
        <v>351</v>
      </c>
      <c r="F142" s="184" t="s">
        <v>243</v>
      </c>
      <c r="G142" s="184" t="s">
        <v>1780</v>
      </c>
      <c r="H142" s="184">
        <v>202512.0</v>
      </c>
      <c r="I142" s="184" t="s">
        <v>1258</v>
      </c>
      <c r="J142" s="182"/>
      <c r="K142" s="184"/>
      <c r="L142" s="294" t="s">
        <v>1782</v>
      </c>
      <c r="M142" s="295" t="s">
        <v>2932</v>
      </c>
      <c r="N142" s="191"/>
      <c r="O142" s="192">
        <v>9.09</v>
      </c>
      <c r="P142" s="194"/>
      <c r="Q142" s="195">
        <f t="shared" ref="Q142:R142" si="159">(O142*24*3600*30/8)/100000</f>
        <v>29.4516</v>
      </c>
      <c r="R142" s="195">
        <f t="shared" si="159"/>
        <v>0</v>
      </c>
      <c r="S142" s="200">
        <v>0.0</v>
      </c>
      <c r="T142" s="201">
        <f t="shared" si="14"/>
        <v>1</v>
      </c>
      <c r="U142" s="201">
        <v>0.99</v>
      </c>
      <c r="V142" s="182">
        <v>720.0</v>
      </c>
      <c r="W142" s="182">
        <f t="shared" si="3"/>
        <v>0</v>
      </c>
      <c r="X142" s="203" t="s">
        <v>291</v>
      </c>
      <c r="Y142" s="204">
        <v>1300000.0</v>
      </c>
      <c r="Z142" s="182"/>
      <c r="AA142" s="182"/>
      <c r="AB142" s="182"/>
      <c r="AC142" s="182"/>
      <c r="AD142" s="182"/>
      <c r="AE142" s="206">
        <f t="shared" si="151"/>
        <v>1300000</v>
      </c>
      <c r="AF142" s="207">
        <f t="shared" si="5"/>
        <v>1300000</v>
      </c>
      <c r="AG142" s="184"/>
      <c r="AH142" s="184"/>
      <c r="AI142" s="184"/>
      <c r="AJ142" s="210" t="s">
        <v>1780</v>
      </c>
      <c r="AK142" s="38" t="s">
        <v>1258</v>
      </c>
      <c r="AL142" s="38"/>
      <c r="AM142" s="38" t="str">
        <f t="shared" si="157"/>
        <v>#REF!</v>
      </c>
      <c r="AN142" s="38" t="str">
        <f t="shared" si="7"/>
        <v>#REF!</v>
      </c>
      <c r="AO142" s="42">
        <v>1300000.0</v>
      </c>
      <c r="AP142" s="215" t="b">
        <f t="shared" si="8"/>
        <v>1</v>
      </c>
      <c r="AQ142" s="211"/>
      <c r="AR142" s="216">
        <f t="shared" si="9"/>
        <v>0</v>
      </c>
      <c r="AS142" s="217">
        <f t="shared" si="10"/>
        <v>0</v>
      </c>
      <c r="AT142" s="218">
        <f t="shared" si="11"/>
        <v>0</v>
      </c>
      <c r="AU142" s="373"/>
      <c r="AV142" s="46"/>
      <c r="AW142" s="46"/>
      <c r="AX142" s="46"/>
      <c r="AY142" s="46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56"/>
      <c r="BW142" s="56"/>
      <c r="BX142" s="56"/>
      <c r="BY142" s="56"/>
      <c r="BZ142" s="56"/>
      <c r="CA142" s="56"/>
      <c r="CB142" s="56"/>
      <c r="CC142" s="56"/>
      <c r="CD142" s="56"/>
    </row>
    <row r="143" ht="22.5" customHeight="1">
      <c r="A143" s="170">
        <f t="shared" si="12"/>
        <v>138</v>
      </c>
      <c r="B143" s="173" t="s">
        <v>2562</v>
      </c>
      <c r="C143" s="182" t="str">
        <f t="array" ref="C143">_xlfn.XLOOKUP(G143,DATABASE!$A$2:$A$806,DATABASE!$B$2:$B$806)</f>
        <v>Kantor Kas Sawojajar, Jl. Maninjau Raya, Ruko Blok.A No.38</v>
      </c>
      <c r="D143" s="184" t="str">
        <f t="array" ref="D143">_xlfn.XLOOKUP(G143,DATABASE!$A$2:$A$808,DATABASE!$C$2:$C$808)</f>
        <v>KANTOR KAS</v>
      </c>
      <c r="E143" s="184" t="s">
        <v>351</v>
      </c>
      <c r="F143" s="184" t="s">
        <v>243</v>
      </c>
      <c r="G143" s="184" t="s">
        <v>1861</v>
      </c>
      <c r="H143" s="184">
        <v>202512.0</v>
      </c>
      <c r="I143" s="184" t="s">
        <v>461</v>
      </c>
      <c r="J143" s="182"/>
      <c r="K143" s="184"/>
      <c r="L143" s="294" t="s">
        <v>1863</v>
      </c>
      <c r="M143" s="303">
        <v>42250.0</v>
      </c>
      <c r="N143" s="191"/>
      <c r="O143" s="192">
        <v>9.49</v>
      </c>
      <c r="P143" s="194"/>
      <c r="Q143" s="195">
        <f t="shared" ref="Q143:R143" si="160">(O143*24*3600*30/8)/100000</f>
        <v>30.7476</v>
      </c>
      <c r="R143" s="195">
        <f t="shared" si="160"/>
        <v>0</v>
      </c>
      <c r="S143" s="376">
        <v>0.52</v>
      </c>
      <c r="T143" s="201">
        <f t="shared" si="14"/>
        <v>0.9992777778</v>
      </c>
      <c r="U143" s="201">
        <v>0.99</v>
      </c>
      <c r="V143" s="182">
        <v>720.0</v>
      </c>
      <c r="W143" s="182">
        <f t="shared" si="3"/>
        <v>0</v>
      </c>
      <c r="X143" s="203" t="s">
        <v>291</v>
      </c>
      <c r="Y143" s="204">
        <v>2319819.0</v>
      </c>
      <c r="Z143" s="182"/>
      <c r="AA143" s="182"/>
      <c r="AB143" s="182"/>
      <c r="AC143" s="182"/>
      <c r="AD143" s="182"/>
      <c r="AE143" s="206">
        <f t="shared" si="151"/>
        <v>2319819</v>
      </c>
      <c r="AF143" s="207">
        <f t="shared" si="5"/>
        <v>2319819</v>
      </c>
      <c r="AG143" s="184"/>
      <c r="AH143" s="184"/>
      <c r="AI143" s="184"/>
      <c r="AJ143" s="210" t="s">
        <v>1861</v>
      </c>
      <c r="AK143" s="38" t="s">
        <v>461</v>
      </c>
      <c r="AL143" s="38"/>
      <c r="AM143" s="38" t="str">
        <f t="shared" si="157"/>
        <v>#REF!</v>
      </c>
      <c r="AN143" s="38" t="str">
        <f t="shared" si="7"/>
        <v>#REF!</v>
      </c>
      <c r="AO143" s="42">
        <v>2319819.0</v>
      </c>
      <c r="AP143" s="215" t="b">
        <f t="shared" si="8"/>
        <v>1</v>
      </c>
      <c r="AQ143" s="211"/>
      <c r="AR143" s="216">
        <f t="shared" si="9"/>
        <v>0</v>
      </c>
      <c r="AS143" s="217">
        <f t="shared" si="10"/>
        <v>0</v>
      </c>
      <c r="AT143" s="218">
        <f t="shared" si="11"/>
        <v>0</v>
      </c>
      <c r="AU143" s="373" t="s">
        <v>2952</v>
      </c>
      <c r="AV143" s="46"/>
      <c r="AW143" s="46"/>
      <c r="AX143" s="46"/>
      <c r="AY143" s="46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56"/>
      <c r="BW143" s="56"/>
      <c r="BX143" s="56"/>
      <c r="BY143" s="56"/>
      <c r="BZ143" s="56"/>
      <c r="CA143" s="56"/>
      <c r="CB143" s="56"/>
      <c r="CC143" s="56"/>
      <c r="CD143" s="56"/>
    </row>
    <row r="144" ht="22.5" customHeight="1">
      <c r="A144" s="170">
        <f t="shared" si="12"/>
        <v>139</v>
      </c>
      <c r="B144" s="173" t="s">
        <v>2562</v>
      </c>
      <c r="C144" s="182" t="str">
        <f t="array" ref="C144">_xlfn.XLOOKUP(G144,DATABASE!$A$2:$A$806,DATABASE!$B$2:$B$806)</f>
        <v>Kantor Kas Gadang, Jl. Satsuit Tubun 15 kav.4. Kec. Sukun, Malang</v>
      </c>
      <c r="D144" s="184" t="str">
        <f t="array" ref="D144">_xlfn.XLOOKUP(G144,DATABASE!$A$2:$A$808,DATABASE!$C$2:$C$808)</f>
        <v>KANTOR KAS</v>
      </c>
      <c r="E144" s="184" t="s">
        <v>351</v>
      </c>
      <c r="F144" s="451" t="s">
        <v>2935</v>
      </c>
      <c r="G144" s="184" t="s">
        <v>2092</v>
      </c>
      <c r="H144" s="184">
        <v>202512.0</v>
      </c>
      <c r="I144" s="184" t="s">
        <v>461</v>
      </c>
      <c r="J144" s="182"/>
      <c r="K144" s="184"/>
      <c r="L144" s="294" t="s">
        <v>2094</v>
      </c>
      <c r="M144" s="295" t="s">
        <v>2934</v>
      </c>
      <c r="N144" s="191"/>
      <c r="O144" s="192">
        <v>23.48</v>
      </c>
      <c r="P144" s="194"/>
      <c r="Q144" s="195">
        <f t="shared" ref="Q144:R144" si="161">(O144*24*3600*30/8)/100000</f>
        <v>76.0752</v>
      </c>
      <c r="R144" s="195">
        <f t="shared" si="161"/>
        <v>0</v>
      </c>
      <c r="S144" s="200">
        <v>0.0</v>
      </c>
      <c r="T144" s="201">
        <f t="shared" si="14"/>
        <v>1</v>
      </c>
      <c r="U144" s="201">
        <v>0.99</v>
      </c>
      <c r="V144" s="182">
        <v>720.0</v>
      </c>
      <c r="W144" s="182">
        <f t="shared" si="3"/>
        <v>0</v>
      </c>
      <c r="X144" s="203" t="s">
        <v>291</v>
      </c>
      <c r="Y144" s="204">
        <v>2319819.0</v>
      </c>
      <c r="Z144" s="182"/>
      <c r="AA144" s="182"/>
      <c r="AB144" s="182"/>
      <c r="AC144" s="182"/>
      <c r="AD144" s="445">
        <v>0.0</v>
      </c>
      <c r="AE144" s="446">
        <f t="shared" si="151"/>
        <v>2319819</v>
      </c>
      <c r="AF144" s="447">
        <f t="shared" si="5"/>
        <v>2319819</v>
      </c>
      <c r="AG144" s="445"/>
      <c r="AH144" s="445"/>
      <c r="AI144" s="445" t="s">
        <v>2933</v>
      </c>
      <c r="AJ144" s="452" t="s">
        <v>2092</v>
      </c>
      <c r="AK144" s="38" t="s">
        <v>461</v>
      </c>
      <c r="AL144" s="38"/>
      <c r="AM144" s="38" t="str">
        <f t="shared" si="157"/>
        <v>#REF!</v>
      </c>
      <c r="AN144" s="38" t="str">
        <f t="shared" si="7"/>
        <v>#REF!</v>
      </c>
      <c r="AO144" s="42">
        <v>2319819.0</v>
      </c>
      <c r="AP144" s="215" t="b">
        <f t="shared" si="8"/>
        <v>1</v>
      </c>
      <c r="AQ144" s="211"/>
      <c r="AR144" s="216">
        <f t="shared" si="9"/>
        <v>0</v>
      </c>
      <c r="AS144" s="217">
        <f t="shared" si="10"/>
        <v>0</v>
      </c>
      <c r="AT144" s="218">
        <f t="shared" si="11"/>
        <v>0</v>
      </c>
      <c r="AU144" s="373"/>
      <c r="AV144" s="46"/>
      <c r="AW144" s="46"/>
      <c r="AX144" s="46"/>
      <c r="AY144" s="46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56"/>
      <c r="BW144" s="56"/>
      <c r="BX144" s="56"/>
      <c r="BY144" s="56"/>
      <c r="BZ144" s="56"/>
      <c r="CA144" s="56"/>
      <c r="CB144" s="56"/>
      <c r="CC144" s="56"/>
      <c r="CD144" s="56"/>
    </row>
    <row r="145" ht="22.5" customHeight="1">
      <c r="A145" s="170">
        <f t="shared" si="12"/>
        <v>140</v>
      </c>
      <c r="B145" s="173" t="s">
        <v>2562</v>
      </c>
      <c r="C145" s="182" t="str">
        <f t="array" ref="C145">_xlfn.XLOOKUP(G145,DATABASE!$A$2:$A$806,DATABASE!$B$2:$B$806)</f>
        <v>Host To Host SP2D Pemkot Malang, JL TUGU MALANG,NO.01,MALANG</v>
      </c>
      <c r="D145" s="184" t="str">
        <f t="array" ref="D145">_xlfn.XLOOKUP(G145,DATABASE!$A$2:$A$808,DATABASE!$C$2:$C$808)</f>
        <v>H2H</v>
      </c>
      <c r="E145" s="184" t="s">
        <v>351</v>
      </c>
      <c r="F145" s="184" t="s">
        <v>243</v>
      </c>
      <c r="G145" s="184" t="s">
        <v>717</v>
      </c>
      <c r="H145" s="184">
        <v>202512.0</v>
      </c>
      <c r="I145" s="184" t="s">
        <v>461</v>
      </c>
      <c r="J145" s="182"/>
      <c r="K145" s="184"/>
      <c r="L145" s="294" t="s">
        <v>719</v>
      </c>
      <c r="M145" s="303">
        <v>43717.0</v>
      </c>
      <c r="N145" s="191"/>
      <c r="O145" s="192">
        <v>8.79</v>
      </c>
      <c r="P145" s="194"/>
      <c r="Q145" s="195">
        <f t="shared" ref="Q145:R145" si="162">(O145*24*3600*30/8)/100000</f>
        <v>28.4796</v>
      </c>
      <c r="R145" s="195">
        <f t="shared" si="162"/>
        <v>0</v>
      </c>
      <c r="S145" s="200">
        <v>0.0</v>
      </c>
      <c r="T145" s="201">
        <f t="shared" si="14"/>
        <v>1</v>
      </c>
      <c r="U145" s="201">
        <v>0.99</v>
      </c>
      <c r="V145" s="182">
        <v>720.0</v>
      </c>
      <c r="W145" s="182">
        <f t="shared" si="3"/>
        <v>0</v>
      </c>
      <c r="X145" s="203" t="s">
        <v>291</v>
      </c>
      <c r="Y145" s="204">
        <v>2319819.0</v>
      </c>
      <c r="Z145" s="182"/>
      <c r="AA145" s="182"/>
      <c r="AB145" s="182"/>
      <c r="AC145" s="182"/>
      <c r="AD145" s="182"/>
      <c r="AE145" s="206">
        <f t="shared" si="151"/>
        <v>2319819</v>
      </c>
      <c r="AF145" s="207">
        <f t="shared" si="5"/>
        <v>2319819</v>
      </c>
      <c r="AG145" s="184"/>
      <c r="AH145" s="184" t="s">
        <v>276</v>
      </c>
      <c r="AI145" s="184"/>
      <c r="AJ145" s="210" t="s">
        <v>717</v>
      </c>
      <c r="AK145" s="38" t="s">
        <v>461</v>
      </c>
      <c r="AL145" s="38"/>
      <c r="AM145" s="38" t="str">
        <f t="shared" si="157"/>
        <v>#REF!</v>
      </c>
      <c r="AN145" s="38" t="str">
        <f t="shared" si="7"/>
        <v>#REF!</v>
      </c>
      <c r="AO145" s="42">
        <v>2319819.0</v>
      </c>
      <c r="AP145" s="215" t="b">
        <f t="shared" si="8"/>
        <v>1</v>
      </c>
      <c r="AQ145" s="211"/>
      <c r="AR145" s="216">
        <f t="shared" si="9"/>
        <v>0</v>
      </c>
      <c r="AS145" s="217">
        <f t="shared" si="10"/>
        <v>0</v>
      </c>
      <c r="AT145" s="218">
        <f t="shared" si="11"/>
        <v>0</v>
      </c>
      <c r="AU145" s="453"/>
      <c r="AV145" s="46"/>
      <c r="AW145" s="46"/>
      <c r="AX145" s="46"/>
      <c r="AY145" s="46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56"/>
      <c r="BW145" s="56"/>
      <c r="BX145" s="56"/>
      <c r="BY145" s="56"/>
      <c r="BZ145" s="56"/>
      <c r="CA145" s="56"/>
      <c r="CB145" s="56"/>
      <c r="CC145" s="56"/>
      <c r="CD145" s="56"/>
    </row>
    <row r="146" ht="22.5" customHeight="1">
      <c r="A146" s="170">
        <f t="shared" si="12"/>
        <v>141</v>
      </c>
      <c r="B146" s="173" t="s">
        <v>2562</v>
      </c>
      <c r="C146" s="182" t="str">
        <f t="array" ref="C146">_xlfn.XLOOKUP(G146,DATABASE!$A$2:$A$806,DATABASE!$B$2:$B$806)</f>
        <v>Kantor Kas Unmer JL. Raya Dieng No.57 Mlg</v>
      </c>
      <c r="D146" s="184" t="str">
        <f t="array" ref="D146">_xlfn.XLOOKUP(G146,DATABASE!$A$2:$A$808,DATABASE!$C$2:$C$808)</f>
        <v>KANTOR KAS</v>
      </c>
      <c r="E146" s="184" t="s">
        <v>351</v>
      </c>
      <c r="F146" s="184" t="s">
        <v>243</v>
      </c>
      <c r="G146" s="184" t="s">
        <v>2119</v>
      </c>
      <c r="H146" s="184">
        <v>202512.0</v>
      </c>
      <c r="I146" s="184" t="s">
        <v>461</v>
      </c>
      <c r="J146" s="182"/>
      <c r="K146" s="184"/>
      <c r="L146" s="294" t="s">
        <v>2121</v>
      </c>
      <c r="M146" s="303">
        <v>42739.0</v>
      </c>
      <c r="N146" s="191"/>
      <c r="O146" s="192">
        <v>2.02</v>
      </c>
      <c r="P146" s="194"/>
      <c r="Q146" s="195">
        <f t="shared" ref="Q146:R146" si="163">(O146*24*3600*30/8)/100000</f>
        <v>6.5448</v>
      </c>
      <c r="R146" s="195">
        <f t="shared" si="163"/>
        <v>0</v>
      </c>
      <c r="S146" s="200">
        <v>0.0</v>
      </c>
      <c r="T146" s="201">
        <f t="shared" si="14"/>
        <v>1</v>
      </c>
      <c r="U146" s="201">
        <v>0.99</v>
      </c>
      <c r="V146" s="182">
        <v>720.0</v>
      </c>
      <c r="W146" s="182">
        <f t="shared" si="3"/>
        <v>0</v>
      </c>
      <c r="X146" s="203" t="s">
        <v>291</v>
      </c>
      <c r="Y146" s="204">
        <v>2319819.0</v>
      </c>
      <c r="Z146" s="182"/>
      <c r="AA146" s="182"/>
      <c r="AB146" s="182"/>
      <c r="AC146" s="182"/>
      <c r="AD146" s="182"/>
      <c r="AE146" s="206">
        <f t="shared" si="151"/>
        <v>2319819</v>
      </c>
      <c r="AF146" s="207">
        <f t="shared" si="5"/>
        <v>2319819</v>
      </c>
      <c r="AG146" s="184"/>
      <c r="AH146" s="184"/>
      <c r="AI146" s="184"/>
      <c r="AJ146" s="210" t="s">
        <v>2119</v>
      </c>
      <c r="AK146" s="38" t="s">
        <v>461</v>
      </c>
      <c r="AL146" s="38"/>
      <c r="AM146" s="38" t="str">
        <f t="shared" si="157"/>
        <v>#REF!</v>
      </c>
      <c r="AN146" s="38" t="str">
        <f t="shared" si="7"/>
        <v>#REF!</v>
      </c>
      <c r="AO146" s="42">
        <v>2319819.0</v>
      </c>
      <c r="AP146" s="215" t="b">
        <f t="shared" si="8"/>
        <v>1</v>
      </c>
      <c r="AQ146" s="211"/>
      <c r="AR146" s="216">
        <f t="shared" si="9"/>
        <v>0</v>
      </c>
      <c r="AS146" s="217">
        <f t="shared" si="10"/>
        <v>0</v>
      </c>
      <c r="AT146" s="218">
        <f t="shared" si="11"/>
        <v>0</v>
      </c>
      <c r="AU146" s="453"/>
      <c r="AV146" s="46"/>
      <c r="AW146" s="46"/>
      <c r="AX146" s="46"/>
      <c r="AY146" s="46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56"/>
      <c r="BW146" s="56"/>
      <c r="BX146" s="56"/>
      <c r="BY146" s="56"/>
      <c r="BZ146" s="56"/>
      <c r="CA146" s="56"/>
      <c r="CB146" s="56"/>
      <c r="CC146" s="56"/>
      <c r="CD146" s="56"/>
    </row>
    <row r="147" ht="22.5" customHeight="1">
      <c r="A147" s="170">
        <f t="shared" si="12"/>
        <v>142</v>
      </c>
      <c r="B147" s="173" t="s">
        <v>2562</v>
      </c>
      <c r="C147" s="182" t="str">
        <f t="array" ref="C147">_xlfn.XLOOKUP(G147,DATABASE!$A$2:$A$806,DATABASE!$B$2:$B$806)</f>
        <v>Payment Point Sistem Administrasi Manunggal Satu Atap Malang Jl. Kebonsari, Sukun, Kota Malang</v>
      </c>
      <c r="D147" s="184" t="str">
        <f t="array" ref="D147">_xlfn.XLOOKUP(G147,DATABASE!$A$2:$A$808,DATABASE!$C$2:$C$808)</f>
        <v>PAYMENT POINT</v>
      </c>
      <c r="E147" s="184" t="s">
        <v>351</v>
      </c>
      <c r="F147" s="184" t="s">
        <v>243</v>
      </c>
      <c r="G147" s="184" t="s">
        <v>2218</v>
      </c>
      <c r="H147" s="184">
        <v>202512.0</v>
      </c>
      <c r="I147" s="184" t="s">
        <v>461</v>
      </c>
      <c r="J147" s="182"/>
      <c r="K147" s="184"/>
      <c r="L147" s="294" t="s">
        <v>2220</v>
      </c>
      <c r="M147" s="295" t="s">
        <v>1288</v>
      </c>
      <c r="N147" s="191"/>
      <c r="O147" s="192">
        <v>0.11895</v>
      </c>
      <c r="P147" s="194"/>
      <c r="Q147" s="195">
        <f t="shared" ref="Q147:R147" si="164">(O147*24*3600*30/8)/100000</f>
        <v>0.385398</v>
      </c>
      <c r="R147" s="195">
        <f t="shared" si="164"/>
        <v>0</v>
      </c>
      <c r="S147" s="200">
        <v>0.0</v>
      </c>
      <c r="T147" s="201">
        <f t="shared" si="14"/>
        <v>1</v>
      </c>
      <c r="U147" s="201">
        <v>0.99</v>
      </c>
      <c r="V147" s="182">
        <v>720.0</v>
      </c>
      <c r="W147" s="182">
        <f t="shared" si="3"/>
        <v>0</v>
      </c>
      <c r="X147" s="203" t="s">
        <v>291</v>
      </c>
      <c r="Y147" s="204">
        <v>2319819.0</v>
      </c>
      <c r="Z147" s="182"/>
      <c r="AA147" s="182"/>
      <c r="AB147" s="182"/>
      <c r="AC147" s="182"/>
      <c r="AD147" s="182"/>
      <c r="AE147" s="206">
        <f t="shared" si="151"/>
        <v>2319819</v>
      </c>
      <c r="AF147" s="207">
        <f t="shared" si="5"/>
        <v>2319819</v>
      </c>
      <c r="AG147" s="184"/>
      <c r="AH147" s="184"/>
      <c r="AI147" s="184"/>
      <c r="AJ147" s="210" t="s">
        <v>2218</v>
      </c>
      <c r="AK147" s="38" t="s">
        <v>461</v>
      </c>
      <c r="AL147" s="38"/>
      <c r="AM147" s="38" t="str">
        <f t="shared" si="157"/>
        <v>#REF!</v>
      </c>
      <c r="AN147" s="38" t="str">
        <f t="shared" si="7"/>
        <v>#REF!</v>
      </c>
      <c r="AO147" s="42">
        <v>2319819.0</v>
      </c>
      <c r="AP147" s="215" t="b">
        <f t="shared" si="8"/>
        <v>1</v>
      </c>
      <c r="AQ147" s="211"/>
      <c r="AR147" s="216">
        <f t="shared" si="9"/>
        <v>0</v>
      </c>
      <c r="AS147" s="217">
        <f t="shared" si="10"/>
        <v>0</v>
      </c>
      <c r="AT147" s="218">
        <f t="shared" si="11"/>
        <v>0</v>
      </c>
      <c r="AU147" s="453"/>
      <c r="AV147" s="46"/>
      <c r="AW147" s="46"/>
      <c r="AX147" s="46"/>
      <c r="AY147" s="46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56"/>
      <c r="BW147" s="56"/>
      <c r="BX147" s="56"/>
      <c r="BY147" s="56"/>
      <c r="BZ147" s="56"/>
      <c r="CA147" s="56"/>
      <c r="CB147" s="56"/>
      <c r="CC147" s="56"/>
      <c r="CD147" s="56"/>
    </row>
    <row r="148" ht="22.5" customHeight="1">
      <c r="A148" s="170">
        <f t="shared" si="12"/>
        <v>143</v>
      </c>
      <c r="B148" s="173" t="s">
        <v>2562</v>
      </c>
      <c r="C148" s="182" t="str">
        <f t="array" ref="C148">_xlfn.XLOOKUP(G148,DATABASE!$A$2:$A$806,DATABASE!$B$2:$B$806)</f>
        <v>Payment Point Sistem Administrasi Manunggal Satu Atap Karangploso Jl.Raya Ngijo,Karangploso,Malang</v>
      </c>
      <c r="D148" s="184" t="str">
        <f t="array" ref="D148">_xlfn.XLOOKUP(G148,DATABASE!$A$2:$A$808,DATABASE!$C$2:$C$808)</f>
        <v>PAYMENT POINT</v>
      </c>
      <c r="E148" s="184" t="s">
        <v>351</v>
      </c>
      <c r="F148" s="184" t="s">
        <v>243</v>
      </c>
      <c r="G148" s="184" t="s">
        <v>2221</v>
      </c>
      <c r="H148" s="184">
        <v>202512.0</v>
      </c>
      <c r="I148" s="184" t="s">
        <v>2710</v>
      </c>
      <c r="J148" s="182"/>
      <c r="K148" s="184"/>
      <c r="L148" s="294" t="s">
        <v>2223</v>
      </c>
      <c r="M148" s="295" t="s">
        <v>2936</v>
      </c>
      <c r="N148" s="191"/>
      <c r="O148" s="192">
        <v>17.72</v>
      </c>
      <c r="P148" s="194"/>
      <c r="Q148" s="195">
        <f t="shared" ref="Q148:R148" si="165">(O148*24*3600*30/8)/100000</f>
        <v>57.4128</v>
      </c>
      <c r="R148" s="195">
        <f t="shared" si="165"/>
        <v>0</v>
      </c>
      <c r="S148" s="200">
        <v>0.0</v>
      </c>
      <c r="T148" s="201">
        <f t="shared" si="14"/>
        <v>1</v>
      </c>
      <c r="U148" s="201">
        <v>0.99</v>
      </c>
      <c r="V148" s="182">
        <v>720.0</v>
      </c>
      <c r="W148" s="182">
        <f t="shared" si="3"/>
        <v>0</v>
      </c>
      <c r="X148" s="203" t="s">
        <v>291</v>
      </c>
      <c r="Y148" s="204">
        <v>1300000.0</v>
      </c>
      <c r="Z148" s="182"/>
      <c r="AA148" s="182"/>
      <c r="AB148" s="182"/>
      <c r="AC148" s="182"/>
      <c r="AD148" s="182"/>
      <c r="AE148" s="206">
        <f t="shared" si="151"/>
        <v>1300000</v>
      </c>
      <c r="AF148" s="207">
        <f t="shared" si="5"/>
        <v>1300000</v>
      </c>
      <c r="AG148" s="184"/>
      <c r="AH148" s="184"/>
      <c r="AI148" s="271"/>
      <c r="AJ148" s="210" t="s">
        <v>2221</v>
      </c>
      <c r="AK148" s="38" t="s">
        <v>1258</v>
      </c>
      <c r="AL148" s="38"/>
      <c r="AM148" s="38" t="str">
        <f t="shared" si="157"/>
        <v>#REF!</v>
      </c>
      <c r="AN148" s="38" t="b">
        <v>1</v>
      </c>
      <c r="AO148" s="42">
        <v>1300000.0</v>
      </c>
      <c r="AP148" s="215" t="b">
        <f t="shared" si="8"/>
        <v>1</v>
      </c>
      <c r="AQ148" s="211"/>
      <c r="AR148" s="216">
        <f t="shared" si="9"/>
        <v>0</v>
      </c>
      <c r="AS148" s="217">
        <f t="shared" si="10"/>
        <v>0</v>
      </c>
      <c r="AT148" s="218">
        <f t="shared" si="11"/>
        <v>0</v>
      </c>
      <c r="AU148" s="453"/>
      <c r="AV148" s="46"/>
      <c r="AW148" s="46"/>
      <c r="AX148" s="46"/>
      <c r="AY148" s="46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56"/>
      <c r="BW148" s="56"/>
      <c r="BX148" s="56"/>
      <c r="BY148" s="56"/>
      <c r="BZ148" s="56"/>
      <c r="CA148" s="56"/>
      <c r="CB148" s="56"/>
      <c r="CC148" s="56"/>
      <c r="CD148" s="56"/>
    </row>
    <row r="149" ht="22.5" customHeight="1">
      <c r="A149" s="170">
        <f t="shared" si="12"/>
        <v>144</v>
      </c>
      <c r="B149" s="173" t="s">
        <v>2562</v>
      </c>
      <c r="C149" s="182" t="str">
        <f t="array" ref="C149">_xlfn.XLOOKUP(G149,DATABASE!$A$2:$A$806,DATABASE!$B$2:$B$806)</f>
        <v>Capem UNIBRAW,Jl.Veteran No.10-11,Malang</v>
      </c>
      <c r="D149" s="184" t="str">
        <f t="array" ref="D149">_xlfn.XLOOKUP(G149,DATABASE!$A$2:$A$808,DATABASE!$C$2:$C$808)</f>
        <v>CAPEM</v>
      </c>
      <c r="E149" s="184" t="s">
        <v>351</v>
      </c>
      <c r="F149" s="184" t="s">
        <v>243</v>
      </c>
      <c r="G149" s="184" t="s">
        <v>1438</v>
      </c>
      <c r="H149" s="184">
        <v>202512.0</v>
      </c>
      <c r="I149" s="184" t="s">
        <v>753</v>
      </c>
      <c r="J149" s="182"/>
      <c r="K149" s="184"/>
      <c r="L149" s="294" t="s">
        <v>1440</v>
      </c>
      <c r="M149" s="295" t="s">
        <v>2937</v>
      </c>
      <c r="N149" s="191"/>
      <c r="O149" s="192">
        <v>16.51</v>
      </c>
      <c r="P149" s="194"/>
      <c r="Q149" s="195">
        <f t="shared" ref="Q149:R149" si="166">(O149*24*3600*30/8)/100000</f>
        <v>53.4924</v>
      </c>
      <c r="R149" s="195">
        <f t="shared" si="166"/>
        <v>0</v>
      </c>
      <c r="S149" s="376">
        <v>3.5</v>
      </c>
      <c r="T149" s="201">
        <f t="shared" si="14"/>
        <v>0.9951388889</v>
      </c>
      <c r="U149" s="201">
        <v>0.99</v>
      </c>
      <c r="V149" s="182">
        <v>720.0</v>
      </c>
      <c r="W149" s="182">
        <f t="shared" si="3"/>
        <v>0</v>
      </c>
      <c r="X149" s="203" t="s">
        <v>291</v>
      </c>
      <c r="Y149" s="204">
        <v>2792792.0</v>
      </c>
      <c r="Z149" s="182"/>
      <c r="AA149" s="182"/>
      <c r="AB149" s="182"/>
      <c r="AC149" s="182"/>
      <c r="AD149" s="182"/>
      <c r="AE149" s="206">
        <f t="shared" si="151"/>
        <v>2792792</v>
      </c>
      <c r="AF149" s="207">
        <f t="shared" si="5"/>
        <v>2792792</v>
      </c>
      <c r="AG149" s="184"/>
      <c r="AH149" s="184"/>
      <c r="AI149" s="184"/>
      <c r="AJ149" s="210" t="s">
        <v>1438</v>
      </c>
      <c r="AK149" s="38" t="s">
        <v>753</v>
      </c>
      <c r="AL149" s="38"/>
      <c r="AM149" s="41" t="s">
        <v>753</v>
      </c>
      <c r="AN149" s="38" t="b">
        <f t="shared" ref="AN149:AN268" si="168">AM149=AK149</f>
        <v>1</v>
      </c>
      <c r="AO149" s="42">
        <v>2792792.0</v>
      </c>
      <c r="AP149" s="215" t="b">
        <f t="shared" si="8"/>
        <v>1</v>
      </c>
      <c r="AQ149" s="211"/>
      <c r="AR149" s="216">
        <f t="shared" si="9"/>
        <v>0</v>
      </c>
      <c r="AS149" s="217">
        <f t="shared" si="10"/>
        <v>0</v>
      </c>
      <c r="AT149" s="218">
        <f t="shared" si="11"/>
        <v>0</v>
      </c>
      <c r="AU149" s="455" t="s">
        <v>1869</v>
      </c>
      <c r="AV149" s="46"/>
      <c r="AW149" s="46"/>
      <c r="AX149" s="46"/>
      <c r="AY149" s="46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56"/>
      <c r="BW149" s="56"/>
      <c r="BX149" s="56"/>
      <c r="BY149" s="56"/>
      <c r="BZ149" s="56"/>
      <c r="CA149" s="56"/>
      <c r="CB149" s="56"/>
      <c r="CC149" s="56"/>
      <c r="CD149" s="56"/>
    </row>
    <row r="150" ht="22.5" customHeight="1">
      <c r="A150" s="170">
        <f t="shared" si="12"/>
        <v>145</v>
      </c>
      <c r="B150" s="173" t="s">
        <v>2562</v>
      </c>
      <c r="C150" s="182" t="str">
        <f t="array" ref="C150">_xlfn.XLOOKUP(G150,DATABASE!$A$2:$A$806,DATABASE!$B$2:$B$806)</f>
        <v>Capem Lawang</v>
      </c>
      <c r="D150" s="184" t="str">
        <f t="array" ref="D150">_xlfn.XLOOKUP(G150,DATABASE!$A$2:$A$808,DATABASE!$C$2:$C$808)</f>
        <v>CAPEM</v>
      </c>
      <c r="E150" s="184" t="s">
        <v>351</v>
      </c>
      <c r="F150" s="184" t="s">
        <v>243</v>
      </c>
      <c r="G150" s="184" t="s">
        <v>908</v>
      </c>
      <c r="H150" s="184">
        <v>202512.0</v>
      </c>
      <c r="I150" s="184" t="s">
        <v>753</v>
      </c>
      <c r="J150" s="182"/>
      <c r="K150" s="184"/>
      <c r="L150" s="294" t="s">
        <v>910</v>
      </c>
      <c r="M150" s="295" t="s">
        <v>1877</v>
      </c>
      <c r="N150" s="191"/>
      <c r="O150" s="192">
        <v>22.53</v>
      </c>
      <c r="P150" s="194"/>
      <c r="Q150" s="195">
        <f t="shared" ref="Q150:R150" si="167">(O150*24*3600*30/8)/100000</f>
        <v>72.9972</v>
      </c>
      <c r="R150" s="195">
        <f t="shared" si="167"/>
        <v>0</v>
      </c>
      <c r="S150" s="200">
        <v>0.0</v>
      </c>
      <c r="T150" s="201">
        <f t="shared" si="14"/>
        <v>1</v>
      </c>
      <c r="U150" s="201">
        <v>0.99</v>
      </c>
      <c r="V150" s="182">
        <v>720.0</v>
      </c>
      <c r="W150" s="182">
        <f t="shared" si="3"/>
        <v>0</v>
      </c>
      <c r="X150" s="203" t="s">
        <v>291</v>
      </c>
      <c r="Y150" s="204">
        <v>2792792.0</v>
      </c>
      <c r="Z150" s="182"/>
      <c r="AA150" s="182"/>
      <c r="AB150" s="182"/>
      <c r="AC150" s="182"/>
      <c r="AD150" s="182"/>
      <c r="AE150" s="206">
        <f t="shared" si="151"/>
        <v>2792792</v>
      </c>
      <c r="AF150" s="207">
        <f t="shared" si="5"/>
        <v>2792792</v>
      </c>
      <c r="AG150" s="184"/>
      <c r="AH150" s="184"/>
      <c r="AI150" s="184"/>
      <c r="AJ150" s="210" t="s">
        <v>908</v>
      </c>
      <c r="AK150" s="38" t="s">
        <v>753</v>
      </c>
      <c r="AL150" s="38"/>
      <c r="AM150" s="38" t="str">
        <f>VLOOKUP(AJ150,'[1]Master Jaringan Des 2025(792)'!$D$2:$E$795,2,0)</f>
        <v>#REF!</v>
      </c>
      <c r="AN150" s="38" t="str">
        <f t="shared" si="168"/>
        <v>#REF!</v>
      </c>
      <c r="AO150" s="42">
        <v>2792792.0</v>
      </c>
      <c r="AP150" s="215" t="b">
        <f t="shared" si="8"/>
        <v>1</v>
      </c>
      <c r="AQ150" s="211"/>
      <c r="AR150" s="216">
        <f t="shared" si="9"/>
        <v>0</v>
      </c>
      <c r="AS150" s="217">
        <f t="shared" si="10"/>
        <v>0</v>
      </c>
      <c r="AT150" s="218">
        <f t="shared" si="11"/>
        <v>0</v>
      </c>
      <c r="AU150" s="453"/>
      <c r="AV150" s="46"/>
      <c r="AW150" s="46"/>
      <c r="AX150" s="46"/>
      <c r="AY150" s="46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56"/>
      <c r="BW150" s="56"/>
      <c r="BX150" s="56"/>
      <c r="BY150" s="56"/>
      <c r="BZ150" s="56"/>
      <c r="CA150" s="56"/>
      <c r="CB150" s="56"/>
      <c r="CC150" s="56"/>
      <c r="CD150" s="56"/>
    </row>
    <row r="151" ht="22.5" customHeight="1">
      <c r="A151" s="170">
        <f t="shared" si="12"/>
        <v>146</v>
      </c>
      <c r="B151" s="173" t="s">
        <v>2562</v>
      </c>
      <c r="C151" s="182" t="str">
        <f t="array" ref="C151">_xlfn.XLOOKUP(G151,DATABASE!$A$2:$A$806,DATABASE!$B$2:$B$806)</f>
        <v>Capem Karangploso Malang, Jl. Kertanegara Kav. 2-3, Kel. Girimoyo, Kec. Karangploso, Kab. Malang</v>
      </c>
      <c r="D151" s="184" t="str">
        <f t="array" ref="D151">_xlfn.XLOOKUP(G151,DATABASE!$A$2:$A$808,DATABASE!$C$2:$C$808)</f>
        <v>CAPEM</v>
      </c>
      <c r="E151" s="184" t="s">
        <v>351</v>
      </c>
      <c r="F151" s="184" t="s">
        <v>243</v>
      </c>
      <c r="G151" s="184" t="s">
        <v>1097</v>
      </c>
      <c r="H151" s="184">
        <v>202512.0</v>
      </c>
      <c r="I151" s="184" t="s">
        <v>753</v>
      </c>
      <c r="J151" s="182"/>
      <c r="K151" s="184"/>
      <c r="L151" s="294" t="s">
        <v>1099</v>
      </c>
      <c r="M151" s="295" t="s">
        <v>2939</v>
      </c>
      <c r="N151" s="191"/>
      <c r="O151" s="192">
        <v>1.23901</v>
      </c>
      <c r="P151" s="194"/>
      <c r="Q151" s="195">
        <f t="shared" ref="Q151:R151" si="169">(O151*24*3600*30/8)/100000</f>
        <v>4.0143924</v>
      </c>
      <c r="R151" s="195">
        <f t="shared" si="169"/>
        <v>0</v>
      </c>
      <c r="S151" s="200">
        <v>0.0</v>
      </c>
      <c r="T151" s="201">
        <f t="shared" si="14"/>
        <v>1</v>
      </c>
      <c r="U151" s="201">
        <v>0.99</v>
      </c>
      <c r="V151" s="182">
        <v>720.0</v>
      </c>
      <c r="W151" s="182">
        <f t="shared" si="3"/>
        <v>0</v>
      </c>
      <c r="X151" s="203" t="s">
        <v>291</v>
      </c>
      <c r="Y151" s="204">
        <v>2792792.0</v>
      </c>
      <c r="Z151" s="182"/>
      <c r="AA151" s="182"/>
      <c r="AB151" s="182"/>
      <c r="AC151" s="182"/>
      <c r="AD151" s="182"/>
      <c r="AE151" s="206">
        <f t="shared" si="151"/>
        <v>2792792</v>
      </c>
      <c r="AF151" s="207">
        <f t="shared" si="5"/>
        <v>2792792</v>
      </c>
      <c r="AG151" s="184"/>
      <c r="AH151" s="184"/>
      <c r="AI151" s="184"/>
      <c r="AJ151" s="210" t="s">
        <v>1097</v>
      </c>
      <c r="AK151" s="38" t="s">
        <v>753</v>
      </c>
      <c r="AL151" s="38"/>
      <c r="AM151" s="41" t="s">
        <v>753</v>
      </c>
      <c r="AN151" s="38" t="b">
        <f t="shared" si="168"/>
        <v>1</v>
      </c>
      <c r="AO151" s="42">
        <v>2792792.0</v>
      </c>
      <c r="AP151" s="215" t="b">
        <f t="shared" si="8"/>
        <v>1</v>
      </c>
      <c r="AQ151" s="211"/>
      <c r="AR151" s="216">
        <f t="shared" si="9"/>
        <v>0</v>
      </c>
      <c r="AS151" s="217">
        <f t="shared" si="10"/>
        <v>0</v>
      </c>
      <c r="AT151" s="218">
        <f t="shared" si="11"/>
        <v>0</v>
      </c>
      <c r="AU151" s="453"/>
      <c r="AV151" s="46"/>
      <c r="AW151" s="46"/>
      <c r="AX151" s="46"/>
      <c r="AY151" s="46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56"/>
      <c r="BW151" s="56"/>
      <c r="BX151" s="56"/>
      <c r="BY151" s="56"/>
      <c r="BZ151" s="56"/>
      <c r="CA151" s="56"/>
      <c r="CB151" s="56"/>
      <c r="CC151" s="56"/>
      <c r="CD151" s="56"/>
    </row>
    <row r="152" ht="22.5" customHeight="1">
      <c r="A152" s="170">
        <f t="shared" si="12"/>
        <v>147</v>
      </c>
      <c r="B152" s="173" t="s">
        <v>2562</v>
      </c>
      <c r="C152" s="182" t="str">
        <f t="array" ref="C152">_xlfn.XLOOKUP(G152,DATABASE!$A$2:$A$806,DATABASE!$B$2:$B$806)</f>
        <v>ATM Unmer/Cybermall, Jalan Raya Langsep No 2, Pisang Candi Sukun, Malang</v>
      </c>
      <c r="D152" s="184" t="str">
        <f t="array" ref="D152">_xlfn.XLOOKUP(G152,DATABASE!$A$2:$A$808,DATABASE!$C$2:$C$808)</f>
        <v>ATM</v>
      </c>
      <c r="E152" s="184" t="s">
        <v>351</v>
      </c>
      <c r="F152" s="184" t="s">
        <v>243</v>
      </c>
      <c r="G152" s="184" t="s">
        <v>2602</v>
      </c>
      <c r="H152" s="184">
        <v>202512.0</v>
      </c>
      <c r="I152" s="184" t="s">
        <v>1258</v>
      </c>
      <c r="J152" s="182"/>
      <c r="K152" s="184"/>
      <c r="L152" s="294" t="s">
        <v>2605</v>
      </c>
      <c r="M152" s="303">
        <v>44621.0</v>
      </c>
      <c r="N152" s="191"/>
      <c r="O152" s="192">
        <v>1.23294</v>
      </c>
      <c r="P152" s="194"/>
      <c r="Q152" s="195">
        <f t="shared" ref="Q152:R152" si="170">(O152*24*3600*30/8)/100000</f>
        <v>3.9947256</v>
      </c>
      <c r="R152" s="195">
        <f t="shared" si="170"/>
        <v>0</v>
      </c>
      <c r="S152" s="200">
        <v>0.0</v>
      </c>
      <c r="T152" s="201">
        <f t="shared" si="14"/>
        <v>1</v>
      </c>
      <c r="U152" s="201">
        <v>0.99</v>
      </c>
      <c r="V152" s="182">
        <v>720.0</v>
      </c>
      <c r="W152" s="182">
        <f t="shared" si="3"/>
        <v>0</v>
      </c>
      <c r="X152" s="203" t="s">
        <v>291</v>
      </c>
      <c r="Y152" s="204">
        <v>1300000.0</v>
      </c>
      <c r="Z152" s="182"/>
      <c r="AA152" s="182"/>
      <c r="AB152" s="182"/>
      <c r="AC152" s="182"/>
      <c r="AD152" s="182"/>
      <c r="AE152" s="206">
        <f t="shared" si="151"/>
        <v>1300000</v>
      </c>
      <c r="AF152" s="207">
        <f t="shared" si="5"/>
        <v>1300000</v>
      </c>
      <c r="AG152" s="184"/>
      <c r="AH152" s="184"/>
      <c r="AI152" s="184"/>
      <c r="AJ152" s="210" t="s">
        <v>2602</v>
      </c>
      <c r="AK152" s="38" t="s">
        <v>1258</v>
      </c>
      <c r="AL152" s="38"/>
      <c r="AM152" s="41" t="s">
        <v>1258</v>
      </c>
      <c r="AN152" s="38" t="b">
        <f t="shared" si="168"/>
        <v>1</v>
      </c>
      <c r="AO152" s="42">
        <v>1300000.0</v>
      </c>
      <c r="AP152" s="215" t="b">
        <f t="shared" si="8"/>
        <v>1</v>
      </c>
      <c r="AQ152" s="211"/>
      <c r="AR152" s="216">
        <f t="shared" si="9"/>
        <v>0</v>
      </c>
      <c r="AS152" s="217">
        <f t="shared" si="10"/>
        <v>0</v>
      </c>
      <c r="AT152" s="218">
        <f t="shared" si="11"/>
        <v>0</v>
      </c>
      <c r="AU152" s="453"/>
      <c r="AV152" s="46"/>
      <c r="AW152" s="46"/>
      <c r="AX152" s="46"/>
      <c r="AY152" s="46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56"/>
      <c r="BW152" s="56"/>
      <c r="BX152" s="56"/>
      <c r="BY152" s="56"/>
      <c r="BZ152" s="56"/>
      <c r="CA152" s="56"/>
      <c r="CB152" s="56"/>
      <c r="CC152" s="56"/>
      <c r="CD152" s="56"/>
    </row>
    <row r="153" ht="22.5" customHeight="1">
      <c r="A153" s="170">
        <f t="shared" si="12"/>
        <v>148</v>
      </c>
      <c r="B153" s="173" t="s">
        <v>2562</v>
      </c>
      <c r="C153" s="182" t="str">
        <f t="array" ref="C153">_xlfn.XLOOKUP(G153,DATABASE!$A$2:$A$806,DATABASE!$B$2:$B$806)</f>
        <v>ATM UPT PTKS Malang, Jl Panglima Sudirman No 93, Klojen, Malang</v>
      </c>
      <c r="D153" s="184" t="str">
        <f t="array" ref="D153">_xlfn.XLOOKUP(G153,DATABASE!$A$2:$A$808,DATABASE!$C$2:$C$808)</f>
        <v>ATM</v>
      </c>
      <c r="E153" s="184" t="s">
        <v>351</v>
      </c>
      <c r="F153" s="184" t="s">
        <v>243</v>
      </c>
      <c r="G153" s="184" t="s">
        <v>2625</v>
      </c>
      <c r="H153" s="184">
        <v>202512.0</v>
      </c>
      <c r="I153" s="184" t="s">
        <v>1258</v>
      </c>
      <c r="J153" s="182"/>
      <c r="K153" s="184"/>
      <c r="L153" s="294" t="s">
        <v>2627</v>
      </c>
      <c r="M153" s="303">
        <v>44621.0</v>
      </c>
      <c r="N153" s="191"/>
      <c r="O153" s="192">
        <v>1.26441</v>
      </c>
      <c r="P153" s="194"/>
      <c r="Q153" s="195">
        <f t="shared" ref="Q153:R153" si="171">(O153*24*3600*30/8)/100000</f>
        <v>4.0966884</v>
      </c>
      <c r="R153" s="195">
        <f t="shared" si="171"/>
        <v>0</v>
      </c>
      <c r="S153" s="200">
        <v>0.0</v>
      </c>
      <c r="T153" s="201">
        <f t="shared" si="14"/>
        <v>1</v>
      </c>
      <c r="U153" s="201">
        <v>0.99</v>
      </c>
      <c r="V153" s="182">
        <v>720.0</v>
      </c>
      <c r="W153" s="182">
        <f t="shared" si="3"/>
        <v>0</v>
      </c>
      <c r="X153" s="203" t="s">
        <v>291</v>
      </c>
      <c r="Y153" s="204">
        <v>1300000.0</v>
      </c>
      <c r="Z153" s="182"/>
      <c r="AA153" s="182"/>
      <c r="AB153" s="182"/>
      <c r="AC153" s="182"/>
      <c r="AD153" s="182"/>
      <c r="AE153" s="206">
        <f t="shared" si="151"/>
        <v>1300000</v>
      </c>
      <c r="AF153" s="207">
        <f t="shared" si="5"/>
        <v>1300000</v>
      </c>
      <c r="AG153" s="184"/>
      <c r="AH153" s="184"/>
      <c r="AI153" s="184"/>
      <c r="AJ153" s="210" t="s">
        <v>2625</v>
      </c>
      <c r="AK153" s="38" t="s">
        <v>1258</v>
      </c>
      <c r="AL153" s="38"/>
      <c r="AM153" s="41" t="s">
        <v>1258</v>
      </c>
      <c r="AN153" s="38" t="b">
        <f t="shared" si="168"/>
        <v>1</v>
      </c>
      <c r="AO153" s="42">
        <v>1300000.0</v>
      </c>
      <c r="AP153" s="215" t="b">
        <f t="shared" si="8"/>
        <v>1</v>
      </c>
      <c r="AQ153" s="211"/>
      <c r="AR153" s="216">
        <f t="shared" si="9"/>
        <v>0</v>
      </c>
      <c r="AS153" s="217">
        <f t="shared" si="10"/>
        <v>0</v>
      </c>
      <c r="AT153" s="218">
        <f t="shared" si="11"/>
        <v>0</v>
      </c>
      <c r="AU153" s="453"/>
      <c r="AV153" s="46"/>
      <c r="AW153" s="46"/>
      <c r="AX153" s="46"/>
      <c r="AY153" s="46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56"/>
      <c r="BW153" s="56"/>
      <c r="BX153" s="56"/>
      <c r="BY153" s="56"/>
      <c r="BZ153" s="56"/>
      <c r="CA153" s="56"/>
      <c r="CB153" s="56"/>
      <c r="CC153" s="56"/>
      <c r="CD153" s="56"/>
    </row>
    <row r="154" ht="22.5" customHeight="1">
      <c r="A154" s="170">
        <f t="shared" si="12"/>
        <v>149</v>
      </c>
      <c r="B154" s="173" t="s">
        <v>2562</v>
      </c>
      <c r="C154" s="182" t="str">
        <f t="array" ref="C154">_xlfn.XLOOKUP(G154,DATABASE!$A$2:$A$806,DATABASE!$B$2:$B$806)</f>
        <v>ATM MPP Kota Malang Ramayana,JL Merdeka Selatan 3, Kiduldalem Klojen,Malang</v>
      </c>
      <c r="D154" s="184" t="str">
        <f t="array" ref="D154">_xlfn.XLOOKUP(G154,DATABASE!$A$2:$A$808,DATABASE!$C$2:$C$808)</f>
        <v>ATM</v>
      </c>
      <c r="E154" s="184" t="s">
        <v>351</v>
      </c>
      <c r="F154" s="184" t="s">
        <v>243</v>
      </c>
      <c r="G154" s="184" t="s">
        <v>2577</v>
      </c>
      <c r="H154" s="184">
        <v>202512.0</v>
      </c>
      <c r="I154" s="184" t="s">
        <v>1258</v>
      </c>
      <c r="J154" s="182"/>
      <c r="K154" s="184"/>
      <c r="L154" s="294" t="s">
        <v>2579</v>
      </c>
      <c r="M154" s="295" t="s">
        <v>2940</v>
      </c>
      <c r="N154" s="191"/>
      <c r="O154" s="192">
        <v>1.23313</v>
      </c>
      <c r="P154" s="194"/>
      <c r="Q154" s="195">
        <f t="shared" ref="Q154:R154" si="172">(O154*24*3600*30/8)/100000</f>
        <v>3.9953412</v>
      </c>
      <c r="R154" s="195">
        <f t="shared" si="172"/>
        <v>0</v>
      </c>
      <c r="S154" s="200">
        <v>0.0</v>
      </c>
      <c r="T154" s="201">
        <f t="shared" si="14"/>
        <v>1</v>
      </c>
      <c r="U154" s="201">
        <v>0.99</v>
      </c>
      <c r="V154" s="182">
        <v>720.0</v>
      </c>
      <c r="W154" s="182">
        <f t="shared" si="3"/>
        <v>0</v>
      </c>
      <c r="X154" s="203" t="s">
        <v>291</v>
      </c>
      <c r="Y154" s="204">
        <v>1300000.0</v>
      </c>
      <c r="Z154" s="182"/>
      <c r="AA154" s="182"/>
      <c r="AB154" s="182"/>
      <c r="AC154" s="182"/>
      <c r="AD154" s="182"/>
      <c r="AE154" s="206">
        <f t="shared" si="151"/>
        <v>1300000</v>
      </c>
      <c r="AF154" s="207">
        <f t="shared" si="5"/>
        <v>1300000</v>
      </c>
      <c r="AG154" s="184"/>
      <c r="AH154" s="184"/>
      <c r="AI154" s="184"/>
      <c r="AJ154" s="210" t="s">
        <v>2577</v>
      </c>
      <c r="AK154" s="38" t="s">
        <v>1258</v>
      </c>
      <c r="AL154" s="38"/>
      <c r="AM154" s="41" t="s">
        <v>1258</v>
      </c>
      <c r="AN154" s="38" t="b">
        <f t="shared" si="168"/>
        <v>1</v>
      </c>
      <c r="AO154" s="42">
        <v>1300000.0</v>
      </c>
      <c r="AP154" s="215" t="b">
        <f t="shared" si="8"/>
        <v>1</v>
      </c>
      <c r="AQ154" s="211"/>
      <c r="AR154" s="216">
        <f t="shared" si="9"/>
        <v>0</v>
      </c>
      <c r="AS154" s="217">
        <f t="shared" si="10"/>
        <v>0</v>
      </c>
      <c r="AT154" s="218">
        <f t="shared" si="11"/>
        <v>0</v>
      </c>
      <c r="AU154" s="453"/>
      <c r="AV154" s="46"/>
      <c r="AW154" s="46"/>
      <c r="AX154" s="46"/>
      <c r="AY154" s="46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56"/>
      <c r="BW154" s="56"/>
      <c r="BX154" s="56"/>
      <c r="BY154" s="56"/>
      <c r="BZ154" s="56"/>
      <c r="CA154" s="56"/>
      <c r="CB154" s="56"/>
      <c r="CC154" s="56"/>
      <c r="CD154" s="56"/>
    </row>
    <row r="155" ht="22.5" customHeight="1">
      <c r="A155" s="170">
        <f t="shared" si="12"/>
        <v>150</v>
      </c>
      <c r="B155" s="173" t="s">
        <v>2562</v>
      </c>
      <c r="C155" s="182" t="str">
        <f t="array" ref="C155">_xlfn.XLOOKUP(G155,DATABASE!$A$2:$A$806,DATABASE!$B$2:$B$806)</f>
        <v>ATM SMKN 1 Malang, JL Sonokembang Bandung Rejosari Kec Sukun, Malang</v>
      </c>
      <c r="D155" s="184" t="str">
        <f t="array" ref="D155">_xlfn.XLOOKUP(G155,DATABASE!$A$2:$A$808,DATABASE!$C$2:$C$808)</f>
        <v>ATM</v>
      </c>
      <c r="E155" s="184" t="s">
        <v>351</v>
      </c>
      <c r="F155" s="184" t="s">
        <v>243</v>
      </c>
      <c r="G155" s="184" t="s">
        <v>447</v>
      </c>
      <c r="H155" s="184">
        <v>202512.0</v>
      </c>
      <c r="I155" s="184" t="s">
        <v>1258</v>
      </c>
      <c r="J155" s="182"/>
      <c r="K155" s="184"/>
      <c r="L155" s="294" t="s">
        <v>449</v>
      </c>
      <c r="M155" s="295" t="s">
        <v>2941</v>
      </c>
      <c r="N155" s="191"/>
      <c r="O155" s="192">
        <v>0.24662</v>
      </c>
      <c r="P155" s="194"/>
      <c r="Q155" s="195">
        <f t="shared" ref="Q155:R155" si="173">(O155*24*3600*30/8)/100000</f>
        <v>0.7990488</v>
      </c>
      <c r="R155" s="195">
        <f t="shared" si="173"/>
        <v>0</v>
      </c>
      <c r="S155" s="200">
        <v>0.0</v>
      </c>
      <c r="T155" s="201">
        <f t="shared" si="14"/>
        <v>1</v>
      </c>
      <c r="U155" s="201">
        <v>0.99</v>
      </c>
      <c r="V155" s="182">
        <v>720.0</v>
      </c>
      <c r="W155" s="182">
        <f t="shared" si="3"/>
        <v>0</v>
      </c>
      <c r="X155" s="203" t="s">
        <v>291</v>
      </c>
      <c r="Y155" s="204">
        <v>1300000.0</v>
      </c>
      <c r="Z155" s="182"/>
      <c r="AA155" s="182"/>
      <c r="AB155" s="182"/>
      <c r="AC155" s="182"/>
      <c r="AD155" s="182"/>
      <c r="AE155" s="206">
        <f t="shared" si="151"/>
        <v>1300000</v>
      </c>
      <c r="AF155" s="207">
        <f t="shared" si="5"/>
        <v>1300000</v>
      </c>
      <c r="AG155" s="184"/>
      <c r="AH155" s="184"/>
      <c r="AI155" s="184"/>
      <c r="AJ155" s="210" t="s">
        <v>447</v>
      </c>
      <c r="AK155" s="38" t="s">
        <v>1258</v>
      </c>
      <c r="AL155" s="38"/>
      <c r="AM155" s="41" t="s">
        <v>1258</v>
      </c>
      <c r="AN155" s="38" t="b">
        <f t="shared" si="168"/>
        <v>1</v>
      </c>
      <c r="AO155" s="42">
        <v>1300000.0</v>
      </c>
      <c r="AP155" s="215" t="b">
        <f t="shared" si="8"/>
        <v>1</v>
      </c>
      <c r="AQ155" s="211"/>
      <c r="AR155" s="216">
        <f t="shared" si="9"/>
        <v>0</v>
      </c>
      <c r="AS155" s="217">
        <f t="shared" si="10"/>
        <v>0</v>
      </c>
      <c r="AT155" s="218">
        <f t="shared" si="11"/>
        <v>0</v>
      </c>
      <c r="AU155" s="453"/>
      <c r="AV155" s="46"/>
      <c r="AW155" s="46"/>
      <c r="AX155" s="46"/>
      <c r="AY155" s="46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56"/>
      <c r="BW155" s="56"/>
      <c r="BX155" s="56"/>
      <c r="BY155" s="56"/>
      <c r="BZ155" s="56"/>
      <c r="CA155" s="56"/>
      <c r="CB155" s="56"/>
      <c r="CC155" s="56"/>
      <c r="CD155" s="56"/>
    </row>
    <row r="156" ht="22.5" customHeight="1">
      <c r="A156" s="170">
        <f t="shared" si="12"/>
        <v>151</v>
      </c>
      <c r="B156" s="173" t="s">
        <v>2785</v>
      </c>
      <c r="C156" s="182" t="str">
        <f t="array" ref="C156">_xlfn.XLOOKUP(G156,DATABASE!$A$2:$A$806,DATABASE!$B$2:$B$806)</f>
        <v>Cabang Kepanjen</v>
      </c>
      <c r="D156" s="184" t="str">
        <f t="array" ref="D156">_xlfn.XLOOKUP(G156,DATABASE!$A$2:$A$808,DATABASE!$C$2:$C$808)</f>
        <v>CABANG</v>
      </c>
      <c r="E156" s="184" t="s">
        <v>351</v>
      </c>
      <c r="F156" s="184" t="s">
        <v>243</v>
      </c>
      <c r="G156" s="184" t="s">
        <v>986</v>
      </c>
      <c r="H156" s="184">
        <v>202512.0</v>
      </c>
      <c r="I156" s="184" t="s">
        <v>575</v>
      </c>
      <c r="J156" s="182"/>
      <c r="K156" s="184"/>
      <c r="L156" s="294" t="s">
        <v>988</v>
      </c>
      <c r="M156" s="295" t="s">
        <v>2942</v>
      </c>
      <c r="N156" s="191"/>
      <c r="O156" s="192">
        <v>12.53</v>
      </c>
      <c r="P156" s="194"/>
      <c r="Q156" s="195">
        <f t="shared" ref="Q156:R156" si="174">(O156*24*3600*30/8)/100000</f>
        <v>40.5972</v>
      </c>
      <c r="R156" s="195">
        <f t="shared" si="174"/>
        <v>0</v>
      </c>
      <c r="S156" s="200">
        <v>0.0</v>
      </c>
      <c r="T156" s="201">
        <f t="shared" si="14"/>
        <v>1</v>
      </c>
      <c r="U156" s="201">
        <v>0.99</v>
      </c>
      <c r="V156" s="182">
        <v>720.0</v>
      </c>
      <c r="W156" s="182">
        <f t="shared" si="3"/>
        <v>0</v>
      </c>
      <c r="X156" s="203" t="s">
        <v>291</v>
      </c>
      <c r="Y156" s="204">
        <v>3671171.0</v>
      </c>
      <c r="Z156" s="182"/>
      <c r="AA156" s="182"/>
      <c r="AB156" s="182"/>
      <c r="AC156" s="182"/>
      <c r="AD156" s="182"/>
      <c r="AE156" s="206">
        <f t="shared" si="151"/>
        <v>3671171</v>
      </c>
      <c r="AF156" s="207">
        <f t="shared" si="5"/>
        <v>3671171</v>
      </c>
      <c r="AG156" s="207">
        <v>5.3730167E7</v>
      </c>
      <c r="AH156" s="184"/>
      <c r="AI156" s="184"/>
      <c r="AJ156" s="210" t="s">
        <v>986</v>
      </c>
      <c r="AK156" s="38" t="s">
        <v>575</v>
      </c>
      <c r="AL156" s="38"/>
      <c r="AM156" s="38" t="str">
        <f t="shared" ref="AM156:AM160" si="176">VLOOKUP(AJ156,'[1]Master Jaringan Des 2025(792)'!$D$2:$E$795,2,0)</f>
        <v>#REF!</v>
      </c>
      <c r="AN156" s="38" t="str">
        <f t="shared" si="168"/>
        <v>#REF!</v>
      </c>
      <c r="AO156" s="42">
        <v>3671171.0</v>
      </c>
      <c r="AP156" s="215" t="b">
        <f t="shared" si="8"/>
        <v>1</v>
      </c>
      <c r="AQ156" s="211"/>
      <c r="AR156" s="216">
        <f t="shared" si="9"/>
        <v>0</v>
      </c>
      <c r="AS156" s="217">
        <f t="shared" si="10"/>
        <v>0</v>
      </c>
      <c r="AT156" s="218">
        <f t="shared" si="11"/>
        <v>0</v>
      </c>
      <c r="AU156" s="453"/>
      <c r="AV156" s="46"/>
      <c r="AW156" s="46"/>
      <c r="AX156" s="46"/>
      <c r="AY156" s="46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56"/>
      <c r="BW156" s="56"/>
      <c r="BX156" s="56"/>
      <c r="BY156" s="56"/>
      <c r="BZ156" s="56"/>
      <c r="CA156" s="56"/>
      <c r="CB156" s="56"/>
      <c r="CC156" s="56"/>
      <c r="CD156" s="56"/>
    </row>
    <row r="157" ht="22.5" customHeight="1">
      <c r="A157" s="170">
        <f t="shared" si="12"/>
        <v>152</v>
      </c>
      <c r="B157" s="173" t="s">
        <v>2785</v>
      </c>
      <c r="C157" s="182" t="str">
        <f t="array" ref="C157">_xlfn.XLOOKUP(G157,DATABASE!$A$2:$A$806,DATABASE!$B$2:$B$806)</f>
        <v>Capem Donomulyo, Jl. Raya Donomulyo</v>
      </c>
      <c r="D157" s="184" t="str">
        <f t="array" ref="D157">_xlfn.XLOOKUP(G157,DATABASE!$A$2:$A$808,DATABASE!$C$2:$C$808)</f>
        <v>CAPEM</v>
      </c>
      <c r="E157" s="184" t="s">
        <v>351</v>
      </c>
      <c r="F157" s="184" t="s">
        <v>243</v>
      </c>
      <c r="G157" s="184" t="s">
        <v>1108</v>
      </c>
      <c r="H157" s="184">
        <v>202512.0</v>
      </c>
      <c r="I157" s="184" t="s">
        <v>753</v>
      </c>
      <c r="J157" s="182"/>
      <c r="K157" s="184"/>
      <c r="L157" s="294" t="s">
        <v>1111</v>
      </c>
      <c r="M157" s="295" t="s">
        <v>2943</v>
      </c>
      <c r="N157" s="191"/>
      <c r="O157" s="192">
        <v>18.84</v>
      </c>
      <c r="P157" s="194"/>
      <c r="Q157" s="195">
        <f t="shared" ref="Q157:R157" si="175">(O157*24*3600*30/8)/100000</f>
        <v>61.0416</v>
      </c>
      <c r="R157" s="195">
        <f t="shared" si="175"/>
        <v>0</v>
      </c>
      <c r="S157" s="200">
        <v>0.0</v>
      </c>
      <c r="T157" s="201">
        <f t="shared" si="14"/>
        <v>1</v>
      </c>
      <c r="U157" s="201">
        <v>0.99</v>
      </c>
      <c r="V157" s="182">
        <v>720.0</v>
      </c>
      <c r="W157" s="182">
        <f t="shared" si="3"/>
        <v>0</v>
      </c>
      <c r="X157" s="203" t="s">
        <v>291</v>
      </c>
      <c r="Y157" s="204">
        <v>2792792.0</v>
      </c>
      <c r="Z157" s="182"/>
      <c r="AA157" s="182"/>
      <c r="AB157" s="182"/>
      <c r="AC157" s="182"/>
      <c r="AD157" s="182"/>
      <c r="AE157" s="206">
        <f t="shared" si="151"/>
        <v>2792792</v>
      </c>
      <c r="AF157" s="207">
        <f t="shared" si="5"/>
        <v>2792792</v>
      </c>
      <c r="AG157" s="184"/>
      <c r="AH157" s="184"/>
      <c r="AI157" s="184"/>
      <c r="AJ157" s="210" t="s">
        <v>1108</v>
      </c>
      <c r="AK157" s="38" t="s">
        <v>753</v>
      </c>
      <c r="AL157" s="38"/>
      <c r="AM157" s="38" t="str">
        <f t="shared" si="176"/>
        <v>#REF!</v>
      </c>
      <c r="AN157" s="38" t="str">
        <f t="shared" si="168"/>
        <v>#REF!</v>
      </c>
      <c r="AO157" s="42">
        <v>2792792.0</v>
      </c>
      <c r="AP157" s="215" t="b">
        <f t="shared" si="8"/>
        <v>1</v>
      </c>
      <c r="AQ157" s="211"/>
      <c r="AR157" s="216">
        <f t="shared" si="9"/>
        <v>0</v>
      </c>
      <c r="AS157" s="217">
        <f t="shared" si="10"/>
        <v>0</v>
      </c>
      <c r="AT157" s="218">
        <f t="shared" si="11"/>
        <v>0</v>
      </c>
      <c r="AU157" s="453"/>
      <c r="AV157" s="46"/>
      <c r="AW157" s="46"/>
      <c r="AX157" s="46"/>
      <c r="AY157" s="46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56"/>
      <c r="BW157" s="56"/>
      <c r="BX157" s="56"/>
      <c r="BY157" s="56"/>
      <c r="BZ157" s="56"/>
      <c r="CA157" s="56"/>
      <c r="CB157" s="56"/>
      <c r="CC157" s="56"/>
      <c r="CD157" s="56"/>
    </row>
    <row r="158" ht="22.5" customHeight="1">
      <c r="A158" s="170">
        <f t="shared" si="12"/>
        <v>153</v>
      </c>
      <c r="B158" s="173" t="s">
        <v>2785</v>
      </c>
      <c r="C158" s="182" t="str">
        <f t="array" ref="C158">_xlfn.XLOOKUP(G158,DATABASE!$A$2:$A$806,DATABASE!$B$2:$B$806)</f>
        <v>Capem Sumber pucung , g Jl. Panglima Sudirman 191, Kepanjen</v>
      </c>
      <c r="D158" s="184" t="str">
        <f t="array" ref="D158">_xlfn.XLOOKUP(G158,DATABASE!$A$2:$A$808,DATABASE!$C$2:$C$808)</f>
        <v>CAPEM</v>
      </c>
      <c r="E158" s="184" t="s">
        <v>351</v>
      </c>
      <c r="F158" s="184" t="s">
        <v>243</v>
      </c>
      <c r="G158" s="184" t="s">
        <v>1534</v>
      </c>
      <c r="H158" s="184">
        <v>202512.0</v>
      </c>
      <c r="I158" s="184" t="s">
        <v>753</v>
      </c>
      <c r="J158" s="182"/>
      <c r="K158" s="184"/>
      <c r="L158" s="294" t="s">
        <v>1536</v>
      </c>
      <c r="M158" s="303">
        <v>42156.0</v>
      </c>
      <c r="N158" s="191"/>
      <c r="O158" s="192">
        <v>0.93583</v>
      </c>
      <c r="P158" s="194"/>
      <c r="Q158" s="195">
        <f t="shared" ref="Q158:R158" si="177">(O158*24*3600*30/8)/100000</f>
        <v>3.0320892</v>
      </c>
      <c r="R158" s="195">
        <f t="shared" si="177"/>
        <v>0</v>
      </c>
      <c r="S158" s="200">
        <v>0.0</v>
      </c>
      <c r="T158" s="201">
        <f t="shared" si="14"/>
        <v>1</v>
      </c>
      <c r="U158" s="201">
        <v>0.99</v>
      </c>
      <c r="V158" s="182">
        <v>720.0</v>
      </c>
      <c r="W158" s="182">
        <f t="shared" si="3"/>
        <v>0</v>
      </c>
      <c r="X158" s="203" t="s">
        <v>291</v>
      </c>
      <c r="Y158" s="204">
        <v>2792792.0</v>
      </c>
      <c r="Z158" s="182"/>
      <c r="AA158" s="182"/>
      <c r="AB158" s="182"/>
      <c r="AC158" s="182"/>
      <c r="AD158" s="182"/>
      <c r="AE158" s="206">
        <f t="shared" si="151"/>
        <v>2792792</v>
      </c>
      <c r="AF158" s="207">
        <f t="shared" si="5"/>
        <v>2792792</v>
      </c>
      <c r="AG158" s="184"/>
      <c r="AH158" s="184"/>
      <c r="AI158" s="184"/>
      <c r="AJ158" s="210" t="s">
        <v>1534</v>
      </c>
      <c r="AK158" s="38" t="s">
        <v>753</v>
      </c>
      <c r="AL158" s="38"/>
      <c r="AM158" s="38" t="str">
        <f t="shared" si="176"/>
        <v>#REF!</v>
      </c>
      <c r="AN158" s="38" t="str">
        <f t="shared" si="168"/>
        <v>#REF!</v>
      </c>
      <c r="AO158" s="42">
        <v>2792792.0</v>
      </c>
      <c r="AP158" s="215" t="b">
        <f t="shared" si="8"/>
        <v>1</v>
      </c>
      <c r="AQ158" s="211"/>
      <c r="AR158" s="216">
        <f t="shared" si="9"/>
        <v>0</v>
      </c>
      <c r="AS158" s="217">
        <f t="shared" si="10"/>
        <v>0</v>
      </c>
      <c r="AT158" s="218">
        <f t="shared" si="11"/>
        <v>0</v>
      </c>
      <c r="AU158" s="453"/>
      <c r="AV158" s="46"/>
      <c r="AW158" s="46"/>
      <c r="AX158" s="46"/>
      <c r="AY158" s="46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56"/>
      <c r="BW158" s="56"/>
      <c r="BX158" s="56"/>
      <c r="BY158" s="56"/>
      <c r="BZ158" s="56"/>
      <c r="CA158" s="56"/>
      <c r="CB158" s="56"/>
      <c r="CC158" s="56"/>
      <c r="CD158" s="56"/>
    </row>
    <row r="159" ht="22.5" customHeight="1">
      <c r="A159" s="170">
        <f t="shared" si="12"/>
        <v>154</v>
      </c>
      <c r="B159" s="173" t="s">
        <v>2785</v>
      </c>
      <c r="C159" s="182" t="str">
        <f t="array" ref="C159">_xlfn.XLOOKUP(G159,DATABASE!$A$2:$A$806,DATABASE!$B$2:$B$806)</f>
        <v>Samsat Online Capem Sumber Pucung, Jl. Panglima Sudirman 191, Kepanjen</v>
      </c>
      <c r="D159" s="184" t="str">
        <f t="array" ref="D159">_xlfn.XLOOKUP(G159,DATABASE!$A$2:$A$808,DATABASE!$C$2:$C$808)</f>
        <v>SAMSAT ONLINE</v>
      </c>
      <c r="E159" s="184" t="s">
        <v>351</v>
      </c>
      <c r="F159" s="184" t="s">
        <v>243</v>
      </c>
      <c r="G159" s="184" t="s">
        <v>304</v>
      </c>
      <c r="H159" s="184">
        <v>202512.0</v>
      </c>
      <c r="I159" s="184" t="s">
        <v>480</v>
      </c>
      <c r="J159" s="182"/>
      <c r="K159" s="184"/>
      <c r="L159" s="294" t="s">
        <v>306</v>
      </c>
      <c r="M159" s="295" t="s">
        <v>2944</v>
      </c>
      <c r="N159" s="191"/>
      <c r="O159" s="192">
        <v>35.65</v>
      </c>
      <c r="P159" s="194"/>
      <c r="Q159" s="195">
        <f t="shared" ref="Q159:R159" si="178">(O159*24*3600*30/8)/100000</f>
        <v>115.506</v>
      </c>
      <c r="R159" s="195">
        <f t="shared" si="178"/>
        <v>0</v>
      </c>
      <c r="S159" s="200">
        <v>0.0</v>
      </c>
      <c r="T159" s="201">
        <f t="shared" si="14"/>
        <v>1</v>
      </c>
      <c r="U159" s="201">
        <v>0.99</v>
      </c>
      <c r="V159" s="182">
        <v>720.0</v>
      </c>
      <c r="W159" s="182">
        <f t="shared" si="3"/>
        <v>0</v>
      </c>
      <c r="X159" s="203" t="s">
        <v>291</v>
      </c>
      <c r="Y159" s="204">
        <v>1950000.0</v>
      </c>
      <c r="Z159" s="182"/>
      <c r="AA159" s="182"/>
      <c r="AB159" s="182"/>
      <c r="AC159" s="182"/>
      <c r="AD159" s="182"/>
      <c r="AE159" s="206">
        <f t="shared" si="151"/>
        <v>1950000</v>
      </c>
      <c r="AF159" s="207">
        <f t="shared" si="5"/>
        <v>1950000</v>
      </c>
      <c r="AG159" s="184"/>
      <c r="AH159" s="184"/>
      <c r="AI159" s="184"/>
      <c r="AJ159" s="210" t="s">
        <v>304</v>
      </c>
      <c r="AK159" s="38" t="s">
        <v>480</v>
      </c>
      <c r="AL159" s="38"/>
      <c r="AM159" s="38" t="str">
        <f t="shared" si="176"/>
        <v>#REF!</v>
      </c>
      <c r="AN159" s="38" t="str">
        <f t="shared" si="168"/>
        <v>#REF!</v>
      </c>
      <c r="AO159" s="42">
        <v>1950000.0</v>
      </c>
      <c r="AP159" s="215" t="b">
        <f t="shared" si="8"/>
        <v>1</v>
      </c>
      <c r="AQ159" s="211"/>
      <c r="AR159" s="216">
        <f t="shared" si="9"/>
        <v>0</v>
      </c>
      <c r="AS159" s="217">
        <f t="shared" si="10"/>
        <v>0</v>
      </c>
      <c r="AT159" s="218">
        <f t="shared" si="11"/>
        <v>0</v>
      </c>
      <c r="AU159" s="453"/>
      <c r="AV159" s="46"/>
      <c r="AW159" s="46"/>
      <c r="AX159" s="46"/>
      <c r="AY159" s="46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56"/>
      <c r="BW159" s="56"/>
      <c r="BX159" s="56"/>
      <c r="BY159" s="56"/>
      <c r="BZ159" s="56"/>
      <c r="CA159" s="56"/>
      <c r="CB159" s="56"/>
      <c r="CC159" s="56"/>
      <c r="CD159" s="56"/>
    </row>
    <row r="160" ht="22.5" customHeight="1">
      <c r="A160" s="170">
        <f t="shared" si="12"/>
        <v>155</v>
      </c>
      <c r="B160" s="173" t="s">
        <v>2785</v>
      </c>
      <c r="C160" s="182" t="str">
        <f t="array" ref="C160">_xlfn.XLOOKUP(G160,DATABASE!$A$2:$A$806,DATABASE!$B$2:$B$806)</f>
        <v>Kantor Kas Pakisaji, Jl. Raya Pakisaji No.236, Kab. Malang</v>
      </c>
      <c r="D160" s="184" t="str">
        <f t="array" ref="D160">_xlfn.XLOOKUP(G160,DATABASE!$A$2:$A$808,DATABASE!$C$2:$C$808)</f>
        <v>KANTOR KAS</v>
      </c>
      <c r="E160" s="184" t="s">
        <v>351</v>
      </c>
      <c r="F160" s="184" t="s">
        <v>243</v>
      </c>
      <c r="G160" s="184" t="s">
        <v>2026</v>
      </c>
      <c r="H160" s="184">
        <v>202512.0</v>
      </c>
      <c r="I160" s="184" t="s">
        <v>461</v>
      </c>
      <c r="J160" s="182"/>
      <c r="K160" s="184"/>
      <c r="L160" s="294" t="s">
        <v>2028</v>
      </c>
      <c r="M160" s="295" t="s">
        <v>1288</v>
      </c>
      <c r="N160" s="191"/>
      <c r="O160" s="192">
        <v>3.31</v>
      </c>
      <c r="P160" s="194"/>
      <c r="Q160" s="195">
        <f t="shared" ref="Q160:R160" si="179">(O160*24*3600*30/8)/100000</f>
        <v>10.7244</v>
      </c>
      <c r="R160" s="195">
        <f t="shared" si="179"/>
        <v>0</v>
      </c>
      <c r="S160" s="200">
        <v>0.0</v>
      </c>
      <c r="T160" s="201">
        <f t="shared" si="14"/>
        <v>1</v>
      </c>
      <c r="U160" s="201">
        <v>0.99</v>
      </c>
      <c r="V160" s="182">
        <v>720.0</v>
      </c>
      <c r="W160" s="182">
        <f t="shared" si="3"/>
        <v>0</v>
      </c>
      <c r="X160" s="203" t="s">
        <v>291</v>
      </c>
      <c r="Y160" s="204">
        <v>2319819.0</v>
      </c>
      <c r="Z160" s="182"/>
      <c r="AA160" s="182"/>
      <c r="AB160" s="182"/>
      <c r="AC160" s="182"/>
      <c r="AD160" s="182"/>
      <c r="AE160" s="206">
        <f t="shared" si="151"/>
        <v>2319819</v>
      </c>
      <c r="AF160" s="207">
        <f t="shared" si="5"/>
        <v>2319819</v>
      </c>
      <c r="AG160" s="184"/>
      <c r="AH160" s="184"/>
      <c r="AI160" s="184"/>
      <c r="AJ160" s="210" t="s">
        <v>2026</v>
      </c>
      <c r="AK160" s="38" t="s">
        <v>461</v>
      </c>
      <c r="AL160" s="38"/>
      <c r="AM160" s="38" t="str">
        <f t="shared" si="176"/>
        <v>#REF!</v>
      </c>
      <c r="AN160" s="38" t="str">
        <f t="shared" si="168"/>
        <v>#REF!</v>
      </c>
      <c r="AO160" s="42">
        <v>2319819.0</v>
      </c>
      <c r="AP160" s="215" t="b">
        <f t="shared" si="8"/>
        <v>1</v>
      </c>
      <c r="AQ160" s="211"/>
      <c r="AR160" s="216">
        <f t="shared" si="9"/>
        <v>0</v>
      </c>
      <c r="AS160" s="217">
        <f t="shared" si="10"/>
        <v>0</v>
      </c>
      <c r="AT160" s="218">
        <f t="shared" si="11"/>
        <v>0</v>
      </c>
      <c r="AU160" s="453"/>
      <c r="AV160" s="46"/>
      <c r="AW160" s="46"/>
      <c r="AX160" s="46"/>
      <c r="AY160" s="46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56"/>
      <c r="BW160" s="56"/>
      <c r="BX160" s="56"/>
      <c r="BY160" s="56"/>
      <c r="BZ160" s="56"/>
      <c r="CA160" s="56"/>
      <c r="CB160" s="56"/>
      <c r="CC160" s="56"/>
      <c r="CD160" s="56"/>
    </row>
    <row r="161" ht="22.5" customHeight="1">
      <c r="A161" s="170">
        <f t="shared" si="12"/>
        <v>156</v>
      </c>
      <c r="B161" s="173" t="s">
        <v>2785</v>
      </c>
      <c r="C161" s="182" t="str">
        <f t="array" ref="C161">_xlfn.XLOOKUP(G161,DATABASE!$A$2:$A$806,DATABASE!$B$2:$B$806)</f>
        <v>Kantor Kas Pemkab II Kepanjen JL.Raden Panji 158 Kepanjen Mlg</v>
      </c>
      <c r="D161" s="184" t="str">
        <f t="array" ref="D161">_xlfn.XLOOKUP(G161,DATABASE!$A$2:$A$808,DATABASE!$C$2:$C$808)</f>
        <v>KANTOR KAS</v>
      </c>
      <c r="E161" s="184" t="s">
        <v>351</v>
      </c>
      <c r="F161" s="184" t="s">
        <v>243</v>
      </c>
      <c r="G161" s="184" t="s">
        <v>2135</v>
      </c>
      <c r="H161" s="184">
        <v>202512.0</v>
      </c>
      <c r="I161" s="184" t="s">
        <v>461</v>
      </c>
      <c r="J161" s="182"/>
      <c r="K161" s="184"/>
      <c r="L161" s="484">
        <v>1.96168116129E11</v>
      </c>
      <c r="M161" s="295" t="s">
        <v>2947</v>
      </c>
      <c r="N161" s="191"/>
      <c r="O161" s="192">
        <v>3.76</v>
      </c>
      <c r="P161" s="194"/>
      <c r="Q161" s="195">
        <f t="shared" ref="Q161:R161" si="180">(O161*24*3600*30/8)/100000</f>
        <v>12.1824</v>
      </c>
      <c r="R161" s="195">
        <f t="shared" si="180"/>
        <v>0</v>
      </c>
      <c r="S161" s="200">
        <v>0.0</v>
      </c>
      <c r="T161" s="201">
        <f t="shared" si="14"/>
        <v>1</v>
      </c>
      <c r="U161" s="201">
        <v>0.99</v>
      </c>
      <c r="V161" s="182">
        <v>720.0</v>
      </c>
      <c r="W161" s="182">
        <f t="shared" si="3"/>
        <v>0</v>
      </c>
      <c r="X161" s="203" t="s">
        <v>291</v>
      </c>
      <c r="Y161" s="204">
        <v>2319819.0</v>
      </c>
      <c r="Z161" s="182"/>
      <c r="AA161" s="182"/>
      <c r="AB161" s="182"/>
      <c r="AC161" s="182"/>
      <c r="AD161" s="182"/>
      <c r="AE161" s="206">
        <f t="shared" si="151"/>
        <v>2319819</v>
      </c>
      <c r="AF161" s="207">
        <f t="shared" si="5"/>
        <v>2319819</v>
      </c>
      <c r="AG161" s="184"/>
      <c r="AH161" s="184"/>
      <c r="AI161" s="184"/>
      <c r="AJ161" s="210" t="s">
        <v>2135</v>
      </c>
      <c r="AK161" s="38" t="s">
        <v>461</v>
      </c>
      <c r="AL161" s="38"/>
      <c r="AM161" s="38" t="s">
        <v>461</v>
      </c>
      <c r="AN161" s="38" t="b">
        <f t="shared" si="168"/>
        <v>1</v>
      </c>
      <c r="AO161" s="42">
        <v>2319819.0</v>
      </c>
      <c r="AP161" s="215" t="b">
        <f t="shared" si="8"/>
        <v>1</v>
      </c>
      <c r="AQ161" s="211"/>
      <c r="AR161" s="216">
        <f t="shared" si="9"/>
        <v>0</v>
      </c>
      <c r="AS161" s="217">
        <f t="shared" si="10"/>
        <v>0</v>
      </c>
      <c r="AT161" s="218">
        <f t="shared" si="11"/>
        <v>0</v>
      </c>
      <c r="AU161" s="453"/>
      <c r="AV161" s="46"/>
      <c r="AW161" s="46"/>
      <c r="AX161" s="46"/>
      <c r="AY161" s="46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56"/>
      <c r="BW161" s="56"/>
      <c r="BX161" s="56"/>
      <c r="BY161" s="56"/>
      <c r="BZ161" s="56"/>
      <c r="CA161" s="56"/>
      <c r="CB161" s="56"/>
      <c r="CC161" s="56"/>
      <c r="CD161" s="56"/>
    </row>
    <row r="162" ht="22.5" customHeight="1">
      <c r="A162" s="170">
        <f t="shared" si="12"/>
        <v>157</v>
      </c>
      <c r="B162" s="173" t="s">
        <v>2785</v>
      </c>
      <c r="C162" s="182" t="str">
        <f t="array" ref="C162">_xlfn.XLOOKUP(G162,DATABASE!$A$2:$A$806,DATABASE!$B$2:$B$806)</f>
        <v>Kantor Kas Wonosari Kepanjen JL.Ry Wonosari Kab Malang</v>
      </c>
      <c r="D162" s="184" t="str">
        <f t="array" ref="D162">_xlfn.XLOOKUP(G162,DATABASE!$A$2:$A$808,DATABASE!$C$2:$C$808)</f>
        <v>KANTOR KAS</v>
      </c>
      <c r="E162" s="184" t="s">
        <v>351</v>
      </c>
      <c r="F162" s="184" t="s">
        <v>243</v>
      </c>
      <c r="G162" s="184" t="s">
        <v>2131</v>
      </c>
      <c r="H162" s="184">
        <v>202512.0</v>
      </c>
      <c r="I162" s="184" t="s">
        <v>461</v>
      </c>
      <c r="J162" s="182"/>
      <c r="K162" s="184"/>
      <c r="L162" s="294" t="s">
        <v>2133</v>
      </c>
      <c r="M162" s="295" t="s">
        <v>2948</v>
      </c>
      <c r="N162" s="191"/>
      <c r="O162" s="192">
        <v>3.24</v>
      </c>
      <c r="P162" s="194"/>
      <c r="Q162" s="195">
        <f t="shared" ref="Q162:R162" si="181">(O162*24*3600*30/8)/100000</f>
        <v>10.4976</v>
      </c>
      <c r="R162" s="195">
        <f t="shared" si="181"/>
        <v>0</v>
      </c>
      <c r="S162" s="200">
        <v>0.0</v>
      </c>
      <c r="T162" s="201">
        <f t="shared" si="14"/>
        <v>1</v>
      </c>
      <c r="U162" s="201">
        <v>0.99</v>
      </c>
      <c r="V162" s="182">
        <v>720.0</v>
      </c>
      <c r="W162" s="182">
        <f t="shared" si="3"/>
        <v>0</v>
      </c>
      <c r="X162" s="203" t="s">
        <v>291</v>
      </c>
      <c r="Y162" s="204">
        <v>2319819.0</v>
      </c>
      <c r="Z162" s="182"/>
      <c r="AA162" s="182"/>
      <c r="AB162" s="182"/>
      <c r="AC162" s="182"/>
      <c r="AD162" s="182"/>
      <c r="AE162" s="206">
        <f t="shared" si="151"/>
        <v>2319819</v>
      </c>
      <c r="AF162" s="207">
        <f t="shared" si="5"/>
        <v>2319819</v>
      </c>
      <c r="AG162" s="184"/>
      <c r="AH162" s="184"/>
      <c r="AI162" s="184"/>
      <c r="AJ162" s="210" t="s">
        <v>2131</v>
      </c>
      <c r="AK162" s="38" t="s">
        <v>461</v>
      </c>
      <c r="AL162" s="38"/>
      <c r="AM162" s="38" t="s">
        <v>461</v>
      </c>
      <c r="AN162" s="38" t="b">
        <f t="shared" si="168"/>
        <v>1</v>
      </c>
      <c r="AO162" s="42">
        <v>2319819.0</v>
      </c>
      <c r="AP162" s="215" t="b">
        <f t="shared" si="8"/>
        <v>1</v>
      </c>
      <c r="AQ162" s="211"/>
      <c r="AR162" s="216">
        <f t="shared" si="9"/>
        <v>0</v>
      </c>
      <c r="AS162" s="217">
        <f t="shared" si="10"/>
        <v>0</v>
      </c>
      <c r="AT162" s="218">
        <f t="shared" si="11"/>
        <v>0</v>
      </c>
      <c r="AU162" s="453"/>
      <c r="AV162" s="46"/>
      <c r="AW162" s="46"/>
      <c r="AX162" s="46"/>
      <c r="AY162" s="46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56"/>
      <c r="BW162" s="56"/>
      <c r="BX162" s="56"/>
      <c r="BY162" s="56"/>
      <c r="BZ162" s="56"/>
      <c r="CA162" s="56"/>
      <c r="CB162" s="56"/>
      <c r="CC162" s="56"/>
      <c r="CD162" s="56"/>
    </row>
    <row r="163" ht="22.5" customHeight="1">
      <c r="A163" s="170">
        <f t="shared" si="12"/>
        <v>158</v>
      </c>
      <c r="B163" s="173" t="s">
        <v>2785</v>
      </c>
      <c r="C163" s="182" t="str">
        <f t="array" ref="C163">_xlfn.XLOOKUP(G163,DATABASE!$A$2:$A$806,DATABASE!$B$2:$B$806)</f>
        <v>Kantor Kas RSUD Kanjuruhan Kepanjen</v>
      </c>
      <c r="D163" s="184" t="str">
        <f t="array" ref="D163">_xlfn.XLOOKUP(G163,DATABASE!$A$2:$A$808,DATABASE!$C$2:$C$808)</f>
        <v>KANTOR KAS</v>
      </c>
      <c r="E163" s="184" t="s">
        <v>351</v>
      </c>
      <c r="F163" s="184" t="s">
        <v>243</v>
      </c>
      <c r="G163" s="184" t="s">
        <v>2145</v>
      </c>
      <c r="H163" s="184">
        <v>202512.0</v>
      </c>
      <c r="I163" s="184" t="s">
        <v>461</v>
      </c>
      <c r="J163" s="182"/>
      <c r="K163" s="184"/>
      <c r="L163" s="294" t="s">
        <v>2147</v>
      </c>
      <c r="M163" s="295" t="s">
        <v>2949</v>
      </c>
      <c r="N163" s="191"/>
      <c r="O163" s="192">
        <v>2.78</v>
      </c>
      <c r="P163" s="194"/>
      <c r="Q163" s="195">
        <f t="shared" ref="Q163:R163" si="182">(O163*24*3600*30/8)/100000</f>
        <v>9.0072</v>
      </c>
      <c r="R163" s="195">
        <f t="shared" si="182"/>
        <v>0</v>
      </c>
      <c r="S163" s="200">
        <v>0.0</v>
      </c>
      <c r="T163" s="201">
        <f t="shared" si="14"/>
        <v>1</v>
      </c>
      <c r="U163" s="201">
        <v>0.99</v>
      </c>
      <c r="V163" s="182">
        <v>720.0</v>
      </c>
      <c r="W163" s="182">
        <f t="shared" si="3"/>
        <v>0</v>
      </c>
      <c r="X163" s="203" t="s">
        <v>291</v>
      </c>
      <c r="Y163" s="204">
        <v>2319819.0</v>
      </c>
      <c r="Z163" s="182"/>
      <c r="AA163" s="182"/>
      <c r="AB163" s="182"/>
      <c r="AC163" s="182"/>
      <c r="AD163" s="182"/>
      <c r="AE163" s="206">
        <f t="shared" si="151"/>
        <v>2319819</v>
      </c>
      <c r="AF163" s="207">
        <f t="shared" si="5"/>
        <v>2319819</v>
      </c>
      <c r="AG163" s="184"/>
      <c r="AH163" s="184"/>
      <c r="AI163" s="184"/>
      <c r="AJ163" s="210" t="s">
        <v>2145</v>
      </c>
      <c r="AK163" s="38" t="s">
        <v>461</v>
      </c>
      <c r="AL163" s="38"/>
      <c r="AM163" s="38" t="s">
        <v>461</v>
      </c>
      <c r="AN163" s="38" t="b">
        <f t="shared" si="168"/>
        <v>1</v>
      </c>
      <c r="AO163" s="42">
        <v>2319819.0</v>
      </c>
      <c r="AP163" s="215" t="b">
        <f t="shared" si="8"/>
        <v>1</v>
      </c>
      <c r="AQ163" s="211"/>
      <c r="AR163" s="216">
        <f t="shared" si="9"/>
        <v>0</v>
      </c>
      <c r="AS163" s="217">
        <f t="shared" si="10"/>
        <v>0</v>
      </c>
      <c r="AT163" s="218">
        <f t="shared" si="11"/>
        <v>0</v>
      </c>
      <c r="AU163" s="453"/>
      <c r="AV163" s="46"/>
      <c r="AW163" s="46"/>
      <c r="AX163" s="46"/>
      <c r="AY163" s="46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56"/>
      <c r="BW163" s="56"/>
      <c r="BX163" s="56"/>
      <c r="BY163" s="56"/>
      <c r="BZ163" s="56"/>
      <c r="CA163" s="56"/>
      <c r="CB163" s="56"/>
      <c r="CC163" s="56"/>
      <c r="CD163" s="56"/>
    </row>
    <row r="164" ht="22.5" customHeight="1">
      <c r="A164" s="170">
        <f t="shared" si="12"/>
        <v>159</v>
      </c>
      <c r="B164" s="173" t="s">
        <v>2785</v>
      </c>
      <c r="C164" s="182" t="str">
        <f t="array" ref="C164">_xlfn.XLOOKUP(G164,DATABASE!$A$2:$A$806,DATABASE!$B$2:$B$806)</f>
        <v>Kantor Kas Pagak Malang,Desa Sumbermanjing Kulon Kec Pagak Kepanjen</v>
      </c>
      <c r="D164" s="184" t="str">
        <f t="array" ref="D164">_xlfn.XLOOKUP(G164,DATABASE!$A$2:$A$808,DATABASE!$C$2:$C$808)</f>
        <v>KANTOR KAS</v>
      </c>
      <c r="E164" s="184" t="s">
        <v>351</v>
      </c>
      <c r="F164" s="184" t="s">
        <v>243</v>
      </c>
      <c r="G164" s="184" t="s">
        <v>2199</v>
      </c>
      <c r="H164" s="184">
        <v>202512.0</v>
      </c>
      <c r="I164" s="184" t="s">
        <v>461</v>
      </c>
      <c r="J164" s="182"/>
      <c r="K164" s="184"/>
      <c r="L164" s="294" t="s">
        <v>2201</v>
      </c>
      <c r="M164" s="303">
        <v>44287.0</v>
      </c>
      <c r="N164" s="191"/>
      <c r="O164" s="192">
        <v>3.68</v>
      </c>
      <c r="P164" s="194"/>
      <c r="Q164" s="195">
        <f t="shared" ref="Q164:R164" si="183">(O164*24*3600*30/8)/100000</f>
        <v>11.9232</v>
      </c>
      <c r="R164" s="195">
        <f t="shared" si="183"/>
        <v>0</v>
      </c>
      <c r="S164" s="200">
        <v>0.0</v>
      </c>
      <c r="T164" s="201">
        <f t="shared" si="14"/>
        <v>1</v>
      </c>
      <c r="U164" s="201">
        <v>0.99</v>
      </c>
      <c r="V164" s="182">
        <v>720.0</v>
      </c>
      <c r="W164" s="182">
        <f t="shared" si="3"/>
        <v>0</v>
      </c>
      <c r="X164" s="203" t="s">
        <v>291</v>
      </c>
      <c r="Y164" s="204">
        <v>2319819.0</v>
      </c>
      <c r="Z164" s="182"/>
      <c r="AA164" s="182"/>
      <c r="AB164" s="182"/>
      <c r="AC164" s="182"/>
      <c r="AD164" s="182"/>
      <c r="AE164" s="206">
        <f t="shared" si="151"/>
        <v>2319819</v>
      </c>
      <c r="AF164" s="207">
        <f t="shared" si="5"/>
        <v>2319819</v>
      </c>
      <c r="AG164" s="184"/>
      <c r="AH164" s="184"/>
      <c r="AI164" s="184"/>
      <c r="AJ164" s="210" t="s">
        <v>2199</v>
      </c>
      <c r="AK164" s="38" t="s">
        <v>461</v>
      </c>
      <c r="AL164" s="38"/>
      <c r="AM164" s="38" t="s">
        <v>461</v>
      </c>
      <c r="AN164" s="38" t="b">
        <f t="shared" si="168"/>
        <v>1</v>
      </c>
      <c r="AO164" s="42">
        <v>2319819.0</v>
      </c>
      <c r="AP164" s="215" t="b">
        <f t="shared" si="8"/>
        <v>1</v>
      </c>
      <c r="AQ164" s="211"/>
      <c r="AR164" s="216">
        <f t="shared" si="9"/>
        <v>0</v>
      </c>
      <c r="AS164" s="217">
        <f t="shared" si="10"/>
        <v>0</v>
      </c>
      <c r="AT164" s="218">
        <f t="shared" si="11"/>
        <v>0</v>
      </c>
      <c r="AU164" s="453"/>
      <c r="AV164" s="46"/>
      <c r="AW164" s="46"/>
      <c r="AX164" s="46"/>
      <c r="AY164" s="46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56"/>
      <c r="BW164" s="56"/>
      <c r="BX164" s="56"/>
      <c r="BY164" s="56"/>
      <c r="BZ164" s="56"/>
      <c r="CA164" s="56"/>
      <c r="CB164" s="56"/>
      <c r="CC164" s="56"/>
      <c r="CD164" s="56"/>
    </row>
    <row r="165" ht="22.5" customHeight="1">
      <c r="A165" s="170">
        <f t="shared" si="12"/>
        <v>160</v>
      </c>
      <c r="B165" s="173" t="s">
        <v>2785</v>
      </c>
      <c r="C165" s="182" t="str">
        <f t="array" ref="C165">_xlfn.XLOOKUP(G165,DATABASE!$A$2:$A$806,DATABASE!$B$2:$B$806)</f>
        <v>Kantor Kas Bantur Malang, Ds Wonokerto Kec Bantur - Malang, Pasar Wonokerto sebelah BPR Rinjani</v>
      </c>
      <c r="D165" s="184" t="str">
        <f t="array" ref="D165">_xlfn.XLOOKUP(G165,DATABASE!$A$2:$A$808,DATABASE!$C$2:$C$808)</f>
        <v>KANTOR KAS</v>
      </c>
      <c r="E165" s="184" t="s">
        <v>351</v>
      </c>
      <c r="F165" s="184" t="s">
        <v>243</v>
      </c>
      <c r="G165" s="184" t="s">
        <v>2202</v>
      </c>
      <c r="H165" s="184">
        <v>202512.0</v>
      </c>
      <c r="I165" s="184" t="s">
        <v>461</v>
      </c>
      <c r="J165" s="182"/>
      <c r="K165" s="184"/>
      <c r="L165" s="294" t="s">
        <v>2204</v>
      </c>
      <c r="M165" s="295" t="s">
        <v>2950</v>
      </c>
      <c r="N165" s="191"/>
      <c r="O165" s="192">
        <v>0.06736</v>
      </c>
      <c r="P165" s="194"/>
      <c r="Q165" s="195">
        <f t="shared" ref="Q165:R165" si="184">(O165*24*3600*30/8)/100000</f>
        <v>0.2182464</v>
      </c>
      <c r="R165" s="195">
        <f t="shared" si="184"/>
        <v>0</v>
      </c>
      <c r="S165" s="200">
        <v>0.0</v>
      </c>
      <c r="T165" s="201">
        <f t="shared" si="14"/>
        <v>1</v>
      </c>
      <c r="U165" s="201">
        <v>0.99</v>
      </c>
      <c r="V165" s="182">
        <v>720.0</v>
      </c>
      <c r="W165" s="182">
        <f t="shared" si="3"/>
        <v>0</v>
      </c>
      <c r="X165" s="203" t="s">
        <v>291</v>
      </c>
      <c r="Y165" s="204">
        <v>2319819.0</v>
      </c>
      <c r="Z165" s="182"/>
      <c r="AA165" s="182"/>
      <c r="AB165" s="182"/>
      <c r="AC165" s="182"/>
      <c r="AD165" s="182"/>
      <c r="AE165" s="206">
        <f t="shared" si="151"/>
        <v>2319819</v>
      </c>
      <c r="AF165" s="207">
        <f t="shared" si="5"/>
        <v>2319819</v>
      </c>
      <c r="AG165" s="184"/>
      <c r="AH165" s="184"/>
      <c r="AI165" s="184"/>
      <c r="AJ165" s="210" t="s">
        <v>2202</v>
      </c>
      <c r="AK165" s="38" t="s">
        <v>461</v>
      </c>
      <c r="AL165" s="38"/>
      <c r="AM165" s="38" t="s">
        <v>461</v>
      </c>
      <c r="AN165" s="38" t="b">
        <f t="shared" si="168"/>
        <v>1</v>
      </c>
      <c r="AO165" s="42">
        <v>2319819.0</v>
      </c>
      <c r="AP165" s="215" t="b">
        <f t="shared" si="8"/>
        <v>1</v>
      </c>
      <c r="AQ165" s="211"/>
      <c r="AR165" s="216">
        <f t="shared" si="9"/>
        <v>0</v>
      </c>
      <c r="AS165" s="217">
        <f t="shared" si="10"/>
        <v>0</v>
      </c>
      <c r="AT165" s="218">
        <f t="shared" si="11"/>
        <v>0</v>
      </c>
      <c r="AU165" s="453"/>
      <c r="AV165" s="46"/>
      <c r="AW165" s="46"/>
      <c r="AX165" s="46"/>
      <c r="AY165" s="46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56"/>
      <c r="BW165" s="56"/>
      <c r="BX165" s="56"/>
      <c r="BY165" s="56"/>
      <c r="BZ165" s="56"/>
      <c r="CA165" s="56"/>
      <c r="CB165" s="56"/>
      <c r="CC165" s="56"/>
      <c r="CD165" s="56"/>
    </row>
    <row r="166" ht="22.5" customHeight="1">
      <c r="A166" s="170">
        <f t="shared" si="12"/>
        <v>161</v>
      </c>
      <c r="B166" s="173" t="s">
        <v>2785</v>
      </c>
      <c r="C166" s="182" t="str">
        <f t="array" ref="C166">_xlfn.XLOOKUP(G166,DATABASE!$A$2:$A$806,DATABASE!$B$2:$B$806)</f>
        <v>Payment Point SMAN 1 Kepanjen , JL. A. Yani No 48, Adirejo,Kepanjen</v>
      </c>
      <c r="D166" s="184" t="str">
        <f t="array" ref="D166">_xlfn.XLOOKUP(G166,DATABASE!$A$2:$A$808,DATABASE!$C$2:$C$808)</f>
        <v>PAYMENT POINT</v>
      </c>
      <c r="E166" s="184" t="s">
        <v>351</v>
      </c>
      <c r="F166" s="184" t="s">
        <v>243</v>
      </c>
      <c r="G166" s="184" t="s">
        <v>2473</v>
      </c>
      <c r="H166" s="184">
        <v>202512.0</v>
      </c>
      <c r="I166" s="184" t="s">
        <v>461</v>
      </c>
      <c r="J166" s="182"/>
      <c r="K166" s="184"/>
      <c r="L166" s="294" t="s">
        <v>2475</v>
      </c>
      <c r="M166" s="295" t="s">
        <v>2951</v>
      </c>
      <c r="N166" s="191"/>
      <c r="O166" s="192">
        <v>0.18399</v>
      </c>
      <c r="P166" s="194"/>
      <c r="Q166" s="195">
        <f t="shared" ref="Q166:R166" si="185">(O166*24*3600*30/8)/100000</f>
        <v>0.5961276</v>
      </c>
      <c r="R166" s="195">
        <f t="shared" si="185"/>
        <v>0</v>
      </c>
      <c r="S166" s="200">
        <v>0.0</v>
      </c>
      <c r="T166" s="201">
        <f t="shared" si="14"/>
        <v>1</v>
      </c>
      <c r="U166" s="201">
        <v>0.99</v>
      </c>
      <c r="V166" s="182">
        <v>720.0</v>
      </c>
      <c r="W166" s="182">
        <f t="shared" si="3"/>
        <v>0</v>
      </c>
      <c r="X166" s="203" t="s">
        <v>291</v>
      </c>
      <c r="Y166" s="204">
        <v>2319819.0</v>
      </c>
      <c r="Z166" s="182"/>
      <c r="AA166" s="182"/>
      <c r="AB166" s="182"/>
      <c r="AC166" s="182"/>
      <c r="AD166" s="182"/>
      <c r="AE166" s="206">
        <f t="shared" si="151"/>
        <v>2319819</v>
      </c>
      <c r="AF166" s="207">
        <f t="shared" si="5"/>
        <v>2319819</v>
      </c>
      <c r="AG166" s="184"/>
      <c r="AH166" s="184"/>
      <c r="AI166" s="184"/>
      <c r="AJ166" s="210" t="s">
        <v>2473</v>
      </c>
      <c r="AK166" s="38" t="s">
        <v>461</v>
      </c>
      <c r="AL166" s="38"/>
      <c r="AM166" s="38" t="s">
        <v>461</v>
      </c>
      <c r="AN166" s="38" t="b">
        <f t="shared" si="168"/>
        <v>1</v>
      </c>
      <c r="AO166" s="42">
        <v>2319819.0</v>
      </c>
      <c r="AP166" s="215" t="b">
        <f t="shared" si="8"/>
        <v>1</v>
      </c>
      <c r="AQ166" s="211"/>
      <c r="AR166" s="216">
        <f t="shared" si="9"/>
        <v>0</v>
      </c>
      <c r="AS166" s="217">
        <f t="shared" si="10"/>
        <v>0</v>
      </c>
      <c r="AT166" s="218">
        <f t="shared" si="11"/>
        <v>0</v>
      </c>
      <c r="AU166" s="453"/>
      <c r="AV166" s="46"/>
      <c r="AW166" s="46"/>
      <c r="AX166" s="46"/>
      <c r="AY166" s="46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56"/>
      <c r="BW166" s="56"/>
      <c r="BX166" s="56"/>
      <c r="BY166" s="56"/>
      <c r="BZ166" s="56"/>
      <c r="CA166" s="56"/>
      <c r="CB166" s="56"/>
      <c r="CC166" s="56"/>
      <c r="CD166" s="56"/>
    </row>
    <row r="167" ht="22.5" customHeight="1">
      <c r="A167" s="170">
        <f t="shared" si="12"/>
        <v>162</v>
      </c>
      <c r="B167" s="173" t="s">
        <v>2785</v>
      </c>
      <c r="C167" s="182" t="str">
        <f t="array" ref="C167">_xlfn.XLOOKUP(G167,DATABASE!$A$2:$A$806,DATABASE!$B$2:$B$806)</f>
        <v>Payment Point SMP 4 Kepanjen, Jl. Raya Gn. Kawi No. 3, Banurejo, Talangagung, Kepanjen</v>
      </c>
      <c r="D167" s="184" t="str">
        <f t="array" ref="D167">_xlfn.XLOOKUP(G167,DATABASE!$A$2:$A$808,DATABASE!$C$2:$C$808)</f>
        <v>PAYMENT POINT</v>
      </c>
      <c r="E167" s="184" t="s">
        <v>351</v>
      </c>
      <c r="F167" s="184" t="s">
        <v>243</v>
      </c>
      <c r="G167" s="184" t="s">
        <v>2477</v>
      </c>
      <c r="H167" s="184">
        <v>202512.0</v>
      </c>
      <c r="I167" s="184" t="s">
        <v>461</v>
      </c>
      <c r="J167" s="182"/>
      <c r="K167" s="184"/>
      <c r="L167" s="294" t="s">
        <v>2479</v>
      </c>
      <c r="M167" s="303">
        <v>44106.0</v>
      </c>
      <c r="N167" s="191"/>
      <c r="O167" s="192">
        <v>32.89</v>
      </c>
      <c r="P167" s="194"/>
      <c r="Q167" s="195">
        <f t="shared" ref="Q167:R167" si="186">(O167*24*3600*30/8)/100000</f>
        <v>106.5636</v>
      </c>
      <c r="R167" s="195">
        <f t="shared" si="186"/>
        <v>0</v>
      </c>
      <c r="S167" s="200">
        <v>0.0</v>
      </c>
      <c r="T167" s="201">
        <f t="shared" si="14"/>
        <v>1</v>
      </c>
      <c r="U167" s="201">
        <v>0.99</v>
      </c>
      <c r="V167" s="182">
        <v>720.0</v>
      </c>
      <c r="W167" s="182">
        <f t="shared" si="3"/>
        <v>0</v>
      </c>
      <c r="X167" s="203" t="s">
        <v>291</v>
      </c>
      <c r="Y167" s="204">
        <v>2319819.0</v>
      </c>
      <c r="Z167" s="182"/>
      <c r="AA167" s="182"/>
      <c r="AB167" s="182"/>
      <c r="AC167" s="182"/>
      <c r="AD167" s="182"/>
      <c r="AE167" s="206">
        <f t="shared" si="151"/>
        <v>2319819</v>
      </c>
      <c r="AF167" s="207">
        <f t="shared" si="5"/>
        <v>2319819</v>
      </c>
      <c r="AG167" s="184"/>
      <c r="AH167" s="184"/>
      <c r="AI167" s="184"/>
      <c r="AJ167" s="210" t="s">
        <v>2477</v>
      </c>
      <c r="AK167" s="38" t="s">
        <v>461</v>
      </c>
      <c r="AL167" s="38"/>
      <c r="AM167" s="38" t="s">
        <v>461</v>
      </c>
      <c r="AN167" s="38" t="b">
        <f t="shared" si="168"/>
        <v>1</v>
      </c>
      <c r="AO167" s="42">
        <v>2319819.0</v>
      </c>
      <c r="AP167" s="215" t="b">
        <f t="shared" si="8"/>
        <v>1</v>
      </c>
      <c r="AQ167" s="211"/>
      <c r="AR167" s="216">
        <f t="shared" si="9"/>
        <v>0</v>
      </c>
      <c r="AS167" s="217">
        <f t="shared" si="10"/>
        <v>0</v>
      </c>
      <c r="AT167" s="218">
        <f t="shared" si="11"/>
        <v>0</v>
      </c>
      <c r="AU167" s="453"/>
      <c r="AV167" s="46"/>
      <c r="AW167" s="46"/>
      <c r="AX167" s="46"/>
      <c r="AY167" s="46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56"/>
      <c r="BW167" s="56"/>
      <c r="BX167" s="56"/>
      <c r="BY167" s="56"/>
      <c r="BZ167" s="56"/>
      <c r="CA167" s="56"/>
      <c r="CB167" s="56"/>
      <c r="CC167" s="56"/>
      <c r="CD167" s="56"/>
    </row>
    <row r="168" ht="22.5" customHeight="1">
      <c r="A168" s="170">
        <f t="shared" si="12"/>
        <v>163</v>
      </c>
      <c r="B168" s="173" t="s">
        <v>2785</v>
      </c>
      <c r="C168" s="182" t="str">
        <f t="array" ref="C168">_xlfn.XLOOKUP(G168,DATABASE!$A$2:$A$806,DATABASE!$B$2:$B$806)</f>
        <v>ATM Samsat Kepanjen,  Jl. Raya Sukoraharjo No. 326, Sukoharjo, Kec. Kepanjen, Kabupaten Malang. </v>
      </c>
      <c r="D168" s="184" t="str">
        <f t="array" ref="D168">_xlfn.XLOOKUP(G168,DATABASE!$A$2:$A$808,DATABASE!$C$2:$C$808)</f>
        <v>ATM</v>
      </c>
      <c r="E168" s="184" t="s">
        <v>351</v>
      </c>
      <c r="F168" s="184" t="s">
        <v>243</v>
      </c>
      <c r="G168" s="184" t="s">
        <v>2445</v>
      </c>
      <c r="H168" s="184">
        <v>202512.0</v>
      </c>
      <c r="I168" s="184" t="s">
        <v>1258</v>
      </c>
      <c r="J168" s="182"/>
      <c r="K168" s="184"/>
      <c r="L168" s="294" t="s">
        <v>2447</v>
      </c>
      <c r="M168" s="295" t="s">
        <v>2953</v>
      </c>
      <c r="N168" s="191"/>
      <c r="O168" s="192">
        <v>0.40127</v>
      </c>
      <c r="P168" s="194"/>
      <c r="Q168" s="195">
        <f t="shared" ref="Q168:R168" si="187">(O168*24*3600*30/8)/100000</f>
        <v>1.3001148</v>
      </c>
      <c r="R168" s="195">
        <f t="shared" si="187"/>
        <v>0</v>
      </c>
      <c r="S168" s="200">
        <v>0.0</v>
      </c>
      <c r="T168" s="201">
        <f t="shared" si="14"/>
        <v>1</v>
      </c>
      <c r="U168" s="201">
        <v>0.99</v>
      </c>
      <c r="V168" s="182">
        <v>720.0</v>
      </c>
      <c r="W168" s="182">
        <f t="shared" si="3"/>
        <v>0</v>
      </c>
      <c r="X168" s="203" t="s">
        <v>291</v>
      </c>
      <c r="Y168" s="204">
        <v>1300000.0</v>
      </c>
      <c r="Z168" s="182"/>
      <c r="AA168" s="182"/>
      <c r="AB168" s="182"/>
      <c r="AC168" s="182"/>
      <c r="AD168" s="182"/>
      <c r="AE168" s="206">
        <f t="shared" si="151"/>
        <v>1300000</v>
      </c>
      <c r="AF168" s="207">
        <f t="shared" si="5"/>
        <v>1300000</v>
      </c>
      <c r="AG168" s="184"/>
      <c r="AH168" s="184"/>
      <c r="AI168" s="184"/>
      <c r="AJ168" s="210" t="s">
        <v>2445</v>
      </c>
      <c r="AK168" s="38" t="s">
        <v>1258</v>
      </c>
      <c r="AL168" s="38"/>
      <c r="AM168" s="41" t="s">
        <v>1258</v>
      </c>
      <c r="AN168" s="38" t="b">
        <f t="shared" si="168"/>
        <v>1</v>
      </c>
      <c r="AO168" s="42">
        <v>1300000.0</v>
      </c>
      <c r="AP168" s="215" t="b">
        <f t="shared" si="8"/>
        <v>1</v>
      </c>
      <c r="AQ168" s="211"/>
      <c r="AR168" s="216">
        <f t="shared" si="9"/>
        <v>0</v>
      </c>
      <c r="AS168" s="217">
        <f t="shared" si="10"/>
        <v>0</v>
      </c>
      <c r="AT168" s="218">
        <f t="shared" si="11"/>
        <v>0</v>
      </c>
      <c r="AU168" s="453"/>
      <c r="AV168" s="46"/>
      <c r="AW168" s="46"/>
      <c r="AX168" s="46"/>
      <c r="AY168" s="46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56"/>
      <c r="BW168" s="56"/>
      <c r="BX168" s="56"/>
      <c r="BY168" s="56"/>
      <c r="BZ168" s="56"/>
      <c r="CA168" s="56"/>
      <c r="CB168" s="56"/>
      <c r="CC168" s="56"/>
      <c r="CD168" s="56"/>
    </row>
    <row r="169" ht="22.5" customHeight="1">
      <c r="A169" s="170">
        <f t="shared" si="12"/>
        <v>164</v>
      </c>
      <c r="B169" s="173" t="s">
        <v>2785</v>
      </c>
      <c r="C169" s="182" t="str">
        <f t="array" ref="C169">_xlfn.XLOOKUP(G169,DATABASE!$A$2:$A$806,DATABASE!$B$2:$B$806)</f>
        <v>Payment Point Dishub Talangagung Kepanjen,JL. Raya Talangagung No.1 Kepanjen</v>
      </c>
      <c r="D169" s="184" t="str">
        <f t="array" ref="D169">_xlfn.XLOOKUP(G169,DATABASE!$A$2:$A$808,DATABASE!$C$2:$C$808)</f>
        <v>PAYMENT POINT</v>
      </c>
      <c r="E169" s="184" t="s">
        <v>351</v>
      </c>
      <c r="F169" s="184" t="s">
        <v>243</v>
      </c>
      <c r="G169" s="184" t="s">
        <v>2442</v>
      </c>
      <c r="H169" s="184">
        <v>202512.0</v>
      </c>
      <c r="I169" s="184" t="s">
        <v>461</v>
      </c>
      <c r="J169" s="182"/>
      <c r="K169" s="184"/>
      <c r="L169" s="294" t="s">
        <v>2444</v>
      </c>
      <c r="M169" s="303">
        <v>44176.0</v>
      </c>
      <c r="N169" s="191"/>
      <c r="O169" s="192">
        <v>0.43253</v>
      </c>
      <c r="P169" s="194"/>
      <c r="Q169" s="195">
        <f t="shared" ref="Q169:R169" si="188">(O169*24*3600*30/8)/100000</f>
        <v>1.4013972</v>
      </c>
      <c r="R169" s="195">
        <f t="shared" si="188"/>
        <v>0</v>
      </c>
      <c r="S169" s="200">
        <v>0.0</v>
      </c>
      <c r="T169" s="201">
        <f t="shared" si="14"/>
        <v>1</v>
      </c>
      <c r="U169" s="201">
        <v>0.99</v>
      </c>
      <c r="V169" s="182">
        <v>720.0</v>
      </c>
      <c r="W169" s="182">
        <f t="shared" si="3"/>
        <v>0</v>
      </c>
      <c r="X169" s="203" t="s">
        <v>291</v>
      </c>
      <c r="Y169" s="204">
        <v>2319819.0</v>
      </c>
      <c r="Z169" s="182"/>
      <c r="AA169" s="182"/>
      <c r="AB169" s="182"/>
      <c r="AC169" s="182"/>
      <c r="AD169" s="182"/>
      <c r="AE169" s="206">
        <f t="shared" si="151"/>
        <v>2319819</v>
      </c>
      <c r="AF169" s="207">
        <f t="shared" si="5"/>
        <v>2319819</v>
      </c>
      <c r="AG169" s="184"/>
      <c r="AH169" s="184"/>
      <c r="AI169" s="184"/>
      <c r="AJ169" s="210" t="s">
        <v>2442</v>
      </c>
      <c r="AK169" s="38" t="s">
        <v>461</v>
      </c>
      <c r="AL169" s="38"/>
      <c r="AM169" s="38" t="s">
        <v>461</v>
      </c>
      <c r="AN169" s="38" t="b">
        <f t="shared" si="168"/>
        <v>1</v>
      </c>
      <c r="AO169" s="42">
        <v>2319819.0</v>
      </c>
      <c r="AP169" s="215" t="b">
        <f t="shared" si="8"/>
        <v>1</v>
      </c>
      <c r="AQ169" s="211"/>
      <c r="AR169" s="216">
        <f t="shared" si="9"/>
        <v>0</v>
      </c>
      <c r="AS169" s="217">
        <f t="shared" si="10"/>
        <v>0</v>
      </c>
      <c r="AT169" s="218">
        <f t="shared" si="11"/>
        <v>0</v>
      </c>
      <c r="AU169" s="453"/>
      <c r="AV169" s="46"/>
      <c r="AW169" s="46"/>
      <c r="AX169" s="46"/>
      <c r="AY169" s="46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56"/>
      <c r="BW169" s="56"/>
      <c r="BX169" s="56"/>
      <c r="BY169" s="56"/>
      <c r="BZ169" s="56"/>
      <c r="CA169" s="56"/>
      <c r="CB169" s="56"/>
      <c r="CC169" s="56"/>
      <c r="CD169" s="56"/>
    </row>
    <row r="170" ht="22.5" customHeight="1">
      <c r="A170" s="170">
        <f t="shared" si="12"/>
        <v>165</v>
      </c>
      <c r="B170" s="173" t="s">
        <v>2785</v>
      </c>
      <c r="C170" s="182" t="str">
        <f t="array" ref="C170">_xlfn.XLOOKUP(G170,DATABASE!$A$2:$A$806,DATABASE!$B$2:$B$806)</f>
        <v>Payment Point Sistem Administrasi Manunggal Satu Atap Talangagung Kepanjen,JL. Raya Talangagung No.1 Kepanjen</v>
      </c>
      <c r="D170" s="184" t="str">
        <f t="array" ref="D170">_xlfn.XLOOKUP(G170,DATABASE!$A$2:$A$808,DATABASE!$C$2:$C$808)</f>
        <v>PAYMENT POINT</v>
      </c>
      <c r="E170" s="184" t="s">
        <v>351</v>
      </c>
      <c r="F170" s="184" t="s">
        <v>243</v>
      </c>
      <c r="G170" s="184" t="s">
        <v>2449</v>
      </c>
      <c r="H170" s="184">
        <v>202512.0</v>
      </c>
      <c r="I170" s="184" t="s">
        <v>461</v>
      </c>
      <c r="J170" s="182"/>
      <c r="K170" s="184"/>
      <c r="L170" s="294" t="s">
        <v>2451</v>
      </c>
      <c r="M170" s="295" t="s">
        <v>2955</v>
      </c>
      <c r="N170" s="191"/>
      <c r="O170" s="192">
        <v>1.22628</v>
      </c>
      <c r="P170" s="194"/>
      <c r="Q170" s="195">
        <f t="shared" ref="Q170:R170" si="189">(O170*24*3600*30/8)/100000</f>
        <v>3.9731472</v>
      </c>
      <c r="R170" s="195">
        <f t="shared" si="189"/>
        <v>0</v>
      </c>
      <c r="S170" s="200">
        <v>0.0</v>
      </c>
      <c r="T170" s="201">
        <f t="shared" si="14"/>
        <v>1</v>
      </c>
      <c r="U170" s="201">
        <v>0.99</v>
      </c>
      <c r="V170" s="182">
        <v>720.0</v>
      </c>
      <c r="W170" s="182">
        <f t="shared" si="3"/>
        <v>0</v>
      </c>
      <c r="X170" s="203" t="s">
        <v>291</v>
      </c>
      <c r="Y170" s="204">
        <v>2319819.0</v>
      </c>
      <c r="Z170" s="182"/>
      <c r="AA170" s="182"/>
      <c r="AB170" s="182"/>
      <c r="AC170" s="182"/>
      <c r="AD170" s="182"/>
      <c r="AE170" s="206">
        <f t="shared" si="151"/>
        <v>2319819</v>
      </c>
      <c r="AF170" s="207">
        <f t="shared" si="5"/>
        <v>2319819</v>
      </c>
      <c r="AG170" s="184"/>
      <c r="AH170" s="184"/>
      <c r="AI170" s="184"/>
      <c r="AJ170" s="210" t="s">
        <v>2449</v>
      </c>
      <c r="AK170" s="38" t="s">
        <v>461</v>
      </c>
      <c r="AL170" s="38"/>
      <c r="AM170" s="38" t="s">
        <v>461</v>
      </c>
      <c r="AN170" s="38" t="b">
        <f t="shared" si="168"/>
        <v>1</v>
      </c>
      <c r="AO170" s="42">
        <v>2319819.0</v>
      </c>
      <c r="AP170" s="215" t="b">
        <f t="shared" si="8"/>
        <v>1</v>
      </c>
      <c r="AQ170" s="211"/>
      <c r="AR170" s="216">
        <f t="shared" si="9"/>
        <v>0</v>
      </c>
      <c r="AS170" s="217">
        <f t="shared" si="10"/>
        <v>0</v>
      </c>
      <c r="AT170" s="218">
        <f t="shared" si="11"/>
        <v>0</v>
      </c>
      <c r="AU170" s="453"/>
      <c r="AV170" s="46"/>
      <c r="AW170" s="46"/>
      <c r="AX170" s="46"/>
      <c r="AY170" s="46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56"/>
      <c r="BW170" s="56"/>
      <c r="BX170" s="56"/>
      <c r="BY170" s="56"/>
      <c r="BZ170" s="56"/>
      <c r="CA170" s="56"/>
      <c r="CB170" s="56"/>
      <c r="CC170" s="56"/>
      <c r="CD170" s="56"/>
    </row>
    <row r="171" ht="22.5" customHeight="1">
      <c r="A171" s="170">
        <f t="shared" si="12"/>
        <v>166</v>
      </c>
      <c r="B171" s="173" t="s">
        <v>2785</v>
      </c>
      <c r="C171" s="182" t="str">
        <f t="array" ref="C171">_xlfn.XLOOKUP(G171,DATABASE!$A$2:$A$806,DATABASE!$B$2:$B$806)</f>
        <v>ATM PN MODAL Jl. Trunojoyo No. 4, Ngadiluwih, Kedungpedaringan, Kepanjen</v>
      </c>
      <c r="D171" s="184" t="str">
        <f t="array" ref="D171">_xlfn.XLOOKUP(G171,DATABASE!$A$2:$A$808,DATABASE!$C$2:$C$808)</f>
        <v>ATM</v>
      </c>
      <c r="E171" s="184" t="s">
        <v>351</v>
      </c>
      <c r="F171" s="184" t="s">
        <v>243</v>
      </c>
      <c r="G171" s="184" t="s">
        <v>2464</v>
      </c>
      <c r="H171" s="184">
        <v>202512.0</v>
      </c>
      <c r="I171" s="184" t="s">
        <v>1258</v>
      </c>
      <c r="J171" s="182"/>
      <c r="K171" s="184"/>
      <c r="L171" s="294" t="s">
        <v>2466</v>
      </c>
      <c r="M171" s="303">
        <v>44200.0</v>
      </c>
      <c r="N171" s="191"/>
      <c r="O171" s="192">
        <v>1.26686</v>
      </c>
      <c r="P171" s="194"/>
      <c r="Q171" s="195">
        <f t="shared" ref="Q171:R171" si="190">(O171*24*3600*30/8)/100000</f>
        <v>4.1046264</v>
      </c>
      <c r="R171" s="195">
        <f t="shared" si="190"/>
        <v>0</v>
      </c>
      <c r="S171" s="200">
        <v>0.0</v>
      </c>
      <c r="T171" s="201">
        <f t="shared" si="14"/>
        <v>1</v>
      </c>
      <c r="U171" s="201">
        <v>0.99</v>
      </c>
      <c r="V171" s="182">
        <v>720.0</v>
      </c>
      <c r="W171" s="182">
        <f t="shared" si="3"/>
        <v>0</v>
      </c>
      <c r="X171" s="203" t="s">
        <v>291</v>
      </c>
      <c r="Y171" s="204">
        <v>1300000.0</v>
      </c>
      <c r="Z171" s="182"/>
      <c r="AA171" s="182"/>
      <c r="AB171" s="182"/>
      <c r="AC171" s="182"/>
      <c r="AD171" s="182"/>
      <c r="AE171" s="206">
        <f t="shared" si="151"/>
        <v>1300000</v>
      </c>
      <c r="AF171" s="207">
        <f t="shared" si="5"/>
        <v>1300000</v>
      </c>
      <c r="AG171" s="184"/>
      <c r="AH171" s="184"/>
      <c r="AI171" s="184"/>
      <c r="AJ171" s="210" t="s">
        <v>2464</v>
      </c>
      <c r="AK171" s="38" t="s">
        <v>1258</v>
      </c>
      <c r="AL171" s="38"/>
      <c r="AM171" s="41" t="s">
        <v>1258</v>
      </c>
      <c r="AN171" s="38" t="b">
        <f t="shared" si="168"/>
        <v>1</v>
      </c>
      <c r="AO171" s="42">
        <v>1300000.0</v>
      </c>
      <c r="AP171" s="215" t="b">
        <f t="shared" si="8"/>
        <v>1</v>
      </c>
      <c r="AQ171" s="211"/>
      <c r="AR171" s="216">
        <f t="shared" si="9"/>
        <v>0</v>
      </c>
      <c r="AS171" s="217">
        <f t="shared" si="10"/>
        <v>0</v>
      </c>
      <c r="AT171" s="218">
        <f t="shared" si="11"/>
        <v>0</v>
      </c>
      <c r="AU171" s="453"/>
      <c r="AV171" s="46"/>
      <c r="AW171" s="46"/>
      <c r="AX171" s="46"/>
      <c r="AY171" s="46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56"/>
      <c r="BW171" s="56"/>
      <c r="BX171" s="56"/>
      <c r="BY171" s="56"/>
      <c r="BZ171" s="56"/>
      <c r="CA171" s="56"/>
      <c r="CB171" s="56"/>
      <c r="CC171" s="56"/>
      <c r="CD171" s="56"/>
    </row>
    <row r="172" ht="22.5" customHeight="1">
      <c r="A172" s="170">
        <f t="shared" si="12"/>
        <v>167</v>
      </c>
      <c r="B172" s="173" t="s">
        <v>2785</v>
      </c>
      <c r="C172" s="182" t="str">
        <f t="array" ref="C172">_xlfn.XLOOKUP(G172,DATABASE!$A$2:$A$806,DATABASE!$B$2:$B$806)</f>
        <v>ATM Lingkungan Pendopo Kab Kepanjen ,Jl. Raya Panji No. 158 Kepanjen</v>
      </c>
      <c r="D172" s="184" t="str">
        <f t="array" ref="D172">_xlfn.XLOOKUP(G172,DATABASE!$A$2:$A$808,DATABASE!$C$2:$C$808)</f>
        <v>ATM</v>
      </c>
      <c r="E172" s="184" t="s">
        <v>351</v>
      </c>
      <c r="F172" s="184" t="s">
        <v>243</v>
      </c>
      <c r="G172" s="184" t="s">
        <v>2460</v>
      </c>
      <c r="H172" s="184">
        <v>202512.0</v>
      </c>
      <c r="I172" s="184" t="s">
        <v>1258</v>
      </c>
      <c r="J172" s="182"/>
      <c r="K172" s="184"/>
      <c r="L172" s="294" t="s">
        <v>2462</v>
      </c>
      <c r="M172" s="303">
        <v>44200.0</v>
      </c>
      <c r="N172" s="191"/>
      <c r="O172" s="192">
        <v>0.2706</v>
      </c>
      <c r="P172" s="194"/>
      <c r="Q172" s="195">
        <f t="shared" ref="Q172:R172" si="191">(O172*24*3600*30/8)/100000</f>
        <v>0.876744</v>
      </c>
      <c r="R172" s="195">
        <f t="shared" si="191"/>
        <v>0</v>
      </c>
      <c r="S172" s="200">
        <v>0.0</v>
      </c>
      <c r="T172" s="201">
        <f t="shared" si="14"/>
        <v>1</v>
      </c>
      <c r="U172" s="201">
        <v>0.99</v>
      </c>
      <c r="V172" s="182">
        <v>720.0</v>
      </c>
      <c r="W172" s="182">
        <f t="shared" si="3"/>
        <v>0</v>
      </c>
      <c r="X172" s="203" t="s">
        <v>291</v>
      </c>
      <c r="Y172" s="204">
        <v>1300000.0</v>
      </c>
      <c r="Z172" s="182"/>
      <c r="AA172" s="182"/>
      <c r="AB172" s="182"/>
      <c r="AC172" s="182"/>
      <c r="AD172" s="182"/>
      <c r="AE172" s="206">
        <f t="shared" si="151"/>
        <v>1300000</v>
      </c>
      <c r="AF172" s="207">
        <f t="shared" si="5"/>
        <v>1300000</v>
      </c>
      <c r="AG172" s="184"/>
      <c r="AH172" s="184"/>
      <c r="AI172" s="184"/>
      <c r="AJ172" s="210" t="s">
        <v>2460</v>
      </c>
      <c r="AK172" s="38" t="s">
        <v>1258</v>
      </c>
      <c r="AL172" s="38"/>
      <c r="AM172" s="41" t="s">
        <v>1258</v>
      </c>
      <c r="AN172" s="38" t="b">
        <f t="shared" si="168"/>
        <v>1</v>
      </c>
      <c r="AO172" s="42">
        <v>1300000.0</v>
      </c>
      <c r="AP172" s="215" t="b">
        <f t="shared" si="8"/>
        <v>1</v>
      </c>
      <c r="AQ172" s="211"/>
      <c r="AR172" s="216">
        <f t="shared" si="9"/>
        <v>0</v>
      </c>
      <c r="AS172" s="217">
        <f t="shared" si="10"/>
        <v>0</v>
      </c>
      <c r="AT172" s="218">
        <f t="shared" si="11"/>
        <v>0</v>
      </c>
      <c r="AU172" s="453"/>
      <c r="AV172" s="46"/>
      <c r="AW172" s="46"/>
      <c r="AX172" s="46"/>
      <c r="AY172" s="46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56"/>
      <c r="BW172" s="56"/>
      <c r="BX172" s="56"/>
      <c r="BY172" s="56"/>
      <c r="BZ172" s="56"/>
      <c r="CA172" s="56"/>
      <c r="CB172" s="56"/>
      <c r="CC172" s="56"/>
      <c r="CD172" s="56"/>
    </row>
    <row r="173" ht="22.5" customHeight="1">
      <c r="A173" s="170">
        <f t="shared" si="12"/>
        <v>168</v>
      </c>
      <c r="B173" s="173" t="s">
        <v>2785</v>
      </c>
      <c r="C173" s="182" t="str">
        <f t="array" ref="C173">_xlfn.XLOOKUP(G173,DATABASE!$A$2:$A$806,DATABASE!$B$2:$B$806)</f>
        <v>Payment Point Dishub Karanglo Jl. Ry Karanglo 71, Kel.Banjararum, Kec.Singosari, Kab. Malang</v>
      </c>
      <c r="D173" s="184" t="str">
        <f t="array" ref="D173">_xlfn.XLOOKUP(G173,DATABASE!$A$2:$A$808,DATABASE!$C$2:$C$808)</f>
        <v>PAYMENT POINT</v>
      </c>
      <c r="E173" s="184" t="s">
        <v>351</v>
      </c>
      <c r="F173" s="184" t="s">
        <v>243</v>
      </c>
      <c r="G173" s="184" t="s">
        <v>2407</v>
      </c>
      <c r="H173" s="184">
        <v>202512.0</v>
      </c>
      <c r="I173" s="184" t="s">
        <v>461</v>
      </c>
      <c r="J173" s="182"/>
      <c r="K173" s="184"/>
      <c r="L173" s="294" t="s">
        <v>2409</v>
      </c>
      <c r="M173" s="303">
        <v>44106.0</v>
      </c>
      <c r="N173" s="191"/>
      <c r="O173" s="192">
        <v>1.16594</v>
      </c>
      <c r="P173" s="194"/>
      <c r="Q173" s="195">
        <f t="shared" ref="Q173:R173" si="192">(O173*24*3600*30/8)/100000</f>
        <v>3.7776456</v>
      </c>
      <c r="R173" s="195">
        <f t="shared" si="192"/>
        <v>0</v>
      </c>
      <c r="S173" s="200">
        <v>0.0</v>
      </c>
      <c r="T173" s="201">
        <f t="shared" si="14"/>
        <v>1</v>
      </c>
      <c r="U173" s="201">
        <v>0.99</v>
      </c>
      <c r="V173" s="182">
        <v>720.0</v>
      </c>
      <c r="W173" s="182">
        <f t="shared" si="3"/>
        <v>0</v>
      </c>
      <c r="X173" s="203" t="s">
        <v>291</v>
      </c>
      <c r="Y173" s="204">
        <v>2319819.0</v>
      </c>
      <c r="Z173" s="182"/>
      <c r="AA173" s="182"/>
      <c r="AB173" s="182"/>
      <c r="AC173" s="182"/>
      <c r="AD173" s="182"/>
      <c r="AE173" s="206">
        <f t="shared" si="151"/>
        <v>2319819</v>
      </c>
      <c r="AF173" s="207">
        <f t="shared" si="5"/>
        <v>2319819</v>
      </c>
      <c r="AG173" s="184"/>
      <c r="AH173" s="184"/>
      <c r="AI173" s="184"/>
      <c r="AJ173" s="210" t="s">
        <v>2407</v>
      </c>
      <c r="AK173" s="38" t="s">
        <v>461</v>
      </c>
      <c r="AL173" s="38"/>
      <c r="AM173" s="38" t="s">
        <v>461</v>
      </c>
      <c r="AN173" s="38" t="b">
        <f t="shared" si="168"/>
        <v>1</v>
      </c>
      <c r="AO173" s="42">
        <v>2319819.0</v>
      </c>
      <c r="AP173" s="215" t="b">
        <f t="shared" si="8"/>
        <v>1</v>
      </c>
      <c r="AQ173" s="211"/>
      <c r="AR173" s="216">
        <f t="shared" si="9"/>
        <v>0</v>
      </c>
      <c r="AS173" s="217">
        <f t="shared" si="10"/>
        <v>0</v>
      </c>
      <c r="AT173" s="218">
        <f t="shared" si="11"/>
        <v>0</v>
      </c>
      <c r="AU173" s="453"/>
      <c r="AV173" s="46"/>
      <c r="AW173" s="46"/>
      <c r="AX173" s="46"/>
      <c r="AY173" s="46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56"/>
      <c r="BW173" s="56"/>
      <c r="BX173" s="56"/>
      <c r="BY173" s="56"/>
      <c r="BZ173" s="56"/>
      <c r="CA173" s="56"/>
      <c r="CB173" s="56"/>
      <c r="CC173" s="56"/>
      <c r="CD173" s="56"/>
    </row>
    <row r="174" ht="22.5" customHeight="1">
      <c r="A174" s="170">
        <f t="shared" si="12"/>
        <v>169</v>
      </c>
      <c r="B174" s="173" t="s">
        <v>2785</v>
      </c>
      <c r="C174" s="182" t="str">
        <f t="array" ref="C174">_xlfn.XLOOKUP(G174,DATABASE!$A$2:$A$806,DATABASE!$B$2:$B$806)</f>
        <v>ATM Kec Pagak Jl. Abdul Razak 1,Krajan,Pagak,Kab. Malang</v>
      </c>
      <c r="D174" s="184" t="str">
        <f t="array" ref="D174">_xlfn.XLOOKUP(G174,DATABASE!$A$2:$A$808,DATABASE!$C$2:$C$808)</f>
        <v>ATM</v>
      </c>
      <c r="E174" s="184" t="s">
        <v>351</v>
      </c>
      <c r="F174" s="184" t="s">
        <v>243</v>
      </c>
      <c r="G174" s="184" t="s">
        <v>2568</v>
      </c>
      <c r="H174" s="184">
        <v>202512.0</v>
      </c>
      <c r="I174" s="184" t="s">
        <v>1258</v>
      </c>
      <c r="J174" s="182"/>
      <c r="K174" s="184"/>
      <c r="L174" s="294" t="s">
        <v>2570</v>
      </c>
      <c r="M174" s="303">
        <v>44201.0</v>
      </c>
      <c r="N174" s="191"/>
      <c r="O174" s="192">
        <v>0.15103</v>
      </c>
      <c r="P174" s="194"/>
      <c r="Q174" s="195">
        <f t="shared" ref="Q174:R174" si="193">(O174*24*3600*30/8)/100000</f>
        <v>0.4893372</v>
      </c>
      <c r="R174" s="195">
        <f t="shared" si="193"/>
        <v>0</v>
      </c>
      <c r="S174" s="200">
        <v>0.0</v>
      </c>
      <c r="T174" s="201">
        <f t="shared" si="14"/>
        <v>1</v>
      </c>
      <c r="U174" s="201">
        <v>0.99</v>
      </c>
      <c r="V174" s="182">
        <v>720.0</v>
      </c>
      <c r="W174" s="182">
        <f t="shared" si="3"/>
        <v>0</v>
      </c>
      <c r="X174" s="203" t="s">
        <v>291</v>
      </c>
      <c r="Y174" s="204">
        <v>1300000.0</v>
      </c>
      <c r="Z174" s="182"/>
      <c r="AA174" s="182"/>
      <c r="AB174" s="182"/>
      <c r="AC174" s="182"/>
      <c r="AD174" s="182"/>
      <c r="AE174" s="206">
        <f t="shared" si="151"/>
        <v>1300000</v>
      </c>
      <c r="AF174" s="207">
        <f t="shared" si="5"/>
        <v>1300000</v>
      </c>
      <c r="AG174" s="184"/>
      <c r="AH174" s="184"/>
      <c r="AI174" s="184"/>
      <c r="AJ174" s="210" t="s">
        <v>2568</v>
      </c>
      <c r="AK174" s="38" t="s">
        <v>1258</v>
      </c>
      <c r="AL174" s="38"/>
      <c r="AM174" s="41" t="s">
        <v>1258</v>
      </c>
      <c r="AN174" s="38" t="b">
        <f t="shared" si="168"/>
        <v>1</v>
      </c>
      <c r="AO174" s="42">
        <v>1300000.0</v>
      </c>
      <c r="AP174" s="215" t="b">
        <f t="shared" si="8"/>
        <v>1</v>
      </c>
      <c r="AQ174" s="211"/>
      <c r="AR174" s="216">
        <f t="shared" si="9"/>
        <v>0</v>
      </c>
      <c r="AS174" s="217">
        <f t="shared" si="10"/>
        <v>0</v>
      </c>
      <c r="AT174" s="218">
        <f t="shared" si="11"/>
        <v>0</v>
      </c>
      <c r="AU174" s="453"/>
      <c r="AV174" s="46"/>
      <c r="AW174" s="46"/>
      <c r="AX174" s="46"/>
      <c r="AY174" s="46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56"/>
      <c r="BW174" s="56"/>
      <c r="BX174" s="56"/>
      <c r="BY174" s="56"/>
      <c r="BZ174" s="56"/>
      <c r="CA174" s="56"/>
      <c r="CB174" s="56"/>
      <c r="CC174" s="56"/>
      <c r="CD174" s="56"/>
    </row>
    <row r="175" ht="22.5" customHeight="1">
      <c r="A175" s="170">
        <f t="shared" si="12"/>
        <v>170</v>
      </c>
      <c r="B175" s="173" t="s">
        <v>2785</v>
      </c>
      <c r="C175" s="182" t="str">
        <f t="array" ref="C175">_xlfn.XLOOKUP(G175,DATABASE!$A$2:$A$806,DATABASE!$B$2:$B$806)</f>
        <v>Samsat Online Capem Dampit, Semeru Sel, Dampit</v>
      </c>
      <c r="D175" s="184" t="str">
        <f t="array" ref="D175">_xlfn.XLOOKUP(G175,DATABASE!$A$2:$A$808,DATABASE!$C$2:$C$808)</f>
        <v>SAMSAT ONLINE</v>
      </c>
      <c r="E175" s="184" t="s">
        <v>351</v>
      </c>
      <c r="F175" s="184" t="s">
        <v>243</v>
      </c>
      <c r="G175" s="184" t="s">
        <v>378</v>
      </c>
      <c r="H175" s="184">
        <v>202512.0</v>
      </c>
      <c r="I175" s="184" t="s">
        <v>480</v>
      </c>
      <c r="J175" s="182"/>
      <c r="K175" s="184"/>
      <c r="L175" s="294" t="s">
        <v>380</v>
      </c>
      <c r="M175" s="303">
        <v>42278.0</v>
      </c>
      <c r="N175" s="191"/>
      <c r="O175" s="192">
        <v>0.0012</v>
      </c>
      <c r="P175" s="194"/>
      <c r="Q175" s="195">
        <f t="shared" ref="Q175:R175" si="194">(O175*24*3600*30/8)/100000</f>
        <v>0.003888</v>
      </c>
      <c r="R175" s="195">
        <f t="shared" si="194"/>
        <v>0</v>
      </c>
      <c r="S175" s="200">
        <v>0.0</v>
      </c>
      <c r="T175" s="201">
        <f t="shared" si="14"/>
        <v>1</v>
      </c>
      <c r="U175" s="201">
        <v>0.99</v>
      </c>
      <c r="V175" s="182">
        <v>720.0</v>
      </c>
      <c r="W175" s="182">
        <f t="shared" si="3"/>
        <v>0</v>
      </c>
      <c r="X175" s="203" t="s">
        <v>291</v>
      </c>
      <c r="Y175" s="204">
        <v>1950000.0</v>
      </c>
      <c r="Z175" s="182"/>
      <c r="AA175" s="182"/>
      <c r="AB175" s="182"/>
      <c r="AC175" s="182"/>
      <c r="AD175" s="182"/>
      <c r="AE175" s="206">
        <f t="shared" si="151"/>
        <v>1950000</v>
      </c>
      <c r="AF175" s="207">
        <f t="shared" si="5"/>
        <v>1950000</v>
      </c>
      <c r="AG175" s="184"/>
      <c r="AH175" s="184"/>
      <c r="AI175" s="184"/>
      <c r="AJ175" s="210" t="s">
        <v>378</v>
      </c>
      <c r="AK175" s="38" t="s">
        <v>480</v>
      </c>
      <c r="AL175" s="38"/>
      <c r="AM175" s="38" t="str">
        <f t="shared" ref="AM175:AM178" si="196">VLOOKUP(AJ175,'[1]Master Jaringan Des 2025(792)'!$D$2:$E$795,2,0)</f>
        <v>#REF!</v>
      </c>
      <c r="AN175" s="38" t="str">
        <f t="shared" si="168"/>
        <v>#REF!</v>
      </c>
      <c r="AO175" s="42">
        <v>1950000.0</v>
      </c>
      <c r="AP175" s="215" t="b">
        <f t="shared" si="8"/>
        <v>1</v>
      </c>
      <c r="AQ175" s="211"/>
      <c r="AR175" s="216">
        <f t="shared" si="9"/>
        <v>0</v>
      </c>
      <c r="AS175" s="217">
        <f t="shared" si="10"/>
        <v>0</v>
      </c>
      <c r="AT175" s="218">
        <f t="shared" si="11"/>
        <v>0</v>
      </c>
      <c r="AU175" s="453"/>
      <c r="AV175" s="46"/>
      <c r="AW175" s="46"/>
      <c r="AX175" s="46"/>
      <c r="AY175" s="46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56"/>
      <c r="BW175" s="56"/>
      <c r="BX175" s="56"/>
      <c r="BY175" s="56"/>
      <c r="BZ175" s="56"/>
      <c r="CA175" s="56"/>
      <c r="CB175" s="56"/>
      <c r="CC175" s="56"/>
      <c r="CD175" s="56"/>
    </row>
    <row r="176" ht="22.5" customHeight="1">
      <c r="A176" s="170">
        <f t="shared" si="12"/>
        <v>171</v>
      </c>
      <c r="B176" s="173" t="s">
        <v>2785</v>
      </c>
      <c r="C176" s="182" t="str">
        <f t="array" ref="C176">_xlfn.XLOOKUP(G176,DATABASE!$A$2:$A$806,DATABASE!$B$2:$B$806)</f>
        <v>Payment Point Alun-alun Kt u/ DIPENDA Jl. Merdeka Barat</v>
      </c>
      <c r="D176" s="184" t="str">
        <f t="array" ref="D176">_xlfn.XLOOKUP(G176,DATABASE!$A$2:$A$808,DATABASE!$C$2:$C$808)</f>
        <v>PAYMENT POINT</v>
      </c>
      <c r="E176" s="184" t="s">
        <v>351</v>
      </c>
      <c r="F176" s="184" t="s">
        <v>243</v>
      </c>
      <c r="G176" s="184" t="s">
        <v>220</v>
      </c>
      <c r="H176" s="184">
        <v>202512.0</v>
      </c>
      <c r="I176" s="184" t="s">
        <v>480</v>
      </c>
      <c r="J176" s="182"/>
      <c r="K176" s="184"/>
      <c r="L176" s="294" t="s">
        <v>222</v>
      </c>
      <c r="M176" s="303">
        <v>42106.0</v>
      </c>
      <c r="N176" s="191"/>
      <c r="O176" s="192">
        <v>13.21</v>
      </c>
      <c r="P176" s="194"/>
      <c r="Q176" s="195">
        <f t="shared" ref="Q176:R176" si="195">(O176*24*3600*30/8)/100000</f>
        <v>42.8004</v>
      </c>
      <c r="R176" s="195">
        <f t="shared" si="195"/>
        <v>0</v>
      </c>
      <c r="S176" s="200">
        <v>0.0</v>
      </c>
      <c r="T176" s="201">
        <f t="shared" si="14"/>
        <v>1</v>
      </c>
      <c r="U176" s="201">
        <v>0.99</v>
      </c>
      <c r="V176" s="182">
        <v>720.0</v>
      </c>
      <c r="W176" s="182">
        <f t="shared" si="3"/>
        <v>0</v>
      </c>
      <c r="X176" s="203" t="s">
        <v>291</v>
      </c>
      <c r="Y176" s="204">
        <v>1950000.0</v>
      </c>
      <c r="Z176" s="182"/>
      <c r="AA176" s="182"/>
      <c r="AB176" s="182"/>
      <c r="AC176" s="182"/>
      <c r="AD176" s="182"/>
      <c r="AE176" s="206">
        <f t="shared" si="151"/>
        <v>1950000</v>
      </c>
      <c r="AF176" s="207">
        <f t="shared" si="5"/>
        <v>1950000</v>
      </c>
      <c r="AG176" s="184"/>
      <c r="AH176" s="184"/>
      <c r="AI176" s="184"/>
      <c r="AJ176" s="210" t="s">
        <v>220</v>
      </c>
      <c r="AK176" s="38" t="s">
        <v>480</v>
      </c>
      <c r="AL176" s="38"/>
      <c r="AM176" s="38" t="str">
        <f t="shared" si="196"/>
        <v>#REF!</v>
      </c>
      <c r="AN176" s="38" t="str">
        <f t="shared" si="168"/>
        <v>#REF!</v>
      </c>
      <c r="AO176" s="42">
        <v>1950000.0</v>
      </c>
      <c r="AP176" s="215" t="b">
        <f t="shared" si="8"/>
        <v>1</v>
      </c>
      <c r="AQ176" s="211"/>
      <c r="AR176" s="216">
        <f t="shared" si="9"/>
        <v>0</v>
      </c>
      <c r="AS176" s="217">
        <f t="shared" si="10"/>
        <v>0</v>
      </c>
      <c r="AT176" s="218">
        <f t="shared" si="11"/>
        <v>0</v>
      </c>
      <c r="AU176" s="453"/>
      <c r="AV176" s="46"/>
      <c r="AW176" s="46"/>
      <c r="AX176" s="46"/>
      <c r="AY176" s="46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56"/>
      <c r="BW176" s="56"/>
      <c r="BX176" s="56"/>
      <c r="BY176" s="56"/>
      <c r="BZ176" s="56"/>
      <c r="CA176" s="56"/>
      <c r="CB176" s="56"/>
      <c r="CC176" s="56"/>
      <c r="CD176" s="56"/>
    </row>
    <row r="177" ht="22.5" customHeight="1">
      <c r="A177" s="170">
        <f t="shared" si="12"/>
        <v>172</v>
      </c>
      <c r="B177" s="173" t="s">
        <v>2785</v>
      </c>
      <c r="C177" s="182" t="str">
        <f t="array" ref="C177">_xlfn.XLOOKUP(G177,DATABASE!$A$2:$A$806,DATABASE!$B$2:$B$806)</f>
        <v>Capem Turen, Jl Panglima Sudirman No 81 Turen Malang</v>
      </c>
      <c r="D177" s="184" t="str">
        <f t="array" ref="D177">_xlfn.XLOOKUP(G177,DATABASE!$A$2:$A$808,DATABASE!$C$2:$C$808)</f>
        <v>CAPEM</v>
      </c>
      <c r="E177" s="184" t="s">
        <v>351</v>
      </c>
      <c r="F177" s="184" t="s">
        <v>243</v>
      </c>
      <c r="G177" s="184" t="s">
        <v>1397</v>
      </c>
      <c r="H177" s="184">
        <v>202512.0</v>
      </c>
      <c r="I177" s="184" t="s">
        <v>753</v>
      </c>
      <c r="J177" s="182"/>
      <c r="K177" s="184"/>
      <c r="L177" s="294" t="s">
        <v>1399</v>
      </c>
      <c r="M177" s="295" t="s">
        <v>2912</v>
      </c>
      <c r="N177" s="191"/>
      <c r="O177" s="192">
        <v>16.89</v>
      </c>
      <c r="P177" s="194"/>
      <c r="Q177" s="195">
        <f t="shared" ref="Q177:R177" si="197">(O177*24*3600*30/8)/100000</f>
        <v>54.7236</v>
      </c>
      <c r="R177" s="195">
        <f t="shared" si="197"/>
        <v>0</v>
      </c>
      <c r="S177" s="200">
        <v>0.0</v>
      </c>
      <c r="T177" s="201">
        <f t="shared" si="14"/>
        <v>1</v>
      </c>
      <c r="U177" s="201">
        <v>0.99</v>
      </c>
      <c r="V177" s="182">
        <v>720.0</v>
      </c>
      <c r="W177" s="182">
        <f t="shared" si="3"/>
        <v>0</v>
      </c>
      <c r="X177" s="203" t="s">
        <v>291</v>
      </c>
      <c r="Y177" s="204">
        <v>2792792.0</v>
      </c>
      <c r="Z177" s="182"/>
      <c r="AA177" s="182"/>
      <c r="AB177" s="182"/>
      <c r="AC177" s="182"/>
      <c r="AD177" s="182"/>
      <c r="AE177" s="206">
        <f t="shared" si="151"/>
        <v>2792792</v>
      </c>
      <c r="AF177" s="207">
        <f t="shared" si="5"/>
        <v>2792792</v>
      </c>
      <c r="AG177" s="184"/>
      <c r="AH177" s="184"/>
      <c r="AI177" s="184"/>
      <c r="AJ177" s="210" t="s">
        <v>1397</v>
      </c>
      <c r="AK177" s="38" t="s">
        <v>753</v>
      </c>
      <c r="AL177" s="38"/>
      <c r="AM177" s="38" t="str">
        <f t="shared" si="196"/>
        <v>#REF!</v>
      </c>
      <c r="AN177" s="38" t="str">
        <f t="shared" si="168"/>
        <v>#REF!</v>
      </c>
      <c r="AO177" s="42">
        <v>2792792.0</v>
      </c>
      <c r="AP177" s="215" t="b">
        <f t="shared" si="8"/>
        <v>1</v>
      </c>
      <c r="AQ177" s="211"/>
      <c r="AR177" s="216">
        <f t="shared" si="9"/>
        <v>0</v>
      </c>
      <c r="AS177" s="217">
        <f t="shared" si="10"/>
        <v>0</v>
      </c>
      <c r="AT177" s="218">
        <f t="shared" si="11"/>
        <v>0</v>
      </c>
      <c r="AU177" s="453"/>
      <c r="AV177" s="46"/>
      <c r="AW177" s="46"/>
      <c r="AX177" s="46"/>
      <c r="AY177" s="46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56"/>
      <c r="BW177" s="56"/>
      <c r="BX177" s="56"/>
      <c r="BY177" s="56"/>
      <c r="BZ177" s="56"/>
      <c r="CA177" s="56"/>
      <c r="CB177" s="56"/>
      <c r="CC177" s="56"/>
      <c r="CD177" s="56"/>
    </row>
    <row r="178" ht="22.5" customHeight="1">
      <c r="A178" s="170">
        <f t="shared" si="12"/>
        <v>173</v>
      </c>
      <c r="B178" s="173" t="s">
        <v>2785</v>
      </c>
      <c r="C178" s="182" t="str">
        <f t="array" ref="C178">_xlfn.XLOOKUP(G178,DATABASE!$A$2:$A$806,DATABASE!$B$2:$B$806)</f>
        <v>Capem Dampit, Jl Sumber Kembar No 1 Dampit Malang</v>
      </c>
      <c r="D178" s="184" t="str">
        <f t="array" ref="D178">_xlfn.XLOOKUP(G178,DATABASE!$A$2:$A$808,DATABASE!$C$2:$C$808)</f>
        <v>CAPEM</v>
      </c>
      <c r="E178" s="184" t="s">
        <v>351</v>
      </c>
      <c r="F178" s="184" t="s">
        <v>243</v>
      </c>
      <c r="G178" s="184" t="s">
        <v>1400</v>
      </c>
      <c r="H178" s="184">
        <v>202512.0</v>
      </c>
      <c r="I178" s="184" t="s">
        <v>753</v>
      </c>
      <c r="J178" s="182"/>
      <c r="K178" s="184"/>
      <c r="L178" s="294" t="s">
        <v>1402</v>
      </c>
      <c r="M178" s="295" t="s">
        <v>2912</v>
      </c>
      <c r="N178" s="191"/>
      <c r="O178" s="192">
        <v>3.6</v>
      </c>
      <c r="P178" s="194"/>
      <c r="Q178" s="195">
        <f t="shared" ref="Q178:R178" si="198">(O178*24*3600*30/8)/100000</f>
        <v>11.664</v>
      </c>
      <c r="R178" s="195">
        <f t="shared" si="198"/>
        <v>0</v>
      </c>
      <c r="S178" s="200">
        <v>0.0</v>
      </c>
      <c r="T178" s="201">
        <f t="shared" si="14"/>
        <v>1</v>
      </c>
      <c r="U178" s="201">
        <v>0.99</v>
      </c>
      <c r="V178" s="182">
        <v>720.0</v>
      </c>
      <c r="W178" s="182">
        <f t="shared" si="3"/>
        <v>0</v>
      </c>
      <c r="X178" s="203" t="s">
        <v>291</v>
      </c>
      <c r="Y178" s="204">
        <v>2792792.0</v>
      </c>
      <c r="Z178" s="182"/>
      <c r="AA178" s="182"/>
      <c r="AB178" s="182"/>
      <c r="AC178" s="182"/>
      <c r="AD178" s="182"/>
      <c r="AE178" s="206">
        <f t="shared" si="151"/>
        <v>2792792</v>
      </c>
      <c r="AF178" s="207">
        <f t="shared" si="5"/>
        <v>2792792</v>
      </c>
      <c r="AG178" s="184"/>
      <c r="AH178" s="184"/>
      <c r="AI178" s="184"/>
      <c r="AJ178" s="210" t="s">
        <v>1400</v>
      </c>
      <c r="AK178" s="38" t="s">
        <v>753</v>
      </c>
      <c r="AL178" s="38"/>
      <c r="AM178" s="38" t="str">
        <f t="shared" si="196"/>
        <v>#REF!</v>
      </c>
      <c r="AN178" s="38" t="str">
        <f t="shared" si="168"/>
        <v>#REF!</v>
      </c>
      <c r="AO178" s="42">
        <v>2792792.0</v>
      </c>
      <c r="AP178" s="215" t="b">
        <f t="shared" si="8"/>
        <v>1</v>
      </c>
      <c r="AQ178" s="211"/>
      <c r="AR178" s="216">
        <f t="shared" si="9"/>
        <v>0</v>
      </c>
      <c r="AS178" s="217">
        <f t="shared" si="10"/>
        <v>0</v>
      </c>
      <c r="AT178" s="218">
        <f t="shared" si="11"/>
        <v>0</v>
      </c>
      <c r="AU178" s="533"/>
      <c r="AV178" s="46"/>
      <c r="AW178" s="46"/>
      <c r="AX178" s="46"/>
      <c r="AY178" s="46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56"/>
      <c r="BW178" s="56"/>
      <c r="BX178" s="56"/>
      <c r="BY178" s="56"/>
      <c r="BZ178" s="56"/>
      <c r="CA178" s="56"/>
      <c r="CB178" s="56"/>
      <c r="CC178" s="56"/>
      <c r="CD178" s="56"/>
    </row>
    <row r="179" ht="22.5" customHeight="1">
      <c r="A179" s="170">
        <f t="shared" si="12"/>
        <v>174</v>
      </c>
      <c r="B179" s="173" t="s">
        <v>2785</v>
      </c>
      <c r="C179" s="182" t="str">
        <f t="array" ref="C179">_xlfn.XLOOKUP(G179,DATABASE!$A$2:$A$806,DATABASE!$B$2:$B$806)</f>
        <v>PBB Online Gedung Dispenda, Jl Merdeka Timr No 3 Kab. Malang</v>
      </c>
      <c r="D179" s="184" t="str">
        <f t="array" ref="D179">_xlfn.XLOOKUP(G179,DATABASE!$A$2:$A$808,DATABASE!$C$2:$C$808)</f>
        <v>PBB</v>
      </c>
      <c r="E179" s="184" t="s">
        <v>351</v>
      </c>
      <c r="F179" s="184" t="s">
        <v>243</v>
      </c>
      <c r="G179" s="184" t="s">
        <v>780</v>
      </c>
      <c r="H179" s="184">
        <v>202512.0</v>
      </c>
      <c r="I179" s="184" t="s">
        <v>461</v>
      </c>
      <c r="J179" s="182"/>
      <c r="K179" s="184"/>
      <c r="L179" s="294" t="s">
        <v>782</v>
      </c>
      <c r="M179" s="303">
        <v>43745.0</v>
      </c>
      <c r="N179" s="191"/>
      <c r="O179" s="192">
        <v>82.78</v>
      </c>
      <c r="P179" s="194"/>
      <c r="Q179" s="195">
        <f t="shared" ref="Q179:R179" si="199">(O179*24*3600*30/8)/100000</f>
        <v>268.2072</v>
      </c>
      <c r="R179" s="195">
        <f t="shared" si="199"/>
        <v>0</v>
      </c>
      <c r="S179" s="200">
        <v>0.0</v>
      </c>
      <c r="T179" s="201">
        <f t="shared" si="14"/>
        <v>1</v>
      </c>
      <c r="U179" s="201">
        <v>0.99</v>
      </c>
      <c r="V179" s="182">
        <v>720.0</v>
      </c>
      <c r="W179" s="182">
        <f t="shared" si="3"/>
        <v>0</v>
      </c>
      <c r="X179" s="203" t="s">
        <v>291</v>
      </c>
      <c r="Y179" s="204">
        <v>2319819.0</v>
      </c>
      <c r="Z179" s="182"/>
      <c r="AA179" s="182"/>
      <c r="AB179" s="182"/>
      <c r="AC179" s="182"/>
      <c r="AD179" s="182"/>
      <c r="AE179" s="206">
        <f t="shared" si="151"/>
        <v>2319819</v>
      </c>
      <c r="AF179" s="207">
        <f t="shared" si="5"/>
        <v>2319819</v>
      </c>
      <c r="AG179" s="184"/>
      <c r="AH179" s="184"/>
      <c r="AI179" s="184"/>
      <c r="AJ179" s="210" t="s">
        <v>780</v>
      </c>
      <c r="AK179" s="38" t="s">
        <v>461</v>
      </c>
      <c r="AL179" s="38"/>
      <c r="AM179" s="38" t="s">
        <v>461</v>
      </c>
      <c r="AN179" s="38" t="b">
        <f t="shared" si="168"/>
        <v>1</v>
      </c>
      <c r="AO179" s="42">
        <v>2319819.0</v>
      </c>
      <c r="AP179" s="215" t="b">
        <f t="shared" si="8"/>
        <v>1</v>
      </c>
      <c r="AQ179" s="211"/>
      <c r="AR179" s="216">
        <f t="shared" si="9"/>
        <v>0</v>
      </c>
      <c r="AS179" s="217">
        <f t="shared" si="10"/>
        <v>0</v>
      </c>
      <c r="AT179" s="218">
        <f t="shared" si="11"/>
        <v>0</v>
      </c>
      <c r="AU179" s="453"/>
      <c r="AV179" s="46"/>
      <c r="AW179" s="46"/>
      <c r="AX179" s="46"/>
      <c r="AY179" s="46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56"/>
      <c r="BW179" s="56"/>
      <c r="BX179" s="56"/>
      <c r="BY179" s="56"/>
      <c r="BZ179" s="56"/>
      <c r="CA179" s="56"/>
      <c r="CB179" s="56"/>
      <c r="CC179" s="56"/>
      <c r="CD179" s="56"/>
    </row>
    <row r="180" ht="22.5" customHeight="1">
      <c r="A180" s="170">
        <f t="shared" si="12"/>
        <v>175</v>
      </c>
      <c r="B180" s="173" t="s">
        <v>2907</v>
      </c>
      <c r="C180" s="182" t="str">
        <f t="array" ref="C180">_xlfn.XLOOKUP(G180,DATABASE!$A$2:$A$806,DATABASE!$B$2:$B$806)</f>
        <v>Cabang Batu, Jl.Panglima Sudirman 88 , Batu</v>
      </c>
      <c r="D180" s="184" t="str">
        <f t="array" ref="D180">_xlfn.XLOOKUP(G180,DATABASE!$A$2:$A$808,DATABASE!$C$2:$C$808)</f>
        <v>CABANG</v>
      </c>
      <c r="E180" s="184" t="s">
        <v>351</v>
      </c>
      <c r="F180" s="184" t="s">
        <v>243</v>
      </c>
      <c r="G180" s="184" t="s">
        <v>951</v>
      </c>
      <c r="H180" s="184">
        <v>202512.0</v>
      </c>
      <c r="I180" s="184" t="s">
        <v>575</v>
      </c>
      <c r="J180" s="182"/>
      <c r="K180" s="184"/>
      <c r="L180" s="294" t="s">
        <v>953</v>
      </c>
      <c r="M180" s="303">
        <v>43375.0</v>
      </c>
      <c r="N180" s="191"/>
      <c r="O180" s="192">
        <v>6.65</v>
      </c>
      <c r="P180" s="194"/>
      <c r="Q180" s="195">
        <f t="shared" ref="Q180:R180" si="200">(O180*24*3600*30/8)/100000</f>
        <v>21.546</v>
      </c>
      <c r="R180" s="195">
        <f t="shared" si="200"/>
        <v>0</v>
      </c>
      <c r="S180" s="200">
        <v>0.0</v>
      </c>
      <c r="T180" s="201">
        <f t="shared" si="14"/>
        <v>1</v>
      </c>
      <c r="U180" s="201">
        <v>0.99</v>
      </c>
      <c r="V180" s="182">
        <v>720.0</v>
      </c>
      <c r="W180" s="182">
        <f t="shared" si="3"/>
        <v>0</v>
      </c>
      <c r="X180" s="203" t="s">
        <v>291</v>
      </c>
      <c r="Y180" s="204">
        <v>3671171.0</v>
      </c>
      <c r="Z180" s="182"/>
      <c r="AA180" s="182"/>
      <c r="AB180" s="182"/>
      <c r="AC180" s="182"/>
      <c r="AD180" s="182"/>
      <c r="AE180" s="206">
        <f t="shared" si="151"/>
        <v>3671171</v>
      </c>
      <c r="AF180" s="207">
        <f t="shared" si="5"/>
        <v>3671171</v>
      </c>
      <c r="AG180" s="207">
        <v>3.0835488E7</v>
      </c>
      <c r="AH180" s="184"/>
      <c r="AI180" s="184"/>
      <c r="AJ180" s="210" t="s">
        <v>951</v>
      </c>
      <c r="AK180" s="38" t="s">
        <v>575</v>
      </c>
      <c r="AL180" s="38"/>
      <c r="AM180" s="38" t="str">
        <f>VLOOKUP(AJ180,'[1]Master Jaringan Des 2025(792)'!$D$2:$E$795,2,0)</f>
        <v>#REF!</v>
      </c>
      <c r="AN180" s="38" t="str">
        <f t="shared" si="168"/>
        <v>#REF!</v>
      </c>
      <c r="AO180" s="42">
        <v>3671171.0</v>
      </c>
      <c r="AP180" s="215" t="b">
        <f t="shared" si="8"/>
        <v>1</v>
      </c>
      <c r="AQ180" s="211"/>
      <c r="AR180" s="216">
        <f t="shared" si="9"/>
        <v>0</v>
      </c>
      <c r="AS180" s="217">
        <f t="shared" si="10"/>
        <v>0</v>
      </c>
      <c r="AT180" s="218">
        <f t="shared" si="11"/>
        <v>0</v>
      </c>
      <c r="AU180" s="453"/>
      <c r="AV180" s="46"/>
      <c r="AW180" s="46"/>
      <c r="AX180" s="46"/>
      <c r="AY180" s="46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56"/>
      <c r="BW180" s="56"/>
      <c r="BX180" s="56"/>
      <c r="BY180" s="56"/>
      <c r="BZ180" s="56"/>
      <c r="CA180" s="56"/>
      <c r="CB180" s="56"/>
      <c r="CC180" s="56"/>
      <c r="CD180" s="56"/>
    </row>
    <row r="181" ht="22.5" customHeight="1">
      <c r="A181" s="170">
        <f t="shared" si="12"/>
        <v>176</v>
      </c>
      <c r="B181" s="173" t="s">
        <v>2907</v>
      </c>
      <c r="C181" s="182" t="str">
        <f t="array" ref="C181">_xlfn.XLOOKUP(G181,DATABASE!$A$2:$A$806,DATABASE!$B$2:$B$806)</f>
        <v>PBB Dispenda Batu, Rk. Batu Galeri Blk A1-A3 Batu</v>
      </c>
      <c r="D181" s="184" t="str">
        <f t="array" ref="D181">_xlfn.XLOOKUP(G181,DATABASE!$A$2:$A$808,DATABASE!$C$2:$C$808)</f>
        <v>PBB</v>
      </c>
      <c r="E181" s="184" t="s">
        <v>351</v>
      </c>
      <c r="F181" s="184" t="s">
        <v>243</v>
      </c>
      <c r="G181" s="184" t="s">
        <v>625</v>
      </c>
      <c r="H181" s="184">
        <v>202512.0</v>
      </c>
      <c r="I181" s="184" t="s">
        <v>461</v>
      </c>
      <c r="J181" s="182"/>
      <c r="K181" s="184"/>
      <c r="L181" s="294" t="s">
        <v>627</v>
      </c>
      <c r="M181" s="303">
        <v>43165.0</v>
      </c>
      <c r="N181" s="191"/>
      <c r="O181" s="192">
        <v>5.88</v>
      </c>
      <c r="P181" s="194"/>
      <c r="Q181" s="195">
        <f t="shared" ref="Q181:R181" si="201">(O181*24*3600*30/8)/100000</f>
        <v>19.0512</v>
      </c>
      <c r="R181" s="195">
        <f t="shared" si="201"/>
        <v>0</v>
      </c>
      <c r="S181" s="200">
        <v>0.0</v>
      </c>
      <c r="T181" s="201">
        <f t="shared" si="14"/>
        <v>1</v>
      </c>
      <c r="U181" s="201">
        <v>0.99</v>
      </c>
      <c r="V181" s="182">
        <v>720.0</v>
      </c>
      <c r="W181" s="182">
        <f t="shared" si="3"/>
        <v>0</v>
      </c>
      <c r="X181" s="203" t="s">
        <v>291</v>
      </c>
      <c r="Y181" s="204">
        <v>2319819.0</v>
      </c>
      <c r="Z181" s="182"/>
      <c r="AA181" s="182"/>
      <c r="AB181" s="182"/>
      <c r="AC181" s="182"/>
      <c r="AD181" s="182"/>
      <c r="AE181" s="206">
        <f t="shared" si="151"/>
        <v>2319819</v>
      </c>
      <c r="AF181" s="207">
        <f t="shared" si="5"/>
        <v>2319819</v>
      </c>
      <c r="AG181" s="184"/>
      <c r="AH181" s="184"/>
      <c r="AI181" s="184"/>
      <c r="AJ181" s="210" t="s">
        <v>625</v>
      </c>
      <c r="AK181" s="38" t="s">
        <v>461</v>
      </c>
      <c r="AL181" s="38"/>
      <c r="AM181" s="38" t="s">
        <v>461</v>
      </c>
      <c r="AN181" s="38" t="b">
        <f t="shared" si="168"/>
        <v>1</v>
      </c>
      <c r="AO181" s="42">
        <v>2319819.0</v>
      </c>
      <c r="AP181" s="215" t="b">
        <f t="shared" si="8"/>
        <v>1</v>
      </c>
      <c r="AQ181" s="211"/>
      <c r="AR181" s="216">
        <f t="shared" si="9"/>
        <v>0</v>
      </c>
      <c r="AS181" s="217">
        <f t="shared" si="10"/>
        <v>0</v>
      </c>
      <c r="AT181" s="218">
        <f t="shared" si="11"/>
        <v>0</v>
      </c>
      <c r="AU181" s="453"/>
      <c r="AV181" s="46"/>
      <c r="AW181" s="46"/>
      <c r="AX181" s="46"/>
      <c r="AY181" s="46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56"/>
      <c r="BW181" s="56"/>
      <c r="BX181" s="56"/>
      <c r="BY181" s="56"/>
      <c r="BZ181" s="56"/>
      <c r="CA181" s="56"/>
      <c r="CB181" s="56"/>
      <c r="CC181" s="56"/>
      <c r="CD181" s="56"/>
    </row>
    <row r="182" ht="22.5" customHeight="1">
      <c r="A182" s="170">
        <f t="shared" si="12"/>
        <v>177</v>
      </c>
      <c r="B182" s="173" t="s">
        <v>2907</v>
      </c>
      <c r="C182" s="182" t="str">
        <f t="array" ref="C182">_xlfn.XLOOKUP(G182,DATABASE!$A$2:$A$806,DATABASE!$B$2:$B$806)</f>
        <v>Payment Point Junrejo, Jl Diponegoro No 17, Junrejo, Batu</v>
      </c>
      <c r="D182" s="184" t="str">
        <f t="array" ref="D182">_xlfn.XLOOKUP(G182,DATABASE!$A$2:$A$808,DATABASE!$C$2:$C$808)</f>
        <v>PAYMENT POINT</v>
      </c>
      <c r="E182" s="184" t="s">
        <v>351</v>
      </c>
      <c r="F182" s="184" t="s">
        <v>243</v>
      </c>
      <c r="G182" s="184" t="s">
        <v>2690</v>
      </c>
      <c r="H182" s="184">
        <v>202512.0</v>
      </c>
      <c r="I182" s="184" t="s">
        <v>461</v>
      </c>
      <c r="J182" s="182"/>
      <c r="K182" s="184"/>
      <c r="L182" s="294" t="s">
        <v>2692</v>
      </c>
      <c r="M182" s="295" t="s">
        <v>2953</v>
      </c>
      <c r="N182" s="191"/>
      <c r="O182" s="192">
        <v>1.36505</v>
      </c>
      <c r="P182" s="194"/>
      <c r="Q182" s="195">
        <f t="shared" ref="Q182:R182" si="202">(O182*24*3600*30/8)/100000</f>
        <v>4.422762</v>
      </c>
      <c r="R182" s="195">
        <f t="shared" si="202"/>
        <v>0</v>
      </c>
      <c r="S182" s="200">
        <v>0.0</v>
      </c>
      <c r="T182" s="201">
        <f t="shared" si="14"/>
        <v>1</v>
      </c>
      <c r="U182" s="201">
        <v>0.99</v>
      </c>
      <c r="V182" s="182">
        <v>720.0</v>
      </c>
      <c r="W182" s="182">
        <f t="shared" si="3"/>
        <v>0</v>
      </c>
      <c r="X182" s="203" t="s">
        <v>291</v>
      </c>
      <c r="Y182" s="204">
        <v>2319819.0</v>
      </c>
      <c r="Z182" s="182"/>
      <c r="AA182" s="182"/>
      <c r="AB182" s="182"/>
      <c r="AC182" s="182"/>
      <c r="AD182" s="182"/>
      <c r="AE182" s="206">
        <f t="shared" si="151"/>
        <v>2319819</v>
      </c>
      <c r="AF182" s="207">
        <f t="shared" si="5"/>
        <v>2319819</v>
      </c>
      <c r="AG182" s="184"/>
      <c r="AH182" s="184"/>
      <c r="AI182" s="184"/>
      <c r="AJ182" s="210" t="s">
        <v>2690</v>
      </c>
      <c r="AK182" s="38" t="s">
        <v>461</v>
      </c>
      <c r="AL182" s="38"/>
      <c r="AM182" s="38" t="str">
        <f t="shared" ref="AM182:AM187" si="204">VLOOKUP(AJ182,'[1]Master Jaringan Des 2025(792)'!$D$2:$E$795,2,0)</f>
        <v>#REF!</v>
      </c>
      <c r="AN182" s="38" t="str">
        <f t="shared" si="168"/>
        <v>#REF!</v>
      </c>
      <c r="AO182" s="42">
        <v>2319819.0</v>
      </c>
      <c r="AP182" s="215" t="b">
        <f t="shared" si="8"/>
        <v>1</v>
      </c>
      <c r="AQ182" s="211"/>
      <c r="AR182" s="216">
        <f t="shared" si="9"/>
        <v>0</v>
      </c>
      <c r="AS182" s="217">
        <f t="shared" si="10"/>
        <v>0</v>
      </c>
      <c r="AT182" s="218">
        <f t="shared" si="11"/>
        <v>0</v>
      </c>
      <c r="AU182" s="453"/>
      <c r="AV182" s="46"/>
      <c r="AW182" s="46"/>
      <c r="AX182" s="46"/>
      <c r="AY182" s="46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56"/>
      <c r="BW182" s="56"/>
      <c r="BX182" s="56"/>
      <c r="BY182" s="56"/>
      <c r="BZ182" s="56"/>
      <c r="CA182" s="56"/>
      <c r="CB182" s="56"/>
      <c r="CC182" s="56"/>
      <c r="CD182" s="56"/>
    </row>
    <row r="183" ht="22.5" customHeight="1">
      <c r="A183" s="170">
        <f t="shared" si="12"/>
        <v>178</v>
      </c>
      <c r="B183" s="173" t="s">
        <v>2907</v>
      </c>
      <c r="C183" s="182" t="str">
        <f t="array" ref="C183">_xlfn.XLOOKUP(G183,DATABASE!$A$2:$A$806,DATABASE!$B$2:$B$806)</f>
        <v>ATM SPBU, Jl Ir. Soekarno, Junrejo, Batu</v>
      </c>
      <c r="D183" s="184" t="str">
        <f t="array" ref="D183">_xlfn.XLOOKUP(G183,DATABASE!$A$2:$A$808,DATABASE!$C$2:$C$808)</f>
        <v>ATM</v>
      </c>
      <c r="E183" s="184" t="s">
        <v>351</v>
      </c>
      <c r="F183" s="184" t="s">
        <v>243</v>
      </c>
      <c r="G183" s="184" t="s">
        <v>2439</v>
      </c>
      <c r="H183" s="184">
        <v>202512.0</v>
      </c>
      <c r="I183" s="184" t="s">
        <v>1258</v>
      </c>
      <c r="J183" s="182"/>
      <c r="K183" s="184"/>
      <c r="L183" s="294" t="s">
        <v>2441</v>
      </c>
      <c r="M183" s="303">
        <v>42125.0</v>
      </c>
      <c r="N183" s="191"/>
      <c r="O183" s="192">
        <v>25.69</v>
      </c>
      <c r="P183" s="194"/>
      <c r="Q183" s="195">
        <f t="shared" ref="Q183:R183" si="203">(O183*24*3600*30/8)/100000</f>
        <v>83.2356</v>
      </c>
      <c r="R183" s="195">
        <f t="shared" si="203"/>
        <v>0</v>
      </c>
      <c r="S183" s="200">
        <v>0.0</v>
      </c>
      <c r="T183" s="201">
        <f t="shared" si="14"/>
        <v>1</v>
      </c>
      <c r="U183" s="201">
        <v>0.99</v>
      </c>
      <c r="V183" s="182">
        <v>720.0</v>
      </c>
      <c r="W183" s="182">
        <f t="shared" si="3"/>
        <v>0</v>
      </c>
      <c r="X183" s="203" t="s">
        <v>291</v>
      </c>
      <c r="Y183" s="204">
        <v>1300000.0</v>
      </c>
      <c r="Z183" s="182"/>
      <c r="AA183" s="182"/>
      <c r="AB183" s="182"/>
      <c r="AC183" s="182"/>
      <c r="AD183" s="182"/>
      <c r="AE183" s="206">
        <f t="shared" si="151"/>
        <v>1300000</v>
      </c>
      <c r="AF183" s="207">
        <f t="shared" si="5"/>
        <v>1300000</v>
      </c>
      <c r="AG183" s="184"/>
      <c r="AH183" s="184"/>
      <c r="AI183" s="184"/>
      <c r="AJ183" s="210" t="s">
        <v>2439</v>
      </c>
      <c r="AK183" s="38" t="s">
        <v>1258</v>
      </c>
      <c r="AL183" s="38"/>
      <c r="AM183" s="38" t="str">
        <f t="shared" si="204"/>
        <v>#REF!</v>
      </c>
      <c r="AN183" s="38" t="str">
        <f t="shared" si="168"/>
        <v>#REF!</v>
      </c>
      <c r="AO183" s="42">
        <v>1300000.0</v>
      </c>
      <c r="AP183" s="215" t="b">
        <f t="shared" si="8"/>
        <v>1</v>
      </c>
      <c r="AQ183" s="211"/>
      <c r="AR183" s="216">
        <f t="shared" si="9"/>
        <v>0</v>
      </c>
      <c r="AS183" s="217">
        <f t="shared" si="10"/>
        <v>0</v>
      </c>
      <c r="AT183" s="218">
        <f t="shared" si="11"/>
        <v>0</v>
      </c>
      <c r="AU183" s="453"/>
      <c r="AV183" s="46"/>
      <c r="AW183" s="46"/>
      <c r="AX183" s="46"/>
      <c r="AY183" s="46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56"/>
      <c r="BW183" s="56"/>
      <c r="BX183" s="56"/>
      <c r="BY183" s="56"/>
      <c r="BZ183" s="56"/>
      <c r="CA183" s="56"/>
      <c r="CB183" s="56"/>
      <c r="CC183" s="56"/>
      <c r="CD183" s="56"/>
    </row>
    <row r="184" ht="22.5" customHeight="1">
      <c r="A184" s="170">
        <f t="shared" si="12"/>
        <v>179</v>
      </c>
      <c r="B184" s="173" t="s">
        <v>2907</v>
      </c>
      <c r="C184" s="182" t="str">
        <f t="array" ref="C184">_xlfn.XLOOKUP(G184,DATABASE!$A$2:$A$806,DATABASE!$B$2:$B$806)</f>
        <v>Capem Bumiaji, Jl Raya Selecta, Bumiaji Batu</v>
      </c>
      <c r="D184" s="184" t="str">
        <f t="array" ref="D184">_xlfn.XLOOKUP(G184,DATABASE!$A$2:$A$808,DATABASE!$C$2:$C$808)</f>
        <v>CAPEM</v>
      </c>
      <c r="E184" s="184" t="s">
        <v>351</v>
      </c>
      <c r="F184" s="184" t="s">
        <v>243</v>
      </c>
      <c r="G184" s="184" t="s">
        <v>1558</v>
      </c>
      <c r="H184" s="184">
        <v>202512.0</v>
      </c>
      <c r="I184" s="184" t="s">
        <v>753</v>
      </c>
      <c r="J184" s="182"/>
      <c r="K184" s="184"/>
      <c r="L184" s="294" t="s">
        <v>1560</v>
      </c>
      <c r="M184" s="303">
        <v>42649.0</v>
      </c>
      <c r="N184" s="191"/>
      <c r="O184" s="192">
        <v>25.26</v>
      </c>
      <c r="P184" s="194"/>
      <c r="Q184" s="195">
        <f t="shared" ref="Q184:R184" si="205">(O184*24*3600*30/8)/100000</f>
        <v>81.8424</v>
      </c>
      <c r="R184" s="195">
        <f t="shared" si="205"/>
        <v>0</v>
      </c>
      <c r="S184" s="200">
        <v>0.0</v>
      </c>
      <c r="T184" s="201">
        <f t="shared" si="14"/>
        <v>1</v>
      </c>
      <c r="U184" s="201">
        <v>0.99</v>
      </c>
      <c r="V184" s="182">
        <v>720.0</v>
      </c>
      <c r="W184" s="182">
        <f t="shared" si="3"/>
        <v>0</v>
      </c>
      <c r="X184" s="203" t="s">
        <v>291</v>
      </c>
      <c r="Y184" s="204">
        <v>2792792.0</v>
      </c>
      <c r="Z184" s="182"/>
      <c r="AA184" s="182"/>
      <c r="AB184" s="182"/>
      <c r="AC184" s="182"/>
      <c r="AD184" s="182"/>
      <c r="AE184" s="206">
        <f t="shared" si="151"/>
        <v>2792792</v>
      </c>
      <c r="AF184" s="207">
        <f t="shared" si="5"/>
        <v>2792792</v>
      </c>
      <c r="AG184" s="184"/>
      <c r="AH184" s="184"/>
      <c r="AI184" s="184"/>
      <c r="AJ184" s="210" t="s">
        <v>1558</v>
      </c>
      <c r="AK184" s="38" t="s">
        <v>753</v>
      </c>
      <c r="AL184" s="38"/>
      <c r="AM184" s="38" t="str">
        <f t="shared" si="204"/>
        <v>#REF!</v>
      </c>
      <c r="AN184" s="38" t="str">
        <f t="shared" si="168"/>
        <v>#REF!</v>
      </c>
      <c r="AO184" s="42">
        <v>2792792.0</v>
      </c>
      <c r="AP184" s="215" t="b">
        <f t="shared" si="8"/>
        <v>1</v>
      </c>
      <c r="AQ184" s="211"/>
      <c r="AR184" s="216">
        <f t="shared" si="9"/>
        <v>0</v>
      </c>
      <c r="AS184" s="217">
        <f t="shared" si="10"/>
        <v>0</v>
      </c>
      <c r="AT184" s="218">
        <f t="shared" si="11"/>
        <v>0</v>
      </c>
      <c r="AU184" s="453"/>
      <c r="AV184" s="46"/>
      <c r="AW184" s="46"/>
      <c r="AX184" s="46"/>
      <c r="AY184" s="46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56"/>
      <c r="BW184" s="56"/>
      <c r="BX184" s="56"/>
      <c r="BY184" s="56"/>
      <c r="BZ184" s="56"/>
      <c r="CA184" s="56"/>
      <c r="CB184" s="56"/>
      <c r="CC184" s="56"/>
      <c r="CD184" s="56"/>
    </row>
    <row r="185" ht="22.5" customHeight="1">
      <c r="A185" s="170">
        <f t="shared" si="12"/>
        <v>180</v>
      </c>
      <c r="B185" s="173" t="s">
        <v>2907</v>
      </c>
      <c r="C185" s="182" t="str">
        <f t="array" ref="C185">_xlfn.XLOOKUP(G185,DATABASE!$A$2:$A$806,DATABASE!$B$2:$B$806)</f>
        <v>Kantor Kas Pujon, Jl. Raya Pujon 95 Batu, Malang</v>
      </c>
      <c r="D185" s="184" t="str">
        <f t="array" ref="D185">_xlfn.XLOOKUP(G185,DATABASE!$A$2:$A$808,DATABASE!$C$2:$C$808)</f>
        <v>KANTOR KAS</v>
      </c>
      <c r="E185" s="184" t="s">
        <v>351</v>
      </c>
      <c r="F185" s="184" t="s">
        <v>243</v>
      </c>
      <c r="G185" s="184" t="s">
        <v>1495</v>
      </c>
      <c r="H185" s="184">
        <v>202512.0</v>
      </c>
      <c r="I185" s="184" t="s">
        <v>753</v>
      </c>
      <c r="J185" s="182"/>
      <c r="K185" s="184"/>
      <c r="L185" s="294" t="s">
        <v>1497</v>
      </c>
      <c r="M185" s="295" t="s">
        <v>1288</v>
      </c>
      <c r="N185" s="191"/>
      <c r="O185" s="192">
        <v>2.61358</v>
      </c>
      <c r="P185" s="194"/>
      <c r="Q185" s="195">
        <f t="shared" ref="Q185:R185" si="206">(O185*24*3600*30/8)/100000</f>
        <v>8.4679992</v>
      </c>
      <c r="R185" s="195">
        <f t="shared" si="206"/>
        <v>0</v>
      </c>
      <c r="S185" s="200">
        <v>0.0</v>
      </c>
      <c r="T185" s="201">
        <f t="shared" si="14"/>
        <v>1</v>
      </c>
      <c r="U185" s="201">
        <v>0.99</v>
      </c>
      <c r="V185" s="182">
        <v>720.0</v>
      </c>
      <c r="W185" s="182">
        <f t="shared" si="3"/>
        <v>0</v>
      </c>
      <c r="X185" s="203" t="s">
        <v>291</v>
      </c>
      <c r="Y185" s="204">
        <v>2792792.0</v>
      </c>
      <c r="Z185" s="182"/>
      <c r="AA185" s="182"/>
      <c r="AB185" s="182"/>
      <c r="AC185" s="182"/>
      <c r="AD185" s="182"/>
      <c r="AE185" s="206">
        <f t="shared" si="151"/>
        <v>2792792</v>
      </c>
      <c r="AF185" s="207">
        <f t="shared" si="5"/>
        <v>2792792</v>
      </c>
      <c r="AG185" s="184"/>
      <c r="AH185" s="184"/>
      <c r="AI185" s="184"/>
      <c r="AJ185" s="210" t="s">
        <v>1495</v>
      </c>
      <c r="AK185" s="38" t="s">
        <v>753</v>
      </c>
      <c r="AL185" s="38"/>
      <c r="AM185" s="38" t="str">
        <f t="shared" si="204"/>
        <v>#REF!</v>
      </c>
      <c r="AN185" s="38" t="str">
        <f t="shared" si="168"/>
        <v>#REF!</v>
      </c>
      <c r="AO185" s="42">
        <v>2792792.0</v>
      </c>
      <c r="AP185" s="215" t="b">
        <f t="shared" si="8"/>
        <v>1</v>
      </c>
      <c r="AQ185" s="211"/>
      <c r="AR185" s="216">
        <f t="shared" si="9"/>
        <v>0</v>
      </c>
      <c r="AS185" s="217">
        <f t="shared" si="10"/>
        <v>0</v>
      </c>
      <c r="AT185" s="218">
        <f t="shared" si="11"/>
        <v>0</v>
      </c>
      <c r="AU185" s="453"/>
      <c r="AV185" s="46"/>
      <c r="AW185" s="46"/>
      <c r="AX185" s="46"/>
      <c r="AY185" s="46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56"/>
      <c r="BW185" s="56"/>
      <c r="BX185" s="56"/>
      <c r="BY185" s="56"/>
      <c r="BZ185" s="56"/>
      <c r="CA185" s="56"/>
      <c r="CB185" s="56"/>
      <c r="CC185" s="56"/>
      <c r="CD185" s="56"/>
    </row>
    <row r="186" ht="22.5" customHeight="1">
      <c r="A186" s="170">
        <f t="shared" si="12"/>
        <v>181</v>
      </c>
      <c r="B186" s="173" t="s">
        <v>2907</v>
      </c>
      <c r="C186" s="182" t="str">
        <f t="array" ref="C186">_xlfn.XLOOKUP(G186,DATABASE!$A$2:$A$806,DATABASE!$B$2:$B$806)</f>
        <v>Host To Host SP2D Pemkot Cb Batu Jl. Panglima Sudirman 507 Batu</v>
      </c>
      <c r="D186" s="184" t="str">
        <f t="array" ref="D186">_xlfn.XLOOKUP(G186,DATABASE!$A$2:$A$808,DATABASE!$C$2:$C$808)</f>
        <v>H2H</v>
      </c>
      <c r="E186" s="184" t="s">
        <v>351</v>
      </c>
      <c r="F186" s="184" t="s">
        <v>243</v>
      </c>
      <c r="G186" s="184" t="s">
        <v>567</v>
      </c>
      <c r="H186" s="184">
        <v>202512.0</v>
      </c>
      <c r="I186" s="184" t="s">
        <v>461</v>
      </c>
      <c r="J186" s="182"/>
      <c r="K186" s="184"/>
      <c r="L186" s="294" t="s">
        <v>569</v>
      </c>
      <c r="M186" s="303">
        <v>43165.0</v>
      </c>
      <c r="N186" s="191"/>
      <c r="O186" s="192">
        <v>1.74187</v>
      </c>
      <c r="P186" s="194"/>
      <c r="Q186" s="195">
        <f t="shared" ref="Q186:R186" si="207">(O186*24*3600*30/8)/100000</f>
        <v>5.6436588</v>
      </c>
      <c r="R186" s="195">
        <f t="shared" si="207"/>
        <v>0</v>
      </c>
      <c r="S186" s="200">
        <v>0.0</v>
      </c>
      <c r="T186" s="201">
        <f t="shared" si="14"/>
        <v>1</v>
      </c>
      <c r="U186" s="201">
        <v>0.99</v>
      </c>
      <c r="V186" s="182">
        <v>720.0</v>
      </c>
      <c r="W186" s="182">
        <f t="shared" si="3"/>
        <v>0</v>
      </c>
      <c r="X186" s="203" t="s">
        <v>291</v>
      </c>
      <c r="Y186" s="204">
        <v>2319819.0</v>
      </c>
      <c r="Z186" s="182"/>
      <c r="AA186" s="182"/>
      <c r="AB186" s="182"/>
      <c r="AC186" s="182"/>
      <c r="AD186" s="182"/>
      <c r="AE186" s="206">
        <f t="shared" si="151"/>
        <v>2319819</v>
      </c>
      <c r="AF186" s="207">
        <f t="shared" si="5"/>
        <v>2319819</v>
      </c>
      <c r="AG186" s="184"/>
      <c r="AH186" s="184" t="s">
        <v>276</v>
      </c>
      <c r="AI186" s="184"/>
      <c r="AJ186" s="210" t="s">
        <v>567</v>
      </c>
      <c r="AK186" s="38" t="s">
        <v>461</v>
      </c>
      <c r="AL186" s="38"/>
      <c r="AM186" s="38" t="str">
        <f t="shared" si="204"/>
        <v>#REF!</v>
      </c>
      <c r="AN186" s="38" t="str">
        <f t="shared" si="168"/>
        <v>#REF!</v>
      </c>
      <c r="AO186" s="42">
        <v>2319819.0</v>
      </c>
      <c r="AP186" s="215" t="b">
        <f t="shared" si="8"/>
        <v>1</v>
      </c>
      <c r="AQ186" s="211"/>
      <c r="AR186" s="216">
        <f t="shared" si="9"/>
        <v>0</v>
      </c>
      <c r="AS186" s="217">
        <f t="shared" si="10"/>
        <v>0</v>
      </c>
      <c r="AT186" s="218">
        <f t="shared" si="11"/>
        <v>0</v>
      </c>
      <c r="AU186" s="453"/>
      <c r="AV186" s="46"/>
      <c r="AW186" s="46"/>
      <c r="AX186" s="46"/>
      <c r="AY186" s="46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56"/>
      <c r="BW186" s="56"/>
      <c r="BX186" s="56"/>
      <c r="BY186" s="56"/>
      <c r="BZ186" s="56"/>
      <c r="CA186" s="56"/>
      <c r="CB186" s="56"/>
      <c r="CC186" s="56"/>
      <c r="CD186" s="56"/>
    </row>
    <row r="187" ht="22.5" customHeight="1">
      <c r="A187" s="170">
        <f t="shared" si="12"/>
        <v>182</v>
      </c>
      <c r="B187" s="173" t="s">
        <v>2907</v>
      </c>
      <c r="C187" s="182" t="str">
        <f t="array" ref="C187">_xlfn.XLOOKUP(G187,DATABASE!$A$2:$A$806,DATABASE!$B$2:$B$806)</f>
        <v>Payment Point Kantor Bersama Samsat Jl. Abdul Rahman Ngaglik, Batu</v>
      </c>
      <c r="D187" s="184" t="str">
        <f t="array" ref="D187">_xlfn.XLOOKUP(G187,DATABASE!$A$2:$A$808,DATABASE!$C$2:$C$808)</f>
        <v>PAYMENT POINT</v>
      </c>
      <c r="E187" s="184" t="s">
        <v>351</v>
      </c>
      <c r="F187" s="184" t="s">
        <v>243</v>
      </c>
      <c r="G187" s="184" t="s">
        <v>2225</v>
      </c>
      <c r="H187" s="184">
        <v>202512.0</v>
      </c>
      <c r="I187" s="184" t="s">
        <v>461</v>
      </c>
      <c r="J187" s="182"/>
      <c r="K187" s="184"/>
      <c r="L187" s="294" t="s">
        <v>2227</v>
      </c>
      <c r="M187" s="295" t="s">
        <v>2957</v>
      </c>
      <c r="N187" s="191"/>
      <c r="O187" s="192">
        <v>30.77</v>
      </c>
      <c r="P187" s="194"/>
      <c r="Q187" s="195">
        <f t="shared" ref="Q187:R187" si="208">(O187*24*3600*30/8)/100000</f>
        <v>99.6948</v>
      </c>
      <c r="R187" s="195">
        <f t="shared" si="208"/>
        <v>0</v>
      </c>
      <c r="S187" s="200">
        <v>0.0</v>
      </c>
      <c r="T187" s="201">
        <f t="shared" si="14"/>
        <v>1</v>
      </c>
      <c r="U187" s="201">
        <v>0.99</v>
      </c>
      <c r="V187" s="182">
        <v>720.0</v>
      </c>
      <c r="W187" s="182">
        <f t="shared" si="3"/>
        <v>0</v>
      </c>
      <c r="X187" s="203" t="s">
        <v>291</v>
      </c>
      <c r="Y187" s="204">
        <v>2319819.0</v>
      </c>
      <c r="Z187" s="182"/>
      <c r="AA187" s="182"/>
      <c r="AB187" s="182"/>
      <c r="AC187" s="182"/>
      <c r="AD187" s="182"/>
      <c r="AE187" s="206">
        <f t="shared" si="151"/>
        <v>2319819</v>
      </c>
      <c r="AF187" s="207">
        <f t="shared" si="5"/>
        <v>2319819</v>
      </c>
      <c r="AG187" s="184"/>
      <c r="AH187" s="184"/>
      <c r="AI187" s="184"/>
      <c r="AJ187" s="210" t="s">
        <v>2225</v>
      </c>
      <c r="AK187" s="38" t="s">
        <v>461</v>
      </c>
      <c r="AL187" s="38"/>
      <c r="AM187" s="38" t="str">
        <f t="shared" si="204"/>
        <v>#REF!</v>
      </c>
      <c r="AN187" s="38" t="str">
        <f t="shared" si="168"/>
        <v>#REF!</v>
      </c>
      <c r="AO187" s="42">
        <v>2319819.0</v>
      </c>
      <c r="AP187" s="215" t="b">
        <f t="shared" si="8"/>
        <v>1</v>
      </c>
      <c r="AQ187" s="211"/>
      <c r="AR187" s="216">
        <f t="shared" si="9"/>
        <v>0</v>
      </c>
      <c r="AS187" s="217">
        <f t="shared" si="10"/>
        <v>0</v>
      </c>
      <c r="AT187" s="218">
        <f t="shared" si="11"/>
        <v>0</v>
      </c>
      <c r="AU187" s="453"/>
      <c r="AV187" s="46"/>
      <c r="AW187" s="46"/>
      <c r="AX187" s="46"/>
      <c r="AY187" s="46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56"/>
      <c r="BW187" s="56"/>
      <c r="BX187" s="56"/>
      <c r="BY187" s="56"/>
      <c r="BZ187" s="56"/>
      <c r="CA187" s="56"/>
      <c r="CB187" s="56"/>
      <c r="CC187" s="56"/>
      <c r="CD187" s="56"/>
    </row>
    <row r="188" ht="22.5" customHeight="1">
      <c r="A188" s="170">
        <f t="shared" si="12"/>
        <v>183</v>
      </c>
      <c r="B188" s="173" t="s">
        <v>2907</v>
      </c>
      <c r="C188" s="182" t="str">
        <f t="array" ref="C188">_xlfn.XLOOKUP(G188,DATABASE!$A$2:$A$806,DATABASE!$B$2:$B$806)</f>
        <v>ATM RS PARU BATU, Jl. A. Yani No.11-13 Batu</v>
      </c>
      <c r="D188" s="184" t="str">
        <f t="array" ref="D188">_xlfn.XLOOKUP(G188,DATABASE!$A$2:$A$808,DATABASE!$C$2:$C$808)</f>
        <v>ATM</v>
      </c>
      <c r="E188" s="184" t="s">
        <v>351</v>
      </c>
      <c r="F188" s="184" t="s">
        <v>243</v>
      </c>
      <c r="G188" s="184" t="s">
        <v>2693</v>
      </c>
      <c r="H188" s="184">
        <v>202512.0</v>
      </c>
      <c r="I188" s="184" t="s">
        <v>1258</v>
      </c>
      <c r="J188" s="182"/>
      <c r="K188" s="184"/>
      <c r="L188" s="294" t="s">
        <v>2695</v>
      </c>
      <c r="M188" s="295" t="s">
        <v>2961</v>
      </c>
      <c r="N188" s="191"/>
      <c r="O188" s="192">
        <v>32.79</v>
      </c>
      <c r="P188" s="194"/>
      <c r="Q188" s="195">
        <f t="shared" ref="Q188:R188" si="209">(O188*24*3600*30/8)/100000</f>
        <v>106.2396</v>
      </c>
      <c r="R188" s="195">
        <f t="shared" si="209"/>
        <v>0</v>
      </c>
      <c r="S188" s="200">
        <v>0.0</v>
      </c>
      <c r="T188" s="201">
        <f t="shared" si="14"/>
        <v>1</v>
      </c>
      <c r="U188" s="201">
        <v>0.99</v>
      </c>
      <c r="V188" s="182">
        <v>720.0</v>
      </c>
      <c r="W188" s="182">
        <f t="shared" si="3"/>
        <v>0</v>
      </c>
      <c r="X188" s="203" t="s">
        <v>291</v>
      </c>
      <c r="Y188" s="204">
        <v>1300000.0</v>
      </c>
      <c r="Z188" s="182"/>
      <c r="AA188" s="182"/>
      <c r="AB188" s="182"/>
      <c r="AC188" s="182"/>
      <c r="AD188" s="182"/>
      <c r="AE188" s="206">
        <f t="shared" si="151"/>
        <v>1300000</v>
      </c>
      <c r="AF188" s="207">
        <f t="shared" si="5"/>
        <v>1300000</v>
      </c>
      <c r="AG188" s="184"/>
      <c r="AH188" s="184"/>
      <c r="AI188" s="184"/>
      <c r="AJ188" s="210" t="s">
        <v>2693</v>
      </c>
      <c r="AK188" s="38" t="s">
        <v>1258</v>
      </c>
      <c r="AL188" s="38"/>
      <c r="AM188" s="41" t="s">
        <v>1258</v>
      </c>
      <c r="AN188" s="38" t="b">
        <f t="shared" si="168"/>
        <v>1</v>
      </c>
      <c r="AO188" s="42">
        <v>1300000.0</v>
      </c>
      <c r="AP188" s="215" t="b">
        <f t="shared" si="8"/>
        <v>1</v>
      </c>
      <c r="AQ188" s="211"/>
      <c r="AR188" s="216">
        <f t="shared" si="9"/>
        <v>0</v>
      </c>
      <c r="AS188" s="217">
        <f t="shared" si="10"/>
        <v>0</v>
      </c>
      <c r="AT188" s="218">
        <f t="shared" si="11"/>
        <v>0</v>
      </c>
      <c r="AU188" s="453"/>
      <c r="AV188" s="46"/>
      <c r="AW188" s="46"/>
      <c r="AX188" s="46"/>
      <c r="AY188" s="46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56"/>
      <c r="BW188" s="56"/>
      <c r="BX188" s="56"/>
      <c r="BY188" s="56"/>
      <c r="BZ188" s="56"/>
      <c r="CA188" s="56"/>
      <c r="CB188" s="56"/>
      <c r="CC188" s="56"/>
      <c r="CD188" s="56"/>
    </row>
    <row r="189" ht="22.5" customHeight="1">
      <c r="A189" s="170">
        <f t="shared" si="12"/>
        <v>184</v>
      </c>
      <c r="B189" s="173" t="s">
        <v>2907</v>
      </c>
      <c r="C189" s="182" t="str">
        <f t="array" ref="C189">_xlfn.XLOOKUP(G189,DATABASE!$A$2:$A$806,DATABASE!$B$2:$B$806)</f>
        <v>ATM SPBU Pendem Batu Jl.Ir.Soekarno RT003/RW008, Junrejo, Batu</v>
      </c>
      <c r="D189" s="184" t="str">
        <f t="array" ref="D189">_xlfn.XLOOKUP(G189,DATABASE!$A$2:$A$808,DATABASE!$C$2:$C$808)</f>
        <v>ATM</v>
      </c>
      <c r="E189" s="184" t="s">
        <v>351</v>
      </c>
      <c r="F189" s="184" t="s">
        <v>243</v>
      </c>
      <c r="G189" s="184" t="s">
        <v>2681</v>
      </c>
      <c r="H189" s="184">
        <v>202512.0</v>
      </c>
      <c r="I189" s="184" t="s">
        <v>1258</v>
      </c>
      <c r="J189" s="182"/>
      <c r="K189" s="184"/>
      <c r="L189" s="294" t="s">
        <v>2683</v>
      </c>
      <c r="M189" s="303">
        <v>44166.0</v>
      </c>
      <c r="N189" s="191"/>
      <c r="O189" s="192">
        <v>6.8</v>
      </c>
      <c r="P189" s="194"/>
      <c r="Q189" s="195">
        <f t="shared" ref="Q189:R189" si="210">(O189*24*3600*30/8)/100000</f>
        <v>22.032</v>
      </c>
      <c r="R189" s="195">
        <f t="shared" si="210"/>
        <v>0</v>
      </c>
      <c r="S189" s="200">
        <v>0.0</v>
      </c>
      <c r="T189" s="201">
        <f t="shared" si="14"/>
        <v>1</v>
      </c>
      <c r="U189" s="201">
        <v>0.99</v>
      </c>
      <c r="V189" s="182">
        <v>720.0</v>
      </c>
      <c r="W189" s="182">
        <f t="shared" si="3"/>
        <v>0</v>
      </c>
      <c r="X189" s="203" t="s">
        <v>291</v>
      </c>
      <c r="Y189" s="204">
        <v>1300000.0</v>
      </c>
      <c r="Z189" s="182"/>
      <c r="AA189" s="182"/>
      <c r="AB189" s="182"/>
      <c r="AC189" s="182"/>
      <c r="AD189" s="182"/>
      <c r="AE189" s="206">
        <f t="shared" si="151"/>
        <v>1300000</v>
      </c>
      <c r="AF189" s="207">
        <f t="shared" si="5"/>
        <v>1300000</v>
      </c>
      <c r="AG189" s="184"/>
      <c r="AH189" s="184"/>
      <c r="AI189" s="184"/>
      <c r="AJ189" s="210" t="s">
        <v>2681</v>
      </c>
      <c r="AK189" s="38" t="s">
        <v>1258</v>
      </c>
      <c r="AL189" s="38"/>
      <c r="AM189" s="41" t="s">
        <v>1258</v>
      </c>
      <c r="AN189" s="38" t="b">
        <f t="shared" si="168"/>
        <v>1</v>
      </c>
      <c r="AO189" s="42">
        <v>1300000.0</v>
      </c>
      <c r="AP189" s="215" t="b">
        <f t="shared" si="8"/>
        <v>1</v>
      </c>
      <c r="AQ189" s="211"/>
      <c r="AR189" s="216">
        <f t="shared" si="9"/>
        <v>0</v>
      </c>
      <c r="AS189" s="217">
        <f t="shared" si="10"/>
        <v>0</v>
      </c>
      <c r="AT189" s="218">
        <f t="shared" si="11"/>
        <v>0</v>
      </c>
      <c r="AU189" s="453"/>
      <c r="AV189" s="46"/>
      <c r="AW189" s="46"/>
      <c r="AX189" s="46"/>
      <c r="AY189" s="46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56"/>
      <c r="BW189" s="56"/>
      <c r="BX189" s="56"/>
      <c r="BY189" s="56"/>
      <c r="BZ189" s="56"/>
      <c r="CA189" s="56"/>
      <c r="CB189" s="56"/>
      <c r="CC189" s="56"/>
      <c r="CD189" s="56"/>
    </row>
    <row r="190" ht="22.5" customHeight="1">
      <c r="A190" s="170">
        <f t="shared" si="12"/>
        <v>185</v>
      </c>
      <c r="B190" s="173" t="s">
        <v>2907</v>
      </c>
      <c r="C190" s="182" t="str">
        <f t="array" ref="C190">_xlfn.XLOOKUP(G190,DATABASE!$A$2:$A$806,DATABASE!$B$2:$B$806)</f>
        <v>Kantor Kas Karsa Husada Batu Jl.Ahmad Yani 11-13, Ngaglik, Batu</v>
      </c>
      <c r="D190" s="184" t="str">
        <f t="array" ref="D190">_xlfn.XLOOKUP(G190,DATABASE!$A$2:$A$808,DATABASE!$C$2:$C$808)</f>
        <v>KANTOR KAS</v>
      </c>
      <c r="E190" s="184" t="s">
        <v>351</v>
      </c>
      <c r="F190" s="184" t="s">
        <v>243</v>
      </c>
      <c r="G190" s="184" t="s">
        <v>2559</v>
      </c>
      <c r="H190" s="184">
        <v>202512.0</v>
      </c>
      <c r="I190" s="184" t="s">
        <v>461</v>
      </c>
      <c r="J190" s="182"/>
      <c r="K190" s="184"/>
      <c r="L190" s="294" t="s">
        <v>2561</v>
      </c>
      <c r="M190" s="295" t="s">
        <v>2949</v>
      </c>
      <c r="N190" s="191"/>
      <c r="O190" s="192">
        <v>30.39</v>
      </c>
      <c r="P190" s="194"/>
      <c r="Q190" s="195">
        <f t="shared" ref="Q190:R190" si="211">(O190*24*3600*30/8)/100000</f>
        <v>98.4636</v>
      </c>
      <c r="R190" s="195">
        <f t="shared" si="211"/>
        <v>0</v>
      </c>
      <c r="S190" s="200">
        <v>0.0</v>
      </c>
      <c r="T190" s="201">
        <f t="shared" si="14"/>
        <v>1</v>
      </c>
      <c r="U190" s="201">
        <v>0.99</v>
      </c>
      <c r="V190" s="182">
        <v>720.0</v>
      </c>
      <c r="W190" s="182">
        <f t="shared" si="3"/>
        <v>0</v>
      </c>
      <c r="X190" s="203" t="s">
        <v>291</v>
      </c>
      <c r="Y190" s="204">
        <v>2319819.0</v>
      </c>
      <c r="Z190" s="182"/>
      <c r="AA190" s="182"/>
      <c r="AB190" s="182"/>
      <c r="AC190" s="182"/>
      <c r="AD190" s="182"/>
      <c r="AE190" s="206">
        <f t="shared" si="151"/>
        <v>2319819</v>
      </c>
      <c r="AF190" s="207">
        <f t="shared" si="5"/>
        <v>2319819</v>
      </c>
      <c r="AG190" s="184"/>
      <c r="AH190" s="184"/>
      <c r="AI190" s="184"/>
      <c r="AJ190" s="210" t="s">
        <v>2559</v>
      </c>
      <c r="AK190" s="38" t="s">
        <v>461</v>
      </c>
      <c r="AL190" s="38"/>
      <c r="AM190" s="38" t="s">
        <v>461</v>
      </c>
      <c r="AN190" s="38" t="b">
        <f t="shared" si="168"/>
        <v>1</v>
      </c>
      <c r="AO190" s="42">
        <v>2319819.0</v>
      </c>
      <c r="AP190" s="215" t="b">
        <f t="shared" si="8"/>
        <v>1</v>
      </c>
      <c r="AQ190" s="211"/>
      <c r="AR190" s="216">
        <f t="shared" si="9"/>
        <v>0</v>
      </c>
      <c r="AS190" s="217">
        <f t="shared" si="10"/>
        <v>0</v>
      </c>
      <c r="AT190" s="218">
        <f t="shared" si="11"/>
        <v>0</v>
      </c>
      <c r="AU190" s="453"/>
      <c r="AV190" s="46"/>
      <c r="AW190" s="46"/>
      <c r="AX190" s="46"/>
      <c r="AY190" s="46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56"/>
      <c r="BW190" s="56"/>
      <c r="BX190" s="56"/>
      <c r="BY190" s="56"/>
      <c r="BZ190" s="56"/>
      <c r="CA190" s="56"/>
      <c r="CB190" s="56"/>
      <c r="CC190" s="56"/>
      <c r="CD190" s="56"/>
    </row>
    <row r="191" ht="22.5" customHeight="1">
      <c r="A191" s="170">
        <f t="shared" si="12"/>
        <v>186</v>
      </c>
      <c r="B191" s="173" t="s">
        <v>2907</v>
      </c>
      <c r="C191" s="182" t="str">
        <f t="array" ref="C191">_xlfn.XLOOKUP(G191,DATABASE!$A$2:$A$806,DATABASE!$B$2:$B$806)</f>
        <v>ATM Widyagama Jl Borobudur 12 Malang</v>
      </c>
      <c r="D191" s="184" t="str">
        <f t="array" ref="D191">_xlfn.XLOOKUP(G191,DATABASE!$A$2:$A$808,DATABASE!$C$2:$C$808)</f>
        <v>ATM</v>
      </c>
      <c r="E191" s="184" t="s">
        <v>351</v>
      </c>
      <c r="F191" s="184" t="s">
        <v>243</v>
      </c>
      <c r="G191" s="184" t="s">
        <v>1789</v>
      </c>
      <c r="H191" s="184">
        <v>202512.0</v>
      </c>
      <c r="I191" s="184" t="s">
        <v>1258</v>
      </c>
      <c r="J191" s="182"/>
      <c r="K191" s="184"/>
      <c r="L191" s="294" t="s">
        <v>1791</v>
      </c>
      <c r="M191" s="295" t="s">
        <v>1288</v>
      </c>
      <c r="N191" s="191"/>
      <c r="O191" s="192">
        <v>3.94</v>
      </c>
      <c r="P191" s="194"/>
      <c r="Q191" s="195">
        <f t="shared" ref="Q191:R191" si="212">(O191*24*3600*30/8)/100000</f>
        <v>12.7656</v>
      </c>
      <c r="R191" s="195">
        <f t="shared" si="212"/>
        <v>0</v>
      </c>
      <c r="S191" s="200">
        <v>0.0</v>
      </c>
      <c r="T191" s="201">
        <f t="shared" si="14"/>
        <v>1</v>
      </c>
      <c r="U191" s="201">
        <v>0.99</v>
      </c>
      <c r="V191" s="182">
        <v>720.0</v>
      </c>
      <c r="W191" s="182">
        <f t="shared" si="3"/>
        <v>0</v>
      </c>
      <c r="X191" s="203" t="s">
        <v>291</v>
      </c>
      <c r="Y191" s="204">
        <v>1300000.0</v>
      </c>
      <c r="Z191" s="182"/>
      <c r="AA191" s="182"/>
      <c r="AB191" s="182"/>
      <c r="AC191" s="182"/>
      <c r="AD191" s="182"/>
      <c r="AE191" s="206">
        <f t="shared" si="151"/>
        <v>1300000</v>
      </c>
      <c r="AF191" s="207">
        <f t="shared" si="5"/>
        <v>1300000</v>
      </c>
      <c r="AG191" s="184"/>
      <c r="AH191" s="184"/>
      <c r="AI191" s="184"/>
      <c r="AJ191" s="210" t="s">
        <v>1789</v>
      </c>
      <c r="AK191" s="38" t="s">
        <v>1258</v>
      </c>
      <c r="AL191" s="38"/>
      <c r="AM191" s="38" t="str">
        <f>VLOOKUP(AJ191,'[1]Master Jaringan Des 2025(792)'!$D$2:$E$795,2,0)</f>
        <v>#REF!</v>
      </c>
      <c r="AN191" s="38" t="str">
        <f t="shared" si="168"/>
        <v>#REF!</v>
      </c>
      <c r="AO191" s="42">
        <v>1300000.0</v>
      </c>
      <c r="AP191" s="215" t="b">
        <f t="shared" si="8"/>
        <v>1</v>
      </c>
      <c r="AQ191" s="211"/>
      <c r="AR191" s="216">
        <f t="shared" si="9"/>
        <v>0</v>
      </c>
      <c r="AS191" s="217">
        <f t="shared" si="10"/>
        <v>0</v>
      </c>
      <c r="AT191" s="218">
        <f t="shared" si="11"/>
        <v>0</v>
      </c>
      <c r="AU191" s="453"/>
      <c r="AV191" s="46"/>
      <c r="AW191" s="46"/>
      <c r="AX191" s="46"/>
      <c r="AY191" s="46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56"/>
      <c r="BW191" s="56"/>
      <c r="BX191" s="56"/>
      <c r="BY191" s="56"/>
      <c r="BZ191" s="56"/>
      <c r="CA191" s="56"/>
      <c r="CB191" s="56"/>
      <c r="CC191" s="56"/>
      <c r="CD191" s="56"/>
    </row>
    <row r="192" ht="22.5" customHeight="1">
      <c r="A192" s="170">
        <f t="shared" si="12"/>
        <v>187</v>
      </c>
      <c r="B192" s="173" t="s">
        <v>2907</v>
      </c>
      <c r="C192" s="182" t="str">
        <f t="array" ref="C192">_xlfn.XLOOKUP(G192,DATABASE!$A$2:$A$806,DATABASE!$B$2:$B$806)</f>
        <v>Host To Host UNM Jl.Semarang 5,Sumbersari,Kec.Lowokwaru,Malang (Gdg G1 UPT Pusak TIK)</v>
      </c>
      <c r="D192" s="184" t="str">
        <f t="array" ref="D192">_xlfn.XLOOKUP(G192,DATABASE!$A$2:$A$808,DATABASE!$C$2:$C$808)</f>
        <v>H2H</v>
      </c>
      <c r="E192" s="184" t="s">
        <v>351</v>
      </c>
      <c r="F192" s="184" t="s">
        <v>243</v>
      </c>
      <c r="G192" s="184" t="s">
        <v>559</v>
      </c>
      <c r="H192" s="184">
        <v>202512.0</v>
      </c>
      <c r="I192" s="184" t="s">
        <v>461</v>
      </c>
      <c r="J192" s="182"/>
      <c r="K192" s="184"/>
      <c r="L192" s="294" t="s">
        <v>561</v>
      </c>
      <c r="M192" s="295" t="s">
        <v>2974</v>
      </c>
      <c r="N192" s="191"/>
      <c r="O192" s="192">
        <v>1.76087</v>
      </c>
      <c r="P192" s="194"/>
      <c r="Q192" s="195">
        <f t="shared" ref="Q192:R192" si="213">(O192*24*3600*30/8)/100000</f>
        <v>5.7052188</v>
      </c>
      <c r="R192" s="195">
        <f t="shared" si="213"/>
        <v>0</v>
      </c>
      <c r="S192" s="200">
        <v>0.0</v>
      </c>
      <c r="T192" s="201">
        <f t="shared" si="14"/>
        <v>1</v>
      </c>
      <c r="U192" s="201">
        <v>0.99</v>
      </c>
      <c r="V192" s="182">
        <v>720.0</v>
      </c>
      <c r="W192" s="182">
        <f t="shared" si="3"/>
        <v>0</v>
      </c>
      <c r="X192" s="203" t="s">
        <v>291</v>
      </c>
      <c r="Y192" s="204">
        <v>2319819.0</v>
      </c>
      <c r="Z192" s="182"/>
      <c r="AA192" s="182"/>
      <c r="AB192" s="182"/>
      <c r="AC192" s="182"/>
      <c r="AD192" s="182"/>
      <c r="AE192" s="206">
        <f t="shared" si="151"/>
        <v>2319819</v>
      </c>
      <c r="AF192" s="207">
        <f t="shared" si="5"/>
        <v>2319819</v>
      </c>
      <c r="AG192" s="184"/>
      <c r="AH192" s="184" t="s">
        <v>276</v>
      </c>
      <c r="AI192" s="184"/>
      <c r="AJ192" s="210" t="s">
        <v>559</v>
      </c>
      <c r="AK192" s="38" t="s">
        <v>461</v>
      </c>
      <c r="AL192" s="38"/>
      <c r="AM192" s="38" t="s">
        <v>461</v>
      </c>
      <c r="AN192" s="38" t="b">
        <f t="shared" si="168"/>
        <v>1</v>
      </c>
      <c r="AO192" s="42">
        <v>2319819.0</v>
      </c>
      <c r="AP192" s="215" t="b">
        <f t="shared" si="8"/>
        <v>1</v>
      </c>
      <c r="AQ192" s="211"/>
      <c r="AR192" s="216">
        <f t="shared" si="9"/>
        <v>0</v>
      </c>
      <c r="AS192" s="217">
        <f t="shared" si="10"/>
        <v>0</v>
      </c>
      <c r="AT192" s="218">
        <f t="shared" si="11"/>
        <v>0</v>
      </c>
      <c r="AU192" s="453"/>
      <c r="AV192" s="46"/>
      <c r="AW192" s="46"/>
      <c r="AX192" s="46"/>
      <c r="AY192" s="46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56"/>
      <c r="BW192" s="56"/>
      <c r="BX192" s="56"/>
      <c r="BY192" s="56"/>
      <c r="BZ192" s="56"/>
      <c r="CA192" s="56"/>
      <c r="CB192" s="56"/>
      <c r="CC192" s="56"/>
      <c r="CD192" s="56"/>
    </row>
    <row r="193" ht="22.5" customHeight="1">
      <c r="A193" s="170">
        <f t="shared" si="12"/>
        <v>188</v>
      </c>
      <c r="B193" s="173" t="s">
        <v>2907</v>
      </c>
      <c r="C193" s="182" t="str">
        <f t="array" ref="C193">_xlfn.XLOOKUP(G193,DATABASE!$A$2:$A$806,DATABASE!$B$2:$B$806)</f>
        <v>Payment Point KK RSUD Karsa Husada Batu, Jl.Ahmad Yani 11-13, Batu</v>
      </c>
      <c r="D193" s="184" t="str">
        <f t="array" ref="D193">_xlfn.XLOOKUP(G193,DATABASE!$A$2:$A$808,DATABASE!$C$2:$C$808)</f>
        <v>PAYMENT POINT</v>
      </c>
      <c r="E193" s="184" t="s">
        <v>351</v>
      </c>
      <c r="F193" s="184" t="s">
        <v>243</v>
      </c>
      <c r="G193" s="184" t="s">
        <v>410</v>
      </c>
      <c r="H193" s="184">
        <v>202512.0</v>
      </c>
      <c r="I193" s="184" t="s">
        <v>461</v>
      </c>
      <c r="J193" s="182"/>
      <c r="K193" s="184"/>
      <c r="L193" s="294" t="s">
        <v>412</v>
      </c>
      <c r="M193" s="303">
        <v>44907.0</v>
      </c>
      <c r="N193" s="191"/>
      <c r="O193" s="192">
        <v>92.39</v>
      </c>
      <c r="P193" s="194"/>
      <c r="Q193" s="195">
        <f t="shared" ref="Q193:R193" si="214">(O193*24*3600*30/8)/100000</f>
        <v>299.3436</v>
      </c>
      <c r="R193" s="195">
        <f t="shared" si="214"/>
        <v>0</v>
      </c>
      <c r="S193" s="200">
        <v>0.0</v>
      </c>
      <c r="T193" s="201">
        <f t="shared" si="14"/>
        <v>1</v>
      </c>
      <c r="U193" s="201">
        <v>0.99</v>
      </c>
      <c r="V193" s="182">
        <v>720.0</v>
      </c>
      <c r="W193" s="182">
        <f t="shared" si="3"/>
        <v>0</v>
      </c>
      <c r="X193" s="203" t="s">
        <v>291</v>
      </c>
      <c r="Y193" s="204">
        <v>2319819.0</v>
      </c>
      <c r="Z193" s="182"/>
      <c r="AA193" s="182"/>
      <c r="AB193" s="182"/>
      <c r="AC193" s="182"/>
      <c r="AD193" s="182"/>
      <c r="AE193" s="206">
        <f t="shared" si="151"/>
        <v>2319819</v>
      </c>
      <c r="AF193" s="207">
        <f t="shared" si="5"/>
        <v>2319819</v>
      </c>
      <c r="AG193" s="184"/>
      <c r="AH193" s="184"/>
      <c r="AI193" s="184"/>
      <c r="AJ193" s="210" t="s">
        <v>410</v>
      </c>
      <c r="AK193" s="38" t="s">
        <v>461</v>
      </c>
      <c r="AL193" s="38"/>
      <c r="AM193" s="38" t="s">
        <v>461</v>
      </c>
      <c r="AN193" s="38" t="b">
        <f t="shared" si="168"/>
        <v>1</v>
      </c>
      <c r="AO193" s="42">
        <v>2319819.0</v>
      </c>
      <c r="AP193" s="215" t="b">
        <f t="shared" si="8"/>
        <v>1</v>
      </c>
      <c r="AQ193" s="211"/>
      <c r="AR193" s="216">
        <f t="shared" si="9"/>
        <v>0</v>
      </c>
      <c r="AS193" s="217">
        <f t="shared" si="10"/>
        <v>0</v>
      </c>
      <c r="AT193" s="218">
        <f t="shared" si="11"/>
        <v>0</v>
      </c>
      <c r="AU193" s="453"/>
      <c r="AV193" s="46"/>
      <c r="AW193" s="46"/>
      <c r="AX193" s="46"/>
      <c r="AY193" s="46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56"/>
      <c r="BW193" s="56"/>
      <c r="BX193" s="56"/>
      <c r="BY193" s="56"/>
      <c r="BZ193" s="56"/>
      <c r="CA193" s="56"/>
      <c r="CB193" s="56"/>
      <c r="CC193" s="56"/>
      <c r="CD193" s="56"/>
    </row>
    <row r="194" ht="22.5" customHeight="1">
      <c r="A194" s="170">
        <f t="shared" si="12"/>
        <v>189</v>
      </c>
      <c r="B194" s="173" t="s">
        <v>2911</v>
      </c>
      <c r="C194" s="182" t="str">
        <f t="array" ref="C194">_xlfn.XLOOKUP(G194,DATABASE!$A$2:$A$806,DATABASE!$B$2:$B$806)</f>
        <v>Cabang Madiun</v>
      </c>
      <c r="D194" s="184" t="str">
        <f t="array" ref="D194">_xlfn.XLOOKUP(G194,DATABASE!$A$2:$A$808,DATABASE!$C$2:$C$808)</f>
        <v>CABANG</v>
      </c>
      <c r="E194" s="184" t="s">
        <v>351</v>
      </c>
      <c r="F194" s="184" t="s">
        <v>243</v>
      </c>
      <c r="G194" s="184" t="s">
        <v>815</v>
      </c>
      <c r="H194" s="184">
        <v>202512.0</v>
      </c>
      <c r="I194" s="184" t="s">
        <v>575</v>
      </c>
      <c r="J194" s="182"/>
      <c r="K194" s="184"/>
      <c r="L194" s="294" t="s">
        <v>817</v>
      </c>
      <c r="M194" s="295" t="s">
        <v>2982</v>
      </c>
      <c r="N194" s="191"/>
      <c r="O194" s="192">
        <v>0.01643</v>
      </c>
      <c r="P194" s="194"/>
      <c r="Q194" s="195">
        <f t="shared" ref="Q194:R194" si="215">(O194*24*3600*30/8)/100000</f>
        <v>0.0532332</v>
      </c>
      <c r="R194" s="195">
        <f t="shared" si="215"/>
        <v>0</v>
      </c>
      <c r="S194" s="376">
        <v>2.5</v>
      </c>
      <c r="T194" s="201">
        <f t="shared" si="14"/>
        <v>0.9965277778</v>
      </c>
      <c r="U194" s="201">
        <v>0.99</v>
      </c>
      <c r="V194" s="182">
        <v>720.0</v>
      </c>
      <c r="W194" s="182">
        <f t="shared" si="3"/>
        <v>0</v>
      </c>
      <c r="X194" s="203" t="s">
        <v>291</v>
      </c>
      <c r="Y194" s="204">
        <v>3671171.0</v>
      </c>
      <c r="Z194" s="182"/>
      <c r="AA194" s="182"/>
      <c r="AB194" s="182"/>
      <c r="AC194" s="182"/>
      <c r="AD194" s="182"/>
      <c r="AE194" s="206">
        <f t="shared" si="151"/>
        <v>3671171</v>
      </c>
      <c r="AF194" s="207">
        <f t="shared" si="5"/>
        <v>3671171</v>
      </c>
      <c r="AG194" s="207">
        <v>3.374287E7</v>
      </c>
      <c r="AH194" s="184"/>
      <c r="AI194" s="184"/>
      <c r="AJ194" s="210" t="s">
        <v>815</v>
      </c>
      <c r="AK194" s="38" t="s">
        <v>575</v>
      </c>
      <c r="AL194" s="38"/>
      <c r="AM194" s="38" t="str">
        <f t="shared" ref="AM194:AM198" si="217">VLOOKUP(AJ194,'[1]Master Jaringan Des 2025(792)'!$D$2:$E$795,2,0)</f>
        <v>#REF!</v>
      </c>
      <c r="AN194" s="38" t="str">
        <f t="shared" si="168"/>
        <v>#REF!</v>
      </c>
      <c r="AO194" s="42">
        <v>3671171.0</v>
      </c>
      <c r="AP194" s="215" t="b">
        <f t="shared" si="8"/>
        <v>1</v>
      </c>
      <c r="AQ194" s="211"/>
      <c r="AR194" s="216">
        <f t="shared" si="9"/>
        <v>0</v>
      </c>
      <c r="AS194" s="217">
        <f t="shared" si="10"/>
        <v>0</v>
      </c>
      <c r="AT194" s="218">
        <f t="shared" si="11"/>
        <v>0</v>
      </c>
      <c r="AU194" s="455" t="s">
        <v>1869</v>
      </c>
      <c r="AV194" s="46"/>
      <c r="AW194" s="46"/>
      <c r="AX194" s="46"/>
      <c r="AY194" s="46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56"/>
      <c r="BW194" s="56"/>
      <c r="BX194" s="56"/>
      <c r="BY194" s="56"/>
      <c r="BZ194" s="56"/>
      <c r="CA194" s="56"/>
      <c r="CB194" s="56"/>
      <c r="CC194" s="56"/>
      <c r="CD194" s="56"/>
    </row>
    <row r="195" ht="22.5" customHeight="1">
      <c r="A195" s="170">
        <f t="shared" si="12"/>
        <v>190</v>
      </c>
      <c r="B195" s="173" t="s">
        <v>2911</v>
      </c>
      <c r="C195" s="182" t="str">
        <f t="array" ref="C195">_xlfn.XLOOKUP(G195,DATABASE!$A$2:$A$806,DATABASE!$B$2:$B$806)</f>
        <v>Samsat Online Cab Madiun , Jl Jawa No 43 Madiun</v>
      </c>
      <c r="D195" s="184" t="str">
        <f t="array" ref="D195">_xlfn.XLOOKUP(G195,DATABASE!$A$2:$A$808,DATABASE!$C$2:$C$808)</f>
        <v>SAMSAT ONLINE</v>
      </c>
      <c r="E195" s="184" t="s">
        <v>351</v>
      </c>
      <c r="F195" s="184" t="s">
        <v>243</v>
      </c>
      <c r="G195" s="184" t="s">
        <v>361</v>
      </c>
      <c r="H195" s="184">
        <v>202512.0</v>
      </c>
      <c r="I195" s="184" t="s">
        <v>1258</v>
      </c>
      <c r="J195" s="182"/>
      <c r="K195" s="184"/>
      <c r="L195" s="294" t="s">
        <v>363</v>
      </c>
      <c r="M195" s="295" t="s">
        <v>2993</v>
      </c>
      <c r="N195" s="191"/>
      <c r="O195" s="192">
        <v>0.16909</v>
      </c>
      <c r="P195" s="194"/>
      <c r="Q195" s="195">
        <f t="shared" ref="Q195:R195" si="216">(O195*24*3600*30/8)/100000</f>
        <v>0.5478516</v>
      </c>
      <c r="R195" s="195">
        <f t="shared" si="216"/>
        <v>0</v>
      </c>
      <c r="S195" s="200">
        <v>0.0</v>
      </c>
      <c r="T195" s="201">
        <f t="shared" si="14"/>
        <v>1</v>
      </c>
      <c r="U195" s="201">
        <v>0.99</v>
      </c>
      <c r="V195" s="182">
        <v>720.0</v>
      </c>
      <c r="W195" s="182">
        <f t="shared" si="3"/>
        <v>0</v>
      </c>
      <c r="X195" s="203" t="s">
        <v>291</v>
      </c>
      <c r="Y195" s="204">
        <v>1950000.0</v>
      </c>
      <c r="Z195" s="182"/>
      <c r="AA195" s="182"/>
      <c r="AB195" s="182"/>
      <c r="AC195" s="182"/>
      <c r="AD195" s="182"/>
      <c r="AE195" s="206">
        <f t="shared" si="151"/>
        <v>1950000</v>
      </c>
      <c r="AF195" s="207">
        <f t="shared" si="5"/>
        <v>1950000</v>
      </c>
      <c r="AG195" s="184"/>
      <c r="AH195" s="184"/>
      <c r="AI195" s="184"/>
      <c r="AJ195" s="210" t="s">
        <v>361</v>
      </c>
      <c r="AK195" s="38" t="s">
        <v>480</v>
      </c>
      <c r="AL195" s="38"/>
      <c r="AM195" s="38" t="str">
        <f t="shared" si="217"/>
        <v>#REF!</v>
      </c>
      <c r="AN195" s="38" t="str">
        <f t="shared" si="168"/>
        <v>#REF!</v>
      </c>
      <c r="AO195" s="42">
        <v>1950000.0</v>
      </c>
      <c r="AP195" s="215" t="b">
        <f t="shared" si="8"/>
        <v>1</v>
      </c>
      <c r="AQ195" s="211"/>
      <c r="AR195" s="216">
        <f t="shared" si="9"/>
        <v>0</v>
      </c>
      <c r="AS195" s="217">
        <f t="shared" si="10"/>
        <v>0</v>
      </c>
      <c r="AT195" s="218">
        <f t="shared" si="11"/>
        <v>0</v>
      </c>
      <c r="AU195" s="453"/>
      <c r="AV195" s="46"/>
      <c r="AW195" s="46"/>
      <c r="AX195" s="46"/>
      <c r="AY195" s="46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56"/>
      <c r="BW195" s="56"/>
      <c r="BX195" s="56"/>
      <c r="BY195" s="56"/>
      <c r="BZ195" s="56"/>
      <c r="CA195" s="56"/>
      <c r="CB195" s="56"/>
      <c r="CC195" s="56"/>
      <c r="CD195" s="56"/>
    </row>
    <row r="196" ht="22.5" customHeight="1">
      <c r="A196" s="170">
        <f t="shared" si="12"/>
        <v>191</v>
      </c>
      <c r="B196" s="173" t="s">
        <v>2911</v>
      </c>
      <c r="C196" s="182" t="str">
        <f t="array" ref="C196">_xlfn.XLOOKUP(G196,DATABASE!$A$2:$A$806,DATABASE!$B$2:$B$806)</f>
        <v>Samsat Online Capem Dolopo, Pasar Dolopo</v>
      </c>
      <c r="D196" s="184" t="str">
        <f t="array" ref="D196">_xlfn.XLOOKUP(G196,DATABASE!$A$2:$A$808,DATABASE!$C$2:$C$808)</f>
        <v>SAMSAT ONLINE</v>
      </c>
      <c r="E196" s="184" t="s">
        <v>351</v>
      </c>
      <c r="F196" s="184" t="s">
        <v>243</v>
      </c>
      <c r="G196" s="184" t="s">
        <v>365</v>
      </c>
      <c r="H196" s="184">
        <v>202512.0</v>
      </c>
      <c r="I196" s="184" t="s">
        <v>480</v>
      </c>
      <c r="J196" s="182"/>
      <c r="K196" s="184"/>
      <c r="L196" s="294" t="s">
        <v>367</v>
      </c>
      <c r="M196" s="303">
        <v>44230.0</v>
      </c>
      <c r="N196" s="191"/>
      <c r="O196" s="192">
        <v>16.66</v>
      </c>
      <c r="P196" s="194"/>
      <c r="Q196" s="195">
        <f t="shared" ref="Q196:R196" si="218">(O196*24*3600*30/8)/100000</f>
        <v>53.9784</v>
      </c>
      <c r="R196" s="195">
        <f t="shared" si="218"/>
        <v>0</v>
      </c>
      <c r="S196" s="200">
        <v>0.0</v>
      </c>
      <c r="T196" s="201">
        <f t="shared" si="14"/>
        <v>1</v>
      </c>
      <c r="U196" s="201">
        <v>0.99</v>
      </c>
      <c r="V196" s="182">
        <v>720.0</v>
      </c>
      <c r="W196" s="182">
        <f t="shared" si="3"/>
        <v>0</v>
      </c>
      <c r="X196" s="203" t="s">
        <v>291</v>
      </c>
      <c r="Y196" s="204">
        <v>1950000.0</v>
      </c>
      <c r="Z196" s="182"/>
      <c r="AA196" s="182"/>
      <c r="AB196" s="182"/>
      <c r="AC196" s="182"/>
      <c r="AD196" s="182"/>
      <c r="AE196" s="206">
        <f t="shared" si="151"/>
        <v>1950000</v>
      </c>
      <c r="AF196" s="207">
        <f t="shared" si="5"/>
        <v>1950000</v>
      </c>
      <c r="AG196" s="184"/>
      <c r="AH196" s="184"/>
      <c r="AI196" s="184"/>
      <c r="AJ196" s="210" t="s">
        <v>365</v>
      </c>
      <c r="AK196" s="38" t="s">
        <v>480</v>
      </c>
      <c r="AL196" s="38"/>
      <c r="AM196" s="38" t="str">
        <f t="shared" si="217"/>
        <v>#REF!</v>
      </c>
      <c r="AN196" s="38" t="str">
        <f t="shared" si="168"/>
        <v>#REF!</v>
      </c>
      <c r="AO196" s="42">
        <v>1950000.0</v>
      </c>
      <c r="AP196" s="215" t="b">
        <f t="shared" si="8"/>
        <v>1</v>
      </c>
      <c r="AQ196" s="211"/>
      <c r="AR196" s="216">
        <f t="shared" si="9"/>
        <v>0</v>
      </c>
      <c r="AS196" s="217">
        <f t="shared" si="10"/>
        <v>0</v>
      </c>
      <c r="AT196" s="218">
        <f t="shared" si="11"/>
        <v>0</v>
      </c>
      <c r="AU196" s="453"/>
      <c r="AV196" s="46"/>
      <c r="AW196" s="46"/>
      <c r="AX196" s="46"/>
      <c r="AY196" s="46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56"/>
      <c r="BW196" s="56"/>
      <c r="BX196" s="56"/>
      <c r="BY196" s="56"/>
      <c r="BZ196" s="56"/>
      <c r="CA196" s="56"/>
      <c r="CB196" s="56"/>
      <c r="CC196" s="56"/>
      <c r="CD196" s="56"/>
    </row>
    <row r="197" ht="22.5" customHeight="1">
      <c r="A197" s="170">
        <f t="shared" si="12"/>
        <v>192</v>
      </c>
      <c r="B197" s="173" t="s">
        <v>2911</v>
      </c>
      <c r="C197" s="182" t="str">
        <f t="array" ref="C197">_xlfn.XLOOKUP(G197,DATABASE!$A$2:$A$806,DATABASE!$B$2:$B$806)</f>
        <v>Capem Dolopo, Raya Ponorogo-Bangunsari, Dolopo</v>
      </c>
      <c r="D197" s="184" t="str">
        <f t="array" ref="D197">_xlfn.XLOOKUP(G197,DATABASE!$A$2:$A$808,DATABASE!$C$2:$C$808)</f>
        <v>CAPEM</v>
      </c>
      <c r="E197" s="184" t="s">
        <v>351</v>
      </c>
      <c r="F197" s="184" t="s">
        <v>243</v>
      </c>
      <c r="G197" s="184" t="s">
        <v>1207</v>
      </c>
      <c r="H197" s="184">
        <v>202512.0</v>
      </c>
      <c r="I197" s="184" t="s">
        <v>753</v>
      </c>
      <c r="J197" s="182"/>
      <c r="K197" s="184"/>
      <c r="L197" s="294" t="s">
        <v>1209</v>
      </c>
      <c r="M197" s="303">
        <v>42156.0</v>
      </c>
      <c r="N197" s="191"/>
      <c r="O197" s="192">
        <v>1.04886</v>
      </c>
      <c r="P197" s="194"/>
      <c r="Q197" s="195">
        <f t="shared" ref="Q197:R197" si="219">(O197*24*3600*30/8)/100000</f>
        <v>3.3983064</v>
      </c>
      <c r="R197" s="195">
        <f t="shared" si="219"/>
        <v>0</v>
      </c>
      <c r="S197" s="200">
        <v>0.0</v>
      </c>
      <c r="T197" s="201">
        <f t="shared" si="14"/>
        <v>1</v>
      </c>
      <c r="U197" s="201">
        <v>0.99</v>
      </c>
      <c r="V197" s="182">
        <v>720.0</v>
      </c>
      <c r="W197" s="182">
        <f t="shared" si="3"/>
        <v>0</v>
      </c>
      <c r="X197" s="203" t="s">
        <v>291</v>
      </c>
      <c r="Y197" s="204">
        <v>2792792.0</v>
      </c>
      <c r="Z197" s="182"/>
      <c r="AA197" s="182"/>
      <c r="AB197" s="182"/>
      <c r="AC197" s="182"/>
      <c r="AD197" s="182"/>
      <c r="AE197" s="206">
        <f t="shared" si="151"/>
        <v>2792792</v>
      </c>
      <c r="AF197" s="207">
        <f t="shared" si="5"/>
        <v>2792792</v>
      </c>
      <c r="AG197" s="184"/>
      <c r="AH197" s="184"/>
      <c r="AI197" s="184"/>
      <c r="AJ197" s="210" t="s">
        <v>1207</v>
      </c>
      <c r="AK197" s="38" t="s">
        <v>753</v>
      </c>
      <c r="AL197" s="38"/>
      <c r="AM197" s="38" t="str">
        <f t="shared" si="217"/>
        <v>#REF!</v>
      </c>
      <c r="AN197" s="38" t="str">
        <f t="shared" si="168"/>
        <v>#REF!</v>
      </c>
      <c r="AO197" s="42">
        <v>2792792.0</v>
      </c>
      <c r="AP197" s="215" t="b">
        <f t="shared" si="8"/>
        <v>1</v>
      </c>
      <c r="AQ197" s="211"/>
      <c r="AR197" s="216">
        <f t="shared" si="9"/>
        <v>0</v>
      </c>
      <c r="AS197" s="217">
        <f t="shared" si="10"/>
        <v>0</v>
      </c>
      <c r="AT197" s="218">
        <f t="shared" si="11"/>
        <v>0</v>
      </c>
      <c r="AU197" s="453"/>
      <c r="AV197" s="46"/>
      <c r="AW197" s="46"/>
      <c r="AX197" s="46"/>
      <c r="AY197" s="46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56"/>
      <c r="BW197" s="56"/>
      <c r="BX197" s="56"/>
      <c r="BY197" s="56"/>
      <c r="BZ197" s="56"/>
      <c r="CA197" s="56"/>
      <c r="CB197" s="56"/>
      <c r="CC197" s="56"/>
      <c r="CD197" s="56"/>
    </row>
    <row r="198" ht="22.5" customHeight="1">
      <c r="A198" s="170">
        <f t="shared" si="12"/>
        <v>193</v>
      </c>
      <c r="B198" s="173" t="s">
        <v>2911</v>
      </c>
      <c r="C198" s="182" t="str">
        <f t="array" ref="C198">_xlfn.XLOOKUP(G198,DATABASE!$A$2:$A$806,DATABASE!$B$2:$B$806)</f>
        <v>ATM RSUD Dr. Soedono, Jl. Dr.Sutomo 59. Madiun</v>
      </c>
      <c r="D198" s="184" t="str">
        <f t="array" ref="D198">_xlfn.XLOOKUP(G198,DATABASE!$A$2:$A$808,DATABASE!$C$2:$C$808)</f>
        <v>ATM</v>
      </c>
      <c r="E198" s="184" t="s">
        <v>351</v>
      </c>
      <c r="F198" s="184" t="s">
        <v>243</v>
      </c>
      <c r="G198" s="184" t="s">
        <v>1916</v>
      </c>
      <c r="H198" s="184">
        <v>202512.0</v>
      </c>
      <c r="I198" s="184" t="s">
        <v>1258</v>
      </c>
      <c r="J198" s="182"/>
      <c r="K198" s="184"/>
      <c r="L198" s="294" t="s">
        <v>1918</v>
      </c>
      <c r="M198" s="295" t="s">
        <v>1288</v>
      </c>
      <c r="N198" s="191"/>
      <c r="O198" s="192">
        <v>3.37</v>
      </c>
      <c r="P198" s="194"/>
      <c r="Q198" s="195">
        <f t="shared" ref="Q198:R198" si="220">(O198*24*3600*30/8)/100000</f>
        <v>10.9188</v>
      </c>
      <c r="R198" s="195">
        <f t="shared" si="220"/>
        <v>0</v>
      </c>
      <c r="S198" s="200">
        <v>0.0</v>
      </c>
      <c r="T198" s="201">
        <f t="shared" si="14"/>
        <v>1</v>
      </c>
      <c r="U198" s="201">
        <v>0.99</v>
      </c>
      <c r="V198" s="182">
        <v>720.0</v>
      </c>
      <c r="W198" s="182">
        <f t="shared" si="3"/>
        <v>0</v>
      </c>
      <c r="X198" s="203" t="s">
        <v>291</v>
      </c>
      <c r="Y198" s="204">
        <v>1300000.0</v>
      </c>
      <c r="Z198" s="182"/>
      <c r="AA198" s="182"/>
      <c r="AB198" s="182"/>
      <c r="AC198" s="182"/>
      <c r="AD198" s="182"/>
      <c r="AE198" s="206">
        <f t="shared" si="151"/>
        <v>1300000</v>
      </c>
      <c r="AF198" s="207">
        <f t="shared" si="5"/>
        <v>1300000</v>
      </c>
      <c r="AG198" s="184"/>
      <c r="AH198" s="184"/>
      <c r="AI198" s="184"/>
      <c r="AJ198" s="210" t="s">
        <v>1916</v>
      </c>
      <c r="AK198" s="38" t="s">
        <v>1258</v>
      </c>
      <c r="AL198" s="38"/>
      <c r="AM198" s="38" t="str">
        <f t="shared" si="217"/>
        <v>#REF!</v>
      </c>
      <c r="AN198" s="38" t="str">
        <f t="shared" si="168"/>
        <v>#REF!</v>
      </c>
      <c r="AO198" s="42">
        <v>1300000.0</v>
      </c>
      <c r="AP198" s="215" t="b">
        <f t="shared" si="8"/>
        <v>1</v>
      </c>
      <c r="AQ198" s="211"/>
      <c r="AR198" s="216">
        <f t="shared" si="9"/>
        <v>0</v>
      </c>
      <c r="AS198" s="217">
        <f t="shared" si="10"/>
        <v>0</v>
      </c>
      <c r="AT198" s="218">
        <f t="shared" si="11"/>
        <v>0</v>
      </c>
      <c r="AU198" s="453"/>
      <c r="AV198" s="46"/>
      <c r="AW198" s="46"/>
      <c r="AX198" s="46"/>
      <c r="AY198" s="46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56"/>
      <c r="BW198" s="56"/>
      <c r="BX198" s="56"/>
      <c r="BY198" s="56"/>
      <c r="BZ198" s="56"/>
      <c r="CA198" s="56"/>
      <c r="CB198" s="56"/>
      <c r="CC198" s="56"/>
      <c r="CD198" s="56"/>
    </row>
    <row r="199" ht="22.5" customHeight="1">
      <c r="A199" s="170">
        <f t="shared" si="12"/>
        <v>194</v>
      </c>
      <c r="B199" s="173" t="s">
        <v>2911</v>
      </c>
      <c r="C199" s="182" t="str">
        <f t="array" ref="C199">_xlfn.XLOOKUP(G199,DATABASE!$A$2:$A$806,DATABASE!$B$2:$B$806)</f>
        <v>Host To Host DISPENDA Kab Madiun, Jl. Alun-Alun Timur No. 3, Caruban</v>
      </c>
      <c r="D199" s="184" t="str">
        <f t="array" ref="D199">_xlfn.XLOOKUP(G199,DATABASE!$A$2:$A$808,DATABASE!$C$2:$C$808)</f>
        <v>H2H</v>
      </c>
      <c r="E199" s="184" t="s">
        <v>351</v>
      </c>
      <c r="F199" s="184" t="s">
        <v>243</v>
      </c>
      <c r="G199" s="184" t="s">
        <v>777</v>
      </c>
      <c r="H199" s="184">
        <v>202512.0</v>
      </c>
      <c r="I199" s="184" t="s">
        <v>461</v>
      </c>
      <c r="J199" s="182"/>
      <c r="K199" s="184"/>
      <c r="L199" s="294" t="s">
        <v>779</v>
      </c>
      <c r="M199" s="303">
        <v>43838.0</v>
      </c>
      <c r="N199" s="191"/>
      <c r="O199" s="192">
        <v>6.01</v>
      </c>
      <c r="P199" s="194"/>
      <c r="Q199" s="195">
        <f t="shared" ref="Q199:R199" si="221">(O199*24*3600*30/8)/100000</f>
        <v>19.4724</v>
      </c>
      <c r="R199" s="195">
        <f t="shared" si="221"/>
        <v>0</v>
      </c>
      <c r="S199" s="200">
        <v>0.0</v>
      </c>
      <c r="T199" s="201">
        <f t="shared" si="14"/>
        <v>1</v>
      </c>
      <c r="U199" s="201">
        <v>0.99</v>
      </c>
      <c r="V199" s="182">
        <v>720.0</v>
      </c>
      <c r="W199" s="182">
        <f t="shared" si="3"/>
        <v>0</v>
      </c>
      <c r="X199" s="203" t="s">
        <v>291</v>
      </c>
      <c r="Y199" s="204">
        <v>2319819.0</v>
      </c>
      <c r="Z199" s="182"/>
      <c r="AA199" s="182"/>
      <c r="AB199" s="182"/>
      <c r="AC199" s="182"/>
      <c r="AD199" s="182"/>
      <c r="AE199" s="206">
        <f t="shared" si="151"/>
        <v>2319819</v>
      </c>
      <c r="AF199" s="207">
        <f t="shared" si="5"/>
        <v>2319819</v>
      </c>
      <c r="AG199" s="184"/>
      <c r="AH199" s="184"/>
      <c r="AI199" s="184"/>
      <c r="AJ199" s="210" t="s">
        <v>777</v>
      </c>
      <c r="AK199" s="38" t="s">
        <v>461</v>
      </c>
      <c r="AL199" s="38"/>
      <c r="AM199" s="38" t="s">
        <v>461</v>
      </c>
      <c r="AN199" s="38" t="b">
        <f t="shared" si="168"/>
        <v>1</v>
      </c>
      <c r="AO199" s="42">
        <v>2319819.0</v>
      </c>
      <c r="AP199" s="215" t="b">
        <f t="shared" si="8"/>
        <v>1</v>
      </c>
      <c r="AQ199" s="211"/>
      <c r="AR199" s="216">
        <f t="shared" si="9"/>
        <v>0</v>
      </c>
      <c r="AS199" s="217">
        <f t="shared" si="10"/>
        <v>0</v>
      </c>
      <c r="AT199" s="218">
        <f t="shared" si="11"/>
        <v>0</v>
      </c>
      <c r="AU199" s="453"/>
      <c r="AV199" s="46"/>
      <c r="AW199" s="46"/>
      <c r="AX199" s="46"/>
      <c r="AY199" s="46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56"/>
      <c r="BW199" s="56"/>
      <c r="BX199" s="56"/>
      <c r="BY199" s="56"/>
      <c r="BZ199" s="56"/>
      <c r="CA199" s="56"/>
      <c r="CB199" s="56"/>
      <c r="CC199" s="56"/>
      <c r="CD199" s="56"/>
    </row>
    <row r="200" ht="22.5" customHeight="1">
      <c r="A200" s="170">
        <f t="shared" si="12"/>
        <v>195</v>
      </c>
      <c r="B200" s="173" t="s">
        <v>2911</v>
      </c>
      <c r="C200" s="182" t="str">
        <f t="array" ref="C200">_xlfn.XLOOKUP(G200,DATABASE!$A$2:$A$806,DATABASE!$B$2:$B$806)</f>
        <v>PBB Online DPPKAD, Jl.Soekarno Hatta No 17, Madiun</v>
      </c>
      <c r="D200" s="184" t="str">
        <f t="array" ref="D200">_xlfn.XLOOKUP(G200,DATABASE!$A$2:$A$808,DATABASE!$C$2:$C$808)</f>
        <v>PBB</v>
      </c>
      <c r="E200" s="184" t="s">
        <v>351</v>
      </c>
      <c r="F200" s="184" t="s">
        <v>243</v>
      </c>
      <c r="G200" s="184" t="s">
        <v>774</v>
      </c>
      <c r="H200" s="184">
        <v>202512.0</v>
      </c>
      <c r="I200" s="184" t="s">
        <v>461</v>
      </c>
      <c r="J200" s="182"/>
      <c r="K200" s="184"/>
      <c r="L200" s="294" t="s">
        <v>776</v>
      </c>
      <c r="M200" s="303">
        <v>43745.0</v>
      </c>
      <c r="N200" s="191"/>
      <c r="O200" s="192">
        <v>58.41</v>
      </c>
      <c r="P200" s="194"/>
      <c r="Q200" s="195">
        <f t="shared" ref="Q200:R200" si="222">(O200*24*3600*30/8)/100000</f>
        <v>189.2484</v>
      </c>
      <c r="R200" s="195">
        <f t="shared" si="222"/>
        <v>0</v>
      </c>
      <c r="S200" s="200">
        <v>0.0</v>
      </c>
      <c r="T200" s="201">
        <f t="shared" si="14"/>
        <v>1</v>
      </c>
      <c r="U200" s="201">
        <v>0.99</v>
      </c>
      <c r="V200" s="182">
        <v>720.0</v>
      </c>
      <c r="W200" s="182">
        <f t="shared" si="3"/>
        <v>0</v>
      </c>
      <c r="X200" s="203" t="s">
        <v>291</v>
      </c>
      <c r="Y200" s="204">
        <v>2319819.0</v>
      </c>
      <c r="Z200" s="182"/>
      <c r="AA200" s="182"/>
      <c r="AB200" s="182"/>
      <c r="AC200" s="182"/>
      <c r="AD200" s="182"/>
      <c r="AE200" s="206">
        <f t="shared" si="151"/>
        <v>2319819</v>
      </c>
      <c r="AF200" s="207">
        <f t="shared" si="5"/>
        <v>2319819</v>
      </c>
      <c r="AG200" s="184"/>
      <c r="AH200" s="184"/>
      <c r="AI200" s="184"/>
      <c r="AJ200" s="210" t="s">
        <v>774</v>
      </c>
      <c r="AK200" s="38" t="s">
        <v>461</v>
      </c>
      <c r="AL200" s="38"/>
      <c r="AM200" s="38" t="s">
        <v>461</v>
      </c>
      <c r="AN200" s="38" t="b">
        <f t="shared" si="168"/>
        <v>1</v>
      </c>
      <c r="AO200" s="42">
        <v>2319819.0</v>
      </c>
      <c r="AP200" s="215" t="b">
        <f t="shared" si="8"/>
        <v>1</v>
      </c>
      <c r="AQ200" s="211"/>
      <c r="AR200" s="216">
        <f t="shared" si="9"/>
        <v>0</v>
      </c>
      <c r="AS200" s="217">
        <f t="shared" si="10"/>
        <v>0</v>
      </c>
      <c r="AT200" s="218">
        <f t="shared" si="11"/>
        <v>0</v>
      </c>
      <c r="AU200" s="453"/>
      <c r="AV200" s="46"/>
      <c r="AW200" s="46"/>
      <c r="AX200" s="46"/>
      <c r="AY200" s="46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56"/>
      <c r="BW200" s="56"/>
      <c r="BX200" s="56"/>
      <c r="BY200" s="56"/>
      <c r="BZ200" s="56"/>
      <c r="CA200" s="56"/>
      <c r="CB200" s="56"/>
      <c r="CC200" s="56"/>
      <c r="CD200" s="56"/>
    </row>
    <row r="201" ht="22.5" customHeight="1">
      <c r="A201" s="170">
        <f t="shared" si="12"/>
        <v>196</v>
      </c>
      <c r="B201" s="173" t="s">
        <v>2911</v>
      </c>
      <c r="C201" s="182" t="str">
        <f t="array" ref="C201">_xlfn.XLOOKUP(G201,DATABASE!$A$2:$A$806,DATABASE!$B$2:$B$806)</f>
        <v>CAPEM JIWAN, RAYA MADIUN 119B, JIWAN,CAPEM JIWAN, RAYA MADIUN 119B, JIWAN,MADIUN</v>
      </c>
      <c r="D201" s="184" t="str">
        <f t="array" ref="D201">_xlfn.XLOOKUP(G201,DATABASE!$A$2:$A$808,DATABASE!$C$2:$C$808)</f>
        <v>CAPEM</v>
      </c>
      <c r="E201" s="184" t="s">
        <v>351</v>
      </c>
      <c r="F201" s="184" t="s">
        <v>243</v>
      </c>
      <c r="G201" s="184" t="s">
        <v>1289</v>
      </c>
      <c r="H201" s="184">
        <v>202512.0</v>
      </c>
      <c r="I201" s="184" t="s">
        <v>753</v>
      </c>
      <c r="J201" s="182"/>
      <c r="K201" s="184"/>
      <c r="L201" s="294" t="s">
        <v>1291</v>
      </c>
      <c r="M201" s="303">
        <v>42251.0</v>
      </c>
      <c r="N201" s="191"/>
      <c r="O201" s="192">
        <v>0.07162</v>
      </c>
      <c r="P201" s="194"/>
      <c r="Q201" s="195">
        <f t="shared" ref="Q201:R201" si="223">(O201*24*3600*30/8)/100000</f>
        <v>0.2320488</v>
      </c>
      <c r="R201" s="195">
        <f t="shared" si="223"/>
        <v>0</v>
      </c>
      <c r="S201" s="200">
        <v>0.0</v>
      </c>
      <c r="T201" s="201">
        <f t="shared" si="14"/>
        <v>1</v>
      </c>
      <c r="U201" s="201">
        <v>0.99</v>
      </c>
      <c r="V201" s="182">
        <v>720.0</v>
      </c>
      <c r="W201" s="182">
        <f t="shared" si="3"/>
        <v>0</v>
      </c>
      <c r="X201" s="203" t="s">
        <v>291</v>
      </c>
      <c r="Y201" s="204">
        <v>2792792.0</v>
      </c>
      <c r="Z201" s="182"/>
      <c r="AA201" s="182"/>
      <c r="AB201" s="182"/>
      <c r="AC201" s="182"/>
      <c r="AD201" s="182"/>
      <c r="AE201" s="206">
        <f t="shared" si="151"/>
        <v>2792792</v>
      </c>
      <c r="AF201" s="207">
        <f t="shared" si="5"/>
        <v>2792792</v>
      </c>
      <c r="AG201" s="184"/>
      <c r="AH201" s="184"/>
      <c r="AI201" s="184"/>
      <c r="AJ201" s="210" t="s">
        <v>1289</v>
      </c>
      <c r="AK201" s="38" t="s">
        <v>753</v>
      </c>
      <c r="AL201" s="38"/>
      <c r="AM201" s="38" t="str">
        <f>VLOOKUP(AJ201,'[1]Master Jaringan Des 2025(792)'!$D$2:$E$795,2,0)</f>
        <v>#REF!</v>
      </c>
      <c r="AN201" s="38" t="str">
        <f t="shared" si="168"/>
        <v>#REF!</v>
      </c>
      <c r="AO201" s="42">
        <v>2792792.0</v>
      </c>
      <c r="AP201" s="215" t="b">
        <f t="shared" si="8"/>
        <v>1</v>
      </c>
      <c r="AQ201" s="211"/>
      <c r="AR201" s="216">
        <f t="shared" si="9"/>
        <v>0</v>
      </c>
      <c r="AS201" s="217">
        <f t="shared" si="10"/>
        <v>0</v>
      </c>
      <c r="AT201" s="218">
        <f t="shared" si="11"/>
        <v>0</v>
      </c>
      <c r="AU201" s="453"/>
      <c r="AV201" s="46"/>
      <c r="AW201" s="46"/>
      <c r="AX201" s="46"/>
      <c r="AY201" s="46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56"/>
      <c r="BW201" s="56"/>
      <c r="BX201" s="56"/>
      <c r="BY201" s="56"/>
      <c r="BZ201" s="56"/>
      <c r="CA201" s="56"/>
      <c r="CB201" s="56"/>
      <c r="CC201" s="56"/>
      <c r="CD201" s="56"/>
    </row>
    <row r="202" ht="22.5" customHeight="1">
      <c r="A202" s="170">
        <f t="shared" si="12"/>
        <v>197</v>
      </c>
      <c r="B202" s="173" t="s">
        <v>2911</v>
      </c>
      <c r="C202" s="182" t="str">
        <f t="array" ref="C202">_xlfn.XLOOKUP(G202,DATABASE!$A$2:$A$806,DATABASE!$B$2:$B$806)</f>
        <v>Host To Host Yaperma, Jl. Serayu No.12 Madiun</v>
      </c>
      <c r="D202" s="184" t="str">
        <f t="array" ref="D202">_xlfn.XLOOKUP(G202,DATABASE!$A$2:$A$808,DATABASE!$C$2:$C$808)</f>
        <v>H2H</v>
      </c>
      <c r="E202" s="184" t="s">
        <v>351</v>
      </c>
      <c r="F202" s="184" t="s">
        <v>243</v>
      </c>
      <c r="G202" s="184" t="s">
        <v>682</v>
      </c>
      <c r="H202" s="184">
        <v>202512.0</v>
      </c>
      <c r="I202" s="184" t="s">
        <v>461</v>
      </c>
      <c r="J202" s="182"/>
      <c r="K202" s="184"/>
      <c r="L202" s="294" t="s">
        <v>684</v>
      </c>
      <c r="M202" s="303">
        <v>43745.0</v>
      </c>
      <c r="N202" s="191"/>
      <c r="O202" s="192">
        <v>25.4</v>
      </c>
      <c r="P202" s="194"/>
      <c r="Q202" s="195">
        <f t="shared" ref="Q202:R202" si="224">(O202*24*3600*30/8)/100000</f>
        <v>82.296</v>
      </c>
      <c r="R202" s="195">
        <f t="shared" si="224"/>
        <v>0</v>
      </c>
      <c r="S202" s="200">
        <v>0.0</v>
      </c>
      <c r="T202" s="201">
        <f t="shared" si="14"/>
        <v>1</v>
      </c>
      <c r="U202" s="201">
        <v>0.99</v>
      </c>
      <c r="V202" s="182">
        <v>720.0</v>
      </c>
      <c r="W202" s="182">
        <f t="shared" si="3"/>
        <v>0</v>
      </c>
      <c r="X202" s="203" t="s">
        <v>291</v>
      </c>
      <c r="Y202" s="204">
        <v>2319819.0</v>
      </c>
      <c r="Z202" s="182"/>
      <c r="AA202" s="182"/>
      <c r="AB202" s="182"/>
      <c r="AC202" s="182"/>
      <c r="AD202" s="182"/>
      <c r="AE202" s="206">
        <f t="shared" si="151"/>
        <v>2319819</v>
      </c>
      <c r="AF202" s="207">
        <f t="shared" si="5"/>
        <v>2319819</v>
      </c>
      <c r="AG202" s="184"/>
      <c r="AH202" s="184"/>
      <c r="AI202" s="184"/>
      <c r="AJ202" s="210" t="s">
        <v>682</v>
      </c>
      <c r="AK202" s="38" t="s">
        <v>461</v>
      </c>
      <c r="AL202" s="38"/>
      <c r="AM202" s="38" t="s">
        <v>461</v>
      </c>
      <c r="AN202" s="38" t="b">
        <f t="shared" si="168"/>
        <v>1</v>
      </c>
      <c r="AO202" s="42">
        <v>2319819.0</v>
      </c>
      <c r="AP202" s="215" t="b">
        <f t="shared" si="8"/>
        <v>1</v>
      </c>
      <c r="AQ202" s="211"/>
      <c r="AR202" s="216">
        <f t="shared" si="9"/>
        <v>0</v>
      </c>
      <c r="AS202" s="217">
        <f t="shared" si="10"/>
        <v>0</v>
      </c>
      <c r="AT202" s="218">
        <f t="shared" si="11"/>
        <v>0</v>
      </c>
      <c r="AU202" s="453"/>
      <c r="AV202" s="46"/>
      <c r="AW202" s="46"/>
      <c r="AX202" s="46"/>
      <c r="AY202" s="46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56"/>
      <c r="BW202" s="56"/>
      <c r="BX202" s="56"/>
      <c r="BY202" s="56"/>
      <c r="BZ202" s="56"/>
      <c r="CA202" s="56"/>
      <c r="CB202" s="56"/>
      <c r="CC202" s="56"/>
      <c r="CD202" s="56"/>
    </row>
    <row r="203" ht="22.5" customHeight="1">
      <c r="A203" s="170">
        <f t="shared" si="12"/>
        <v>198</v>
      </c>
      <c r="B203" s="173" t="s">
        <v>2911</v>
      </c>
      <c r="C203" s="182" t="str">
        <f t="array" ref="C203">_xlfn.XLOOKUP(G203,DATABASE!$A$2:$A$806,DATABASE!$B$2:$B$806)</f>
        <v>Capem Unmer, Jl.Serayu 134 A, Kel.Pandean, Kec.Taman, Madiun</v>
      </c>
      <c r="D203" s="184" t="str">
        <f t="array" ref="D203">_xlfn.XLOOKUP(G203,DATABASE!$A$2:$A$808,DATABASE!$C$2:$C$808)</f>
        <v>CAPEM</v>
      </c>
      <c r="E203" s="184" t="s">
        <v>351</v>
      </c>
      <c r="F203" s="184" t="s">
        <v>243</v>
      </c>
      <c r="G203" s="184" t="s">
        <v>1292</v>
      </c>
      <c r="H203" s="184">
        <v>202512.0</v>
      </c>
      <c r="I203" s="184" t="s">
        <v>753</v>
      </c>
      <c r="J203" s="182"/>
      <c r="K203" s="184"/>
      <c r="L203" s="294" t="s">
        <v>1294</v>
      </c>
      <c r="M203" s="295" t="s">
        <v>3009</v>
      </c>
      <c r="N203" s="191"/>
      <c r="O203" s="192">
        <v>1.50428</v>
      </c>
      <c r="P203" s="194"/>
      <c r="Q203" s="195">
        <f t="shared" ref="Q203:R203" si="225">(O203*24*3600*30/8)/100000</f>
        <v>4.8738672</v>
      </c>
      <c r="R203" s="195">
        <f t="shared" si="225"/>
        <v>0</v>
      </c>
      <c r="S203" s="200">
        <v>0.0</v>
      </c>
      <c r="T203" s="201">
        <f t="shared" si="14"/>
        <v>1</v>
      </c>
      <c r="U203" s="201">
        <v>0.99</v>
      </c>
      <c r="V203" s="182">
        <v>720.0</v>
      </c>
      <c r="W203" s="182">
        <f t="shared" si="3"/>
        <v>0</v>
      </c>
      <c r="X203" s="203" t="s">
        <v>291</v>
      </c>
      <c r="Y203" s="204">
        <v>2792792.0</v>
      </c>
      <c r="Z203" s="182"/>
      <c r="AA203" s="182"/>
      <c r="AB203" s="182"/>
      <c r="AC203" s="182"/>
      <c r="AD203" s="182"/>
      <c r="AE203" s="206">
        <f t="shared" si="151"/>
        <v>2792792</v>
      </c>
      <c r="AF203" s="207">
        <f t="shared" si="5"/>
        <v>2792792</v>
      </c>
      <c r="AG203" s="184"/>
      <c r="AH203" s="184"/>
      <c r="AI203" s="184"/>
      <c r="AJ203" s="210" t="s">
        <v>1292</v>
      </c>
      <c r="AK203" s="38" t="s">
        <v>753</v>
      </c>
      <c r="AL203" s="38"/>
      <c r="AM203" s="38" t="str">
        <f>VLOOKUP(AJ203,'[1]Master Jaringan Des 2025(792)'!$D$2:$E$795,2,0)</f>
        <v>#REF!</v>
      </c>
      <c r="AN203" s="38" t="str">
        <f t="shared" si="168"/>
        <v>#REF!</v>
      </c>
      <c r="AO203" s="42">
        <v>2792792.0</v>
      </c>
      <c r="AP203" s="215" t="b">
        <f t="shared" si="8"/>
        <v>1</v>
      </c>
      <c r="AQ203" s="211"/>
      <c r="AR203" s="216">
        <f t="shared" si="9"/>
        <v>0</v>
      </c>
      <c r="AS203" s="217">
        <f t="shared" si="10"/>
        <v>0</v>
      </c>
      <c r="AT203" s="218">
        <f t="shared" si="11"/>
        <v>0</v>
      </c>
      <c r="AU203" s="453"/>
      <c r="AV203" s="46"/>
      <c r="AW203" s="46"/>
      <c r="AX203" s="46"/>
      <c r="AY203" s="46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56"/>
      <c r="BW203" s="56"/>
      <c r="BX203" s="56"/>
      <c r="BY203" s="56"/>
      <c r="BZ203" s="56"/>
      <c r="CA203" s="56"/>
      <c r="CB203" s="56"/>
      <c r="CC203" s="56"/>
      <c r="CD203" s="56"/>
    </row>
    <row r="204" ht="22.5" customHeight="1">
      <c r="A204" s="170">
        <f t="shared" si="12"/>
        <v>199</v>
      </c>
      <c r="B204" s="173" t="s">
        <v>2911</v>
      </c>
      <c r="C204" s="182" t="str">
        <f t="array" ref="C204">_xlfn.XLOOKUP(G204,DATABASE!$A$2:$A$806,DATABASE!$B$2:$B$806)</f>
        <v>Payment Point Mall Pelayanan PUBLIK PEMDA,Jl.Alun-Alun Utara 4,Madiun</v>
      </c>
      <c r="D204" s="184" t="str">
        <f t="array" ref="D204">_xlfn.XLOOKUP(G204,DATABASE!$A$2:$A$808,DATABASE!$C$2:$C$808)</f>
        <v>PAYMENT POINT</v>
      </c>
      <c r="E204" s="184" t="s">
        <v>351</v>
      </c>
      <c r="F204" s="184" t="s">
        <v>243</v>
      </c>
      <c r="G204" s="184" t="s">
        <v>2302</v>
      </c>
      <c r="H204" s="184">
        <v>202512.0</v>
      </c>
      <c r="I204" s="184" t="s">
        <v>461</v>
      </c>
      <c r="J204" s="182"/>
      <c r="K204" s="184"/>
      <c r="L204" s="294" t="s">
        <v>2304</v>
      </c>
      <c r="M204" s="303">
        <v>43840.0</v>
      </c>
      <c r="N204" s="191"/>
      <c r="O204" s="192">
        <v>2.43258</v>
      </c>
      <c r="P204" s="194"/>
      <c r="Q204" s="195">
        <f t="shared" ref="Q204:R204" si="226">(O204*24*3600*30/8)/100000</f>
        <v>7.8815592</v>
      </c>
      <c r="R204" s="195">
        <f t="shared" si="226"/>
        <v>0</v>
      </c>
      <c r="S204" s="200">
        <v>0.0</v>
      </c>
      <c r="T204" s="201">
        <f t="shared" si="14"/>
        <v>1</v>
      </c>
      <c r="U204" s="201">
        <v>0.99</v>
      </c>
      <c r="V204" s="182">
        <v>720.0</v>
      </c>
      <c r="W204" s="182">
        <f t="shared" si="3"/>
        <v>0</v>
      </c>
      <c r="X204" s="203" t="s">
        <v>291</v>
      </c>
      <c r="Y204" s="204">
        <v>2319819.0</v>
      </c>
      <c r="Z204" s="182"/>
      <c r="AA204" s="182"/>
      <c r="AB204" s="182"/>
      <c r="AC204" s="182"/>
      <c r="AD204" s="182"/>
      <c r="AE204" s="206">
        <f t="shared" si="151"/>
        <v>2319819</v>
      </c>
      <c r="AF204" s="207">
        <f t="shared" si="5"/>
        <v>2319819</v>
      </c>
      <c r="AG204" s="184"/>
      <c r="AH204" s="184"/>
      <c r="AI204" s="184"/>
      <c r="AJ204" s="210" t="s">
        <v>2302</v>
      </c>
      <c r="AK204" s="38" t="s">
        <v>461</v>
      </c>
      <c r="AL204" s="38"/>
      <c r="AM204" s="38" t="s">
        <v>461</v>
      </c>
      <c r="AN204" s="38" t="b">
        <f t="shared" si="168"/>
        <v>1</v>
      </c>
      <c r="AO204" s="42">
        <v>2319819.0</v>
      </c>
      <c r="AP204" s="215" t="b">
        <f t="shared" si="8"/>
        <v>1</v>
      </c>
      <c r="AQ204" s="211"/>
      <c r="AR204" s="216">
        <f t="shared" si="9"/>
        <v>0</v>
      </c>
      <c r="AS204" s="217">
        <f t="shared" si="10"/>
        <v>0</v>
      </c>
      <c r="AT204" s="218">
        <f t="shared" si="11"/>
        <v>0</v>
      </c>
      <c r="AU204" s="453"/>
      <c r="AV204" s="46"/>
      <c r="AW204" s="46"/>
      <c r="AX204" s="46"/>
      <c r="AY204" s="46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56"/>
      <c r="BW204" s="56"/>
      <c r="BX204" s="56"/>
      <c r="BY204" s="56"/>
      <c r="BZ204" s="56"/>
      <c r="CA204" s="56"/>
      <c r="CB204" s="56"/>
      <c r="CC204" s="56"/>
      <c r="CD204" s="56"/>
    </row>
    <row r="205" ht="22.5" customHeight="1">
      <c r="A205" s="170">
        <f t="shared" si="12"/>
        <v>200</v>
      </c>
      <c r="B205" s="173" t="s">
        <v>2911</v>
      </c>
      <c r="C205" s="182" t="str">
        <f t="array" ref="C205">_xlfn.XLOOKUP(G205,DATABASE!$A$2:$A$806,DATABASE!$B$2:$B$806)</f>
        <v>Host To Host SP2D DISKOMINFO Jl.Perintis Kemerdekaan 32 Madiun</v>
      </c>
      <c r="D205" s="184" t="str">
        <f t="array" ref="D205">_xlfn.XLOOKUP(G205,DATABASE!$A$2:$A$808,DATABASE!$C$2:$C$808)</f>
        <v>H2H</v>
      </c>
      <c r="E205" s="184" t="s">
        <v>351</v>
      </c>
      <c r="F205" s="184" t="s">
        <v>243</v>
      </c>
      <c r="G205" s="184" t="s">
        <v>612</v>
      </c>
      <c r="H205" s="184">
        <v>202512.0</v>
      </c>
      <c r="I205" s="184" t="s">
        <v>461</v>
      </c>
      <c r="J205" s="182"/>
      <c r="K205" s="184"/>
      <c r="L205" s="294" t="s">
        <v>614</v>
      </c>
      <c r="M205" s="303">
        <v>43803.0</v>
      </c>
      <c r="N205" s="191"/>
      <c r="O205" s="192">
        <v>0.53433</v>
      </c>
      <c r="P205" s="194"/>
      <c r="Q205" s="195">
        <f t="shared" ref="Q205:R205" si="227">(O205*24*3600*30/8)/100000</f>
        <v>1.7312292</v>
      </c>
      <c r="R205" s="195">
        <f t="shared" si="227"/>
        <v>0</v>
      </c>
      <c r="S205" s="200">
        <v>0.0</v>
      </c>
      <c r="T205" s="201">
        <f t="shared" si="14"/>
        <v>1</v>
      </c>
      <c r="U205" s="201">
        <v>0.99</v>
      </c>
      <c r="V205" s="182">
        <v>720.0</v>
      </c>
      <c r="W205" s="182">
        <f t="shared" si="3"/>
        <v>0</v>
      </c>
      <c r="X205" s="203" t="s">
        <v>291</v>
      </c>
      <c r="Y205" s="204">
        <v>2319819.0</v>
      </c>
      <c r="Z205" s="182"/>
      <c r="AA205" s="182"/>
      <c r="AB205" s="182"/>
      <c r="AC205" s="182"/>
      <c r="AD205" s="182"/>
      <c r="AE205" s="206">
        <f t="shared" si="151"/>
        <v>2319819</v>
      </c>
      <c r="AF205" s="207">
        <f t="shared" si="5"/>
        <v>2319819</v>
      </c>
      <c r="AG205" s="184"/>
      <c r="AH205" s="184" t="s">
        <v>276</v>
      </c>
      <c r="AI205" s="184"/>
      <c r="AJ205" s="210" t="s">
        <v>612</v>
      </c>
      <c r="AK205" s="38" t="s">
        <v>461</v>
      </c>
      <c r="AL205" s="38"/>
      <c r="AM205" s="38" t="s">
        <v>461</v>
      </c>
      <c r="AN205" s="38" t="b">
        <f t="shared" si="168"/>
        <v>1</v>
      </c>
      <c r="AO205" s="42">
        <v>2319819.0</v>
      </c>
      <c r="AP205" s="215" t="b">
        <f t="shared" si="8"/>
        <v>1</v>
      </c>
      <c r="AQ205" s="211"/>
      <c r="AR205" s="216">
        <f t="shared" si="9"/>
        <v>0</v>
      </c>
      <c r="AS205" s="217">
        <f t="shared" si="10"/>
        <v>0</v>
      </c>
      <c r="AT205" s="218">
        <f t="shared" si="11"/>
        <v>0</v>
      </c>
      <c r="AU205" s="453"/>
      <c r="AV205" s="46"/>
      <c r="AW205" s="46"/>
      <c r="AX205" s="46"/>
      <c r="AY205" s="46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56"/>
      <c r="BW205" s="56"/>
      <c r="BX205" s="56"/>
      <c r="BY205" s="56"/>
      <c r="BZ205" s="56"/>
      <c r="CA205" s="56"/>
      <c r="CB205" s="56"/>
      <c r="CC205" s="56"/>
      <c r="CD205" s="56"/>
    </row>
    <row r="206" ht="22.5" customHeight="1">
      <c r="A206" s="170">
        <f t="shared" si="12"/>
        <v>201</v>
      </c>
      <c r="B206" s="173" t="s">
        <v>2911</v>
      </c>
      <c r="C206" s="182" t="str">
        <f t="array" ref="C206">_xlfn.XLOOKUP(G206,DATABASE!$A$2:$A$806,DATABASE!$B$2:$B$806)</f>
        <v>Bank Jatim u/ Host To Host Metro Universitas Sebelas Maret Surakarta (UNS) menuju Data Center Bank Jatim, JL IR SUTAMI JEBRES KEC JEBRES SURAKARTA, SURAKARTA,00</v>
      </c>
      <c r="D206" s="184" t="str">
        <f t="array" ref="D206">_xlfn.XLOOKUP(G206,DATABASE!$A$2:$A$808,DATABASE!$C$2:$C$808)</f>
        <v>H2H METRO</v>
      </c>
      <c r="E206" s="184" t="s">
        <v>749</v>
      </c>
      <c r="F206" s="184" t="s">
        <v>243</v>
      </c>
      <c r="G206" s="184" t="s">
        <v>9</v>
      </c>
      <c r="H206" s="184">
        <v>202512.0</v>
      </c>
      <c r="I206" s="184" t="s">
        <v>753</v>
      </c>
      <c r="J206" s="182"/>
      <c r="K206" s="184"/>
      <c r="L206" s="294" t="s">
        <v>13</v>
      </c>
      <c r="M206" s="303">
        <v>45361.0</v>
      </c>
      <c r="N206" s="191"/>
      <c r="O206" s="192">
        <v>0.53433</v>
      </c>
      <c r="P206" s="194"/>
      <c r="Q206" s="195">
        <f t="shared" ref="Q206:R206" si="228">(O206*24*3600*30/8)/100000</f>
        <v>1.7312292</v>
      </c>
      <c r="R206" s="195">
        <f t="shared" si="228"/>
        <v>0</v>
      </c>
      <c r="S206" s="200">
        <v>0.0</v>
      </c>
      <c r="T206" s="201">
        <f t="shared" si="14"/>
        <v>1</v>
      </c>
      <c r="U206" s="201">
        <v>0.99</v>
      </c>
      <c r="V206" s="182">
        <v>720.0</v>
      </c>
      <c r="W206" s="182">
        <f t="shared" si="3"/>
        <v>0</v>
      </c>
      <c r="X206" s="203" t="s">
        <v>291</v>
      </c>
      <c r="Y206" s="204">
        <v>2737114.0</v>
      </c>
      <c r="Z206" s="182"/>
      <c r="AA206" s="182"/>
      <c r="AB206" s="182"/>
      <c r="AC206" s="182"/>
      <c r="AD206" s="182"/>
      <c r="AE206" s="206">
        <f t="shared" si="151"/>
        <v>2737114</v>
      </c>
      <c r="AF206" s="207">
        <f t="shared" si="5"/>
        <v>2737114</v>
      </c>
      <c r="AG206" s="184"/>
      <c r="AH206" s="184"/>
      <c r="AI206" s="184"/>
      <c r="AJ206" s="210" t="s">
        <v>9</v>
      </c>
      <c r="AK206" s="38" t="s">
        <v>753</v>
      </c>
      <c r="AL206" s="38"/>
      <c r="AM206" s="41" t="s">
        <v>753</v>
      </c>
      <c r="AN206" s="38" t="b">
        <f t="shared" si="168"/>
        <v>1</v>
      </c>
      <c r="AO206" s="42">
        <v>2737114.0</v>
      </c>
      <c r="AP206" s="215" t="b">
        <f t="shared" si="8"/>
        <v>1</v>
      </c>
      <c r="AQ206" s="296" t="s">
        <v>12</v>
      </c>
      <c r="AR206" s="216">
        <f t="shared" si="9"/>
        <v>0</v>
      </c>
      <c r="AS206" s="217">
        <f t="shared" si="10"/>
        <v>0</v>
      </c>
      <c r="AT206" s="218">
        <f t="shared" si="11"/>
        <v>0</v>
      </c>
      <c r="AU206" s="453"/>
      <c r="AV206" s="46"/>
      <c r="AW206" s="46"/>
      <c r="AX206" s="46"/>
      <c r="AY206" s="46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56"/>
      <c r="BW206" s="56"/>
      <c r="BX206" s="56"/>
      <c r="BY206" s="56"/>
      <c r="BZ206" s="56"/>
      <c r="CA206" s="56"/>
      <c r="CB206" s="56"/>
      <c r="CC206" s="56"/>
      <c r="CD206" s="56"/>
    </row>
    <row r="207" ht="22.5" customHeight="1">
      <c r="A207" s="170">
        <f t="shared" si="12"/>
        <v>202</v>
      </c>
      <c r="B207" s="173" t="s">
        <v>2911</v>
      </c>
      <c r="C207" s="182" t="str">
        <f t="array" ref="C207">_xlfn.XLOOKUP(G207,DATABASE!$A$2:$A$806,DATABASE!$B$2:$B$806)</f>
        <v>Bank Jatim u/ Host To Host Metro Universitas Sebelas Maret Surakarta (UNS) menuju Data Center Bank Jatim, KAPTEN SUBIJANTO, TANGERANG,RAK NO 6,LT 3,GED GRAHA TLKM SIGMA</v>
      </c>
      <c r="D207" s="184" t="str">
        <f t="array" ref="D207">_xlfn.XLOOKUP(G207,DATABASE!$A$2:$A$808,DATABASE!$C$2:$C$808)</f>
        <v>H2H METRO</v>
      </c>
      <c r="E207" s="184" t="s">
        <v>749</v>
      </c>
      <c r="F207" s="184" t="s">
        <v>243</v>
      </c>
      <c r="G207" s="184" t="s">
        <v>19</v>
      </c>
      <c r="H207" s="184">
        <v>202512.0</v>
      </c>
      <c r="I207" s="184" t="s">
        <v>753</v>
      </c>
      <c r="J207" s="182"/>
      <c r="K207" s="184"/>
      <c r="L207" s="294" t="s">
        <v>13</v>
      </c>
      <c r="M207" s="303">
        <v>45361.0</v>
      </c>
      <c r="N207" s="191"/>
      <c r="O207" s="192">
        <v>126.46</v>
      </c>
      <c r="P207" s="194"/>
      <c r="Q207" s="195">
        <f t="shared" ref="Q207:R207" si="229">(O207*24*3600*30/8)/100000</f>
        <v>409.7304</v>
      </c>
      <c r="R207" s="195">
        <f t="shared" si="229"/>
        <v>0</v>
      </c>
      <c r="S207" s="200">
        <v>0.0</v>
      </c>
      <c r="T207" s="201">
        <f t="shared" si="14"/>
        <v>1</v>
      </c>
      <c r="U207" s="201">
        <v>0.99</v>
      </c>
      <c r="V207" s="182">
        <v>720.0</v>
      </c>
      <c r="W207" s="182">
        <f t="shared" si="3"/>
        <v>0</v>
      </c>
      <c r="X207" s="203" t="s">
        <v>291</v>
      </c>
      <c r="Y207" s="204">
        <v>2737114.0</v>
      </c>
      <c r="Z207" s="182"/>
      <c r="AA207" s="182"/>
      <c r="AB207" s="182"/>
      <c r="AC207" s="182"/>
      <c r="AD207" s="182"/>
      <c r="AE207" s="206">
        <f t="shared" si="151"/>
        <v>2737114</v>
      </c>
      <c r="AF207" s="207">
        <f t="shared" si="5"/>
        <v>2737114</v>
      </c>
      <c r="AG207" s="184"/>
      <c r="AH207" s="184"/>
      <c r="AI207" s="184"/>
      <c r="AJ207" s="210" t="s">
        <v>19</v>
      </c>
      <c r="AK207" s="38" t="s">
        <v>753</v>
      </c>
      <c r="AL207" s="38"/>
      <c r="AM207" s="41" t="s">
        <v>753</v>
      </c>
      <c r="AN207" s="38" t="b">
        <f t="shared" si="168"/>
        <v>1</v>
      </c>
      <c r="AO207" s="42">
        <v>2737114.0</v>
      </c>
      <c r="AP207" s="215" t="b">
        <f t="shared" si="8"/>
        <v>1</v>
      </c>
      <c r="AQ207" s="296" t="s">
        <v>12</v>
      </c>
      <c r="AR207" s="216">
        <f t="shared" si="9"/>
        <v>0</v>
      </c>
      <c r="AS207" s="217">
        <f t="shared" si="10"/>
        <v>0</v>
      </c>
      <c r="AT207" s="218">
        <f t="shared" si="11"/>
        <v>0</v>
      </c>
      <c r="AU207" s="453"/>
      <c r="AV207" s="46"/>
      <c r="AW207" s="46"/>
      <c r="AX207" s="46"/>
      <c r="AY207" s="46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56"/>
      <c r="BW207" s="56"/>
      <c r="BX207" s="56"/>
      <c r="BY207" s="56"/>
      <c r="BZ207" s="56"/>
      <c r="CA207" s="56"/>
      <c r="CB207" s="56"/>
      <c r="CC207" s="56"/>
      <c r="CD207" s="56"/>
    </row>
    <row r="208" ht="22.5" customHeight="1">
      <c r="A208" s="170">
        <f t="shared" si="12"/>
        <v>203</v>
      </c>
      <c r="B208" s="173" t="s">
        <v>2916</v>
      </c>
      <c r="C208" s="182" t="str">
        <f t="array" ref="C208">_xlfn.XLOOKUP(G208,DATABASE!$A$2:$A$806,DATABASE!$B$2:$B$806)</f>
        <v>Cabang Kediri</v>
      </c>
      <c r="D208" s="184" t="str">
        <f t="array" ref="D208">_xlfn.XLOOKUP(G208,DATABASE!$A$2:$A$808,DATABASE!$C$2:$C$808)</f>
        <v>CABANG</v>
      </c>
      <c r="E208" s="184" t="s">
        <v>351</v>
      </c>
      <c r="F208" s="184" t="s">
        <v>243</v>
      </c>
      <c r="G208" s="184" t="s">
        <v>826</v>
      </c>
      <c r="H208" s="184">
        <v>202512.0</v>
      </c>
      <c r="I208" s="184" t="s">
        <v>575</v>
      </c>
      <c r="J208" s="182"/>
      <c r="K208" s="184"/>
      <c r="L208" s="294" t="s">
        <v>828</v>
      </c>
      <c r="M208" s="295" t="s">
        <v>2245</v>
      </c>
      <c r="N208" s="191"/>
      <c r="O208" s="192">
        <v>17.6</v>
      </c>
      <c r="P208" s="194"/>
      <c r="Q208" s="195">
        <f t="shared" ref="Q208:R208" si="230">(O208*24*3600*30/8)/100000</f>
        <v>57.024</v>
      </c>
      <c r="R208" s="195">
        <f t="shared" si="230"/>
        <v>0</v>
      </c>
      <c r="S208" s="200">
        <v>0.0</v>
      </c>
      <c r="T208" s="201">
        <f t="shared" si="14"/>
        <v>1</v>
      </c>
      <c r="U208" s="201">
        <v>0.99</v>
      </c>
      <c r="V208" s="182">
        <v>720.0</v>
      </c>
      <c r="W208" s="182">
        <f t="shared" si="3"/>
        <v>0</v>
      </c>
      <c r="X208" s="203" t="s">
        <v>291</v>
      </c>
      <c r="Y208" s="204">
        <v>3671171.0</v>
      </c>
      <c r="Z208" s="182"/>
      <c r="AA208" s="182"/>
      <c r="AB208" s="182"/>
      <c r="AC208" s="182"/>
      <c r="AD208" s="182"/>
      <c r="AE208" s="206">
        <f t="shared" si="151"/>
        <v>3671171</v>
      </c>
      <c r="AF208" s="207">
        <f t="shared" si="5"/>
        <v>3671171</v>
      </c>
      <c r="AG208" s="207">
        <v>6.1248362E7</v>
      </c>
      <c r="AH208" s="184"/>
      <c r="AI208" s="184"/>
      <c r="AJ208" s="210" t="s">
        <v>826</v>
      </c>
      <c r="AK208" s="38" t="s">
        <v>575</v>
      </c>
      <c r="AL208" s="38"/>
      <c r="AM208" s="38" t="str">
        <f>VLOOKUP(AJ208,'[1]Master Jaringan Des 2025(792)'!$D$2:$E$795,2,0)</f>
        <v>#REF!</v>
      </c>
      <c r="AN208" s="38" t="str">
        <f t="shared" si="168"/>
        <v>#REF!</v>
      </c>
      <c r="AO208" s="42">
        <v>3671171.0</v>
      </c>
      <c r="AP208" s="215" t="b">
        <f t="shared" si="8"/>
        <v>1</v>
      </c>
      <c r="AQ208" s="211"/>
      <c r="AR208" s="216">
        <f t="shared" si="9"/>
        <v>0</v>
      </c>
      <c r="AS208" s="217">
        <f t="shared" si="10"/>
        <v>0</v>
      </c>
      <c r="AT208" s="218">
        <f t="shared" si="11"/>
        <v>0</v>
      </c>
      <c r="AU208" s="453"/>
      <c r="AV208" s="46"/>
      <c r="AW208" s="46"/>
      <c r="AX208" s="46"/>
      <c r="AY208" s="46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56"/>
      <c r="BW208" s="56"/>
      <c r="BX208" s="56"/>
      <c r="BY208" s="56"/>
      <c r="BZ208" s="56"/>
      <c r="CA208" s="56"/>
      <c r="CB208" s="56"/>
      <c r="CC208" s="56"/>
      <c r="CD208" s="56"/>
    </row>
    <row r="209" ht="22.5" customHeight="1">
      <c r="A209" s="170">
        <f t="shared" si="12"/>
        <v>204</v>
      </c>
      <c r="B209" s="173" t="s">
        <v>2916</v>
      </c>
      <c r="C209" s="182" t="str">
        <f t="array" ref="C209">_xlfn.XLOOKUP(G209,DATABASE!$A$2:$A$806,DATABASE!$B$2:$B$806)</f>
        <v>Capem Wates Kediri , Raya Tawang 150 Kediri</v>
      </c>
      <c r="D209" s="184" t="str">
        <f t="array" ref="D209">_xlfn.XLOOKUP(G209,DATABASE!$A$2:$A$808,DATABASE!$C$2:$C$808)</f>
        <v>CAPEM</v>
      </c>
      <c r="E209" s="184" t="s">
        <v>351</v>
      </c>
      <c r="F209" s="184" t="s">
        <v>243</v>
      </c>
      <c r="G209" s="184" t="s">
        <v>885</v>
      </c>
      <c r="H209" s="184">
        <v>202512.0</v>
      </c>
      <c r="I209" s="184" t="s">
        <v>753</v>
      </c>
      <c r="J209" s="182"/>
      <c r="K209" s="184"/>
      <c r="L209" s="294" t="s">
        <v>887</v>
      </c>
      <c r="M209" s="303">
        <v>43472.0</v>
      </c>
      <c r="N209" s="191"/>
      <c r="O209" s="192">
        <v>21.17</v>
      </c>
      <c r="P209" s="194"/>
      <c r="Q209" s="195">
        <f t="shared" ref="Q209:R209" si="231">(O209*24*3600*30/8)/100000</f>
        <v>68.5908</v>
      </c>
      <c r="R209" s="195">
        <f t="shared" si="231"/>
        <v>0</v>
      </c>
      <c r="S209" s="200">
        <v>0.0</v>
      </c>
      <c r="T209" s="201">
        <f t="shared" si="14"/>
        <v>1</v>
      </c>
      <c r="U209" s="201">
        <v>0.99</v>
      </c>
      <c r="V209" s="182">
        <v>720.0</v>
      </c>
      <c r="W209" s="182">
        <f t="shared" si="3"/>
        <v>0</v>
      </c>
      <c r="X209" s="203" t="s">
        <v>291</v>
      </c>
      <c r="Y209" s="204">
        <v>2792792.0</v>
      </c>
      <c r="Z209" s="182"/>
      <c r="AA209" s="182"/>
      <c r="AB209" s="182"/>
      <c r="AC209" s="182"/>
      <c r="AD209" s="182"/>
      <c r="AE209" s="206">
        <f t="shared" si="151"/>
        <v>2792792</v>
      </c>
      <c r="AF209" s="207">
        <f t="shared" si="5"/>
        <v>2792792</v>
      </c>
      <c r="AG209" s="184"/>
      <c r="AH209" s="184"/>
      <c r="AI209" s="184"/>
      <c r="AJ209" s="210" t="s">
        <v>885</v>
      </c>
      <c r="AK209" s="38" t="s">
        <v>753</v>
      </c>
      <c r="AL209" s="38"/>
      <c r="AM209" s="41" t="s">
        <v>753</v>
      </c>
      <c r="AN209" s="38" t="b">
        <f t="shared" si="168"/>
        <v>1</v>
      </c>
      <c r="AO209" s="42">
        <v>2792792.0</v>
      </c>
      <c r="AP209" s="215" t="b">
        <f t="shared" si="8"/>
        <v>1</v>
      </c>
      <c r="AQ209" s="211"/>
      <c r="AR209" s="216">
        <f t="shared" si="9"/>
        <v>0</v>
      </c>
      <c r="AS209" s="217">
        <f t="shared" si="10"/>
        <v>0</v>
      </c>
      <c r="AT209" s="218">
        <f t="shared" si="11"/>
        <v>0</v>
      </c>
      <c r="AU209" s="453"/>
      <c r="AV209" s="46"/>
      <c r="AW209" s="46"/>
      <c r="AX209" s="46"/>
      <c r="AY209" s="46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56"/>
      <c r="BW209" s="56"/>
      <c r="BX209" s="56"/>
      <c r="BY209" s="56"/>
      <c r="BZ209" s="56"/>
      <c r="CA209" s="56"/>
      <c r="CB209" s="56"/>
      <c r="CC209" s="56"/>
      <c r="CD209" s="56"/>
    </row>
    <row r="210" ht="22.5" customHeight="1">
      <c r="A210" s="170">
        <f t="shared" si="12"/>
        <v>205</v>
      </c>
      <c r="B210" s="173" t="s">
        <v>2916</v>
      </c>
      <c r="C210" s="182" t="str">
        <f t="array" ref="C210">_xlfn.XLOOKUP(G210,DATABASE!$A$2:$A$806,DATABASE!$B$2:$B$806)</f>
        <v>Capem Grogol, Wonoasri 38</v>
      </c>
      <c r="D210" s="184" t="str">
        <f t="array" ref="D210">_xlfn.XLOOKUP(G210,DATABASE!$A$2:$A$808,DATABASE!$C$2:$C$808)</f>
        <v>CAPEM</v>
      </c>
      <c r="E210" s="184" t="s">
        <v>351</v>
      </c>
      <c r="F210" s="184" t="s">
        <v>243</v>
      </c>
      <c r="G210" s="184" t="s">
        <v>911</v>
      </c>
      <c r="H210" s="184">
        <v>202512.0</v>
      </c>
      <c r="I210" s="184" t="s">
        <v>753</v>
      </c>
      <c r="J210" s="182"/>
      <c r="K210" s="184"/>
      <c r="L210" s="294" t="s">
        <v>913</v>
      </c>
      <c r="M210" s="303">
        <v>42156.0</v>
      </c>
      <c r="N210" s="191"/>
      <c r="O210" s="192">
        <v>15.81</v>
      </c>
      <c r="P210" s="194"/>
      <c r="Q210" s="195">
        <f t="shared" ref="Q210:R210" si="232">(O210*24*3600*30/8)/100000</f>
        <v>51.2244</v>
      </c>
      <c r="R210" s="195">
        <f t="shared" si="232"/>
        <v>0</v>
      </c>
      <c r="S210" s="200">
        <v>0.0</v>
      </c>
      <c r="T210" s="201">
        <f t="shared" si="14"/>
        <v>1</v>
      </c>
      <c r="U210" s="201">
        <v>0.99</v>
      </c>
      <c r="V210" s="182">
        <v>720.0</v>
      </c>
      <c r="W210" s="182">
        <f t="shared" si="3"/>
        <v>0</v>
      </c>
      <c r="X210" s="203" t="s">
        <v>291</v>
      </c>
      <c r="Y210" s="204">
        <v>2792792.0</v>
      </c>
      <c r="Z210" s="182"/>
      <c r="AA210" s="182"/>
      <c r="AB210" s="182"/>
      <c r="AC210" s="182"/>
      <c r="AD210" s="182"/>
      <c r="AE210" s="206">
        <f t="shared" si="151"/>
        <v>2792792</v>
      </c>
      <c r="AF210" s="207">
        <f t="shared" si="5"/>
        <v>2792792</v>
      </c>
      <c r="AG210" s="184"/>
      <c r="AH210" s="184"/>
      <c r="AI210" s="184"/>
      <c r="AJ210" s="210" t="s">
        <v>911</v>
      </c>
      <c r="AK210" s="38" t="s">
        <v>753</v>
      </c>
      <c r="AL210" s="38"/>
      <c r="AM210" s="38" t="str">
        <f t="shared" ref="AM210:AM224" si="234">VLOOKUP(AJ210,'[1]Master Jaringan Des 2025(792)'!$D$2:$E$795,2,0)</f>
        <v>#REF!</v>
      </c>
      <c r="AN210" s="38" t="str">
        <f t="shared" si="168"/>
        <v>#REF!</v>
      </c>
      <c r="AO210" s="42">
        <v>2792792.0</v>
      </c>
      <c r="AP210" s="215" t="b">
        <f t="shared" si="8"/>
        <v>1</v>
      </c>
      <c r="AQ210" s="211"/>
      <c r="AR210" s="216">
        <f t="shared" si="9"/>
        <v>0</v>
      </c>
      <c r="AS210" s="217">
        <f t="shared" si="10"/>
        <v>0</v>
      </c>
      <c r="AT210" s="218">
        <f t="shared" si="11"/>
        <v>0</v>
      </c>
      <c r="AU210" s="453"/>
      <c r="AV210" s="46"/>
      <c r="AW210" s="46"/>
      <c r="AX210" s="46"/>
      <c r="AY210" s="46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56"/>
      <c r="BW210" s="56"/>
      <c r="BX210" s="56"/>
      <c r="BY210" s="56"/>
      <c r="BZ210" s="56"/>
      <c r="CA210" s="56"/>
      <c r="CB210" s="56"/>
      <c r="CC210" s="56"/>
      <c r="CD210" s="56"/>
    </row>
    <row r="211" ht="22.5" customHeight="1">
      <c r="A211" s="170">
        <f t="shared" si="12"/>
        <v>206</v>
      </c>
      <c r="B211" s="173" t="s">
        <v>2916</v>
      </c>
      <c r="C211" s="182" t="str">
        <f t="array" ref="C211">_xlfn.XLOOKUP(G211,DATABASE!$A$2:$A$806,DATABASE!$B$2:$B$806)</f>
        <v>Capem Ngadiluwih , Raya Tamtama 190, Ngadiluwih</v>
      </c>
      <c r="D211" s="184" t="str">
        <f t="array" ref="D211">_xlfn.XLOOKUP(G211,DATABASE!$A$2:$A$808,DATABASE!$C$2:$C$808)</f>
        <v>CAPEM</v>
      </c>
      <c r="E211" s="184" t="s">
        <v>351</v>
      </c>
      <c r="F211" s="184" t="s">
        <v>243</v>
      </c>
      <c r="G211" s="184" t="s">
        <v>1155</v>
      </c>
      <c r="H211" s="184">
        <v>202512.0</v>
      </c>
      <c r="I211" s="184" t="s">
        <v>753</v>
      </c>
      <c r="J211" s="182"/>
      <c r="K211" s="184"/>
      <c r="L211" s="294" t="s">
        <v>1157</v>
      </c>
      <c r="M211" s="303">
        <v>42340.0</v>
      </c>
      <c r="N211" s="191"/>
      <c r="O211" s="192">
        <v>0.00491</v>
      </c>
      <c r="P211" s="194"/>
      <c r="Q211" s="195">
        <f t="shared" ref="Q211:R211" si="233">(O211*24*3600*30/8)/100000</f>
        <v>0.0159084</v>
      </c>
      <c r="R211" s="195">
        <f t="shared" si="233"/>
        <v>0</v>
      </c>
      <c r="S211" s="200">
        <v>0.0</v>
      </c>
      <c r="T211" s="201">
        <f t="shared" si="14"/>
        <v>1</v>
      </c>
      <c r="U211" s="201">
        <v>0.99</v>
      </c>
      <c r="V211" s="182">
        <v>720.0</v>
      </c>
      <c r="W211" s="182">
        <f t="shared" si="3"/>
        <v>0</v>
      </c>
      <c r="X211" s="203" t="s">
        <v>291</v>
      </c>
      <c r="Y211" s="204">
        <v>2792792.0</v>
      </c>
      <c r="Z211" s="182"/>
      <c r="AA211" s="182"/>
      <c r="AB211" s="182"/>
      <c r="AC211" s="182"/>
      <c r="AD211" s="182"/>
      <c r="AE211" s="206">
        <f t="shared" si="151"/>
        <v>2792792</v>
      </c>
      <c r="AF211" s="207">
        <f t="shared" si="5"/>
        <v>2792792</v>
      </c>
      <c r="AG211" s="184"/>
      <c r="AH211" s="184"/>
      <c r="AI211" s="184"/>
      <c r="AJ211" s="210" t="s">
        <v>1155</v>
      </c>
      <c r="AK211" s="38" t="s">
        <v>753</v>
      </c>
      <c r="AL211" s="38"/>
      <c r="AM211" s="38" t="str">
        <f t="shared" si="234"/>
        <v>#REF!</v>
      </c>
      <c r="AN211" s="38" t="str">
        <f t="shared" si="168"/>
        <v>#REF!</v>
      </c>
      <c r="AO211" s="42">
        <v>2792792.0</v>
      </c>
      <c r="AP211" s="215" t="b">
        <f t="shared" si="8"/>
        <v>1</v>
      </c>
      <c r="AQ211" s="211"/>
      <c r="AR211" s="216">
        <f t="shared" si="9"/>
        <v>0</v>
      </c>
      <c r="AS211" s="217">
        <f t="shared" si="10"/>
        <v>0</v>
      </c>
      <c r="AT211" s="218">
        <f t="shared" si="11"/>
        <v>0</v>
      </c>
      <c r="AU211" s="453"/>
      <c r="AV211" s="46"/>
      <c r="AW211" s="46"/>
      <c r="AX211" s="46"/>
      <c r="AY211" s="46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56"/>
      <c r="BW211" s="56"/>
      <c r="BX211" s="56"/>
      <c r="BY211" s="56"/>
      <c r="BZ211" s="56"/>
      <c r="CA211" s="56"/>
      <c r="CB211" s="56"/>
      <c r="CC211" s="56"/>
      <c r="CD211" s="56"/>
    </row>
    <row r="212" ht="22.5" customHeight="1">
      <c r="A212" s="170">
        <f t="shared" si="12"/>
        <v>207</v>
      </c>
      <c r="B212" s="173" t="s">
        <v>2916</v>
      </c>
      <c r="C212" s="182" t="str">
        <f t="array" ref="C212">_xlfn.XLOOKUP(G212,DATABASE!$A$2:$A$806,DATABASE!$B$2:$B$806)</f>
        <v>Samsat Online Capem Ngadiluwih, Raya Tamtama 190, Ngadiluwih</v>
      </c>
      <c r="D212" s="184" t="str">
        <f t="array" ref="D212">_xlfn.XLOOKUP(G212,DATABASE!$A$2:$A$808,DATABASE!$C$2:$C$808)</f>
        <v>SAMSAT ONLINE</v>
      </c>
      <c r="E212" s="184" t="s">
        <v>351</v>
      </c>
      <c r="F212" s="184" t="s">
        <v>243</v>
      </c>
      <c r="G212" s="184" t="s">
        <v>298</v>
      </c>
      <c r="H212" s="184">
        <v>202512.0</v>
      </c>
      <c r="I212" s="184" t="s">
        <v>480</v>
      </c>
      <c r="J212" s="182"/>
      <c r="K212" s="184"/>
      <c r="L212" s="294" t="s">
        <v>300</v>
      </c>
      <c r="M212" s="303">
        <v>42156.0</v>
      </c>
      <c r="N212" s="191"/>
      <c r="O212" s="192">
        <v>20.73</v>
      </c>
      <c r="P212" s="194"/>
      <c r="Q212" s="195">
        <f t="shared" ref="Q212:R212" si="235">(O212*24*3600*30/8)/100000</f>
        <v>67.1652</v>
      </c>
      <c r="R212" s="195">
        <f t="shared" si="235"/>
        <v>0</v>
      </c>
      <c r="S212" s="200">
        <v>0.0</v>
      </c>
      <c r="T212" s="201">
        <f t="shared" si="14"/>
        <v>1</v>
      </c>
      <c r="U212" s="201">
        <v>0.99</v>
      </c>
      <c r="V212" s="182">
        <v>720.0</v>
      </c>
      <c r="W212" s="182">
        <f t="shared" si="3"/>
        <v>0</v>
      </c>
      <c r="X212" s="203" t="s">
        <v>291</v>
      </c>
      <c r="Y212" s="204">
        <v>1950000.0</v>
      </c>
      <c r="Z212" s="182"/>
      <c r="AA212" s="182"/>
      <c r="AB212" s="182"/>
      <c r="AC212" s="182"/>
      <c r="AD212" s="182"/>
      <c r="AE212" s="206">
        <f t="shared" si="151"/>
        <v>1950000</v>
      </c>
      <c r="AF212" s="207">
        <f t="shared" si="5"/>
        <v>1950000</v>
      </c>
      <c r="AG212" s="184"/>
      <c r="AH212" s="184"/>
      <c r="AI212" s="184"/>
      <c r="AJ212" s="210" t="s">
        <v>298</v>
      </c>
      <c r="AK212" s="38" t="s">
        <v>480</v>
      </c>
      <c r="AL212" s="38"/>
      <c r="AM212" s="38" t="str">
        <f t="shared" si="234"/>
        <v>#REF!</v>
      </c>
      <c r="AN212" s="38" t="str">
        <f t="shared" si="168"/>
        <v>#REF!</v>
      </c>
      <c r="AO212" s="42">
        <v>1950000.0</v>
      </c>
      <c r="AP212" s="215" t="b">
        <f t="shared" si="8"/>
        <v>1</v>
      </c>
      <c r="AQ212" s="211"/>
      <c r="AR212" s="216">
        <f t="shared" si="9"/>
        <v>0</v>
      </c>
      <c r="AS212" s="217">
        <f t="shared" si="10"/>
        <v>0</v>
      </c>
      <c r="AT212" s="218">
        <f t="shared" si="11"/>
        <v>0</v>
      </c>
      <c r="AU212" s="453"/>
      <c r="AV212" s="46"/>
      <c r="AW212" s="46"/>
      <c r="AX212" s="46"/>
      <c r="AY212" s="46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56"/>
      <c r="BW212" s="56"/>
      <c r="BX212" s="56"/>
      <c r="BY212" s="56"/>
      <c r="BZ212" s="56"/>
      <c r="CA212" s="56"/>
      <c r="CB212" s="56"/>
      <c r="CC212" s="56"/>
      <c r="CD212" s="56"/>
    </row>
    <row r="213" ht="22.5" customHeight="1">
      <c r="A213" s="170">
        <f t="shared" si="12"/>
        <v>208</v>
      </c>
      <c r="B213" s="173" t="s">
        <v>2916</v>
      </c>
      <c r="C213" s="182" t="str">
        <f t="array" ref="C213">_xlfn.XLOOKUP(G213,DATABASE!$A$2:$A$806,DATABASE!$B$2:$B$806)</f>
        <v>Capem Pagu, Jl. Joyoboyo</v>
      </c>
      <c r="D213" s="184" t="str">
        <f t="array" ref="D213">_xlfn.XLOOKUP(G213,DATABASE!$A$2:$A$808,DATABASE!$C$2:$C$808)</f>
        <v>CAPEM</v>
      </c>
      <c r="E213" s="184" t="s">
        <v>351</v>
      </c>
      <c r="F213" s="184" t="s">
        <v>243</v>
      </c>
      <c r="G213" s="184" t="s">
        <v>1116</v>
      </c>
      <c r="H213" s="184">
        <v>202512.0</v>
      </c>
      <c r="I213" s="184" t="s">
        <v>753</v>
      </c>
      <c r="J213" s="182"/>
      <c r="K213" s="184"/>
      <c r="L213" s="294" t="s">
        <v>1119</v>
      </c>
      <c r="M213" s="295" t="s">
        <v>3012</v>
      </c>
      <c r="N213" s="191"/>
      <c r="O213" s="192">
        <v>3.38635</v>
      </c>
      <c r="P213" s="194"/>
      <c r="Q213" s="195">
        <f t="shared" ref="Q213:R213" si="236">(O213*24*3600*30/8)/100000</f>
        <v>10.971774</v>
      </c>
      <c r="R213" s="195">
        <f t="shared" si="236"/>
        <v>0</v>
      </c>
      <c r="S213" s="200">
        <v>0.0</v>
      </c>
      <c r="T213" s="201">
        <f t="shared" si="14"/>
        <v>1</v>
      </c>
      <c r="U213" s="201">
        <v>0.99</v>
      </c>
      <c r="V213" s="182">
        <v>720.0</v>
      </c>
      <c r="W213" s="182">
        <f t="shared" si="3"/>
        <v>0</v>
      </c>
      <c r="X213" s="203" t="s">
        <v>291</v>
      </c>
      <c r="Y213" s="204">
        <v>2792792.0</v>
      </c>
      <c r="Z213" s="182"/>
      <c r="AA213" s="182"/>
      <c r="AB213" s="182"/>
      <c r="AC213" s="182"/>
      <c r="AD213" s="182"/>
      <c r="AE213" s="206">
        <f t="shared" si="151"/>
        <v>2792792</v>
      </c>
      <c r="AF213" s="207">
        <f t="shared" si="5"/>
        <v>2792792</v>
      </c>
      <c r="AG213" s="184"/>
      <c r="AH213" s="184"/>
      <c r="AI213" s="184"/>
      <c r="AJ213" s="210" t="s">
        <v>1116</v>
      </c>
      <c r="AK213" s="38" t="s">
        <v>753</v>
      </c>
      <c r="AL213" s="38"/>
      <c r="AM213" s="38" t="str">
        <f t="shared" si="234"/>
        <v>#REF!</v>
      </c>
      <c r="AN213" s="38" t="str">
        <f t="shared" si="168"/>
        <v>#REF!</v>
      </c>
      <c r="AO213" s="42">
        <v>2792792.0</v>
      </c>
      <c r="AP213" s="215" t="b">
        <f t="shared" si="8"/>
        <v>1</v>
      </c>
      <c r="AQ213" s="211"/>
      <c r="AR213" s="216">
        <f t="shared" si="9"/>
        <v>0</v>
      </c>
      <c r="AS213" s="217">
        <f t="shared" si="10"/>
        <v>0</v>
      </c>
      <c r="AT213" s="218">
        <f t="shared" si="11"/>
        <v>0</v>
      </c>
      <c r="AU213" s="453"/>
      <c r="AV213" s="46"/>
      <c r="AW213" s="46"/>
      <c r="AX213" s="46"/>
      <c r="AY213" s="46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56"/>
      <c r="BW213" s="56"/>
      <c r="BX213" s="56"/>
      <c r="BY213" s="56"/>
      <c r="BZ213" s="56"/>
      <c r="CA213" s="56"/>
      <c r="CB213" s="56"/>
      <c r="CC213" s="56"/>
      <c r="CD213" s="56"/>
    </row>
    <row r="214" ht="22.5" customHeight="1">
      <c r="A214" s="170">
        <f t="shared" si="12"/>
        <v>209</v>
      </c>
      <c r="B214" s="173" t="s">
        <v>2916</v>
      </c>
      <c r="C214" s="182" t="str">
        <f t="array" ref="C214">_xlfn.XLOOKUP(G214,DATABASE!$A$2:$A$806,DATABASE!$B$2:$B$806)</f>
        <v>Payment Point Sistem Administrasi Manunggal Satu Atap Kota Kediri, Jl.Supersemar 80</v>
      </c>
      <c r="D214" s="184" t="str">
        <f t="array" ref="D214">_xlfn.XLOOKUP(G214,DATABASE!$A$2:$A$808,DATABASE!$C$2:$C$808)</f>
        <v>PAYMENT POINT</v>
      </c>
      <c r="E214" s="184" t="s">
        <v>351</v>
      </c>
      <c r="F214" s="184" t="s">
        <v>243</v>
      </c>
      <c r="G214" s="184" t="s">
        <v>1738</v>
      </c>
      <c r="H214" s="184">
        <v>202512.0</v>
      </c>
      <c r="I214" s="184" t="s">
        <v>461</v>
      </c>
      <c r="J214" s="182"/>
      <c r="K214" s="184"/>
      <c r="L214" s="294" t="s">
        <v>1740</v>
      </c>
      <c r="M214" s="303">
        <v>44256.0</v>
      </c>
      <c r="N214" s="191"/>
      <c r="O214" s="192">
        <v>0.00991</v>
      </c>
      <c r="P214" s="194"/>
      <c r="Q214" s="195">
        <f t="shared" ref="Q214:R214" si="237">(O214*24*3600*30/8)/100000</f>
        <v>0.0321084</v>
      </c>
      <c r="R214" s="195">
        <f t="shared" si="237"/>
        <v>0</v>
      </c>
      <c r="S214" s="200">
        <v>0.0</v>
      </c>
      <c r="T214" s="201">
        <f t="shared" si="14"/>
        <v>1</v>
      </c>
      <c r="U214" s="201">
        <v>0.99</v>
      </c>
      <c r="V214" s="182">
        <v>720.0</v>
      </c>
      <c r="W214" s="182">
        <f t="shared" si="3"/>
        <v>0</v>
      </c>
      <c r="X214" s="203" t="s">
        <v>291</v>
      </c>
      <c r="Y214" s="204">
        <v>2319819.0</v>
      </c>
      <c r="Z214" s="182"/>
      <c r="AA214" s="182"/>
      <c r="AB214" s="182"/>
      <c r="AC214" s="182"/>
      <c r="AD214" s="182"/>
      <c r="AE214" s="206">
        <f t="shared" si="151"/>
        <v>2319819</v>
      </c>
      <c r="AF214" s="207">
        <f t="shared" si="5"/>
        <v>2319819</v>
      </c>
      <c r="AG214" s="184"/>
      <c r="AH214" s="184"/>
      <c r="AI214" s="184"/>
      <c r="AJ214" s="210" t="s">
        <v>1738</v>
      </c>
      <c r="AK214" s="38" t="s">
        <v>461</v>
      </c>
      <c r="AL214" s="38"/>
      <c r="AM214" s="38" t="str">
        <f t="shared" si="234"/>
        <v>#REF!</v>
      </c>
      <c r="AN214" s="38" t="str">
        <f t="shared" si="168"/>
        <v>#REF!</v>
      </c>
      <c r="AO214" s="42">
        <v>2319819.0</v>
      </c>
      <c r="AP214" s="215" t="b">
        <f t="shared" si="8"/>
        <v>1</v>
      </c>
      <c r="AQ214" s="211"/>
      <c r="AR214" s="216">
        <f t="shared" si="9"/>
        <v>0</v>
      </c>
      <c r="AS214" s="217">
        <f t="shared" si="10"/>
        <v>0</v>
      </c>
      <c r="AT214" s="218">
        <f t="shared" si="11"/>
        <v>0</v>
      </c>
      <c r="AU214" s="453"/>
      <c r="AV214" s="46"/>
      <c r="AW214" s="46"/>
      <c r="AX214" s="46"/>
      <c r="AY214" s="46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56"/>
      <c r="BW214" s="56"/>
      <c r="BX214" s="56"/>
      <c r="BY214" s="56"/>
      <c r="BZ214" s="56"/>
      <c r="CA214" s="56"/>
      <c r="CB214" s="56"/>
      <c r="CC214" s="56"/>
      <c r="CD214" s="56"/>
    </row>
    <row r="215" ht="22.5" customHeight="1">
      <c r="A215" s="170">
        <f t="shared" si="12"/>
        <v>210</v>
      </c>
      <c r="B215" s="173" t="s">
        <v>2916</v>
      </c>
      <c r="C215" s="182" t="str">
        <f t="array" ref="C215">_xlfn.XLOOKUP(G215,DATABASE!$A$2:$A$806,DATABASE!$B$2:$B$806)</f>
        <v>Samsat Online Papar, Jl Raya Papar, Kediri</v>
      </c>
      <c r="D215" s="184" t="str">
        <f t="array" ref="D215">_xlfn.XLOOKUP(G215,DATABASE!$A$2:$A$808,DATABASE!$C$2:$C$808)</f>
        <v>SAMSAT ONLINE</v>
      </c>
      <c r="E215" s="184" t="s">
        <v>351</v>
      </c>
      <c r="F215" s="184" t="s">
        <v>243</v>
      </c>
      <c r="G215" s="184" t="s">
        <v>216</v>
      </c>
      <c r="H215" s="184">
        <v>202512.0</v>
      </c>
      <c r="I215" s="184" t="s">
        <v>480</v>
      </c>
      <c r="J215" s="182"/>
      <c r="K215" s="184"/>
      <c r="L215" s="294" t="s">
        <v>219</v>
      </c>
      <c r="M215" s="303">
        <v>42156.0</v>
      </c>
      <c r="N215" s="191"/>
      <c r="O215" s="192">
        <v>6.86</v>
      </c>
      <c r="P215" s="194"/>
      <c r="Q215" s="195">
        <f t="shared" ref="Q215:R215" si="238">(O215*24*3600*30/8)/100000</f>
        <v>22.2264</v>
      </c>
      <c r="R215" s="195">
        <f t="shared" si="238"/>
        <v>0</v>
      </c>
      <c r="S215" s="200">
        <v>0.0</v>
      </c>
      <c r="T215" s="201">
        <f t="shared" si="14"/>
        <v>1</v>
      </c>
      <c r="U215" s="201">
        <v>0.99</v>
      </c>
      <c r="V215" s="182">
        <v>720.0</v>
      </c>
      <c r="W215" s="182">
        <f t="shared" si="3"/>
        <v>0</v>
      </c>
      <c r="X215" s="203" t="s">
        <v>291</v>
      </c>
      <c r="Y215" s="204">
        <v>1950000.0</v>
      </c>
      <c r="Z215" s="182"/>
      <c r="AA215" s="182"/>
      <c r="AB215" s="182"/>
      <c r="AC215" s="182"/>
      <c r="AD215" s="182"/>
      <c r="AE215" s="206">
        <f t="shared" si="151"/>
        <v>1950000</v>
      </c>
      <c r="AF215" s="207">
        <f t="shared" si="5"/>
        <v>1950000</v>
      </c>
      <c r="AG215" s="184"/>
      <c r="AH215" s="184"/>
      <c r="AI215" s="184"/>
      <c r="AJ215" s="210" t="s">
        <v>216</v>
      </c>
      <c r="AK215" s="38" t="s">
        <v>480</v>
      </c>
      <c r="AL215" s="38"/>
      <c r="AM215" s="38" t="str">
        <f t="shared" si="234"/>
        <v>#REF!</v>
      </c>
      <c r="AN215" s="38" t="str">
        <f t="shared" si="168"/>
        <v>#REF!</v>
      </c>
      <c r="AO215" s="42">
        <v>1950000.0</v>
      </c>
      <c r="AP215" s="215" t="b">
        <f t="shared" si="8"/>
        <v>1</v>
      </c>
      <c r="AQ215" s="211"/>
      <c r="AR215" s="216">
        <f t="shared" si="9"/>
        <v>0</v>
      </c>
      <c r="AS215" s="217">
        <f t="shared" si="10"/>
        <v>0</v>
      </c>
      <c r="AT215" s="218">
        <f t="shared" si="11"/>
        <v>0</v>
      </c>
      <c r="AU215" s="453"/>
      <c r="AV215" s="46"/>
      <c r="AW215" s="46"/>
      <c r="AX215" s="46"/>
      <c r="AY215" s="46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56"/>
      <c r="BW215" s="56"/>
      <c r="BX215" s="56"/>
      <c r="BY215" s="56"/>
      <c r="BZ215" s="56"/>
      <c r="CA215" s="56"/>
      <c r="CB215" s="56"/>
      <c r="CC215" s="56"/>
      <c r="CD215" s="56"/>
    </row>
    <row r="216" ht="22.5" customHeight="1">
      <c r="A216" s="170">
        <f t="shared" si="12"/>
        <v>211</v>
      </c>
      <c r="B216" s="173" t="s">
        <v>2916</v>
      </c>
      <c r="C216" s="182" t="str">
        <f t="array" ref="C216">_xlfn.XLOOKUP(G216,DATABASE!$A$2:$A$806,DATABASE!$B$2:$B$806)</f>
        <v>ATM Matahari Mall, Jl. Hasanudin No. 3</v>
      </c>
      <c r="D216" s="184" t="str">
        <f t="array" ref="D216">_xlfn.XLOOKUP(G216,DATABASE!$A$2:$A$808,DATABASE!$C$2:$C$808)</f>
        <v>ATM</v>
      </c>
      <c r="E216" s="184" t="s">
        <v>351</v>
      </c>
      <c r="F216" s="184" t="s">
        <v>243</v>
      </c>
      <c r="G216" s="184" t="s">
        <v>2483</v>
      </c>
      <c r="H216" s="184">
        <v>202512.0</v>
      </c>
      <c r="I216" s="184" t="s">
        <v>1258</v>
      </c>
      <c r="J216" s="182"/>
      <c r="K216" s="184"/>
      <c r="L216" s="294" t="s">
        <v>2486</v>
      </c>
      <c r="M216" s="295" t="s">
        <v>1288</v>
      </c>
      <c r="N216" s="191"/>
      <c r="O216" s="192">
        <v>1.53239</v>
      </c>
      <c r="P216" s="194"/>
      <c r="Q216" s="195">
        <f t="shared" ref="Q216:R216" si="239">(O216*24*3600*30/8)/100000</f>
        <v>4.9649436</v>
      </c>
      <c r="R216" s="195">
        <f t="shared" si="239"/>
        <v>0</v>
      </c>
      <c r="S216" s="200">
        <v>0.0</v>
      </c>
      <c r="T216" s="201">
        <f t="shared" si="14"/>
        <v>1</v>
      </c>
      <c r="U216" s="201">
        <v>0.99</v>
      </c>
      <c r="V216" s="182">
        <v>720.0</v>
      </c>
      <c r="W216" s="182">
        <f t="shared" si="3"/>
        <v>0</v>
      </c>
      <c r="X216" s="203" t="s">
        <v>291</v>
      </c>
      <c r="Y216" s="204">
        <v>1300000.0</v>
      </c>
      <c r="Z216" s="182"/>
      <c r="AA216" s="182"/>
      <c r="AB216" s="182"/>
      <c r="AC216" s="182"/>
      <c r="AD216" s="182"/>
      <c r="AE216" s="206">
        <f t="shared" si="151"/>
        <v>1300000</v>
      </c>
      <c r="AF216" s="207">
        <f t="shared" si="5"/>
        <v>1300000</v>
      </c>
      <c r="AG216" s="184"/>
      <c r="AH216" s="184"/>
      <c r="AI216" s="184"/>
      <c r="AJ216" s="210" t="s">
        <v>2483</v>
      </c>
      <c r="AK216" s="38" t="s">
        <v>1258</v>
      </c>
      <c r="AL216" s="38"/>
      <c r="AM216" s="38" t="str">
        <f t="shared" si="234"/>
        <v>#REF!</v>
      </c>
      <c r="AN216" s="38" t="str">
        <f t="shared" si="168"/>
        <v>#REF!</v>
      </c>
      <c r="AO216" s="42">
        <v>1300000.0</v>
      </c>
      <c r="AP216" s="215" t="b">
        <f t="shared" si="8"/>
        <v>1</v>
      </c>
      <c r="AQ216" s="211"/>
      <c r="AR216" s="216">
        <f t="shared" si="9"/>
        <v>0</v>
      </c>
      <c r="AS216" s="217">
        <f t="shared" si="10"/>
        <v>0</v>
      </c>
      <c r="AT216" s="218">
        <f t="shared" si="11"/>
        <v>0</v>
      </c>
      <c r="AU216" s="453"/>
      <c r="AV216" s="46"/>
      <c r="AW216" s="46"/>
      <c r="AX216" s="46"/>
      <c r="AY216" s="46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56"/>
      <c r="BW216" s="56"/>
      <c r="BX216" s="56"/>
      <c r="BY216" s="56"/>
      <c r="BZ216" s="56"/>
      <c r="CA216" s="56"/>
      <c r="CB216" s="56"/>
      <c r="CC216" s="56"/>
      <c r="CD216" s="56"/>
    </row>
    <row r="217" ht="22.5" customHeight="1">
      <c r="A217" s="170">
        <f t="shared" si="12"/>
        <v>212</v>
      </c>
      <c r="B217" s="173" t="s">
        <v>2916</v>
      </c>
      <c r="C217" s="182" t="str">
        <f t="array" ref="C217">_xlfn.XLOOKUP(G217,DATABASE!$A$2:$A$806,DATABASE!$B$2:$B$806)</f>
        <v>ATM RS Gambiran, Jl.KH Wahid Hasyim 64</v>
      </c>
      <c r="D217" s="184" t="str">
        <f t="array" ref="D217">_xlfn.XLOOKUP(G217,DATABASE!$A$2:$A$808,DATABASE!$C$2:$C$808)</f>
        <v>ATM</v>
      </c>
      <c r="E217" s="184" t="s">
        <v>351</v>
      </c>
      <c r="F217" s="184" t="s">
        <v>243</v>
      </c>
      <c r="G217" s="184" t="s">
        <v>2435</v>
      </c>
      <c r="H217" s="184">
        <v>202512.0</v>
      </c>
      <c r="I217" s="184" t="s">
        <v>1258</v>
      </c>
      <c r="J217" s="182"/>
      <c r="K217" s="184"/>
      <c r="L217" s="294" t="s">
        <v>2437</v>
      </c>
      <c r="M217" s="303">
        <v>42528.0</v>
      </c>
      <c r="N217" s="191"/>
      <c r="O217" s="192">
        <v>2.48</v>
      </c>
      <c r="P217" s="194"/>
      <c r="Q217" s="195">
        <f t="shared" ref="Q217:R217" si="240">(O217*24*3600*30/8)/100000</f>
        <v>8.0352</v>
      </c>
      <c r="R217" s="195">
        <f t="shared" si="240"/>
        <v>0</v>
      </c>
      <c r="S217" s="200">
        <v>0.0</v>
      </c>
      <c r="T217" s="201">
        <f t="shared" si="14"/>
        <v>1</v>
      </c>
      <c r="U217" s="201">
        <v>0.99</v>
      </c>
      <c r="V217" s="182">
        <v>720.0</v>
      </c>
      <c r="W217" s="182">
        <f t="shared" si="3"/>
        <v>0</v>
      </c>
      <c r="X217" s="203" t="s">
        <v>291</v>
      </c>
      <c r="Y217" s="204">
        <v>1300000.0</v>
      </c>
      <c r="Z217" s="182"/>
      <c r="AA217" s="182"/>
      <c r="AB217" s="182"/>
      <c r="AC217" s="182"/>
      <c r="AD217" s="182"/>
      <c r="AE217" s="206">
        <f t="shared" si="151"/>
        <v>1300000</v>
      </c>
      <c r="AF217" s="207">
        <f t="shared" si="5"/>
        <v>1300000</v>
      </c>
      <c r="AG217" s="184"/>
      <c r="AH217" s="184"/>
      <c r="AI217" s="184"/>
      <c r="AJ217" s="210" t="s">
        <v>2435</v>
      </c>
      <c r="AK217" s="38" t="s">
        <v>1258</v>
      </c>
      <c r="AL217" s="38"/>
      <c r="AM217" s="38" t="str">
        <f t="shared" si="234"/>
        <v>#REF!</v>
      </c>
      <c r="AN217" s="38" t="str">
        <f t="shared" si="168"/>
        <v>#REF!</v>
      </c>
      <c r="AO217" s="42">
        <v>1300000.0</v>
      </c>
      <c r="AP217" s="215" t="b">
        <f t="shared" si="8"/>
        <v>1</v>
      </c>
      <c r="AQ217" s="211"/>
      <c r="AR217" s="216">
        <f t="shared" si="9"/>
        <v>0</v>
      </c>
      <c r="AS217" s="217">
        <f t="shared" si="10"/>
        <v>0</v>
      </c>
      <c r="AT217" s="218">
        <f t="shared" si="11"/>
        <v>0</v>
      </c>
      <c r="AU217" s="453"/>
      <c r="AV217" s="46"/>
      <c r="AW217" s="46"/>
      <c r="AX217" s="46"/>
      <c r="AY217" s="46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56"/>
      <c r="BW217" s="56"/>
      <c r="BX217" s="56"/>
      <c r="BY217" s="56"/>
      <c r="BZ217" s="56"/>
      <c r="CA217" s="56"/>
      <c r="CB217" s="56"/>
      <c r="CC217" s="56"/>
      <c r="CD217" s="56"/>
    </row>
    <row r="218" ht="22.5" customHeight="1">
      <c r="A218" s="170">
        <f t="shared" si="12"/>
        <v>213</v>
      </c>
      <c r="B218" s="173" t="s">
        <v>2916</v>
      </c>
      <c r="C218" s="182" t="str">
        <f t="array" ref="C218">_xlfn.XLOOKUP(G218,DATABASE!$A$2:$A$806,DATABASE!$B$2:$B$806)</f>
        <v>PBB Dispenda Kab. Kediri, Jl. Pemenang 1</v>
      </c>
      <c r="D218" s="184" t="str">
        <f t="array" ref="D218">_xlfn.XLOOKUP(G218,DATABASE!$A$2:$A$808,DATABASE!$C$2:$C$808)</f>
        <v>PBB</v>
      </c>
      <c r="E218" s="184" t="s">
        <v>351</v>
      </c>
      <c r="F218" s="184" t="s">
        <v>243</v>
      </c>
      <c r="G218" s="184" t="s">
        <v>737</v>
      </c>
      <c r="H218" s="184">
        <v>202512.0</v>
      </c>
      <c r="I218" s="184" t="s">
        <v>461</v>
      </c>
      <c r="J218" s="182"/>
      <c r="K218" s="184"/>
      <c r="L218" s="294" t="s">
        <v>739</v>
      </c>
      <c r="M218" s="303">
        <v>42522.0</v>
      </c>
      <c r="N218" s="191"/>
      <c r="O218" s="192">
        <v>8.02</v>
      </c>
      <c r="P218" s="194"/>
      <c r="Q218" s="195">
        <f t="shared" ref="Q218:R218" si="241">(O218*24*3600*30/8)/100000</f>
        <v>25.9848</v>
      </c>
      <c r="R218" s="195">
        <f t="shared" si="241"/>
        <v>0</v>
      </c>
      <c r="S218" s="200">
        <v>0.0</v>
      </c>
      <c r="T218" s="201">
        <f t="shared" si="14"/>
        <v>1</v>
      </c>
      <c r="U218" s="201">
        <v>0.99</v>
      </c>
      <c r="V218" s="182">
        <v>720.0</v>
      </c>
      <c r="W218" s="182">
        <f t="shared" si="3"/>
        <v>0</v>
      </c>
      <c r="X218" s="203" t="s">
        <v>291</v>
      </c>
      <c r="Y218" s="204">
        <v>2319819.0</v>
      </c>
      <c r="Z218" s="182"/>
      <c r="AA218" s="182"/>
      <c r="AB218" s="182"/>
      <c r="AC218" s="182"/>
      <c r="AD218" s="182"/>
      <c r="AE218" s="206">
        <f t="shared" si="151"/>
        <v>2319819</v>
      </c>
      <c r="AF218" s="207">
        <f t="shared" si="5"/>
        <v>2319819</v>
      </c>
      <c r="AG218" s="184"/>
      <c r="AH218" s="184"/>
      <c r="AI218" s="184"/>
      <c r="AJ218" s="210" t="s">
        <v>737</v>
      </c>
      <c r="AK218" s="38" t="s">
        <v>461</v>
      </c>
      <c r="AL218" s="38"/>
      <c r="AM218" s="38" t="str">
        <f t="shared" si="234"/>
        <v>#REF!</v>
      </c>
      <c r="AN218" s="38" t="str">
        <f t="shared" si="168"/>
        <v>#REF!</v>
      </c>
      <c r="AO218" s="42">
        <v>2319819.0</v>
      </c>
      <c r="AP218" s="215" t="b">
        <f t="shared" si="8"/>
        <v>1</v>
      </c>
      <c r="AQ218" s="211"/>
      <c r="AR218" s="216">
        <f t="shared" si="9"/>
        <v>0</v>
      </c>
      <c r="AS218" s="217">
        <f t="shared" si="10"/>
        <v>0</v>
      </c>
      <c r="AT218" s="218">
        <f t="shared" si="11"/>
        <v>0</v>
      </c>
      <c r="AU218" s="453"/>
      <c r="AV218" s="46"/>
      <c r="AW218" s="46"/>
      <c r="AX218" s="46"/>
      <c r="AY218" s="46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56"/>
      <c r="BW218" s="56"/>
      <c r="BX218" s="56"/>
      <c r="BY218" s="56"/>
      <c r="BZ218" s="56"/>
      <c r="CA218" s="56"/>
      <c r="CB218" s="56"/>
      <c r="CC218" s="56"/>
      <c r="CD218" s="56"/>
    </row>
    <row r="219" ht="22.5" customHeight="1">
      <c r="A219" s="170">
        <f t="shared" si="12"/>
        <v>214</v>
      </c>
      <c r="B219" s="173" t="s">
        <v>2916</v>
      </c>
      <c r="C219" s="182" t="str">
        <f t="array" ref="C219">_xlfn.XLOOKUP(G219,DATABASE!$A$2:$A$806,DATABASE!$B$2:$B$806)</f>
        <v>PBB DPPKA Kediri , PK Bangsa 97</v>
      </c>
      <c r="D219" s="184" t="str">
        <f t="array" ref="D219">_xlfn.XLOOKUP(G219,DATABASE!$A$2:$A$808,DATABASE!$C$2:$C$808)</f>
        <v>PBB</v>
      </c>
      <c r="E219" s="184" t="s">
        <v>351</v>
      </c>
      <c r="F219" s="184" t="s">
        <v>243</v>
      </c>
      <c r="G219" s="184" t="s">
        <v>734</v>
      </c>
      <c r="H219" s="184">
        <v>202512.0</v>
      </c>
      <c r="I219" s="184" t="s">
        <v>461</v>
      </c>
      <c r="J219" s="182"/>
      <c r="K219" s="184"/>
      <c r="L219" s="294" t="s">
        <v>736</v>
      </c>
      <c r="M219" s="303">
        <v>42156.0</v>
      </c>
      <c r="N219" s="191"/>
      <c r="O219" s="192">
        <v>0.85283</v>
      </c>
      <c r="P219" s="194"/>
      <c r="Q219" s="195">
        <f t="shared" ref="Q219:R219" si="242">(O219*24*3600*30/8)/100000</f>
        <v>2.7631692</v>
      </c>
      <c r="R219" s="195">
        <f t="shared" si="242"/>
        <v>0</v>
      </c>
      <c r="S219" s="200">
        <v>0.0</v>
      </c>
      <c r="T219" s="201">
        <f t="shared" si="14"/>
        <v>1</v>
      </c>
      <c r="U219" s="201">
        <v>0.99</v>
      </c>
      <c r="V219" s="182">
        <v>720.0</v>
      </c>
      <c r="W219" s="182">
        <f t="shared" si="3"/>
        <v>0</v>
      </c>
      <c r="X219" s="203" t="s">
        <v>291</v>
      </c>
      <c r="Y219" s="204">
        <v>2319819.0</v>
      </c>
      <c r="Z219" s="182"/>
      <c r="AA219" s="182"/>
      <c r="AB219" s="182"/>
      <c r="AC219" s="182"/>
      <c r="AD219" s="182"/>
      <c r="AE219" s="206">
        <f t="shared" si="151"/>
        <v>2319819</v>
      </c>
      <c r="AF219" s="207">
        <f t="shared" si="5"/>
        <v>2319819</v>
      </c>
      <c r="AG219" s="184"/>
      <c r="AH219" s="184"/>
      <c r="AI219" s="184"/>
      <c r="AJ219" s="210" t="s">
        <v>734</v>
      </c>
      <c r="AK219" s="38" t="s">
        <v>461</v>
      </c>
      <c r="AL219" s="538"/>
      <c r="AM219" s="38" t="str">
        <f t="shared" si="234"/>
        <v>#REF!</v>
      </c>
      <c r="AN219" s="38" t="str">
        <f t="shared" si="168"/>
        <v>#REF!</v>
      </c>
      <c r="AO219" s="42">
        <v>2319819.0</v>
      </c>
      <c r="AP219" s="215" t="b">
        <f t="shared" si="8"/>
        <v>1</v>
      </c>
      <c r="AQ219" s="211"/>
      <c r="AR219" s="216">
        <f t="shared" si="9"/>
        <v>0</v>
      </c>
      <c r="AS219" s="217">
        <f t="shared" si="10"/>
        <v>0</v>
      </c>
      <c r="AT219" s="218">
        <f t="shared" si="11"/>
        <v>0</v>
      </c>
      <c r="AU219" s="453"/>
      <c r="AV219" s="46"/>
      <c r="AW219" s="46"/>
      <c r="AX219" s="46"/>
      <c r="AY219" s="46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56"/>
      <c r="BW219" s="56"/>
      <c r="BX219" s="56"/>
      <c r="BY219" s="56"/>
      <c r="BZ219" s="56"/>
      <c r="CA219" s="56"/>
      <c r="CB219" s="56"/>
      <c r="CC219" s="56"/>
      <c r="CD219" s="56"/>
    </row>
    <row r="220" ht="22.5" customHeight="1">
      <c r="A220" s="170">
        <f t="shared" si="12"/>
        <v>215</v>
      </c>
      <c r="B220" s="173" t="s">
        <v>2916</v>
      </c>
      <c r="C220" s="182" t="str">
        <f t="array" ref="C220">_xlfn.XLOOKUP(G220,DATABASE!$A$2:$A$806,DATABASE!$B$2:$B$806)</f>
        <v>Payment Point SMU Pawyatan Dhoho, Jl. Balowerti gg II no 37 A Kediri</v>
      </c>
      <c r="D220" s="184" t="str">
        <f t="array" ref="D220">_xlfn.XLOOKUP(G220,DATABASE!$A$2:$A$808,DATABASE!$C$2:$C$808)</f>
        <v>PAYMENT POINT</v>
      </c>
      <c r="E220" s="184" t="s">
        <v>351</v>
      </c>
      <c r="F220" s="184" t="s">
        <v>243</v>
      </c>
      <c r="G220" s="184" t="s">
        <v>2805</v>
      </c>
      <c r="H220" s="184">
        <v>202512.0</v>
      </c>
      <c r="I220" s="184" t="s">
        <v>461</v>
      </c>
      <c r="J220" s="182"/>
      <c r="K220" s="184"/>
      <c r="L220" s="294" t="s">
        <v>2807</v>
      </c>
      <c r="M220" s="303">
        <v>44256.0</v>
      </c>
      <c r="N220" s="191"/>
      <c r="O220" s="192">
        <v>17.38</v>
      </c>
      <c r="P220" s="194"/>
      <c r="Q220" s="195">
        <f t="shared" ref="Q220:R220" si="243">(O220*24*3600*30/8)/100000</f>
        <v>56.3112</v>
      </c>
      <c r="R220" s="195">
        <f t="shared" si="243"/>
        <v>0</v>
      </c>
      <c r="S220" s="200">
        <v>0.0</v>
      </c>
      <c r="T220" s="201">
        <f t="shared" si="14"/>
        <v>1</v>
      </c>
      <c r="U220" s="201">
        <v>0.99</v>
      </c>
      <c r="V220" s="182">
        <v>720.0</v>
      </c>
      <c r="W220" s="182">
        <f t="shared" si="3"/>
        <v>0</v>
      </c>
      <c r="X220" s="203" t="s">
        <v>291</v>
      </c>
      <c r="Y220" s="204">
        <v>2319819.0</v>
      </c>
      <c r="Z220" s="182"/>
      <c r="AA220" s="182"/>
      <c r="AB220" s="182"/>
      <c r="AC220" s="182"/>
      <c r="AD220" s="182"/>
      <c r="AE220" s="206">
        <f t="shared" si="151"/>
        <v>2319819</v>
      </c>
      <c r="AF220" s="207">
        <f t="shared" si="5"/>
        <v>2319819</v>
      </c>
      <c r="AG220" s="184"/>
      <c r="AH220" s="184"/>
      <c r="AI220" s="184"/>
      <c r="AJ220" s="210" t="s">
        <v>2805</v>
      </c>
      <c r="AK220" s="38" t="s">
        <v>461</v>
      </c>
      <c r="AL220" s="38"/>
      <c r="AM220" s="38" t="str">
        <f t="shared" si="234"/>
        <v>#REF!</v>
      </c>
      <c r="AN220" s="38" t="str">
        <f t="shared" si="168"/>
        <v>#REF!</v>
      </c>
      <c r="AO220" s="42">
        <v>2319819.0</v>
      </c>
      <c r="AP220" s="215" t="b">
        <f t="shared" si="8"/>
        <v>1</v>
      </c>
      <c r="AQ220" s="211"/>
      <c r="AR220" s="216">
        <f t="shared" si="9"/>
        <v>0</v>
      </c>
      <c r="AS220" s="217">
        <f t="shared" si="10"/>
        <v>0</v>
      </c>
      <c r="AT220" s="218">
        <f t="shared" si="11"/>
        <v>0</v>
      </c>
      <c r="AU220" s="453"/>
      <c r="AV220" s="46"/>
      <c r="AW220" s="46"/>
      <c r="AX220" s="46"/>
      <c r="AY220" s="46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56"/>
      <c r="BW220" s="56"/>
      <c r="BX220" s="56"/>
      <c r="BY220" s="56"/>
      <c r="BZ220" s="56"/>
      <c r="CA220" s="56"/>
      <c r="CB220" s="56"/>
      <c r="CC220" s="56"/>
      <c r="CD220" s="56"/>
    </row>
    <row r="221" ht="22.5" customHeight="1">
      <c r="A221" s="170">
        <f t="shared" si="12"/>
        <v>216</v>
      </c>
      <c r="B221" s="173" t="s">
        <v>2916</v>
      </c>
      <c r="C221" s="182" t="str">
        <f t="array" ref="C221">_xlfn.XLOOKUP(G221,DATABASE!$A$2:$A$806,DATABASE!$B$2:$B$806)</f>
        <v>Capem Ringin Rejo, Jl. Raya Sambi 389 Ringinrejo Kediri</v>
      </c>
      <c r="D221" s="184" t="str">
        <f t="array" ref="D221">_xlfn.XLOOKUP(G221,DATABASE!$A$2:$A$808,DATABASE!$C$2:$C$808)</f>
        <v>CAPEM</v>
      </c>
      <c r="E221" s="184" t="s">
        <v>351</v>
      </c>
      <c r="F221" s="184" t="s">
        <v>243</v>
      </c>
      <c r="G221" s="184" t="s">
        <v>1409</v>
      </c>
      <c r="H221" s="184">
        <v>202512.0</v>
      </c>
      <c r="I221" s="184" t="s">
        <v>753</v>
      </c>
      <c r="J221" s="182"/>
      <c r="K221" s="184"/>
      <c r="L221" s="294" t="s">
        <v>1411</v>
      </c>
      <c r="M221" s="303">
        <v>42158.0</v>
      </c>
      <c r="N221" s="191"/>
      <c r="O221" s="192">
        <v>37.92</v>
      </c>
      <c r="P221" s="194"/>
      <c r="Q221" s="195">
        <f t="shared" ref="Q221:R221" si="244">(O221*24*3600*30/8)/100000</f>
        <v>122.8608</v>
      </c>
      <c r="R221" s="195">
        <f t="shared" si="244"/>
        <v>0</v>
      </c>
      <c r="S221" s="200">
        <v>0.0</v>
      </c>
      <c r="T221" s="201">
        <f t="shared" si="14"/>
        <v>1</v>
      </c>
      <c r="U221" s="201">
        <v>0.99</v>
      </c>
      <c r="V221" s="182">
        <v>720.0</v>
      </c>
      <c r="W221" s="182">
        <f t="shared" si="3"/>
        <v>0</v>
      </c>
      <c r="X221" s="203" t="s">
        <v>291</v>
      </c>
      <c r="Y221" s="204">
        <v>2792792.0</v>
      </c>
      <c r="Z221" s="182"/>
      <c r="AA221" s="182"/>
      <c r="AB221" s="182"/>
      <c r="AC221" s="182"/>
      <c r="AD221" s="182"/>
      <c r="AE221" s="206">
        <f t="shared" si="151"/>
        <v>2792792</v>
      </c>
      <c r="AF221" s="207">
        <f t="shared" si="5"/>
        <v>2792792</v>
      </c>
      <c r="AG221" s="184"/>
      <c r="AH221" s="184"/>
      <c r="AI221" s="184"/>
      <c r="AJ221" s="210" t="s">
        <v>1409</v>
      </c>
      <c r="AK221" s="38" t="s">
        <v>753</v>
      </c>
      <c r="AL221" s="38"/>
      <c r="AM221" s="38" t="str">
        <f t="shared" si="234"/>
        <v>#REF!</v>
      </c>
      <c r="AN221" s="38" t="str">
        <f t="shared" si="168"/>
        <v>#REF!</v>
      </c>
      <c r="AO221" s="42">
        <v>2792792.0</v>
      </c>
      <c r="AP221" s="215" t="b">
        <f t="shared" si="8"/>
        <v>1</v>
      </c>
      <c r="AQ221" s="211"/>
      <c r="AR221" s="216">
        <f t="shared" si="9"/>
        <v>0</v>
      </c>
      <c r="AS221" s="217">
        <f t="shared" si="10"/>
        <v>0</v>
      </c>
      <c r="AT221" s="218">
        <f t="shared" si="11"/>
        <v>0</v>
      </c>
      <c r="AU221" s="453"/>
      <c r="AV221" s="46"/>
      <c r="AW221" s="46"/>
      <c r="AX221" s="46"/>
      <c r="AY221" s="46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56"/>
      <c r="BW221" s="56"/>
      <c r="BX221" s="56"/>
      <c r="BY221" s="56"/>
      <c r="BZ221" s="56"/>
      <c r="CA221" s="56"/>
      <c r="CB221" s="56"/>
      <c r="CC221" s="56"/>
      <c r="CD221" s="56"/>
    </row>
    <row r="222" ht="22.5" customHeight="1">
      <c r="A222" s="170">
        <f t="shared" si="12"/>
        <v>217</v>
      </c>
      <c r="B222" s="173" t="s">
        <v>2916</v>
      </c>
      <c r="C222" s="182" t="str">
        <f t="array" ref="C222">_xlfn.XLOOKUP(G222,DATABASE!$A$2:$A$806,DATABASE!$B$2:$B$806)</f>
        <v>Kantor Kas Mojo, Jl. Raya Mojo, Kabupaten kediri</v>
      </c>
      <c r="D222" s="184" t="str">
        <f t="array" ref="D222">_xlfn.XLOOKUP(G222,DATABASE!$A$2:$A$808,DATABASE!$C$2:$C$808)</f>
        <v>KANTOR KAS</v>
      </c>
      <c r="E222" s="184" t="s">
        <v>351</v>
      </c>
      <c r="F222" s="184" t="s">
        <v>243</v>
      </c>
      <c r="G222" s="184" t="s">
        <v>2839</v>
      </c>
      <c r="H222" s="184">
        <v>202512.0</v>
      </c>
      <c r="I222" s="184" t="s">
        <v>461</v>
      </c>
      <c r="J222" s="182"/>
      <c r="K222" s="184"/>
      <c r="L222" s="294" t="s">
        <v>2841</v>
      </c>
      <c r="M222" s="295" t="s">
        <v>3014</v>
      </c>
      <c r="N222" s="191"/>
      <c r="O222" s="192">
        <v>19.08</v>
      </c>
      <c r="P222" s="194"/>
      <c r="Q222" s="195">
        <f t="shared" ref="Q222:R222" si="245">(O222*24*3600*30/8)/100000</f>
        <v>61.8192</v>
      </c>
      <c r="R222" s="195">
        <f t="shared" si="245"/>
        <v>0</v>
      </c>
      <c r="S222" s="200">
        <v>0.0</v>
      </c>
      <c r="T222" s="201">
        <f t="shared" si="14"/>
        <v>1</v>
      </c>
      <c r="U222" s="201">
        <v>0.99</v>
      </c>
      <c r="V222" s="182">
        <v>720.0</v>
      </c>
      <c r="W222" s="182">
        <f t="shared" si="3"/>
        <v>0</v>
      </c>
      <c r="X222" s="203" t="s">
        <v>291</v>
      </c>
      <c r="Y222" s="204">
        <v>2319819.0</v>
      </c>
      <c r="Z222" s="182"/>
      <c r="AA222" s="182"/>
      <c r="AB222" s="182"/>
      <c r="AC222" s="182"/>
      <c r="AD222" s="182"/>
      <c r="AE222" s="206">
        <f t="shared" si="151"/>
        <v>2319819</v>
      </c>
      <c r="AF222" s="207">
        <f t="shared" si="5"/>
        <v>2319819</v>
      </c>
      <c r="AG222" s="184"/>
      <c r="AH222" s="184"/>
      <c r="AI222" s="184"/>
      <c r="AJ222" s="210" t="s">
        <v>2839</v>
      </c>
      <c r="AK222" s="38" t="s">
        <v>461</v>
      </c>
      <c r="AL222" s="38"/>
      <c r="AM222" s="38" t="str">
        <f t="shared" si="234"/>
        <v>#REF!</v>
      </c>
      <c r="AN222" s="38" t="str">
        <f t="shared" si="168"/>
        <v>#REF!</v>
      </c>
      <c r="AO222" s="42">
        <v>2319819.0</v>
      </c>
      <c r="AP222" s="215" t="b">
        <f t="shared" si="8"/>
        <v>1</v>
      </c>
      <c r="AQ222" s="211"/>
      <c r="AR222" s="216">
        <f t="shared" si="9"/>
        <v>0</v>
      </c>
      <c r="AS222" s="217">
        <f t="shared" si="10"/>
        <v>0</v>
      </c>
      <c r="AT222" s="218">
        <f t="shared" si="11"/>
        <v>0</v>
      </c>
      <c r="AU222" s="453"/>
      <c r="AV222" s="46"/>
      <c r="AW222" s="46"/>
      <c r="AX222" s="46"/>
      <c r="AY222" s="46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56"/>
      <c r="BW222" s="56"/>
      <c r="BX222" s="56"/>
      <c r="BY222" s="56"/>
      <c r="BZ222" s="56"/>
      <c r="CA222" s="56"/>
      <c r="CB222" s="56"/>
      <c r="CC222" s="56"/>
      <c r="CD222" s="56"/>
    </row>
    <row r="223" ht="22.5" customHeight="1">
      <c r="A223" s="170">
        <f t="shared" si="12"/>
        <v>218</v>
      </c>
      <c r="B223" s="173" t="s">
        <v>2916</v>
      </c>
      <c r="C223" s="182" t="str">
        <f t="array" ref="C223">_xlfn.XLOOKUP(G223,DATABASE!$A$2:$A$806,DATABASE!$B$2:$B$806)</f>
        <v>Capem Gurah (Psr Baru), Jl DR. Wahidin 20 Gurah, Kabupaten Kediri</v>
      </c>
      <c r="D223" s="184" t="str">
        <f t="array" ref="D223">_xlfn.XLOOKUP(G223,DATABASE!$A$2:$A$808,DATABASE!$C$2:$C$808)</f>
        <v>CAPEM</v>
      </c>
      <c r="E223" s="184" t="s">
        <v>351</v>
      </c>
      <c r="F223" s="184" t="s">
        <v>243</v>
      </c>
      <c r="G223" s="184" t="s">
        <v>1512</v>
      </c>
      <c r="H223" s="184">
        <v>202512.0</v>
      </c>
      <c r="I223" s="184" t="s">
        <v>753</v>
      </c>
      <c r="J223" s="536"/>
      <c r="K223" s="184"/>
      <c r="L223" s="294" t="s">
        <v>1514</v>
      </c>
      <c r="M223" s="303">
        <v>42005.0</v>
      </c>
      <c r="N223" s="191"/>
      <c r="O223" s="192">
        <v>1.4323</v>
      </c>
      <c r="P223" s="194"/>
      <c r="Q223" s="195">
        <f t="shared" ref="Q223:R223" si="246">(O223*24*3600*30/8)/100000</f>
        <v>4.640652</v>
      </c>
      <c r="R223" s="195">
        <f t="shared" si="246"/>
        <v>0</v>
      </c>
      <c r="S223" s="200">
        <v>0.0</v>
      </c>
      <c r="T223" s="201">
        <f t="shared" si="14"/>
        <v>1</v>
      </c>
      <c r="U223" s="201">
        <v>0.99</v>
      </c>
      <c r="V223" s="182">
        <v>720.0</v>
      </c>
      <c r="W223" s="182">
        <f t="shared" si="3"/>
        <v>0</v>
      </c>
      <c r="X223" s="203" t="s">
        <v>291</v>
      </c>
      <c r="Y223" s="204">
        <v>2792792.0</v>
      </c>
      <c r="Z223" s="182"/>
      <c r="AA223" s="182"/>
      <c r="AB223" s="182"/>
      <c r="AC223" s="182"/>
      <c r="AD223" s="182"/>
      <c r="AE223" s="206">
        <f t="shared" si="151"/>
        <v>2792792</v>
      </c>
      <c r="AF223" s="207">
        <f t="shared" si="5"/>
        <v>2792792</v>
      </c>
      <c r="AG223" s="184"/>
      <c r="AH223" s="184"/>
      <c r="AI223" s="184"/>
      <c r="AJ223" s="210" t="s">
        <v>1512</v>
      </c>
      <c r="AK223" s="38" t="s">
        <v>753</v>
      </c>
      <c r="AL223" s="38"/>
      <c r="AM223" s="38" t="str">
        <f t="shared" si="234"/>
        <v>#REF!</v>
      </c>
      <c r="AN223" s="38" t="str">
        <f t="shared" si="168"/>
        <v>#REF!</v>
      </c>
      <c r="AO223" s="42">
        <v>2792792.0</v>
      </c>
      <c r="AP223" s="215" t="b">
        <f t="shared" si="8"/>
        <v>1</v>
      </c>
      <c r="AQ223" s="211"/>
      <c r="AR223" s="216">
        <f t="shared" si="9"/>
        <v>0</v>
      </c>
      <c r="AS223" s="217">
        <f t="shared" si="10"/>
        <v>0</v>
      </c>
      <c r="AT223" s="218">
        <f t="shared" si="11"/>
        <v>0</v>
      </c>
      <c r="AU223" s="453"/>
      <c r="AV223" s="46"/>
      <c r="AW223" s="46"/>
      <c r="AX223" s="46"/>
      <c r="AY223" s="46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56"/>
      <c r="BW223" s="56"/>
      <c r="BX223" s="56"/>
      <c r="BY223" s="56"/>
      <c r="BZ223" s="56"/>
      <c r="CA223" s="56"/>
      <c r="CB223" s="56"/>
      <c r="CC223" s="56"/>
      <c r="CD223" s="56"/>
    </row>
    <row r="224" ht="22.5" customHeight="1">
      <c r="A224" s="170">
        <f t="shared" si="12"/>
        <v>219</v>
      </c>
      <c r="B224" s="173" t="s">
        <v>2916</v>
      </c>
      <c r="C224" s="182" t="str">
        <f t="array" ref="C224">_xlfn.XLOOKUP(G224,DATABASE!$A$2:$A$806,DATABASE!$B$2:$B$806)</f>
        <v>Payment Point UNP Jl. KH A.Dahlan 76 Kediri</v>
      </c>
      <c r="D224" s="184" t="str">
        <f t="array" ref="D224">_xlfn.XLOOKUP(G224,DATABASE!$A$2:$A$808,DATABASE!$C$2:$C$808)</f>
        <v>PAYMENT POINT</v>
      </c>
      <c r="E224" s="184" t="s">
        <v>351</v>
      </c>
      <c r="F224" s="184" t="s">
        <v>243</v>
      </c>
      <c r="G224" s="184" t="s">
        <v>677</v>
      </c>
      <c r="H224" s="184">
        <v>202512.0</v>
      </c>
      <c r="I224" s="184" t="s">
        <v>461</v>
      </c>
      <c r="J224" s="182"/>
      <c r="K224" s="184"/>
      <c r="L224" s="294" t="s">
        <v>679</v>
      </c>
      <c r="M224" s="303">
        <v>42156.0</v>
      </c>
      <c r="N224" s="191"/>
      <c r="O224" s="192">
        <v>36.38</v>
      </c>
      <c r="P224" s="194"/>
      <c r="Q224" s="195">
        <f t="shared" ref="Q224:R224" si="247">(O224*24*3600*30/8)/100000</f>
        <v>117.8712</v>
      </c>
      <c r="R224" s="195">
        <f t="shared" si="247"/>
        <v>0</v>
      </c>
      <c r="S224" s="200">
        <v>0.0</v>
      </c>
      <c r="T224" s="201">
        <f t="shared" si="14"/>
        <v>1</v>
      </c>
      <c r="U224" s="201">
        <v>0.99</v>
      </c>
      <c r="V224" s="182">
        <v>720.0</v>
      </c>
      <c r="W224" s="182">
        <f t="shared" si="3"/>
        <v>0</v>
      </c>
      <c r="X224" s="203" t="s">
        <v>291</v>
      </c>
      <c r="Y224" s="204">
        <v>2319819.0</v>
      </c>
      <c r="Z224" s="182"/>
      <c r="AA224" s="182"/>
      <c r="AB224" s="182"/>
      <c r="AC224" s="182"/>
      <c r="AD224" s="182"/>
      <c r="AE224" s="206">
        <f t="shared" si="151"/>
        <v>2319819</v>
      </c>
      <c r="AF224" s="207">
        <f t="shared" si="5"/>
        <v>2319819</v>
      </c>
      <c r="AG224" s="184"/>
      <c r="AH224" s="184"/>
      <c r="AI224" s="184"/>
      <c r="AJ224" s="210" t="s">
        <v>677</v>
      </c>
      <c r="AK224" s="38" t="s">
        <v>461</v>
      </c>
      <c r="AL224" s="38"/>
      <c r="AM224" s="38" t="str">
        <f t="shared" si="234"/>
        <v>#REF!</v>
      </c>
      <c r="AN224" s="38" t="str">
        <f t="shared" si="168"/>
        <v>#REF!</v>
      </c>
      <c r="AO224" s="42">
        <v>2319819.0</v>
      </c>
      <c r="AP224" s="215" t="b">
        <f t="shared" si="8"/>
        <v>1</v>
      </c>
      <c r="AQ224" s="211"/>
      <c r="AR224" s="216">
        <f t="shared" si="9"/>
        <v>0</v>
      </c>
      <c r="AS224" s="217">
        <f t="shared" si="10"/>
        <v>0</v>
      </c>
      <c r="AT224" s="218">
        <f t="shared" si="11"/>
        <v>0</v>
      </c>
      <c r="AU224" s="453"/>
      <c r="AV224" s="46"/>
      <c r="AW224" s="46"/>
      <c r="AX224" s="46"/>
      <c r="AY224" s="46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56"/>
      <c r="BW224" s="56"/>
      <c r="BX224" s="56"/>
      <c r="BY224" s="56"/>
      <c r="BZ224" s="56"/>
      <c r="CA224" s="56"/>
      <c r="CB224" s="56"/>
      <c r="CC224" s="56"/>
      <c r="CD224" s="56"/>
    </row>
    <row r="225" ht="22.5" customHeight="1">
      <c r="A225" s="170">
        <f t="shared" si="12"/>
        <v>220</v>
      </c>
      <c r="B225" s="173" t="s">
        <v>2916</v>
      </c>
      <c r="C225" s="182" t="str">
        <f t="array" ref="C225">_xlfn.XLOOKUP(G225,DATABASE!$A$2:$A$806,DATABASE!$B$2:$B$806)</f>
        <v>Kantor Kas Kandat, Jl.Kandat Kediri</v>
      </c>
      <c r="D225" s="184" t="str">
        <f t="array" ref="D225">_xlfn.XLOOKUP(G225,DATABASE!$A$2:$A$808,DATABASE!$C$2:$C$808)</f>
        <v>KANTOR KAS</v>
      </c>
      <c r="E225" s="184" t="s">
        <v>351</v>
      </c>
      <c r="F225" s="184" t="s">
        <v>243</v>
      </c>
      <c r="G225" s="184" t="s">
        <v>1857</v>
      </c>
      <c r="H225" s="184">
        <v>202512.0</v>
      </c>
      <c r="I225" s="184" t="s">
        <v>461</v>
      </c>
      <c r="J225" s="182"/>
      <c r="K225" s="184"/>
      <c r="L225" s="294" t="s">
        <v>1859</v>
      </c>
      <c r="M225" s="295" t="s">
        <v>3015</v>
      </c>
      <c r="N225" s="191"/>
      <c r="O225" s="192">
        <v>1.51526</v>
      </c>
      <c r="P225" s="194"/>
      <c r="Q225" s="195">
        <f t="shared" ref="Q225:R225" si="248">(O225*24*3600*30/8)/100000</f>
        <v>4.9094424</v>
      </c>
      <c r="R225" s="195">
        <f t="shared" si="248"/>
        <v>0</v>
      </c>
      <c r="S225" s="200">
        <v>0.0</v>
      </c>
      <c r="T225" s="201">
        <f t="shared" si="14"/>
        <v>1</v>
      </c>
      <c r="U225" s="201">
        <v>0.99</v>
      </c>
      <c r="V225" s="182">
        <v>720.0</v>
      </c>
      <c r="W225" s="182">
        <f t="shared" si="3"/>
        <v>0</v>
      </c>
      <c r="X225" s="203" t="s">
        <v>291</v>
      </c>
      <c r="Y225" s="204">
        <v>2319819.0</v>
      </c>
      <c r="Z225" s="182"/>
      <c r="AA225" s="182"/>
      <c r="AB225" s="182"/>
      <c r="AC225" s="182"/>
      <c r="AD225" s="182"/>
      <c r="AE225" s="206">
        <f t="shared" si="151"/>
        <v>2319819</v>
      </c>
      <c r="AF225" s="207">
        <f t="shared" si="5"/>
        <v>2319819</v>
      </c>
      <c r="AG225" s="184"/>
      <c r="AH225" s="184"/>
      <c r="AI225" s="184"/>
      <c r="AJ225" s="210" t="s">
        <v>1857</v>
      </c>
      <c r="AK225" s="38" t="s">
        <v>461</v>
      </c>
      <c r="AL225" s="38"/>
      <c r="AM225" s="38" t="s">
        <v>461</v>
      </c>
      <c r="AN225" s="38" t="b">
        <f t="shared" si="168"/>
        <v>1</v>
      </c>
      <c r="AO225" s="42">
        <v>2319819.0</v>
      </c>
      <c r="AP225" s="215" t="b">
        <f t="shared" si="8"/>
        <v>1</v>
      </c>
      <c r="AQ225" s="211"/>
      <c r="AR225" s="216">
        <f t="shared" si="9"/>
        <v>0</v>
      </c>
      <c r="AS225" s="217">
        <f t="shared" si="10"/>
        <v>0</v>
      </c>
      <c r="AT225" s="218">
        <f t="shared" si="11"/>
        <v>0</v>
      </c>
      <c r="AU225" s="453"/>
      <c r="AV225" s="46"/>
      <c r="AW225" s="46"/>
      <c r="AX225" s="46"/>
      <c r="AY225" s="46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56"/>
      <c r="BW225" s="56"/>
      <c r="BX225" s="56"/>
      <c r="BY225" s="56"/>
      <c r="BZ225" s="56"/>
      <c r="CA225" s="56"/>
      <c r="CB225" s="56"/>
      <c r="CC225" s="56"/>
      <c r="CD225" s="56"/>
    </row>
    <row r="226" ht="22.5" customHeight="1">
      <c r="A226" s="170">
        <f t="shared" si="12"/>
        <v>221</v>
      </c>
      <c r="B226" s="173" t="s">
        <v>2916</v>
      </c>
      <c r="C226" s="182" t="str">
        <f t="array" ref="C226">_xlfn.XLOOKUP(G226,DATABASE!$A$2:$A$806,DATABASE!$B$2:$B$806)</f>
        <v>Payment Point RS Baptis, Jl. Brigjen Polisi IBH Pranoto No. 1-7, Kediri</v>
      </c>
      <c r="D226" s="184" t="str">
        <f t="array" ref="D226">_xlfn.XLOOKUP(G226,DATABASE!$A$2:$A$808,DATABASE!$C$2:$C$808)</f>
        <v>PAYMENT POINT</v>
      </c>
      <c r="E226" s="184" t="s">
        <v>351</v>
      </c>
      <c r="F226" s="184" t="s">
        <v>243</v>
      </c>
      <c r="G226" s="184" t="s">
        <v>2015</v>
      </c>
      <c r="H226" s="184">
        <v>202512.0</v>
      </c>
      <c r="I226" s="184" t="s">
        <v>461</v>
      </c>
      <c r="J226" s="182"/>
      <c r="K226" s="184"/>
      <c r="L226" s="294" t="s">
        <v>2017</v>
      </c>
      <c r="M226" s="303">
        <v>44256.0</v>
      </c>
      <c r="N226" s="191"/>
      <c r="O226" s="192">
        <v>7.18</v>
      </c>
      <c r="P226" s="194"/>
      <c r="Q226" s="195">
        <f t="shared" ref="Q226:R226" si="249">(O226*24*3600*30/8)/100000</f>
        <v>23.2632</v>
      </c>
      <c r="R226" s="195">
        <f t="shared" si="249"/>
        <v>0</v>
      </c>
      <c r="S226" s="200">
        <v>0.0</v>
      </c>
      <c r="T226" s="201">
        <f t="shared" si="14"/>
        <v>1</v>
      </c>
      <c r="U226" s="201">
        <v>0.99</v>
      </c>
      <c r="V226" s="182">
        <v>720.0</v>
      </c>
      <c r="W226" s="182">
        <f t="shared" si="3"/>
        <v>0</v>
      </c>
      <c r="X226" s="203" t="s">
        <v>291</v>
      </c>
      <c r="Y226" s="204">
        <v>2319819.0</v>
      </c>
      <c r="Z226" s="182"/>
      <c r="AA226" s="182"/>
      <c r="AB226" s="182"/>
      <c r="AC226" s="182"/>
      <c r="AD226" s="182"/>
      <c r="AE226" s="206">
        <f t="shared" si="151"/>
        <v>2319819</v>
      </c>
      <c r="AF226" s="207">
        <f t="shared" si="5"/>
        <v>2319819</v>
      </c>
      <c r="AG226" s="184"/>
      <c r="AH226" s="184"/>
      <c r="AI226" s="184"/>
      <c r="AJ226" s="210" t="s">
        <v>2015</v>
      </c>
      <c r="AK226" s="38" t="s">
        <v>461</v>
      </c>
      <c r="AL226" s="38"/>
      <c r="AM226" s="38" t="s">
        <v>461</v>
      </c>
      <c r="AN226" s="38" t="b">
        <f t="shared" si="168"/>
        <v>1</v>
      </c>
      <c r="AO226" s="42">
        <v>2319819.0</v>
      </c>
      <c r="AP226" s="215" t="b">
        <f t="shared" si="8"/>
        <v>1</v>
      </c>
      <c r="AQ226" s="211"/>
      <c r="AR226" s="216">
        <f t="shared" si="9"/>
        <v>0</v>
      </c>
      <c r="AS226" s="217">
        <f t="shared" si="10"/>
        <v>0</v>
      </c>
      <c r="AT226" s="218">
        <f t="shared" si="11"/>
        <v>0</v>
      </c>
      <c r="AU226" s="453"/>
      <c r="AV226" s="46"/>
      <c r="AW226" s="46"/>
      <c r="AX226" s="46"/>
      <c r="AY226" s="46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56"/>
      <c r="BW226" s="56"/>
      <c r="BX226" s="56"/>
      <c r="BY226" s="56"/>
      <c r="BZ226" s="56"/>
      <c r="CA226" s="56"/>
      <c r="CB226" s="56"/>
      <c r="CC226" s="56"/>
      <c r="CD226" s="56"/>
    </row>
    <row r="227" ht="22.5" customHeight="1">
      <c r="A227" s="170">
        <f t="shared" si="12"/>
        <v>222</v>
      </c>
      <c r="B227" s="173" t="s">
        <v>2916</v>
      </c>
      <c r="C227" s="182" t="str">
        <f t="array" ref="C227">_xlfn.XLOOKUP(G227,DATABASE!$A$2:$A$806,DATABASE!$B$2:$B$806)</f>
        <v>Kantor Kas RSUD Gambiran Jl.Kapt Piere Tendean, Kediri</v>
      </c>
      <c r="D227" s="184" t="str">
        <f t="array" ref="D227">_xlfn.XLOOKUP(G227,DATABASE!$A$2:$A$808,DATABASE!$C$2:$C$808)</f>
        <v>KANTOR KAS</v>
      </c>
      <c r="E227" s="184" t="s">
        <v>351</v>
      </c>
      <c r="F227" s="184" t="s">
        <v>243</v>
      </c>
      <c r="G227" s="184" t="s">
        <v>2122</v>
      </c>
      <c r="H227" s="184">
        <v>202512.0</v>
      </c>
      <c r="I227" s="184" t="s">
        <v>461</v>
      </c>
      <c r="J227" s="182"/>
      <c r="K227" s="184"/>
      <c r="L227" s="294" t="s">
        <v>2124</v>
      </c>
      <c r="M227" s="295" t="s">
        <v>3016</v>
      </c>
      <c r="N227" s="191"/>
      <c r="O227" s="192">
        <v>38.28</v>
      </c>
      <c r="P227" s="194"/>
      <c r="Q227" s="195">
        <f t="shared" ref="Q227:R227" si="250">(O227*24*3600*30/8)/100000</f>
        <v>124.0272</v>
      </c>
      <c r="R227" s="195">
        <f t="shared" si="250"/>
        <v>0</v>
      </c>
      <c r="S227" s="200">
        <v>0.0</v>
      </c>
      <c r="T227" s="201">
        <f t="shared" si="14"/>
        <v>1</v>
      </c>
      <c r="U227" s="201">
        <v>0.99</v>
      </c>
      <c r="V227" s="182">
        <v>720.0</v>
      </c>
      <c r="W227" s="182">
        <f t="shared" si="3"/>
        <v>0</v>
      </c>
      <c r="X227" s="203" t="s">
        <v>291</v>
      </c>
      <c r="Y227" s="204">
        <v>2319819.0</v>
      </c>
      <c r="Z227" s="182"/>
      <c r="AA227" s="182"/>
      <c r="AB227" s="182"/>
      <c r="AC227" s="182"/>
      <c r="AD227" s="182"/>
      <c r="AE227" s="206">
        <f t="shared" si="151"/>
        <v>2319819</v>
      </c>
      <c r="AF227" s="207">
        <f t="shared" si="5"/>
        <v>2319819</v>
      </c>
      <c r="AG227" s="184"/>
      <c r="AH227" s="184"/>
      <c r="AI227" s="184"/>
      <c r="AJ227" s="210" t="s">
        <v>2122</v>
      </c>
      <c r="AK227" s="38" t="s">
        <v>461</v>
      </c>
      <c r="AL227" s="38"/>
      <c r="AM227" s="38" t="s">
        <v>461</v>
      </c>
      <c r="AN227" s="38" t="b">
        <f t="shared" si="168"/>
        <v>1</v>
      </c>
      <c r="AO227" s="42">
        <v>2319819.0</v>
      </c>
      <c r="AP227" s="215" t="b">
        <f t="shared" si="8"/>
        <v>1</v>
      </c>
      <c r="AQ227" s="211"/>
      <c r="AR227" s="216">
        <f t="shared" si="9"/>
        <v>0</v>
      </c>
      <c r="AS227" s="217">
        <f t="shared" si="10"/>
        <v>0</v>
      </c>
      <c r="AT227" s="218">
        <f t="shared" si="11"/>
        <v>0</v>
      </c>
      <c r="AU227" s="453"/>
      <c r="AV227" s="46"/>
      <c r="AW227" s="46"/>
      <c r="AX227" s="46"/>
      <c r="AY227" s="46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56"/>
      <c r="BW227" s="56"/>
      <c r="BX227" s="56"/>
      <c r="BY227" s="56"/>
      <c r="BZ227" s="56"/>
      <c r="CA227" s="56"/>
      <c r="CB227" s="56"/>
      <c r="CC227" s="56"/>
      <c r="CD227" s="56"/>
    </row>
    <row r="228" ht="22.5" customHeight="1">
      <c r="A228" s="170">
        <f t="shared" si="12"/>
        <v>223</v>
      </c>
      <c r="B228" s="173" t="s">
        <v>2916</v>
      </c>
      <c r="C228" s="182" t="str">
        <f t="array" ref="C228">_xlfn.XLOOKUP(G228,DATABASE!$A$2:$A$806,DATABASE!$B$2:$B$806)</f>
        <v>Capem Mrican Jl. Sersan Bahrun No. 112, Kelurahan Mrican, Kec Mojoroto, Kediri</v>
      </c>
      <c r="D228" s="184" t="str">
        <f t="array" ref="D228">_xlfn.XLOOKUP(G228,DATABASE!$A$2:$A$808,DATABASE!$C$2:$C$808)</f>
        <v>CAPEM</v>
      </c>
      <c r="E228" s="184" t="s">
        <v>351</v>
      </c>
      <c r="F228" s="184" t="s">
        <v>243</v>
      </c>
      <c r="G228" s="184" t="s">
        <v>1412</v>
      </c>
      <c r="H228" s="184">
        <v>202512.0</v>
      </c>
      <c r="I228" s="184" t="s">
        <v>753</v>
      </c>
      <c r="J228" s="182"/>
      <c r="K228" s="184"/>
      <c r="L228" s="294" t="s">
        <v>1414</v>
      </c>
      <c r="M228" s="295" t="s">
        <v>3017</v>
      </c>
      <c r="N228" s="191"/>
      <c r="O228" s="192">
        <v>1.65765</v>
      </c>
      <c r="P228" s="194"/>
      <c r="Q228" s="195">
        <f t="shared" ref="Q228:R228" si="251">(O228*24*3600*30/8)/100000</f>
        <v>5.370786</v>
      </c>
      <c r="R228" s="195">
        <f t="shared" si="251"/>
        <v>0</v>
      </c>
      <c r="S228" s="200">
        <v>0.0</v>
      </c>
      <c r="T228" s="201">
        <f t="shared" si="14"/>
        <v>1</v>
      </c>
      <c r="U228" s="201">
        <v>0.99</v>
      </c>
      <c r="V228" s="182">
        <v>720.0</v>
      </c>
      <c r="W228" s="182">
        <f t="shared" si="3"/>
        <v>0</v>
      </c>
      <c r="X228" s="203" t="s">
        <v>291</v>
      </c>
      <c r="Y228" s="204">
        <v>2792792.0</v>
      </c>
      <c r="Z228" s="182"/>
      <c r="AA228" s="182"/>
      <c r="AB228" s="182"/>
      <c r="AC228" s="182"/>
      <c r="AD228" s="182"/>
      <c r="AE228" s="206">
        <f t="shared" si="151"/>
        <v>2792792</v>
      </c>
      <c r="AF228" s="207">
        <f t="shared" si="5"/>
        <v>2792792</v>
      </c>
      <c r="AG228" s="184"/>
      <c r="AH228" s="184"/>
      <c r="AI228" s="184"/>
      <c r="AJ228" s="210" t="s">
        <v>1412</v>
      </c>
      <c r="AK228" s="38" t="s">
        <v>753</v>
      </c>
      <c r="AL228" s="38"/>
      <c r="AM228" s="38" t="str">
        <f t="shared" ref="AM228:AM230" si="253">VLOOKUP(AJ228,'[1]Master Jaringan Des 2025(792)'!$D$2:$E$795,2,0)</f>
        <v>#REF!</v>
      </c>
      <c r="AN228" s="38" t="str">
        <f t="shared" si="168"/>
        <v>#REF!</v>
      </c>
      <c r="AO228" s="42">
        <v>2792792.0</v>
      </c>
      <c r="AP228" s="215" t="b">
        <f t="shared" si="8"/>
        <v>1</v>
      </c>
      <c r="AQ228" s="211"/>
      <c r="AR228" s="216">
        <f t="shared" si="9"/>
        <v>0</v>
      </c>
      <c r="AS228" s="217">
        <f t="shared" si="10"/>
        <v>0</v>
      </c>
      <c r="AT228" s="218">
        <f t="shared" si="11"/>
        <v>0</v>
      </c>
      <c r="AU228" s="453"/>
      <c r="AV228" s="46"/>
      <c r="AW228" s="46"/>
      <c r="AX228" s="46"/>
      <c r="AY228" s="46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56"/>
      <c r="BW228" s="56"/>
      <c r="BX228" s="56"/>
      <c r="BY228" s="56"/>
      <c r="BZ228" s="56"/>
      <c r="CA228" s="56"/>
      <c r="CB228" s="56"/>
      <c r="CC228" s="56"/>
      <c r="CD228" s="56"/>
    </row>
    <row r="229" ht="22.5" customHeight="1">
      <c r="A229" s="170">
        <f t="shared" si="12"/>
        <v>224</v>
      </c>
      <c r="B229" s="173" t="s">
        <v>2916</v>
      </c>
      <c r="C229" s="182" t="str">
        <f t="array" ref="C229">_xlfn.XLOOKUP(G229,DATABASE!$A$2:$A$806,DATABASE!$B$2:$B$806)</f>
        <v>Payment Point RSUD Simpang Lima Gumul Kediri ,Jl.Candrakirana, Ds Tugurejo, Kediri</v>
      </c>
      <c r="D229" s="184" t="str">
        <f t="array" ref="D229">_xlfn.XLOOKUP(G229,DATABASE!$A$2:$A$808,DATABASE!$C$2:$C$808)</f>
        <v>PAYMENT POINT</v>
      </c>
      <c r="E229" s="184" t="s">
        <v>351</v>
      </c>
      <c r="F229" s="184" t="s">
        <v>243</v>
      </c>
      <c r="G229" s="184" t="s">
        <v>2214</v>
      </c>
      <c r="H229" s="184">
        <v>202512.0</v>
      </c>
      <c r="I229" s="184" t="s">
        <v>461</v>
      </c>
      <c r="J229" s="182"/>
      <c r="K229" s="184"/>
      <c r="L229" s="294" t="s">
        <v>2216</v>
      </c>
      <c r="M229" s="295" t="s">
        <v>3019</v>
      </c>
      <c r="N229" s="191"/>
      <c r="O229" s="192">
        <v>1.65765</v>
      </c>
      <c r="P229" s="194"/>
      <c r="Q229" s="195">
        <f t="shared" ref="Q229:R229" si="252">(O229*24*3600*30/8)/100000</f>
        <v>5.370786</v>
      </c>
      <c r="R229" s="195">
        <f t="shared" si="252"/>
        <v>0</v>
      </c>
      <c r="S229" s="200">
        <v>0.0</v>
      </c>
      <c r="T229" s="201">
        <f t="shared" si="14"/>
        <v>1</v>
      </c>
      <c r="U229" s="201">
        <v>0.99</v>
      </c>
      <c r="V229" s="182">
        <v>720.0</v>
      </c>
      <c r="W229" s="182">
        <f t="shared" si="3"/>
        <v>0</v>
      </c>
      <c r="X229" s="203" t="s">
        <v>291</v>
      </c>
      <c r="Y229" s="204">
        <v>2319819.0</v>
      </c>
      <c r="Z229" s="182"/>
      <c r="AA229" s="182"/>
      <c r="AB229" s="182"/>
      <c r="AC229" s="182"/>
      <c r="AD229" s="182"/>
      <c r="AE229" s="206">
        <f t="shared" si="151"/>
        <v>2319819</v>
      </c>
      <c r="AF229" s="207">
        <f t="shared" si="5"/>
        <v>2319819</v>
      </c>
      <c r="AG229" s="184"/>
      <c r="AH229" s="184"/>
      <c r="AI229" s="184"/>
      <c r="AJ229" s="210" t="s">
        <v>2214</v>
      </c>
      <c r="AK229" s="38" t="s">
        <v>461</v>
      </c>
      <c r="AL229" s="38"/>
      <c r="AM229" s="38" t="str">
        <f t="shared" si="253"/>
        <v>#REF!</v>
      </c>
      <c r="AN229" s="38" t="str">
        <f t="shared" si="168"/>
        <v>#REF!</v>
      </c>
      <c r="AO229" s="42">
        <v>2319819.0</v>
      </c>
      <c r="AP229" s="215" t="b">
        <f t="shared" si="8"/>
        <v>1</v>
      </c>
      <c r="AQ229" s="211"/>
      <c r="AR229" s="216">
        <f t="shared" si="9"/>
        <v>0</v>
      </c>
      <c r="AS229" s="217">
        <f t="shared" si="10"/>
        <v>0</v>
      </c>
      <c r="AT229" s="218">
        <f t="shared" si="11"/>
        <v>0</v>
      </c>
      <c r="AU229" s="453"/>
      <c r="AV229" s="46"/>
      <c r="AW229" s="46"/>
      <c r="AX229" s="46"/>
      <c r="AY229" s="46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56"/>
      <c r="BW229" s="56"/>
      <c r="BX229" s="56"/>
      <c r="BY229" s="56"/>
      <c r="BZ229" s="56"/>
      <c r="CA229" s="56"/>
      <c r="CB229" s="56"/>
      <c r="CC229" s="56"/>
      <c r="CD229" s="56"/>
    </row>
    <row r="230" ht="22.5" customHeight="1">
      <c r="A230" s="170">
        <f t="shared" si="12"/>
        <v>225</v>
      </c>
      <c r="B230" s="173" t="s">
        <v>2916</v>
      </c>
      <c r="C230" s="182" t="str">
        <f t="array" ref="C230">_xlfn.XLOOKUP(G230,DATABASE!$A$2:$A$806,DATABASE!$B$2:$B$806)</f>
        <v>Payment Point Sistem Administrasi Manunggal Satu Atap Katang Jl. Soekarno Hatta No. 12 Katang,Kec. Ngasem, Kab. Kediri</v>
      </c>
      <c r="D230" s="184" t="str">
        <f t="array" ref="D230">_xlfn.XLOOKUP(G230,DATABASE!$A$2:$A$808,DATABASE!$C$2:$C$808)</f>
        <v>PAYMENT POINT</v>
      </c>
      <c r="E230" s="184" t="s">
        <v>351</v>
      </c>
      <c r="F230" s="184" t="s">
        <v>243</v>
      </c>
      <c r="G230" s="184" t="s">
        <v>2229</v>
      </c>
      <c r="H230" s="184">
        <v>202512.0</v>
      </c>
      <c r="I230" s="184" t="s">
        <v>461</v>
      </c>
      <c r="J230" s="182"/>
      <c r="K230" s="184"/>
      <c r="L230" s="294" t="s">
        <v>2231</v>
      </c>
      <c r="M230" s="295" t="s">
        <v>3020</v>
      </c>
      <c r="N230" s="191"/>
      <c r="O230" s="192">
        <v>0.07164</v>
      </c>
      <c r="P230" s="194"/>
      <c r="Q230" s="195">
        <f t="shared" ref="Q230:R230" si="254">(O230*24*3600*30/8)/100000</f>
        <v>0.2321136</v>
      </c>
      <c r="R230" s="195">
        <f t="shared" si="254"/>
        <v>0</v>
      </c>
      <c r="S230" s="200">
        <v>0.0</v>
      </c>
      <c r="T230" s="201">
        <f t="shared" si="14"/>
        <v>1</v>
      </c>
      <c r="U230" s="201">
        <v>0.99</v>
      </c>
      <c r="V230" s="182">
        <v>720.0</v>
      </c>
      <c r="W230" s="182">
        <f t="shared" si="3"/>
        <v>0</v>
      </c>
      <c r="X230" s="203" t="s">
        <v>291</v>
      </c>
      <c r="Y230" s="204">
        <v>2319819.0</v>
      </c>
      <c r="Z230" s="182"/>
      <c r="AA230" s="182"/>
      <c r="AB230" s="182"/>
      <c r="AC230" s="182"/>
      <c r="AD230" s="182"/>
      <c r="AE230" s="206">
        <f t="shared" si="151"/>
        <v>2319819</v>
      </c>
      <c r="AF230" s="207">
        <f t="shared" si="5"/>
        <v>2319819</v>
      </c>
      <c r="AG230" s="184"/>
      <c r="AH230" s="184"/>
      <c r="AI230" s="184"/>
      <c r="AJ230" s="210" t="s">
        <v>2229</v>
      </c>
      <c r="AK230" s="38" t="s">
        <v>461</v>
      </c>
      <c r="AL230" s="38"/>
      <c r="AM230" s="38" t="str">
        <f t="shared" si="253"/>
        <v>#REF!</v>
      </c>
      <c r="AN230" s="38" t="str">
        <f t="shared" si="168"/>
        <v>#REF!</v>
      </c>
      <c r="AO230" s="42">
        <v>2319819.0</v>
      </c>
      <c r="AP230" s="215" t="b">
        <f t="shared" si="8"/>
        <v>1</v>
      </c>
      <c r="AQ230" s="211"/>
      <c r="AR230" s="216">
        <f t="shared" si="9"/>
        <v>0</v>
      </c>
      <c r="AS230" s="217">
        <f t="shared" si="10"/>
        <v>0</v>
      </c>
      <c r="AT230" s="218">
        <f t="shared" si="11"/>
        <v>0</v>
      </c>
      <c r="AU230" s="453"/>
      <c r="AV230" s="46"/>
      <c r="AW230" s="46"/>
      <c r="AX230" s="46"/>
      <c r="AY230" s="46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56"/>
      <c r="BW230" s="56"/>
      <c r="BX230" s="56"/>
      <c r="BY230" s="56"/>
      <c r="BZ230" s="56"/>
      <c r="CA230" s="56"/>
      <c r="CB230" s="56"/>
      <c r="CC230" s="56"/>
      <c r="CD230" s="56"/>
    </row>
    <row r="231" ht="22.5" customHeight="1">
      <c r="A231" s="170">
        <f t="shared" si="12"/>
        <v>226</v>
      </c>
      <c r="B231" s="173" t="s">
        <v>2916</v>
      </c>
      <c r="C231" s="182" t="str">
        <f t="array" ref="C231">_xlfn.XLOOKUP(G231,DATABASE!$A$2:$A$806,DATABASE!$B$2:$B$806)</f>
        <v>Host To Host SP2D online Diskominfo Kediri Jl.Basuki Rahmat No.15, Pocanan</v>
      </c>
      <c r="D231" s="184" t="str">
        <f t="array" ref="D231">_xlfn.XLOOKUP(G231,DATABASE!$A$2:$A$808,DATABASE!$C$2:$C$808)</f>
        <v>H2H</v>
      </c>
      <c r="E231" s="184" t="s">
        <v>351</v>
      </c>
      <c r="F231" s="184" t="s">
        <v>243</v>
      </c>
      <c r="G231" s="184" t="s">
        <v>604</v>
      </c>
      <c r="H231" s="184">
        <v>202512.0</v>
      </c>
      <c r="I231" s="184" t="s">
        <v>461</v>
      </c>
      <c r="J231" s="182"/>
      <c r="K231" s="184"/>
      <c r="L231" s="294" t="s">
        <v>606</v>
      </c>
      <c r="M231" s="295" t="s">
        <v>3021</v>
      </c>
      <c r="N231" s="191"/>
      <c r="O231" s="192">
        <v>1.55851</v>
      </c>
      <c r="P231" s="194"/>
      <c r="Q231" s="195">
        <f t="shared" ref="Q231:R231" si="255">(O231*24*3600*30/8)/100000</f>
        <v>5.0495724</v>
      </c>
      <c r="R231" s="195">
        <f t="shared" si="255"/>
        <v>0</v>
      </c>
      <c r="S231" s="200">
        <v>0.0</v>
      </c>
      <c r="T231" s="201">
        <f t="shared" si="14"/>
        <v>1</v>
      </c>
      <c r="U231" s="201">
        <v>0.99</v>
      </c>
      <c r="V231" s="182">
        <v>720.0</v>
      </c>
      <c r="W231" s="182">
        <f t="shared" si="3"/>
        <v>0</v>
      </c>
      <c r="X231" s="203" t="s">
        <v>291</v>
      </c>
      <c r="Y231" s="204">
        <v>2319819.0</v>
      </c>
      <c r="Z231" s="182"/>
      <c r="AA231" s="182"/>
      <c r="AB231" s="182"/>
      <c r="AC231" s="182"/>
      <c r="AD231" s="182"/>
      <c r="AE231" s="206">
        <f t="shared" si="151"/>
        <v>2319819</v>
      </c>
      <c r="AF231" s="207">
        <f t="shared" si="5"/>
        <v>2319819</v>
      </c>
      <c r="AG231" s="184"/>
      <c r="AH231" s="184" t="s">
        <v>276</v>
      </c>
      <c r="AI231" s="184"/>
      <c r="AJ231" s="210" t="s">
        <v>604</v>
      </c>
      <c r="AK231" s="38" t="s">
        <v>461</v>
      </c>
      <c r="AL231" s="38"/>
      <c r="AM231" s="38" t="s">
        <v>461</v>
      </c>
      <c r="AN231" s="38" t="b">
        <f t="shared" si="168"/>
        <v>1</v>
      </c>
      <c r="AO231" s="42">
        <v>2319819.0</v>
      </c>
      <c r="AP231" s="215" t="b">
        <f t="shared" si="8"/>
        <v>1</v>
      </c>
      <c r="AQ231" s="211"/>
      <c r="AR231" s="216">
        <f t="shared" si="9"/>
        <v>0</v>
      </c>
      <c r="AS231" s="217">
        <f t="shared" si="10"/>
        <v>0</v>
      </c>
      <c r="AT231" s="218">
        <f t="shared" si="11"/>
        <v>0</v>
      </c>
      <c r="AU231" s="453"/>
      <c r="AV231" s="46"/>
      <c r="AW231" s="46"/>
      <c r="AX231" s="46"/>
      <c r="AY231" s="46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56"/>
      <c r="BW231" s="56"/>
      <c r="BX231" s="56"/>
      <c r="BY231" s="56"/>
      <c r="BZ231" s="56"/>
      <c r="CA231" s="56"/>
      <c r="CB231" s="56"/>
      <c r="CC231" s="56"/>
      <c r="CD231" s="56"/>
    </row>
    <row r="232" ht="22.5" customHeight="1">
      <c r="A232" s="170">
        <f t="shared" si="12"/>
        <v>227</v>
      </c>
      <c r="B232" s="173" t="s">
        <v>2916</v>
      </c>
      <c r="C232" s="182" t="str">
        <f t="array" ref="C232">_xlfn.XLOOKUP(G232,DATABASE!$A$2:$A$806,DATABASE!$B$2:$B$806)</f>
        <v>ATM PEMKOT Kediri, JL Basuki Rahmat No15 Kediri</v>
      </c>
      <c r="D232" s="184" t="str">
        <f t="array" ref="D232">_xlfn.XLOOKUP(G232,DATABASE!$A$2:$A$808,DATABASE!$C$2:$C$808)</f>
        <v>ATM</v>
      </c>
      <c r="E232" s="184" t="s">
        <v>351</v>
      </c>
      <c r="F232" s="184" t="s">
        <v>243</v>
      </c>
      <c r="G232" s="184" t="s">
        <v>444</v>
      </c>
      <c r="H232" s="184">
        <v>202512.0</v>
      </c>
      <c r="I232" s="184" t="s">
        <v>1258</v>
      </c>
      <c r="J232" s="182"/>
      <c r="K232" s="184"/>
      <c r="L232" s="294" t="s">
        <v>446</v>
      </c>
      <c r="M232" s="303">
        <v>45449.0</v>
      </c>
      <c r="N232" s="191"/>
      <c r="O232" s="192">
        <v>97.44</v>
      </c>
      <c r="P232" s="194"/>
      <c r="Q232" s="195">
        <f t="shared" ref="Q232:R232" si="256">(O232*24*3600*30/8)/100000</f>
        <v>315.7056</v>
      </c>
      <c r="R232" s="195">
        <f t="shared" si="256"/>
        <v>0</v>
      </c>
      <c r="S232" s="200">
        <v>0.0</v>
      </c>
      <c r="T232" s="201">
        <f t="shared" si="14"/>
        <v>1</v>
      </c>
      <c r="U232" s="201">
        <v>0.99</v>
      </c>
      <c r="V232" s="182">
        <v>720.0</v>
      </c>
      <c r="W232" s="182">
        <f t="shared" si="3"/>
        <v>0</v>
      </c>
      <c r="X232" s="203" t="s">
        <v>291</v>
      </c>
      <c r="Y232" s="204">
        <v>1300000.0</v>
      </c>
      <c r="Z232" s="182"/>
      <c r="AA232" s="182"/>
      <c r="AB232" s="182"/>
      <c r="AC232" s="182"/>
      <c r="AD232" s="182"/>
      <c r="AE232" s="206">
        <f t="shared" si="151"/>
        <v>1300000</v>
      </c>
      <c r="AF232" s="207">
        <f t="shared" si="5"/>
        <v>1300000</v>
      </c>
      <c r="AG232" s="184"/>
      <c r="AH232" s="184"/>
      <c r="AI232" s="184"/>
      <c r="AJ232" s="210" t="s">
        <v>444</v>
      </c>
      <c r="AK232" s="38" t="s">
        <v>1258</v>
      </c>
      <c r="AL232" s="38"/>
      <c r="AM232" s="41" t="s">
        <v>1258</v>
      </c>
      <c r="AN232" s="38" t="b">
        <f t="shared" si="168"/>
        <v>1</v>
      </c>
      <c r="AO232" s="42">
        <v>1300000.0</v>
      </c>
      <c r="AP232" s="215" t="b">
        <f t="shared" si="8"/>
        <v>1</v>
      </c>
      <c r="AQ232" s="211"/>
      <c r="AR232" s="216">
        <f t="shared" si="9"/>
        <v>0</v>
      </c>
      <c r="AS232" s="217">
        <f t="shared" si="10"/>
        <v>0</v>
      </c>
      <c r="AT232" s="218">
        <f t="shared" si="11"/>
        <v>0</v>
      </c>
      <c r="AU232" s="453"/>
      <c r="AV232" s="46"/>
      <c r="AW232" s="46"/>
      <c r="AX232" s="46"/>
      <c r="AY232" s="46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56"/>
      <c r="BW232" s="56"/>
      <c r="BX232" s="56"/>
      <c r="BY232" s="56"/>
      <c r="BZ232" s="56"/>
      <c r="CA232" s="56"/>
      <c r="CB232" s="56"/>
      <c r="CC232" s="56"/>
      <c r="CD232" s="56"/>
    </row>
    <row r="233" ht="22.5" customHeight="1">
      <c r="A233" s="170">
        <f t="shared" si="12"/>
        <v>228</v>
      </c>
      <c r="B233" s="173" t="s">
        <v>2924</v>
      </c>
      <c r="C233" s="182" t="str">
        <f t="array" ref="C233">_xlfn.XLOOKUP(G233,DATABASE!$A$2:$A$806,DATABASE!$B$2:$B$806)</f>
        <v>Cabang Pamekasan</v>
      </c>
      <c r="D233" s="184" t="str">
        <f t="array" ref="D233">_xlfn.XLOOKUP(G233,DATABASE!$A$2:$A$808,DATABASE!$C$2:$C$808)</f>
        <v>CABANG</v>
      </c>
      <c r="E233" s="184" t="s">
        <v>351</v>
      </c>
      <c r="F233" s="184" t="s">
        <v>243</v>
      </c>
      <c r="G233" s="184" t="s">
        <v>802</v>
      </c>
      <c r="H233" s="184">
        <v>202512.0</v>
      </c>
      <c r="I233" s="184" t="s">
        <v>575</v>
      </c>
      <c r="J233" s="182"/>
      <c r="K233" s="184"/>
      <c r="L233" s="294" t="s">
        <v>804</v>
      </c>
      <c r="M233" s="295" t="s">
        <v>2245</v>
      </c>
      <c r="N233" s="191"/>
      <c r="O233" s="192">
        <v>14.82</v>
      </c>
      <c r="P233" s="194"/>
      <c r="Q233" s="195">
        <f t="shared" ref="Q233:R233" si="257">(O233*24*3600*30/8)/100000</f>
        <v>48.0168</v>
      </c>
      <c r="R233" s="195">
        <f t="shared" si="257"/>
        <v>0</v>
      </c>
      <c r="S233" s="200">
        <v>0.0</v>
      </c>
      <c r="T233" s="201">
        <f t="shared" si="14"/>
        <v>1</v>
      </c>
      <c r="U233" s="201">
        <v>0.99</v>
      </c>
      <c r="V233" s="182">
        <v>720.0</v>
      </c>
      <c r="W233" s="182">
        <f t="shared" si="3"/>
        <v>0</v>
      </c>
      <c r="X233" s="203" t="s">
        <v>291</v>
      </c>
      <c r="Y233" s="204">
        <v>3671171.0</v>
      </c>
      <c r="Z233" s="182"/>
      <c r="AA233" s="182"/>
      <c r="AB233" s="182"/>
      <c r="AC233" s="182"/>
      <c r="AD233" s="182"/>
      <c r="AE233" s="206">
        <f t="shared" si="151"/>
        <v>3671171</v>
      </c>
      <c r="AF233" s="207">
        <f t="shared" si="5"/>
        <v>3671171</v>
      </c>
      <c r="AG233" s="207">
        <v>3.6335307E7</v>
      </c>
      <c r="AH233" s="184"/>
      <c r="AI233" s="184"/>
      <c r="AJ233" s="210" t="s">
        <v>802</v>
      </c>
      <c r="AK233" s="38" t="s">
        <v>575</v>
      </c>
      <c r="AL233" s="38"/>
      <c r="AM233" s="38" t="str">
        <f t="shared" ref="AM233:AM235" si="259">VLOOKUP(AJ233,'[1]Master Jaringan Des 2025(792)'!$D$2:$E$795,2,0)</f>
        <v>#REF!</v>
      </c>
      <c r="AN233" s="38" t="str">
        <f t="shared" si="168"/>
        <v>#REF!</v>
      </c>
      <c r="AO233" s="42">
        <v>3671171.0</v>
      </c>
      <c r="AP233" s="215" t="b">
        <f t="shared" si="8"/>
        <v>1</v>
      </c>
      <c r="AQ233" s="211"/>
      <c r="AR233" s="216">
        <f t="shared" si="9"/>
        <v>0</v>
      </c>
      <c r="AS233" s="217">
        <f t="shared" si="10"/>
        <v>0</v>
      </c>
      <c r="AT233" s="218">
        <f t="shared" si="11"/>
        <v>0</v>
      </c>
      <c r="AU233" s="453"/>
      <c r="AV233" s="46"/>
      <c r="AW233" s="46"/>
      <c r="AX233" s="46"/>
      <c r="AY233" s="46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56"/>
      <c r="BW233" s="56"/>
      <c r="BX233" s="56"/>
      <c r="BY233" s="56"/>
      <c r="BZ233" s="56"/>
      <c r="CA233" s="56"/>
      <c r="CB233" s="56"/>
      <c r="CC233" s="56"/>
      <c r="CD233" s="56"/>
    </row>
    <row r="234" ht="22.5" customHeight="1">
      <c r="A234" s="170">
        <f t="shared" si="12"/>
        <v>229</v>
      </c>
      <c r="B234" s="173" t="s">
        <v>2924</v>
      </c>
      <c r="C234" s="182" t="str">
        <f t="array" ref="C234">_xlfn.XLOOKUP(G234,DATABASE!$A$2:$A$806,DATABASE!$B$2:$B$806)</f>
        <v>Capem Waru Pamekasan Cab Pamekasa Talangi I ,Dsn Tlangi,Pamekasan</v>
      </c>
      <c r="D234" s="184" t="str">
        <f t="array" ref="D234">_xlfn.XLOOKUP(G234,DATABASE!$A$2:$A$808,DATABASE!$C$2:$C$808)</f>
        <v>CAPEM</v>
      </c>
      <c r="E234" s="184" t="s">
        <v>351</v>
      </c>
      <c r="F234" s="184" t="s">
        <v>243</v>
      </c>
      <c r="G234" s="184" t="s">
        <v>1020</v>
      </c>
      <c r="H234" s="184">
        <v>202512.0</v>
      </c>
      <c r="I234" s="184" t="s">
        <v>753</v>
      </c>
      <c r="J234" s="182"/>
      <c r="K234" s="184"/>
      <c r="L234" s="294" t="s">
        <v>1022</v>
      </c>
      <c r="M234" s="303">
        <v>42156.0</v>
      </c>
      <c r="N234" s="191"/>
      <c r="O234" s="192">
        <v>2.75829</v>
      </c>
      <c r="P234" s="194"/>
      <c r="Q234" s="195">
        <f t="shared" ref="Q234:R234" si="258">(O234*24*3600*30/8)/100000</f>
        <v>8.9368596</v>
      </c>
      <c r="R234" s="195">
        <f t="shared" si="258"/>
        <v>0</v>
      </c>
      <c r="S234" s="200">
        <v>0.0</v>
      </c>
      <c r="T234" s="201">
        <f t="shared" si="14"/>
        <v>1</v>
      </c>
      <c r="U234" s="201">
        <v>0.99</v>
      </c>
      <c r="V234" s="182">
        <v>720.0</v>
      </c>
      <c r="W234" s="182">
        <f t="shared" si="3"/>
        <v>0</v>
      </c>
      <c r="X234" s="203" t="s">
        <v>291</v>
      </c>
      <c r="Y234" s="204">
        <v>2792792.0</v>
      </c>
      <c r="Z234" s="182"/>
      <c r="AA234" s="182"/>
      <c r="AB234" s="182"/>
      <c r="AC234" s="182"/>
      <c r="AD234" s="182"/>
      <c r="AE234" s="206">
        <f t="shared" si="151"/>
        <v>2792792</v>
      </c>
      <c r="AF234" s="207">
        <f t="shared" si="5"/>
        <v>2792792</v>
      </c>
      <c r="AG234" s="184"/>
      <c r="AH234" s="184"/>
      <c r="AI234" s="184"/>
      <c r="AJ234" s="210" t="s">
        <v>1020</v>
      </c>
      <c r="AK234" s="38" t="s">
        <v>753</v>
      </c>
      <c r="AL234" s="38"/>
      <c r="AM234" s="38" t="str">
        <f t="shared" si="259"/>
        <v>#REF!</v>
      </c>
      <c r="AN234" s="38" t="str">
        <f t="shared" si="168"/>
        <v>#REF!</v>
      </c>
      <c r="AO234" s="42">
        <v>2792792.0</v>
      </c>
      <c r="AP234" s="215" t="b">
        <f t="shared" si="8"/>
        <v>1</v>
      </c>
      <c r="AQ234" s="211"/>
      <c r="AR234" s="216">
        <f t="shared" si="9"/>
        <v>0</v>
      </c>
      <c r="AS234" s="217">
        <f t="shared" si="10"/>
        <v>0</v>
      </c>
      <c r="AT234" s="218">
        <f t="shared" si="11"/>
        <v>0</v>
      </c>
      <c r="AU234" s="453"/>
      <c r="AV234" s="46"/>
      <c r="AW234" s="46"/>
      <c r="AX234" s="46"/>
      <c r="AY234" s="46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56"/>
      <c r="BW234" s="56"/>
      <c r="BX234" s="56"/>
      <c r="BY234" s="56"/>
      <c r="BZ234" s="56"/>
      <c r="CA234" s="56"/>
      <c r="CB234" s="56"/>
      <c r="CC234" s="56"/>
      <c r="CD234" s="56"/>
    </row>
    <row r="235" ht="22.5" customHeight="1">
      <c r="A235" s="170">
        <f t="shared" si="12"/>
        <v>230</v>
      </c>
      <c r="B235" s="173" t="s">
        <v>2924</v>
      </c>
      <c r="C235" s="182" t="str">
        <f t="array" ref="C235">_xlfn.XLOOKUP(G235,DATABASE!$A$2:$A$806,DATABASE!$B$2:$B$806)</f>
        <v>Samsat Online Waru Pamekasan,, Raya Waru, Pamekasan</v>
      </c>
      <c r="D235" s="184" t="str">
        <f t="array" ref="D235">_xlfn.XLOOKUP(G235,DATABASE!$A$2:$A$808,DATABASE!$C$2:$C$808)</f>
        <v>SAMSAT ONLINE</v>
      </c>
      <c r="E235" s="184" t="s">
        <v>351</v>
      </c>
      <c r="F235" s="184" t="s">
        <v>243</v>
      </c>
      <c r="G235" s="184" t="s">
        <v>340</v>
      </c>
      <c r="H235" s="184">
        <v>202512.0</v>
      </c>
      <c r="I235" s="184" t="s">
        <v>480</v>
      </c>
      <c r="J235" s="182"/>
      <c r="K235" s="184"/>
      <c r="L235" s="294" t="s">
        <v>342</v>
      </c>
      <c r="M235" s="295" t="s">
        <v>3023</v>
      </c>
      <c r="N235" s="191"/>
      <c r="O235" s="192">
        <v>4.16</v>
      </c>
      <c r="P235" s="194"/>
      <c r="Q235" s="195">
        <f t="shared" ref="Q235:R235" si="260">(O235*24*3600*30/8)/100000</f>
        <v>13.4784</v>
      </c>
      <c r="R235" s="195">
        <f t="shared" si="260"/>
        <v>0</v>
      </c>
      <c r="S235" s="200">
        <v>0.0</v>
      </c>
      <c r="T235" s="201">
        <f t="shared" si="14"/>
        <v>1</v>
      </c>
      <c r="U235" s="201">
        <v>0.99</v>
      </c>
      <c r="V235" s="182">
        <v>720.0</v>
      </c>
      <c r="W235" s="182">
        <f t="shared" si="3"/>
        <v>0</v>
      </c>
      <c r="X235" s="203" t="s">
        <v>291</v>
      </c>
      <c r="Y235" s="204">
        <v>1950000.0</v>
      </c>
      <c r="Z235" s="182"/>
      <c r="AA235" s="182"/>
      <c r="AB235" s="182"/>
      <c r="AC235" s="182"/>
      <c r="AD235" s="182"/>
      <c r="AE235" s="206">
        <f t="shared" si="151"/>
        <v>1950000</v>
      </c>
      <c r="AF235" s="207">
        <f t="shared" si="5"/>
        <v>1950000</v>
      </c>
      <c r="AG235" s="184"/>
      <c r="AH235" s="184"/>
      <c r="AI235" s="184"/>
      <c r="AJ235" s="210" t="s">
        <v>340</v>
      </c>
      <c r="AK235" s="38" t="s">
        <v>480</v>
      </c>
      <c r="AL235" s="38"/>
      <c r="AM235" s="38" t="str">
        <f t="shared" si="259"/>
        <v>#REF!</v>
      </c>
      <c r="AN235" s="38" t="str">
        <f t="shared" si="168"/>
        <v>#REF!</v>
      </c>
      <c r="AO235" s="42">
        <v>1950000.0</v>
      </c>
      <c r="AP235" s="215" t="b">
        <f t="shared" si="8"/>
        <v>1</v>
      </c>
      <c r="AQ235" s="211"/>
      <c r="AR235" s="216">
        <f t="shared" si="9"/>
        <v>0</v>
      </c>
      <c r="AS235" s="217">
        <f t="shared" si="10"/>
        <v>0</v>
      </c>
      <c r="AT235" s="218">
        <f t="shared" si="11"/>
        <v>0</v>
      </c>
      <c r="AU235" s="453"/>
      <c r="AV235" s="46"/>
      <c r="AW235" s="46"/>
      <c r="AX235" s="46"/>
      <c r="AY235" s="46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56"/>
      <c r="BW235" s="56"/>
      <c r="BX235" s="56"/>
      <c r="BY235" s="56"/>
      <c r="BZ235" s="56"/>
      <c r="CA235" s="56"/>
      <c r="CB235" s="56"/>
      <c r="CC235" s="56"/>
      <c r="CD235" s="56"/>
    </row>
    <row r="236" ht="22.5" customHeight="1">
      <c r="A236" s="170">
        <f t="shared" si="12"/>
        <v>231</v>
      </c>
      <c r="B236" s="173" t="s">
        <v>2924</v>
      </c>
      <c r="C236" s="182" t="str">
        <f t="array" ref="C236">_xlfn.XLOOKUP(G236,DATABASE!$A$2:$A$806,DATABASE!$B$2:$B$806)</f>
        <v>Kantor Kas RSUD Pamekasan, Raya Penglegur Pamekasan</v>
      </c>
      <c r="D236" s="184" t="str">
        <f t="array" ref="D236">_xlfn.XLOOKUP(G236,DATABASE!$A$2:$A$808,DATABASE!$C$2:$C$808)</f>
        <v>KANTOR KAS</v>
      </c>
      <c r="E236" s="184" t="s">
        <v>351</v>
      </c>
      <c r="F236" s="184" t="s">
        <v>243</v>
      </c>
      <c r="G236" s="184" t="s">
        <v>1907</v>
      </c>
      <c r="H236" s="184">
        <v>202512.0</v>
      </c>
      <c r="I236" s="184" t="s">
        <v>461</v>
      </c>
      <c r="J236" s="182"/>
      <c r="K236" s="184"/>
      <c r="L236" s="294" t="s">
        <v>1909</v>
      </c>
      <c r="M236" s="295" t="s">
        <v>3024</v>
      </c>
      <c r="N236" s="191"/>
      <c r="O236" s="192">
        <v>1.22168</v>
      </c>
      <c r="P236" s="194"/>
      <c r="Q236" s="195">
        <f t="shared" ref="Q236:R236" si="261">(O236*24*3600*30/8)/100000</f>
        <v>3.9582432</v>
      </c>
      <c r="R236" s="195">
        <f t="shared" si="261"/>
        <v>0</v>
      </c>
      <c r="S236" s="200">
        <v>0.0</v>
      </c>
      <c r="T236" s="201">
        <f t="shared" si="14"/>
        <v>1</v>
      </c>
      <c r="U236" s="201">
        <v>0.99</v>
      </c>
      <c r="V236" s="182">
        <v>720.0</v>
      </c>
      <c r="W236" s="182">
        <f t="shared" si="3"/>
        <v>0</v>
      </c>
      <c r="X236" s="203" t="s">
        <v>291</v>
      </c>
      <c r="Y236" s="204">
        <v>2319819.0</v>
      </c>
      <c r="Z236" s="182"/>
      <c r="AA236" s="182"/>
      <c r="AB236" s="182"/>
      <c r="AC236" s="182"/>
      <c r="AD236" s="182"/>
      <c r="AE236" s="206">
        <f t="shared" si="151"/>
        <v>2319819</v>
      </c>
      <c r="AF236" s="207">
        <f t="shared" si="5"/>
        <v>2319819</v>
      </c>
      <c r="AG236" s="184"/>
      <c r="AH236" s="184"/>
      <c r="AI236" s="184"/>
      <c r="AJ236" s="210" t="s">
        <v>1907</v>
      </c>
      <c r="AK236" s="38" t="s">
        <v>461</v>
      </c>
      <c r="AL236" s="38"/>
      <c r="AM236" s="38" t="s">
        <v>461</v>
      </c>
      <c r="AN236" s="38" t="b">
        <f t="shared" si="168"/>
        <v>1</v>
      </c>
      <c r="AO236" s="42">
        <v>2319819.0</v>
      </c>
      <c r="AP236" s="215" t="b">
        <f t="shared" si="8"/>
        <v>1</v>
      </c>
      <c r="AQ236" s="211"/>
      <c r="AR236" s="216">
        <f t="shared" si="9"/>
        <v>0</v>
      </c>
      <c r="AS236" s="217">
        <f t="shared" si="10"/>
        <v>0</v>
      </c>
      <c r="AT236" s="218">
        <f t="shared" si="11"/>
        <v>0</v>
      </c>
      <c r="AU236" s="453"/>
      <c r="AV236" s="46"/>
      <c r="AW236" s="46"/>
      <c r="AX236" s="46"/>
      <c r="AY236" s="46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56"/>
      <c r="BW236" s="56"/>
      <c r="BX236" s="56"/>
      <c r="BY236" s="56"/>
      <c r="BZ236" s="56"/>
      <c r="CA236" s="56"/>
      <c r="CB236" s="56"/>
      <c r="CC236" s="56"/>
      <c r="CD236" s="56"/>
    </row>
    <row r="237" ht="22.5" customHeight="1">
      <c r="A237" s="170">
        <f t="shared" si="12"/>
        <v>232</v>
      </c>
      <c r="B237" s="173" t="s">
        <v>2924</v>
      </c>
      <c r="C237" s="182" t="str">
        <f t="array" ref="C237">_xlfn.XLOOKUP(G237,DATABASE!$A$2:$A$806,DATABASE!$B$2:$B$806)</f>
        <v>ATM Pemkab Pamekasan, Jl. Kabupaten 107 Pamekasan</v>
      </c>
      <c r="D237" s="184" t="str">
        <f t="array" ref="D237">_xlfn.XLOOKUP(G237,DATABASE!$A$2:$A$808,DATABASE!$C$2:$C$808)</f>
        <v>ATM</v>
      </c>
      <c r="E237" s="184" t="s">
        <v>351</v>
      </c>
      <c r="F237" s="184" t="s">
        <v>243</v>
      </c>
      <c r="G237" s="184" t="s">
        <v>2697</v>
      </c>
      <c r="H237" s="184">
        <v>202512.0</v>
      </c>
      <c r="I237" s="184" t="s">
        <v>1258</v>
      </c>
      <c r="J237" s="182"/>
      <c r="K237" s="184"/>
      <c r="L237" s="294" t="s">
        <v>2699</v>
      </c>
      <c r="M237" s="303">
        <v>45022.0</v>
      </c>
      <c r="N237" s="191"/>
      <c r="O237" s="192">
        <v>24.4</v>
      </c>
      <c r="P237" s="194"/>
      <c r="Q237" s="195">
        <f t="shared" ref="Q237:R237" si="262">(O237*24*3600*30/8)/100000</f>
        <v>79.056</v>
      </c>
      <c r="R237" s="195">
        <f t="shared" si="262"/>
        <v>0</v>
      </c>
      <c r="S237" s="200">
        <v>0.0</v>
      </c>
      <c r="T237" s="201">
        <f t="shared" si="14"/>
        <v>1</v>
      </c>
      <c r="U237" s="201">
        <v>0.99</v>
      </c>
      <c r="V237" s="182">
        <v>720.0</v>
      </c>
      <c r="W237" s="182">
        <f t="shared" si="3"/>
        <v>0</v>
      </c>
      <c r="X237" s="203" t="s">
        <v>291</v>
      </c>
      <c r="Y237" s="204">
        <v>1300000.0</v>
      </c>
      <c r="Z237" s="182"/>
      <c r="AA237" s="182"/>
      <c r="AB237" s="182"/>
      <c r="AC237" s="182"/>
      <c r="AD237" s="182"/>
      <c r="AE237" s="206">
        <f t="shared" si="151"/>
        <v>1300000</v>
      </c>
      <c r="AF237" s="207">
        <f t="shared" si="5"/>
        <v>1300000</v>
      </c>
      <c r="AG237" s="184"/>
      <c r="AH237" s="184"/>
      <c r="AI237" s="184"/>
      <c r="AJ237" s="210" t="s">
        <v>2697</v>
      </c>
      <c r="AK237" s="38" t="s">
        <v>1258</v>
      </c>
      <c r="AL237" s="38"/>
      <c r="AM237" s="41" t="s">
        <v>1258</v>
      </c>
      <c r="AN237" s="38" t="b">
        <f t="shared" si="168"/>
        <v>1</v>
      </c>
      <c r="AO237" s="42">
        <v>1300000.0</v>
      </c>
      <c r="AP237" s="215" t="b">
        <f t="shared" si="8"/>
        <v>1</v>
      </c>
      <c r="AQ237" s="211"/>
      <c r="AR237" s="216">
        <f t="shared" si="9"/>
        <v>0</v>
      </c>
      <c r="AS237" s="217">
        <f t="shared" si="10"/>
        <v>0</v>
      </c>
      <c r="AT237" s="218">
        <f t="shared" si="11"/>
        <v>0</v>
      </c>
      <c r="AU237" s="453"/>
      <c r="AV237" s="46"/>
      <c r="AW237" s="46"/>
      <c r="AX237" s="46"/>
      <c r="AY237" s="46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56"/>
      <c r="BW237" s="56"/>
      <c r="BX237" s="56"/>
      <c r="BY237" s="56"/>
      <c r="BZ237" s="56"/>
      <c r="CA237" s="56"/>
      <c r="CB237" s="56"/>
      <c r="CC237" s="56"/>
      <c r="CD237" s="56"/>
    </row>
    <row r="238" ht="22.5" customHeight="1">
      <c r="A238" s="170">
        <f t="shared" si="12"/>
        <v>233</v>
      </c>
      <c r="B238" s="173" t="s">
        <v>2924</v>
      </c>
      <c r="C238" s="182" t="str">
        <f t="array" ref="C238">_xlfn.XLOOKUP(G238,DATABASE!$A$2:$A$806,DATABASE!$B$2:$B$806)</f>
        <v>Capem Larangan, Raya Sumenep-Pamekasan, Pamekasan</v>
      </c>
      <c r="D238" s="184" t="str">
        <f t="array" ref="D238">_xlfn.XLOOKUP(G238,DATABASE!$A$2:$A$808,DATABASE!$C$2:$C$808)</f>
        <v>CAPEM</v>
      </c>
      <c r="E238" s="184" t="s">
        <v>351</v>
      </c>
      <c r="F238" s="184" t="s">
        <v>243</v>
      </c>
      <c r="G238" s="184" t="s">
        <v>1302</v>
      </c>
      <c r="H238" s="184">
        <v>202512.0</v>
      </c>
      <c r="I238" s="184" t="s">
        <v>753</v>
      </c>
      <c r="J238" s="182"/>
      <c r="K238" s="184"/>
      <c r="L238" s="294" t="s">
        <v>1304</v>
      </c>
      <c r="M238" s="295" t="s">
        <v>3026</v>
      </c>
      <c r="N238" s="191"/>
      <c r="O238" s="192">
        <v>42.76000000000001</v>
      </c>
      <c r="P238" s="194"/>
      <c r="Q238" s="195">
        <f t="shared" ref="Q238:R238" si="263">(O238*24*3600*30/8)/100000</f>
        <v>138.5424</v>
      </c>
      <c r="R238" s="195">
        <f t="shared" si="263"/>
        <v>0</v>
      </c>
      <c r="S238" s="200">
        <v>0.0</v>
      </c>
      <c r="T238" s="201">
        <f t="shared" si="14"/>
        <v>1</v>
      </c>
      <c r="U238" s="201">
        <v>0.99</v>
      </c>
      <c r="V238" s="182">
        <v>720.0</v>
      </c>
      <c r="W238" s="182">
        <f t="shared" si="3"/>
        <v>0</v>
      </c>
      <c r="X238" s="203" t="s">
        <v>291</v>
      </c>
      <c r="Y238" s="204">
        <v>2792792.0</v>
      </c>
      <c r="Z238" s="182"/>
      <c r="AA238" s="182"/>
      <c r="AB238" s="182"/>
      <c r="AC238" s="182"/>
      <c r="AD238" s="182"/>
      <c r="AE238" s="206">
        <f t="shared" si="151"/>
        <v>2792792</v>
      </c>
      <c r="AF238" s="207">
        <f t="shared" si="5"/>
        <v>2792792</v>
      </c>
      <c r="AG238" s="184"/>
      <c r="AH238" s="184"/>
      <c r="AI238" s="184"/>
      <c r="AJ238" s="210" t="s">
        <v>1302</v>
      </c>
      <c r="AK238" s="38" t="s">
        <v>753</v>
      </c>
      <c r="AL238" s="38"/>
      <c r="AM238" s="38" t="str">
        <f>VLOOKUP(AJ238,'[1]Master Jaringan Des 2025(792)'!$D$2:$E$795,2,0)</f>
        <v>#REF!</v>
      </c>
      <c r="AN238" s="38" t="str">
        <f t="shared" si="168"/>
        <v>#REF!</v>
      </c>
      <c r="AO238" s="42">
        <v>2792792.0</v>
      </c>
      <c r="AP238" s="215" t="b">
        <f t="shared" si="8"/>
        <v>1</v>
      </c>
      <c r="AQ238" s="211"/>
      <c r="AR238" s="216">
        <f t="shared" si="9"/>
        <v>0</v>
      </c>
      <c r="AS238" s="217">
        <f t="shared" si="10"/>
        <v>0</v>
      </c>
      <c r="AT238" s="218">
        <f t="shared" si="11"/>
        <v>0</v>
      </c>
      <c r="AU238" s="453"/>
      <c r="AV238" s="46"/>
      <c r="AW238" s="46"/>
      <c r="AX238" s="46"/>
      <c r="AY238" s="46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56"/>
      <c r="BW238" s="56"/>
      <c r="BX238" s="56"/>
      <c r="BY238" s="56"/>
      <c r="BZ238" s="56"/>
      <c r="CA238" s="56"/>
      <c r="CB238" s="56"/>
      <c r="CC238" s="56"/>
      <c r="CD238" s="56"/>
    </row>
    <row r="239" ht="22.5" customHeight="1">
      <c r="A239" s="170">
        <f t="shared" si="12"/>
        <v>234</v>
      </c>
      <c r="B239" s="173" t="s">
        <v>2924</v>
      </c>
      <c r="C239" s="182" t="str">
        <f t="array" ref="C239">_xlfn.XLOOKUP(G239,DATABASE!$A$2:$A$806,DATABASE!$B$2:$B$806)</f>
        <v>Kantor Fungsional Palengaan Cab Pamekasan RT 01 RW 0,Kantor Fungsional Palegaan, Dusun Glugur, Pamekasan</v>
      </c>
      <c r="D239" s="184" t="str">
        <f t="array" ref="D239">_xlfn.XLOOKUP(G239,DATABASE!$A$2:$A$808,DATABASE!$C$2:$C$808)</f>
        <v>KANTOR FUNGSIONAL</v>
      </c>
      <c r="E239" s="184" t="s">
        <v>351</v>
      </c>
      <c r="F239" s="184" t="s">
        <v>243</v>
      </c>
      <c r="G239" s="184" t="s">
        <v>2735</v>
      </c>
      <c r="H239" s="184">
        <v>202512.0</v>
      </c>
      <c r="I239" s="184" t="s">
        <v>461</v>
      </c>
      <c r="J239" s="182"/>
      <c r="K239" s="184"/>
      <c r="L239" s="294" t="s">
        <v>2737</v>
      </c>
      <c r="M239" s="295" t="s">
        <v>3027</v>
      </c>
      <c r="N239" s="191"/>
      <c r="O239" s="192">
        <v>3.76</v>
      </c>
      <c r="P239" s="194"/>
      <c r="Q239" s="195">
        <f t="shared" ref="Q239:R239" si="264">(O239*24*3600*30/8)/100000</f>
        <v>12.1824</v>
      </c>
      <c r="R239" s="195">
        <f t="shared" si="264"/>
        <v>0</v>
      </c>
      <c r="S239" s="200">
        <v>0.0</v>
      </c>
      <c r="T239" s="201">
        <f t="shared" si="14"/>
        <v>1</v>
      </c>
      <c r="U239" s="201">
        <v>0.99</v>
      </c>
      <c r="V239" s="182">
        <v>720.0</v>
      </c>
      <c r="W239" s="182">
        <f t="shared" si="3"/>
        <v>0</v>
      </c>
      <c r="X239" s="203" t="s">
        <v>291</v>
      </c>
      <c r="Y239" s="204">
        <v>2319819.0</v>
      </c>
      <c r="Z239" s="182"/>
      <c r="AA239" s="182"/>
      <c r="AB239" s="182"/>
      <c r="AC239" s="182"/>
      <c r="AD239" s="182"/>
      <c r="AE239" s="206">
        <f t="shared" si="151"/>
        <v>2319819</v>
      </c>
      <c r="AF239" s="207">
        <f t="shared" si="5"/>
        <v>2319819</v>
      </c>
      <c r="AG239" s="184"/>
      <c r="AH239" s="184"/>
      <c r="AI239" s="184"/>
      <c r="AJ239" s="210" t="s">
        <v>2735</v>
      </c>
      <c r="AK239" s="38" t="s">
        <v>461</v>
      </c>
      <c r="AL239" s="38"/>
      <c r="AM239" s="38" t="s">
        <v>461</v>
      </c>
      <c r="AN239" s="38" t="b">
        <f t="shared" si="168"/>
        <v>1</v>
      </c>
      <c r="AO239" s="42">
        <v>2319819.0</v>
      </c>
      <c r="AP239" s="215" t="b">
        <f t="shared" si="8"/>
        <v>1</v>
      </c>
      <c r="AQ239" s="211"/>
      <c r="AR239" s="216">
        <f t="shared" si="9"/>
        <v>0</v>
      </c>
      <c r="AS239" s="217">
        <f t="shared" si="10"/>
        <v>0</v>
      </c>
      <c r="AT239" s="218">
        <f t="shared" si="11"/>
        <v>0</v>
      </c>
      <c r="AU239" s="453"/>
      <c r="AV239" s="46"/>
      <c r="AW239" s="46"/>
      <c r="AX239" s="46"/>
      <c r="AY239" s="46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56"/>
      <c r="BW239" s="56"/>
      <c r="BX239" s="56"/>
      <c r="BY239" s="56"/>
      <c r="BZ239" s="56"/>
      <c r="CA239" s="56"/>
      <c r="CB239" s="56"/>
      <c r="CC239" s="56"/>
      <c r="CD239" s="56"/>
    </row>
    <row r="240" ht="22.5" customHeight="1">
      <c r="A240" s="170">
        <f t="shared" si="12"/>
        <v>235</v>
      </c>
      <c r="B240" s="173" t="s">
        <v>2924</v>
      </c>
      <c r="C240" s="182" t="str">
        <f t="array" ref="C240">_xlfn.XLOOKUP(G240,DATABASE!$A$2:$A$806,DATABASE!$B$2:$B$806)</f>
        <v>PBB Dispenda Pamekasan, Jl Amin Japfar Pamekasan</v>
      </c>
      <c r="D240" s="184" t="str">
        <f t="array" ref="D240">_xlfn.XLOOKUP(G240,DATABASE!$A$2:$A$808,DATABASE!$C$2:$C$808)</f>
        <v>PBB</v>
      </c>
      <c r="E240" s="184" t="s">
        <v>351</v>
      </c>
      <c r="F240" s="184" t="s">
        <v>243</v>
      </c>
      <c r="G240" s="184" t="s">
        <v>649</v>
      </c>
      <c r="H240" s="184">
        <v>202512.0</v>
      </c>
      <c r="I240" s="184" t="s">
        <v>461</v>
      </c>
      <c r="J240" s="182"/>
      <c r="K240" s="184"/>
      <c r="L240" s="294" t="s">
        <v>651</v>
      </c>
      <c r="M240" s="295" t="s">
        <v>3028</v>
      </c>
      <c r="N240" s="191"/>
      <c r="O240" s="192">
        <v>28.51</v>
      </c>
      <c r="P240" s="194"/>
      <c r="Q240" s="195">
        <f t="shared" ref="Q240:R240" si="265">(O240*24*3600*30/8)/100000</f>
        <v>92.3724</v>
      </c>
      <c r="R240" s="195">
        <f t="shared" si="265"/>
        <v>0</v>
      </c>
      <c r="S240" s="200">
        <v>0.0</v>
      </c>
      <c r="T240" s="201">
        <f t="shared" si="14"/>
        <v>1</v>
      </c>
      <c r="U240" s="201">
        <v>0.99</v>
      </c>
      <c r="V240" s="182">
        <v>720.0</v>
      </c>
      <c r="W240" s="182">
        <f t="shared" si="3"/>
        <v>0</v>
      </c>
      <c r="X240" s="203" t="s">
        <v>291</v>
      </c>
      <c r="Y240" s="204">
        <v>2319819.0</v>
      </c>
      <c r="Z240" s="182"/>
      <c r="AA240" s="182"/>
      <c r="AB240" s="182"/>
      <c r="AC240" s="182"/>
      <c r="AD240" s="182"/>
      <c r="AE240" s="206">
        <f t="shared" si="151"/>
        <v>2319819</v>
      </c>
      <c r="AF240" s="207">
        <f t="shared" si="5"/>
        <v>2319819</v>
      </c>
      <c r="AG240" s="184"/>
      <c r="AH240" s="184"/>
      <c r="AI240" s="184"/>
      <c r="AJ240" s="210" t="s">
        <v>649</v>
      </c>
      <c r="AK240" s="38" t="s">
        <v>461</v>
      </c>
      <c r="AL240" s="38"/>
      <c r="AM240" s="38" t="s">
        <v>461</v>
      </c>
      <c r="AN240" s="38" t="b">
        <f t="shared" si="168"/>
        <v>1</v>
      </c>
      <c r="AO240" s="42">
        <v>2319819.0</v>
      </c>
      <c r="AP240" s="215" t="b">
        <f t="shared" si="8"/>
        <v>1</v>
      </c>
      <c r="AQ240" s="211"/>
      <c r="AR240" s="216">
        <f t="shared" si="9"/>
        <v>0</v>
      </c>
      <c r="AS240" s="217">
        <f t="shared" si="10"/>
        <v>0</v>
      </c>
      <c r="AT240" s="218">
        <f t="shared" si="11"/>
        <v>0</v>
      </c>
      <c r="AU240" s="453"/>
      <c r="AV240" s="46"/>
      <c r="AW240" s="46"/>
      <c r="AX240" s="46"/>
      <c r="AY240" s="46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56"/>
      <c r="BW240" s="56"/>
      <c r="BX240" s="56"/>
      <c r="BY240" s="56"/>
      <c r="BZ240" s="56"/>
      <c r="CA240" s="56"/>
      <c r="CB240" s="56"/>
      <c r="CC240" s="56"/>
      <c r="CD240" s="56"/>
    </row>
    <row r="241" ht="22.5" customHeight="1">
      <c r="A241" s="170">
        <f t="shared" si="12"/>
        <v>236</v>
      </c>
      <c r="B241" s="173" t="s">
        <v>2924</v>
      </c>
      <c r="C241" s="182" t="str">
        <f t="array" ref="C241">_xlfn.XLOOKUP(G241,DATABASE!$A$2:$A$806,DATABASE!$B$2:$B$806)</f>
        <v>ATM Pemkab Pamekasan, Jl. Jokotole, Pamekasan</v>
      </c>
      <c r="D241" s="184" t="str">
        <f t="array" ref="D241">_xlfn.XLOOKUP(G241,DATABASE!$A$2:$A$808,DATABASE!$C$2:$C$808)</f>
        <v>ATM</v>
      </c>
      <c r="E241" s="184" t="s">
        <v>351</v>
      </c>
      <c r="F241" s="184" t="s">
        <v>243</v>
      </c>
      <c r="G241" s="184" t="s">
        <v>1816</v>
      </c>
      <c r="H241" s="184">
        <v>202512.0</v>
      </c>
      <c r="I241" s="184" t="s">
        <v>1258</v>
      </c>
      <c r="J241" s="182"/>
      <c r="K241" s="184"/>
      <c r="L241" s="294" t="s">
        <v>1818</v>
      </c>
      <c r="M241" s="295" t="s">
        <v>3029</v>
      </c>
      <c r="N241" s="191"/>
      <c r="O241" s="192">
        <v>30.82</v>
      </c>
      <c r="P241" s="194"/>
      <c r="Q241" s="195">
        <f t="shared" ref="Q241:R241" si="266">(O241*24*3600*30/8)/100000</f>
        <v>99.8568</v>
      </c>
      <c r="R241" s="195">
        <f t="shared" si="266"/>
        <v>0</v>
      </c>
      <c r="S241" s="200">
        <v>0.0</v>
      </c>
      <c r="T241" s="201">
        <f t="shared" si="14"/>
        <v>1</v>
      </c>
      <c r="U241" s="201">
        <v>0.99</v>
      </c>
      <c r="V241" s="182">
        <v>720.0</v>
      </c>
      <c r="W241" s="182">
        <f t="shared" si="3"/>
        <v>0</v>
      </c>
      <c r="X241" s="203" t="s">
        <v>291</v>
      </c>
      <c r="Y241" s="204">
        <v>1300000.0</v>
      </c>
      <c r="Z241" s="182"/>
      <c r="AA241" s="182"/>
      <c r="AB241" s="182"/>
      <c r="AC241" s="182"/>
      <c r="AD241" s="182"/>
      <c r="AE241" s="206">
        <f t="shared" si="151"/>
        <v>1300000</v>
      </c>
      <c r="AF241" s="207">
        <f t="shared" si="5"/>
        <v>1300000</v>
      </c>
      <c r="AG241" s="184"/>
      <c r="AH241" s="184"/>
      <c r="AI241" s="184"/>
      <c r="AJ241" s="210" t="s">
        <v>1816</v>
      </c>
      <c r="AK241" s="38" t="s">
        <v>1258</v>
      </c>
      <c r="AL241" s="38"/>
      <c r="AM241" s="38" t="str">
        <f t="shared" ref="AM241:AM248" si="268">VLOOKUP(AJ241,'[1]Master Jaringan Des 2025(792)'!$D$2:$E$795,2,0)</f>
        <v>#REF!</v>
      </c>
      <c r="AN241" s="38" t="str">
        <f t="shared" si="168"/>
        <v>#REF!</v>
      </c>
      <c r="AO241" s="42">
        <v>1300000.0</v>
      </c>
      <c r="AP241" s="215" t="b">
        <f t="shared" si="8"/>
        <v>1</v>
      </c>
      <c r="AQ241" s="211"/>
      <c r="AR241" s="216">
        <f t="shared" si="9"/>
        <v>0</v>
      </c>
      <c r="AS241" s="217">
        <f t="shared" si="10"/>
        <v>0</v>
      </c>
      <c r="AT241" s="218">
        <f t="shared" si="11"/>
        <v>0</v>
      </c>
      <c r="AU241" s="453"/>
      <c r="AV241" s="46"/>
      <c r="AW241" s="46"/>
      <c r="AX241" s="46"/>
      <c r="AY241" s="46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56"/>
      <c r="BW241" s="56"/>
      <c r="BX241" s="56"/>
      <c r="BY241" s="56"/>
      <c r="BZ241" s="56"/>
      <c r="CA241" s="56"/>
      <c r="CB241" s="56"/>
      <c r="CC241" s="56"/>
      <c r="CD241" s="56"/>
    </row>
    <row r="242" ht="22.5" customHeight="1">
      <c r="A242" s="170">
        <f t="shared" si="12"/>
        <v>237</v>
      </c>
      <c r="B242" s="173" t="s">
        <v>2924</v>
      </c>
      <c r="C242" s="182" t="str">
        <f t="array" ref="C242">_xlfn.XLOOKUP(G242,DATABASE!$A$2:$A$806,DATABASE!$B$2:$B$806)</f>
        <v>ATM RS Asy Syaafi, Jl. Bonorogo 17, Pamekasan</v>
      </c>
      <c r="D242" s="184" t="str">
        <f t="array" ref="D242">_xlfn.XLOOKUP(G242,DATABASE!$A$2:$A$808,DATABASE!$C$2:$C$808)</f>
        <v>ATM</v>
      </c>
      <c r="E242" s="184" t="s">
        <v>351</v>
      </c>
      <c r="F242" s="184" t="s">
        <v>243</v>
      </c>
      <c r="G242" s="184" t="s">
        <v>1973</v>
      </c>
      <c r="H242" s="184">
        <v>202512.0</v>
      </c>
      <c r="I242" s="184" t="s">
        <v>1258</v>
      </c>
      <c r="J242" s="182"/>
      <c r="K242" s="184"/>
      <c r="L242" s="294" t="s">
        <v>1975</v>
      </c>
      <c r="M242" s="295" t="s">
        <v>3030</v>
      </c>
      <c r="N242" s="191"/>
      <c r="O242" s="192">
        <v>27.42</v>
      </c>
      <c r="P242" s="194"/>
      <c r="Q242" s="195">
        <f t="shared" ref="Q242:R242" si="267">(O242*24*3600*30/8)/100000</f>
        <v>88.8408</v>
      </c>
      <c r="R242" s="195">
        <f t="shared" si="267"/>
        <v>0</v>
      </c>
      <c r="S242" s="200">
        <v>0.0</v>
      </c>
      <c r="T242" s="201">
        <f t="shared" si="14"/>
        <v>1</v>
      </c>
      <c r="U242" s="201">
        <v>0.99</v>
      </c>
      <c r="V242" s="182">
        <v>720.0</v>
      </c>
      <c r="W242" s="182">
        <f t="shared" si="3"/>
        <v>0</v>
      </c>
      <c r="X242" s="203" t="s">
        <v>291</v>
      </c>
      <c r="Y242" s="204">
        <v>1300000.0</v>
      </c>
      <c r="Z242" s="182"/>
      <c r="AA242" s="182"/>
      <c r="AB242" s="182"/>
      <c r="AC242" s="182"/>
      <c r="AD242" s="182"/>
      <c r="AE242" s="206">
        <f t="shared" si="151"/>
        <v>1300000</v>
      </c>
      <c r="AF242" s="207">
        <f t="shared" si="5"/>
        <v>1300000</v>
      </c>
      <c r="AG242" s="184"/>
      <c r="AH242" s="184"/>
      <c r="AI242" s="184"/>
      <c r="AJ242" s="210" t="s">
        <v>1973</v>
      </c>
      <c r="AK242" s="38" t="s">
        <v>1258</v>
      </c>
      <c r="AL242" s="38"/>
      <c r="AM242" s="38" t="str">
        <f t="shared" si="268"/>
        <v>#REF!</v>
      </c>
      <c r="AN242" s="38" t="str">
        <f t="shared" si="168"/>
        <v>#REF!</v>
      </c>
      <c r="AO242" s="42">
        <v>1300000.0</v>
      </c>
      <c r="AP242" s="215" t="b">
        <f t="shared" si="8"/>
        <v>1</v>
      </c>
      <c r="AQ242" s="211"/>
      <c r="AR242" s="216">
        <f t="shared" si="9"/>
        <v>0</v>
      </c>
      <c r="AS242" s="217">
        <f t="shared" si="10"/>
        <v>0</v>
      </c>
      <c r="AT242" s="218">
        <f t="shared" si="11"/>
        <v>0</v>
      </c>
      <c r="AU242" s="453"/>
      <c r="AV242" s="46"/>
      <c r="AW242" s="46"/>
      <c r="AX242" s="46"/>
      <c r="AY242" s="46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56"/>
      <c r="BW242" s="56"/>
      <c r="BX242" s="56"/>
      <c r="BY242" s="56"/>
      <c r="BZ242" s="56"/>
      <c r="CA242" s="56"/>
      <c r="CB242" s="56"/>
      <c r="CC242" s="56"/>
      <c r="CD242" s="56"/>
    </row>
    <row r="243" ht="22.5" customHeight="1">
      <c r="A243" s="170">
        <f t="shared" si="12"/>
        <v>238</v>
      </c>
      <c r="B243" s="173" t="s">
        <v>2924</v>
      </c>
      <c r="C243" s="182" t="str">
        <f t="array" ref="C243">_xlfn.XLOOKUP(G243,DATABASE!$A$2:$A$806,DATABASE!$B$2:$B$806)</f>
        <v>ATM RS Larasati, RY PAMEKASAN PAKONG DSN BALANGGAR, RT 001 RW 004 DS PAKONG KEC PAKONG KAB PAMEKASAN, PAMEKASAN,00</v>
      </c>
      <c r="D243" s="184" t="str">
        <f t="array" ref="D243">_xlfn.XLOOKUP(G243,DATABASE!$A$2:$A$808,DATABASE!$C$2:$C$808)</f>
        <v>ATM</v>
      </c>
      <c r="E243" s="184" t="s">
        <v>351</v>
      </c>
      <c r="F243" s="184" t="s">
        <v>243</v>
      </c>
      <c r="G243" s="184" t="s">
        <v>1969</v>
      </c>
      <c r="H243" s="184">
        <v>202512.0</v>
      </c>
      <c r="I243" s="184" t="s">
        <v>1258</v>
      </c>
      <c r="J243" s="182"/>
      <c r="K243" s="184"/>
      <c r="L243" s="294" t="s">
        <v>1971</v>
      </c>
      <c r="M243" s="295" t="s">
        <v>3030</v>
      </c>
      <c r="N243" s="191"/>
      <c r="O243" s="192">
        <v>0.02471</v>
      </c>
      <c r="P243" s="194"/>
      <c r="Q243" s="195">
        <f t="shared" ref="Q243:R243" si="269">(O243*24*3600*30/8)/100000</f>
        <v>0.0800604</v>
      </c>
      <c r="R243" s="195">
        <f t="shared" si="269"/>
        <v>0</v>
      </c>
      <c r="S243" s="200">
        <v>0.0</v>
      </c>
      <c r="T243" s="201">
        <f t="shared" si="14"/>
        <v>1</v>
      </c>
      <c r="U243" s="201">
        <v>0.99</v>
      </c>
      <c r="V243" s="182">
        <v>720.0</v>
      </c>
      <c r="W243" s="182">
        <f t="shared" si="3"/>
        <v>0</v>
      </c>
      <c r="X243" s="203" t="s">
        <v>291</v>
      </c>
      <c r="Y243" s="204">
        <v>1300000.0</v>
      </c>
      <c r="Z243" s="182"/>
      <c r="AA243" s="182"/>
      <c r="AB243" s="182"/>
      <c r="AC243" s="182"/>
      <c r="AD243" s="182"/>
      <c r="AE243" s="206">
        <f t="shared" si="151"/>
        <v>1300000</v>
      </c>
      <c r="AF243" s="207">
        <f t="shared" si="5"/>
        <v>1300000</v>
      </c>
      <c r="AG243" s="184"/>
      <c r="AH243" s="184"/>
      <c r="AI243" s="184"/>
      <c r="AJ243" s="210" t="s">
        <v>1969</v>
      </c>
      <c r="AK243" s="38" t="s">
        <v>1258</v>
      </c>
      <c r="AL243" s="38"/>
      <c r="AM243" s="38" t="str">
        <f t="shared" si="268"/>
        <v>#REF!</v>
      </c>
      <c r="AN243" s="38" t="str">
        <f t="shared" si="168"/>
        <v>#REF!</v>
      </c>
      <c r="AO243" s="42">
        <v>1300000.0</v>
      </c>
      <c r="AP243" s="215" t="b">
        <f t="shared" si="8"/>
        <v>1</v>
      </c>
      <c r="AQ243" s="211"/>
      <c r="AR243" s="216">
        <f t="shared" si="9"/>
        <v>0</v>
      </c>
      <c r="AS243" s="217">
        <f t="shared" si="10"/>
        <v>0</v>
      </c>
      <c r="AT243" s="218">
        <f t="shared" si="11"/>
        <v>0</v>
      </c>
      <c r="AU243" s="453"/>
      <c r="AV243" s="46"/>
      <c r="AW243" s="46"/>
      <c r="AX243" s="46"/>
      <c r="AY243" s="46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56"/>
      <c r="BW243" s="56"/>
      <c r="BX243" s="56"/>
      <c r="BY243" s="56"/>
      <c r="BZ243" s="56"/>
      <c r="CA243" s="56"/>
      <c r="CB243" s="56"/>
      <c r="CC243" s="56"/>
      <c r="CD243" s="56"/>
    </row>
    <row r="244" ht="22.5" customHeight="1">
      <c r="A244" s="170">
        <f t="shared" si="12"/>
        <v>239</v>
      </c>
      <c r="B244" s="173" t="s">
        <v>2924</v>
      </c>
      <c r="C244" s="182" t="str">
        <f t="array" ref="C244">_xlfn.XLOOKUP(G244,DATABASE!$A$2:$A$806,DATABASE!$B$2:$B$806)</f>
        <v>Payment Point UNIRA, Raya Panglegur KM 3.5, Pamekasan</v>
      </c>
      <c r="D244" s="184" t="str">
        <f t="array" ref="D244">_xlfn.XLOOKUP(G244,DATABASE!$A$2:$A$808,DATABASE!$C$2:$C$808)</f>
        <v>PAYMENT POINT</v>
      </c>
      <c r="E244" s="184" t="s">
        <v>351</v>
      </c>
      <c r="F244" s="184" t="s">
        <v>243</v>
      </c>
      <c r="G244" s="184" t="s">
        <v>2029</v>
      </c>
      <c r="H244" s="184">
        <v>202512.0</v>
      </c>
      <c r="I244" s="184" t="s">
        <v>461</v>
      </c>
      <c r="J244" s="182"/>
      <c r="K244" s="184"/>
      <c r="L244" s="294" t="s">
        <v>2031</v>
      </c>
      <c r="M244" s="303">
        <v>42712.0</v>
      </c>
      <c r="N244" s="191"/>
      <c r="O244" s="192">
        <v>6.42</v>
      </c>
      <c r="P244" s="194"/>
      <c r="Q244" s="195">
        <f t="shared" ref="Q244:R244" si="270">(O244*24*3600*30/8)/100000</f>
        <v>20.8008</v>
      </c>
      <c r="R244" s="195">
        <f t="shared" si="270"/>
        <v>0</v>
      </c>
      <c r="S244" s="200">
        <v>0.0</v>
      </c>
      <c r="T244" s="201">
        <f t="shared" si="14"/>
        <v>1</v>
      </c>
      <c r="U244" s="201">
        <v>0.99</v>
      </c>
      <c r="V244" s="182">
        <v>720.0</v>
      </c>
      <c r="W244" s="182">
        <f t="shared" si="3"/>
        <v>0</v>
      </c>
      <c r="X244" s="203" t="s">
        <v>291</v>
      </c>
      <c r="Y244" s="204">
        <v>2319819.0</v>
      </c>
      <c r="Z244" s="182"/>
      <c r="AA244" s="182"/>
      <c r="AB244" s="182"/>
      <c r="AC244" s="182"/>
      <c r="AD244" s="182"/>
      <c r="AE244" s="206">
        <f t="shared" si="151"/>
        <v>2319819</v>
      </c>
      <c r="AF244" s="207">
        <f t="shared" si="5"/>
        <v>2319819</v>
      </c>
      <c r="AG244" s="184"/>
      <c r="AH244" s="184"/>
      <c r="AI244" s="184"/>
      <c r="AJ244" s="210" t="s">
        <v>2029</v>
      </c>
      <c r="AK244" s="38" t="s">
        <v>461</v>
      </c>
      <c r="AL244" s="38"/>
      <c r="AM244" s="38" t="str">
        <f t="shared" si="268"/>
        <v>#REF!</v>
      </c>
      <c r="AN244" s="38" t="str">
        <f t="shared" si="168"/>
        <v>#REF!</v>
      </c>
      <c r="AO244" s="42">
        <v>2319819.0</v>
      </c>
      <c r="AP244" s="215" t="b">
        <f t="shared" si="8"/>
        <v>1</v>
      </c>
      <c r="AQ244" s="211"/>
      <c r="AR244" s="216">
        <f t="shared" si="9"/>
        <v>0</v>
      </c>
      <c r="AS244" s="217">
        <f t="shared" si="10"/>
        <v>0</v>
      </c>
      <c r="AT244" s="218">
        <f t="shared" si="11"/>
        <v>0</v>
      </c>
      <c r="AU244" s="453"/>
      <c r="AV244" s="46"/>
      <c r="AW244" s="46"/>
      <c r="AX244" s="46"/>
      <c r="AY244" s="46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56"/>
      <c r="BW244" s="56"/>
      <c r="BX244" s="56"/>
      <c r="BY244" s="56"/>
      <c r="BZ244" s="56"/>
      <c r="CA244" s="56"/>
      <c r="CB244" s="56"/>
      <c r="CC244" s="56"/>
      <c r="CD244" s="56"/>
    </row>
    <row r="245" ht="22.5" customHeight="1">
      <c r="A245" s="170">
        <f t="shared" si="12"/>
        <v>240</v>
      </c>
      <c r="B245" s="173" t="s">
        <v>2924</v>
      </c>
      <c r="C245" s="182" t="str">
        <f t="array" ref="C245">_xlfn.XLOOKUP(G245,DATABASE!$A$2:$A$806,DATABASE!$B$2:$B$806)</f>
        <v>ATM UPT Badan Pendapatan Prov Jatim Jl.Stadion 40A, Pamekasan</v>
      </c>
      <c r="D245" s="184" t="str">
        <f t="array" ref="D245">_xlfn.XLOOKUP(G245,DATABASE!$A$2:$A$808,DATABASE!$C$2:$C$808)</f>
        <v>ATM</v>
      </c>
      <c r="E245" s="184" t="s">
        <v>351</v>
      </c>
      <c r="F245" s="184" t="s">
        <v>243</v>
      </c>
      <c r="G245" s="184" t="s">
        <v>2188</v>
      </c>
      <c r="H245" s="184">
        <v>202512.0</v>
      </c>
      <c r="I245" s="184" t="s">
        <v>1258</v>
      </c>
      <c r="J245" s="182"/>
      <c r="K245" s="184"/>
      <c r="L245" s="294" t="s">
        <v>2190</v>
      </c>
      <c r="M245" s="295" t="s">
        <v>3031</v>
      </c>
      <c r="N245" s="191"/>
      <c r="O245" s="192">
        <v>2.37019</v>
      </c>
      <c r="P245" s="194"/>
      <c r="Q245" s="195">
        <f t="shared" ref="Q245:R245" si="271">(O245*24*3600*30/8)/100000</f>
        <v>7.6794156</v>
      </c>
      <c r="R245" s="195">
        <f t="shared" si="271"/>
        <v>0</v>
      </c>
      <c r="S245" s="200">
        <v>0.0</v>
      </c>
      <c r="T245" s="201">
        <f t="shared" si="14"/>
        <v>1</v>
      </c>
      <c r="U245" s="201">
        <v>0.99</v>
      </c>
      <c r="V245" s="182">
        <v>720.0</v>
      </c>
      <c r="W245" s="182">
        <f t="shared" si="3"/>
        <v>0</v>
      </c>
      <c r="X245" s="203" t="s">
        <v>291</v>
      </c>
      <c r="Y245" s="204">
        <v>1300000.0</v>
      </c>
      <c r="Z245" s="182"/>
      <c r="AA245" s="182"/>
      <c r="AB245" s="182"/>
      <c r="AC245" s="182"/>
      <c r="AD245" s="182"/>
      <c r="AE245" s="206">
        <f t="shared" si="151"/>
        <v>1300000</v>
      </c>
      <c r="AF245" s="207">
        <f t="shared" si="5"/>
        <v>1300000</v>
      </c>
      <c r="AG245" s="184"/>
      <c r="AH245" s="184"/>
      <c r="AI245" s="184"/>
      <c r="AJ245" s="210" t="s">
        <v>2188</v>
      </c>
      <c r="AK245" s="38" t="s">
        <v>1258</v>
      </c>
      <c r="AL245" s="38"/>
      <c r="AM245" s="38" t="str">
        <f t="shared" si="268"/>
        <v>#REF!</v>
      </c>
      <c r="AN245" s="38" t="str">
        <f t="shared" si="168"/>
        <v>#REF!</v>
      </c>
      <c r="AO245" s="42">
        <v>1300000.0</v>
      </c>
      <c r="AP245" s="215" t="b">
        <f t="shared" si="8"/>
        <v>1</v>
      </c>
      <c r="AQ245" s="211"/>
      <c r="AR245" s="216">
        <f t="shared" si="9"/>
        <v>0</v>
      </c>
      <c r="AS245" s="217">
        <f t="shared" si="10"/>
        <v>0</v>
      </c>
      <c r="AT245" s="218">
        <f t="shared" si="11"/>
        <v>0</v>
      </c>
      <c r="AU245" s="453"/>
      <c r="AV245" s="46"/>
      <c r="AW245" s="46"/>
      <c r="AX245" s="46"/>
      <c r="AY245" s="46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56"/>
      <c r="BW245" s="56"/>
      <c r="BX245" s="56"/>
      <c r="BY245" s="56"/>
      <c r="BZ245" s="56"/>
      <c r="CA245" s="56"/>
      <c r="CB245" s="56"/>
      <c r="CC245" s="56"/>
      <c r="CD245" s="56"/>
    </row>
    <row r="246" ht="22.5" customHeight="1">
      <c r="A246" s="170">
        <f t="shared" si="12"/>
        <v>241</v>
      </c>
      <c r="B246" s="173" t="s">
        <v>2924</v>
      </c>
      <c r="C246" s="182" t="str">
        <f t="array" ref="C246">_xlfn.XLOOKUP(G246,DATABASE!$A$2:$A$806,DATABASE!$B$2:$B$806)</f>
        <v>Host To Host SP2D BKD Tk II JL.Stadion 58A Pamekasan</v>
      </c>
      <c r="D246" s="184" t="str">
        <f t="array" ref="D246">_xlfn.XLOOKUP(G246,DATABASE!$A$2:$A$808,DATABASE!$C$2:$C$808)</f>
        <v>H2H</v>
      </c>
      <c r="E246" s="184" t="s">
        <v>351</v>
      </c>
      <c r="F246" s="184" t="s">
        <v>243</v>
      </c>
      <c r="G246" s="184" t="s">
        <v>563</v>
      </c>
      <c r="H246" s="184">
        <v>202512.0</v>
      </c>
      <c r="I246" s="184" t="s">
        <v>2930</v>
      </c>
      <c r="J246" s="182"/>
      <c r="K246" s="184"/>
      <c r="L246" s="294" t="s">
        <v>565</v>
      </c>
      <c r="M246" s="295" t="s">
        <v>3028</v>
      </c>
      <c r="N246" s="191"/>
      <c r="O246" s="192">
        <v>1.15152</v>
      </c>
      <c r="P246" s="194"/>
      <c r="Q246" s="195">
        <f t="shared" ref="Q246:R246" si="272">(O246*24*3600*30/8)/100000</f>
        <v>3.7309248</v>
      </c>
      <c r="R246" s="195">
        <f t="shared" si="272"/>
        <v>0</v>
      </c>
      <c r="S246" s="200">
        <v>0.0</v>
      </c>
      <c r="T246" s="201">
        <f t="shared" si="14"/>
        <v>1</v>
      </c>
      <c r="U246" s="201">
        <v>0.99</v>
      </c>
      <c r="V246" s="182">
        <v>720.0</v>
      </c>
      <c r="W246" s="182">
        <f t="shared" si="3"/>
        <v>0</v>
      </c>
      <c r="X246" s="203" t="s">
        <v>291</v>
      </c>
      <c r="Y246" s="204">
        <v>2319819.0</v>
      </c>
      <c r="Z246" s="182"/>
      <c r="AA246" s="182"/>
      <c r="AB246" s="182"/>
      <c r="AC246" s="182"/>
      <c r="AD246" s="182"/>
      <c r="AE246" s="206">
        <f t="shared" si="151"/>
        <v>2319819</v>
      </c>
      <c r="AF246" s="207">
        <f t="shared" si="5"/>
        <v>2319819</v>
      </c>
      <c r="AG246" s="184"/>
      <c r="AH246" s="184" t="s">
        <v>276</v>
      </c>
      <c r="AI246" s="184"/>
      <c r="AJ246" s="210" t="s">
        <v>563</v>
      </c>
      <c r="AK246" s="38" t="s">
        <v>2930</v>
      </c>
      <c r="AL246" s="38"/>
      <c r="AM246" s="38" t="str">
        <f t="shared" si="268"/>
        <v>#REF!</v>
      </c>
      <c r="AN246" s="38" t="str">
        <f t="shared" si="168"/>
        <v>#REF!</v>
      </c>
      <c r="AO246" s="42">
        <v>2319819.0</v>
      </c>
      <c r="AP246" s="215" t="b">
        <f t="shared" si="8"/>
        <v>1</v>
      </c>
      <c r="AQ246" s="211"/>
      <c r="AR246" s="216">
        <f t="shared" si="9"/>
        <v>0</v>
      </c>
      <c r="AS246" s="217">
        <f t="shared" si="10"/>
        <v>0</v>
      </c>
      <c r="AT246" s="218">
        <f t="shared" si="11"/>
        <v>0</v>
      </c>
      <c r="AU246" s="453"/>
      <c r="AV246" s="46"/>
      <c r="AW246" s="46"/>
      <c r="AX246" s="46"/>
      <c r="AY246" s="46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56"/>
      <c r="BW246" s="56"/>
      <c r="BX246" s="56"/>
      <c r="BY246" s="56"/>
      <c r="BZ246" s="56"/>
      <c r="CA246" s="56"/>
      <c r="CB246" s="56"/>
      <c r="CC246" s="56"/>
      <c r="CD246" s="56"/>
    </row>
    <row r="247" ht="22.5" customHeight="1">
      <c r="A247" s="170">
        <f t="shared" si="12"/>
        <v>242</v>
      </c>
      <c r="B247" s="173" t="s">
        <v>2924</v>
      </c>
      <c r="C247" s="182" t="str">
        <f t="array" ref="C247">_xlfn.XLOOKUP(G247,DATABASE!$A$2:$A$806,DATABASE!$B$2:$B$806)</f>
        <v>Payment Point Pelayanan Publik Pamekasan,Jl.Raya Panglegur Gedung Islamic Center Kabupaten Pamekasan</v>
      </c>
      <c r="D247" s="184" t="str">
        <f t="array" ref="D247">_xlfn.XLOOKUP(G247,DATABASE!$A$2:$A$808,DATABASE!$C$2:$C$808)</f>
        <v>PAYMENT POINT</v>
      </c>
      <c r="E247" s="184" t="s">
        <v>351</v>
      </c>
      <c r="F247" s="184" t="s">
        <v>243</v>
      </c>
      <c r="G247" s="184" t="s">
        <v>2373</v>
      </c>
      <c r="H247" s="184">
        <v>202512.0</v>
      </c>
      <c r="I247" s="184" t="s">
        <v>461</v>
      </c>
      <c r="J247" s="182"/>
      <c r="K247" s="184"/>
      <c r="L247" s="294" t="s">
        <v>2375</v>
      </c>
      <c r="M247" s="295" t="s">
        <v>3033</v>
      </c>
      <c r="N247" s="191"/>
      <c r="O247" s="192">
        <v>1.68757</v>
      </c>
      <c r="P247" s="194"/>
      <c r="Q247" s="195">
        <f t="shared" ref="Q247:R247" si="273">(O247*24*3600*30/8)/100000</f>
        <v>5.4677268</v>
      </c>
      <c r="R247" s="195">
        <f t="shared" si="273"/>
        <v>0</v>
      </c>
      <c r="S247" s="200">
        <v>0.0</v>
      </c>
      <c r="T247" s="201">
        <f t="shared" si="14"/>
        <v>1</v>
      </c>
      <c r="U247" s="201">
        <v>0.99</v>
      </c>
      <c r="V247" s="182">
        <v>720.0</v>
      </c>
      <c r="W247" s="182">
        <f t="shared" si="3"/>
        <v>0</v>
      </c>
      <c r="X247" s="203" t="s">
        <v>291</v>
      </c>
      <c r="Y247" s="204">
        <v>2319819.0</v>
      </c>
      <c r="Z247" s="182"/>
      <c r="AA247" s="182"/>
      <c r="AB247" s="182"/>
      <c r="AC247" s="182"/>
      <c r="AD247" s="182"/>
      <c r="AE247" s="206">
        <f t="shared" si="151"/>
        <v>2319819</v>
      </c>
      <c r="AF247" s="207">
        <f t="shared" si="5"/>
        <v>2319819</v>
      </c>
      <c r="AG247" s="184"/>
      <c r="AH247" s="184"/>
      <c r="AI247" s="184"/>
      <c r="AJ247" s="210" t="s">
        <v>2373</v>
      </c>
      <c r="AK247" s="38" t="s">
        <v>461</v>
      </c>
      <c r="AL247" s="38"/>
      <c r="AM247" s="38" t="str">
        <f t="shared" si="268"/>
        <v>#REF!</v>
      </c>
      <c r="AN247" s="38" t="str">
        <f t="shared" si="168"/>
        <v>#REF!</v>
      </c>
      <c r="AO247" s="42">
        <v>2319819.0</v>
      </c>
      <c r="AP247" s="215" t="b">
        <f t="shared" si="8"/>
        <v>1</v>
      </c>
      <c r="AQ247" s="211"/>
      <c r="AR247" s="216">
        <f t="shared" si="9"/>
        <v>0</v>
      </c>
      <c r="AS247" s="217">
        <f t="shared" si="10"/>
        <v>0</v>
      </c>
      <c r="AT247" s="218">
        <f t="shared" si="11"/>
        <v>0</v>
      </c>
      <c r="AU247" s="453"/>
      <c r="AV247" s="46"/>
      <c r="AW247" s="46"/>
      <c r="AX247" s="46"/>
      <c r="AY247" s="46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56"/>
      <c r="BW247" s="56"/>
      <c r="BX247" s="56"/>
      <c r="BY247" s="56"/>
      <c r="BZ247" s="56"/>
      <c r="CA247" s="56"/>
      <c r="CB247" s="56"/>
      <c r="CC247" s="56"/>
      <c r="CD247" s="56"/>
    </row>
    <row r="248" ht="22.5" customHeight="1">
      <c r="A248" s="170">
        <f t="shared" si="12"/>
        <v>243</v>
      </c>
      <c r="B248" s="173" t="s">
        <v>2924</v>
      </c>
      <c r="C248" s="182" t="str">
        <f t="array" ref="C248">_xlfn.XLOOKUP(G248,DATABASE!$A$2:$A$806,DATABASE!$B$2:$B$806)</f>
        <v>Payment Point Sistem Administrasi Manunggal Satu Atap Non Tunai KB Samsat Kabupaten Pamekasan, Jl.Kh. Wachid Hasyim No.11, Kel.Lawangan Daya, Kec.Pademawu, Kab.Pamekasan</v>
      </c>
      <c r="D248" s="184" t="str">
        <f t="array" ref="D248">_xlfn.XLOOKUP(G248,DATABASE!$A$2:$A$808,DATABASE!$C$2:$C$808)</f>
        <v>PAYMENT POINT</v>
      </c>
      <c r="E248" s="184" t="s">
        <v>351</v>
      </c>
      <c r="F248" s="184" t="s">
        <v>243</v>
      </c>
      <c r="G248" s="184" t="s">
        <v>2275</v>
      </c>
      <c r="H248" s="184">
        <v>202512.0</v>
      </c>
      <c r="I248" s="184" t="s">
        <v>461</v>
      </c>
      <c r="J248" s="182"/>
      <c r="K248" s="184"/>
      <c r="L248" s="294" t="s">
        <v>2277</v>
      </c>
      <c r="M248" s="295" t="s">
        <v>3034</v>
      </c>
      <c r="N248" s="191"/>
      <c r="O248" s="192">
        <v>0.0153</v>
      </c>
      <c r="P248" s="194"/>
      <c r="Q248" s="195">
        <f t="shared" ref="Q248:R248" si="274">(O248*24*3600*30/8)/100000</f>
        <v>0.049572</v>
      </c>
      <c r="R248" s="195">
        <f t="shared" si="274"/>
        <v>0</v>
      </c>
      <c r="S248" s="200">
        <v>0.0</v>
      </c>
      <c r="T248" s="201">
        <f t="shared" si="14"/>
        <v>1</v>
      </c>
      <c r="U248" s="201">
        <v>0.99</v>
      </c>
      <c r="V248" s="182">
        <v>720.0</v>
      </c>
      <c r="W248" s="182">
        <f t="shared" si="3"/>
        <v>0</v>
      </c>
      <c r="X248" s="203" t="s">
        <v>291</v>
      </c>
      <c r="Y248" s="204">
        <v>2319819.0</v>
      </c>
      <c r="Z248" s="182"/>
      <c r="AA248" s="182"/>
      <c r="AB248" s="182"/>
      <c r="AC248" s="182"/>
      <c r="AD248" s="182"/>
      <c r="AE248" s="206">
        <f t="shared" si="151"/>
        <v>2319819</v>
      </c>
      <c r="AF248" s="207">
        <f t="shared" si="5"/>
        <v>2319819</v>
      </c>
      <c r="AG248" s="184"/>
      <c r="AH248" s="184"/>
      <c r="AI248" s="184"/>
      <c r="AJ248" s="210" t="s">
        <v>2275</v>
      </c>
      <c r="AK248" s="38" t="s">
        <v>461</v>
      </c>
      <c r="AL248" s="38"/>
      <c r="AM248" s="38" t="str">
        <f t="shared" si="268"/>
        <v>#REF!</v>
      </c>
      <c r="AN248" s="38" t="str">
        <f t="shared" si="168"/>
        <v>#REF!</v>
      </c>
      <c r="AO248" s="42">
        <v>2319819.0</v>
      </c>
      <c r="AP248" s="215" t="b">
        <f t="shared" si="8"/>
        <v>1</v>
      </c>
      <c r="AQ248" s="211"/>
      <c r="AR248" s="216">
        <f t="shared" si="9"/>
        <v>0</v>
      </c>
      <c r="AS248" s="217">
        <f t="shared" si="10"/>
        <v>0</v>
      </c>
      <c r="AT248" s="218">
        <f t="shared" si="11"/>
        <v>0</v>
      </c>
      <c r="AU248" s="453"/>
      <c r="AV248" s="46"/>
      <c r="AW248" s="46"/>
      <c r="AX248" s="46"/>
      <c r="AY248" s="46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56"/>
      <c r="BW248" s="56"/>
      <c r="BX248" s="56"/>
      <c r="BY248" s="56"/>
      <c r="BZ248" s="56"/>
      <c r="CA248" s="56"/>
      <c r="CB248" s="56"/>
      <c r="CC248" s="56"/>
      <c r="CD248" s="56"/>
    </row>
    <row r="249" ht="22.5" customHeight="1">
      <c r="A249" s="170">
        <f t="shared" si="12"/>
        <v>244</v>
      </c>
      <c r="B249" s="173" t="s">
        <v>2924</v>
      </c>
      <c r="C249" s="182" t="str">
        <f t="array" ref="C249">_xlfn.XLOOKUP(G249,DATABASE!$A$2:$A$806,DATABASE!$B$2:$B$806)</f>
        <v>Payment Point Pasar Kolpajung, JL Ronggo Sukowati, Kolpajung Kec Pamekasan, Kab Pamekasan, Pamekasan</v>
      </c>
      <c r="D249" s="184" t="str">
        <f t="array" ref="D249">_xlfn.XLOOKUP(G249,DATABASE!$A$2:$A$808,DATABASE!$C$2:$C$808)</f>
        <v>PAYMENT POINT</v>
      </c>
      <c r="E249" s="184" t="s">
        <v>351</v>
      </c>
      <c r="F249" s="184" t="s">
        <v>243</v>
      </c>
      <c r="G249" s="184" t="s">
        <v>459</v>
      </c>
      <c r="H249" s="184">
        <v>202512.0</v>
      </c>
      <c r="I249" s="184" t="s">
        <v>461</v>
      </c>
      <c r="J249" s="182"/>
      <c r="K249" s="184"/>
      <c r="L249" s="294" t="s">
        <v>462</v>
      </c>
      <c r="M249" s="295" t="s">
        <v>3035</v>
      </c>
      <c r="N249" s="191"/>
      <c r="O249" s="192">
        <v>73.94</v>
      </c>
      <c r="P249" s="194"/>
      <c r="Q249" s="195">
        <f t="shared" ref="Q249:R249" si="275">(O249*24*3600*30/8)/100000</f>
        <v>239.5656</v>
      </c>
      <c r="R249" s="195">
        <f t="shared" si="275"/>
        <v>0</v>
      </c>
      <c r="S249" s="200">
        <v>0.0</v>
      </c>
      <c r="T249" s="201">
        <f t="shared" si="14"/>
        <v>1</v>
      </c>
      <c r="U249" s="201">
        <v>0.99</v>
      </c>
      <c r="V249" s="182">
        <v>720.0</v>
      </c>
      <c r="W249" s="182">
        <f t="shared" si="3"/>
        <v>0</v>
      </c>
      <c r="X249" s="203" t="s">
        <v>291</v>
      </c>
      <c r="Y249" s="204">
        <v>2319819.0</v>
      </c>
      <c r="Z249" s="182"/>
      <c r="AA249" s="182"/>
      <c r="AB249" s="182"/>
      <c r="AC249" s="182"/>
      <c r="AD249" s="182"/>
      <c r="AE249" s="206">
        <f t="shared" si="151"/>
        <v>2319819</v>
      </c>
      <c r="AF249" s="207">
        <f t="shared" si="5"/>
        <v>2319819</v>
      </c>
      <c r="AG249" s="184"/>
      <c r="AH249" s="184"/>
      <c r="AI249" s="184"/>
      <c r="AJ249" s="210" t="s">
        <v>459</v>
      </c>
      <c r="AK249" s="38" t="s">
        <v>461</v>
      </c>
      <c r="AL249" s="38"/>
      <c r="AM249" s="38" t="s">
        <v>461</v>
      </c>
      <c r="AN249" s="38" t="b">
        <f t="shared" si="168"/>
        <v>1</v>
      </c>
      <c r="AO249" s="42">
        <v>2319819.0</v>
      </c>
      <c r="AP249" s="215" t="b">
        <f t="shared" si="8"/>
        <v>1</v>
      </c>
      <c r="AQ249" s="211"/>
      <c r="AR249" s="216">
        <f t="shared" si="9"/>
        <v>0</v>
      </c>
      <c r="AS249" s="217">
        <f t="shared" si="10"/>
        <v>0</v>
      </c>
      <c r="AT249" s="218">
        <f t="shared" si="11"/>
        <v>0</v>
      </c>
      <c r="AU249" s="453"/>
      <c r="AV249" s="46"/>
      <c r="AW249" s="46"/>
      <c r="AX249" s="46"/>
      <c r="AY249" s="46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56"/>
      <c r="BW249" s="56"/>
      <c r="BX249" s="56"/>
      <c r="BY249" s="56"/>
      <c r="BZ249" s="56"/>
      <c r="CA249" s="56"/>
      <c r="CB249" s="56"/>
      <c r="CC249" s="56"/>
      <c r="CD249" s="56"/>
    </row>
    <row r="250" ht="22.5" customHeight="1">
      <c r="A250" s="170">
        <f t="shared" si="12"/>
        <v>245</v>
      </c>
      <c r="B250" s="173" t="s">
        <v>2931</v>
      </c>
      <c r="C250" s="182" t="str">
        <f t="array" ref="C250">_xlfn.XLOOKUP(G250,DATABASE!$A$2:$A$806,DATABASE!$B$2:$B$806)</f>
        <v>Cabang Bojonegoro</v>
      </c>
      <c r="D250" s="184" t="str">
        <f t="array" ref="D250">_xlfn.XLOOKUP(G250,DATABASE!$A$2:$A$808,DATABASE!$C$2:$C$808)</f>
        <v>CABANG</v>
      </c>
      <c r="E250" s="184" t="s">
        <v>351</v>
      </c>
      <c r="F250" s="184" t="s">
        <v>243</v>
      </c>
      <c r="G250" s="184" t="s">
        <v>863</v>
      </c>
      <c r="H250" s="184">
        <v>202512.0</v>
      </c>
      <c r="I250" s="184" t="s">
        <v>575</v>
      </c>
      <c r="J250" s="182"/>
      <c r="K250" s="184"/>
      <c r="L250" s="294" t="s">
        <v>865</v>
      </c>
      <c r="M250" s="295" t="s">
        <v>2245</v>
      </c>
      <c r="N250" s="191"/>
      <c r="O250" s="192">
        <v>11.91</v>
      </c>
      <c r="P250" s="194"/>
      <c r="Q250" s="195">
        <f t="shared" ref="Q250:R250" si="276">(O250*24*3600*30/8)/100000</f>
        <v>38.5884</v>
      </c>
      <c r="R250" s="195">
        <f t="shared" si="276"/>
        <v>0</v>
      </c>
      <c r="S250" s="200">
        <v>0.0</v>
      </c>
      <c r="T250" s="201">
        <f t="shared" si="14"/>
        <v>1</v>
      </c>
      <c r="U250" s="201">
        <v>0.99</v>
      </c>
      <c r="V250" s="182">
        <v>720.0</v>
      </c>
      <c r="W250" s="182">
        <f t="shared" si="3"/>
        <v>0</v>
      </c>
      <c r="X250" s="203" t="s">
        <v>291</v>
      </c>
      <c r="Y250" s="204">
        <v>3671171.0</v>
      </c>
      <c r="Z250" s="182"/>
      <c r="AA250" s="182"/>
      <c r="AB250" s="182"/>
      <c r="AC250" s="182"/>
      <c r="AD250" s="182"/>
      <c r="AE250" s="206">
        <f t="shared" si="151"/>
        <v>3671171</v>
      </c>
      <c r="AF250" s="207">
        <f t="shared" si="5"/>
        <v>3671171</v>
      </c>
      <c r="AG250" s="207">
        <v>5.3443864E7</v>
      </c>
      <c r="AH250" s="184"/>
      <c r="AI250" s="184"/>
      <c r="AJ250" s="210" t="s">
        <v>863</v>
      </c>
      <c r="AK250" s="38" t="s">
        <v>575</v>
      </c>
      <c r="AL250" s="38"/>
      <c r="AM250" s="38" t="str">
        <f t="shared" ref="AM250:AM254" si="278">VLOOKUP(AJ250,'[1]Master Jaringan Des 2025(792)'!$D$2:$E$795,2,0)</f>
        <v>#REF!</v>
      </c>
      <c r="AN250" s="38" t="str">
        <f t="shared" si="168"/>
        <v>#REF!</v>
      </c>
      <c r="AO250" s="42">
        <v>3671171.0</v>
      </c>
      <c r="AP250" s="215" t="b">
        <f t="shared" si="8"/>
        <v>1</v>
      </c>
      <c r="AQ250" s="211"/>
      <c r="AR250" s="216">
        <f t="shared" si="9"/>
        <v>0</v>
      </c>
      <c r="AS250" s="217">
        <f t="shared" si="10"/>
        <v>0</v>
      </c>
      <c r="AT250" s="218">
        <f t="shared" si="11"/>
        <v>0</v>
      </c>
      <c r="AU250" s="453"/>
      <c r="AV250" s="46"/>
      <c r="AW250" s="46"/>
      <c r="AX250" s="46"/>
      <c r="AY250" s="46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56"/>
      <c r="BW250" s="56"/>
      <c r="BX250" s="56"/>
      <c r="BY250" s="56"/>
      <c r="BZ250" s="56"/>
      <c r="CA250" s="56"/>
      <c r="CB250" s="56"/>
      <c r="CC250" s="56"/>
      <c r="CD250" s="56"/>
    </row>
    <row r="251" ht="22.5" customHeight="1">
      <c r="A251" s="170">
        <f t="shared" si="12"/>
        <v>246</v>
      </c>
      <c r="B251" s="173" t="s">
        <v>2931</v>
      </c>
      <c r="C251" s="182" t="str">
        <f t="array" ref="C251">_xlfn.XLOOKUP(G251,DATABASE!$A$2:$A$806,DATABASE!$B$2:$B$806)</f>
        <v>Capem Sumber rejo, Jl.Sumber rejo 312</v>
      </c>
      <c r="D251" s="184" t="str">
        <f t="array" ref="D251">_xlfn.XLOOKUP(G251,DATABASE!$A$2:$A$808,DATABASE!$C$2:$C$808)</f>
        <v>CAPEM</v>
      </c>
      <c r="E251" s="184" t="s">
        <v>351</v>
      </c>
      <c r="F251" s="184" t="s">
        <v>243</v>
      </c>
      <c r="G251" s="184" t="s">
        <v>880</v>
      </c>
      <c r="H251" s="184">
        <v>202512.0</v>
      </c>
      <c r="I251" s="184" t="s">
        <v>753</v>
      </c>
      <c r="J251" s="182"/>
      <c r="K251" s="184"/>
      <c r="L251" s="294" t="s">
        <v>882</v>
      </c>
      <c r="M251" s="295" t="s">
        <v>3036</v>
      </c>
      <c r="N251" s="191"/>
      <c r="O251" s="192">
        <v>1.02355</v>
      </c>
      <c r="P251" s="194"/>
      <c r="Q251" s="195">
        <f t="shared" ref="Q251:R251" si="277">(O251*24*3600*30/8)/100000</f>
        <v>3.316302</v>
      </c>
      <c r="R251" s="195">
        <f t="shared" si="277"/>
        <v>0</v>
      </c>
      <c r="S251" s="376">
        <v>7.5</v>
      </c>
      <c r="T251" s="201">
        <f t="shared" si="14"/>
        <v>0.9895833333</v>
      </c>
      <c r="U251" s="201">
        <v>0.99</v>
      </c>
      <c r="V251" s="182">
        <v>720.0</v>
      </c>
      <c r="W251" s="543">
        <f t="shared" si="3"/>
        <v>-2763700.417</v>
      </c>
      <c r="X251" s="203" t="s">
        <v>291</v>
      </c>
      <c r="Y251" s="204">
        <v>2792792.0</v>
      </c>
      <c r="Z251" s="182"/>
      <c r="AA251" s="182"/>
      <c r="AB251" s="182"/>
      <c r="AC251" s="182"/>
      <c r="AD251" s="182"/>
      <c r="AE251" s="206">
        <f t="shared" si="151"/>
        <v>2792792</v>
      </c>
      <c r="AF251" s="207">
        <f t="shared" si="5"/>
        <v>29091.58333</v>
      </c>
      <c r="AG251" s="184"/>
      <c r="AH251" s="184"/>
      <c r="AI251" s="184"/>
      <c r="AJ251" s="544" t="s">
        <v>880</v>
      </c>
      <c r="AK251" s="38" t="s">
        <v>753</v>
      </c>
      <c r="AL251" s="38"/>
      <c r="AM251" s="38" t="str">
        <f t="shared" si="278"/>
        <v>#REF!</v>
      </c>
      <c r="AN251" s="38" t="str">
        <f t="shared" si="168"/>
        <v>#REF!</v>
      </c>
      <c r="AO251" s="42">
        <v>2792792.0</v>
      </c>
      <c r="AP251" s="215" t="b">
        <f t="shared" si="8"/>
        <v>1</v>
      </c>
      <c r="AQ251" s="211"/>
      <c r="AR251" s="216">
        <f t="shared" si="9"/>
        <v>0</v>
      </c>
      <c r="AS251" s="217">
        <f t="shared" si="10"/>
        <v>0</v>
      </c>
      <c r="AT251" s="218">
        <f t="shared" si="11"/>
        <v>0</v>
      </c>
      <c r="AU251" s="455" t="s">
        <v>1869</v>
      </c>
      <c r="AV251" s="46"/>
      <c r="AW251" s="46"/>
      <c r="AX251" s="46"/>
      <c r="AY251" s="46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56"/>
      <c r="BW251" s="56"/>
      <c r="BX251" s="56"/>
      <c r="BY251" s="56"/>
      <c r="BZ251" s="56"/>
      <c r="CA251" s="56"/>
      <c r="CB251" s="56"/>
      <c r="CC251" s="56"/>
      <c r="CD251" s="56"/>
    </row>
    <row r="252" ht="22.5" customHeight="1">
      <c r="A252" s="170">
        <f t="shared" si="12"/>
        <v>247</v>
      </c>
      <c r="B252" s="173" t="s">
        <v>2931</v>
      </c>
      <c r="C252" s="182" t="str">
        <f t="array" ref="C252">_xlfn.XLOOKUP(G252,DATABASE!$A$2:$A$806,DATABASE!$B$2:$B$806)</f>
        <v>ATM RSUD, Gajah Mada Timur</v>
      </c>
      <c r="D252" s="184" t="str">
        <f t="array" ref="D252">_xlfn.XLOOKUP(G252,DATABASE!$A$2:$A$808,DATABASE!$C$2:$C$808)</f>
        <v>ATM</v>
      </c>
      <c r="E252" s="184" t="s">
        <v>351</v>
      </c>
      <c r="F252" s="184" t="s">
        <v>243</v>
      </c>
      <c r="G252" s="184" t="s">
        <v>1667</v>
      </c>
      <c r="H252" s="184">
        <v>202512.0</v>
      </c>
      <c r="I252" s="184" t="s">
        <v>1258</v>
      </c>
      <c r="J252" s="182"/>
      <c r="K252" s="184"/>
      <c r="L252" s="294" t="s">
        <v>1669</v>
      </c>
      <c r="M252" s="303">
        <v>42156.0</v>
      </c>
      <c r="N252" s="191"/>
      <c r="O252" s="192">
        <v>0.15379</v>
      </c>
      <c r="P252" s="194"/>
      <c r="Q252" s="195">
        <f t="shared" ref="Q252:R252" si="279">(O252*24*3600*30/8)/100000</f>
        <v>0.4982796</v>
      </c>
      <c r="R252" s="195">
        <f t="shared" si="279"/>
        <v>0</v>
      </c>
      <c r="S252" s="200">
        <v>0.0</v>
      </c>
      <c r="T252" s="201">
        <f t="shared" si="14"/>
        <v>1</v>
      </c>
      <c r="U252" s="201">
        <v>0.99</v>
      </c>
      <c r="V252" s="182">
        <v>720.0</v>
      </c>
      <c r="W252" s="182">
        <f t="shared" si="3"/>
        <v>0</v>
      </c>
      <c r="X252" s="203" t="s">
        <v>291</v>
      </c>
      <c r="Y252" s="204">
        <v>1300000.0</v>
      </c>
      <c r="Z252" s="182"/>
      <c r="AA252" s="182"/>
      <c r="AB252" s="182"/>
      <c r="AC252" s="182"/>
      <c r="AD252" s="182"/>
      <c r="AE252" s="206">
        <f t="shared" si="151"/>
        <v>1300000</v>
      </c>
      <c r="AF252" s="207">
        <f t="shared" si="5"/>
        <v>1300000</v>
      </c>
      <c r="AG252" s="184"/>
      <c r="AH252" s="184"/>
      <c r="AI252" s="184"/>
      <c r="AJ252" s="210" t="s">
        <v>1667</v>
      </c>
      <c r="AK252" s="38" t="s">
        <v>1258</v>
      </c>
      <c r="AL252" s="38"/>
      <c r="AM252" s="38" t="str">
        <f t="shared" si="278"/>
        <v>#REF!</v>
      </c>
      <c r="AN252" s="38" t="str">
        <f t="shared" si="168"/>
        <v>#REF!</v>
      </c>
      <c r="AO252" s="42">
        <v>1300000.0</v>
      </c>
      <c r="AP252" s="215" t="b">
        <f t="shared" si="8"/>
        <v>1</v>
      </c>
      <c r="AQ252" s="211"/>
      <c r="AR252" s="216">
        <f t="shared" si="9"/>
        <v>0</v>
      </c>
      <c r="AS252" s="217">
        <f t="shared" si="10"/>
        <v>0</v>
      </c>
      <c r="AT252" s="218">
        <f t="shared" si="11"/>
        <v>0</v>
      </c>
      <c r="AU252" s="453"/>
      <c r="AV252" s="46"/>
      <c r="AW252" s="46"/>
      <c r="AX252" s="46"/>
      <c r="AY252" s="46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56"/>
      <c r="BW252" s="56"/>
      <c r="BX252" s="56"/>
      <c r="BY252" s="56"/>
      <c r="BZ252" s="56"/>
      <c r="CA252" s="56"/>
      <c r="CB252" s="56"/>
      <c r="CC252" s="56"/>
      <c r="CD252" s="56"/>
    </row>
    <row r="253" ht="22.5" customHeight="1">
      <c r="A253" s="170">
        <f t="shared" si="12"/>
        <v>248</v>
      </c>
      <c r="B253" s="173" t="s">
        <v>2931</v>
      </c>
      <c r="C253" s="182" t="str">
        <f t="array" ref="C253">_xlfn.XLOOKUP(G253,DATABASE!$A$2:$A$806,DATABASE!$B$2:$B$806)</f>
        <v>Payment Point Pratama, Jl.Teuku Umar</v>
      </c>
      <c r="D253" s="184" t="str">
        <f t="array" ref="D253">_xlfn.XLOOKUP(G253,DATABASE!$A$2:$A$808,DATABASE!$C$2:$C$808)</f>
        <v>PAYMENT POINT</v>
      </c>
      <c r="E253" s="184" t="s">
        <v>351</v>
      </c>
      <c r="F253" s="184" t="s">
        <v>243</v>
      </c>
      <c r="G253" s="184" t="s">
        <v>1683</v>
      </c>
      <c r="H253" s="184">
        <v>202512.0</v>
      </c>
      <c r="I253" s="184" t="s">
        <v>461</v>
      </c>
      <c r="J253" s="182"/>
      <c r="K253" s="184"/>
      <c r="L253" s="294" t="s">
        <v>1685</v>
      </c>
      <c r="M253" s="303">
        <v>42156.0</v>
      </c>
      <c r="N253" s="191"/>
      <c r="O253" s="192">
        <v>30.25</v>
      </c>
      <c r="P253" s="194"/>
      <c r="Q253" s="195">
        <f t="shared" ref="Q253:R253" si="280">(O253*24*3600*30/8)/100000</f>
        <v>98.01</v>
      </c>
      <c r="R253" s="195">
        <f t="shared" si="280"/>
        <v>0</v>
      </c>
      <c r="S253" s="200">
        <v>0.0</v>
      </c>
      <c r="T253" s="201">
        <f t="shared" si="14"/>
        <v>1</v>
      </c>
      <c r="U253" s="201">
        <v>0.99</v>
      </c>
      <c r="V253" s="182">
        <v>720.0</v>
      </c>
      <c r="W253" s="182">
        <f t="shared" si="3"/>
        <v>0</v>
      </c>
      <c r="X253" s="203" t="s">
        <v>291</v>
      </c>
      <c r="Y253" s="204">
        <v>2319819.0</v>
      </c>
      <c r="Z253" s="182"/>
      <c r="AA253" s="182"/>
      <c r="AB253" s="182"/>
      <c r="AC253" s="182"/>
      <c r="AD253" s="182"/>
      <c r="AE253" s="206">
        <f t="shared" si="151"/>
        <v>2319819</v>
      </c>
      <c r="AF253" s="207">
        <f t="shared" si="5"/>
        <v>2319819</v>
      </c>
      <c r="AG253" s="184"/>
      <c r="AH253" s="184"/>
      <c r="AI253" s="184"/>
      <c r="AJ253" s="210" t="s">
        <v>1683</v>
      </c>
      <c r="AK253" s="38" t="s">
        <v>461</v>
      </c>
      <c r="AL253" s="38"/>
      <c r="AM253" s="38" t="str">
        <f t="shared" si="278"/>
        <v>#REF!</v>
      </c>
      <c r="AN253" s="38" t="str">
        <f t="shared" si="168"/>
        <v>#REF!</v>
      </c>
      <c r="AO253" s="42">
        <v>2319819.0</v>
      </c>
      <c r="AP253" s="215" t="b">
        <f t="shared" si="8"/>
        <v>1</v>
      </c>
      <c r="AQ253" s="211"/>
      <c r="AR253" s="216">
        <f t="shared" si="9"/>
        <v>0</v>
      </c>
      <c r="AS253" s="217">
        <f t="shared" si="10"/>
        <v>0</v>
      </c>
      <c r="AT253" s="218">
        <f t="shared" si="11"/>
        <v>0</v>
      </c>
      <c r="AU253" s="453"/>
      <c r="AV253" s="46"/>
      <c r="AW253" s="46"/>
      <c r="AX253" s="46"/>
      <c r="AY253" s="46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56"/>
      <c r="BW253" s="56"/>
      <c r="BX253" s="56"/>
      <c r="BY253" s="56"/>
      <c r="BZ253" s="56"/>
      <c r="CA253" s="56"/>
      <c r="CB253" s="56"/>
      <c r="CC253" s="56"/>
      <c r="CD253" s="56"/>
    </row>
    <row r="254" ht="22.5" customHeight="1">
      <c r="A254" s="170">
        <f t="shared" si="12"/>
        <v>249</v>
      </c>
      <c r="B254" s="173" t="s">
        <v>2931</v>
      </c>
      <c r="C254" s="182" t="str">
        <f t="array" ref="C254">_xlfn.XLOOKUP(G254,DATABASE!$A$2:$A$806,DATABASE!$B$2:$B$806)</f>
        <v>ATM Kampus IKIP Bojonegoro, Jl.Pang Polim 46, IKIP</v>
      </c>
      <c r="D254" s="184" t="str">
        <f t="array" ref="D254">_xlfn.XLOOKUP(G254,DATABASE!$A$2:$A$808,DATABASE!$C$2:$C$808)</f>
        <v>ATM</v>
      </c>
      <c r="E254" s="184" t="s">
        <v>351</v>
      </c>
      <c r="F254" s="184" t="s">
        <v>243</v>
      </c>
      <c r="G254" s="184" t="s">
        <v>1702</v>
      </c>
      <c r="H254" s="184">
        <v>202512.0</v>
      </c>
      <c r="I254" s="184" t="s">
        <v>1258</v>
      </c>
      <c r="J254" s="182"/>
      <c r="K254" s="184"/>
      <c r="L254" s="294" t="s">
        <v>1706</v>
      </c>
      <c r="M254" s="303">
        <v>42156.0</v>
      </c>
      <c r="N254" s="191"/>
      <c r="O254" s="192">
        <v>32.46</v>
      </c>
      <c r="P254" s="194"/>
      <c r="Q254" s="195">
        <f t="shared" ref="Q254:R254" si="281">(O254*24*3600*30/8)/100000</f>
        <v>105.1704</v>
      </c>
      <c r="R254" s="195">
        <f t="shared" si="281"/>
        <v>0</v>
      </c>
      <c r="S254" s="200">
        <v>0.0</v>
      </c>
      <c r="T254" s="201">
        <f t="shared" si="14"/>
        <v>1</v>
      </c>
      <c r="U254" s="201">
        <v>0.99</v>
      </c>
      <c r="V254" s="182">
        <v>720.0</v>
      </c>
      <c r="W254" s="182">
        <f t="shared" si="3"/>
        <v>0</v>
      </c>
      <c r="X254" s="203" t="s">
        <v>291</v>
      </c>
      <c r="Y254" s="204">
        <v>1300000.0</v>
      </c>
      <c r="Z254" s="182"/>
      <c r="AA254" s="182"/>
      <c r="AB254" s="182"/>
      <c r="AC254" s="182"/>
      <c r="AD254" s="182"/>
      <c r="AE254" s="206">
        <f t="shared" si="151"/>
        <v>1300000</v>
      </c>
      <c r="AF254" s="207">
        <f t="shared" si="5"/>
        <v>1300000</v>
      </c>
      <c r="AG254" s="184"/>
      <c r="AH254" s="184"/>
      <c r="AI254" s="184"/>
      <c r="AJ254" s="210" t="s">
        <v>1702</v>
      </c>
      <c r="AK254" s="38" t="s">
        <v>1258</v>
      </c>
      <c r="AL254" s="38"/>
      <c r="AM254" s="38" t="str">
        <f t="shared" si="278"/>
        <v>#REF!</v>
      </c>
      <c r="AN254" s="38" t="str">
        <f t="shared" si="168"/>
        <v>#REF!</v>
      </c>
      <c r="AO254" s="42">
        <v>1300000.0</v>
      </c>
      <c r="AP254" s="215" t="b">
        <f t="shared" si="8"/>
        <v>1</v>
      </c>
      <c r="AQ254" s="211"/>
      <c r="AR254" s="216">
        <f t="shared" si="9"/>
        <v>0</v>
      </c>
      <c r="AS254" s="217">
        <f t="shared" si="10"/>
        <v>0</v>
      </c>
      <c r="AT254" s="218">
        <f t="shared" si="11"/>
        <v>0</v>
      </c>
      <c r="AU254" s="453"/>
      <c r="AV254" s="46"/>
      <c r="AW254" s="46"/>
      <c r="AX254" s="46"/>
      <c r="AY254" s="46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56"/>
      <c r="BW254" s="56"/>
      <c r="BX254" s="56"/>
      <c r="BY254" s="56"/>
      <c r="BZ254" s="56"/>
      <c r="CA254" s="56"/>
      <c r="CB254" s="56"/>
      <c r="CC254" s="56"/>
      <c r="CD254" s="56"/>
    </row>
    <row r="255" ht="22.5" customHeight="1">
      <c r="A255" s="170">
        <f t="shared" si="12"/>
        <v>250</v>
      </c>
      <c r="B255" s="173" t="s">
        <v>2931</v>
      </c>
      <c r="C255" s="182" t="str">
        <f t="array" ref="C255">_xlfn.XLOOKUP(G255,DATABASE!$A$2:$A$806,DATABASE!$B$2:$B$806)</f>
        <v>ATM RSI Aisiyah Bojonegoro,Pintu Utama RSI Aisiyah Bojonegoro, Jl. KH. Hasyim Ashari No. 17, Bojonegoro</v>
      </c>
      <c r="D255" s="184" t="str">
        <f t="array" ref="D255">_xlfn.XLOOKUP(G255,DATABASE!$A$2:$A$808,DATABASE!$C$2:$C$808)</f>
        <v>ATM</v>
      </c>
      <c r="E255" s="184" t="s">
        <v>351</v>
      </c>
      <c r="F255" s="184" t="s">
        <v>243</v>
      </c>
      <c r="G255" s="184" t="s">
        <v>1690</v>
      </c>
      <c r="H255" s="184">
        <v>202512.0</v>
      </c>
      <c r="I255" s="184" t="s">
        <v>1258</v>
      </c>
      <c r="J255" s="182"/>
      <c r="K255" s="184"/>
      <c r="L255" s="294" t="s">
        <v>1693</v>
      </c>
      <c r="M255" s="295" t="s">
        <v>3024</v>
      </c>
      <c r="N255" s="191"/>
      <c r="O255" s="192">
        <v>0.76438</v>
      </c>
      <c r="P255" s="194"/>
      <c r="Q255" s="195">
        <f t="shared" ref="Q255:R255" si="282">(O255*24*3600*30/8)/100000</f>
        <v>2.4765912</v>
      </c>
      <c r="R255" s="195">
        <f t="shared" si="282"/>
        <v>0</v>
      </c>
      <c r="S255" s="200">
        <v>0.0</v>
      </c>
      <c r="T255" s="201">
        <f t="shared" si="14"/>
        <v>1</v>
      </c>
      <c r="U255" s="201">
        <v>0.99</v>
      </c>
      <c r="V255" s="182">
        <v>720.0</v>
      </c>
      <c r="W255" s="182">
        <f t="shared" si="3"/>
        <v>0</v>
      </c>
      <c r="X255" s="203" t="s">
        <v>291</v>
      </c>
      <c r="Y255" s="204">
        <v>1300000.0</v>
      </c>
      <c r="Z255" s="182"/>
      <c r="AA255" s="182"/>
      <c r="AB255" s="182"/>
      <c r="AC255" s="182"/>
      <c r="AD255" s="182"/>
      <c r="AE255" s="206">
        <f t="shared" si="151"/>
        <v>1300000</v>
      </c>
      <c r="AF255" s="207">
        <f t="shared" si="5"/>
        <v>1300000</v>
      </c>
      <c r="AG255" s="184"/>
      <c r="AH255" s="184"/>
      <c r="AI255" s="184"/>
      <c r="AJ255" s="210" t="s">
        <v>1690</v>
      </c>
      <c r="AK255" s="38" t="s">
        <v>1258</v>
      </c>
      <c r="AL255" s="38"/>
      <c r="AM255" s="41" t="s">
        <v>1258</v>
      </c>
      <c r="AN255" s="38" t="b">
        <f t="shared" si="168"/>
        <v>1</v>
      </c>
      <c r="AO255" s="42">
        <v>1300000.0</v>
      </c>
      <c r="AP255" s="215" t="b">
        <f t="shared" si="8"/>
        <v>1</v>
      </c>
      <c r="AQ255" s="211"/>
      <c r="AR255" s="216">
        <f t="shared" si="9"/>
        <v>0</v>
      </c>
      <c r="AS255" s="217">
        <f t="shared" si="10"/>
        <v>0</v>
      </c>
      <c r="AT255" s="218">
        <f t="shared" si="11"/>
        <v>0</v>
      </c>
      <c r="AU255" s="453"/>
      <c r="AV255" s="46"/>
      <c r="AW255" s="46"/>
      <c r="AX255" s="46"/>
      <c r="AY255" s="46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56"/>
      <c r="BW255" s="56"/>
      <c r="BX255" s="56"/>
      <c r="BY255" s="56"/>
      <c r="BZ255" s="56"/>
      <c r="CA255" s="56"/>
      <c r="CB255" s="56"/>
      <c r="CC255" s="56"/>
      <c r="CD255" s="56"/>
    </row>
    <row r="256" ht="22.5" customHeight="1">
      <c r="A256" s="170">
        <f t="shared" si="12"/>
        <v>251</v>
      </c>
      <c r="B256" s="173" t="s">
        <v>2931</v>
      </c>
      <c r="C256" s="182" t="str">
        <f t="array" ref="C256">_xlfn.XLOOKUP(G256,DATABASE!$A$2:$A$806,DATABASE!$B$2:$B$806)</f>
        <v>ATM SMT, Jl. Raya A. Yani, Sukowati</v>
      </c>
      <c r="D256" s="184" t="str">
        <f t="array" ref="D256">_xlfn.XLOOKUP(G256,DATABASE!$A$2:$A$808,DATABASE!$C$2:$C$808)</f>
        <v>ATM</v>
      </c>
      <c r="E256" s="184" t="s">
        <v>351</v>
      </c>
      <c r="F256" s="184" t="s">
        <v>243</v>
      </c>
      <c r="G256" s="184" t="s">
        <v>2646</v>
      </c>
      <c r="H256" s="184">
        <v>202512.0</v>
      </c>
      <c r="I256" s="184" t="s">
        <v>1258</v>
      </c>
      <c r="J256" s="182"/>
      <c r="K256" s="184"/>
      <c r="L256" s="294" t="s">
        <v>2648</v>
      </c>
      <c r="M256" s="303">
        <v>42125.0</v>
      </c>
      <c r="N256" s="191"/>
      <c r="O256" s="192">
        <v>18.29</v>
      </c>
      <c r="P256" s="194"/>
      <c r="Q256" s="195">
        <f t="shared" ref="Q256:R256" si="283">(O256*24*3600*30/8)/100000</f>
        <v>59.2596</v>
      </c>
      <c r="R256" s="195">
        <f t="shared" si="283"/>
        <v>0</v>
      </c>
      <c r="S256" s="200">
        <v>0.0</v>
      </c>
      <c r="T256" s="201">
        <f t="shared" si="14"/>
        <v>1</v>
      </c>
      <c r="U256" s="201">
        <v>0.99</v>
      </c>
      <c r="V256" s="182">
        <v>720.0</v>
      </c>
      <c r="W256" s="182">
        <f t="shared" si="3"/>
        <v>0</v>
      </c>
      <c r="X256" s="203" t="s">
        <v>291</v>
      </c>
      <c r="Y256" s="204">
        <v>1300000.0</v>
      </c>
      <c r="Z256" s="182"/>
      <c r="AA256" s="182"/>
      <c r="AB256" s="182"/>
      <c r="AC256" s="182"/>
      <c r="AD256" s="182"/>
      <c r="AE256" s="206">
        <f t="shared" si="151"/>
        <v>1300000</v>
      </c>
      <c r="AF256" s="207">
        <f t="shared" si="5"/>
        <v>1300000</v>
      </c>
      <c r="AG256" s="184"/>
      <c r="AH256" s="184"/>
      <c r="AI256" s="184"/>
      <c r="AJ256" s="210" t="s">
        <v>2646</v>
      </c>
      <c r="AK256" s="38" t="s">
        <v>1258</v>
      </c>
      <c r="AL256" s="38"/>
      <c r="AM256" s="38" t="str">
        <f t="shared" ref="AM256:AM260" si="285">VLOOKUP(AJ256,'[1]Master Jaringan Des 2025(792)'!$D$2:$E$795,2,0)</f>
        <v>#REF!</v>
      </c>
      <c r="AN256" s="38" t="str">
        <f t="shared" si="168"/>
        <v>#REF!</v>
      </c>
      <c r="AO256" s="42">
        <v>1300000.0</v>
      </c>
      <c r="AP256" s="215" t="b">
        <f t="shared" si="8"/>
        <v>1</v>
      </c>
      <c r="AQ256" s="211"/>
      <c r="AR256" s="216">
        <f t="shared" si="9"/>
        <v>0</v>
      </c>
      <c r="AS256" s="217">
        <f t="shared" si="10"/>
        <v>0</v>
      </c>
      <c r="AT256" s="218">
        <f t="shared" si="11"/>
        <v>0</v>
      </c>
      <c r="AU256" s="453"/>
      <c r="AV256" s="46"/>
      <c r="AW256" s="46"/>
      <c r="AX256" s="46"/>
      <c r="AY256" s="46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56"/>
      <c r="BW256" s="56"/>
      <c r="BX256" s="56"/>
      <c r="BY256" s="56"/>
      <c r="BZ256" s="56"/>
      <c r="CA256" s="56"/>
      <c r="CB256" s="56"/>
      <c r="CC256" s="56"/>
      <c r="CD256" s="56"/>
    </row>
    <row r="257" ht="22.5" customHeight="1">
      <c r="A257" s="170">
        <f t="shared" si="12"/>
        <v>252</v>
      </c>
      <c r="B257" s="173" t="s">
        <v>2931</v>
      </c>
      <c r="C257" s="182" t="str">
        <f t="array" ref="C257">_xlfn.XLOOKUP(G257,DATABASE!$A$2:$A$806,DATABASE!$B$2:$B$806)</f>
        <v>PBB KK Pemkab , Jl. Mas Tumapel 1</v>
      </c>
      <c r="D257" s="184" t="str">
        <f t="array" ref="D257">_xlfn.XLOOKUP(G257,DATABASE!$A$2:$A$808,DATABASE!$C$2:$C$808)</f>
        <v>PBB</v>
      </c>
      <c r="E257" s="184" t="s">
        <v>351</v>
      </c>
      <c r="F257" s="184" t="s">
        <v>243</v>
      </c>
      <c r="G257" s="184" t="s">
        <v>720</v>
      </c>
      <c r="H257" s="184">
        <v>202512.0</v>
      </c>
      <c r="I257" s="184" t="s">
        <v>461</v>
      </c>
      <c r="J257" s="182"/>
      <c r="K257" s="184"/>
      <c r="L257" s="294" t="s">
        <v>722</v>
      </c>
      <c r="M257" s="295" t="s">
        <v>3038</v>
      </c>
      <c r="N257" s="191"/>
      <c r="O257" s="192">
        <v>6.82</v>
      </c>
      <c r="P257" s="194"/>
      <c r="Q257" s="195">
        <f t="shared" ref="Q257:R257" si="284">(O257*24*3600*30/8)/100000</f>
        <v>22.0968</v>
      </c>
      <c r="R257" s="195">
        <f t="shared" si="284"/>
        <v>0</v>
      </c>
      <c r="S257" s="200">
        <v>0.0</v>
      </c>
      <c r="T257" s="201">
        <f t="shared" si="14"/>
        <v>1</v>
      </c>
      <c r="U257" s="201">
        <v>0.99</v>
      </c>
      <c r="V257" s="182">
        <v>720.0</v>
      </c>
      <c r="W257" s="182">
        <f t="shared" si="3"/>
        <v>0</v>
      </c>
      <c r="X257" s="203" t="s">
        <v>291</v>
      </c>
      <c r="Y257" s="204">
        <v>2319819.0</v>
      </c>
      <c r="Z257" s="182"/>
      <c r="AA257" s="182"/>
      <c r="AB257" s="182"/>
      <c r="AC257" s="182"/>
      <c r="AD257" s="182"/>
      <c r="AE257" s="206">
        <f t="shared" si="151"/>
        <v>2319819</v>
      </c>
      <c r="AF257" s="207">
        <f t="shared" si="5"/>
        <v>2319819</v>
      </c>
      <c r="AG257" s="184"/>
      <c r="AH257" s="184" t="s">
        <v>276</v>
      </c>
      <c r="AI257" s="184"/>
      <c r="AJ257" s="210" t="s">
        <v>720</v>
      </c>
      <c r="AK257" s="38" t="s">
        <v>461</v>
      </c>
      <c r="AL257" s="38"/>
      <c r="AM257" s="38" t="str">
        <f t="shared" si="285"/>
        <v>#REF!</v>
      </c>
      <c r="AN257" s="38" t="str">
        <f t="shared" si="168"/>
        <v>#REF!</v>
      </c>
      <c r="AO257" s="42">
        <v>2319819.0</v>
      </c>
      <c r="AP257" s="215" t="b">
        <f t="shared" si="8"/>
        <v>1</v>
      </c>
      <c r="AQ257" s="211"/>
      <c r="AR257" s="216">
        <f t="shared" si="9"/>
        <v>0</v>
      </c>
      <c r="AS257" s="217">
        <f t="shared" si="10"/>
        <v>0</v>
      </c>
      <c r="AT257" s="218">
        <f t="shared" si="11"/>
        <v>0</v>
      </c>
      <c r="AU257" s="453"/>
      <c r="AV257" s="46"/>
      <c r="AW257" s="46"/>
      <c r="AX257" s="46"/>
      <c r="AY257" s="46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56"/>
      <c r="BW257" s="56"/>
      <c r="BX257" s="56"/>
      <c r="BY257" s="56"/>
      <c r="BZ257" s="56"/>
      <c r="CA257" s="56"/>
      <c r="CB257" s="56"/>
      <c r="CC257" s="56"/>
      <c r="CD257" s="56"/>
    </row>
    <row r="258" ht="22.5" customHeight="1">
      <c r="A258" s="170">
        <f t="shared" si="12"/>
        <v>253</v>
      </c>
      <c r="B258" s="173" t="s">
        <v>2931</v>
      </c>
      <c r="C258" s="182" t="str">
        <f t="array" ref="C258">_xlfn.XLOOKUP(G258,DATABASE!$A$2:$A$806,DATABASE!$B$2:$B$806)</f>
        <v>ATM SPBU Sumberejo, Jl. Raya Sumberrejo 112, RT 04 RW 02, Sumberrejo, Bojonegoro</v>
      </c>
      <c r="D258" s="184" t="str">
        <f t="array" ref="D258">_xlfn.XLOOKUP(G258,DATABASE!$A$2:$A$808,DATABASE!$C$2:$C$808)</f>
        <v>ATM</v>
      </c>
      <c r="E258" s="184" t="s">
        <v>351</v>
      </c>
      <c r="F258" s="184" t="s">
        <v>243</v>
      </c>
      <c r="G258" s="184" t="s">
        <v>2826</v>
      </c>
      <c r="H258" s="184">
        <v>202512.0</v>
      </c>
      <c r="I258" s="184" t="s">
        <v>1258</v>
      </c>
      <c r="J258" s="182"/>
      <c r="K258" s="184"/>
      <c r="L258" s="294" t="s">
        <v>2828</v>
      </c>
      <c r="M258" s="295" t="s">
        <v>3039</v>
      </c>
      <c r="N258" s="191"/>
      <c r="O258" s="192">
        <v>12.17</v>
      </c>
      <c r="P258" s="194"/>
      <c r="Q258" s="195">
        <f t="shared" ref="Q258:R258" si="286">(O258*24*3600*30/8)/100000</f>
        <v>39.4308</v>
      </c>
      <c r="R258" s="195">
        <f t="shared" si="286"/>
        <v>0</v>
      </c>
      <c r="S258" s="200">
        <v>0.0</v>
      </c>
      <c r="T258" s="201">
        <f t="shared" si="14"/>
        <v>1</v>
      </c>
      <c r="U258" s="201">
        <v>0.99</v>
      </c>
      <c r="V258" s="182">
        <v>720.0</v>
      </c>
      <c r="W258" s="182">
        <f t="shared" si="3"/>
        <v>0</v>
      </c>
      <c r="X258" s="203" t="s">
        <v>291</v>
      </c>
      <c r="Y258" s="204">
        <v>1300000.0</v>
      </c>
      <c r="Z258" s="182"/>
      <c r="AA258" s="182"/>
      <c r="AB258" s="182"/>
      <c r="AC258" s="182"/>
      <c r="AD258" s="182"/>
      <c r="AE258" s="206">
        <f t="shared" si="151"/>
        <v>1300000</v>
      </c>
      <c r="AF258" s="207">
        <f t="shared" si="5"/>
        <v>1300000</v>
      </c>
      <c r="AG258" s="184"/>
      <c r="AH258" s="184"/>
      <c r="AI258" s="184"/>
      <c r="AJ258" s="210" t="s">
        <v>2826</v>
      </c>
      <c r="AK258" s="38" t="s">
        <v>1258</v>
      </c>
      <c r="AL258" s="38"/>
      <c r="AM258" s="38" t="str">
        <f t="shared" si="285"/>
        <v>#REF!</v>
      </c>
      <c r="AN258" s="38" t="str">
        <f t="shared" si="168"/>
        <v>#REF!</v>
      </c>
      <c r="AO258" s="42">
        <v>1300000.0</v>
      </c>
      <c r="AP258" s="215" t="b">
        <f t="shared" si="8"/>
        <v>1</v>
      </c>
      <c r="AQ258" s="211"/>
      <c r="AR258" s="216">
        <f t="shared" si="9"/>
        <v>0</v>
      </c>
      <c r="AS258" s="217">
        <f t="shared" si="10"/>
        <v>0</v>
      </c>
      <c r="AT258" s="218">
        <f t="shared" si="11"/>
        <v>0</v>
      </c>
      <c r="AU258" s="453"/>
      <c r="AV258" s="46"/>
      <c r="AW258" s="46"/>
      <c r="AX258" s="46"/>
      <c r="AY258" s="46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56"/>
      <c r="BW258" s="56"/>
      <c r="BX258" s="56"/>
      <c r="BY258" s="56"/>
      <c r="BZ258" s="56"/>
      <c r="CA258" s="56"/>
      <c r="CB258" s="56"/>
      <c r="CC258" s="56"/>
      <c r="CD258" s="56"/>
    </row>
    <row r="259" ht="22.5" customHeight="1">
      <c r="A259" s="170">
        <f t="shared" si="12"/>
        <v>254</v>
      </c>
      <c r="B259" s="173" t="s">
        <v>2931</v>
      </c>
      <c r="C259" s="182" t="str">
        <f t="array" ref="C259">_xlfn.XLOOKUP(G259,DATABASE!$A$2:$A$806,DATABASE!$B$2:$B$806)</f>
        <v>Capem Kalitidu Cab Bojonegoro Raya Bojonegoro – Cepu, RT 01 RW 01, Kalitidu, Bojonegoro (Depan Pasar Kalitidu)</v>
      </c>
      <c r="D259" s="184" t="str">
        <f t="array" ref="D259">_xlfn.XLOOKUP(G259,DATABASE!$A$2:$A$808,DATABASE!$C$2:$C$808)</f>
        <v>CAPEM</v>
      </c>
      <c r="E259" s="184" t="s">
        <v>351</v>
      </c>
      <c r="F259" s="184" t="s">
        <v>243</v>
      </c>
      <c r="G259" s="184" t="s">
        <v>1386</v>
      </c>
      <c r="H259" s="184">
        <v>202512.0</v>
      </c>
      <c r="I259" s="184" t="s">
        <v>753</v>
      </c>
      <c r="J259" s="182"/>
      <c r="K259" s="184"/>
      <c r="L259" s="294" t="s">
        <v>1388</v>
      </c>
      <c r="M259" s="295" t="s">
        <v>1359</v>
      </c>
      <c r="N259" s="191"/>
      <c r="O259" s="192">
        <v>22.47</v>
      </c>
      <c r="P259" s="194"/>
      <c r="Q259" s="195">
        <f t="shared" ref="Q259:R259" si="287">(O259*24*3600*30/8)/100000</f>
        <v>72.8028</v>
      </c>
      <c r="R259" s="195">
        <f t="shared" si="287"/>
        <v>0</v>
      </c>
      <c r="S259" s="200">
        <v>0.0</v>
      </c>
      <c r="T259" s="201">
        <f t="shared" si="14"/>
        <v>1</v>
      </c>
      <c r="U259" s="201">
        <v>0.99</v>
      </c>
      <c r="V259" s="182">
        <v>720.0</v>
      </c>
      <c r="W259" s="182">
        <f t="shared" si="3"/>
        <v>0</v>
      </c>
      <c r="X259" s="203" t="s">
        <v>291</v>
      </c>
      <c r="Y259" s="204">
        <v>2792792.0</v>
      </c>
      <c r="Z259" s="182"/>
      <c r="AA259" s="182"/>
      <c r="AB259" s="182"/>
      <c r="AC259" s="182"/>
      <c r="AD259" s="182"/>
      <c r="AE259" s="206">
        <f t="shared" si="151"/>
        <v>2792792</v>
      </c>
      <c r="AF259" s="207">
        <f t="shared" si="5"/>
        <v>2792792</v>
      </c>
      <c r="AG259" s="184"/>
      <c r="AH259" s="184"/>
      <c r="AI259" s="184"/>
      <c r="AJ259" s="210" t="s">
        <v>1386</v>
      </c>
      <c r="AK259" s="38" t="s">
        <v>753</v>
      </c>
      <c r="AL259" s="38"/>
      <c r="AM259" s="38" t="str">
        <f t="shared" si="285"/>
        <v>#REF!</v>
      </c>
      <c r="AN259" s="38" t="str">
        <f t="shared" si="168"/>
        <v>#REF!</v>
      </c>
      <c r="AO259" s="42">
        <v>2792792.0</v>
      </c>
      <c r="AP259" s="215" t="b">
        <f t="shared" si="8"/>
        <v>1</v>
      </c>
      <c r="AQ259" s="211"/>
      <c r="AR259" s="216">
        <f t="shared" si="9"/>
        <v>0</v>
      </c>
      <c r="AS259" s="217">
        <f t="shared" si="10"/>
        <v>0</v>
      </c>
      <c r="AT259" s="218">
        <f t="shared" si="11"/>
        <v>0</v>
      </c>
      <c r="AU259" s="453"/>
      <c r="AV259" s="46"/>
      <c r="AW259" s="46"/>
      <c r="AX259" s="46"/>
      <c r="AY259" s="46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56"/>
      <c r="BW259" s="56"/>
      <c r="BX259" s="56"/>
      <c r="BY259" s="56"/>
      <c r="BZ259" s="56"/>
      <c r="CA259" s="56"/>
      <c r="CB259" s="56"/>
      <c r="CC259" s="56"/>
      <c r="CD259" s="56"/>
    </row>
    <row r="260" ht="22.5" customHeight="1">
      <c r="A260" s="170">
        <f t="shared" si="12"/>
        <v>255</v>
      </c>
      <c r="B260" s="173" t="s">
        <v>2931</v>
      </c>
      <c r="C260" s="182" t="str">
        <f t="array" ref="C260">_xlfn.XLOOKUP(G260,DATABASE!$A$2:$A$806,DATABASE!$B$2:$B$806)</f>
        <v>Capem Dander, Jl Raya Bojonegoro-Nganjuk Kecamatan Dander</v>
      </c>
      <c r="D260" s="184" t="str">
        <f t="array" ref="D260">_xlfn.XLOOKUP(G260,DATABASE!$A$2:$A$808,DATABASE!$C$2:$C$808)</f>
        <v>CAPEM</v>
      </c>
      <c r="E260" s="184" t="s">
        <v>351</v>
      </c>
      <c r="F260" s="184" t="s">
        <v>243</v>
      </c>
      <c r="G260" s="184" t="s">
        <v>1491</v>
      </c>
      <c r="H260" s="184">
        <v>202512.0</v>
      </c>
      <c r="I260" s="184" t="s">
        <v>753</v>
      </c>
      <c r="J260" s="182"/>
      <c r="K260" s="184"/>
      <c r="L260" s="294" t="s">
        <v>1494</v>
      </c>
      <c r="M260" s="303">
        <v>42309.0</v>
      </c>
      <c r="N260" s="191"/>
      <c r="O260" s="192">
        <v>12.04</v>
      </c>
      <c r="P260" s="194"/>
      <c r="Q260" s="195">
        <f t="shared" ref="Q260:R260" si="288">(O260*24*3600*30/8)/100000</f>
        <v>39.0096</v>
      </c>
      <c r="R260" s="195">
        <f t="shared" si="288"/>
        <v>0</v>
      </c>
      <c r="S260" s="200">
        <v>0.0</v>
      </c>
      <c r="T260" s="201">
        <f t="shared" si="14"/>
        <v>1</v>
      </c>
      <c r="U260" s="201">
        <v>0.99</v>
      </c>
      <c r="V260" s="182">
        <v>720.0</v>
      </c>
      <c r="W260" s="182">
        <f t="shared" si="3"/>
        <v>0</v>
      </c>
      <c r="X260" s="203" t="s">
        <v>291</v>
      </c>
      <c r="Y260" s="204">
        <v>2792792.0</v>
      </c>
      <c r="Z260" s="182"/>
      <c r="AA260" s="182"/>
      <c r="AB260" s="182"/>
      <c r="AC260" s="182"/>
      <c r="AD260" s="182"/>
      <c r="AE260" s="206">
        <f t="shared" si="151"/>
        <v>2792792</v>
      </c>
      <c r="AF260" s="207">
        <f t="shared" si="5"/>
        <v>2792792</v>
      </c>
      <c r="AG260" s="184"/>
      <c r="AH260" s="184"/>
      <c r="AI260" s="184"/>
      <c r="AJ260" s="210" t="s">
        <v>1491</v>
      </c>
      <c r="AK260" s="38" t="s">
        <v>753</v>
      </c>
      <c r="AL260" s="38"/>
      <c r="AM260" s="38" t="str">
        <f t="shared" si="285"/>
        <v>#REF!</v>
      </c>
      <c r="AN260" s="38" t="str">
        <f t="shared" si="168"/>
        <v>#REF!</v>
      </c>
      <c r="AO260" s="42">
        <v>2792792.0</v>
      </c>
      <c r="AP260" s="215" t="b">
        <f t="shared" si="8"/>
        <v>1</v>
      </c>
      <c r="AQ260" s="211"/>
      <c r="AR260" s="216">
        <f t="shared" si="9"/>
        <v>0</v>
      </c>
      <c r="AS260" s="217">
        <f t="shared" si="10"/>
        <v>0</v>
      </c>
      <c r="AT260" s="218">
        <f t="shared" si="11"/>
        <v>0</v>
      </c>
      <c r="AU260" s="453"/>
      <c r="AV260" s="46"/>
      <c r="AW260" s="46"/>
      <c r="AX260" s="46"/>
      <c r="AY260" s="46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56"/>
      <c r="BW260" s="56"/>
      <c r="BX260" s="56"/>
      <c r="BY260" s="56"/>
      <c r="BZ260" s="56"/>
      <c r="CA260" s="56"/>
      <c r="CB260" s="56"/>
      <c r="CC260" s="56"/>
      <c r="CD260" s="56"/>
    </row>
    <row r="261" ht="22.5" customHeight="1">
      <c r="A261" s="170">
        <f t="shared" si="12"/>
        <v>256</v>
      </c>
      <c r="B261" s="173" t="s">
        <v>2931</v>
      </c>
      <c r="C261" s="182" t="str">
        <f t="array" ref="C261">_xlfn.XLOOKUP(G261,DATABASE!$A$2:$A$806,DATABASE!$B$2:$B$806)</f>
        <v>Capem Padangan, Jl. Padangan - Ngawi Ds. Ngasinan RT 18 RW 4</v>
      </c>
      <c r="D261" s="184" t="str">
        <f t="array" ref="D261">_xlfn.XLOOKUP(G261,DATABASE!$A$2:$A$808,DATABASE!$C$2:$C$808)</f>
        <v>CAPEM</v>
      </c>
      <c r="E261" s="184" t="s">
        <v>351</v>
      </c>
      <c r="F261" s="184" t="s">
        <v>243</v>
      </c>
      <c r="G261" s="184" t="s">
        <v>1306</v>
      </c>
      <c r="H261" s="184">
        <v>202512.0</v>
      </c>
      <c r="I261" s="184" t="s">
        <v>753</v>
      </c>
      <c r="J261" s="182"/>
      <c r="K261" s="184"/>
      <c r="L261" s="294" t="s">
        <v>1308</v>
      </c>
      <c r="M261" s="295" t="s">
        <v>3041</v>
      </c>
      <c r="N261" s="191"/>
      <c r="O261" s="192">
        <v>45.83</v>
      </c>
      <c r="P261" s="194"/>
      <c r="Q261" s="195">
        <f t="shared" ref="Q261:R261" si="289">(O261*24*3600*30/8)/100000</f>
        <v>148.4892</v>
      </c>
      <c r="R261" s="195">
        <f t="shared" si="289"/>
        <v>0</v>
      </c>
      <c r="S261" s="200">
        <v>0.0</v>
      </c>
      <c r="T261" s="201">
        <f t="shared" si="14"/>
        <v>1</v>
      </c>
      <c r="U261" s="201">
        <v>0.99</v>
      </c>
      <c r="V261" s="182">
        <v>720.0</v>
      </c>
      <c r="W261" s="182">
        <f t="shared" si="3"/>
        <v>0</v>
      </c>
      <c r="X261" s="203" t="s">
        <v>291</v>
      </c>
      <c r="Y261" s="204">
        <v>2792792.0</v>
      </c>
      <c r="Z261" s="182"/>
      <c r="AA261" s="182"/>
      <c r="AB261" s="182"/>
      <c r="AC261" s="182"/>
      <c r="AD261" s="182"/>
      <c r="AE261" s="206">
        <f t="shared" si="151"/>
        <v>2792792</v>
      </c>
      <c r="AF261" s="207">
        <f t="shared" si="5"/>
        <v>2792792</v>
      </c>
      <c r="AG261" s="184"/>
      <c r="AH261" s="184"/>
      <c r="AI261" s="184"/>
      <c r="AJ261" s="210" t="s">
        <v>1306</v>
      </c>
      <c r="AK261" s="38" t="s">
        <v>753</v>
      </c>
      <c r="AL261" s="38"/>
      <c r="AM261" s="41" t="s">
        <v>753</v>
      </c>
      <c r="AN261" s="38" t="b">
        <f t="shared" si="168"/>
        <v>1</v>
      </c>
      <c r="AO261" s="42">
        <v>2792792.0</v>
      </c>
      <c r="AP261" s="215" t="b">
        <f t="shared" si="8"/>
        <v>1</v>
      </c>
      <c r="AQ261" s="211"/>
      <c r="AR261" s="216">
        <f t="shared" si="9"/>
        <v>0</v>
      </c>
      <c r="AS261" s="217">
        <f t="shared" si="10"/>
        <v>0</v>
      </c>
      <c r="AT261" s="218">
        <f t="shared" si="11"/>
        <v>0</v>
      </c>
      <c r="AU261" s="453"/>
      <c r="AV261" s="46"/>
      <c r="AW261" s="46"/>
      <c r="AX261" s="46"/>
      <c r="AY261" s="46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56"/>
      <c r="BW261" s="56"/>
      <c r="BX261" s="56"/>
      <c r="BY261" s="56"/>
      <c r="BZ261" s="56"/>
      <c r="CA261" s="56"/>
      <c r="CB261" s="56"/>
      <c r="CC261" s="56"/>
      <c r="CD261" s="56"/>
    </row>
    <row r="262" ht="22.5" customHeight="1">
      <c r="A262" s="170">
        <f t="shared" si="12"/>
        <v>257</v>
      </c>
      <c r="B262" s="173" t="s">
        <v>2931</v>
      </c>
      <c r="C262" s="182" t="str">
        <f t="array" ref="C262">_xlfn.XLOOKUP(G262,DATABASE!$A$2:$A$806,DATABASE!$B$2:$B$806)</f>
        <v>Capem Kedung Adem Bjn, JL.Ronggolawe RT03 RW02,Kedungadem,Bojonegoro</v>
      </c>
      <c r="D262" s="184" t="str">
        <f t="array" ref="D262">_xlfn.XLOOKUP(G262,DATABASE!$A$2:$A$808,DATABASE!$C$2:$C$808)</f>
        <v>CAPEM</v>
      </c>
      <c r="E262" s="184" t="s">
        <v>351</v>
      </c>
      <c r="F262" s="184" t="s">
        <v>243</v>
      </c>
      <c r="G262" s="184" t="s">
        <v>1382</v>
      </c>
      <c r="H262" s="184">
        <v>202512.0</v>
      </c>
      <c r="I262" s="184" t="s">
        <v>753</v>
      </c>
      <c r="J262" s="182"/>
      <c r="K262" s="184"/>
      <c r="L262" s="294" t="s">
        <v>1384</v>
      </c>
      <c r="M262" s="295" t="s">
        <v>3042</v>
      </c>
      <c r="N262" s="191"/>
      <c r="O262" s="192">
        <v>25.78</v>
      </c>
      <c r="P262" s="194"/>
      <c r="Q262" s="195">
        <f t="shared" ref="Q262:R262" si="290">(O262*24*3600*30/8)/100000</f>
        <v>83.5272</v>
      </c>
      <c r="R262" s="195">
        <f t="shared" si="290"/>
        <v>0</v>
      </c>
      <c r="S262" s="200">
        <v>0.0</v>
      </c>
      <c r="T262" s="201">
        <f t="shared" si="14"/>
        <v>1</v>
      </c>
      <c r="U262" s="201">
        <v>0.99</v>
      </c>
      <c r="V262" s="182">
        <v>720.0</v>
      </c>
      <c r="W262" s="182">
        <f t="shared" si="3"/>
        <v>0</v>
      </c>
      <c r="X262" s="203" t="s">
        <v>291</v>
      </c>
      <c r="Y262" s="204">
        <v>2792792.0</v>
      </c>
      <c r="Z262" s="182"/>
      <c r="AA262" s="182"/>
      <c r="AB262" s="182"/>
      <c r="AC262" s="182"/>
      <c r="AD262" s="182"/>
      <c r="AE262" s="206">
        <f t="shared" si="151"/>
        <v>2792792</v>
      </c>
      <c r="AF262" s="207">
        <f t="shared" si="5"/>
        <v>2792792</v>
      </c>
      <c r="AG262" s="184"/>
      <c r="AH262" s="184"/>
      <c r="AI262" s="184"/>
      <c r="AJ262" s="210" t="s">
        <v>1382</v>
      </c>
      <c r="AK262" s="38" t="s">
        <v>753</v>
      </c>
      <c r="AL262" s="38"/>
      <c r="AM262" s="41" t="s">
        <v>753</v>
      </c>
      <c r="AN262" s="38" t="b">
        <f t="shared" si="168"/>
        <v>1</v>
      </c>
      <c r="AO262" s="42">
        <v>2792792.0</v>
      </c>
      <c r="AP262" s="215" t="b">
        <f t="shared" si="8"/>
        <v>1</v>
      </c>
      <c r="AQ262" s="211"/>
      <c r="AR262" s="216">
        <f t="shared" si="9"/>
        <v>0</v>
      </c>
      <c r="AS262" s="217">
        <f t="shared" si="10"/>
        <v>0</v>
      </c>
      <c r="AT262" s="218">
        <f t="shared" si="11"/>
        <v>0</v>
      </c>
      <c r="AU262" s="453"/>
      <c r="AV262" s="46"/>
      <c r="AW262" s="46"/>
      <c r="AX262" s="46"/>
      <c r="AY262" s="46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56"/>
      <c r="BW262" s="56"/>
      <c r="BX262" s="56"/>
      <c r="BY262" s="56"/>
      <c r="BZ262" s="56"/>
      <c r="CA262" s="56"/>
      <c r="CB262" s="56"/>
      <c r="CC262" s="56"/>
      <c r="CD262" s="56"/>
    </row>
    <row r="263" ht="22.5" customHeight="1">
      <c r="A263" s="170">
        <f t="shared" si="12"/>
        <v>258</v>
      </c>
      <c r="B263" s="173" t="s">
        <v>2931</v>
      </c>
      <c r="C263" s="182" t="str">
        <f t="array" ref="C263">_xlfn.XLOOKUP(G263,DATABASE!$A$2:$A$806,DATABASE!$B$2:$B$806)</f>
        <v>ATM Bravo Market BJN Jl.Pemuda 37-39, Bojonegoro</v>
      </c>
      <c r="D263" s="184" t="str">
        <f t="array" ref="D263">_xlfn.XLOOKUP(G263,DATABASE!$A$2:$A$808,DATABASE!$C$2:$C$808)</f>
        <v>ATM</v>
      </c>
      <c r="E263" s="184" t="s">
        <v>351</v>
      </c>
      <c r="F263" s="184" t="s">
        <v>243</v>
      </c>
      <c r="G263" s="184" t="s">
        <v>1644</v>
      </c>
      <c r="H263" s="184">
        <v>202512.0</v>
      </c>
      <c r="I263" s="184" t="s">
        <v>1258</v>
      </c>
      <c r="J263" s="182"/>
      <c r="K263" s="184"/>
      <c r="L263" s="294" t="s">
        <v>1646</v>
      </c>
      <c r="M263" s="303">
        <v>42156.0</v>
      </c>
      <c r="N263" s="191"/>
      <c r="O263" s="192">
        <v>1.27365</v>
      </c>
      <c r="P263" s="194"/>
      <c r="Q263" s="195">
        <f t="shared" ref="Q263:R263" si="291">(O263*24*3600*30/8)/100000</f>
        <v>4.126626</v>
      </c>
      <c r="R263" s="195">
        <f t="shared" si="291"/>
        <v>0</v>
      </c>
      <c r="S263" s="200">
        <v>0.0</v>
      </c>
      <c r="T263" s="201">
        <f t="shared" si="14"/>
        <v>1</v>
      </c>
      <c r="U263" s="201">
        <v>0.99</v>
      </c>
      <c r="V263" s="182">
        <v>720.0</v>
      </c>
      <c r="W263" s="182">
        <f t="shared" si="3"/>
        <v>0</v>
      </c>
      <c r="X263" s="203" t="s">
        <v>291</v>
      </c>
      <c r="Y263" s="204">
        <v>1300000.0</v>
      </c>
      <c r="Z263" s="182"/>
      <c r="AA263" s="182"/>
      <c r="AB263" s="182"/>
      <c r="AC263" s="182"/>
      <c r="AD263" s="182"/>
      <c r="AE263" s="206">
        <f t="shared" si="151"/>
        <v>1300000</v>
      </c>
      <c r="AF263" s="207">
        <f t="shared" si="5"/>
        <v>1300000</v>
      </c>
      <c r="AG263" s="184"/>
      <c r="AH263" s="184"/>
      <c r="AI263" s="184"/>
      <c r="AJ263" s="210" t="s">
        <v>1644</v>
      </c>
      <c r="AK263" s="38" t="s">
        <v>1258</v>
      </c>
      <c r="AL263" s="38"/>
      <c r="AM263" s="38" t="str">
        <f t="shared" ref="AM263:AM270" si="293">VLOOKUP(AJ263,'[1]Master Jaringan Des 2025(792)'!$D$2:$E$795,2,0)</f>
        <v>#REF!</v>
      </c>
      <c r="AN263" s="38" t="str">
        <f t="shared" si="168"/>
        <v>#REF!</v>
      </c>
      <c r="AO263" s="42">
        <v>1300000.0</v>
      </c>
      <c r="AP263" s="215" t="b">
        <f t="shared" si="8"/>
        <v>1</v>
      </c>
      <c r="AQ263" s="211"/>
      <c r="AR263" s="216">
        <f t="shared" si="9"/>
        <v>0</v>
      </c>
      <c r="AS263" s="217">
        <f t="shared" si="10"/>
        <v>0</v>
      </c>
      <c r="AT263" s="218">
        <f t="shared" si="11"/>
        <v>0</v>
      </c>
      <c r="AU263" s="453"/>
      <c r="AV263" s="46"/>
      <c r="AW263" s="46"/>
      <c r="AX263" s="46"/>
      <c r="AY263" s="46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56"/>
      <c r="BW263" s="56"/>
      <c r="BX263" s="56"/>
      <c r="BY263" s="56"/>
      <c r="BZ263" s="56"/>
      <c r="CA263" s="56"/>
      <c r="CB263" s="56"/>
      <c r="CC263" s="56"/>
      <c r="CD263" s="56"/>
    </row>
    <row r="264" ht="22.5" customHeight="1">
      <c r="A264" s="170">
        <f t="shared" si="12"/>
        <v>259</v>
      </c>
      <c r="B264" s="173" t="s">
        <v>2931</v>
      </c>
      <c r="C264" s="182" t="str">
        <f t="array" ref="C264">_xlfn.XLOOKUP(G264,DATABASE!$A$2:$A$806,DATABASE!$B$2:$B$806)</f>
        <v>ATM Kec.Baureno LMG Jl. Raya Baureno 289</v>
      </c>
      <c r="D264" s="184" t="str">
        <f t="array" ref="D264">_xlfn.XLOOKUP(G264,DATABASE!$A$2:$A$808,DATABASE!$C$2:$C$808)</f>
        <v>ATM</v>
      </c>
      <c r="E264" s="184" t="s">
        <v>351</v>
      </c>
      <c r="F264" s="184" t="s">
        <v>243</v>
      </c>
      <c r="G264" s="184" t="s">
        <v>1641</v>
      </c>
      <c r="H264" s="184">
        <v>202512.0</v>
      </c>
      <c r="I264" s="184" t="s">
        <v>1258</v>
      </c>
      <c r="J264" s="182"/>
      <c r="K264" s="184"/>
      <c r="L264" s="294" t="s">
        <v>1643</v>
      </c>
      <c r="M264" s="303">
        <v>42156.0</v>
      </c>
      <c r="N264" s="191"/>
      <c r="O264" s="192">
        <v>1.34499</v>
      </c>
      <c r="P264" s="194"/>
      <c r="Q264" s="195">
        <f t="shared" ref="Q264:R264" si="292">(O264*24*3600*30/8)/100000</f>
        <v>4.3577676</v>
      </c>
      <c r="R264" s="195">
        <f t="shared" si="292"/>
        <v>0</v>
      </c>
      <c r="S264" s="200">
        <v>0.0</v>
      </c>
      <c r="T264" s="201">
        <f t="shared" si="14"/>
        <v>1</v>
      </c>
      <c r="U264" s="201">
        <v>0.99</v>
      </c>
      <c r="V264" s="182">
        <v>720.0</v>
      </c>
      <c r="W264" s="182">
        <f t="shared" si="3"/>
        <v>0</v>
      </c>
      <c r="X264" s="203" t="s">
        <v>291</v>
      </c>
      <c r="Y264" s="204">
        <v>1300000.0</v>
      </c>
      <c r="Z264" s="182"/>
      <c r="AA264" s="182"/>
      <c r="AB264" s="182"/>
      <c r="AC264" s="182"/>
      <c r="AD264" s="182"/>
      <c r="AE264" s="206">
        <f t="shared" si="151"/>
        <v>1300000</v>
      </c>
      <c r="AF264" s="207">
        <f t="shared" si="5"/>
        <v>1300000</v>
      </c>
      <c r="AG264" s="184"/>
      <c r="AH264" s="184"/>
      <c r="AI264" s="184"/>
      <c r="AJ264" s="210" t="s">
        <v>1641</v>
      </c>
      <c r="AK264" s="38" t="s">
        <v>1258</v>
      </c>
      <c r="AL264" s="38"/>
      <c r="AM264" s="38" t="str">
        <f t="shared" si="293"/>
        <v>#REF!</v>
      </c>
      <c r="AN264" s="38" t="str">
        <f t="shared" si="168"/>
        <v>#REF!</v>
      </c>
      <c r="AO264" s="42">
        <v>1300000.0</v>
      </c>
      <c r="AP264" s="215" t="b">
        <f t="shared" si="8"/>
        <v>1</v>
      </c>
      <c r="AQ264" s="211"/>
      <c r="AR264" s="216">
        <f t="shared" si="9"/>
        <v>0</v>
      </c>
      <c r="AS264" s="217">
        <f t="shared" si="10"/>
        <v>0</v>
      </c>
      <c r="AT264" s="218">
        <f t="shared" si="11"/>
        <v>0</v>
      </c>
      <c r="AU264" s="453"/>
      <c r="AV264" s="46"/>
      <c r="AW264" s="46"/>
      <c r="AX264" s="46"/>
      <c r="AY264" s="46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56"/>
      <c r="BW264" s="56"/>
      <c r="BX264" s="56"/>
      <c r="BY264" s="56"/>
      <c r="BZ264" s="56"/>
      <c r="CA264" s="56"/>
      <c r="CB264" s="56"/>
      <c r="CC264" s="56"/>
      <c r="CD264" s="56"/>
    </row>
    <row r="265" ht="22.5" customHeight="1">
      <c r="A265" s="170">
        <f t="shared" si="12"/>
        <v>260</v>
      </c>
      <c r="B265" s="173" t="s">
        <v>2931</v>
      </c>
      <c r="C265" s="182" t="str">
        <f t="array" ref="C265">_xlfn.XLOOKUP(G265,DATABASE!$A$2:$A$806,DATABASE!$B$2:$B$806)</f>
        <v>ATM Indomaret Purwosari, Jl Raya Purwosari, Bojonegoro</v>
      </c>
      <c r="D265" s="184" t="str">
        <f t="array" ref="D265">_xlfn.XLOOKUP(G265,DATABASE!$A$2:$A$808,DATABASE!$C$2:$C$808)</f>
        <v>ATM</v>
      </c>
      <c r="E265" s="184" t="s">
        <v>351</v>
      </c>
      <c r="F265" s="184" t="s">
        <v>243</v>
      </c>
      <c r="G265" s="184" t="s">
        <v>1878</v>
      </c>
      <c r="H265" s="184">
        <v>202512.0</v>
      </c>
      <c r="I265" s="184" t="s">
        <v>1258</v>
      </c>
      <c r="J265" s="182"/>
      <c r="K265" s="184"/>
      <c r="L265" s="294" t="s">
        <v>1880</v>
      </c>
      <c r="M265" s="295" t="s">
        <v>3043</v>
      </c>
      <c r="N265" s="191"/>
      <c r="O265" s="192">
        <v>3.31</v>
      </c>
      <c r="P265" s="194"/>
      <c r="Q265" s="195">
        <f t="shared" ref="Q265:R265" si="294">(O265*24*3600*30/8)/100000</f>
        <v>10.7244</v>
      </c>
      <c r="R265" s="195">
        <f t="shared" si="294"/>
        <v>0</v>
      </c>
      <c r="S265" s="200">
        <v>0.0</v>
      </c>
      <c r="T265" s="201">
        <f t="shared" si="14"/>
        <v>1</v>
      </c>
      <c r="U265" s="201">
        <v>0.99</v>
      </c>
      <c r="V265" s="182">
        <v>720.0</v>
      </c>
      <c r="W265" s="182">
        <f t="shared" si="3"/>
        <v>0</v>
      </c>
      <c r="X265" s="203" t="s">
        <v>291</v>
      </c>
      <c r="Y265" s="204">
        <v>1300000.0</v>
      </c>
      <c r="Z265" s="182"/>
      <c r="AA265" s="182"/>
      <c r="AB265" s="182"/>
      <c r="AC265" s="182"/>
      <c r="AD265" s="182"/>
      <c r="AE265" s="206">
        <f t="shared" si="151"/>
        <v>1300000</v>
      </c>
      <c r="AF265" s="207">
        <f t="shared" si="5"/>
        <v>1300000</v>
      </c>
      <c r="AG265" s="184"/>
      <c r="AH265" s="184"/>
      <c r="AI265" s="184"/>
      <c r="AJ265" s="210" t="s">
        <v>1878</v>
      </c>
      <c r="AK265" s="38" t="s">
        <v>1258</v>
      </c>
      <c r="AL265" s="38"/>
      <c r="AM265" s="38" t="str">
        <f t="shared" si="293"/>
        <v>#REF!</v>
      </c>
      <c r="AN265" s="38" t="str">
        <f t="shared" si="168"/>
        <v>#REF!</v>
      </c>
      <c r="AO265" s="42">
        <v>1300000.0</v>
      </c>
      <c r="AP265" s="215" t="b">
        <f t="shared" si="8"/>
        <v>1</v>
      </c>
      <c r="AQ265" s="211"/>
      <c r="AR265" s="216">
        <f t="shared" si="9"/>
        <v>0</v>
      </c>
      <c r="AS265" s="217">
        <f t="shared" si="10"/>
        <v>0</v>
      </c>
      <c r="AT265" s="218">
        <f t="shared" si="11"/>
        <v>0</v>
      </c>
      <c r="AU265" s="453"/>
      <c r="AV265" s="46"/>
      <c r="AW265" s="46"/>
      <c r="AX265" s="46"/>
      <c r="AY265" s="46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56"/>
      <c r="BW265" s="56"/>
      <c r="BX265" s="56"/>
      <c r="BY265" s="56"/>
      <c r="BZ265" s="56"/>
      <c r="CA265" s="56"/>
      <c r="CB265" s="56"/>
      <c r="CC265" s="56"/>
      <c r="CD265" s="56"/>
    </row>
    <row r="266" ht="22.5" customHeight="1">
      <c r="A266" s="170">
        <f t="shared" si="12"/>
        <v>261</v>
      </c>
      <c r="B266" s="173" t="s">
        <v>2931</v>
      </c>
      <c r="C266" s="182" t="str">
        <f t="array" ref="C266">_xlfn.XLOOKUP(G266,DATABASE!$A$2:$A$806,DATABASE!$B$2:$B$806)</f>
        <v>Kantor Kas Baureno Jl.Raya Baureno, Ds. Pasinan RT.04/ RW.02, Bojonegoro</v>
      </c>
      <c r="D266" s="184" t="str">
        <f t="array" ref="D266">_xlfn.XLOOKUP(G266,DATABASE!$A$2:$A$808,DATABASE!$C$2:$C$808)</f>
        <v>KANTOR KAS</v>
      </c>
      <c r="E266" s="184" t="s">
        <v>351</v>
      </c>
      <c r="F266" s="184" t="s">
        <v>243</v>
      </c>
      <c r="G266" s="184" t="s">
        <v>1843</v>
      </c>
      <c r="H266" s="184">
        <v>202512.0</v>
      </c>
      <c r="I266" s="184" t="s">
        <v>461</v>
      </c>
      <c r="J266" s="182"/>
      <c r="K266" s="184"/>
      <c r="L266" s="294" t="s">
        <v>1845</v>
      </c>
      <c r="M266" s="295" t="s">
        <v>3044</v>
      </c>
      <c r="N266" s="191"/>
      <c r="O266" s="192">
        <v>0.57807</v>
      </c>
      <c r="P266" s="194"/>
      <c r="Q266" s="195">
        <f t="shared" ref="Q266:R266" si="295">(O266*24*3600*30/8)/100000</f>
        <v>1.8729468</v>
      </c>
      <c r="R266" s="195">
        <f t="shared" si="295"/>
        <v>0</v>
      </c>
      <c r="S266" s="200">
        <v>0.0</v>
      </c>
      <c r="T266" s="201">
        <f t="shared" si="14"/>
        <v>1</v>
      </c>
      <c r="U266" s="201">
        <v>0.99</v>
      </c>
      <c r="V266" s="182">
        <v>720.0</v>
      </c>
      <c r="W266" s="182">
        <f t="shared" si="3"/>
        <v>0</v>
      </c>
      <c r="X266" s="203" t="s">
        <v>291</v>
      </c>
      <c r="Y266" s="204">
        <v>2319819.0</v>
      </c>
      <c r="Z266" s="182"/>
      <c r="AA266" s="182"/>
      <c r="AB266" s="182"/>
      <c r="AC266" s="182"/>
      <c r="AD266" s="182"/>
      <c r="AE266" s="206">
        <f t="shared" si="151"/>
        <v>2319819</v>
      </c>
      <c r="AF266" s="207">
        <f t="shared" si="5"/>
        <v>2319819</v>
      </c>
      <c r="AG266" s="184"/>
      <c r="AH266" s="184"/>
      <c r="AI266" s="184"/>
      <c r="AJ266" s="210" t="s">
        <v>1843</v>
      </c>
      <c r="AK266" s="38" t="s">
        <v>461</v>
      </c>
      <c r="AL266" s="38"/>
      <c r="AM266" s="38" t="str">
        <f t="shared" si="293"/>
        <v>#REF!</v>
      </c>
      <c r="AN266" s="38" t="str">
        <f t="shared" si="168"/>
        <v>#REF!</v>
      </c>
      <c r="AO266" s="42">
        <v>2319819.0</v>
      </c>
      <c r="AP266" s="215" t="b">
        <f t="shared" si="8"/>
        <v>1</v>
      </c>
      <c r="AQ266" s="211"/>
      <c r="AR266" s="216">
        <f t="shared" si="9"/>
        <v>0</v>
      </c>
      <c r="AS266" s="217">
        <f t="shared" si="10"/>
        <v>0</v>
      </c>
      <c r="AT266" s="218">
        <f t="shared" si="11"/>
        <v>0</v>
      </c>
      <c r="AU266" s="453"/>
      <c r="AV266" s="46"/>
      <c r="AW266" s="46"/>
      <c r="AX266" s="46"/>
      <c r="AY266" s="46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56"/>
      <c r="BW266" s="56"/>
      <c r="BX266" s="56"/>
      <c r="BY266" s="56"/>
      <c r="BZ266" s="56"/>
      <c r="CA266" s="56"/>
      <c r="CB266" s="56"/>
      <c r="CC266" s="56"/>
      <c r="CD266" s="56"/>
    </row>
    <row r="267" ht="22.5" customHeight="1">
      <c r="A267" s="170">
        <f t="shared" si="12"/>
        <v>262</v>
      </c>
      <c r="B267" s="173" t="s">
        <v>2931</v>
      </c>
      <c r="C267" s="182" t="str">
        <f t="array" ref="C267">_xlfn.XLOOKUP(G267,DATABASE!$A$2:$A$806,DATABASE!$B$2:$B$806)</f>
        <v>Payment Point Dispenda Tk.II JL.Pahlawan 01 Bojonegoro</v>
      </c>
      <c r="D267" s="184" t="str">
        <f t="array" ref="D267">_xlfn.XLOOKUP(G267,DATABASE!$A$2:$A$808,DATABASE!$C$2:$C$808)</f>
        <v>PAYMENT POINT</v>
      </c>
      <c r="E267" s="184" t="s">
        <v>351</v>
      </c>
      <c r="F267" s="184" t="s">
        <v>243</v>
      </c>
      <c r="G267" s="184" t="s">
        <v>2065</v>
      </c>
      <c r="H267" s="184">
        <v>202512.0</v>
      </c>
      <c r="I267" s="184" t="s">
        <v>461</v>
      </c>
      <c r="J267" s="182"/>
      <c r="K267" s="184"/>
      <c r="L267" s="294" t="s">
        <v>2068</v>
      </c>
      <c r="M267" s="303">
        <v>42863.0</v>
      </c>
      <c r="N267" s="191"/>
      <c r="O267" s="192">
        <v>2.24273</v>
      </c>
      <c r="P267" s="194"/>
      <c r="Q267" s="195">
        <f t="shared" ref="Q267:R267" si="296">(O267*24*3600*30/8)/100000</f>
        <v>7.2664452</v>
      </c>
      <c r="R267" s="195">
        <f t="shared" si="296"/>
        <v>0</v>
      </c>
      <c r="S267" s="200">
        <v>0.0</v>
      </c>
      <c r="T267" s="201">
        <f t="shared" si="14"/>
        <v>1</v>
      </c>
      <c r="U267" s="201">
        <v>0.99</v>
      </c>
      <c r="V267" s="182">
        <v>720.0</v>
      </c>
      <c r="W267" s="182">
        <f t="shared" si="3"/>
        <v>0</v>
      </c>
      <c r="X267" s="203" t="s">
        <v>291</v>
      </c>
      <c r="Y267" s="204">
        <v>2319819.0</v>
      </c>
      <c r="Z267" s="182"/>
      <c r="AA267" s="182"/>
      <c r="AB267" s="182"/>
      <c r="AC267" s="182"/>
      <c r="AD267" s="182"/>
      <c r="AE267" s="206">
        <f t="shared" si="151"/>
        <v>2319819</v>
      </c>
      <c r="AF267" s="207">
        <f t="shared" si="5"/>
        <v>2319819</v>
      </c>
      <c r="AG267" s="184"/>
      <c r="AH267" s="184"/>
      <c r="AI267" s="184"/>
      <c r="AJ267" s="210" t="s">
        <v>2065</v>
      </c>
      <c r="AK267" s="38" t="s">
        <v>461</v>
      </c>
      <c r="AL267" s="38"/>
      <c r="AM267" s="38" t="str">
        <f t="shared" si="293"/>
        <v>#REF!</v>
      </c>
      <c r="AN267" s="38" t="str">
        <f t="shared" si="168"/>
        <v>#REF!</v>
      </c>
      <c r="AO267" s="42">
        <v>2319819.0</v>
      </c>
      <c r="AP267" s="215" t="b">
        <f t="shared" si="8"/>
        <v>1</v>
      </c>
      <c r="AQ267" s="211"/>
      <c r="AR267" s="216">
        <f t="shared" si="9"/>
        <v>0</v>
      </c>
      <c r="AS267" s="217">
        <f t="shared" si="10"/>
        <v>0</v>
      </c>
      <c r="AT267" s="218">
        <f t="shared" si="11"/>
        <v>0</v>
      </c>
      <c r="AU267" s="453"/>
      <c r="AV267" s="46"/>
      <c r="AW267" s="46"/>
      <c r="AX267" s="46"/>
      <c r="AY267" s="46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56"/>
      <c r="BW267" s="56"/>
      <c r="BX267" s="56"/>
      <c r="BY267" s="56"/>
      <c r="BZ267" s="56"/>
      <c r="CA267" s="56"/>
      <c r="CB267" s="56"/>
      <c r="CC267" s="56"/>
      <c r="CD267" s="56"/>
    </row>
    <row r="268" ht="22.5" customHeight="1">
      <c r="A268" s="170">
        <f t="shared" si="12"/>
        <v>263</v>
      </c>
      <c r="B268" s="173" t="s">
        <v>2931</v>
      </c>
      <c r="C268" s="182" t="str">
        <f t="array" ref="C268">_xlfn.XLOOKUP(G268,DATABASE!$A$2:$A$806,DATABASE!$B$2:$B$806)</f>
        <v>Kantor Kas Sugihwaras Jl. Raya Kec. Sugihwaras Bojonegoro</v>
      </c>
      <c r="D268" s="184" t="str">
        <f t="array" ref="D268">_xlfn.XLOOKUP(G268,DATABASE!$A$2:$A$808,DATABASE!$C$2:$C$808)</f>
        <v>KANTOR KAS</v>
      </c>
      <c r="E268" s="184" t="s">
        <v>351</v>
      </c>
      <c r="F268" s="184" t="s">
        <v>243</v>
      </c>
      <c r="G268" s="184" t="s">
        <v>2196</v>
      </c>
      <c r="H268" s="184">
        <v>202512.0</v>
      </c>
      <c r="I268" s="184" t="s">
        <v>461</v>
      </c>
      <c r="J268" s="182"/>
      <c r="K268" s="184"/>
      <c r="L268" s="294" t="s">
        <v>2198</v>
      </c>
      <c r="M268" s="295" t="s">
        <v>3017</v>
      </c>
      <c r="N268" s="191"/>
      <c r="O268" s="192">
        <v>0.17011</v>
      </c>
      <c r="P268" s="194"/>
      <c r="Q268" s="195">
        <f t="shared" ref="Q268:R268" si="297">(O268*24*3600*30/8)/100000</f>
        <v>0.5511564</v>
      </c>
      <c r="R268" s="195">
        <f t="shared" si="297"/>
        <v>0</v>
      </c>
      <c r="S268" s="200">
        <v>0.0</v>
      </c>
      <c r="T268" s="201">
        <f t="shared" si="14"/>
        <v>1</v>
      </c>
      <c r="U268" s="201">
        <v>0.99</v>
      </c>
      <c r="V268" s="182">
        <v>720.0</v>
      </c>
      <c r="W268" s="182">
        <f t="shared" si="3"/>
        <v>0</v>
      </c>
      <c r="X268" s="203" t="s">
        <v>291</v>
      </c>
      <c r="Y268" s="204">
        <v>2319819.0</v>
      </c>
      <c r="Z268" s="182"/>
      <c r="AA268" s="182"/>
      <c r="AB268" s="182"/>
      <c r="AC268" s="182"/>
      <c r="AD268" s="182"/>
      <c r="AE268" s="206">
        <f t="shared" si="151"/>
        <v>2319819</v>
      </c>
      <c r="AF268" s="207">
        <f t="shared" si="5"/>
        <v>2319819</v>
      </c>
      <c r="AG268" s="184"/>
      <c r="AH268" s="184"/>
      <c r="AI268" s="184"/>
      <c r="AJ268" s="210" t="s">
        <v>2196</v>
      </c>
      <c r="AK268" s="38" t="s">
        <v>461</v>
      </c>
      <c r="AL268" s="38"/>
      <c r="AM268" s="38" t="str">
        <f t="shared" si="293"/>
        <v>#REF!</v>
      </c>
      <c r="AN268" s="38" t="str">
        <f t="shared" si="168"/>
        <v>#REF!</v>
      </c>
      <c r="AO268" s="42">
        <v>2319819.0</v>
      </c>
      <c r="AP268" s="215" t="b">
        <f t="shared" si="8"/>
        <v>1</v>
      </c>
      <c r="AQ268" s="211"/>
      <c r="AR268" s="216">
        <f t="shared" si="9"/>
        <v>0</v>
      </c>
      <c r="AS268" s="217">
        <f t="shared" si="10"/>
        <v>0</v>
      </c>
      <c r="AT268" s="218">
        <f t="shared" si="11"/>
        <v>0</v>
      </c>
      <c r="AU268" s="453"/>
      <c r="AV268" s="46"/>
      <c r="AW268" s="46"/>
      <c r="AX268" s="46"/>
      <c r="AY268" s="46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56"/>
      <c r="BW268" s="56"/>
      <c r="BX268" s="56"/>
      <c r="BY268" s="56"/>
      <c r="BZ268" s="56"/>
      <c r="CA268" s="56"/>
      <c r="CB268" s="56"/>
      <c r="CC268" s="56"/>
      <c r="CD268" s="56"/>
    </row>
    <row r="269" ht="22.5" customHeight="1">
      <c r="A269" s="170">
        <f t="shared" si="12"/>
        <v>264</v>
      </c>
      <c r="B269" s="173" t="s">
        <v>2931</v>
      </c>
      <c r="C269" s="182" t="str">
        <f t="array" ref="C269">_xlfn.XLOOKUP(G269,DATABASE!$A$2:$A$806,DATABASE!$B$2:$B$806)</f>
        <v>ATM RSUD Sumberejo Jl.Raya Bojonegoro – Babat Kec Sumberrejo, Bojonegoro</v>
      </c>
      <c r="D269" s="184" t="str">
        <f t="array" ref="D269">_xlfn.XLOOKUP(G269,DATABASE!$A$2:$A$808,DATABASE!$C$2:$C$808)</f>
        <v>ATM</v>
      </c>
      <c r="E269" s="184" t="s">
        <v>351</v>
      </c>
      <c r="F269" s="184" t="s">
        <v>243</v>
      </c>
      <c r="G269" s="184" t="s">
        <v>1882</v>
      </c>
      <c r="H269" s="184">
        <v>202512.0</v>
      </c>
      <c r="I269" s="184" t="s">
        <v>2710</v>
      </c>
      <c r="J269" s="182"/>
      <c r="K269" s="184"/>
      <c r="L269" s="294" t="s">
        <v>1884</v>
      </c>
      <c r="M269" s="303">
        <v>43648.0</v>
      </c>
      <c r="N269" s="191"/>
      <c r="O269" s="192">
        <v>33.67</v>
      </c>
      <c r="P269" s="194"/>
      <c r="Q269" s="195">
        <f t="shared" ref="Q269:R269" si="298">(O269*24*3600*30/8)/100000</f>
        <v>109.0908</v>
      </c>
      <c r="R269" s="195">
        <f t="shared" si="298"/>
        <v>0</v>
      </c>
      <c r="S269" s="200">
        <v>0.0</v>
      </c>
      <c r="T269" s="201">
        <f t="shared" si="14"/>
        <v>1</v>
      </c>
      <c r="U269" s="201">
        <v>0.99</v>
      </c>
      <c r="V269" s="182">
        <v>720.0</v>
      </c>
      <c r="W269" s="182">
        <f t="shared" si="3"/>
        <v>0</v>
      </c>
      <c r="X269" s="203" t="s">
        <v>291</v>
      </c>
      <c r="Y269" s="204">
        <v>1300000.0</v>
      </c>
      <c r="Z269" s="182"/>
      <c r="AA269" s="182"/>
      <c r="AB269" s="182"/>
      <c r="AC269" s="182"/>
      <c r="AD269" s="182"/>
      <c r="AE269" s="206">
        <f t="shared" si="151"/>
        <v>1300000</v>
      </c>
      <c r="AF269" s="207">
        <f t="shared" si="5"/>
        <v>1300000</v>
      </c>
      <c r="AG269" s="184"/>
      <c r="AH269" s="184"/>
      <c r="AI269" s="428"/>
      <c r="AJ269" s="210" t="s">
        <v>1882</v>
      </c>
      <c r="AK269" s="38" t="s">
        <v>1258</v>
      </c>
      <c r="AL269" s="38"/>
      <c r="AM269" s="38" t="str">
        <f t="shared" si="293"/>
        <v>#REF!</v>
      </c>
      <c r="AN269" s="38" t="b">
        <v>1</v>
      </c>
      <c r="AO269" s="42">
        <v>1300000.0</v>
      </c>
      <c r="AP269" s="215" t="b">
        <f t="shared" si="8"/>
        <v>1</v>
      </c>
      <c r="AQ269" s="211"/>
      <c r="AR269" s="216">
        <f t="shared" si="9"/>
        <v>0</v>
      </c>
      <c r="AS269" s="217">
        <f t="shared" si="10"/>
        <v>0</v>
      </c>
      <c r="AT269" s="218">
        <f t="shared" si="11"/>
        <v>0</v>
      </c>
      <c r="AU269" s="453"/>
      <c r="AV269" s="46"/>
      <c r="AW269" s="46"/>
      <c r="AX269" s="46"/>
      <c r="AY269" s="46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56"/>
      <c r="BW269" s="56"/>
      <c r="BX269" s="56"/>
      <c r="BY269" s="56"/>
      <c r="BZ269" s="56"/>
      <c r="CA269" s="56"/>
      <c r="CB269" s="56"/>
      <c r="CC269" s="56"/>
      <c r="CD269" s="56"/>
    </row>
    <row r="270" ht="22.5" customHeight="1">
      <c r="A270" s="170">
        <f t="shared" si="12"/>
        <v>265</v>
      </c>
      <c r="B270" s="173" t="s">
        <v>2931</v>
      </c>
      <c r="C270" s="182" t="str">
        <f t="array" ref="C270">_xlfn.XLOOKUP(G270,DATABASE!$A$2:$A$806,DATABASE!$B$2:$B$806)</f>
        <v>ATM Sistem Administrasi Manunggal Satu Atap Jl.Teuku umar 141 Bojonegoro</v>
      </c>
      <c r="D270" s="184" t="str">
        <f t="array" ref="D270">_xlfn.XLOOKUP(G270,DATABASE!$A$2:$A$808,DATABASE!$C$2:$C$808)</f>
        <v>ATM</v>
      </c>
      <c r="E270" s="184" t="s">
        <v>351</v>
      </c>
      <c r="F270" s="184" t="s">
        <v>243</v>
      </c>
      <c r="G270" s="184" t="s">
        <v>1951</v>
      </c>
      <c r="H270" s="184">
        <v>202512.0</v>
      </c>
      <c r="I270" s="184" t="s">
        <v>1258</v>
      </c>
      <c r="J270" s="182"/>
      <c r="K270" s="184"/>
      <c r="L270" s="294" t="s">
        <v>1953</v>
      </c>
      <c r="M270" s="295" t="s">
        <v>3045</v>
      </c>
      <c r="N270" s="191"/>
      <c r="O270" s="192">
        <v>35.1</v>
      </c>
      <c r="P270" s="194"/>
      <c r="Q270" s="195">
        <f t="shared" ref="Q270:R270" si="299">(O270*24*3600*30/8)/100000</f>
        <v>113.724</v>
      </c>
      <c r="R270" s="195">
        <f t="shared" si="299"/>
        <v>0</v>
      </c>
      <c r="S270" s="200">
        <v>0.0</v>
      </c>
      <c r="T270" s="201">
        <f t="shared" si="14"/>
        <v>1</v>
      </c>
      <c r="U270" s="201">
        <v>0.99</v>
      </c>
      <c r="V270" s="182">
        <v>720.0</v>
      </c>
      <c r="W270" s="182">
        <f t="shared" si="3"/>
        <v>0</v>
      </c>
      <c r="X270" s="203" t="s">
        <v>291</v>
      </c>
      <c r="Y270" s="204">
        <v>1300000.0</v>
      </c>
      <c r="Z270" s="182"/>
      <c r="AA270" s="182"/>
      <c r="AB270" s="182"/>
      <c r="AC270" s="182"/>
      <c r="AD270" s="182"/>
      <c r="AE270" s="206">
        <f t="shared" si="151"/>
        <v>1300000</v>
      </c>
      <c r="AF270" s="207">
        <f t="shared" si="5"/>
        <v>1300000</v>
      </c>
      <c r="AG270" s="184"/>
      <c r="AH270" s="184"/>
      <c r="AI270" s="184"/>
      <c r="AJ270" s="210" t="s">
        <v>1951</v>
      </c>
      <c r="AK270" s="38" t="s">
        <v>1258</v>
      </c>
      <c r="AL270" s="38"/>
      <c r="AM270" s="38" t="str">
        <f t="shared" si="293"/>
        <v>#REF!</v>
      </c>
      <c r="AN270" s="38" t="str">
        <f t="shared" ref="AN270:AN321" si="301">AM270=AK270</f>
        <v>#REF!</v>
      </c>
      <c r="AO270" s="42">
        <v>1300000.0</v>
      </c>
      <c r="AP270" s="215" t="b">
        <f t="shared" si="8"/>
        <v>1</v>
      </c>
      <c r="AQ270" s="211"/>
      <c r="AR270" s="216">
        <f t="shared" si="9"/>
        <v>0</v>
      </c>
      <c r="AS270" s="217">
        <f t="shared" si="10"/>
        <v>0</v>
      </c>
      <c r="AT270" s="218">
        <f t="shared" si="11"/>
        <v>0</v>
      </c>
      <c r="AU270" s="453"/>
      <c r="AV270" s="46"/>
      <c r="AW270" s="46"/>
      <c r="AX270" s="46"/>
      <c r="AY270" s="46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56"/>
      <c r="BW270" s="56"/>
      <c r="BX270" s="56"/>
      <c r="BY270" s="56"/>
      <c r="BZ270" s="56"/>
      <c r="CA270" s="56"/>
      <c r="CB270" s="56"/>
      <c r="CC270" s="56"/>
      <c r="CD270" s="56"/>
    </row>
    <row r="271" ht="22.5" customHeight="1">
      <c r="A271" s="170">
        <f t="shared" si="12"/>
        <v>266</v>
      </c>
      <c r="B271" s="173" t="s">
        <v>2931</v>
      </c>
      <c r="C271" s="182" t="str">
        <f t="array" ref="C271">_xlfn.XLOOKUP(G271,DATABASE!$A$2:$A$806,DATABASE!$B$2:$B$806)</f>
        <v>ATM Pemkab Bojonegoro Jl.Mas Tumapel 01, Bojonegoro</v>
      </c>
      <c r="D271" s="184" t="str">
        <f t="array" ref="D271">_xlfn.XLOOKUP(G271,DATABASE!$A$2:$A$808,DATABASE!$C$2:$C$808)</f>
        <v>ATM</v>
      </c>
      <c r="E271" s="184" t="s">
        <v>351</v>
      </c>
      <c r="F271" s="184" t="s">
        <v>243</v>
      </c>
      <c r="G271" s="184" t="s">
        <v>2390</v>
      </c>
      <c r="H271" s="184">
        <v>202512.0</v>
      </c>
      <c r="I271" s="184" t="s">
        <v>1258</v>
      </c>
      <c r="J271" s="182"/>
      <c r="K271" s="184"/>
      <c r="L271" s="294" t="s">
        <v>2392</v>
      </c>
      <c r="M271" s="295" t="s">
        <v>3046</v>
      </c>
      <c r="N271" s="191"/>
      <c r="O271" s="192">
        <v>1.25793</v>
      </c>
      <c r="P271" s="194"/>
      <c r="Q271" s="195">
        <f t="shared" ref="Q271:R271" si="300">(O271*24*3600*30/8)/100000</f>
        <v>4.0756932</v>
      </c>
      <c r="R271" s="195">
        <f t="shared" si="300"/>
        <v>0</v>
      </c>
      <c r="S271" s="200">
        <v>0.0</v>
      </c>
      <c r="T271" s="201">
        <f t="shared" si="14"/>
        <v>1</v>
      </c>
      <c r="U271" s="201">
        <v>0.99</v>
      </c>
      <c r="V271" s="182">
        <v>720.0</v>
      </c>
      <c r="W271" s="182">
        <f t="shared" si="3"/>
        <v>0</v>
      </c>
      <c r="X271" s="203" t="s">
        <v>291</v>
      </c>
      <c r="Y271" s="204">
        <v>1300000.0</v>
      </c>
      <c r="Z271" s="182"/>
      <c r="AA271" s="182"/>
      <c r="AB271" s="182"/>
      <c r="AC271" s="182"/>
      <c r="AD271" s="182"/>
      <c r="AE271" s="206">
        <f t="shared" si="151"/>
        <v>1300000</v>
      </c>
      <c r="AF271" s="207">
        <f t="shared" si="5"/>
        <v>1300000</v>
      </c>
      <c r="AG271" s="184"/>
      <c r="AH271" s="184"/>
      <c r="AI271" s="184"/>
      <c r="AJ271" s="210" t="s">
        <v>2390</v>
      </c>
      <c r="AK271" s="38" t="s">
        <v>1258</v>
      </c>
      <c r="AL271" s="38"/>
      <c r="AM271" s="41" t="s">
        <v>1258</v>
      </c>
      <c r="AN271" s="38" t="b">
        <f t="shared" si="301"/>
        <v>1</v>
      </c>
      <c r="AO271" s="42">
        <v>1300000.0</v>
      </c>
      <c r="AP271" s="215" t="b">
        <f t="shared" si="8"/>
        <v>1</v>
      </c>
      <c r="AQ271" s="211"/>
      <c r="AR271" s="216">
        <f t="shared" si="9"/>
        <v>0</v>
      </c>
      <c r="AS271" s="217">
        <f t="shared" si="10"/>
        <v>0</v>
      </c>
      <c r="AT271" s="218">
        <f t="shared" si="11"/>
        <v>0</v>
      </c>
      <c r="AU271" s="453"/>
      <c r="AV271" s="46"/>
      <c r="AW271" s="46"/>
      <c r="AX271" s="46"/>
      <c r="AY271" s="46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56"/>
      <c r="BW271" s="56"/>
      <c r="BX271" s="56"/>
      <c r="BY271" s="56"/>
      <c r="BZ271" s="56"/>
      <c r="CA271" s="56"/>
      <c r="CB271" s="56"/>
      <c r="CC271" s="56"/>
      <c r="CD271" s="56"/>
    </row>
    <row r="272" ht="22.5" customHeight="1">
      <c r="A272" s="170">
        <f t="shared" si="12"/>
        <v>267</v>
      </c>
      <c r="B272" s="173" t="s">
        <v>2931</v>
      </c>
      <c r="C272" s="182" t="str">
        <f t="array" ref="C272">_xlfn.XLOOKUP(G272,DATABASE!$A$2:$A$806,DATABASE!$B$2:$B$806)</f>
        <v>ATM Mall Pelayanan Publik Bojonegoro, Jl. Veteran 34, Sukorejo, Bojonegoro</v>
      </c>
      <c r="D272" s="184" t="str">
        <f t="array" ref="D272">_xlfn.XLOOKUP(G272,DATABASE!$A$2:$A$808,DATABASE!$C$2:$C$808)</f>
        <v>ATM</v>
      </c>
      <c r="E272" s="184" t="s">
        <v>351</v>
      </c>
      <c r="F272" s="184" t="s">
        <v>243</v>
      </c>
      <c r="G272" s="184" t="s">
        <v>2364</v>
      </c>
      <c r="H272" s="184">
        <v>202512.0</v>
      </c>
      <c r="I272" s="184" t="s">
        <v>1258</v>
      </c>
      <c r="J272" s="182"/>
      <c r="K272" s="184"/>
      <c r="L272" s="294" t="s">
        <v>2366</v>
      </c>
      <c r="M272" s="303">
        <v>43840.0</v>
      </c>
      <c r="N272" s="191"/>
      <c r="O272" s="192">
        <v>2.86</v>
      </c>
      <c r="P272" s="194"/>
      <c r="Q272" s="195">
        <f t="shared" ref="Q272:R272" si="302">(O272*24*3600*30/8)/100000</f>
        <v>9.2664</v>
      </c>
      <c r="R272" s="195">
        <f t="shared" si="302"/>
        <v>0</v>
      </c>
      <c r="S272" s="200">
        <v>0.0</v>
      </c>
      <c r="T272" s="201">
        <f t="shared" si="14"/>
        <v>1</v>
      </c>
      <c r="U272" s="201">
        <v>0.99</v>
      </c>
      <c r="V272" s="182">
        <v>720.0</v>
      </c>
      <c r="W272" s="182">
        <f t="shared" si="3"/>
        <v>0</v>
      </c>
      <c r="X272" s="203" t="s">
        <v>291</v>
      </c>
      <c r="Y272" s="204">
        <v>1300000.0</v>
      </c>
      <c r="Z272" s="182"/>
      <c r="AA272" s="182"/>
      <c r="AB272" s="182"/>
      <c r="AC272" s="182"/>
      <c r="AD272" s="182"/>
      <c r="AE272" s="206">
        <f t="shared" si="151"/>
        <v>1300000</v>
      </c>
      <c r="AF272" s="207">
        <f t="shared" si="5"/>
        <v>1300000</v>
      </c>
      <c r="AG272" s="184"/>
      <c r="AH272" s="184"/>
      <c r="AI272" s="184"/>
      <c r="AJ272" s="210" t="s">
        <v>2364</v>
      </c>
      <c r="AK272" s="38" t="s">
        <v>1258</v>
      </c>
      <c r="AL272" s="38"/>
      <c r="AM272" s="41" t="s">
        <v>1258</v>
      </c>
      <c r="AN272" s="38" t="b">
        <f t="shared" si="301"/>
        <v>1</v>
      </c>
      <c r="AO272" s="42">
        <v>1300000.0</v>
      </c>
      <c r="AP272" s="215" t="b">
        <f t="shared" si="8"/>
        <v>1</v>
      </c>
      <c r="AQ272" s="211"/>
      <c r="AR272" s="216">
        <f t="shared" si="9"/>
        <v>0</v>
      </c>
      <c r="AS272" s="217">
        <f t="shared" si="10"/>
        <v>0</v>
      </c>
      <c r="AT272" s="218">
        <f t="shared" si="11"/>
        <v>0</v>
      </c>
      <c r="AU272" s="453"/>
      <c r="AV272" s="46"/>
      <c r="AW272" s="46"/>
      <c r="AX272" s="46"/>
      <c r="AY272" s="46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56"/>
      <c r="BW272" s="56"/>
      <c r="BX272" s="56"/>
      <c r="BY272" s="56"/>
      <c r="BZ272" s="56"/>
      <c r="CA272" s="56"/>
      <c r="CB272" s="56"/>
      <c r="CC272" s="56"/>
      <c r="CD272" s="56"/>
    </row>
    <row r="273" ht="22.5" customHeight="1">
      <c r="A273" s="170">
        <f t="shared" si="12"/>
        <v>268</v>
      </c>
      <c r="B273" s="173" t="s">
        <v>2931</v>
      </c>
      <c r="C273" s="182" t="str">
        <f t="array" ref="C273">_xlfn.XLOOKUP(G273,DATABASE!$A$2:$A$806,DATABASE!$B$2:$B$806)</f>
        <v>Payment Point RSUD Bojonegoro Baru Jl Veteran Sukorejo Bojonegoro</v>
      </c>
      <c r="D273" s="184" t="str">
        <f t="array" ref="D273">_xlfn.XLOOKUP(G273,DATABASE!$A$2:$A$808,DATABASE!$C$2:$C$808)</f>
        <v>PAYMENT POINT</v>
      </c>
      <c r="E273" s="184" t="s">
        <v>351</v>
      </c>
      <c r="F273" s="184" t="s">
        <v>243</v>
      </c>
      <c r="G273" s="184" t="s">
        <v>2329</v>
      </c>
      <c r="H273" s="184">
        <v>202512.0</v>
      </c>
      <c r="I273" s="184" t="s">
        <v>461</v>
      </c>
      <c r="J273" s="182"/>
      <c r="K273" s="184"/>
      <c r="L273" s="294" t="s">
        <v>2331</v>
      </c>
      <c r="M273" s="295" t="s">
        <v>3047</v>
      </c>
      <c r="N273" s="191"/>
      <c r="O273" s="192">
        <v>34.45</v>
      </c>
      <c r="P273" s="194"/>
      <c r="Q273" s="195">
        <f t="shared" ref="Q273:R273" si="303">(O273*24*3600*30/8)/100000</f>
        <v>111.618</v>
      </c>
      <c r="R273" s="195">
        <f t="shared" si="303"/>
        <v>0</v>
      </c>
      <c r="S273" s="200">
        <v>0.0</v>
      </c>
      <c r="T273" s="201">
        <f t="shared" si="14"/>
        <v>1</v>
      </c>
      <c r="U273" s="201">
        <v>0.99</v>
      </c>
      <c r="V273" s="182">
        <v>720.0</v>
      </c>
      <c r="W273" s="182">
        <f t="shared" si="3"/>
        <v>0</v>
      </c>
      <c r="X273" s="203" t="s">
        <v>291</v>
      </c>
      <c r="Y273" s="204">
        <v>2319819.0</v>
      </c>
      <c r="Z273" s="182"/>
      <c r="AA273" s="182"/>
      <c r="AB273" s="182"/>
      <c r="AC273" s="182"/>
      <c r="AD273" s="182"/>
      <c r="AE273" s="206">
        <f t="shared" si="151"/>
        <v>2319819</v>
      </c>
      <c r="AF273" s="207">
        <f t="shared" si="5"/>
        <v>2319819</v>
      </c>
      <c r="AG273" s="184"/>
      <c r="AH273" s="184"/>
      <c r="AI273" s="184"/>
      <c r="AJ273" s="210" t="s">
        <v>2329</v>
      </c>
      <c r="AK273" s="38" t="s">
        <v>461</v>
      </c>
      <c r="AL273" s="38"/>
      <c r="AM273" s="38" t="s">
        <v>461</v>
      </c>
      <c r="AN273" s="38" t="b">
        <f t="shared" si="301"/>
        <v>1</v>
      </c>
      <c r="AO273" s="42">
        <v>2319819.0</v>
      </c>
      <c r="AP273" s="215" t="b">
        <f t="shared" si="8"/>
        <v>1</v>
      </c>
      <c r="AQ273" s="211"/>
      <c r="AR273" s="216">
        <f t="shared" si="9"/>
        <v>0</v>
      </c>
      <c r="AS273" s="217">
        <f t="shared" si="10"/>
        <v>0</v>
      </c>
      <c r="AT273" s="218">
        <f t="shared" si="11"/>
        <v>0</v>
      </c>
      <c r="AU273" s="453"/>
      <c r="AV273" s="46"/>
      <c r="AW273" s="46"/>
      <c r="AX273" s="46"/>
      <c r="AY273" s="46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56"/>
      <c r="BW273" s="56"/>
      <c r="BX273" s="56"/>
      <c r="BY273" s="56"/>
      <c r="BZ273" s="56"/>
      <c r="CA273" s="56"/>
      <c r="CB273" s="56"/>
      <c r="CC273" s="56"/>
      <c r="CD273" s="56"/>
    </row>
    <row r="274" ht="22.5" customHeight="1">
      <c r="A274" s="170">
        <f t="shared" si="12"/>
        <v>269</v>
      </c>
      <c r="B274" s="173" t="s">
        <v>2931</v>
      </c>
      <c r="C274" s="182" t="str">
        <f t="array" ref="C274">_xlfn.XLOOKUP(G274,DATABASE!$A$2:$A$806,DATABASE!$B$2:$B$806)</f>
        <v>ATM RSUD Padangan JL. Dr Sutomo, Bojonegoro</v>
      </c>
      <c r="D274" s="184" t="str">
        <f t="array" ref="D274">_xlfn.XLOOKUP(G274,DATABASE!$A$2:$A$808,DATABASE!$C$2:$C$808)</f>
        <v>ATM</v>
      </c>
      <c r="E274" s="184" t="s">
        <v>351</v>
      </c>
      <c r="F274" s="184" t="s">
        <v>243</v>
      </c>
      <c r="G274" s="184" t="s">
        <v>2487</v>
      </c>
      <c r="H274" s="184">
        <v>202512.0</v>
      </c>
      <c r="I274" s="184" t="s">
        <v>1258</v>
      </c>
      <c r="J274" s="182"/>
      <c r="K274" s="184"/>
      <c r="L274" s="294" t="s">
        <v>2489</v>
      </c>
      <c r="M274" s="295" t="s">
        <v>3049</v>
      </c>
      <c r="N274" s="191"/>
      <c r="O274" s="192">
        <v>30.98</v>
      </c>
      <c r="P274" s="194"/>
      <c r="Q274" s="195">
        <f t="shared" ref="Q274:R274" si="304">(O274*24*3600*30/8)/100000</f>
        <v>100.3752</v>
      </c>
      <c r="R274" s="195">
        <f t="shared" si="304"/>
        <v>0</v>
      </c>
      <c r="S274" s="200">
        <v>0.0</v>
      </c>
      <c r="T274" s="201">
        <f t="shared" si="14"/>
        <v>1</v>
      </c>
      <c r="U274" s="201">
        <v>0.99</v>
      </c>
      <c r="V274" s="182">
        <v>720.0</v>
      </c>
      <c r="W274" s="182">
        <f t="shared" si="3"/>
        <v>0</v>
      </c>
      <c r="X274" s="203" t="s">
        <v>291</v>
      </c>
      <c r="Y274" s="204">
        <v>1300000.0</v>
      </c>
      <c r="Z274" s="182"/>
      <c r="AA274" s="182"/>
      <c r="AB274" s="182"/>
      <c r="AC274" s="182"/>
      <c r="AD274" s="182"/>
      <c r="AE274" s="206">
        <f t="shared" si="151"/>
        <v>1300000</v>
      </c>
      <c r="AF274" s="207">
        <f t="shared" si="5"/>
        <v>1300000</v>
      </c>
      <c r="AG274" s="184"/>
      <c r="AH274" s="184"/>
      <c r="AI274" s="184"/>
      <c r="AJ274" s="210" t="s">
        <v>2487</v>
      </c>
      <c r="AK274" s="38" t="s">
        <v>1258</v>
      </c>
      <c r="AL274" s="38"/>
      <c r="AM274" s="41" t="s">
        <v>1258</v>
      </c>
      <c r="AN274" s="38" t="b">
        <f t="shared" si="301"/>
        <v>1</v>
      </c>
      <c r="AO274" s="42">
        <v>1300000.0</v>
      </c>
      <c r="AP274" s="215" t="b">
        <f t="shared" si="8"/>
        <v>1</v>
      </c>
      <c r="AQ274" s="211"/>
      <c r="AR274" s="216">
        <f t="shared" si="9"/>
        <v>0</v>
      </c>
      <c r="AS274" s="217">
        <f t="shared" si="10"/>
        <v>0</v>
      </c>
      <c r="AT274" s="218">
        <f t="shared" si="11"/>
        <v>0</v>
      </c>
      <c r="AU274" s="453"/>
      <c r="AV274" s="46"/>
      <c r="AW274" s="46"/>
      <c r="AX274" s="46"/>
      <c r="AY274" s="46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56"/>
      <c r="BW274" s="56"/>
      <c r="BX274" s="56"/>
      <c r="BY274" s="56"/>
      <c r="BZ274" s="56"/>
      <c r="CA274" s="56"/>
      <c r="CB274" s="56"/>
      <c r="CC274" s="56"/>
      <c r="CD274" s="56"/>
    </row>
    <row r="275" ht="22.5" customHeight="1">
      <c r="A275" s="170">
        <f t="shared" si="12"/>
        <v>270</v>
      </c>
      <c r="B275" s="173" t="s">
        <v>2931</v>
      </c>
      <c r="C275" s="182" t="str">
        <f t="array" ref="C275">_xlfn.XLOOKUP(G275,DATABASE!$A$2:$A$806,DATABASE!$B$2:$B$806)</f>
        <v>ATM RS Fatma Kab Bojonegoro Jl. Lettu Suyitno,Campurrejo,Bojonegoro</v>
      </c>
      <c r="D275" s="184" t="str">
        <f t="array" ref="D275">_xlfn.XLOOKUP(G275,DATABASE!$A$2:$A$808,DATABASE!$C$2:$C$808)</f>
        <v>ATM</v>
      </c>
      <c r="E275" s="184" t="s">
        <v>351</v>
      </c>
      <c r="F275" s="184" t="s">
        <v>243</v>
      </c>
      <c r="G275" s="184" t="s">
        <v>2499</v>
      </c>
      <c r="H275" s="184">
        <v>202512.0</v>
      </c>
      <c r="I275" s="184" t="s">
        <v>1258</v>
      </c>
      <c r="J275" s="182"/>
      <c r="K275" s="184"/>
      <c r="L275" s="294" t="s">
        <v>2501</v>
      </c>
      <c r="M275" s="295" t="s">
        <v>3050</v>
      </c>
      <c r="N275" s="191"/>
      <c r="O275" s="192">
        <v>4.550000000000001</v>
      </c>
      <c r="P275" s="194"/>
      <c r="Q275" s="195">
        <f t="shared" ref="Q275:R275" si="305">(O275*24*3600*30/8)/100000</f>
        <v>14.742</v>
      </c>
      <c r="R275" s="195">
        <f t="shared" si="305"/>
        <v>0</v>
      </c>
      <c r="S275" s="200">
        <v>0.0</v>
      </c>
      <c r="T275" s="201">
        <f t="shared" si="14"/>
        <v>1</v>
      </c>
      <c r="U275" s="201">
        <v>0.99</v>
      </c>
      <c r="V275" s="182">
        <v>720.0</v>
      </c>
      <c r="W275" s="182">
        <f t="shared" si="3"/>
        <v>0</v>
      </c>
      <c r="X275" s="203" t="s">
        <v>291</v>
      </c>
      <c r="Y275" s="204">
        <v>1300000.0</v>
      </c>
      <c r="Z275" s="182"/>
      <c r="AA275" s="182"/>
      <c r="AB275" s="182"/>
      <c r="AC275" s="182"/>
      <c r="AD275" s="182"/>
      <c r="AE275" s="206">
        <f t="shared" si="151"/>
        <v>1300000</v>
      </c>
      <c r="AF275" s="207">
        <f t="shared" si="5"/>
        <v>1300000</v>
      </c>
      <c r="AG275" s="184"/>
      <c r="AH275" s="184"/>
      <c r="AI275" s="184"/>
      <c r="AJ275" s="210" t="s">
        <v>2499</v>
      </c>
      <c r="AK275" s="38" t="s">
        <v>1258</v>
      </c>
      <c r="AL275" s="38"/>
      <c r="AM275" s="41" t="s">
        <v>1258</v>
      </c>
      <c r="AN275" s="38" t="b">
        <f t="shared" si="301"/>
        <v>1</v>
      </c>
      <c r="AO275" s="42">
        <v>1300000.0</v>
      </c>
      <c r="AP275" s="215" t="b">
        <f t="shared" si="8"/>
        <v>1</v>
      </c>
      <c r="AQ275" s="211"/>
      <c r="AR275" s="216">
        <f t="shared" si="9"/>
        <v>0</v>
      </c>
      <c r="AS275" s="217">
        <f t="shared" si="10"/>
        <v>0</v>
      </c>
      <c r="AT275" s="218">
        <f t="shared" si="11"/>
        <v>0</v>
      </c>
      <c r="AU275" s="453"/>
      <c r="AV275" s="46"/>
      <c r="AW275" s="46"/>
      <c r="AX275" s="46"/>
      <c r="AY275" s="46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56"/>
      <c r="BW275" s="56"/>
      <c r="BX275" s="56"/>
      <c r="BY275" s="56"/>
      <c r="BZ275" s="56"/>
      <c r="CA275" s="56"/>
      <c r="CB275" s="56"/>
      <c r="CC275" s="56"/>
      <c r="CD275" s="56"/>
    </row>
    <row r="276" ht="22.5" customHeight="1">
      <c r="A276" s="170">
        <f t="shared" si="12"/>
        <v>271</v>
      </c>
      <c r="B276" s="173" t="s">
        <v>2931</v>
      </c>
      <c r="C276" s="182" t="str">
        <f t="array" ref="C276">_xlfn.XLOOKUP(G276,DATABASE!$A$2:$A$806,DATABASE!$B$2:$B$806)</f>
        <v>Kantor Fungsional Pemkab Bojonegoro, JL Mas Tumapel 01 DPRD, Bojonegoro</v>
      </c>
      <c r="D276" s="184" t="str">
        <f t="array" ref="D276">_xlfn.XLOOKUP(G276,DATABASE!$A$2:$A$808,DATABASE!$C$2:$C$808)</f>
        <v>KANTOR FUNGSIONAL</v>
      </c>
      <c r="E276" s="184" t="s">
        <v>351</v>
      </c>
      <c r="F276" s="184" t="s">
        <v>243</v>
      </c>
      <c r="G276" s="184" t="s">
        <v>512</v>
      </c>
      <c r="H276" s="184">
        <v>202512.0</v>
      </c>
      <c r="I276" s="184" t="s">
        <v>461</v>
      </c>
      <c r="J276" s="182"/>
      <c r="K276" s="184"/>
      <c r="L276" s="294" t="s">
        <v>514</v>
      </c>
      <c r="M276" s="295" t="s">
        <v>3051</v>
      </c>
      <c r="N276" s="191"/>
      <c r="O276" s="192">
        <v>0.09301</v>
      </c>
      <c r="P276" s="194"/>
      <c r="Q276" s="195">
        <f t="shared" ref="Q276:R276" si="306">(O276*24*3600*30/8)/100000</f>
        <v>0.3013524</v>
      </c>
      <c r="R276" s="195">
        <f t="shared" si="306"/>
        <v>0</v>
      </c>
      <c r="S276" s="200">
        <v>0.0</v>
      </c>
      <c r="T276" s="201">
        <f t="shared" si="14"/>
        <v>1</v>
      </c>
      <c r="U276" s="201">
        <v>0.99</v>
      </c>
      <c r="V276" s="182">
        <v>720.0</v>
      </c>
      <c r="W276" s="182">
        <f t="shared" si="3"/>
        <v>0</v>
      </c>
      <c r="X276" s="203" t="s">
        <v>291</v>
      </c>
      <c r="Y276" s="204">
        <v>2319819.0</v>
      </c>
      <c r="Z276" s="182"/>
      <c r="AA276" s="182"/>
      <c r="AB276" s="182"/>
      <c r="AC276" s="182"/>
      <c r="AD276" s="182"/>
      <c r="AE276" s="206">
        <f t="shared" si="151"/>
        <v>2319819</v>
      </c>
      <c r="AF276" s="207">
        <f t="shared" si="5"/>
        <v>2319819</v>
      </c>
      <c r="AG276" s="184"/>
      <c r="AH276" s="184"/>
      <c r="AI276" s="184"/>
      <c r="AJ276" s="210" t="s">
        <v>512</v>
      </c>
      <c r="AK276" s="38" t="s">
        <v>461</v>
      </c>
      <c r="AL276" s="38"/>
      <c r="AM276" s="38" t="s">
        <v>461</v>
      </c>
      <c r="AN276" s="38" t="b">
        <f t="shared" si="301"/>
        <v>1</v>
      </c>
      <c r="AO276" s="42">
        <v>2319819.0</v>
      </c>
      <c r="AP276" s="215" t="b">
        <f t="shared" si="8"/>
        <v>1</v>
      </c>
      <c r="AQ276" s="211"/>
      <c r="AR276" s="216">
        <f t="shared" si="9"/>
        <v>0</v>
      </c>
      <c r="AS276" s="217">
        <f t="shared" si="10"/>
        <v>0</v>
      </c>
      <c r="AT276" s="218">
        <f t="shared" si="11"/>
        <v>0</v>
      </c>
      <c r="AU276" s="453"/>
      <c r="AV276" s="46"/>
      <c r="AW276" s="46"/>
      <c r="AX276" s="46"/>
      <c r="AY276" s="46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56"/>
      <c r="BW276" s="56"/>
      <c r="BX276" s="56"/>
      <c r="BY276" s="56"/>
      <c r="BZ276" s="56"/>
      <c r="CA276" s="56"/>
      <c r="CB276" s="56"/>
      <c r="CC276" s="56"/>
      <c r="CD276" s="56"/>
    </row>
    <row r="277" ht="22.5" customHeight="1">
      <c r="A277" s="170">
        <f t="shared" si="12"/>
        <v>272</v>
      </c>
      <c r="B277" s="173" t="s">
        <v>2931</v>
      </c>
      <c r="C277" s="182" t="str">
        <f t="array" ref="C277">_xlfn.XLOOKUP(G277,DATABASE!$A$2:$A$806,DATABASE!$B$2:$B$806)</f>
        <v>CRM Komplek Perkantoran Pemda Bojonegoro, Komplek Perkantoran Pemda JL DR Wahidin No 40 Bojonegoro</v>
      </c>
      <c r="D277" s="184" t="str">
        <f t="array" ref="D277">_xlfn.XLOOKUP(G277,DATABASE!$A$2:$A$808,DATABASE!$C$2:$C$808)</f>
        <v>CRM</v>
      </c>
      <c r="E277" s="184" t="s">
        <v>351</v>
      </c>
      <c r="F277" s="184" t="s">
        <v>243</v>
      </c>
      <c r="G277" s="184" t="s">
        <v>476</v>
      </c>
      <c r="H277" s="184">
        <v>202512.0</v>
      </c>
      <c r="I277" s="184" t="s">
        <v>1258</v>
      </c>
      <c r="J277" s="182"/>
      <c r="K277" s="184"/>
      <c r="L277" s="294" t="s">
        <v>479</v>
      </c>
      <c r="M277" s="303">
        <v>45544.0</v>
      </c>
      <c r="N277" s="191"/>
      <c r="O277" s="192">
        <v>110.66</v>
      </c>
      <c r="P277" s="194"/>
      <c r="Q277" s="195">
        <f t="shared" ref="Q277:R277" si="307">(O277*24*3600*30/8)/100000</f>
        <v>358.5384</v>
      </c>
      <c r="R277" s="195">
        <f t="shared" si="307"/>
        <v>0</v>
      </c>
      <c r="S277" s="200">
        <v>0.0</v>
      </c>
      <c r="T277" s="201">
        <f t="shared" si="14"/>
        <v>1</v>
      </c>
      <c r="U277" s="201">
        <v>0.99</v>
      </c>
      <c r="V277" s="182">
        <v>720.0</v>
      </c>
      <c r="W277" s="182">
        <f t="shared" si="3"/>
        <v>0</v>
      </c>
      <c r="X277" s="203" t="s">
        <v>291</v>
      </c>
      <c r="Y277" s="204">
        <v>1300000.0</v>
      </c>
      <c r="Z277" s="182"/>
      <c r="AA277" s="182"/>
      <c r="AB277" s="182"/>
      <c r="AC277" s="182"/>
      <c r="AD277" s="182"/>
      <c r="AE277" s="206">
        <f t="shared" si="151"/>
        <v>1300000</v>
      </c>
      <c r="AF277" s="207">
        <f t="shared" si="5"/>
        <v>1300000</v>
      </c>
      <c r="AG277" s="184"/>
      <c r="AH277" s="184"/>
      <c r="AI277" s="184"/>
      <c r="AJ277" s="210" t="s">
        <v>476</v>
      </c>
      <c r="AK277" s="38" t="s">
        <v>1258</v>
      </c>
      <c r="AL277" s="38"/>
      <c r="AM277" s="41" t="s">
        <v>1258</v>
      </c>
      <c r="AN277" s="38" t="b">
        <f t="shared" si="301"/>
        <v>1</v>
      </c>
      <c r="AO277" s="42">
        <v>1300000.0</v>
      </c>
      <c r="AP277" s="215" t="b">
        <f t="shared" si="8"/>
        <v>1</v>
      </c>
      <c r="AQ277" s="211"/>
      <c r="AR277" s="216">
        <f t="shared" si="9"/>
        <v>0</v>
      </c>
      <c r="AS277" s="217">
        <f t="shared" si="10"/>
        <v>0</v>
      </c>
      <c r="AT277" s="218">
        <f t="shared" si="11"/>
        <v>0</v>
      </c>
      <c r="AU277" s="453"/>
      <c r="AV277" s="46"/>
      <c r="AW277" s="46"/>
      <c r="AX277" s="46"/>
      <c r="AY277" s="46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56"/>
      <c r="BW277" s="56"/>
      <c r="BX277" s="56"/>
      <c r="BY277" s="56"/>
      <c r="BZ277" s="56"/>
      <c r="CA277" s="56"/>
      <c r="CB277" s="56"/>
      <c r="CC277" s="56"/>
      <c r="CD277" s="56"/>
    </row>
    <row r="278" ht="22.5" customHeight="1">
      <c r="A278" s="170">
        <f t="shared" si="12"/>
        <v>273</v>
      </c>
      <c r="B278" s="173" t="s">
        <v>2938</v>
      </c>
      <c r="C278" s="182" t="str">
        <f t="array" ref="C278">_xlfn.XLOOKUP(G278,DATABASE!$A$2:$A$806,DATABASE!$B$2:$B$806)</f>
        <v>Cabang Lumajang, Jl. Alun-alun barat 4 Lumajang</v>
      </c>
      <c r="D278" s="184" t="str">
        <f t="array" ref="D278">_xlfn.XLOOKUP(G278,DATABASE!$A$2:$A$808,DATABASE!$C$2:$C$808)</f>
        <v>CABANG</v>
      </c>
      <c r="E278" s="184" t="s">
        <v>351</v>
      </c>
      <c r="F278" s="184" t="s">
        <v>243</v>
      </c>
      <c r="G278" s="184" t="s">
        <v>895</v>
      </c>
      <c r="H278" s="184">
        <v>202512.0</v>
      </c>
      <c r="I278" s="184" t="s">
        <v>575</v>
      </c>
      <c r="J278" s="182"/>
      <c r="K278" s="184"/>
      <c r="L278" s="294" t="s">
        <v>897</v>
      </c>
      <c r="M278" s="295" t="s">
        <v>2245</v>
      </c>
      <c r="N278" s="191"/>
      <c r="O278" s="192">
        <v>0.13748</v>
      </c>
      <c r="P278" s="194"/>
      <c r="Q278" s="195">
        <f t="shared" ref="Q278:R278" si="308">(O278*24*3600*30/8)/100000</f>
        <v>0.4454352</v>
      </c>
      <c r="R278" s="195">
        <f t="shared" si="308"/>
        <v>0</v>
      </c>
      <c r="S278" s="200">
        <v>0.0</v>
      </c>
      <c r="T278" s="201">
        <f t="shared" si="14"/>
        <v>1</v>
      </c>
      <c r="U278" s="201">
        <v>0.99</v>
      </c>
      <c r="V278" s="182">
        <v>720.0</v>
      </c>
      <c r="W278" s="182">
        <f t="shared" si="3"/>
        <v>0</v>
      </c>
      <c r="X278" s="203" t="s">
        <v>291</v>
      </c>
      <c r="Y278" s="204">
        <v>3671171.0</v>
      </c>
      <c r="Z278" s="182"/>
      <c r="AA278" s="182"/>
      <c r="AB278" s="182"/>
      <c r="AC278" s="182"/>
      <c r="AD278" s="182"/>
      <c r="AE278" s="206">
        <f t="shared" si="151"/>
        <v>3671171</v>
      </c>
      <c r="AF278" s="207">
        <f t="shared" si="5"/>
        <v>3671171</v>
      </c>
      <c r="AG278" s="207">
        <v>4.2851072E7</v>
      </c>
      <c r="AH278" s="184"/>
      <c r="AI278" s="184"/>
      <c r="AJ278" s="210" t="s">
        <v>895</v>
      </c>
      <c r="AK278" s="38" t="s">
        <v>575</v>
      </c>
      <c r="AL278" s="38"/>
      <c r="AM278" s="38" t="str">
        <f t="shared" ref="AM278:AM282" si="310">VLOOKUP(AJ278,'[1]Master Jaringan Des 2025(792)'!$D$2:$E$795,2,0)</f>
        <v>#REF!</v>
      </c>
      <c r="AN278" s="38" t="str">
        <f t="shared" si="301"/>
        <v>#REF!</v>
      </c>
      <c r="AO278" s="42">
        <v>3671171.0</v>
      </c>
      <c r="AP278" s="215" t="b">
        <f t="shared" si="8"/>
        <v>1</v>
      </c>
      <c r="AQ278" s="211"/>
      <c r="AR278" s="216">
        <f t="shared" si="9"/>
        <v>0</v>
      </c>
      <c r="AS278" s="217">
        <f t="shared" si="10"/>
        <v>0</v>
      </c>
      <c r="AT278" s="218">
        <f t="shared" si="11"/>
        <v>0</v>
      </c>
      <c r="AU278" s="453"/>
      <c r="AV278" s="46"/>
      <c r="AW278" s="46"/>
      <c r="AX278" s="46"/>
      <c r="AY278" s="46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56"/>
      <c r="BW278" s="56"/>
      <c r="BX278" s="56"/>
      <c r="BY278" s="56"/>
      <c r="BZ278" s="56"/>
      <c r="CA278" s="56"/>
      <c r="CB278" s="56"/>
      <c r="CC278" s="56"/>
      <c r="CD278" s="56"/>
    </row>
    <row r="279" ht="22.5" customHeight="1">
      <c r="A279" s="170">
        <f t="shared" si="12"/>
        <v>274</v>
      </c>
      <c r="B279" s="173" t="s">
        <v>2938</v>
      </c>
      <c r="C279" s="182" t="str">
        <f t="array" ref="C279">_xlfn.XLOOKUP(G279,DATABASE!$A$2:$A$806,DATABASE!$B$2:$B$806)</f>
        <v>Samsat Online Capem Pasirian Lumajang</v>
      </c>
      <c r="D279" s="184" t="str">
        <f t="array" ref="D279">_xlfn.XLOOKUP(G279,DATABASE!$A$2:$A$808,DATABASE!$C$2:$C$808)</f>
        <v>SAMSAT ONLINE</v>
      </c>
      <c r="E279" s="184" t="s">
        <v>351</v>
      </c>
      <c r="F279" s="184" t="s">
        <v>243</v>
      </c>
      <c r="G279" s="184" t="s">
        <v>381</v>
      </c>
      <c r="H279" s="184">
        <v>202512.0</v>
      </c>
      <c r="I279" s="184" t="s">
        <v>480</v>
      </c>
      <c r="J279" s="182"/>
      <c r="K279" s="184"/>
      <c r="L279" s="294" t="s">
        <v>383</v>
      </c>
      <c r="M279" s="303">
        <v>40913.0</v>
      </c>
      <c r="N279" s="191"/>
      <c r="O279" s="192">
        <v>0.00105</v>
      </c>
      <c r="P279" s="194"/>
      <c r="Q279" s="195">
        <f t="shared" ref="Q279:R279" si="309">(O279*24*3600*30/8)/100000</f>
        <v>0.003402</v>
      </c>
      <c r="R279" s="195">
        <f t="shared" si="309"/>
        <v>0</v>
      </c>
      <c r="S279" s="200">
        <v>0.0</v>
      </c>
      <c r="T279" s="201">
        <f t="shared" si="14"/>
        <v>1</v>
      </c>
      <c r="U279" s="201">
        <v>0.99</v>
      </c>
      <c r="V279" s="182">
        <v>720.0</v>
      </c>
      <c r="W279" s="182">
        <f t="shared" si="3"/>
        <v>0</v>
      </c>
      <c r="X279" s="203" t="s">
        <v>291</v>
      </c>
      <c r="Y279" s="204">
        <v>1950000.0</v>
      </c>
      <c r="Z279" s="182"/>
      <c r="AA279" s="182"/>
      <c r="AB279" s="182"/>
      <c r="AC279" s="182"/>
      <c r="AD279" s="182"/>
      <c r="AE279" s="206">
        <f t="shared" si="151"/>
        <v>1950000</v>
      </c>
      <c r="AF279" s="207">
        <f t="shared" si="5"/>
        <v>1950000</v>
      </c>
      <c r="AG279" s="184"/>
      <c r="AH279" s="184"/>
      <c r="AI279" s="184"/>
      <c r="AJ279" s="210" t="s">
        <v>381</v>
      </c>
      <c r="AK279" s="38" t="s">
        <v>480</v>
      </c>
      <c r="AL279" s="38"/>
      <c r="AM279" s="38" t="str">
        <f t="shared" si="310"/>
        <v>#REF!</v>
      </c>
      <c r="AN279" s="38" t="str">
        <f t="shared" si="301"/>
        <v>#REF!</v>
      </c>
      <c r="AO279" s="42">
        <v>1950000.0</v>
      </c>
      <c r="AP279" s="215" t="b">
        <f t="shared" si="8"/>
        <v>1</v>
      </c>
      <c r="AQ279" s="211"/>
      <c r="AR279" s="216">
        <f t="shared" si="9"/>
        <v>0</v>
      </c>
      <c r="AS279" s="217">
        <f t="shared" si="10"/>
        <v>0</v>
      </c>
      <c r="AT279" s="218">
        <f t="shared" si="11"/>
        <v>0</v>
      </c>
      <c r="AU279" s="453"/>
      <c r="AV279" s="46"/>
      <c r="AW279" s="46"/>
      <c r="AX279" s="46"/>
      <c r="AY279" s="46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56"/>
      <c r="BW279" s="56"/>
      <c r="BX279" s="56"/>
      <c r="BY279" s="56"/>
      <c r="BZ279" s="56"/>
      <c r="CA279" s="56"/>
      <c r="CB279" s="56"/>
      <c r="CC279" s="56"/>
      <c r="CD279" s="56"/>
    </row>
    <row r="280" ht="22.5" customHeight="1">
      <c r="A280" s="170">
        <f t="shared" si="12"/>
        <v>275</v>
      </c>
      <c r="B280" s="173" t="s">
        <v>2938</v>
      </c>
      <c r="C280" s="182" t="str">
        <f t="array" ref="C280">_xlfn.XLOOKUP(G280,DATABASE!$A$2:$A$806,DATABASE!$B$2:$B$806)</f>
        <v>Samsat Online Capem Yosowilangun, Jl. Soekartijo, Yosowilangun</v>
      </c>
      <c r="D280" s="184" t="str">
        <f t="array" ref="D280">_xlfn.XLOOKUP(G280,DATABASE!$A$2:$A$808,DATABASE!$C$2:$C$808)</f>
        <v>SAMSAT ONLINE</v>
      </c>
      <c r="E280" s="184" t="s">
        <v>351</v>
      </c>
      <c r="F280" s="184" t="s">
        <v>243</v>
      </c>
      <c r="G280" s="184" t="s">
        <v>316</v>
      </c>
      <c r="H280" s="184">
        <v>202512.0</v>
      </c>
      <c r="I280" s="184" t="s">
        <v>480</v>
      </c>
      <c r="J280" s="182"/>
      <c r="K280" s="184"/>
      <c r="L280" s="294" t="s">
        <v>318</v>
      </c>
      <c r="M280" s="295" t="s">
        <v>3053</v>
      </c>
      <c r="N280" s="191"/>
      <c r="O280" s="192">
        <v>34.46</v>
      </c>
      <c r="P280" s="194"/>
      <c r="Q280" s="195">
        <f t="shared" ref="Q280:R280" si="311">(O280*24*3600*30/8)/100000</f>
        <v>111.6504</v>
      </c>
      <c r="R280" s="195">
        <f t="shared" si="311"/>
        <v>0</v>
      </c>
      <c r="S280" s="200">
        <v>0.0</v>
      </c>
      <c r="T280" s="201">
        <f t="shared" si="14"/>
        <v>1</v>
      </c>
      <c r="U280" s="201">
        <v>0.99</v>
      </c>
      <c r="V280" s="182">
        <v>720.0</v>
      </c>
      <c r="W280" s="182">
        <f t="shared" si="3"/>
        <v>0</v>
      </c>
      <c r="X280" s="203" t="s">
        <v>291</v>
      </c>
      <c r="Y280" s="204">
        <v>1950000.0</v>
      </c>
      <c r="Z280" s="182"/>
      <c r="AA280" s="182"/>
      <c r="AB280" s="182"/>
      <c r="AC280" s="182"/>
      <c r="AD280" s="182"/>
      <c r="AE280" s="206">
        <f t="shared" si="151"/>
        <v>1950000</v>
      </c>
      <c r="AF280" s="207">
        <f t="shared" si="5"/>
        <v>1950000</v>
      </c>
      <c r="AG280" s="184"/>
      <c r="AH280" s="184"/>
      <c r="AI280" s="184"/>
      <c r="AJ280" s="210" t="s">
        <v>316</v>
      </c>
      <c r="AK280" s="38" t="s">
        <v>480</v>
      </c>
      <c r="AL280" s="38"/>
      <c r="AM280" s="38" t="str">
        <f t="shared" si="310"/>
        <v>#REF!</v>
      </c>
      <c r="AN280" s="38" t="str">
        <f t="shared" si="301"/>
        <v>#REF!</v>
      </c>
      <c r="AO280" s="42">
        <v>1950000.0</v>
      </c>
      <c r="AP280" s="215" t="b">
        <f t="shared" si="8"/>
        <v>1</v>
      </c>
      <c r="AQ280" s="211"/>
      <c r="AR280" s="216">
        <f t="shared" si="9"/>
        <v>0</v>
      </c>
      <c r="AS280" s="217">
        <f t="shared" si="10"/>
        <v>0</v>
      </c>
      <c r="AT280" s="218">
        <f t="shared" si="11"/>
        <v>0</v>
      </c>
      <c r="AU280" s="453"/>
      <c r="AV280" s="46"/>
      <c r="AW280" s="46"/>
      <c r="AX280" s="46"/>
      <c r="AY280" s="46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56"/>
      <c r="BW280" s="56"/>
      <c r="BX280" s="56"/>
      <c r="BY280" s="56"/>
      <c r="BZ280" s="56"/>
      <c r="CA280" s="56"/>
      <c r="CB280" s="56"/>
      <c r="CC280" s="56"/>
      <c r="CD280" s="56"/>
    </row>
    <row r="281" ht="22.5" customHeight="1">
      <c r="A281" s="170">
        <f t="shared" si="12"/>
        <v>276</v>
      </c>
      <c r="B281" s="173" t="s">
        <v>2938</v>
      </c>
      <c r="C281" s="182" t="str">
        <f t="array" ref="C281">_xlfn.XLOOKUP(G281,DATABASE!$A$2:$A$806,DATABASE!$B$2:$B$806)</f>
        <v>ATM Sistem Administrasi Manunggal Satu Atap, Jl. Pisang agung Lumajang</v>
      </c>
      <c r="D281" s="184" t="str">
        <f t="array" ref="D281">_xlfn.XLOOKUP(G281,DATABASE!$A$2:$A$808,DATABASE!$C$2:$C$808)</f>
        <v>ATM</v>
      </c>
      <c r="E281" s="184" t="s">
        <v>351</v>
      </c>
      <c r="F281" s="184" t="s">
        <v>243</v>
      </c>
      <c r="G281" s="184" t="s">
        <v>2791</v>
      </c>
      <c r="H281" s="184">
        <v>202512.0</v>
      </c>
      <c r="I281" s="184" t="s">
        <v>1258</v>
      </c>
      <c r="J281" s="182"/>
      <c r="K281" s="184"/>
      <c r="L281" s="294" t="s">
        <v>2793</v>
      </c>
      <c r="M281" s="303">
        <v>42165.0</v>
      </c>
      <c r="N281" s="191"/>
      <c r="O281" s="192">
        <v>34.31</v>
      </c>
      <c r="P281" s="194"/>
      <c r="Q281" s="195">
        <f t="shared" ref="Q281:R281" si="312">(O281*24*3600*30/8)/100000</f>
        <v>111.1644</v>
      </c>
      <c r="R281" s="195">
        <f t="shared" si="312"/>
        <v>0</v>
      </c>
      <c r="S281" s="200">
        <v>0.0</v>
      </c>
      <c r="T281" s="201">
        <f t="shared" si="14"/>
        <v>1</v>
      </c>
      <c r="U281" s="201">
        <v>0.99</v>
      </c>
      <c r="V281" s="182">
        <v>720.0</v>
      </c>
      <c r="W281" s="182">
        <f t="shared" si="3"/>
        <v>0</v>
      </c>
      <c r="X281" s="203" t="s">
        <v>291</v>
      </c>
      <c r="Y281" s="204">
        <v>1300000.0</v>
      </c>
      <c r="Z281" s="182"/>
      <c r="AA281" s="182"/>
      <c r="AB281" s="182"/>
      <c r="AC281" s="182"/>
      <c r="AD281" s="182"/>
      <c r="AE281" s="206">
        <f t="shared" si="151"/>
        <v>1300000</v>
      </c>
      <c r="AF281" s="207">
        <f t="shared" si="5"/>
        <v>1300000</v>
      </c>
      <c r="AG281" s="184"/>
      <c r="AH281" s="184"/>
      <c r="AI281" s="184"/>
      <c r="AJ281" s="210" t="s">
        <v>2791</v>
      </c>
      <c r="AK281" s="38" t="s">
        <v>1258</v>
      </c>
      <c r="AL281" s="38"/>
      <c r="AM281" s="38" t="str">
        <f t="shared" si="310"/>
        <v>#REF!</v>
      </c>
      <c r="AN281" s="38" t="str">
        <f t="shared" si="301"/>
        <v>#REF!</v>
      </c>
      <c r="AO281" s="42">
        <v>1300000.0</v>
      </c>
      <c r="AP281" s="215" t="b">
        <f t="shared" si="8"/>
        <v>1</v>
      </c>
      <c r="AQ281" s="211"/>
      <c r="AR281" s="216">
        <f t="shared" si="9"/>
        <v>0</v>
      </c>
      <c r="AS281" s="217">
        <f t="shared" si="10"/>
        <v>0</v>
      </c>
      <c r="AT281" s="218">
        <f t="shared" si="11"/>
        <v>0</v>
      </c>
      <c r="AU281" s="453"/>
      <c r="AV281" s="46"/>
      <c r="AW281" s="46"/>
      <c r="AX281" s="46"/>
      <c r="AY281" s="46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56"/>
      <c r="BW281" s="56"/>
      <c r="BX281" s="56"/>
      <c r="BY281" s="56"/>
      <c r="BZ281" s="56"/>
      <c r="CA281" s="56"/>
      <c r="CB281" s="56"/>
      <c r="CC281" s="56"/>
      <c r="CD281" s="56"/>
    </row>
    <row r="282" ht="22.5" customHeight="1">
      <c r="A282" s="170">
        <f t="shared" si="12"/>
        <v>277</v>
      </c>
      <c r="B282" s="173" t="s">
        <v>2938</v>
      </c>
      <c r="C282" s="182" t="str">
        <f t="array" ref="C282">_xlfn.XLOOKUP(G282,DATABASE!$A$2:$A$806,DATABASE!$B$2:$B$806)</f>
        <v>ATM Indomaret, Jl Raya Tempeh No 101 Indomaret Tempeh Lumajang</v>
      </c>
      <c r="D282" s="184" t="str">
        <f t="array" ref="D282">_xlfn.XLOOKUP(G282,DATABASE!$A$2:$A$808,DATABASE!$C$2:$C$808)</f>
        <v>ATM</v>
      </c>
      <c r="E282" s="184" t="s">
        <v>351</v>
      </c>
      <c r="F282" s="184" t="s">
        <v>243</v>
      </c>
      <c r="G282" s="184" t="s">
        <v>2829</v>
      </c>
      <c r="H282" s="184">
        <v>202512.0</v>
      </c>
      <c r="I282" s="184" t="s">
        <v>1258</v>
      </c>
      <c r="J282" s="182"/>
      <c r="K282" s="184"/>
      <c r="L282" s="294" t="s">
        <v>2831</v>
      </c>
      <c r="M282" s="295" t="s">
        <v>3044</v>
      </c>
      <c r="N282" s="191"/>
      <c r="O282" s="192">
        <v>9.98</v>
      </c>
      <c r="P282" s="194"/>
      <c r="Q282" s="195">
        <f t="shared" ref="Q282:R282" si="313">(O282*24*3600*30/8)/100000</f>
        <v>32.3352</v>
      </c>
      <c r="R282" s="195">
        <f t="shared" si="313"/>
        <v>0</v>
      </c>
      <c r="S282" s="200">
        <v>0.0</v>
      </c>
      <c r="T282" s="201">
        <f t="shared" si="14"/>
        <v>1</v>
      </c>
      <c r="U282" s="201">
        <v>0.99</v>
      </c>
      <c r="V282" s="182">
        <v>720.0</v>
      </c>
      <c r="W282" s="182">
        <f t="shared" si="3"/>
        <v>0</v>
      </c>
      <c r="X282" s="203" t="s">
        <v>291</v>
      </c>
      <c r="Y282" s="204">
        <v>1300000.0</v>
      </c>
      <c r="Z282" s="182"/>
      <c r="AA282" s="182"/>
      <c r="AB282" s="182"/>
      <c r="AC282" s="182"/>
      <c r="AD282" s="182"/>
      <c r="AE282" s="206">
        <f t="shared" si="151"/>
        <v>1300000</v>
      </c>
      <c r="AF282" s="207">
        <f t="shared" si="5"/>
        <v>1300000</v>
      </c>
      <c r="AG282" s="184"/>
      <c r="AH282" s="184"/>
      <c r="AI282" s="184"/>
      <c r="AJ282" s="210" t="s">
        <v>2829</v>
      </c>
      <c r="AK282" s="38" t="s">
        <v>1258</v>
      </c>
      <c r="AL282" s="38"/>
      <c r="AM282" s="38" t="str">
        <f t="shared" si="310"/>
        <v>#REF!</v>
      </c>
      <c r="AN282" s="38" t="str">
        <f t="shared" si="301"/>
        <v>#REF!</v>
      </c>
      <c r="AO282" s="42">
        <v>1300000.0</v>
      </c>
      <c r="AP282" s="215" t="b">
        <f t="shared" si="8"/>
        <v>1</v>
      </c>
      <c r="AQ282" s="211"/>
      <c r="AR282" s="216">
        <f t="shared" si="9"/>
        <v>0</v>
      </c>
      <c r="AS282" s="217">
        <f t="shared" si="10"/>
        <v>0</v>
      </c>
      <c r="AT282" s="218">
        <f t="shared" si="11"/>
        <v>0</v>
      </c>
      <c r="AU282" s="453"/>
      <c r="AV282" s="46"/>
      <c r="AW282" s="46"/>
      <c r="AX282" s="46"/>
      <c r="AY282" s="46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56"/>
      <c r="BW282" s="56"/>
      <c r="BX282" s="56"/>
      <c r="BY282" s="56"/>
      <c r="BZ282" s="56"/>
      <c r="CA282" s="56"/>
      <c r="CB282" s="56"/>
      <c r="CC282" s="56"/>
      <c r="CD282" s="56"/>
    </row>
    <row r="283" ht="22.5" customHeight="1">
      <c r="A283" s="170">
        <f t="shared" si="12"/>
        <v>278</v>
      </c>
      <c r="B283" s="173" t="s">
        <v>2938</v>
      </c>
      <c r="C283" s="182" t="str">
        <f t="array" ref="C283">_xlfn.XLOOKUP(G283,DATABASE!$A$2:$A$806,DATABASE!$B$2:$B$806)</f>
        <v>Kantor Kas Klakah,Pesantren, Klakah Lumajang</v>
      </c>
      <c r="D283" s="184" t="str">
        <f t="array" ref="D283">_xlfn.XLOOKUP(G283,DATABASE!$A$2:$A$808,DATABASE!$C$2:$C$808)</f>
        <v>KANTOR KAS</v>
      </c>
      <c r="E283" s="184" t="s">
        <v>351</v>
      </c>
      <c r="F283" s="184" t="s">
        <v>243</v>
      </c>
      <c r="G283" s="184" t="s">
        <v>2836</v>
      </c>
      <c r="H283" s="184">
        <v>202512.0</v>
      </c>
      <c r="I283" s="184" t="s">
        <v>461</v>
      </c>
      <c r="J283" s="182"/>
      <c r="K283" s="184"/>
      <c r="L283" s="294" t="s">
        <v>2838</v>
      </c>
      <c r="M283" s="295" t="s">
        <v>2394</v>
      </c>
      <c r="N283" s="191"/>
      <c r="O283" s="192">
        <v>3.3</v>
      </c>
      <c r="P283" s="194"/>
      <c r="Q283" s="195">
        <f t="shared" ref="Q283:R283" si="314">(O283*24*3600*30/8)/100000</f>
        <v>10.692</v>
      </c>
      <c r="R283" s="195">
        <f t="shared" si="314"/>
        <v>0</v>
      </c>
      <c r="S283" s="200">
        <v>0.0</v>
      </c>
      <c r="T283" s="201">
        <f t="shared" si="14"/>
        <v>1</v>
      </c>
      <c r="U283" s="201">
        <v>0.99</v>
      </c>
      <c r="V283" s="182">
        <v>720.0</v>
      </c>
      <c r="W283" s="182">
        <f t="shared" si="3"/>
        <v>0</v>
      </c>
      <c r="X283" s="203" t="s">
        <v>291</v>
      </c>
      <c r="Y283" s="204">
        <v>2319819.0</v>
      </c>
      <c r="Z283" s="182"/>
      <c r="AA283" s="182"/>
      <c r="AB283" s="182"/>
      <c r="AC283" s="182"/>
      <c r="AD283" s="182"/>
      <c r="AE283" s="206">
        <f t="shared" si="151"/>
        <v>2319819</v>
      </c>
      <c r="AF283" s="207">
        <f t="shared" si="5"/>
        <v>2319819</v>
      </c>
      <c r="AG283" s="184"/>
      <c r="AH283" s="184"/>
      <c r="AI283" s="184"/>
      <c r="AJ283" s="210" t="s">
        <v>2836</v>
      </c>
      <c r="AK283" s="38" t="s">
        <v>461</v>
      </c>
      <c r="AL283" s="38"/>
      <c r="AM283" s="38" t="s">
        <v>461</v>
      </c>
      <c r="AN283" s="38" t="b">
        <f t="shared" si="301"/>
        <v>1</v>
      </c>
      <c r="AO283" s="42">
        <v>2319819.0</v>
      </c>
      <c r="AP283" s="215" t="b">
        <f t="shared" si="8"/>
        <v>1</v>
      </c>
      <c r="AQ283" s="211"/>
      <c r="AR283" s="216">
        <f t="shared" si="9"/>
        <v>0</v>
      </c>
      <c r="AS283" s="217">
        <f t="shared" si="10"/>
        <v>0</v>
      </c>
      <c r="AT283" s="218">
        <f t="shared" si="11"/>
        <v>0</v>
      </c>
      <c r="AU283" s="453"/>
      <c r="AV283" s="46"/>
      <c r="AW283" s="46"/>
      <c r="AX283" s="46"/>
      <c r="AY283" s="46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56"/>
      <c r="BW283" s="56"/>
      <c r="BX283" s="56"/>
      <c r="BY283" s="56"/>
      <c r="BZ283" s="56"/>
      <c r="CA283" s="56"/>
      <c r="CB283" s="56"/>
      <c r="CC283" s="56"/>
      <c r="CD283" s="56"/>
    </row>
    <row r="284" ht="22.5" customHeight="1">
      <c r="A284" s="170">
        <f t="shared" si="12"/>
        <v>279</v>
      </c>
      <c r="B284" s="173" t="s">
        <v>2938</v>
      </c>
      <c r="C284" s="182" t="str">
        <f t="array" ref="C284">_xlfn.XLOOKUP(G284,DATABASE!$A$2:$A$806,DATABASE!$B$2:$B$806)</f>
        <v>PBB Online KK Pemda Lumajang, Jl Alun-Alun Utara No 7 Lumajang</v>
      </c>
      <c r="D284" s="184" t="str">
        <f t="array" ref="D284">_xlfn.XLOOKUP(G284,DATABASE!$A$2:$A$808,DATABASE!$C$2:$C$808)</f>
        <v>PBB</v>
      </c>
      <c r="E284" s="184" t="s">
        <v>351</v>
      </c>
      <c r="F284" s="184" t="s">
        <v>243</v>
      </c>
      <c r="G284" s="184" t="s">
        <v>646</v>
      </c>
      <c r="H284" s="184">
        <v>202512.0</v>
      </c>
      <c r="I284" s="184" t="s">
        <v>461</v>
      </c>
      <c r="J284" s="182"/>
      <c r="K284" s="184"/>
      <c r="L284" s="294" t="s">
        <v>648</v>
      </c>
      <c r="M284" s="303">
        <v>42491.0</v>
      </c>
      <c r="N284" s="191"/>
      <c r="O284" s="192">
        <v>0.1826</v>
      </c>
      <c r="P284" s="194"/>
      <c r="Q284" s="195">
        <f t="shared" ref="Q284:R284" si="315">(O284*24*3600*30/8)/100000</f>
        <v>0.591624</v>
      </c>
      <c r="R284" s="195">
        <f t="shared" si="315"/>
        <v>0</v>
      </c>
      <c r="S284" s="200">
        <v>0.0</v>
      </c>
      <c r="T284" s="201">
        <f t="shared" si="14"/>
        <v>1</v>
      </c>
      <c r="U284" s="201">
        <v>0.99</v>
      </c>
      <c r="V284" s="182">
        <v>720.0</v>
      </c>
      <c r="W284" s="182">
        <f t="shared" si="3"/>
        <v>0</v>
      </c>
      <c r="X284" s="203" t="s">
        <v>291</v>
      </c>
      <c r="Y284" s="204">
        <v>2319819.0</v>
      </c>
      <c r="Z284" s="182"/>
      <c r="AA284" s="182"/>
      <c r="AB284" s="182"/>
      <c r="AC284" s="182"/>
      <c r="AD284" s="182"/>
      <c r="AE284" s="206">
        <f t="shared" si="151"/>
        <v>2319819</v>
      </c>
      <c r="AF284" s="207">
        <f t="shared" si="5"/>
        <v>2319819</v>
      </c>
      <c r="AG284" s="184"/>
      <c r="AH284" s="184"/>
      <c r="AI284" s="184"/>
      <c r="AJ284" s="210" t="s">
        <v>646</v>
      </c>
      <c r="AK284" s="38" t="s">
        <v>461</v>
      </c>
      <c r="AL284" s="38"/>
      <c r="AM284" s="38" t="str">
        <f t="shared" ref="AM284:AM286" si="317">VLOOKUP(AJ284,'[1]Master Jaringan Des 2025(792)'!$D$2:$E$795,2,0)</f>
        <v>#REF!</v>
      </c>
      <c r="AN284" s="38" t="str">
        <f t="shared" si="301"/>
        <v>#REF!</v>
      </c>
      <c r="AO284" s="42">
        <v>2319819.0</v>
      </c>
      <c r="AP284" s="215" t="b">
        <f t="shared" si="8"/>
        <v>1</v>
      </c>
      <c r="AQ284" s="211"/>
      <c r="AR284" s="216">
        <f t="shared" si="9"/>
        <v>0</v>
      </c>
      <c r="AS284" s="217">
        <f t="shared" si="10"/>
        <v>0</v>
      </c>
      <c r="AT284" s="218">
        <f t="shared" si="11"/>
        <v>0</v>
      </c>
      <c r="AU284" s="453"/>
      <c r="AV284" s="46"/>
      <c r="AW284" s="46"/>
      <c r="AX284" s="46"/>
      <c r="AY284" s="46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56"/>
      <c r="BW284" s="56"/>
      <c r="BX284" s="56"/>
      <c r="BY284" s="56"/>
      <c r="BZ284" s="56"/>
      <c r="CA284" s="56"/>
      <c r="CB284" s="56"/>
      <c r="CC284" s="56"/>
      <c r="CD284" s="56"/>
    </row>
    <row r="285" ht="22.5" customHeight="1">
      <c r="A285" s="170">
        <f t="shared" si="12"/>
        <v>280</v>
      </c>
      <c r="B285" s="173" t="s">
        <v>2938</v>
      </c>
      <c r="C285" s="182" t="str">
        <f t="array" ref="C285">_xlfn.XLOOKUP(G285,DATABASE!$A$2:$A$806,DATABASE!$B$2:$B$806)</f>
        <v>ATM Puskesmas Randuagung, Jl. Raya Randuagung, Lumajang</v>
      </c>
      <c r="D285" s="184" t="str">
        <f t="array" ref="D285">_xlfn.XLOOKUP(G285,DATABASE!$A$2:$A$808,DATABASE!$C$2:$C$808)</f>
        <v>ATM</v>
      </c>
      <c r="E285" s="184" t="s">
        <v>351</v>
      </c>
      <c r="F285" s="184" t="s">
        <v>243</v>
      </c>
      <c r="G285" s="184" t="s">
        <v>1940</v>
      </c>
      <c r="H285" s="184">
        <v>202512.0</v>
      </c>
      <c r="I285" s="184" t="s">
        <v>1258</v>
      </c>
      <c r="J285" s="182"/>
      <c r="K285" s="184"/>
      <c r="L285" s="294" t="s">
        <v>1942</v>
      </c>
      <c r="M285" s="295" t="s">
        <v>3055</v>
      </c>
      <c r="N285" s="191"/>
      <c r="O285" s="192">
        <v>0.06018</v>
      </c>
      <c r="P285" s="194"/>
      <c r="Q285" s="195">
        <f t="shared" ref="Q285:R285" si="316">(O285*24*3600*30/8)/100000</f>
        <v>0.1949832</v>
      </c>
      <c r="R285" s="195">
        <f t="shared" si="316"/>
        <v>0</v>
      </c>
      <c r="S285" s="200">
        <v>0.0</v>
      </c>
      <c r="T285" s="201">
        <f t="shared" si="14"/>
        <v>1</v>
      </c>
      <c r="U285" s="201">
        <v>0.99</v>
      </c>
      <c r="V285" s="182">
        <v>720.0</v>
      </c>
      <c r="W285" s="182">
        <f t="shared" si="3"/>
        <v>0</v>
      </c>
      <c r="X285" s="203" t="s">
        <v>291</v>
      </c>
      <c r="Y285" s="204">
        <v>1300000.0</v>
      </c>
      <c r="Z285" s="182"/>
      <c r="AA285" s="182"/>
      <c r="AB285" s="182"/>
      <c r="AC285" s="182"/>
      <c r="AD285" s="182"/>
      <c r="AE285" s="206">
        <f t="shared" si="151"/>
        <v>1300000</v>
      </c>
      <c r="AF285" s="207">
        <f t="shared" si="5"/>
        <v>1300000</v>
      </c>
      <c r="AG285" s="184"/>
      <c r="AH285" s="184"/>
      <c r="AI285" s="184"/>
      <c r="AJ285" s="210" t="s">
        <v>1940</v>
      </c>
      <c r="AK285" s="38" t="s">
        <v>1258</v>
      </c>
      <c r="AL285" s="38"/>
      <c r="AM285" s="38" t="str">
        <f t="shared" si="317"/>
        <v>#REF!</v>
      </c>
      <c r="AN285" s="38" t="str">
        <f t="shared" si="301"/>
        <v>#REF!</v>
      </c>
      <c r="AO285" s="42">
        <v>1300000.0</v>
      </c>
      <c r="AP285" s="215" t="b">
        <f t="shared" si="8"/>
        <v>1</v>
      </c>
      <c r="AQ285" s="211"/>
      <c r="AR285" s="216">
        <f t="shared" si="9"/>
        <v>0</v>
      </c>
      <c r="AS285" s="217">
        <f t="shared" si="10"/>
        <v>0</v>
      </c>
      <c r="AT285" s="218">
        <f t="shared" si="11"/>
        <v>0</v>
      </c>
      <c r="AU285" s="453"/>
      <c r="AV285" s="46"/>
      <c r="AW285" s="46"/>
      <c r="AX285" s="46"/>
      <c r="AY285" s="46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56"/>
      <c r="BW285" s="56"/>
      <c r="BX285" s="56"/>
      <c r="BY285" s="56"/>
      <c r="BZ285" s="56"/>
      <c r="CA285" s="56"/>
      <c r="CB285" s="56"/>
      <c r="CC285" s="56"/>
      <c r="CD285" s="56"/>
    </row>
    <row r="286" ht="22.5" customHeight="1">
      <c r="A286" s="170">
        <f t="shared" si="12"/>
        <v>281</v>
      </c>
      <c r="B286" s="173" t="s">
        <v>2938</v>
      </c>
      <c r="C286" s="182" t="str">
        <f t="array" ref="C286">_xlfn.XLOOKUP(G286,DATABASE!$A$2:$A$806,DATABASE!$B$2:$B$806)</f>
        <v>ATM Puskesmas Kunir, Jl. PB Sudirman No.68 Kunirlor, Lumajang</v>
      </c>
      <c r="D286" s="184" t="str">
        <f t="array" ref="D286">_xlfn.XLOOKUP(G286,DATABASE!$A$2:$A$808,DATABASE!$C$2:$C$808)</f>
        <v>ATM</v>
      </c>
      <c r="E286" s="184" t="s">
        <v>351</v>
      </c>
      <c r="F286" s="184" t="s">
        <v>243</v>
      </c>
      <c r="G286" s="184" t="s">
        <v>1936</v>
      </c>
      <c r="H286" s="184">
        <v>202512.0</v>
      </c>
      <c r="I286" s="184" t="s">
        <v>1258</v>
      </c>
      <c r="J286" s="182"/>
      <c r="K286" s="184"/>
      <c r="L286" s="294" t="s">
        <v>1938</v>
      </c>
      <c r="M286" s="295" t="s">
        <v>3056</v>
      </c>
      <c r="N286" s="191"/>
      <c r="O286" s="192">
        <v>46.34</v>
      </c>
      <c r="P286" s="194"/>
      <c r="Q286" s="195">
        <f t="shared" ref="Q286:R286" si="318">(O286*24*3600*30/8)/100000</f>
        <v>150.1416</v>
      </c>
      <c r="R286" s="195">
        <f t="shared" si="318"/>
        <v>0</v>
      </c>
      <c r="S286" s="200">
        <v>0.0</v>
      </c>
      <c r="T286" s="201">
        <f t="shared" si="14"/>
        <v>1</v>
      </c>
      <c r="U286" s="201">
        <v>0.99</v>
      </c>
      <c r="V286" s="182">
        <v>720.0</v>
      </c>
      <c r="W286" s="182">
        <f t="shared" si="3"/>
        <v>0</v>
      </c>
      <c r="X286" s="203" t="s">
        <v>291</v>
      </c>
      <c r="Y286" s="204">
        <v>1300000.0</v>
      </c>
      <c r="Z286" s="182"/>
      <c r="AA286" s="182"/>
      <c r="AB286" s="182"/>
      <c r="AC286" s="182"/>
      <c r="AD286" s="182"/>
      <c r="AE286" s="206">
        <f t="shared" si="151"/>
        <v>1300000</v>
      </c>
      <c r="AF286" s="207">
        <f t="shared" si="5"/>
        <v>1300000</v>
      </c>
      <c r="AG286" s="184"/>
      <c r="AH286" s="184"/>
      <c r="AI286" s="184"/>
      <c r="AJ286" s="210" t="s">
        <v>1936</v>
      </c>
      <c r="AK286" s="38" t="s">
        <v>1258</v>
      </c>
      <c r="AL286" s="38"/>
      <c r="AM286" s="38" t="str">
        <f t="shared" si="317"/>
        <v>#REF!</v>
      </c>
      <c r="AN286" s="38" t="str">
        <f t="shared" si="301"/>
        <v>#REF!</v>
      </c>
      <c r="AO286" s="42">
        <v>1300000.0</v>
      </c>
      <c r="AP286" s="215" t="b">
        <f t="shared" si="8"/>
        <v>1</v>
      </c>
      <c r="AQ286" s="211"/>
      <c r="AR286" s="216">
        <f t="shared" si="9"/>
        <v>0</v>
      </c>
      <c r="AS286" s="217">
        <f t="shared" si="10"/>
        <v>0</v>
      </c>
      <c r="AT286" s="218">
        <f t="shared" si="11"/>
        <v>0</v>
      </c>
      <c r="AU286" s="453"/>
      <c r="AV286" s="46"/>
      <c r="AW286" s="46"/>
      <c r="AX286" s="46"/>
      <c r="AY286" s="46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56"/>
      <c r="BW286" s="56"/>
      <c r="BX286" s="56"/>
      <c r="BY286" s="56"/>
      <c r="BZ286" s="56"/>
      <c r="CA286" s="56"/>
      <c r="CB286" s="56"/>
      <c r="CC286" s="56"/>
      <c r="CD286" s="56"/>
    </row>
    <row r="287" ht="22.5" customHeight="1">
      <c r="A287" s="170">
        <f t="shared" si="12"/>
        <v>282</v>
      </c>
      <c r="B287" s="173" t="s">
        <v>2938</v>
      </c>
      <c r="C287" s="182" t="str">
        <f t="array" ref="C287">_xlfn.XLOOKUP(G287,DATABASE!$A$2:$A$806,DATABASE!$B$2:$B$806)</f>
        <v>Kantor Kas RSUD Haryoto Jl.Jendr Ahmad Yani No.5, Tompokersan,Lumajang</v>
      </c>
      <c r="D287" s="184" t="str">
        <f t="array" ref="D287">_xlfn.XLOOKUP(G287,DATABASE!$A$2:$A$808,DATABASE!$C$2:$C$808)</f>
        <v>KANTOR KAS</v>
      </c>
      <c r="E287" s="184" t="s">
        <v>351</v>
      </c>
      <c r="F287" s="184" t="s">
        <v>243</v>
      </c>
      <c r="G287" s="184" t="s">
        <v>2140</v>
      </c>
      <c r="H287" s="184">
        <v>202512.0</v>
      </c>
      <c r="I287" s="184" t="s">
        <v>461</v>
      </c>
      <c r="J287" s="182"/>
      <c r="K287" s="184"/>
      <c r="L287" s="294" t="s">
        <v>2143</v>
      </c>
      <c r="M287" s="295" t="s">
        <v>2394</v>
      </c>
      <c r="N287" s="191"/>
      <c r="O287" s="192">
        <v>24.58</v>
      </c>
      <c r="P287" s="194"/>
      <c r="Q287" s="195">
        <f t="shared" ref="Q287:R287" si="319">(O287*24*3600*30/8)/100000</f>
        <v>79.6392</v>
      </c>
      <c r="R287" s="195">
        <f t="shared" si="319"/>
        <v>0</v>
      </c>
      <c r="S287" s="200">
        <v>0.0</v>
      </c>
      <c r="T287" s="201">
        <f t="shared" si="14"/>
        <v>1</v>
      </c>
      <c r="U287" s="201">
        <v>0.99</v>
      </c>
      <c r="V287" s="182">
        <v>720.0</v>
      </c>
      <c r="W287" s="182">
        <f t="shared" si="3"/>
        <v>0</v>
      </c>
      <c r="X287" s="203" t="s">
        <v>291</v>
      </c>
      <c r="Y287" s="204">
        <v>2319819.0</v>
      </c>
      <c r="Z287" s="182"/>
      <c r="AA287" s="182"/>
      <c r="AB287" s="182"/>
      <c r="AC287" s="182"/>
      <c r="AD287" s="182"/>
      <c r="AE287" s="206">
        <f t="shared" si="151"/>
        <v>2319819</v>
      </c>
      <c r="AF287" s="207">
        <f t="shared" si="5"/>
        <v>2319819</v>
      </c>
      <c r="AG287" s="184"/>
      <c r="AH287" s="184"/>
      <c r="AI287" s="184"/>
      <c r="AJ287" s="210" t="s">
        <v>2140</v>
      </c>
      <c r="AK287" s="38" t="s">
        <v>461</v>
      </c>
      <c r="AL287" s="38"/>
      <c r="AM287" s="38" t="s">
        <v>461</v>
      </c>
      <c r="AN287" s="38" t="b">
        <f t="shared" si="301"/>
        <v>1</v>
      </c>
      <c r="AO287" s="42">
        <v>2319819.0</v>
      </c>
      <c r="AP287" s="215" t="b">
        <f t="shared" si="8"/>
        <v>1</v>
      </c>
      <c r="AQ287" s="211"/>
      <c r="AR287" s="216">
        <f t="shared" si="9"/>
        <v>0</v>
      </c>
      <c r="AS287" s="217">
        <f t="shared" si="10"/>
        <v>0</v>
      </c>
      <c r="AT287" s="218">
        <f t="shared" si="11"/>
        <v>0</v>
      </c>
      <c r="AU287" s="453"/>
      <c r="AV287" s="46"/>
      <c r="AW287" s="46"/>
      <c r="AX287" s="46"/>
      <c r="AY287" s="46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56"/>
      <c r="BW287" s="56"/>
      <c r="BX287" s="56"/>
      <c r="BY287" s="56"/>
      <c r="BZ287" s="56"/>
      <c r="CA287" s="56"/>
      <c r="CB287" s="56"/>
      <c r="CC287" s="56"/>
      <c r="CD287" s="56"/>
    </row>
    <row r="288" ht="22.5" customHeight="1">
      <c r="A288" s="170">
        <f t="shared" si="12"/>
        <v>283</v>
      </c>
      <c r="B288" s="173" t="s">
        <v>2938</v>
      </c>
      <c r="C288" s="182" t="str">
        <f t="array" ref="C288">_xlfn.XLOOKUP(G288,DATABASE!$A$2:$A$806,DATABASE!$B$2:$B$806)</f>
        <v>Capem Sukodono JL.Priyo Sudarmo 39, Sukodono, Lumajang</v>
      </c>
      <c r="D288" s="184" t="str">
        <f t="array" ref="D288">_xlfn.XLOOKUP(G288,DATABASE!$A$2:$A$808,DATABASE!$C$2:$C$808)</f>
        <v>CAPEM</v>
      </c>
      <c r="E288" s="184" t="s">
        <v>351</v>
      </c>
      <c r="F288" s="184" t="s">
        <v>243</v>
      </c>
      <c r="G288" s="184" t="s">
        <v>1487</v>
      </c>
      <c r="H288" s="184">
        <v>202512.0</v>
      </c>
      <c r="I288" s="184" t="s">
        <v>753</v>
      </c>
      <c r="J288" s="182"/>
      <c r="K288" s="184"/>
      <c r="L288" s="294" t="s">
        <v>1489</v>
      </c>
      <c r="M288" s="295" t="s">
        <v>3057</v>
      </c>
      <c r="N288" s="191"/>
      <c r="O288" s="192">
        <v>7.529999999999999</v>
      </c>
      <c r="P288" s="194"/>
      <c r="Q288" s="195">
        <f t="shared" ref="Q288:R288" si="320">(O288*24*3600*30/8)/100000</f>
        <v>24.3972</v>
      </c>
      <c r="R288" s="195">
        <f t="shared" si="320"/>
        <v>0</v>
      </c>
      <c r="S288" s="200">
        <v>0.0</v>
      </c>
      <c r="T288" s="201">
        <f t="shared" si="14"/>
        <v>1</v>
      </c>
      <c r="U288" s="201">
        <v>0.99</v>
      </c>
      <c r="V288" s="182">
        <v>720.0</v>
      </c>
      <c r="W288" s="182">
        <f t="shared" si="3"/>
        <v>0</v>
      </c>
      <c r="X288" s="203" t="s">
        <v>291</v>
      </c>
      <c r="Y288" s="204">
        <v>2792792.0</v>
      </c>
      <c r="Z288" s="182"/>
      <c r="AA288" s="182"/>
      <c r="AB288" s="182"/>
      <c r="AC288" s="182"/>
      <c r="AD288" s="182"/>
      <c r="AE288" s="206">
        <f t="shared" si="151"/>
        <v>2792792</v>
      </c>
      <c r="AF288" s="207">
        <f t="shared" si="5"/>
        <v>2792792</v>
      </c>
      <c r="AG288" s="184"/>
      <c r="AH288" s="184"/>
      <c r="AI288" s="184"/>
      <c r="AJ288" s="210" t="s">
        <v>1487</v>
      </c>
      <c r="AK288" s="38" t="s">
        <v>753</v>
      </c>
      <c r="AL288" s="38"/>
      <c r="AM288" s="38" t="str">
        <f t="shared" ref="AM288:AM294" si="322">VLOOKUP(AJ288,'[1]Master Jaringan Des 2025(792)'!$D$2:$E$795,2,0)</f>
        <v>#REF!</v>
      </c>
      <c r="AN288" s="38" t="str">
        <f t="shared" si="301"/>
        <v>#REF!</v>
      </c>
      <c r="AO288" s="42">
        <v>2792792.0</v>
      </c>
      <c r="AP288" s="215" t="b">
        <f t="shared" si="8"/>
        <v>1</v>
      </c>
      <c r="AQ288" s="211"/>
      <c r="AR288" s="216">
        <f t="shared" si="9"/>
        <v>0</v>
      </c>
      <c r="AS288" s="217">
        <f t="shared" si="10"/>
        <v>0</v>
      </c>
      <c r="AT288" s="218">
        <f t="shared" si="11"/>
        <v>0</v>
      </c>
      <c r="AU288" s="453"/>
      <c r="AV288" s="46"/>
      <c r="AW288" s="46"/>
      <c r="AX288" s="46"/>
      <c r="AY288" s="46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56"/>
      <c r="BW288" s="56"/>
      <c r="BX288" s="56"/>
      <c r="BY288" s="56"/>
      <c r="BZ288" s="56"/>
      <c r="CA288" s="56"/>
      <c r="CB288" s="56"/>
      <c r="CC288" s="56"/>
      <c r="CD288" s="56"/>
    </row>
    <row r="289" ht="22.5" customHeight="1">
      <c r="A289" s="170">
        <f t="shared" si="12"/>
        <v>284</v>
      </c>
      <c r="B289" s="173" t="s">
        <v>2938</v>
      </c>
      <c r="C289" s="182" t="str">
        <f t="array" ref="C289">_xlfn.XLOOKUP(G289,DATABASE!$A$2:$A$806,DATABASE!$B$2:$B$806)</f>
        <v>Host To Host SP2D Online Pemda Kab Lmj JL.Alun - Alun Utara 7 Lumajang</v>
      </c>
      <c r="D289" s="184" t="str">
        <f t="array" ref="D289">_xlfn.XLOOKUP(G289,DATABASE!$A$2:$A$808,DATABASE!$C$2:$C$808)</f>
        <v>H2H</v>
      </c>
      <c r="E289" s="184" t="s">
        <v>351</v>
      </c>
      <c r="F289" s="184" t="s">
        <v>243</v>
      </c>
      <c r="G289" s="184" t="s">
        <v>570</v>
      </c>
      <c r="H289" s="184">
        <v>202512.0</v>
      </c>
      <c r="I289" s="184" t="s">
        <v>461</v>
      </c>
      <c r="J289" s="182"/>
      <c r="K289" s="184"/>
      <c r="L289" s="294" t="s">
        <v>573</v>
      </c>
      <c r="M289" s="295" t="s">
        <v>3058</v>
      </c>
      <c r="N289" s="191"/>
      <c r="O289" s="192">
        <v>17.43</v>
      </c>
      <c r="P289" s="194"/>
      <c r="Q289" s="195">
        <f t="shared" ref="Q289:R289" si="321">(O289*24*3600*30/8)/100000</f>
        <v>56.4732</v>
      </c>
      <c r="R289" s="195">
        <f t="shared" si="321"/>
        <v>0</v>
      </c>
      <c r="S289" s="200">
        <v>0.0</v>
      </c>
      <c r="T289" s="201">
        <f t="shared" si="14"/>
        <v>1</v>
      </c>
      <c r="U289" s="201">
        <v>0.99</v>
      </c>
      <c r="V289" s="182">
        <v>720.0</v>
      </c>
      <c r="W289" s="182">
        <f t="shared" si="3"/>
        <v>0</v>
      </c>
      <c r="X289" s="203" t="s">
        <v>291</v>
      </c>
      <c r="Y289" s="204">
        <v>2319819.0</v>
      </c>
      <c r="Z289" s="182"/>
      <c r="AA289" s="182"/>
      <c r="AB289" s="182"/>
      <c r="AC289" s="182"/>
      <c r="AD289" s="182"/>
      <c r="AE289" s="206">
        <f t="shared" si="151"/>
        <v>2319819</v>
      </c>
      <c r="AF289" s="207">
        <f t="shared" si="5"/>
        <v>2319819</v>
      </c>
      <c r="AG289" s="184"/>
      <c r="AH289" s="184" t="s">
        <v>276</v>
      </c>
      <c r="AI289" s="184"/>
      <c r="AJ289" s="210" t="s">
        <v>570</v>
      </c>
      <c r="AK289" s="38" t="s">
        <v>461</v>
      </c>
      <c r="AL289" s="38"/>
      <c r="AM289" s="38" t="str">
        <f t="shared" si="322"/>
        <v>#REF!</v>
      </c>
      <c r="AN289" s="38" t="str">
        <f t="shared" si="301"/>
        <v>#REF!</v>
      </c>
      <c r="AO289" s="42">
        <v>2319819.0</v>
      </c>
      <c r="AP289" s="215" t="b">
        <f t="shared" si="8"/>
        <v>1</v>
      </c>
      <c r="AQ289" s="211"/>
      <c r="AR289" s="216">
        <f t="shared" si="9"/>
        <v>0</v>
      </c>
      <c r="AS289" s="217">
        <f t="shared" si="10"/>
        <v>0</v>
      </c>
      <c r="AT289" s="218">
        <f t="shared" si="11"/>
        <v>0</v>
      </c>
      <c r="AU289" s="453"/>
      <c r="AV289" s="46"/>
      <c r="AW289" s="46"/>
      <c r="AX289" s="46"/>
      <c r="AY289" s="46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56"/>
      <c r="BW289" s="56"/>
      <c r="BX289" s="56"/>
      <c r="BY289" s="56"/>
      <c r="BZ289" s="56"/>
      <c r="CA289" s="56"/>
      <c r="CB289" s="56"/>
      <c r="CC289" s="56"/>
      <c r="CD289" s="56"/>
    </row>
    <row r="290" ht="22.5" customHeight="1">
      <c r="A290" s="170">
        <f t="shared" si="12"/>
        <v>285</v>
      </c>
      <c r="B290" s="173" t="s">
        <v>2938</v>
      </c>
      <c r="C290" s="182" t="str">
        <f t="array" ref="C290">_xlfn.XLOOKUP(G290,DATABASE!$A$2:$A$806,DATABASE!$B$2:$B$806)</f>
        <v>Capem Yosowilangun, Mayjen Sukertijo 15 Yosowilangun Lumajang</v>
      </c>
      <c r="D290" s="184" t="str">
        <f t="array" ref="D290">_xlfn.XLOOKUP(G290,DATABASE!$A$2:$A$808,DATABASE!$C$2:$C$808)</f>
        <v>CAPEM</v>
      </c>
      <c r="E290" s="184" t="s">
        <v>351</v>
      </c>
      <c r="F290" s="184" t="s">
        <v>243</v>
      </c>
      <c r="G290" s="184" t="s">
        <v>1442</v>
      </c>
      <c r="H290" s="184">
        <v>202512.0</v>
      </c>
      <c r="I290" s="184" t="s">
        <v>753</v>
      </c>
      <c r="J290" s="182"/>
      <c r="K290" s="184"/>
      <c r="L290" s="294" t="s">
        <v>1444</v>
      </c>
      <c r="M290" s="303">
        <v>43227.0</v>
      </c>
      <c r="N290" s="191"/>
      <c r="O290" s="192">
        <v>0.05060000000000001</v>
      </c>
      <c r="P290" s="194"/>
      <c r="Q290" s="195">
        <f t="shared" ref="Q290:R290" si="323">(O290*24*3600*30/8)/100000</f>
        <v>0.163944</v>
      </c>
      <c r="R290" s="195">
        <f t="shared" si="323"/>
        <v>0</v>
      </c>
      <c r="S290" s="200">
        <v>0.0</v>
      </c>
      <c r="T290" s="201">
        <f t="shared" si="14"/>
        <v>1</v>
      </c>
      <c r="U290" s="201">
        <v>0.99</v>
      </c>
      <c r="V290" s="182">
        <v>720.0</v>
      </c>
      <c r="W290" s="182">
        <f t="shared" si="3"/>
        <v>0</v>
      </c>
      <c r="X290" s="203" t="s">
        <v>291</v>
      </c>
      <c r="Y290" s="204">
        <v>2792792.0</v>
      </c>
      <c r="Z290" s="182"/>
      <c r="AA290" s="182"/>
      <c r="AB290" s="182"/>
      <c r="AC290" s="182"/>
      <c r="AD290" s="182"/>
      <c r="AE290" s="206">
        <f t="shared" si="151"/>
        <v>2792792</v>
      </c>
      <c r="AF290" s="207">
        <f t="shared" si="5"/>
        <v>2792792</v>
      </c>
      <c r="AG290" s="184"/>
      <c r="AH290" s="184"/>
      <c r="AI290" s="184"/>
      <c r="AJ290" s="210" t="s">
        <v>1442</v>
      </c>
      <c r="AK290" s="38" t="s">
        <v>753</v>
      </c>
      <c r="AL290" s="38"/>
      <c r="AM290" s="38" t="str">
        <f t="shared" si="322"/>
        <v>#REF!</v>
      </c>
      <c r="AN290" s="38" t="str">
        <f t="shared" si="301"/>
        <v>#REF!</v>
      </c>
      <c r="AO290" s="42">
        <v>2792792.0</v>
      </c>
      <c r="AP290" s="215" t="b">
        <f t="shared" si="8"/>
        <v>1</v>
      </c>
      <c r="AQ290" s="211"/>
      <c r="AR290" s="216">
        <f t="shared" si="9"/>
        <v>0</v>
      </c>
      <c r="AS290" s="217">
        <f t="shared" si="10"/>
        <v>0</v>
      </c>
      <c r="AT290" s="218">
        <f t="shared" si="11"/>
        <v>0</v>
      </c>
      <c r="AU290" s="453"/>
      <c r="AV290" s="46"/>
      <c r="AW290" s="46"/>
      <c r="AX290" s="46"/>
      <c r="AY290" s="46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56"/>
      <c r="BW290" s="56"/>
      <c r="BX290" s="56"/>
      <c r="BY290" s="56"/>
      <c r="BZ290" s="56"/>
      <c r="CA290" s="56"/>
      <c r="CB290" s="56"/>
      <c r="CC290" s="56"/>
      <c r="CD290" s="56"/>
    </row>
    <row r="291" ht="22.5" customHeight="1">
      <c r="A291" s="170">
        <f t="shared" si="12"/>
        <v>286</v>
      </c>
      <c r="B291" s="173" t="s">
        <v>2938</v>
      </c>
      <c r="C291" s="182" t="str">
        <f t="array" ref="C291">_xlfn.XLOOKUP(G291,DATABASE!$A$2:$A$806,DATABASE!$B$2:$B$806)</f>
        <v>ATM Kec Ranuyoso Klakah LUMAJANG, Jl. Soekarno Hatta, Kec Ranuyoso Lumajang</v>
      </c>
      <c r="D291" s="184" t="str">
        <f t="array" ref="D291">_xlfn.XLOOKUP(G291,DATABASE!$A$2:$A$808,DATABASE!$C$2:$C$808)</f>
        <v>ATM</v>
      </c>
      <c r="E291" s="184" t="s">
        <v>351</v>
      </c>
      <c r="F291" s="184" t="s">
        <v>243</v>
      </c>
      <c r="G291" s="184" t="s">
        <v>2158</v>
      </c>
      <c r="H291" s="184">
        <v>202512.0</v>
      </c>
      <c r="I291" s="184" t="s">
        <v>1258</v>
      </c>
      <c r="J291" s="182"/>
      <c r="K291" s="184"/>
      <c r="L291" s="294" t="s">
        <v>2160</v>
      </c>
      <c r="M291" s="295" t="s">
        <v>3060</v>
      </c>
      <c r="N291" s="191"/>
      <c r="O291" s="192">
        <v>16.45</v>
      </c>
      <c r="P291" s="194"/>
      <c r="Q291" s="195">
        <f t="shared" ref="Q291:R291" si="324">(O291*24*3600*30/8)/100000</f>
        <v>53.298</v>
      </c>
      <c r="R291" s="195">
        <f t="shared" si="324"/>
        <v>0</v>
      </c>
      <c r="S291" s="200">
        <v>0.0</v>
      </c>
      <c r="T291" s="201">
        <f t="shared" si="14"/>
        <v>1</v>
      </c>
      <c r="U291" s="201">
        <v>0.99</v>
      </c>
      <c r="V291" s="182">
        <v>720.0</v>
      </c>
      <c r="W291" s="182">
        <f t="shared" si="3"/>
        <v>0</v>
      </c>
      <c r="X291" s="203" t="s">
        <v>291</v>
      </c>
      <c r="Y291" s="204">
        <v>1300000.0</v>
      </c>
      <c r="Z291" s="182"/>
      <c r="AA291" s="182"/>
      <c r="AB291" s="182"/>
      <c r="AC291" s="182"/>
      <c r="AD291" s="182"/>
      <c r="AE291" s="206">
        <f t="shared" si="151"/>
        <v>1300000</v>
      </c>
      <c r="AF291" s="207">
        <f t="shared" si="5"/>
        <v>1300000</v>
      </c>
      <c r="AG291" s="184"/>
      <c r="AH291" s="184"/>
      <c r="AI291" s="184"/>
      <c r="AJ291" s="210" t="s">
        <v>2158</v>
      </c>
      <c r="AK291" s="38" t="s">
        <v>1258</v>
      </c>
      <c r="AL291" s="38"/>
      <c r="AM291" s="38" t="str">
        <f t="shared" si="322"/>
        <v>#REF!</v>
      </c>
      <c r="AN291" s="38" t="str">
        <f t="shared" si="301"/>
        <v>#REF!</v>
      </c>
      <c r="AO291" s="42">
        <v>1300000.0</v>
      </c>
      <c r="AP291" s="215" t="b">
        <f t="shared" si="8"/>
        <v>1</v>
      </c>
      <c r="AQ291" s="211"/>
      <c r="AR291" s="216">
        <f t="shared" si="9"/>
        <v>0</v>
      </c>
      <c r="AS291" s="217">
        <f t="shared" si="10"/>
        <v>0</v>
      </c>
      <c r="AT291" s="218">
        <f t="shared" si="11"/>
        <v>0</v>
      </c>
      <c r="AU291" s="453"/>
      <c r="AV291" s="46"/>
      <c r="AW291" s="46"/>
      <c r="AX291" s="46"/>
      <c r="AY291" s="46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56"/>
      <c r="BW291" s="56"/>
      <c r="BX291" s="56"/>
      <c r="BY291" s="56"/>
      <c r="BZ291" s="56"/>
      <c r="CA291" s="56"/>
      <c r="CB291" s="56"/>
      <c r="CC291" s="56"/>
      <c r="CD291" s="56"/>
    </row>
    <row r="292" ht="22.5" customHeight="1">
      <c r="A292" s="170">
        <f t="shared" si="12"/>
        <v>287</v>
      </c>
      <c r="B292" s="173" t="s">
        <v>2938</v>
      </c>
      <c r="C292" s="182" t="str">
        <f t="array" ref="C292">_xlfn.XLOOKUP(G292,DATABASE!$A$2:$A$806,DATABASE!$B$2:$B$806)</f>
        <v>Capem Pronojiwo , Jl.Dsn.Kalibening RT01 RW01,Ds.Pronojiwo, Kec. Pronojiwo</v>
      </c>
      <c r="D292" s="184" t="str">
        <f t="array" ref="D292">_xlfn.XLOOKUP(G292,DATABASE!$A$2:$A$808,DATABASE!$C$2:$C$808)</f>
        <v>CAPEM</v>
      </c>
      <c r="E292" s="184" t="s">
        <v>351</v>
      </c>
      <c r="F292" s="184" t="s">
        <v>243</v>
      </c>
      <c r="G292" s="184" t="s">
        <v>1310</v>
      </c>
      <c r="H292" s="184">
        <v>202512.0</v>
      </c>
      <c r="I292" s="184" t="s">
        <v>753</v>
      </c>
      <c r="J292" s="182"/>
      <c r="K292" s="184"/>
      <c r="L292" s="294" t="s">
        <v>1312</v>
      </c>
      <c r="M292" s="303">
        <v>43377.0</v>
      </c>
      <c r="N292" s="191"/>
      <c r="O292" s="192">
        <v>2.15148</v>
      </c>
      <c r="P292" s="194"/>
      <c r="Q292" s="195">
        <f t="shared" ref="Q292:R292" si="325">(O292*24*3600*30/8)/100000</f>
        <v>6.9707952</v>
      </c>
      <c r="R292" s="195">
        <f t="shared" si="325"/>
        <v>0</v>
      </c>
      <c r="S292" s="200">
        <v>0.0</v>
      </c>
      <c r="T292" s="201">
        <f t="shared" si="14"/>
        <v>1</v>
      </c>
      <c r="U292" s="201">
        <v>0.99</v>
      </c>
      <c r="V292" s="182">
        <v>720.0</v>
      </c>
      <c r="W292" s="182">
        <f t="shared" si="3"/>
        <v>0</v>
      </c>
      <c r="X292" s="203" t="s">
        <v>291</v>
      </c>
      <c r="Y292" s="204">
        <v>2792792.0</v>
      </c>
      <c r="Z292" s="182"/>
      <c r="AA292" s="182"/>
      <c r="AB292" s="182"/>
      <c r="AC292" s="182"/>
      <c r="AD292" s="182"/>
      <c r="AE292" s="206">
        <f t="shared" si="151"/>
        <v>2792792</v>
      </c>
      <c r="AF292" s="207">
        <f t="shared" si="5"/>
        <v>2792792</v>
      </c>
      <c r="AG292" s="184"/>
      <c r="AH292" s="184"/>
      <c r="AI292" s="184"/>
      <c r="AJ292" s="210" t="s">
        <v>1310</v>
      </c>
      <c r="AK292" s="38" t="s">
        <v>753</v>
      </c>
      <c r="AL292" s="38"/>
      <c r="AM292" s="38" t="str">
        <f t="shared" si="322"/>
        <v>#REF!</v>
      </c>
      <c r="AN292" s="38" t="str">
        <f t="shared" si="301"/>
        <v>#REF!</v>
      </c>
      <c r="AO292" s="42">
        <v>2792792.0</v>
      </c>
      <c r="AP292" s="215" t="b">
        <f t="shared" si="8"/>
        <v>1</v>
      </c>
      <c r="AQ292" s="211"/>
      <c r="AR292" s="216">
        <f t="shared" si="9"/>
        <v>0</v>
      </c>
      <c r="AS292" s="217">
        <f t="shared" si="10"/>
        <v>0</v>
      </c>
      <c r="AT292" s="218">
        <f t="shared" si="11"/>
        <v>0</v>
      </c>
      <c r="AU292" s="453"/>
      <c r="AV292" s="46"/>
      <c r="AW292" s="46"/>
      <c r="AX292" s="46"/>
      <c r="AY292" s="46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56"/>
      <c r="BW292" s="56"/>
      <c r="BX292" s="56"/>
      <c r="BY292" s="56"/>
      <c r="BZ292" s="56"/>
      <c r="CA292" s="56"/>
      <c r="CB292" s="56"/>
      <c r="CC292" s="56"/>
      <c r="CD292" s="56"/>
    </row>
    <row r="293" ht="22.5" customHeight="1">
      <c r="A293" s="170">
        <f t="shared" si="12"/>
        <v>288</v>
      </c>
      <c r="B293" s="173" t="s">
        <v>2938</v>
      </c>
      <c r="C293" s="182" t="str">
        <f t="array" ref="C293">_xlfn.XLOOKUP(G293,DATABASE!$A$2:$A$806,DATABASE!$B$2:$B$806)</f>
        <v>Payment Point Sistem Administrasi Manunggal Satu Atap Lumajang Jl.Pisang Agung 50 Sumberejo, Sukodono, Kec Lumajang</v>
      </c>
      <c r="D293" s="184" t="str">
        <f t="array" ref="D293">_xlfn.XLOOKUP(G293,DATABASE!$A$2:$A$808,DATABASE!$C$2:$C$808)</f>
        <v>PAYMENT POINT</v>
      </c>
      <c r="E293" s="184" t="s">
        <v>351</v>
      </c>
      <c r="F293" s="184" t="s">
        <v>243</v>
      </c>
      <c r="G293" s="184" t="s">
        <v>2233</v>
      </c>
      <c r="H293" s="184">
        <v>202512.0</v>
      </c>
      <c r="I293" s="184" t="s">
        <v>461</v>
      </c>
      <c r="J293" s="182"/>
      <c r="K293" s="184"/>
      <c r="L293" s="294" t="s">
        <v>2235</v>
      </c>
      <c r="M293" s="295" t="s">
        <v>3034</v>
      </c>
      <c r="N293" s="191"/>
      <c r="O293" s="192">
        <v>30.94</v>
      </c>
      <c r="P293" s="194"/>
      <c r="Q293" s="195">
        <f t="shared" ref="Q293:R293" si="326">(O293*24*3600*30/8)/100000</f>
        <v>100.2456</v>
      </c>
      <c r="R293" s="195">
        <f t="shared" si="326"/>
        <v>0</v>
      </c>
      <c r="S293" s="200">
        <v>0.0</v>
      </c>
      <c r="T293" s="201">
        <f t="shared" si="14"/>
        <v>1</v>
      </c>
      <c r="U293" s="201">
        <v>0.99</v>
      </c>
      <c r="V293" s="182">
        <v>720.0</v>
      </c>
      <c r="W293" s="182">
        <f t="shared" si="3"/>
        <v>0</v>
      </c>
      <c r="X293" s="203" t="s">
        <v>291</v>
      </c>
      <c r="Y293" s="204">
        <v>2319819.0</v>
      </c>
      <c r="Z293" s="182"/>
      <c r="AA293" s="182"/>
      <c r="AB293" s="182"/>
      <c r="AC293" s="182"/>
      <c r="AD293" s="182"/>
      <c r="AE293" s="206">
        <f t="shared" si="151"/>
        <v>2319819</v>
      </c>
      <c r="AF293" s="207">
        <f t="shared" si="5"/>
        <v>2319819</v>
      </c>
      <c r="AG293" s="184"/>
      <c r="AH293" s="184"/>
      <c r="AI293" s="184"/>
      <c r="AJ293" s="210" t="s">
        <v>2233</v>
      </c>
      <c r="AK293" s="38" t="s">
        <v>461</v>
      </c>
      <c r="AL293" s="38"/>
      <c r="AM293" s="38" t="str">
        <f t="shared" si="322"/>
        <v>#REF!</v>
      </c>
      <c r="AN293" s="38" t="str">
        <f t="shared" si="301"/>
        <v>#REF!</v>
      </c>
      <c r="AO293" s="42">
        <v>2319819.0</v>
      </c>
      <c r="AP293" s="215" t="b">
        <f t="shared" si="8"/>
        <v>1</v>
      </c>
      <c r="AQ293" s="211"/>
      <c r="AR293" s="216">
        <f t="shared" si="9"/>
        <v>0</v>
      </c>
      <c r="AS293" s="217">
        <f t="shared" si="10"/>
        <v>0</v>
      </c>
      <c r="AT293" s="218">
        <f t="shared" si="11"/>
        <v>0</v>
      </c>
      <c r="AU293" s="453"/>
      <c r="AV293" s="46"/>
      <c r="AW293" s="46"/>
      <c r="AX293" s="46"/>
      <c r="AY293" s="46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56"/>
      <c r="BW293" s="56"/>
      <c r="BX293" s="56"/>
      <c r="BY293" s="56"/>
      <c r="BZ293" s="56"/>
      <c r="CA293" s="56"/>
      <c r="CB293" s="56"/>
      <c r="CC293" s="56"/>
      <c r="CD293" s="56"/>
    </row>
    <row r="294" ht="22.5" customHeight="1">
      <c r="A294" s="170">
        <f t="shared" si="12"/>
        <v>289</v>
      </c>
      <c r="B294" s="173" t="s">
        <v>2938</v>
      </c>
      <c r="C294" s="182" t="str">
        <f t="array" ref="C294">_xlfn.XLOOKUP(G294,DATABASE!$A$2:$A$806,DATABASE!$B$2:$B$806)</f>
        <v>Capem Pasirian</v>
      </c>
      <c r="D294" s="184" t="str">
        <f t="array" ref="D294">_xlfn.XLOOKUP(G294,DATABASE!$A$2:$A$808,DATABASE!$C$2:$C$808)</f>
        <v>CAPEM</v>
      </c>
      <c r="E294" s="184" t="s">
        <v>351</v>
      </c>
      <c r="F294" s="184" t="s">
        <v>243</v>
      </c>
      <c r="G294" s="184" t="s">
        <v>872</v>
      </c>
      <c r="H294" s="184">
        <v>202512.0</v>
      </c>
      <c r="I294" s="184" t="s">
        <v>753</v>
      </c>
      <c r="J294" s="182"/>
      <c r="K294" s="184"/>
      <c r="L294" s="294" t="s">
        <v>874</v>
      </c>
      <c r="M294" s="303">
        <v>42186.0</v>
      </c>
      <c r="N294" s="191"/>
      <c r="O294" s="192">
        <v>17.47</v>
      </c>
      <c r="P294" s="194"/>
      <c r="Q294" s="195">
        <f t="shared" ref="Q294:R294" si="327">(O294*24*3600*30/8)/100000</f>
        <v>56.6028</v>
      </c>
      <c r="R294" s="195">
        <f t="shared" si="327"/>
        <v>0</v>
      </c>
      <c r="S294" s="200">
        <v>0.0</v>
      </c>
      <c r="T294" s="201">
        <f t="shared" si="14"/>
        <v>1</v>
      </c>
      <c r="U294" s="201">
        <v>0.99</v>
      </c>
      <c r="V294" s="182">
        <v>720.0</v>
      </c>
      <c r="W294" s="182">
        <f t="shared" si="3"/>
        <v>0</v>
      </c>
      <c r="X294" s="203" t="s">
        <v>291</v>
      </c>
      <c r="Y294" s="204">
        <v>2792792.0</v>
      </c>
      <c r="Z294" s="182"/>
      <c r="AA294" s="182"/>
      <c r="AB294" s="182"/>
      <c r="AC294" s="182"/>
      <c r="AD294" s="182"/>
      <c r="AE294" s="206">
        <f t="shared" si="151"/>
        <v>2792792</v>
      </c>
      <c r="AF294" s="207">
        <f t="shared" si="5"/>
        <v>2792792</v>
      </c>
      <c r="AG294" s="184"/>
      <c r="AH294" s="184"/>
      <c r="AI294" s="184"/>
      <c r="AJ294" s="210" t="s">
        <v>872</v>
      </c>
      <c r="AK294" s="38" t="s">
        <v>753</v>
      </c>
      <c r="AL294" s="38"/>
      <c r="AM294" s="38" t="str">
        <f t="shared" si="322"/>
        <v>#REF!</v>
      </c>
      <c r="AN294" s="38" t="str">
        <f t="shared" si="301"/>
        <v>#REF!</v>
      </c>
      <c r="AO294" s="42">
        <v>2792792.0</v>
      </c>
      <c r="AP294" s="215" t="b">
        <f t="shared" si="8"/>
        <v>1</v>
      </c>
      <c r="AQ294" s="211"/>
      <c r="AR294" s="216">
        <f t="shared" si="9"/>
        <v>0</v>
      </c>
      <c r="AS294" s="217">
        <f t="shared" si="10"/>
        <v>0</v>
      </c>
      <c r="AT294" s="218">
        <f t="shared" si="11"/>
        <v>0</v>
      </c>
      <c r="AU294" s="453"/>
      <c r="AV294" s="46"/>
      <c r="AW294" s="46"/>
      <c r="AX294" s="46"/>
      <c r="AY294" s="46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56"/>
      <c r="BW294" s="56"/>
      <c r="BX294" s="56"/>
      <c r="BY294" s="56"/>
      <c r="BZ294" s="56"/>
      <c r="CA294" s="56"/>
      <c r="CB294" s="56"/>
      <c r="CC294" s="56"/>
      <c r="CD294" s="56"/>
    </row>
    <row r="295" ht="22.5" customHeight="1">
      <c r="A295" s="170">
        <f t="shared" si="12"/>
        <v>290</v>
      </c>
      <c r="B295" s="173" t="s">
        <v>2938</v>
      </c>
      <c r="C295" s="182" t="str">
        <f t="array" ref="C295">_xlfn.XLOOKUP(G295,DATABASE!$A$2:$A$806,DATABASE!$B$2:$B$806)</f>
        <v>Kantor Fungsional  Senduro Lumajang, Jl Raya Senduro, Kec. Senduro Lumajang</v>
      </c>
      <c r="D295" s="184" t="str">
        <f t="array" ref="D295">_xlfn.XLOOKUP(G295,DATABASE!$A$2:$A$808,DATABASE!$C$2:$C$808)</f>
        <v>KANTOR FUNGSIONAL</v>
      </c>
      <c r="E295" s="184" t="s">
        <v>351</v>
      </c>
      <c r="F295" s="184" t="s">
        <v>243</v>
      </c>
      <c r="G295" s="184" t="s">
        <v>2343</v>
      </c>
      <c r="H295" s="184">
        <v>202512.0</v>
      </c>
      <c r="I295" s="184" t="s">
        <v>461</v>
      </c>
      <c r="J295" s="182"/>
      <c r="K295" s="184"/>
      <c r="L295" s="294" t="s">
        <v>2345</v>
      </c>
      <c r="M295" s="295" t="s">
        <v>2394</v>
      </c>
      <c r="N295" s="191"/>
      <c r="O295" s="192">
        <v>35.84</v>
      </c>
      <c r="P295" s="194"/>
      <c r="Q295" s="195">
        <f t="shared" ref="Q295:R295" si="328">(O295*24*3600*30/8)/100000</f>
        <v>116.1216</v>
      </c>
      <c r="R295" s="195">
        <f t="shared" si="328"/>
        <v>0</v>
      </c>
      <c r="S295" s="200">
        <v>0.0</v>
      </c>
      <c r="T295" s="201">
        <f t="shared" si="14"/>
        <v>1</v>
      </c>
      <c r="U295" s="201">
        <v>0.99</v>
      </c>
      <c r="V295" s="182">
        <v>720.0</v>
      </c>
      <c r="W295" s="182">
        <f t="shared" si="3"/>
        <v>0</v>
      </c>
      <c r="X295" s="203" t="s">
        <v>291</v>
      </c>
      <c r="Y295" s="204">
        <v>2319819.0</v>
      </c>
      <c r="Z295" s="182"/>
      <c r="AA295" s="182"/>
      <c r="AB295" s="182"/>
      <c r="AC295" s="182"/>
      <c r="AD295" s="182"/>
      <c r="AE295" s="206">
        <f t="shared" si="151"/>
        <v>2319819</v>
      </c>
      <c r="AF295" s="207">
        <f t="shared" si="5"/>
        <v>2319819</v>
      </c>
      <c r="AG295" s="184"/>
      <c r="AH295" s="184"/>
      <c r="AI295" s="184"/>
      <c r="AJ295" s="210" t="s">
        <v>2343</v>
      </c>
      <c r="AK295" s="38" t="s">
        <v>461</v>
      </c>
      <c r="AL295" s="38"/>
      <c r="AM295" s="38" t="s">
        <v>461</v>
      </c>
      <c r="AN295" s="38" t="b">
        <f t="shared" si="301"/>
        <v>1</v>
      </c>
      <c r="AO295" s="42">
        <v>2319819.0</v>
      </c>
      <c r="AP295" s="215" t="b">
        <f t="shared" si="8"/>
        <v>1</v>
      </c>
      <c r="AQ295" s="211"/>
      <c r="AR295" s="216">
        <f t="shared" si="9"/>
        <v>0</v>
      </c>
      <c r="AS295" s="217">
        <f t="shared" si="10"/>
        <v>0</v>
      </c>
      <c r="AT295" s="218">
        <f t="shared" si="11"/>
        <v>0</v>
      </c>
      <c r="AU295" s="453"/>
      <c r="AV295" s="46"/>
      <c r="AW295" s="46"/>
      <c r="AX295" s="46"/>
      <c r="AY295" s="46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56"/>
      <c r="BW295" s="56"/>
      <c r="BX295" s="56"/>
      <c r="BY295" s="56"/>
      <c r="BZ295" s="56"/>
      <c r="CA295" s="56"/>
      <c r="CB295" s="56"/>
      <c r="CC295" s="56"/>
      <c r="CD295" s="56"/>
    </row>
    <row r="296" ht="22.5" customHeight="1">
      <c r="A296" s="170">
        <f t="shared" si="12"/>
        <v>291</v>
      </c>
      <c r="B296" s="173" t="s">
        <v>2938</v>
      </c>
      <c r="C296" s="182" t="str">
        <f t="array" ref="C296">_xlfn.XLOOKUP(G296,DATABASE!$A$2:$A$806,DATABASE!$B$2:$B$806)</f>
        <v>Kantor Kas Pemda Lumajang JL.Alun-Alun Utara 7 Kel.Rogotrunan,Kec Lumajang</v>
      </c>
      <c r="D296" s="184" t="str">
        <f t="array" ref="D296">_xlfn.XLOOKUP(G296,DATABASE!$A$2:$A$808,DATABASE!$C$2:$C$808)</f>
        <v>KANTOR KAS</v>
      </c>
      <c r="E296" s="184" t="s">
        <v>351</v>
      </c>
      <c r="F296" s="184" t="s">
        <v>243</v>
      </c>
      <c r="G296" s="184" t="s">
        <v>2339</v>
      </c>
      <c r="H296" s="184">
        <v>202512.0</v>
      </c>
      <c r="I296" s="184" t="s">
        <v>461</v>
      </c>
      <c r="J296" s="182"/>
      <c r="K296" s="184"/>
      <c r="L296" s="294" t="s">
        <v>2341</v>
      </c>
      <c r="M296" s="295" t="s">
        <v>3061</v>
      </c>
      <c r="N296" s="191"/>
      <c r="O296" s="192">
        <v>33.88</v>
      </c>
      <c r="P296" s="194"/>
      <c r="Q296" s="195">
        <f t="shared" ref="Q296:R296" si="329">(O296*24*3600*30/8)/100000</f>
        <v>109.7712</v>
      </c>
      <c r="R296" s="195">
        <f t="shared" si="329"/>
        <v>0</v>
      </c>
      <c r="S296" s="200">
        <v>0.0</v>
      </c>
      <c r="T296" s="201">
        <f t="shared" si="14"/>
        <v>1</v>
      </c>
      <c r="U296" s="201">
        <v>0.99</v>
      </c>
      <c r="V296" s="182">
        <v>720.0</v>
      </c>
      <c r="W296" s="182">
        <f t="shared" si="3"/>
        <v>0</v>
      </c>
      <c r="X296" s="203" t="s">
        <v>291</v>
      </c>
      <c r="Y296" s="204">
        <v>2319819.0</v>
      </c>
      <c r="Z296" s="182"/>
      <c r="AA296" s="182"/>
      <c r="AB296" s="182"/>
      <c r="AC296" s="182"/>
      <c r="AD296" s="182"/>
      <c r="AE296" s="206">
        <f t="shared" si="151"/>
        <v>2319819</v>
      </c>
      <c r="AF296" s="207">
        <f t="shared" si="5"/>
        <v>2319819</v>
      </c>
      <c r="AG296" s="184"/>
      <c r="AH296" s="184"/>
      <c r="AI296" s="184"/>
      <c r="AJ296" s="210" t="s">
        <v>2339</v>
      </c>
      <c r="AK296" s="38" t="s">
        <v>461</v>
      </c>
      <c r="AL296" s="38"/>
      <c r="AM296" s="38" t="s">
        <v>461</v>
      </c>
      <c r="AN296" s="38" t="b">
        <f t="shared" si="301"/>
        <v>1</v>
      </c>
      <c r="AO296" s="42">
        <v>2319819.0</v>
      </c>
      <c r="AP296" s="215" t="b">
        <f t="shared" si="8"/>
        <v>1</v>
      </c>
      <c r="AQ296" s="211"/>
      <c r="AR296" s="216">
        <f t="shared" si="9"/>
        <v>0</v>
      </c>
      <c r="AS296" s="217">
        <f t="shared" si="10"/>
        <v>0</v>
      </c>
      <c r="AT296" s="218">
        <f t="shared" si="11"/>
        <v>0</v>
      </c>
      <c r="AU296" s="453"/>
      <c r="AV296" s="46"/>
      <c r="AW296" s="46"/>
      <c r="AX296" s="46"/>
      <c r="AY296" s="46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56"/>
      <c r="BW296" s="56"/>
      <c r="BX296" s="56"/>
      <c r="BY296" s="56"/>
      <c r="BZ296" s="56"/>
      <c r="CA296" s="56"/>
      <c r="CB296" s="56"/>
      <c r="CC296" s="56"/>
      <c r="CD296" s="56"/>
    </row>
    <row r="297" ht="22.5" customHeight="1">
      <c r="A297" s="170">
        <f t="shared" si="12"/>
        <v>292</v>
      </c>
      <c r="B297" s="173" t="s">
        <v>2938</v>
      </c>
      <c r="C297" s="182" t="str">
        <f t="array" ref="C297">_xlfn.XLOOKUP(G297,DATABASE!$A$2:$A$806,DATABASE!$B$2:$B$806)</f>
        <v>ATM Al Ikhlas, Jl. Bengawan Solo No. 169, Jogoyudan, Kec. Lumajang</v>
      </c>
      <c r="D297" s="184" t="str">
        <f t="array" ref="D297">_xlfn.XLOOKUP(G297,DATABASE!$A$2:$A$808,DATABASE!$C$2:$C$808)</f>
        <v>ATM</v>
      </c>
      <c r="E297" s="184" t="s">
        <v>351</v>
      </c>
      <c r="F297" s="184" t="s">
        <v>243</v>
      </c>
      <c r="G297" s="184" t="s">
        <v>2457</v>
      </c>
      <c r="H297" s="184">
        <v>202512.0</v>
      </c>
      <c r="I297" s="184" t="s">
        <v>1258</v>
      </c>
      <c r="J297" s="182"/>
      <c r="K297" s="184"/>
      <c r="L297" s="294" t="s">
        <v>2459</v>
      </c>
      <c r="M297" s="303">
        <v>44147.0</v>
      </c>
      <c r="N297" s="191"/>
      <c r="O297" s="192">
        <v>96.62</v>
      </c>
      <c r="P297" s="194"/>
      <c r="Q297" s="195">
        <f t="shared" ref="Q297:R297" si="330">(O297*24*3600*30/8)/100000</f>
        <v>313.0488</v>
      </c>
      <c r="R297" s="195">
        <f t="shared" si="330"/>
        <v>0</v>
      </c>
      <c r="S297" s="200">
        <v>0.0</v>
      </c>
      <c r="T297" s="201">
        <f t="shared" si="14"/>
        <v>1</v>
      </c>
      <c r="U297" s="201">
        <v>0.99</v>
      </c>
      <c r="V297" s="182">
        <v>720.0</v>
      </c>
      <c r="W297" s="182">
        <f t="shared" si="3"/>
        <v>0</v>
      </c>
      <c r="X297" s="203" t="s">
        <v>291</v>
      </c>
      <c r="Y297" s="204">
        <v>1300000.0</v>
      </c>
      <c r="Z297" s="182"/>
      <c r="AA297" s="182"/>
      <c r="AB297" s="182"/>
      <c r="AC297" s="182"/>
      <c r="AD297" s="182"/>
      <c r="AE297" s="206">
        <f t="shared" si="151"/>
        <v>1300000</v>
      </c>
      <c r="AF297" s="207">
        <f t="shared" si="5"/>
        <v>1300000</v>
      </c>
      <c r="AG297" s="184"/>
      <c r="AH297" s="184"/>
      <c r="AI297" s="184"/>
      <c r="AJ297" s="210" t="s">
        <v>2457</v>
      </c>
      <c r="AK297" s="38" t="s">
        <v>1258</v>
      </c>
      <c r="AL297" s="38"/>
      <c r="AM297" s="41" t="s">
        <v>1258</v>
      </c>
      <c r="AN297" s="38" t="b">
        <f t="shared" si="301"/>
        <v>1</v>
      </c>
      <c r="AO297" s="42">
        <v>1300000.0</v>
      </c>
      <c r="AP297" s="215" t="b">
        <f t="shared" si="8"/>
        <v>1</v>
      </c>
      <c r="AQ297" s="211"/>
      <c r="AR297" s="216">
        <f t="shared" si="9"/>
        <v>0</v>
      </c>
      <c r="AS297" s="217">
        <f t="shared" si="10"/>
        <v>0</v>
      </c>
      <c r="AT297" s="218">
        <f t="shared" si="11"/>
        <v>0</v>
      </c>
      <c r="AU297" s="453"/>
      <c r="AV297" s="46"/>
      <c r="AW297" s="46"/>
      <c r="AX297" s="46"/>
      <c r="AY297" s="46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56"/>
      <c r="BW297" s="56"/>
      <c r="BX297" s="56"/>
      <c r="BY297" s="56"/>
      <c r="BZ297" s="56"/>
      <c r="CA297" s="56"/>
      <c r="CB297" s="56"/>
      <c r="CC297" s="56"/>
      <c r="CD297" s="56"/>
    </row>
    <row r="298" ht="22.5" customHeight="1">
      <c r="A298" s="170">
        <f t="shared" si="12"/>
        <v>293</v>
      </c>
      <c r="B298" s="173" t="s">
        <v>2946</v>
      </c>
      <c r="C298" s="182" t="str">
        <f t="array" ref="C298">_xlfn.XLOOKUP(G298,DATABASE!$A$2:$A$806,DATABASE!$B$2:$B$806)</f>
        <v>Cabang Ngawi Gedung PKK Kabupaten Ngawi, Jl. Yos Sudarso No. 32</v>
      </c>
      <c r="D298" s="184" t="str">
        <f t="array" ref="D298">_xlfn.XLOOKUP(G298,DATABASE!$A$2:$A$808,DATABASE!$C$2:$C$808)</f>
        <v>CABANG</v>
      </c>
      <c r="E298" s="184" t="s">
        <v>351</v>
      </c>
      <c r="F298" s="184" t="s">
        <v>243</v>
      </c>
      <c r="G298" s="184" t="s">
        <v>923</v>
      </c>
      <c r="H298" s="184">
        <v>202512.0</v>
      </c>
      <c r="I298" s="184" t="s">
        <v>575</v>
      </c>
      <c r="J298" s="182"/>
      <c r="K298" s="184"/>
      <c r="L298" s="294" t="s">
        <v>925</v>
      </c>
      <c r="M298" s="303">
        <v>43468.0</v>
      </c>
      <c r="N298" s="191"/>
      <c r="O298" s="192">
        <v>20.2</v>
      </c>
      <c r="P298" s="194"/>
      <c r="Q298" s="195">
        <f t="shared" ref="Q298:R298" si="331">(O298*24*3600*30/8)/100000</f>
        <v>65.448</v>
      </c>
      <c r="R298" s="195">
        <f t="shared" si="331"/>
        <v>0</v>
      </c>
      <c r="S298" s="200">
        <v>0.0</v>
      </c>
      <c r="T298" s="201">
        <f t="shared" si="14"/>
        <v>1</v>
      </c>
      <c r="U298" s="201">
        <v>0.99</v>
      </c>
      <c r="V298" s="182">
        <v>720.0</v>
      </c>
      <c r="W298" s="182">
        <f t="shared" si="3"/>
        <v>0</v>
      </c>
      <c r="X298" s="203" t="s">
        <v>291</v>
      </c>
      <c r="Y298" s="204">
        <v>3671171.0</v>
      </c>
      <c r="Z298" s="182"/>
      <c r="AA298" s="182"/>
      <c r="AB298" s="182"/>
      <c r="AC298" s="182"/>
      <c r="AD298" s="182"/>
      <c r="AE298" s="206">
        <f t="shared" si="151"/>
        <v>3671171</v>
      </c>
      <c r="AF298" s="207">
        <f t="shared" si="5"/>
        <v>3671171</v>
      </c>
      <c r="AG298" s="207">
        <v>3.9823145E7</v>
      </c>
      <c r="AH298" s="184"/>
      <c r="AI298" s="184"/>
      <c r="AJ298" s="210" t="s">
        <v>923</v>
      </c>
      <c r="AK298" s="38" t="s">
        <v>575</v>
      </c>
      <c r="AL298" s="38"/>
      <c r="AM298" s="38" t="str">
        <f t="shared" ref="AM298:AM306" si="333">VLOOKUP(AJ298,'[1]Master Jaringan Des 2025(792)'!$D$2:$E$795,2,0)</f>
        <v>#REF!</v>
      </c>
      <c r="AN298" s="38" t="str">
        <f t="shared" si="301"/>
        <v>#REF!</v>
      </c>
      <c r="AO298" s="42">
        <v>3671171.0</v>
      </c>
      <c r="AP298" s="215" t="b">
        <f t="shared" si="8"/>
        <v>1</v>
      </c>
      <c r="AQ298" s="211"/>
      <c r="AR298" s="216">
        <f t="shared" si="9"/>
        <v>0</v>
      </c>
      <c r="AS298" s="217">
        <f t="shared" si="10"/>
        <v>0</v>
      </c>
      <c r="AT298" s="218">
        <f t="shared" si="11"/>
        <v>0</v>
      </c>
      <c r="AU298" s="453"/>
      <c r="AV298" s="46"/>
      <c r="AW298" s="46"/>
      <c r="AX298" s="46"/>
      <c r="AY298" s="46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56"/>
      <c r="BW298" s="56"/>
      <c r="BX298" s="56"/>
      <c r="BY298" s="56"/>
      <c r="BZ298" s="56"/>
      <c r="CA298" s="56"/>
      <c r="CB298" s="56"/>
      <c r="CC298" s="56"/>
      <c r="CD298" s="56"/>
    </row>
    <row r="299" ht="22.5" customHeight="1">
      <c r="A299" s="170">
        <f t="shared" si="12"/>
        <v>294</v>
      </c>
      <c r="B299" s="173" t="s">
        <v>2946</v>
      </c>
      <c r="C299" s="182" t="str">
        <f t="array" ref="C299">_xlfn.XLOOKUP(G299,DATABASE!$A$2:$A$806,DATABASE!$B$2:$B$806)</f>
        <v>Capem Paron, Jl.Paron 49</v>
      </c>
      <c r="D299" s="184" t="str">
        <f t="array" ref="D299">_xlfn.XLOOKUP(G299,DATABASE!$A$2:$A$808,DATABASE!$C$2:$C$808)</f>
        <v>CAPEM</v>
      </c>
      <c r="E299" s="184" t="s">
        <v>351</v>
      </c>
      <c r="F299" s="184" t="s">
        <v>243</v>
      </c>
      <c r="G299" s="184" t="s">
        <v>914</v>
      </c>
      <c r="H299" s="184">
        <v>202512.0</v>
      </c>
      <c r="I299" s="184" t="s">
        <v>753</v>
      </c>
      <c r="J299" s="182"/>
      <c r="K299" s="184"/>
      <c r="L299" s="294" t="s">
        <v>916</v>
      </c>
      <c r="M299" s="295" t="s">
        <v>2765</v>
      </c>
      <c r="N299" s="191"/>
      <c r="O299" s="192">
        <v>0.14499</v>
      </c>
      <c r="P299" s="194"/>
      <c r="Q299" s="195">
        <f t="shared" ref="Q299:R299" si="332">(O299*24*3600*30/8)/100000</f>
        <v>0.4697676</v>
      </c>
      <c r="R299" s="195">
        <f t="shared" si="332"/>
        <v>0</v>
      </c>
      <c r="S299" s="200">
        <v>0.0</v>
      </c>
      <c r="T299" s="201">
        <f t="shared" si="14"/>
        <v>1</v>
      </c>
      <c r="U299" s="201">
        <v>0.99</v>
      </c>
      <c r="V299" s="182">
        <v>720.0</v>
      </c>
      <c r="W299" s="182">
        <f t="shared" si="3"/>
        <v>0</v>
      </c>
      <c r="X299" s="203" t="s">
        <v>291</v>
      </c>
      <c r="Y299" s="204">
        <v>2792792.0</v>
      </c>
      <c r="Z299" s="182"/>
      <c r="AA299" s="182"/>
      <c r="AB299" s="182"/>
      <c r="AC299" s="182"/>
      <c r="AD299" s="182"/>
      <c r="AE299" s="206">
        <f t="shared" si="151"/>
        <v>2792792</v>
      </c>
      <c r="AF299" s="207">
        <f t="shared" si="5"/>
        <v>2792792</v>
      </c>
      <c r="AG299" s="184"/>
      <c r="AH299" s="184"/>
      <c r="AI299" s="184"/>
      <c r="AJ299" s="210" t="s">
        <v>914</v>
      </c>
      <c r="AK299" s="38" t="s">
        <v>753</v>
      </c>
      <c r="AL299" s="38"/>
      <c r="AM299" s="38" t="str">
        <f t="shared" si="333"/>
        <v>#REF!</v>
      </c>
      <c r="AN299" s="38" t="str">
        <f t="shared" si="301"/>
        <v>#REF!</v>
      </c>
      <c r="AO299" s="42">
        <v>2792792.0</v>
      </c>
      <c r="AP299" s="215" t="b">
        <f t="shared" si="8"/>
        <v>1</v>
      </c>
      <c r="AQ299" s="211"/>
      <c r="AR299" s="216">
        <f t="shared" si="9"/>
        <v>0</v>
      </c>
      <c r="AS299" s="217">
        <f t="shared" si="10"/>
        <v>0</v>
      </c>
      <c r="AT299" s="218">
        <f t="shared" si="11"/>
        <v>0</v>
      </c>
      <c r="AU299" s="453"/>
      <c r="AV299" s="46"/>
      <c r="AW299" s="46"/>
      <c r="AX299" s="46"/>
      <c r="AY299" s="46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56"/>
      <c r="BW299" s="56"/>
      <c r="BX299" s="56"/>
      <c r="BY299" s="56"/>
      <c r="BZ299" s="56"/>
      <c r="CA299" s="56"/>
      <c r="CB299" s="56"/>
      <c r="CC299" s="56"/>
      <c r="CD299" s="56"/>
    </row>
    <row r="300" ht="22.5" customHeight="1">
      <c r="A300" s="170">
        <f t="shared" si="12"/>
        <v>295</v>
      </c>
      <c r="B300" s="173" t="s">
        <v>2946</v>
      </c>
      <c r="C300" s="182" t="str">
        <f t="array" ref="C300">_xlfn.XLOOKUP(G300,DATABASE!$A$2:$A$806,DATABASE!$B$2:$B$806)</f>
        <v>Samsat Online Capem Karangjati, , Jl. Raya Karangjati</v>
      </c>
      <c r="D300" s="184" t="str">
        <f t="array" ref="D300">_xlfn.XLOOKUP(G300,DATABASE!$A$2:$A$808,DATABASE!$C$2:$C$808)</f>
        <v>SAMSAT ONLINE</v>
      </c>
      <c r="E300" s="184" t="s">
        <v>351</v>
      </c>
      <c r="F300" s="184" t="s">
        <v>243</v>
      </c>
      <c r="G300" s="184" t="s">
        <v>368</v>
      </c>
      <c r="H300" s="184">
        <v>202512.0</v>
      </c>
      <c r="I300" s="184" t="s">
        <v>480</v>
      </c>
      <c r="J300" s="182"/>
      <c r="K300" s="184"/>
      <c r="L300" s="294" t="s">
        <v>370</v>
      </c>
      <c r="M300" s="303">
        <v>42156.0</v>
      </c>
      <c r="N300" s="191"/>
      <c r="O300" s="192">
        <v>28.26</v>
      </c>
      <c r="P300" s="194"/>
      <c r="Q300" s="195">
        <f t="shared" ref="Q300:R300" si="334">(O300*24*3600*30/8)/100000</f>
        <v>91.5624</v>
      </c>
      <c r="R300" s="195">
        <f t="shared" si="334"/>
        <v>0</v>
      </c>
      <c r="S300" s="200">
        <v>0.0</v>
      </c>
      <c r="T300" s="201">
        <f t="shared" si="14"/>
        <v>1</v>
      </c>
      <c r="U300" s="201">
        <v>0.99</v>
      </c>
      <c r="V300" s="182">
        <v>720.0</v>
      </c>
      <c r="W300" s="182">
        <f t="shared" si="3"/>
        <v>0</v>
      </c>
      <c r="X300" s="203" t="s">
        <v>291</v>
      </c>
      <c r="Y300" s="204">
        <v>1950000.0</v>
      </c>
      <c r="Z300" s="182"/>
      <c r="AA300" s="182"/>
      <c r="AB300" s="182"/>
      <c r="AC300" s="182"/>
      <c r="AD300" s="182"/>
      <c r="AE300" s="206">
        <f t="shared" si="151"/>
        <v>1950000</v>
      </c>
      <c r="AF300" s="207">
        <f t="shared" si="5"/>
        <v>1950000</v>
      </c>
      <c r="AG300" s="184"/>
      <c r="AH300" s="184"/>
      <c r="AI300" s="184"/>
      <c r="AJ300" s="210" t="s">
        <v>368</v>
      </c>
      <c r="AK300" s="38" t="s">
        <v>480</v>
      </c>
      <c r="AL300" s="38"/>
      <c r="AM300" s="38" t="str">
        <f t="shared" si="333"/>
        <v>#REF!</v>
      </c>
      <c r="AN300" s="38" t="str">
        <f t="shared" si="301"/>
        <v>#REF!</v>
      </c>
      <c r="AO300" s="42">
        <v>1950000.0</v>
      </c>
      <c r="AP300" s="215" t="b">
        <f t="shared" si="8"/>
        <v>1</v>
      </c>
      <c r="AQ300" s="211"/>
      <c r="AR300" s="216">
        <f t="shared" si="9"/>
        <v>0</v>
      </c>
      <c r="AS300" s="217">
        <f t="shared" si="10"/>
        <v>0</v>
      </c>
      <c r="AT300" s="218">
        <f t="shared" si="11"/>
        <v>0</v>
      </c>
      <c r="AU300" s="453"/>
      <c r="AV300" s="46"/>
      <c r="AW300" s="46"/>
      <c r="AX300" s="46"/>
      <c r="AY300" s="46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56"/>
      <c r="BW300" s="56"/>
      <c r="BX300" s="56"/>
      <c r="BY300" s="56"/>
      <c r="BZ300" s="56"/>
      <c r="CA300" s="56"/>
      <c r="CB300" s="56"/>
      <c r="CC300" s="56"/>
      <c r="CD300" s="56"/>
    </row>
    <row r="301" ht="22.5" customHeight="1">
      <c r="A301" s="170">
        <f t="shared" si="12"/>
        <v>296</v>
      </c>
      <c r="B301" s="173" t="s">
        <v>2946</v>
      </c>
      <c r="C301" s="182" t="str">
        <f t="array" ref="C301">_xlfn.XLOOKUP(G301,DATABASE!$A$2:$A$806,DATABASE!$B$2:$B$806)</f>
        <v>Capem Karangjati</v>
      </c>
      <c r="D301" s="184" t="str">
        <f t="array" ref="D301">_xlfn.XLOOKUP(G301,DATABASE!$A$2:$A$808,DATABASE!$C$2:$C$808)</f>
        <v>CAPEM</v>
      </c>
      <c r="E301" s="184" t="s">
        <v>351</v>
      </c>
      <c r="F301" s="184" t="s">
        <v>243</v>
      </c>
      <c r="G301" s="184" t="s">
        <v>1158</v>
      </c>
      <c r="H301" s="184">
        <v>202512.0</v>
      </c>
      <c r="I301" s="184" t="s">
        <v>753</v>
      </c>
      <c r="J301" s="182"/>
      <c r="K301" s="184"/>
      <c r="L301" s="294" t="s">
        <v>1160</v>
      </c>
      <c r="M301" s="303">
        <v>42156.0</v>
      </c>
      <c r="N301" s="191"/>
      <c r="O301" s="192">
        <v>15.88</v>
      </c>
      <c r="P301" s="194"/>
      <c r="Q301" s="195">
        <f t="shared" ref="Q301:R301" si="335">(O301*24*3600*30/8)/100000</f>
        <v>51.4512</v>
      </c>
      <c r="R301" s="195">
        <f t="shared" si="335"/>
        <v>0</v>
      </c>
      <c r="S301" s="200">
        <v>0.0</v>
      </c>
      <c r="T301" s="201">
        <f t="shared" si="14"/>
        <v>1</v>
      </c>
      <c r="U301" s="201">
        <v>0.99</v>
      </c>
      <c r="V301" s="182">
        <v>720.0</v>
      </c>
      <c r="W301" s="182">
        <f t="shared" si="3"/>
        <v>0</v>
      </c>
      <c r="X301" s="203" t="s">
        <v>291</v>
      </c>
      <c r="Y301" s="204">
        <v>2792792.0</v>
      </c>
      <c r="Z301" s="182"/>
      <c r="AA301" s="182"/>
      <c r="AB301" s="182"/>
      <c r="AC301" s="182"/>
      <c r="AD301" s="182"/>
      <c r="AE301" s="206">
        <f t="shared" si="151"/>
        <v>2792792</v>
      </c>
      <c r="AF301" s="207">
        <f t="shared" si="5"/>
        <v>2792792</v>
      </c>
      <c r="AG301" s="184"/>
      <c r="AH301" s="184"/>
      <c r="AI301" s="184"/>
      <c r="AJ301" s="210" t="s">
        <v>1158</v>
      </c>
      <c r="AK301" s="38" t="s">
        <v>753</v>
      </c>
      <c r="AL301" s="38"/>
      <c r="AM301" s="38" t="str">
        <f t="shared" si="333"/>
        <v>#REF!</v>
      </c>
      <c r="AN301" s="38" t="str">
        <f t="shared" si="301"/>
        <v>#REF!</v>
      </c>
      <c r="AO301" s="42">
        <v>2792792.0</v>
      </c>
      <c r="AP301" s="215" t="b">
        <f t="shared" si="8"/>
        <v>1</v>
      </c>
      <c r="AQ301" s="211"/>
      <c r="AR301" s="216">
        <f t="shared" si="9"/>
        <v>0</v>
      </c>
      <c r="AS301" s="217">
        <f t="shared" si="10"/>
        <v>0</v>
      </c>
      <c r="AT301" s="218">
        <f t="shared" si="11"/>
        <v>0</v>
      </c>
      <c r="AU301" s="453"/>
      <c r="AV301" s="46"/>
      <c r="AW301" s="46"/>
      <c r="AX301" s="46"/>
      <c r="AY301" s="46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56"/>
      <c r="BW301" s="56"/>
      <c r="BX301" s="56"/>
      <c r="BY301" s="56"/>
      <c r="BZ301" s="56"/>
      <c r="CA301" s="56"/>
      <c r="CB301" s="56"/>
      <c r="CC301" s="56"/>
      <c r="CD301" s="56"/>
    </row>
    <row r="302" ht="22.5" customHeight="1">
      <c r="A302" s="170">
        <f t="shared" si="12"/>
        <v>297</v>
      </c>
      <c r="B302" s="173" t="s">
        <v>2946</v>
      </c>
      <c r="C302" s="182" t="str">
        <f t="array" ref="C302">_xlfn.XLOOKUP(G302,DATABASE!$A$2:$A$806,DATABASE!$B$2:$B$806)</f>
        <v>Capem Kedunggalar</v>
      </c>
      <c r="D302" s="184" t="str">
        <f t="array" ref="D302">_xlfn.XLOOKUP(G302,DATABASE!$A$2:$A$808,DATABASE!$C$2:$C$808)</f>
        <v>CAPEM</v>
      </c>
      <c r="E302" s="184" t="s">
        <v>351</v>
      </c>
      <c r="F302" s="184" t="s">
        <v>243</v>
      </c>
      <c r="G302" s="184" t="s">
        <v>1083</v>
      </c>
      <c r="H302" s="184">
        <v>202512.0</v>
      </c>
      <c r="I302" s="184" t="s">
        <v>753</v>
      </c>
      <c r="J302" s="182"/>
      <c r="K302" s="184"/>
      <c r="L302" s="294" t="s">
        <v>1085</v>
      </c>
      <c r="M302" s="303">
        <v>42125.0</v>
      </c>
      <c r="N302" s="191"/>
      <c r="O302" s="192">
        <v>20.63</v>
      </c>
      <c r="P302" s="194"/>
      <c r="Q302" s="195">
        <f t="shared" ref="Q302:R302" si="336">(O302*24*3600*30/8)/100000</f>
        <v>66.8412</v>
      </c>
      <c r="R302" s="195">
        <f t="shared" si="336"/>
        <v>0</v>
      </c>
      <c r="S302" s="200">
        <v>0.0</v>
      </c>
      <c r="T302" s="201">
        <f t="shared" si="14"/>
        <v>1</v>
      </c>
      <c r="U302" s="201">
        <v>0.99</v>
      </c>
      <c r="V302" s="182">
        <v>720.0</v>
      </c>
      <c r="W302" s="182">
        <f t="shared" si="3"/>
        <v>0</v>
      </c>
      <c r="X302" s="203" t="s">
        <v>291</v>
      </c>
      <c r="Y302" s="204">
        <v>2792792.0</v>
      </c>
      <c r="Z302" s="182"/>
      <c r="AA302" s="182"/>
      <c r="AB302" s="182"/>
      <c r="AC302" s="182"/>
      <c r="AD302" s="182"/>
      <c r="AE302" s="206">
        <f t="shared" si="151"/>
        <v>2792792</v>
      </c>
      <c r="AF302" s="207">
        <f t="shared" si="5"/>
        <v>2792792</v>
      </c>
      <c r="AG302" s="184"/>
      <c r="AH302" s="184"/>
      <c r="AI302" s="184"/>
      <c r="AJ302" s="210" t="s">
        <v>1083</v>
      </c>
      <c r="AK302" s="38" t="s">
        <v>753</v>
      </c>
      <c r="AL302" s="38"/>
      <c r="AM302" s="38" t="str">
        <f t="shared" si="333"/>
        <v>#REF!</v>
      </c>
      <c r="AN302" s="38" t="str">
        <f t="shared" si="301"/>
        <v>#REF!</v>
      </c>
      <c r="AO302" s="42">
        <v>2792792.0</v>
      </c>
      <c r="AP302" s="215" t="b">
        <f t="shared" si="8"/>
        <v>1</v>
      </c>
      <c r="AQ302" s="211"/>
      <c r="AR302" s="216">
        <f t="shared" si="9"/>
        <v>0</v>
      </c>
      <c r="AS302" s="217">
        <f t="shared" si="10"/>
        <v>0</v>
      </c>
      <c r="AT302" s="218">
        <f t="shared" si="11"/>
        <v>0</v>
      </c>
      <c r="AU302" s="453"/>
      <c r="AV302" s="46"/>
      <c r="AW302" s="46"/>
      <c r="AX302" s="46"/>
      <c r="AY302" s="46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56"/>
      <c r="BW302" s="56"/>
      <c r="BX302" s="56"/>
      <c r="BY302" s="56"/>
      <c r="BZ302" s="56"/>
      <c r="CA302" s="56"/>
      <c r="CB302" s="56"/>
      <c r="CC302" s="56"/>
      <c r="CD302" s="56"/>
    </row>
    <row r="303" ht="22.5" customHeight="1">
      <c r="A303" s="170">
        <f t="shared" si="12"/>
        <v>298</v>
      </c>
      <c r="B303" s="173" t="s">
        <v>2946</v>
      </c>
      <c r="C303" s="182" t="str">
        <f t="array" ref="C303">_xlfn.XLOOKUP(G303,DATABASE!$A$2:$A$806,DATABASE!$B$2:$B$806)</f>
        <v>Capem Kendal</v>
      </c>
      <c r="D303" s="184" t="str">
        <f t="array" ref="D303">_xlfn.XLOOKUP(G303,DATABASE!$A$2:$A$808,DATABASE!$C$2:$C$808)</f>
        <v>CAPEM</v>
      </c>
      <c r="E303" s="184" t="s">
        <v>351</v>
      </c>
      <c r="F303" s="184" t="s">
        <v>243</v>
      </c>
      <c r="G303" s="184" t="s">
        <v>1079</v>
      </c>
      <c r="H303" s="184">
        <v>202512.0</v>
      </c>
      <c r="I303" s="184" t="s">
        <v>753</v>
      </c>
      <c r="J303" s="182"/>
      <c r="K303" s="184"/>
      <c r="L303" s="294" t="s">
        <v>1081</v>
      </c>
      <c r="M303" s="295" t="s">
        <v>3085</v>
      </c>
      <c r="N303" s="191"/>
      <c r="O303" s="192">
        <v>0.44364</v>
      </c>
      <c r="P303" s="194"/>
      <c r="Q303" s="195">
        <f t="shared" ref="Q303:R303" si="337">(O303*24*3600*30/8)/100000</f>
        <v>1.4373936</v>
      </c>
      <c r="R303" s="195">
        <f t="shared" si="337"/>
        <v>0</v>
      </c>
      <c r="S303" s="200">
        <v>0.0</v>
      </c>
      <c r="T303" s="201">
        <f t="shared" si="14"/>
        <v>1</v>
      </c>
      <c r="U303" s="201">
        <v>0.99</v>
      </c>
      <c r="V303" s="182">
        <v>720.0</v>
      </c>
      <c r="W303" s="182">
        <f t="shared" si="3"/>
        <v>0</v>
      </c>
      <c r="X303" s="203" t="s">
        <v>291</v>
      </c>
      <c r="Y303" s="204">
        <v>2792792.0</v>
      </c>
      <c r="Z303" s="182"/>
      <c r="AA303" s="182"/>
      <c r="AB303" s="182"/>
      <c r="AC303" s="182"/>
      <c r="AD303" s="182"/>
      <c r="AE303" s="206">
        <f t="shared" si="151"/>
        <v>2792792</v>
      </c>
      <c r="AF303" s="207">
        <f t="shared" si="5"/>
        <v>2792792</v>
      </c>
      <c r="AG303" s="184"/>
      <c r="AH303" s="184"/>
      <c r="AI303" s="184"/>
      <c r="AJ303" s="210" t="s">
        <v>1079</v>
      </c>
      <c r="AK303" s="38" t="s">
        <v>753</v>
      </c>
      <c r="AL303" s="38"/>
      <c r="AM303" s="38" t="str">
        <f t="shared" si="333"/>
        <v>#REF!</v>
      </c>
      <c r="AN303" s="38" t="str">
        <f t="shared" si="301"/>
        <v>#REF!</v>
      </c>
      <c r="AO303" s="42">
        <v>2792792.0</v>
      </c>
      <c r="AP303" s="215" t="b">
        <f t="shared" si="8"/>
        <v>1</v>
      </c>
      <c r="AQ303" s="211"/>
      <c r="AR303" s="216">
        <f t="shared" si="9"/>
        <v>0</v>
      </c>
      <c r="AS303" s="217">
        <f t="shared" si="10"/>
        <v>0</v>
      </c>
      <c r="AT303" s="218">
        <f t="shared" si="11"/>
        <v>0</v>
      </c>
      <c r="AU303" s="453"/>
      <c r="AV303" s="46"/>
      <c r="AW303" s="46"/>
      <c r="AX303" s="46"/>
      <c r="AY303" s="46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56"/>
      <c r="BW303" s="56"/>
      <c r="BX303" s="56"/>
      <c r="BY303" s="56"/>
      <c r="BZ303" s="56"/>
      <c r="CA303" s="56"/>
      <c r="CB303" s="56"/>
      <c r="CC303" s="56"/>
      <c r="CD303" s="56"/>
    </row>
    <row r="304" ht="22.5" customHeight="1">
      <c r="A304" s="170">
        <f t="shared" si="12"/>
        <v>299</v>
      </c>
      <c r="B304" s="173" t="s">
        <v>2946</v>
      </c>
      <c r="C304" s="182" t="str">
        <f t="array" ref="C304">_xlfn.XLOOKUP(G304,DATABASE!$A$2:$A$806,DATABASE!$B$2:$B$806)</f>
        <v>ATM Geneng,Jl. Raya Ngawi-Madiun KM 9, Ds. Geneng, Kec. Geneng, Kabupaten Ngawi</v>
      </c>
      <c r="D304" s="184" t="str">
        <f t="array" ref="D304">_xlfn.XLOOKUP(G304,DATABASE!$A$2:$A$808,DATABASE!$C$2:$C$808)</f>
        <v>ATM</v>
      </c>
      <c r="E304" s="184" t="s">
        <v>351</v>
      </c>
      <c r="F304" s="184" t="s">
        <v>243</v>
      </c>
      <c r="G304" s="184" t="s">
        <v>1623</v>
      </c>
      <c r="H304" s="184">
        <v>202512.0</v>
      </c>
      <c r="I304" s="184" t="s">
        <v>1258</v>
      </c>
      <c r="J304" s="182"/>
      <c r="K304" s="184"/>
      <c r="L304" s="294" t="s">
        <v>1625</v>
      </c>
      <c r="M304" s="303">
        <v>42248.0</v>
      </c>
      <c r="N304" s="191"/>
      <c r="O304" s="192">
        <v>0.01686</v>
      </c>
      <c r="P304" s="194"/>
      <c r="Q304" s="195">
        <f t="shared" ref="Q304:R304" si="338">(O304*24*3600*30/8)/100000</f>
        <v>0.0546264</v>
      </c>
      <c r="R304" s="195">
        <f t="shared" si="338"/>
        <v>0</v>
      </c>
      <c r="S304" s="200">
        <v>0.0</v>
      </c>
      <c r="T304" s="201">
        <f t="shared" si="14"/>
        <v>1</v>
      </c>
      <c r="U304" s="201">
        <v>0.99</v>
      </c>
      <c r="V304" s="182">
        <v>720.0</v>
      </c>
      <c r="W304" s="182">
        <f t="shared" si="3"/>
        <v>0</v>
      </c>
      <c r="X304" s="203" t="s">
        <v>291</v>
      </c>
      <c r="Y304" s="204">
        <v>1300000.0</v>
      </c>
      <c r="Z304" s="182"/>
      <c r="AA304" s="182"/>
      <c r="AB304" s="182"/>
      <c r="AC304" s="182"/>
      <c r="AD304" s="182"/>
      <c r="AE304" s="206">
        <f t="shared" si="151"/>
        <v>1300000</v>
      </c>
      <c r="AF304" s="207">
        <f t="shared" si="5"/>
        <v>1300000</v>
      </c>
      <c r="AG304" s="184"/>
      <c r="AH304" s="184"/>
      <c r="AI304" s="184"/>
      <c r="AJ304" s="210" t="s">
        <v>1623</v>
      </c>
      <c r="AK304" s="38" t="s">
        <v>1258</v>
      </c>
      <c r="AL304" s="38"/>
      <c r="AM304" s="38" t="str">
        <f t="shared" si="333"/>
        <v>#REF!</v>
      </c>
      <c r="AN304" s="38" t="str">
        <f t="shared" si="301"/>
        <v>#REF!</v>
      </c>
      <c r="AO304" s="42">
        <v>1300000.0</v>
      </c>
      <c r="AP304" s="215" t="b">
        <f t="shared" si="8"/>
        <v>1</v>
      </c>
      <c r="AQ304" s="211"/>
      <c r="AR304" s="216">
        <f t="shared" si="9"/>
        <v>0</v>
      </c>
      <c r="AS304" s="217">
        <f t="shared" si="10"/>
        <v>0</v>
      </c>
      <c r="AT304" s="218">
        <f t="shared" si="11"/>
        <v>0</v>
      </c>
      <c r="AU304" s="453"/>
      <c r="AV304" s="46"/>
      <c r="AW304" s="46"/>
      <c r="AX304" s="46"/>
      <c r="AY304" s="46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56"/>
      <c r="BW304" s="56"/>
      <c r="BX304" s="56"/>
      <c r="BY304" s="56"/>
      <c r="BZ304" s="56"/>
      <c r="CA304" s="56"/>
      <c r="CB304" s="56"/>
      <c r="CC304" s="56"/>
      <c r="CD304" s="56"/>
    </row>
    <row r="305" ht="22.5" customHeight="1">
      <c r="A305" s="170">
        <f t="shared" si="12"/>
        <v>300</v>
      </c>
      <c r="B305" s="173" t="s">
        <v>2946</v>
      </c>
      <c r="C305" s="182" t="str">
        <f t="array" ref="C305">_xlfn.XLOOKUP(G305,DATABASE!$A$2:$A$806,DATABASE!$B$2:$B$806)</f>
        <v>Payment Point Mall Pelayanan Publik Ngawi Jl. PB. Sudirman, Ngawi</v>
      </c>
      <c r="D305" s="184" t="str">
        <f t="array" ref="D305">_xlfn.XLOOKUP(G305,DATABASE!$A$2:$A$808,DATABASE!$C$2:$C$808)</f>
        <v>PAYMENT POINT</v>
      </c>
      <c r="E305" s="184" t="s">
        <v>351</v>
      </c>
      <c r="F305" s="184" t="s">
        <v>243</v>
      </c>
      <c r="G305" s="184" t="s">
        <v>1735</v>
      </c>
      <c r="H305" s="184">
        <v>202512.0</v>
      </c>
      <c r="I305" s="184" t="s">
        <v>461</v>
      </c>
      <c r="J305" s="182"/>
      <c r="K305" s="184"/>
      <c r="L305" s="294" t="s">
        <v>1737</v>
      </c>
      <c r="M305" s="303">
        <v>42156.0</v>
      </c>
      <c r="N305" s="191"/>
      <c r="O305" s="192">
        <v>20.24</v>
      </c>
      <c r="P305" s="194"/>
      <c r="Q305" s="195">
        <f t="shared" ref="Q305:R305" si="339">(O305*24*3600*30/8)/100000</f>
        <v>65.5776</v>
      </c>
      <c r="R305" s="195">
        <f t="shared" si="339"/>
        <v>0</v>
      </c>
      <c r="S305" s="200">
        <v>0.0</v>
      </c>
      <c r="T305" s="201">
        <f t="shared" si="14"/>
        <v>1</v>
      </c>
      <c r="U305" s="201">
        <v>0.99</v>
      </c>
      <c r="V305" s="182">
        <v>720.0</v>
      </c>
      <c r="W305" s="182">
        <f t="shared" si="3"/>
        <v>0</v>
      </c>
      <c r="X305" s="203" t="s">
        <v>291</v>
      </c>
      <c r="Y305" s="204">
        <v>2319819.0</v>
      </c>
      <c r="Z305" s="182"/>
      <c r="AA305" s="182"/>
      <c r="AB305" s="182"/>
      <c r="AC305" s="182"/>
      <c r="AD305" s="182"/>
      <c r="AE305" s="206">
        <f t="shared" si="151"/>
        <v>2319819</v>
      </c>
      <c r="AF305" s="207">
        <f t="shared" si="5"/>
        <v>2319819</v>
      </c>
      <c r="AG305" s="184"/>
      <c r="AH305" s="184"/>
      <c r="AI305" s="184"/>
      <c r="AJ305" s="210" t="s">
        <v>1735</v>
      </c>
      <c r="AK305" s="38" t="s">
        <v>461</v>
      </c>
      <c r="AL305" s="38"/>
      <c r="AM305" s="38" t="str">
        <f t="shared" si="333"/>
        <v>#REF!</v>
      </c>
      <c r="AN305" s="38" t="str">
        <f t="shared" si="301"/>
        <v>#REF!</v>
      </c>
      <c r="AO305" s="42">
        <v>2319819.0</v>
      </c>
      <c r="AP305" s="215" t="b">
        <f t="shared" si="8"/>
        <v>1</v>
      </c>
      <c r="AQ305" s="211"/>
      <c r="AR305" s="216">
        <f t="shared" si="9"/>
        <v>0</v>
      </c>
      <c r="AS305" s="217">
        <f t="shared" si="10"/>
        <v>0</v>
      </c>
      <c r="AT305" s="218">
        <f t="shared" si="11"/>
        <v>0</v>
      </c>
      <c r="AU305" s="453"/>
      <c r="AV305" s="46"/>
      <c r="AW305" s="46"/>
      <c r="AX305" s="46"/>
      <c r="AY305" s="46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56"/>
      <c r="BW305" s="56"/>
      <c r="BX305" s="56"/>
      <c r="BY305" s="56"/>
      <c r="BZ305" s="56"/>
      <c r="CA305" s="56"/>
      <c r="CB305" s="56"/>
      <c r="CC305" s="56"/>
      <c r="CD305" s="56"/>
    </row>
    <row r="306" ht="22.5" customHeight="1">
      <c r="A306" s="170">
        <f t="shared" si="12"/>
        <v>301</v>
      </c>
      <c r="B306" s="173" t="s">
        <v>2946</v>
      </c>
      <c r="C306" s="182" t="str">
        <f t="array" ref="C306">_xlfn.XLOOKUP(G306,DATABASE!$A$2:$A$806,DATABASE!$B$2:$B$806)</f>
        <v>Capem Mantingan Cab Ngawi, JL Raya Mantingan-Ngawi 16, Ngawi</v>
      </c>
      <c r="D306" s="184" t="str">
        <f t="array" ref="D306">_xlfn.XLOOKUP(G306,DATABASE!$A$2:$A$808,DATABASE!$C$2:$C$808)</f>
        <v>CAPEM</v>
      </c>
      <c r="E306" s="184" t="s">
        <v>351</v>
      </c>
      <c r="F306" s="184" t="s">
        <v>243</v>
      </c>
      <c r="G306" s="184" t="s">
        <v>1418</v>
      </c>
      <c r="H306" s="184">
        <v>202512.0</v>
      </c>
      <c r="I306" s="184" t="s">
        <v>753</v>
      </c>
      <c r="J306" s="182"/>
      <c r="K306" s="184"/>
      <c r="L306" s="294" t="s">
        <v>1420</v>
      </c>
      <c r="M306" s="295" t="s">
        <v>3141</v>
      </c>
      <c r="N306" s="191"/>
      <c r="O306" s="192">
        <v>24.83</v>
      </c>
      <c r="P306" s="194"/>
      <c r="Q306" s="195">
        <f t="shared" ref="Q306:R306" si="340">(O306*24*3600*30/8)/100000</f>
        <v>80.4492</v>
      </c>
      <c r="R306" s="195">
        <f t="shared" si="340"/>
        <v>0</v>
      </c>
      <c r="S306" s="200">
        <v>0.0</v>
      </c>
      <c r="T306" s="201">
        <f t="shared" si="14"/>
        <v>1</v>
      </c>
      <c r="U306" s="201">
        <v>0.99</v>
      </c>
      <c r="V306" s="182">
        <v>720.0</v>
      </c>
      <c r="W306" s="182">
        <f t="shared" si="3"/>
        <v>0</v>
      </c>
      <c r="X306" s="203" t="s">
        <v>291</v>
      </c>
      <c r="Y306" s="204">
        <v>2792792.0</v>
      </c>
      <c r="Z306" s="182"/>
      <c r="AA306" s="182"/>
      <c r="AB306" s="182"/>
      <c r="AC306" s="182"/>
      <c r="AD306" s="182"/>
      <c r="AE306" s="206">
        <f t="shared" si="151"/>
        <v>2792792</v>
      </c>
      <c r="AF306" s="207">
        <f t="shared" si="5"/>
        <v>2792792</v>
      </c>
      <c r="AG306" s="184"/>
      <c r="AH306" s="184"/>
      <c r="AI306" s="184"/>
      <c r="AJ306" s="210" t="s">
        <v>1418</v>
      </c>
      <c r="AK306" s="38" t="s">
        <v>753</v>
      </c>
      <c r="AL306" s="38"/>
      <c r="AM306" s="38" t="str">
        <f t="shared" si="333"/>
        <v>#REF!</v>
      </c>
      <c r="AN306" s="38" t="str">
        <f t="shared" si="301"/>
        <v>#REF!</v>
      </c>
      <c r="AO306" s="42">
        <v>2792792.0</v>
      </c>
      <c r="AP306" s="215" t="b">
        <f t="shared" si="8"/>
        <v>1</v>
      </c>
      <c r="AQ306" s="211"/>
      <c r="AR306" s="216">
        <f t="shared" si="9"/>
        <v>0</v>
      </c>
      <c r="AS306" s="217">
        <f t="shared" si="10"/>
        <v>0</v>
      </c>
      <c r="AT306" s="218">
        <f t="shared" si="11"/>
        <v>0</v>
      </c>
      <c r="AU306" s="453"/>
      <c r="AV306" s="46"/>
      <c r="AW306" s="46"/>
      <c r="AX306" s="46"/>
      <c r="AY306" s="46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56"/>
      <c r="BW306" s="56"/>
      <c r="BX306" s="56"/>
      <c r="BY306" s="56"/>
      <c r="BZ306" s="56"/>
      <c r="CA306" s="56"/>
      <c r="CB306" s="56"/>
      <c r="CC306" s="56"/>
      <c r="CD306" s="56"/>
    </row>
    <row r="307" ht="22.5" customHeight="1">
      <c r="A307" s="170">
        <f t="shared" si="12"/>
        <v>302</v>
      </c>
      <c r="B307" s="173" t="s">
        <v>2946</v>
      </c>
      <c r="C307" s="182" t="str">
        <f t="array" ref="C307">_xlfn.XLOOKUP(G307,DATABASE!$A$2:$A$806,DATABASE!$B$2:$B$806)</f>
        <v>Capem Jl.Ry Ngrambe–Sine,RT4RW2, Ngrambe, Kab. Ngawi</v>
      </c>
      <c r="D307" s="184" t="str">
        <f t="array" ref="D307">_xlfn.XLOOKUP(G307,DATABASE!$A$2:$A$808,DATABASE!$C$2:$C$808)</f>
        <v>CAPEM</v>
      </c>
      <c r="E307" s="184" t="s">
        <v>351</v>
      </c>
      <c r="F307" s="184" t="s">
        <v>243</v>
      </c>
      <c r="G307" s="184" t="s">
        <v>1415</v>
      </c>
      <c r="H307" s="184">
        <v>202512.0</v>
      </c>
      <c r="I307" s="184" t="s">
        <v>753</v>
      </c>
      <c r="J307" s="182"/>
      <c r="K307" s="184"/>
      <c r="L307" s="294" t="s">
        <v>1417</v>
      </c>
      <c r="M307" s="303">
        <v>43740.0</v>
      </c>
      <c r="N307" s="191"/>
      <c r="O307" s="192">
        <v>24.83</v>
      </c>
      <c r="P307" s="194"/>
      <c r="Q307" s="195">
        <f t="shared" ref="Q307:R307" si="341">(O307*24*3600*30/8)/100000</f>
        <v>80.4492</v>
      </c>
      <c r="R307" s="195">
        <f t="shared" si="341"/>
        <v>0</v>
      </c>
      <c r="S307" s="200">
        <v>0.0</v>
      </c>
      <c r="T307" s="201">
        <f t="shared" si="14"/>
        <v>1</v>
      </c>
      <c r="U307" s="201">
        <v>0.99</v>
      </c>
      <c r="V307" s="182">
        <v>720.0</v>
      </c>
      <c r="W307" s="182">
        <f t="shared" si="3"/>
        <v>0</v>
      </c>
      <c r="X307" s="203" t="s">
        <v>291</v>
      </c>
      <c r="Y307" s="204">
        <v>2792792.0</v>
      </c>
      <c r="Z307" s="182"/>
      <c r="AA307" s="182"/>
      <c r="AB307" s="182"/>
      <c r="AC307" s="182"/>
      <c r="AD307" s="182"/>
      <c r="AE307" s="206">
        <f t="shared" si="151"/>
        <v>2792792</v>
      </c>
      <c r="AF307" s="207">
        <f t="shared" si="5"/>
        <v>2792792</v>
      </c>
      <c r="AG307" s="184"/>
      <c r="AH307" s="184"/>
      <c r="AI307" s="184"/>
      <c r="AJ307" s="210" t="s">
        <v>1415</v>
      </c>
      <c r="AK307" s="38" t="s">
        <v>753</v>
      </c>
      <c r="AL307" s="38"/>
      <c r="AM307" s="41" t="s">
        <v>753</v>
      </c>
      <c r="AN307" s="38" t="b">
        <f t="shared" si="301"/>
        <v>1</v>
      </c>
      <c r="AO307" s="42">
        <v>2792792.0</v>
      </c>
      <c r="AP307" s="215" t="b">
        <f t="shared" si="8"/>
        <v>1</v>
      </c>
      <c r="AQ307" s="211"/>
      <c r="AR307" s="216">
        <f t="shared" si="9"/>
        <v>0</v>
      </c>
      <c r="AS307" s="217">
        <f t="shared" si="10"/>
        <v>0</v>
      </c>
      <c r="AT307" s="218">
        <f t="shared" si="11"/>
        <v>0</v>
      </c>
      <c r="AU307" s="597"/>
      <c r="AV307" s="46"/>
      <c r="AW307" s="46"/>
      <c r="AX307" s="46"/>
      <c r="AY307" s="46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56"/>
      <c r="BW307" s="56"/>
      <c r="BX307" s="56"/>
      <c r="BY307" s="56"/>
      <c r="BZ307" s="56"/>
      <c r="CA307" s="56"/>
      <c r="CB307" s="56"/>
      <c r="CC307" s="56"/>
      <c r="CD307" s="56"/>
    </row>
    <row r="308" ht="22.5" customHeight="1">
      <c r="A308" s="170">
        <f t="shared" si="12"/>
        <v>303</v>
      </c>
      <c r="B308" s="173" t="s">
        <v>2946</v>
      </c>
      <c r="C308" s="182" t="str">
        <f t="array" ref="C308">_xlfn.XLOOKUP(G308,DATABASE!$A$2:$A$806,DATABASE!$B$2:$B$806)</f>
        <v>Samsat Online, KK Jogorogo utk Dipenda Jl Jogorogo 33, Ngawi</v>
      </c>
      <c r="D308" s="184" t="str">
        <f t="array" ref="D308">_xlfn.XLOOKUP(G308,DATABASE!$A$2:$A$808,DATABASE!$C$2:$C$808)</f>
        <v>SAMSAT ONLINE</v>
      </c>
      <c r="E308" s="184" t="s">
        <v>351</v>
      </c>
      <c r="F308" s="184" t="s">
        <v>243</v>
      </c>
      <c r="G308" s="184" t="s">
        <v>280</v>
      </c>
      <c r="H308" s="184">
        <v>202512.0</v>
      </c>
      <c r="I308" s="184" t="s">
        <v>480</v>
      </c>
      <c r="J308" s="182"/>
      <c r="K308" s="184"/>
      <c r="L308" s="294" t="s">
        <v>282</v>
      </c>
      <c r="M308" s="295" t="s">
        <v>2245</v>
      </c>
      <c r="N308" s="191"/>
      <c r="O308" s="192">
        <v>11.11</v>
      </c>
      <c r="P308" s="194"/>
      <c r="Q308" s="195">
        <f t="shared" ref="Q308:R308" si="342">(O308*24*3600*30/8)/100000</f>
        <v>35.9964</v>
      </c>
      <c r="R308" s="195">
        <f t="shared" si="342"/>
        <v>0</v>
      </c>
      <c r="S308" s="200">
        <v>0.0</v>
      </c>
      <c r="T308" s="201">
        <f t="shared" si="14"/>
        <v>1</v>
      </c>
      <c r="U308" s="201">
        <v>0.99</v>
      </c>
      <c r="V308" s="182">
        <v>720.0</v>
      </c>
      <c r="W308" s="182">
        <f t="shared" si="3"/>
        <v>0</v>
      </c>
      <c r="X308" s="203" t="s">
        <v>291</v>
      </c>
      <c r="Y308" s="204">
        <v>1950000.0</v>
      </c>
      <c r="Z308" s="182"/>
      <c r="AA308" s="182"/>
      <c r="AB308" s="182"/>
      <c r="AC308" s="182"/>
      <c r="AD308" s="182"/>
      <c r="AE308" s="206">
        <f t="shared" si="151"/>
        <v>1950000</v>
      </c>
      <c r="AF308" s="207">
        <f t="shared" si="5"/>
        <v>1950000</v>
      </c>
      <c r="AG308" s="184"/>
      <c r="AH308" s="184"/>
      <c r="AI308" s="184"/>
      <c r="AJ308" s="210" t="s">
        <v>280</v>
      </c>
      <c r="AK308" s="38" t="s">
        <v>480</v>
      </c>
      <c r="AL308" s="38"/>
      <c r="AM308" s="38" t="str">
        <f>VLOOKUP(AJ308,'[1]Master Jaringan Des 2025(792)'!$D$2:$E$795,2,0)</f>
        <v>#REF!</v>
      </c>
      <c r="AN308" s="38" t="str">
        <f t="shared" si="301"/>
        <v>#REF!</v>
      </c>
      <c r="AO308" s="42">
        <v>1950000.0</v>
      </c>
      <c r="AP308" s="215" t="b">
        <f t="shared" si="8"/>
        <v>1</v>
      </c>
      <c r="AQ308" s="211"/>
      <c r="AR308" s="216">
        <f t="shared" si="9"/>
        <v>0</v>
      </c>
      <c r="AS308" s="217">
        <f t="shared" si="10"/>
        <v>0</v>
      </c>
      <c r="AT308" s="218">
        <f t="shared" si="11"/>
        <v>0</v>
      </c>
      <c r="AU308" s="453"/>
      <c r="AV308" s="46"/>
      <c r="AW308" s="46"/>
      <c r="AX308" s="46"/>
      <c r="AY308" s="46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56"/>
      <c r="BW308" s="56"/>
      <c r="BX308" s="56"/>
      <c r="BY308" s="56"/>
      <c r="BZ308" s="56"/>
      <c r="CA308" s="56"/>
      <c r="CB308" s="56"/>
      <c r="CC308" s="56"/>
      <c r="CD308" s="56"/>
    </row>
    <row r="309" ht="22.5" customHeight="1">
      <c r="A309" s="170">
        <f t="shared" si="12"/>
        <v>304</v>
      </c>
      <c r="B309" s="173" t="s">
        <v>2946</v>
      </c>
      <c r="C309" s="182" t="str">
        <f t="array" ref="C309">_xlfn.XLOOKUP(G309,DATABASE!$A$2:$A$806,DATABASE!$B$2:$B$806)</f>
        <v>PBB Gedung DPPKAD Jl. Teuku Umar No.12 Ngawi</v>
      </c>
      <c r="D309" s="184" t="str">
        <f t="array" ref="D309">_xlfn.XLOOKUP(G309,DATABASE!$A$2:$A$808,DATABASE!$C$2:$C$808)</f>
        <v>PBB</v>
      </c>
      <c r="E309" s="184" t="s">
        <v>351</v>
      </c>
      <c r="F309" s="184" t="s">
        <v>243</v>
      </c>
      <c r="G309" s="184" t="s">
        <v>783</v>
      </c>
      <c r="H309" s="184">
        <v>202512.0</v>
      </c>
      <c r="I309" s="184" t="s">
        <v>461</v>
      </c>
      <c r="J309" s="182"/>
      <c r="K309" s="184"/>
      <c r="L309" s="294" t="s">
        <v>785</v>
      </c>
      <c r="M309" s="303">
        <v>43745.0</v>
      </c>
      <c r="N309" s="191"/>
      <c r="O309" s="192">
        <v>20.46</v>
      </c>
      <c r="P309" s="194"/>
      <c r="Q309" s="195">
        <f t="shared" ref="Q309:R309" si="343">(O309*24*3600*30/8)/100000</f>
        <v>66.2904</v>
      </c>
      <c r="R309" s="195">
        <f t="shared" si="343"/>
        <v>0</v>
      </c>
      <c r="S309" s="200">
        <v>0.0</v>
      </c>
      <c r="T309" s="201">
        <f t="shared" si="14"/>
        <v>1</v>
      </c>
      <c r="U309" s="201">
        <v>0.99</v>
      </c>
      <c r="V309" s="182">
        <v>720.0</v>
      </c>
      <c r="W309" s="182">
        <f t="shared" si="3"/>
        <v>0</v>
      </c>
      <c r="X309" s="203" t="s">
        <v>291</v>
      </c>
      <c r="Y309" s="204">
        <v>2319819.0</v>
      </c>
      <c r="Z309" s="182"/>
      <c r="AA309" s="182"/>
      <c r="AB309" s="182"/>
      <c r="AC309" s="182"/>
      <c r="AD309" s="182"/>
      <c r="AE309" s="206">
        <f t="shared" si="151"/>
        <v>2319819</v>
      </c>
      <c r="AF309" s="207">
        <f t="shared" si="5"/>
        <v>2319819</v>
      </c>
      <c r="AG309" s="184"/>
      <c r="AH309" s="184" t="s">
        <v>276</v>
      </c>
      <c r="AI309" s="184"/>
      <c r="AJ309" s="210" t="s">
        <v>783</v>
      </c>
      <c r="AK309" s="38" t="s">
        <v>461</v>
      </c>
      <c r="AL309" s="38"/>
      <c r="AM309" s="38" t="s">
        <v>461</v>
      </c>
      <c r="AN309" s="38" t="b">
        <f t="shared" si="301"/>
        <v>1</v>
      </c>
      <c r="AO309" s="42">
        <v>2319819.0</v>
      </c>
      <c r="AP309" s="215" t="b">
        <f t="shared" si="8"/>
        <v>1</v>
      </c>
      <c r="AQ309" s="211"/>
      <c r="AR309" s="216">
        <f t="shared" si="9"/>
        <v>0</v>
      </c>
      <c r="AS309" s="217">
        <f t="shared" si="10"/>
        <v>0</v>
      </c>
      <c r="AT309" s="218">
        <f t="shared" si="11"/>
        <v>0</v>
      </c>
      <c r="AU309" s="453"/>
      <c r="AV309" s="46"/>
      <c r="AW309" s="46"/>
      <c r="AX309" s="46"/>
      <c r="AY309" s="46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56"/>
      <c r="BW309" s="56"/>
      <c r="BX309" s="56"/>
      <c r="BY309" s="56"/>
      <c r="BZ309" s="56"/>
      <c r="CA309" s="56"/>
      <c r="CB309" s="56"/>
      <c r="CC309" s="56"/>
      <c r="CD309" s="56"/>
    </row>
    <row r="310" ht="22.5" customHeight="1">
      <c r="A310" s="170">
        <f t="shared" si="12"/>
        <v>305</v>
      </c>
      <c r="B310" s="173" t="s">
        <v>2946</v>
      </c>
      <c r="C310" s="182" t="str">
        <f t="array" ref="C310">_xlfn.XLOOKUP(G310,DATABASE!$A$2:$A$806,DATABASE!$B$2:$B$806)</f>
        <v>Capem Geneng Ngawi, Jl Raya Ngawi-Madiun KM 10 No 1 Geneng</v>
      </c>
      <c r="D310" s="184" t="str">
        <f t="array" ref="D310">_xlfn.XLOOKUP(G310,DATABASE!$A$2:$A$808,DATABASE!$C$2:$C$808)</f>
        <v>CAPEM</v>
      </c>
      <c r="E310" s="184" t="s">
        <v>351</v>
      </c>
      <c r="F310" s="184" t="s">
        <v>243</v>
      </c>
      <c r="G310" s="184" t="s">
        <v>1515</v>
      </c>
      <c r="H310" s="184">
        <v>202512.0</v>
      </c>
      <c r="I310" s="184" t="s">
        <v>753</v>
      </c>
      <c r="J310" s="182"/>
      <c r="K310" s="184"/>
      <c r="L310" s="294" t="s">
        <v>1517</v>
      </c>
      <c r="M310" s="295" t="s">
        <v>3144</v>
      </c>
      <c r="N310" s="191"/>
      <c r="O310" s="192">
        <v>1.23374</v>
      </c>
      <c r="P310" s="194"/>
      <c r="Q310" s="195">
        <f t="shared" ref="Q310:R310" si="344">(O310*24*3600*30/8)/100000</f>
        <v>3.9973176</v>
      </c>
      <c r="R310" s="195">
        <f t="shared" si="344"/>
        <v>0</v>
      </c>
      <c r="S310" s="200">
        <v>0.0</v>
      </c>
      <c r="T310" s="201">
        <f t="shared" si="14"/>
        <v>1</v>
      </c>
      <c r="U310" s="201">
        <v>0.99</v>
      </c>
      <c r="V310" s="182">
        <v>720.0</v>
      </c>
      <c r="W310" s="182">
        <f t="shared" si="3"/>
        <v>0</v>
      </c>
      <c r="X310" s="203" t="s">
        <v>291</v>
      </c>
      <c r="Y310" s="204">
        <v>2792792.0</v>
      </c>
      <c r="Z310" s="182"/>
      <c r="AA310" s="182"/>
      <c r="AB310" s="182"/>
      <c r="AC310" s="182"/>
      <c r="AD310" s="182"/>
      <c r="AE310" s="206">
        <f t="shared" si="151"/>
        <v>2792792</v>
      </c>
      <c r="AF310" s="207">
        <f t="shared" si="5"/>
        <v>2792792</v>
      </c>
      <c r="AG310" s="184"/>
      <c r="AH310" s="184"/>
      <c r="AI310" s="184"/>
      <c r="AJ310" s="210" t="s">
        <v>1515</v>
      </c>
      <c r="AK310" s="38" t="s">
        <v>753</v>
      </c>
      <c r="AL310" s="38"/>
      <c r="AM310" s="38" t="str">
        <f t="shared" ref="AM310:AM318" si="346">VLOOKUP(AJ310,'[1]Master Jaringan Des 2025(792)'!$D$2:$E$795,2,0)</f>
        <v>#REF!</v>
      </c>
      <c r="AN310" s="38" t="str">
        <f t="shared" si="301"/>
        <v>#REF!</v>
      </c>
      <c r="AO310" s="42">
        <v>2792792.0</v>
      </c>
      <c r="AP310" s="215" t="b">
        <f t="shared" si="8"/>
        <v>1</v>
      </c>
      <c r="AQ310" s="211"/>
      <c r="AR310" s="216">
        <f t="shared" si="9"/>
        <v>0</v>
      </c>
      <c r="AS310" s="217">
        <f t="shared" si="10"/>
        <v>0</v>
      </c>
      <c r="AT310" s="218">
        <f t="shared" si="11"/>
        <v>0</v>
      </c>
      <c r="AU310" s="453"/>
      <c r="AV310" s="46"/>
      <c r="AW310" s="46"/>
      <c r="AX310" s="46"/>
      <c r="AY310" s="46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56"/>
      <c r="BW310" s="56"/>
      <c r="BX310" s="56"/>
      <c r="BY310" s="56"/>
      <c r="BZ310" s="56"/>
      <c r="CA310" s="56"/>
      <c r="CB310" s="56"/>
      <c r="CC310" s="56"/>
      <c r="CD310" s="56"/>
    </row>
    <row r="311" ht="22.5" customHeight="1">
      <c r="A311" s="170">
        <f t="shared" si="12"/>
        <v>306</v>
      </c>
      <c r="B311" s="173" t="s">
        <v>2946</v>
      </c>
      <c r="C311" s="182" t="str">
        <f t="array" ref="C311">_xlfn.XLOOKUP(G311,DATABASE!$A$2:$A$806,DATABASE!$B$2:$B$806)</f>
        <v>ATM Sistem Administrasi Manunggal Satu Atap Ngawi, Jl. Hasanudin 56, Ngawi</v>
      </c>
      <c r="D311" s="184" t="str">
        <f t="array" ref="D311">_xlfn.XLOOKUP(G311,DATABASE!$A$2:$A$808,DATABASE!$C$2:$C$808)</f>
        <v>ATM</v>
      </c>
      <c r="E311" s="184" t="s">
        <v>351</v>
      </c>
      <c r="F311" s="184" t="s">
        <v>243</v>
      </c>
      <c r="G311" s="184" t="s">
        <v>1989</v>
      </c>
      <c r="H311" s="184">
        <v>202512.0</v>
      </c>
      <c r="I311" s="184" t="s">
        <v>1258</v>
      </c>
      <c r="J311" s="182"/>
      <c r="K311" s="184"/>
      <c r="L311" s="294" t="s">
        <v>1991</v>
      </c>
      <c r="M311" s="303">
        <v>43017.0</v>
      </c>
      <c r="N311" s="191"/>
      <c r="O311" s="192">
        <v>31.35</v>
      </c>
      <c r="P311" s="194"/>
      <c r="Q311" s="195">
        <f t="shared" ref="Q311:R311" si="345">(O311*24*3600*30/8)/100000</f>
        <v>101.574</v>
      </c>
      <c r="R311" s="195">
        <f t="shared" si="345"/>
        <v>0</v>
      </c>
      <c r="S311" s="200">
        <v>0.0</v>
      </c>
      <c r="T311" s="201">
        <f t="shared" si="14"/>
        <v>1</v>
      </c>
      <c r="U311" s="201">
        <v>0.99</v>
      </c>
      <c r="V311" s="182">
        <v>720.0</v>
      </c>
      <c r="W311" s="182">
        <f t="shared" si="3"/>
        <v>0</v>
      </c>
      <c r="X311" s="203" t="s">
        <v>291</v>
      </c>
      <c r="Y311" s="204">
        <v>1300000.0</v>
      </c>
      <c r="Z311" s="182"/>
      <c r="AA311" s="182"/>
      <c r="AB311" s="182"/>
      <c r="AC311" s="182"/>
      <c r="AD311" s="182"/>
      <c r="AE311" s="206">
        <f t="shared" si="151"/>
        <v>1300000</v>
      </c>
      <c r="AF311" s="207">
        <f t="shared" si="5"/>
        <v>1300000</v>
      </c>
      <c r="AG311" s="184"/>
      <c r="AH311" s="184"/>
      <c r="AI311" s="184"/>
      <c r="AJ311" s="210" t="s">
        <v>1989</v>
      </c>
      <c r="AK311" s="38" t="s">
        <v>1258</v>
      </c>
      <c r="AL311" s="38"/>
      <c r="AM311" s="38" t="str">
        <f t="shared" si="346"/>
        <v>#REF!</v>
      </c>
      <c r="AN311" s="38" t="str">
        <f t="shared" si="301"/>
        <v>#REF!</v>
      </c>
      <c r="AO311" s="42">
        <v>1300000.0</v>
      </c>
      <c r="AP311" s="215" t="b">
        <f t="shared" si="8"/>
        <v>1</v>
      </c>
      <c r="AQ311" s="211"/>
      <c r="AR311" s="216">
        <f t="shared" si="9"/>
        <v>0</v>
      </c>
      <c r="AS311" s="217">
        <f t="shared" si="10"/>
        <v>0</v>
      </c>
      <c r="AT311" s="218">
        <f t="shared" si="11"/>
        <v>0</v>
      </c>
      <c r="AU311" s="453"/>
      <c r="AV311" s="46"/>
      <c r="AW311" s="46"/>
      <c r="AX311" s="46"/>
      <c r="AY311" s="46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56"/>
      <c r="BW311" s="56"/>
      <c r="BX311" s="56"/>
      <c r="BY311" s="56"/>
      <c r="BZ311" s="56"/>
      <c r="CA311" s="56"/>
      <c r="CB311" s="56"/>
      <c r="CC311" s="56"/>
      <c r="CD311" s="56"/>
    </row>
    <row r="312" ht="22.5" customHeight="1">
      <c r="A312" s="170">
        <f t="shared" si="12"/>
        <v>307</v>
      </c>
      <c r="B312" s="173" t="s">
        <v>2946</v>
      </c>
      <c r="C312" s="182" t="str">
        <f t="array" ref="C312">_xlfn.XLOOKUP(G312,DATABASE!$A$2:$A$806,DATABASE!$B$2:$B$806)</f>
        <v>ATM Sistem Administrasi Manunggal Satu Atap Widodaren, Jl. Raya Ngawi - Solo, Km.26, Ngawi</v>
      </c>
      <c r="D312" s="184" t="str">
        <f t="array" ref="D312">_xlfn.XLOOKUP(G312,DATABASE!$A$2:$A$808,DATABASE!$C$2:$C$808)</f>
        <v>ATM</v>
      </c>
      <c r="E312" s="184" t="s">
        <v>351</v>
      </c>
      <c r="F312" s="184" t="s">
        <v>243</v>
      </c>
      <c r="G312" s="184" t="s">
        <v>1998</v>
      </c>
      <c r="H312" s="184">
        <v>202512.0</v>
      </c>
      <c r="I312" s="184" t="s">
        <v>1258</v>
      </c>
      <c r="J312" s="182"/>
      <c r="K312" s="184"/>
      <c r="L312" s="294" t="s">
        <v>2000</v>
      </c>
      <c r="M312" s="303">
        <v>42289.0</v>
      </c>
      <c r="N312" s="191"/>
      <c r="O312" s="192">
        <v>1.37183</v>
      </c>
      <c r="P312" s="194"/>
      <c r="Q312" s="195">
        <f t="shared" ref="Q312:R312" si="347">(O312*24*3600*30/8)/100000</f>
        <v>4.4447292</v>
      </c>
      <c r="R312" s="195">
        <f t="shared" si="347"/>
        <v>0</v>
      </c>
      <c r="S312" s="200">
        <v>0.0</v>
      </c>
      <c r="T312" s="201">
        <f t="shared" si="14"/>
        <v>1</v>
      </c>
      <c r="U312" s="201">
        <v>0.99</v>
      </c>
      <c r="V312" s="182">
        <v>720.0</v>
      </c>
      <c r="W312" s="182">
        <f t="shared" si="3"/>
        <v>0</v>
      </c>
      <c r="X312" s="203" t="s">
        <v>291</v>
      </c>
      <c r="Y312" s="204">
        <v>1300000.0</v>
      </c>
      <c r="Z312" s="182"/>
      <c r="AA312" s="182"/>
      <c r="AB312" s="182"/>
      <c r="AC312" s="182"/>
      <c r="AD312" s="182"/>
      <c r="AE312" s="206">
        <f t="shared" si="151"/>
        <v>1300000</v>
      </c>
      <c r="AF312" s="207">
        <f t="shared" si="5"/>
        <v>1300000</v>
      </c>
      <c r="AG312" s="184"/>
      <c r="AH312" s="184"/>
      <c r="AI312" s="184"/>
      <c r="AJ312" s="210" t="s">
        <v>1998</v>
      </c>
      <c r="AK312" s="38" t="s">
        <v>1258</v>
      </c>
      <c r="AL312" s="38"/>
      <c r="AM312" s="38" t="str">
        <f t="shared" si="346"/>
        <v>#REF!</v>
      </c>
      <c r="AN312" s="38" t="str">
        <f t="shared" si="301"/>
        <v>#REF!</v>
      </c>
      <c r="AO312" s="42">
        <v>1300000.0</v>
      </c>
      <c r="AP312" s="215" t="b">
        <f t="shared" si="8"/>
        <v>1</v>
      </c>
      <c r="AQ312" s="211"/>
      <c r="AR312" s="216">
        <f t="shared" si="9"/>
        <v>0</v>
      </c>
      <c r="AS312" s="217">
        <f t="shared" si="10"/>
        <v>0</v>
      </c>
      <c r="AT312" s="218">
        <f t="shared" si="11"/>
        <v>0</v>
      </c>
      <c r="AU312" s="453"/>
      <c r="AV312" s="46"/>
      <c r="AW312" s="46"/>
      <c r="AX312" s="46"/>
      <c r="AY312" s="46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56"/>
      <c r="BW312" s="56"/>
      <c r="BX312" s="56"/>
      <c r="BY312" s="56"/>
      <c r="BZ312" s="56"/>
      <c r="CA312" s="56"/>
      <c r="CB312" s="56"/>
      <c r="CC312" s="56"/>
      <c r="CD312" s="56"/>
    </row>
    <row r="313" ht="22.5" customHeight="1">
      <c r="A313" s="170">
        <f t="shared" si="12"/>
        <v>308</v>
      </c>
      <c r="B313" s="173" t="s">
        <v>2946</v>
      </c>
      <c r="C313" s="182" t="str">
        <f t="array" ref="C313">_xlfn.XLOOKUP(G313,DATABASE!$A$2:$A$806,DATABASE!$B$2:$B$806)</f>
        <v>ATM Minimart Mitra Dian , Kec Sine Ngawi</v>
      </c>
      <c r="D313" s="184" t="str">
        <f t="array" ref="D313">_xlfn.XLOOKUP(G313,DATABASE!$A$2:$A$808,DATABASE!$C$2:$C$808)</f>
        <v>ATM</v>
      </c>
      <c r="E313" s="184" t="s">
        <v>351</v>
      </c>
      <c r="F313" s="184" t="s">
        <v>243</v>
      </c>
      <c r="G313" s="184" t="s">
        <v>2004</v>
      </c>
      <c r="H313" s="184">
        <v>202512.0</v>
      </c>
      <c r="I313" s="184" t="s">
        <v>1258</v>
      </c>
      <c r="J313" s="182"/>
      <c r="K313" s="184"/>
      <c r="L313" s="294" t="s">
        <v>2006</v>
      </c>
      <c r="M313" s="295" t="s">
        <v>3145</v>
      </c>
      <c r="N313" s="191"/>
      <c r="O313" s="192">
        <v>1.37183</v>
      </c>
      <c r="P313" s="194"/>
      <c r="Q313" s="195">
        <f t="shared" ref="Q313:R313" si="348">(O313*24*3600*30/8)/100000</f>
        <v>4.4447292</v>
      </c>
      <c r="R313" s="195">
        <f t="shared" si="348"/>
        <v>0</v>
      </c>
      <c r="S313" s="200">
        <v>0.0</v>
      </c>
      <c r="T313" s="201">
        <f t="shared" si="14"/>
        <v>1</v>
      </c>
      <c r="U313" s="201">
        <v>0.99</v>
      </c>
      <c r="V313" s="182">
        <v>720.0</v>
      </c>
      <c r="W313" s="182">
        <f t="shared" si="3"/>
        <v>0</v>
      </c>
      <c r="X313" s="203" t="s">
        <v>291</v>
      </c>
      <c r="Y313" s="204">
        <v>1300000.0</v>
      </c>
      <c r="Z313" s="182"/>
      <c r="AA313" s="182"/>
      <c r="AB313" s="182"/>
      <c r="AC313" s="182"/>
      <c r="AD313" s="182"/>
      <c r="AE313" s="206">
        <f t="shared" si="151"/>
        <v>1300000</v>
      </c>
      <c r="AF313" s="207">
        <f t="shared" si="5"/>
        <v>1300000</v>
      </c>
      <c r="AG313" s="184"/>
      <c r="AH313" s="184"/>
      <c r="AI313" s="184"/>
      <c r="AJ313" s="210" t="s">
        <v>2004</v>
      </c>
      <c r="AK313" s="38" t="s">
        <v>1258</v>
      </c>
      <c r="AL313" s="38"/>
      <c r="AM313" s="38" t="str">
        <f t="shared" si="346"/>
        <v>#REF!</v>
      </c>
      <c r="AN313" s="38" t="str">
        <f t="shared" si="301"/>
        <v>#REF!</v>
      </c>
      <c r="AO313" s="42">
        <v>1300000.0</v>
      </c>
      <c r="AP313" s="215" t="b">
        <f t="shared" si="8"/>
        <v>1</v>
      </c>
      <c r="AQ313" s="211"/>
      <c r="AR313" s="216">
        <f t="shared" si="9"/>
        <v>0</v>
      </c>
      <c r="AS313" s="217">
        <f t="shared" si="10"/>
        <v>0</v>
      </c>
      <c r="AT313" s="218">
        <f t="shared" si="11"/>
        <v>0</v>
      </c>
      <c r="AU313" s="453"/>
      <c r="AV313" s="46"/>
      <c r="AW313" s="46"/>
      <c r="AX313" s="46"/>
      <c r="AY313" s="46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56"/>
      <c r="BW313" s="56"/>
      <c r="BX313" s="56"/>
      <c r="BY313" s="56"/>
      <c r="BZ313" s="56"/>
      <c r="CA313" s="56"/>
      <c r="CB313" s="56"/>
      <c r="CC313" s="56"/>
      <c r="CD313" s="56"/>
    </row>
    <row r="314" ht="22.5" customHeight="1">
      <c r="A314" s="170">
        <f t="shared" si="12"/>
        <v>309</v>
      </c>
      <c r="B314" s="173" t="s">
        <v>2946</v>
      </c>
      <c r="C314" s="182" t="str">
        <f t="array" ref="C314">_xlfn.XLOOKUP(G314,DATABASE!$A$2:$A$806,DATABASE!$B$2:$B$806)</f>
        <v>Capem Walikukun Jl. Raya Walikukun, Ds. Walikukun, Kec. Widodaren, Kab. Ngawi</v>
      </c>
      <c r="D314" s="184" t="str">
        <f t="array" ref="D314">_xlfn.XLOOKUP(G314,DATABASE!$A$2:$A$808,DATABASE!$C$2:$C$808)</f>
        <v>CAPEM</v>
      </c>
      <c r="E314" s="184" t="s">
        <v>351</v>
      </c>
      <c r="F314" s="184" t="s">
        <v>243</v>
      </c>
      <c r="G314" s="184" t="s">
        <v>875</v>
      </c>
      <c r="H314" s="184">
        <v>202512.0</v>
      </c>
      <c r="I314" s="184" t="s">
        <v>753</v>
      </c>
      <c r="J314" s="182"/>
      <c r="K314" s="184"/>
      <c r="L314" s="294" t="s">
        <v>877</v>
      </c>
      <c r="M314" s="303">
        <v>42186.0</v>
      </c>
      <c r="N314" s="191"/>
      <c r="O314" s="192">
        <v>33.81</v>
      </c>
      <c r="P314" s="194"/>
      <c r="Q314" s="195">
        <f t="shared" ref="Q314:R314" si="349">(O314*24*3600*30/8)/100000</f>
        <v>109.5444</v>
      </c>
      <c r="R314" s="195">
        <f t="shared" si="349"/>
        <v>0</v>
      </c>
      <c r="S314" s="200">
        <v>0.0</v>
      </c>
      <c r="T314" s="201">
        <f t="shared" si="14"/>
        <v>1</v>
      </c>
      <c r="U314" s="201">
        <v>0.99</v>
      </c>
      <c r="V314" s="182">
        <v>720.0</v>
      </c>
      <c r="W314" s="182">
        <f t="shared" si="3"/>
        <v>0</v>
      </c>
      <c r="X314" s="203" t="s">
        <v>291</v>
      </c>
      <c r="Y314" s="204">
        <v>2792792.0</v>
      </c>
      <c r="Z314" s="182"/>
      <c r="AA314" s="182"/>
      <c r="AB314" s="182"/>
      <c r="AC314" s="182"/>
      <c r="AD314" s="182"/>
      <c r="AE314" s="206">
        <f t="shared" si="151"/>
        <v>2792792</v>
      </c>
      <c r="AF314" s="207">
        <f t="shared" si="5"/>
        <v>2792792</v>
      </c>
      <c r="AG314" s="184"/>
      <c r="AH314" s="184"/>
      <c r="AI314" s="184"/>
      <c r="AJ314" s="210" t="s">
        <v>875</v>
      </c>
      <c r="AK314" s="38" t="s">
        <v>753</v>
      </c>
      <c r="AL314" s="38"/>
      <c r="AM314" s="38" t="str">
        <f t="shared" si="346"/>
        <v>#REF!</v>
      </c>
      <c r="AN314" s="38" t="str">
        <f t="shared" si="301"/>
        <v>#REF!</v>
      </c>
      <c r="AO314" s="42">
        <v>2792792.0</v>
      </c>
      <c r="AP314" s="215" t="b">
        <f t="shared" si="8"/>
        <v>1</v>
      </c>
      <c r="AQ314" s="211"/>
      <c r="AR314" s="216">
        <f t="shared" si="9"/>
        <v>0</v>
      </c>
      <c r="AS314" s="217">
        <f t="shared" si="10"/>
        <v>0</v>
      </c>
      <c r="AT314" s="218">
        <f t="shared" si="11"/>
        <v>0</v>
      </c>
      <c r="AU314" s="453"/>
      <c r="AV314" s="46"/>
      <c r="AW314" s="46"/>
      <c r="AX314" s="46"/>
      <c r="AY314" s="46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56"/>
      <c r="BW314" s="56"/>
      <c r="BX314" s="56"/>
      <c r="BY314" s="56"/>
      <c r="BZ314" s="56"/>
      <c r="CA314" s="56"/>
      <c r="CB314" s="56"/>
      <c r="CC314" s="56"/>
      <c r="CD314" s="56"/>
    </row>
    <row r="315" ht="22.5" customHeight="1">
      <c r="A315" s="170">
        <f t="shared" si="12"/>
        <v>310</v>
      </c>
      <c r="B315" s="173" t="s">
        <v>2946</v>
      </c>
      <c r="C315" s="182" t="str">
        <f t="array" ref="C315">_xlfn.XLOOKUP(G315,DATABASE!$A$2:$A$808,DATABASE!$B$2:$B$808)</f>
        <v>Kantor Fungsional Jogorogo, Jl. Jogorogo 33 Ngawi</v>
      </c>
      <c r="D315" s="184" t="str">
        <f t="array" ref="D315">_xlfn.XLOOKUP(G315,DATABASE!$A$2:$A$808,DATABASE!$C$2:$C$808)</f>
        <v>KANTOR FUNGSIONAL</v>
      </c>
      <c r="E315" s="184" t="s">
        <v>351</v>
      </c>
      <c r="F315" s="391" t="s">
        <v>243</v>
      </c>
      <c r="G315" s="392" t="s">
        <v>2864</v>
      </c>
      <c r="H315" s="184">
        <v>202512.0</v>
      </c>
      <c r="I315" s="184" t="s">
        <v>461</v>
      </c>
      <c r="J315" s="384"/>
      <c r="K315" s="384"/>
      <c r="L315" s="599" t="s">
        <v>2866</v>
      </c>
      <c r="M315" s="600">
        <v>43747.0</v>
      </c>
      <c r="N315" s="387"/>
      <c r="O315" s="192">
        <v>71.44</v>
      </c>
      <c r="P315" s="384"/>
      <c r="Q315" s="195">
        <v>0.0</v>
      </c>
      <c r="R315" s="427">
        <v>0.0</v>
      </c>
      <c r="S315" s="200">
        <v>0.0</v>
      </c>
      <c r="T315" s="201">
        <f t="shared" si="14"/>
        <v>1</v>
      </c>
      <c r="U315" s="388">
        <v>0.99</v>
      </c>
      <c r="V315" s="601">
        <v>720.0</v>
      </c>
      <c r="W315" s="182">
        <f t="shared" si="3"/>
        <v>0</v>
      </c>
      <c r="X315" s="203" t="s">
        <v>291</v>
      </c>
      <c r="Y315" s="195">
        <v>2319819.0</v>
      </c>
      <c r="Z315" s="560"/>
      <c r="AA315" s="560"/>
      <c r="AB315" s="560"/>
      <c r="AC315" s="560"/>
      <c r="AD315" s="560"/>
      <c r="AE315" s="206">
        <f t="shared" si="151"/>
        <v>2319819</v>
      </c>
      <c r="AF315" s="207">
        <f t="shared" si="5"/>
        <v>2319819</v>
      </c>
      <c r="AG315" s="560"/>
      <c r="AH315" s="184"/>
      <c r="AI315" s="561"/>
      <c r="AJ315" s="210">
        <v>9.69096212E8</v>
      </c>
      <c r="AK315" s="38" t="s">
        <v>461</v>
      </c>
      <c r="AL315" s="395"/>
      <c r="AM315" s="38" t="str">
        <f t="shared" si="346"/>
        <v>#REF!</v>
      </c>
      <c r="AN315" s="38" t="str">
        <f t="shared" si="301"/>
        <v>#REF!</v>
      </c>
      <c r="AO315" s="42">
        <v>2319819.0</v>
      </c>
      <c r="AP315" s="215" t="b">
        <f t="shared" si="8"/>
        <v>1</v>
      </c>
      <c r="AQ315" s="211"/>
      <c r="AR315" s="216">
        <f t="shared" si="9"/>
        <v>0</v>
      </c>
      <c r="AS315" s="217">
        <f t="shared" si="10"/>
        <v>0</v>
      </c>
      <c r="AT315" s="218">
        <f t="shared" si="11"/>
        <v>0</v>
      </c>
      <c r="AU315" s="453"/>
      <c r="AV315" s="46"/>
      <c r="AW315" s="46"/>
      <c r="AX315" s="46"/>
      <c r="AY315" s="46"/>
      <c r="AZ315" s="396"/>
      <c r="BA315" s="396"/>
      <c r="BB315" s="396"/>
      <c r="BC315" s="396"/>
      <c r="BD315" s="396"/>
      <c r="BE315" s="396"/>
      <c r="BF315" s="396"/>
      <c r="BG315" s="396"/>
      <c r="BH315" s="396"/>
      <c r="BI315" s="396"/>
      <c r="BJ315" s="396"/>
      <c r="BK315" s="396"/>
      <c r="BL315" s="396"/>
      <c r="BM315" s="396"/>
      <c r="BN315" s="396"/>
      <c r="BO315" s="396"/>
      <c r="BP315" s="396"/>
      <c r="BQ315" s="396"/>
      <c r="BR315" s="396"/>
      <c r="BS315" s="396"/>
      <c r="BT315" s="396"/>
      <c r="BU315" s="396"/>
      <c r="BV315" s="56"/>
      <c r="BW315" s="56"/>
      <c r="BX315" s="56"/>
      <c r="BY315" s="56"/>
      <c r="BZ315" s="56"/>
      <c r="CA315" s="56"/>
      <c r="CB315" s="56"/>
      <c r="CC315" s="56"/>
      <c r="CD315" s="56"/>
    </row>
    <row r="316" ht="22.5" customHeight="1">
      <c r="A316" s="170">
        <f t="shared" si="12"/>
        <v>311</v>
      </c>
      <c r="B316" s="173" t="s">
        <v>2954</v>
      </c>
      <c r="C316" s="182" t="str">
        <f t="array" ref="C316">_xlfn.XLOOKUP(G316,DATABASE!$A$2:$A$806,DATABASE!$B$2:$B$806)</f>
        <v>Cabang Jombang, Jl. Wahid Hasyim Jombang</v>
      </c>
      <c r="D316" s="184" t="str">
        <f t="array" ref="D316">_xlfn.XLOOKUP(G316,DATABASE!$A$2:$A$808,DATABASE!$C$2:$C$808)</f>
        <v>CABANG</v>
      </c>
      <c r="E316" s="184" t="s">
        <v>351</v>
      </c>
      <c r="F316" s="184" t="s">
        <v>243</v>
      </c>
      <c r="G316" s="184" t="s">
        <v>990</v>
      </c>
      <c r="H316" s="184">
        <v>202512.0</v>
      </c>
      <c r="I316" s="184" t="s">
        <v>575</v>
      </c>
      <c r="J316" s="182"/>
      <c r="K316" s="184"/>
      <c r="L316" s="294" t="s">
        <v>992</v>
      </c>
      <c r="M316" s="295" t="s">
        <v>1877</v>
      </c>
      <c r="N316" s="191"/>
      <c r="O316" s="192">
        <v>71.44</v>
      </c>
      <c r="P316" s="194"/>
      <c r="Q316" s="195">
        <f t="shared" ref="Q316:R316" si="350">(O316*24*3600*30/8)/100000</f>
        <v>231.4656</v>
      </c>
      <c r="R316" s="195">
        <f t="shared" si="350"/>
        <v>0</v>
      </c>
      <c r="S316" s="200">
        <v>0.0</v>
      </c>
      <c r="T316" s="201">
        <f t="shared" si="14"/>
        <v>1</v>
      </c>
      <c r="U316" s="201">
        <v>0.99</v>
      </c>
      <c r="V316" s="182">
        <v>720.0</v>
      </c>
      <c r="W316" s="182">
        <f t="shared" si="3"/>
        <v>0</v>
      </c>
      <c r="X316" s="203" t="s">
        <v>291</v>
      </c>
      <c r="Y316" s="204">
        <v>3671171.0</v>
      </c>
      <c r="Z316" s="204"/>
      <c r="AA316" s="182"/>
      <c r="AB316" s="182"/>
      <c r="AC316" s="182"/>
      <c r="AD316" s="182"/>
      <c r="AE316" s="206">
        <f t="shared" si="151"/>
        <v>3671171</v>
      </c>
      <c r="AF316" s="207">
        <f t="shared" si="5"/>
        <v>3671171</v>
      </c>
      <c r="AG316" s="207">
        <v>3.0458699E7</v>
      </c>
      <c r="AH316" s="184"/>
      <c r="AI316" s="184"/>
      <c r="AJ316" s="210" t="s">
        <v>990</v>
      </c>
      <c r="AK316" s="38" t="s">
        <v>575</v>
      </c>
      <c r="AL316" s="38"/>
      <c r="AM316" s="38" t="str">
        <f t="shared" si="346"/>
        <v>#REF!</v>
      </c>
      <c r="AN316" s="38" t="str">
        <f t="shared" si="301"/>
        <v>#REF!</v>
      </c>
      <c r="AO316" s="42">
        <v>3671171.0</v>
      </c>
      <c r="AP316" s="215" t="b">
        <f t="shared" si="8"/>
        <v>1</v>
      </c>
      <c r="AQ316" s="211"/>
      <c r="AR316" s="216">
        <f t="shared" si="9"/>
        <v>0</v>
      </c>
      <c r="AS316" s="217">
        <f t="shared" si="10"/>
        <v>0</v>
      </c>
      <c r="AT316" s="218">
        <f t="shared" si="11"/>
        <v>0</v>
      </c>
      <c r="AU316" s="453"/>
      <c r="AV316" s="46"/>
      <c r="AW316" s="46"/>
      <c r="AX316" s="46"/>
      <c r="AY316" s="46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56"/>
      <c r="BW316" s="56"/>
      <c r="BX316" s="56"/>
      <c r="BY316" s="56"/>
      <c r="BZ316" s="56"/>
      <c r="CA316" s="56"/>
      <c r="CB316" s="56"/>
      <c r="CC316" s="56"/>
      <c r="CD316" s="56"/>
    </row>
    <row r="317" ht="22.5" customHeight="1">
      <c r="A317" s="170">
        <f t="shared" si="12"/>
        <v>312</v>
      </c>
      <c r="B317" s="173" t="s">
        <v>2954</v>
      </c>
      <c r="C317" s="182" t="str">
        <f t="array" ref="C317">_xlfn.XLOOKUP(G317,DATABASE!$A$2:$A$806,DATABASE!$B$2:$B$806)</f>
        <v>Payment Point Tambak Beras,Ponpes Bahrul Ulum, Jl. Tambak Beras 3</v>
      </c>
      <c r="D317" s="184" t="str">
        <f t="array" ref="D317">_xlfn.XLOOKUP(G317,DATABASE!$A$2:$A$808,DATABASE!$C$2:$C$808)</f>
        <v>PAYMENT POINT</v>
      </c>
      <c r="E317" s="184" t="s">
        <v>351</v>
      </c>
      <c r="F317" s="184" t="s">
        <v>243</v>
      </c>
      <c r="G317" s="184" t="s">
        <v>2404</v>
      </c>
      <c r="H317" s="184">
        <v>202512.0</v>
      </c>
      <c r="I317" s="184" t="s">
        <v>461</v>
      </c>
      <c r="J317" s="182"/>
      <c r="K317" s="184"/>
      <c r="L317" s="294" t="s">
        <v>2406</v>
      </c>
      <c r="M317" s="303">
        <v>42156.0</v>
      </c>
      <c r="N317" s="191"/>
      <c r="O317" s="192">
        <v>42.25</v>
      </c>
      <c r="P317" s="194"/>
      <c r="Q317" s="195">
        <f t="shared" ref="Q317:R317" si="351">(O317*24*3600*30/8)/100000</f>
        <v>136.89</v>
      </c>
      <c r="R317" s="195">
        <f t="shared" si="351"/>
        <v>0</v>
      </c>
      <c r="S317" s="200">
        <v>0.0</v>
      </c>
      <c r="T317" s="201">
        <f t="shared" si="14"/>
        <v>1</v>
      </c>
      <c r="U317" s="201">
        <v>0.99</v>
      </c>
      <c r="V317" s="182">
        <v>720.0</v>
      </c>
      <c r="W317" s="182">
        <f t="shared" si="3"/>
        <v>0</v>
      </c>
      <c r="X317" s="203" t="s">
        <v>291</v>
      </c>
      <c r="Y317" s="204">
        <v>2319819.0</v>
      </c>
      <c r="Z317" s="182"/>
      <c r="AA317" s="182"/>
      <c r="AB317" s="182"/>
      <c r="AC317" s="182"/>
      <c r="AD317" s="182"/>
      <c r="AE317" s="206">
        <f t="shared" si="151"/>
        <v>2319819</v>
      </c>
      <c r="AF317" s="207">
        <f t="shared" si="5"/>
        <v>2319819</v>
      </c>
      <c r="AG317" s="184"/>
      <c r="AH317" s="184"/>
      <c r="AI317" s="184"/>
      <c r="AJ317" s="210" t="s">
        <v>2404</v>
      </c>
      <c r="AK317" s="38" t="s">
        <v>461</v>
      </c>
      <c r="AL317" s="38"/>
      <c r="AM317" s="38" t="str">
        <f t="shared" si="346"/>
        <v>#REF!</v>
      </c>
      <c r="AN317" s="38" t="str">
        <f t="shared" si="301"/>
        <v>#REF!</v>
      </c>
      <c r="AO317" s="42">
        <v>2319819.0</v>
      </c>
      <c r="AP317" s="215" t="b">
        <f t="shared" si="8"/>
        <v>1</v>
      </c>
      <c r="AQ317" s="211"/>
      <c r="AR317" s="216">
        <f t="shared" si="9"/>
        <v>0</v>
      </c>
      <c r="AS317" s="217">
        <f t="shared" si="10"/>
        <v>0</v>
      </c>
      <c r="AT317" s="218">
        <f t="shared" si="11"/>
        <v>0</v>
      </c>
      <c r="AU317" s="453"/>
      <c r="AV317" s="46"/>
      <c r="AW317" s="46"/>
      <c r="AX317" s="46"/>
      <c r="AY317" s="46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56"/>
      <c r="BW317" s="56"/>
      <c r="BX317" s="56"/>
      <c r="BY317" s="56"/>
      <c r="BZ317" s="56"/>
      <c r="CA317" s="56"/>
      <c r="CB317" s="56"/>
      <c r="CC317" s="56"/>
      <c r="CD317" s="56"/>
    </row>
    <row r="318" ht="22.5" customHeight="1">
      <c r="A318" s="170">
        <f t="shared" si="12"/>
        <v>313</v>
      </c>
      <c r="B318" s="173" t="s">
        <v>2954</v>
      </c>
      <c r="C318" s="182" t="str">
        <f t="array" ref="C318">_xlfn.XLOOKUP(G318,DATABASE!$A$2:$A$806,DATABASE!$B$2:$B$806)</f>
        <v>Payment Point STKIP, Jl. Patimura III/20</v>
      </c>
      <c r="D318" s="184" t="str">
        <f t="array" ref="D318">_xlfn.XLOOKUP(G318,DATABASE!$A$2:$A$808,DATABASE!$C$2:$C$808)</f>
        <v>PAYMENT POINT</v>
      </c>
      <c r="E318" s="184" t="s">
        <v>351</v>
      </c>
      <c r="F318" s="184" t="s">
        <v>243</v>
      </c>
      <c r="G318" s="184" t="s">
        <v>2480</v>
      </c>
      <c r="H318" s="184">
        <v>202512.0</v>
      </c>
      <c r="I318" s="184" t="s">
        <v>461</v>
      </c>
      <c r="J318" s="182"/>
      <c r="K318" s="184"/>
      <c r="L318" s="294" t="s">
        <v>2482</v>
      </c>
      <c r="M318" s="295" t="s">
        <v>3085</v>
      </c>
      <c r="N318" s="191"/>
      <c r="O318" s="192">
        <v>0.22306</v>
      </c>
      <c r="P318" s="194"/>
      <c r="Q318" s="195">
        <f t="shared" ref="Q318:R318" si="352">(O318*24*3600*30/8)/100000</f>
        <v>0.7227144</v>
      </c>
      <c r="R318" s="195">
        <f t="shared" si="352"/>
        <v>0</v>
      </c>
      <c r="S318" s="200">
        <v>0.0</v>
      </c>
      <c r="T318" s="201">
        <f t="shared" si="14"/>
        <v>1</v>
      </c>
      <c r="U318" s="201">
        <v>0.99</v>
      </c>
      <c r="V318" s="182">
        <v>720.0</v>
      </c>
      <c r="W318" s="182">
        <f t="shared" si="3"/>
        <v>0</v>
      </c>
      <c r="X318" s="203" t="s">
        <v>291</v>
      </c>
      <c r="Y318" s="204">
        <v>2319819.0</v>
      </c>
      <c r="Z318" s="182"/>
      <c r="AA318" s="182"/>
      <c r="AB318" s="182"/>
      <c r="AC318" s="182"/>
      <c r="AD318" s="182"/>
      <c r="AE318" s="206">
        <f t="shared" si="151"/>
        <v>2319819</v>
      </c>
      <c r="AF318" s="207">
        <f t="shared" si="5"/>
        <v>2319819</v>
      </c>
      <c r="AG318" s="184"/>
      <c r="AH318" s="184"/>
      <c r="AI318" s="184"/>
      <c r="AJ318" s="210" t="s">
        <v>2480</v>
      </c>
      <c r="AK318" s="38" t="s">
        <v>461</v>
      </c>
      <c r="AL318" s="38"/>
      <c r="AM318" s="38" t="str">
        <f t="shared" si="346"/>
        <v>#REF!</v>
      </c>
      <c r="AN318" s="38" t="str">
        <f t="shared" si="301"/>
        <v>#REF!</v>
      </c>
      <c r="AO318" s="42">
        <v>2319819.0</v>
      </c>
      <c r="AP318" s="215" t="b">
        <f t="shared" si="8"/>
        <v>1</v>
      </c>
      <c r="AQ318" s="211"/>
      <c r="AR318" s="216">
        <f t="shared" si="9"/>
        <v>0</v>
      </c>
      <c r="AS318" s="217">
        <f t="shared" si="10"/>
        <v>0</v>
      </c>
      <c r="AT318" s="218">
        <f t="shared" si="11"/>
        <v>0</v>
      </c>
      <c r="AU318" s="453"/>
      <c r="AV318" s="46"/>
      <c r="AW318" s="46"/>
      <c r="AX318" s="46"/>
      <c r="AY318" s="46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56"/>
      <c r="BW318" s="56"/>
      <c r="BX318" s="56"/>
      <c r="BY318" s="56"/>
      <c r="BZ318" s="56"/>
      <c r="CA318" s="56"/>
      <c r="CB318" s="56"/>
      <c r="CC318" s="56"/>
      <c r="CD318" s="56"/>
    </row>
    <row r="319" ht="22.5" customHeight="1">
      <c r="A319" s="170">
        <f t="shared" si="12"/>
        <v>314</v>
      </c>
      <c r="B319" s="173" t="s">
        <v>2954</v>
      </c>
      <c r="C319" s="182" t="str">
        <f t="array" ref="C319">_xlfn.XLOOKUP(G319,DATABASE!$A$2:$A$806,DATABASE!$B$2:$B$806)</f>
        <v>Payment Point SMUN 2, Jl. Dr. Wahidin Sudirohusodo 1 Jombang</v>
      </c>
      <c r="D319" s="184" t="str">
        <f t="array" ref="D319">_xlfn.XLOOKUP(G319,DATABASE!$A$2:$A$808,DATABASE!$C$2:$C$808)</f>
        <v>PAYMENT POINT</v>
      </c>
      <c r="E319" s="240" t="s">
        <v>351</v>
      </c>
      <c r="F319" s="241" t="s">
        <v>457</v>
      </c>
      <c r="G319" s="240" t="s">
        <v>2782</v>
      </c>
      <c r="H319" s="240">
        <v>202512.0</v>
      </c>
      <c r="I319" s="240" t="s">
        <v>461</v>
      </c>
      <c r="J319" s="242"/>
      <c r="K319" s="240"/>
      <c r="L319" s="243" t="s">
        <v>2784</v>
      </c>
      <c r="M319" s="577">
        <v>44378.0</v>
      </c>
      <c r="N319" s="577">
        <v>46008.0</v>
      </c>
      <c r="O319" s="246">
        <v>2.26331</v>
      </c>
      <c r="P319" s="244"/>
      <c r="Q319" s="247">
        <f t="shared" ref="Q319:R319" si="353">(O319*24*3600*30/8)/100000</f>
        <v>7.3331244</v>
      </c>
      <c r="R319" s="247">
        <f t="shared" si="353"/>
        <v>0</v>
      </c>
      <c r="S319" s="603">
        <v>0.0</v>
      </c>
      <c r="T319" s="250">
        <f t="shared" si="14"/>
        <v>1</v>
      </c>
      <c r="U319" s="250">
        <v>0.99</v>
      </c>
      <c r="V319" s="242">
        <v>720.0</v>
      </c>
      <c r="W319" s="242">
        <f t="shared" si="3"/>
        <v>0</v>
      </c>
      <c r="X319" s="252" t="s">
        <v>291</v>
      </c>
      <c r="Y319" s="255">
        <v>0.0</v>
      </c>
      <c r="Z319" s="242"/>
      <c r="AA319" s="242"/>
      <c r="AB319" s="273">
        <v>1314564.0</v>
      </c>
      <c r="AC319" s="242"/>
      <c r="AD319" s="242"/>
      <c r="AE319" s="262">
        <f t="shared" si="151"/>
        <v>1314564</v>
      </c>
      <c r="AF319" s="264">
        <f t="shared" si="5"/>
        <v>1314564</v>
      </c>
      <c r="AG319" s="240"/>
      <c r="AH319" s="240"/>
      <c r="AI319" s="605" t="s">
        <v>3152</v>
      </c>
      <c r="AJ319" s="606" t="s">
        <v>2782</v>
      </c>
      <c r="AK319" s="275" t="s">
        <v>461</v>
      </c>
      <c r="AL319" s="275"/>
      <c r="AM319" s="275" t="s">
        <v>461</v>
      </c>
      <c r="AN319" s="275" t="b">
        <f t="shared" si="301"/>
        <v>1</v>
      </c>
      <c r="AO319" s="276">
        <v>2319819.0</v>
      </c>
      <c r="AP319" s="277" t="b">
        <f t="shared" si="8"/>
        <v>0</v>
      </c>
      <c r="AQ319" s="282"/>
      <c r="AR319" s="216">
        <f t="shared" si="9"/>
        <v>0</v>
      </c>
      <c r="AS319" s="217">
        <f t="shared" si="10"/>
        <v>0</v>
      </c>
      <c r="AT319" s="218">
        <f t="shared" si="11"/>
        <v>0</v>
      </c>
      <c r="AU319" s="453"/>
      <c r="AV319" s="46"/>
      <c r="AW319" s="46"/>
      <c r="AX319" s="46"/>
      <c r="AY319" s="46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56"/>
      <c r="BW319" s="56"/>
      <c r="BX319" s="56"/>
      <c r="BY319" s="56"/>
      <c r="BZ319" s="56"/>
      <c r="CA319" s="56"/>
      <c r="CB319" s="56"/>
      <c r="CC319" s="56"/>
      <c r="CD319" s="56"/>
    </row>
    <row r="320" ht="22.5" customHeight="1">
      <c r="A320" s="170">
        <f t="shared" si="12"/>
        <v>315</v>
      </c>
      <c r="B320" s="173" t="s">
        <v>2954</v>
      </c>
      <c r="C320" s="182" t="str">
        <f t="array" ref="C320">_xlfn.XLOOKUP(G320,DATABASE!$A$2:$A$806,DATABASE!$B$2:$B$806)</f>
        <v>Capem Perak, Jl Raya Perak Jombang</v>
      </c>
      <c r="D320" s="184" t="str">
        <f t="array" ref="D320">_xlfn.XLOOKUP(G320,DATABASE!$A$2:$A$808,DATABASE!$C$2:$C$808)</f>
        <v>CAPEM</v>
      </c>
      <c r="E320" s="184" t="s">
        <v>351</v>
      </c>
      <c r="F320" s="184" t="s">
        <v>243</v>
      </c>
      <c r="G320" s="184" t="s">
        <v>1316</v>
      </c>
      <c r="H320" s="184">
        <v>202512.0</v>
      </c>
      <c r="I320" s="184" t="s">
        <v>753</v>
      </c>
      <c r="J320" s="182"/>
      <c r="K320" s="184"/>
      <c r="L320" s="294" t="s">
        <v>1318</v>
      </c>
      <c r="M320" s="295" t="s">
        <v>3026</v>
      </c>
      <c r="N320" s="191"/>
      <c r="O320" s="192">
        <v>12.71</v>
      </c>
      <c r="P320" s="194"/>
      <c r="Q320" s="195">
        <f t="shared" ref="Q320:R320" si="354">(O320*24*3600*30/8)/100000</f>
        <v>41.1804</v>
      </c>
      <c r="R320" s="195">
        <f t="shared" si="354"/>
        <v>0</v>
      </c>
      <c r="S320" s="200">
        <v>0.0</v>
      </c>
      <c r="T320" s="201">
        <f t="shared" si="14"/>
        <v>1</v>
      </c>
      <c r="U320" s="201">
        <v>0.99</v>
      </c>
      <c r="V320" s="182">
        <v>720.0</v>
      </c>
      <c r="W320" s="182">
        <f t="shared" si="3"/>
        <v>0</v>
      </c>
      <c r="X320" s="203" t="s">
        <v>291</v>
      </c>
      <c r="Y320" s="204">
        <v>2792792.0</v>
      </c>
      <c r="Z320" s="182"/>
      <c r="AA320" s="182"/>
      <c r="AB320" s="182"/>
      <c r="AC320" s="182"/>
      <c r="AD320" s="182"/>
      <c r="AE320" s="206">
        <f t="shared" si="151"/>
        <v>2792792</v>
      </c>
      <c r="AF320" s="207">
        <f t="shared" si="5"/>
        <v>2792792</v>
      </c>
      <c r="AG320" s="184"/>
      <c r="AH320" s="184"/>
      <c r="AI320" s="184"/>
      <c r="AJ320" s="210" t="s">
        <v>1316</v>
      </c>
      <c r="AK320" s="38" t="s">
        <v>753</v>
      </c>
      <c r="AL320" s="38"/>
      <c r="AM320" s="38" t="str">
        <f t="shared" ref="AM320:AM322" si="356">VLOOKUP(AJ320,'[1]Master Jaringan Des 2025(792)'!$D$2:$E$795,2,0)</f>
        <v>#REF!</v>
      </c>
      <c r="AN320" s="38" t="str">
        <f t="shared" si="301"/>
        <v>#REF!</v>
      </c>
      <c r="AO320" s="42">
        <v>2792792.0</v>
      </c>
      <c r="AP320" s="215" t="b">
        <f t="shared" si="8"/>
        <v>1</v>
      </c>
      <c r="AQ320" s="211"/>
      <c r="AR320" s="216">
        <f t="shared" si="9"/>
        <v>0</v>
      </c>
      <c r="AS320" s="217">
        <f t="shared" si="10"/>
        <v>0</v>
      </c>
      <c r="AT320" s="218">
        <f t="shared" si="11"/>
        <v>0</v>
      </c>
      <c r="AU320" s="453"/>
      <c r="AV320" s="46"/>
      <c r="AW320" s="46"/>
      <c r="AX320" s="46"/>
      <c r="AY320" s="46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56"/>
      <c r="BW320" s="56"/>
      <c r="BX320" s="56"/>
      <c r="BY320" s="56"/>
      <c r="BZ320" s="56"/>
      <c r="CA320" s="56"/>
      <c r="CB320" s="56"/>
      <c r="CC320" s="56"/>
      <c r="CD320" s="56"/>
    </row>
    <row r="321" ht="22.5" customHeight="1">
      <c r="A321" s="170">
        <f t="shared" si="12"/>
        <v>316</v>
      </c>
      <c r="B321" s="173" t="s">
        <v>2954</v>
      </c>
      <c r="C321" s="182" t="str">
        <f t="array" ref="C321">_xlfn.XLOOKUP(G321,DATABASE!$A$2:$A$806,DATABASE!$B$2:$B$806)</f>
        <v>Samsat Online KK Ngoro, Jl Raya Kawi 62A Ngoro</v>
      </c>
      <c r="D321" s="184" t="str">
        <f t="array" ref="D321">_xlfn.XLOOKUP(G321,DATABASE!$A$2:$A$808,DATABASE!$C$2:$C$808)</f>
        <v>SAMSAT ONLINE</v>
      </c>
      <c r="E321" s="184" t="s">
        <v>351</v>
      </c>
      <c r="F321" s="184" t="s">
        <v>243</v>
      </c>
      <c r="G321" s="184" t="s">
        <v>267</v>
      </c>
      <c r="H321" s="184">
        <v>202512.0</v>
      </c>
      <c r="I321" s="184" t="s">
        <v>480</v>
      </c>
      <c r="J321" s="182"/>
      <c r="K321" s="184"/>
      <c r="L321" s="294" t="s">
        <v>269</v>
      </c>
      <c r="M321" s="303">
        <v>42132.0</v>
      </c>
      <c r="N321" s="191"/>
      <c r="O321" s="192">
        <v>0.08005</v>
      </c>
      <c r="P321" s="194"/>
      <c r="Q321" s="195">
        <f t="shared" ref="Q321:R321" si="355">(O321*24*3600*30/8)/100000</f>
        <v>0.259362</v>
      </c>
      <c r="R321" s="195">
        <f t="shared" si="355"/>
        <v>0</v>
      </c>
      <c r="S321" s="200">
        <v>0.0</v>
      </c>
      <c r="T321" s="201">
        <f t="shared" si="14"/>
        <v>1</v>
      </c>
      <c r="U321" s="201">
        <v>0.99</v>
      </c>
      <c r="V321" s="182">
        <v>720.0</v>
      </c>
      <c r="W321" s="182">
        <f t="shared" si="3"/>
        <v>0</v>
      </c>
      <c r="X321" s="203" t="s">
        <v>291</v>
      </c>
      <c r="Y321" s="204">
        <v>1950000.0</v>
      </c>
      <c r="Z321" s="182"/>
      <c r="AA321" s="182"/>
      <c r="AB321" s="182"/>
      <c r="AC321" s="182"/>
      <c r="AD321" s="182"/>
      <c r="AE321" s="206">
        <f t="shared" si="151"/>
        <v>1950000</v>
      </c>
      <c r="AF321" s="207">
        <f t="shared" si="5"/>
        <v>1950000</v>
      </c>
      <c r="AG321" s="184"/>
      <c r="AH321" s="184"/>
      <c r="AI321" s="184"/>
      <c r="AJ321" s="210" t="s">
        <v>267</v>
      </c>
      <c r="AK321" s="38" t="s">
        <v>480</v>
      </c>
      <c r="AL321" s="38"/>
      <c r="AM321" s="38" t="str">
        <f t="shared" si="356"/>
        <v>#REF!</v>
      </c>
      <c r="AN321" s="38" t="str">
        <f t="shared" si="301"/>
        <v>#REF!</v>
      </c>
      <c r="AO321" s="42">
        <v>1950000.0</v>
      </c>
      <c r="AP321" s="215" t="b">
        <f t="shared" si="8"/>
        <v>1</v>
      </c>
      <c r="AQ321" s="211"/>
      <c r="AR321" s="216">
        <f t="shared" si="9"/>
        <v>0</v>
      </c>
      <c r="AS321" s="217">
        <f t="shared" si="10"/>
        <v>0</v>
      </c>
      <c r="AT321" s="218">
        <f t="shared" si="11"/>
        <v>0</v>
      </c>
      <c r="AU321" s="453"/>
      <c r="AV321" s="46"/>
      <c r="AW321" s="46"/>
      <c r="AX321" s="46"/>
      <c r="AY321" s="46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56"/>
      <c r="BW321" s="56"/>
      <c r="BX321" s="56"/>
      <c r="BY321" s="56"/>
      <c r="BZ321" s="56"/>
      <c r="CA321" s="56"/>
      <c r="CB321" s="56"/>
      <c r="CC321" s="56"/>
      <c r="CD321" s="56"/>
    </row>
    <row r="322" ht="22.5" customHeight="1">
      <c r="A322" s="170">
        <f t="shared" si="12"/>
        <v>317</v>
      </c>
      <c r="B322" s="173" t="s">
        <v>2954</v>
      </c>
      <c r="C322" s="182" t="str">
        <f t="array" ref="C322">_xlfn.XLOOKUP(G322,DATABASE!$A$2:$A$806,DATABASE!$B$2:$B$806)</f>
        <v>Payment Point BPD Jombang, Jl. KH Wahid Hasyim No.249, Jombang</v>
      </c>
      <c r="D322" s="184" t="str">
        <f t="array" ref="D322">_xlfn.XLOOKUP(G322,DATABASE!$A$2:$A$808,DATABASE!$C$2:$C$808)</f>
        <v>PAYMENT POINT</v>
      </c>
      <c r="E322" s="184" t="s">
        <v>351</v>
      </c>
      <c r="F322" s="184" t="s">
        <v>243</v>
      </c>
      <c r="G322" s="184" t="s">
        <v>2042</v>
      </c>
      <c r="H322" s="184">
        <v>202512.0</v>
      </c>
      <c r="I322" s="184" t="s">
        <v>461</v>
      </c>
      <c r="J322" s="182"/>
      <c r="K322" s="184"/>
      <c r="L322" s="294" t="s">
        <v>2044</v>
      </c>
      <c r="M322" s="295" t="s">
        <v>3158</v>
      </c>
      <c r="N322" s="191"/>
      <c r="O322" s="192">
        <v>0.6185700000000001</v>
      </c>
      <c r="P322" s="194"/>
      <c r="Q322" s="195">
        <f t="shared" ref="Q322:R322" si="357">(O322*24*3600*30/8)/100000</f>
        <v>2.0041668</v>
      </c>
      <c r="R322" s="195">
        <f t="shared" si="357"/>
        <v>0</v>
      </c>
      <c r="S322" s="200">
        <v>0.0</v>
      </c>
      <c r="T322" s="201">
        <f t="shared" si="14"/>
        <v>1</v>
      </c>
      <c r="U322" s="201">
        <v>0.99</v>
      </c>
      <c r="V322" s="182">
        <v>720.0</v>
      </c>
      <c r="W322" s="182">
        <f t="shared" si="3"/>
        <v>0</v>
      </c>
      <c r="X322" s="203" t="s">
        <v>291</v>
      </c>
      <c r="Y322" s="204">
        <v>2319819.0</v>
      </c>
      <c r="Z322" s="182"/>
      <c r="AA322" s="182"/>
      <c r="AB322" s="182"/>
      <c r="AC322" s="182"/>
      <c r="AD322" s="182"/>
      <c r="AE322" s="206">
        <f t="shared" si="151"/>
        <v>2319819</v>
      </c>
      <c r="AF322" s="207">
        <f t="shared" si="5"/>
        <v>2319819</v>
      </c>
      <c r="AG322" s="184"/>
      <c r="AH322" s="184"/>
      <c r="AI322" s="589"/>
      <c r="AJ322" s="210" t="s">
        <v>2042</v>
      </c>
      <c r="AK322" s="38" t="s">
        <v>461</v>
      </c>
      <c r="AL322" s="38"/>
      <c r="AM322" s="38" t="str">
        <f t="shared" si="356"/>
        <v>#REF!</v>
      </c>
      <c r="AN322" s="38" t="b">
        <v>1</v>
      </c>
      <c r="AO322" s="42">
        <v>2319819.0</v>
      </c>
      <c r="AP322" s="215" t="b">
        <f t="shared" si="8"/>
        <v>1</v>
      </c>
      <c r="AQ322" s="211"/>
      <c r="AR322" s="216">
        <f t="shared" si="9"/>
        <v>0</v>
      </c>
      <c r="AS322" s="217">
        <f t="shared" si="10"/>
        <v>0</v>
      </c>
      <c r="AT322" s="218">
        <f t="shared" si="11"/>
        <v>0</v>
      </c>
      <c r="AU322" s="453"/>
      <c r="AV322" s="46"/>
      <c r="AW322" s="46"/>
      <c r="AX322" s="46"/>
      <c r="AY322" s="46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56"/>
      <c r="BW322" s="56"/>
      <c r="BX322" s="56"/>
      <c r="BY322" s="56"/>
      <c r="BZ322" s="56"/>
      <c r="CA322" s="56"/>
      <c r="CB322" s="56"/>
      <c r="CC322" s="56"/>
      <c r="CD322" s="56"/>
    </row>
    <row r="323" ht="22.5" customHeight="1">
      <c r="A323" s="170">
        <f t="shared" si="12"/>
        <v>318</v>
      </c>
      <c r="B323" s="173" t="s">
        <v>2954</v>
      </c>
      <c r="C323" s="182" t="str">
        <f t="array" ref="C323">_xlfn.XLOOKUP(G323,DATABASE!$A$2:$A$806,DATABASE!$B$2:$B$806)</f>
        <v>CRM Dispenda Tingkat 1 Kabupaten Jombang, Jl. KH. Wahid Hasyim No.141 Jombang</v>
      </c>
      <c r="D323" s="184" t="str">
        <f t="array" ref="D323">_xlfn.XLOOKUP(G323,DATABASE!$A$2:$A$808,DATABASE!$C$2:$C$808)</f>
        <v>CRM</v>
      </c>
      <c r="E323" s="184" t="s">
        <v>351</v>
      </c>
      <c r="F323" s="184" t="s">
        <v>243</v>
      </c>
      <c r="G323" s="184" t="s">
        <v>2361</v>
      </c>
      <c r="H323" s="184">
        <v>202512.0</v>
      </c>
      <c r="I323" s="184" t="s">
        <v>1258</v>
      </c>
      <c r="J323" s="182"/>
      <c r="K323" s="184"/>
      <c r="L323" s="294" t="s">
        <v>2363</v>
      </c>
      <c r="M323" s="295" t="s">
        <v>3161</v>
      </c>
      <c r="N323" s="191"/>
      <c r="O323" s="192">
        <v>7.65</v>
      </c>
      <c r="P323" s="194"/>
      <c r="Q323" s="195">
        <f t="shared" ref="Q323:R323" si="358">(O323*24*3600*30/8)/100000</f>
        <v>24.786</v>
      </c>
      <c r="R323" s="195">
        <f t="shared" si="358"/>
        <v>0</v>
      </c>
      <c r="S323" s="200">
        <v>0.0</v>
      </c>
      <c r="T323" s="201">
        <f t="shared" si="14"/>
        <v>1</v>
      </c>
      <c r="U323" s="201">
        <v>0.99</v>
      </c>
      <c r="V323" s="182">
        <v>720.0</v>
      </c>
      <c r="W323" s="182">
        <f t="shared" si="3"/>
        <v>0</v>
      </c>
      <c r="X323" s="203" t="s">
        <v>291</v>
      </c>
      <c r="Y323" s="204">
        <v>1300000.0</v>
      </c>
      <c r="Z323" s="204"/>
      <c r="AA323" s="182"/>
      <c r="AB323" s="182"/>
      <c r="AC323" s="182"/>
      <c r="AD323" s="182"/>
      <c r="AE323" s="206">
        <f t="shared" si="151"/>
        <v>1300000</v>
      </c>
      <c r="AF323" s="207">
        <f t="shared" si="5"/>
        <v>1300000</v>
      </c>
      <c r="AG323" s="184"/>
      <c r="AH323" s="184"/>
      <c r="AI323" s="184"/>
      <c r="AJ323" s="210" t="s">
        <v>2361</v>
      </c>
      <c r="AK323" s="38" t="s">
        <v>1258</v>
      </c>
      <c r="AL323" s="38"/>
      <c r="AM323" s="41" t="s">
        <v>1258</v>
      </c>
      <c r="AN323" s="38" t="b">
        <f t="shared" ref="AN323:AN366" si="360">AM323=AK323</f>
        <v>1</v>
      </c>
      <c r="AO323" s="42">
        <v>1300000.0</v>
      </c>
      <c r="AP323" s="215" t="b">
        <f t="shared" si="8"/>
        <v>1</v>
      </c>
      <c r="AQ323" s="211"/>
      <c r="AR323" s="216">
        <f t="shared" si="9"/>
        <v>0</v>
      </c>
      <c r="AS323" s="217">
        <f t="shared" si="10"/>
        <v>0</v>
      </c>
      <c r="AT323" s="218">
        <f t="shared" si="11"/>
        <v>0</v>
      </c>
      <c r="AU323" s="453"/>
      <c r="AV323" s="46"/>
      <c r="AW323" s="46"/>
      <c r="AX323" s="46"/>
      <c r="AY323" s="46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56"/>
      <c r="BW323" s="56"/>
      <c r="BX323" s="56"/>
      <c r="BY323" s="56"/>
      <c r="BZ323" s="56"/>
      <c r="CA323" s="56"/>
      <c r="CB323" s="56"/>
      <c r="CC323" s="56"/>
      <c r="CD323" s="56"/>
    </row>
    <row r="324" ht="22.5" customHeight="1">
      <c r="A324" s="170">
        <f t="shared" si="12"/>
        <v>319</v>
      </c>
      <c r="B324" s="173" t="s">
        <v>2954</v>
      </c>
      <c r="C324" s="182" t="str">
        <f t="array" ref="C324">_xlfn.XLOOKUP(G324,DATABASE!$A$2:$A$806,DATABASE!$B$2:$B$806)</f>
        <v>Capem Ploso Jl. Raya Ploso Babat 28 D Jombang</v>
      </c>
      <c r="D324" s="184" t="str">
        <f t="array" ref="D324">_xlfn.XLOOKUP(G324,DATABASE!$A$2:$A$808,DATABASE!$C$2:$C$808)</f>
        <v>CAPEM</v>
      </c>
      <c r="E324" s="184" t="s">
        <v>351</v>
      </c>
      <c r="F324" s="184" t="s">
        <v>243</v>
      </c>
      <c r="G324" s="184" t="s">
        <v>1313</v>
      </c>
      <c r="H324" s="184">
        <v>202512.0</v>
      </c>
      <c r="I324" s="184" t="s">
        <v>753</v>
      </c>
      <c r="J324" s="184"/>
      <c r="K324" s="184"/>
      <c r="L324" s="294" t="s">
        <v>1315</v>
      </c>
      <c r="M324" s="303">
        <v>43382.0</v>
      </c>
      <c r="N324" s="191"/>
      <c r="O324" s="192">
        <v>10.28</v>
      </c>
      <c r="P324" s="194"/>
      <c r="Q324" s="195">
        <f t="shared" ref="Q324:R324" si="359">(O324*24*3600*30/8)/100000</f>
        <v>33.3072</v>
      </c>
      <c r="R324" s="195">
        <f t="shared" si="359"/>
        <v>0</v>
      </c>
      <c r="S324" s="200">
        <v>0.0</v>
      </c>
      <c r="T324" s="201">
        <f t="shared" si="14"/>
        <v>1</v>
      </c>
      <c r="U324" s="201">
        <v>0.99</v>
      </c>
      <c r="V324" s="182">
        <v>720.0</v>
      </c>
      <c r="W324" s="182">
        <f t="shared" si="3"/>
        <v>0</v>
      </c>
      <c r="X324" s="203" t="s">
        <v>291</v>
      </c>
      <c r="Y324" s="204">
        <v>2792792.0</v>
      </c>
      <c r="Z324" s="182"/>
      <c r="AA324" s="182"/>
      <c r="AB324" s="182"/>
      <c r="AC324" s="182"/>
      <c r="AD324" s="182"/>
      <c r="AE324" s="206">
        <f t="shared" si="151"/>
        <v>2792792</v>
      </c>
      <c r="AF324" s="207">
        <f t="shared" si="5"/>
        <v>2792792</v>
      </c>
      <c r="AG324" s="184"/>
      <c r="AH324" s="184"/>
      <c r="AI324" s="184"/>
      <c r="AJ324" s="210" t="s">
        <v>1313</v>
      </c>
      <c r="AK324" s="38" t="s">
        <v>753</v>
      </c>
      <c r="AL324" s="38"/>
      <c r="AM324" s="38" t="str">
        <f t="shared" ref="AM324:AM325" si="362">VLOOKUP(AJ324,'[1]Master Jaringan Des 2025(792)'!$D$2:$E$795,2,0)</f>
        <v>#REF!</v>
      </c>
      <c r="AN324" s="38" t="str">
        <f t="shared" si="360"/>
        <v>#REF!</v>
      </c>
      <c r="AO324" s="42">
        <v>2792792.0</v>
      </c>
      <c r="AP324" s="215" t="b">
        <f t="shared" si="8"/>
        <v>1</v>
      </c>
      <c r="AQ324" s="211"/>
      <c r="AR324" s="216">
        <f t="shared" si="9"/>
        <v>0</v>
      </c>
      <c r="AS324" s="217">
        <f t="shared" si="10"/>
        <v>0</v>
      </c>
      <c r="AT324" s="218">
        <f t="shared" si="11"/>
        <v>0</v>
      </c>
      <c r="AU324" s="453"/>
      <c r="AV324" s="46"/>
      <c r="AW324" s="46"/>
      <c r="AX324" s="46"/>
      <c r="AY324" s="46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56"/>
      <c r="BW324" s="56"/>
      <c r="BX324" s="56"/>
      <c r="BY324" s="56"/>
      <c r="BZ324" s="56"/>
      <c r="CA324" s="56"/>
      <c r="CB324" s="56"/>
      <c r="CC324" s="56"/>
      <c r="CD324" s="56"/>
    </row>
    <row r="325" ht="22.5" customHeight="1">
      <c r="A325" s="170">
        <f t="shared" si="12"/>
        <v>320</v>
      </c>
      <c r="B325" s="173" t="s">
        <v>2954</v>
      </c>
      <c r="C325" s="182" t="str">
        <f t="array" ref="C325">_xlfn.XLOOKUP(G325,DATABASE!$A$2:$A$806,DATABASE!$B$2:$B$806)</f>
        <v>Capem Mojoagung</v>
      </c>
      <c r="D325" s="184" t="str">
        <f t="array" ref="D325">_xlfn.XLOOKUP(G325,DATABASE!$A$2:$A$808,DATABASE!$C$2:$C$808)</f>
        <v>CAPEM</v>
      </c>
      <c r="E325" s="184" t="s">
        <v>351</v>
      </c>
      <c r="F325" s="184" t="s">
        <v>243</v>
      </c>
      <c r="G325" s="184" t="s">
        <v>1174</v>
      </c>
      <c r="H325" s="184">
        <v>202512.0</v>
      </c>
      <c r="I325" s="184" t="s">
        <v>753</v>
      </c>
      <c r="J325" s="182"/>
      <c r="K325" s="184"/>
      <c r="L325" s="294" t="s">
        <v>1178</v>
      </c>
      <c r="M325" s="303">
        <v>42186.0</v>
      </c>
      <c r="N325" s="191"/>
      <c r="O325" s="192">
        <v>20.16</v>
      </c>
      <c r="P325" s="194"/>
      <c r="Q325" s="195">
        <f t="shared" ref="Q325:R325" si="361">(O325*24*3600*30/8)/100000</f>
        <v>65.3184</v>
      </c>
      <c r="R325" s="195">
        <f t="shared" si="361"/>
        <v>0</v>
      </c>
      <c r="S325" s="200">
        <v>0.0</v>
      </c>
      <c r="T325" s="201">
        <f t="shared" si="14"/>
        <v>1</v>
      </c>
      <c r="U325" s="201">
        <v>0.99</v>
      </c>
      <c r="V325" s="182">
        <v>720.0</v>
      </c>
      <c r="W325" s="182">
        <f t="shared" si="3"/>
        <v>0</v>
      </c>
      <c r="X325" s="203" t="s">
        <v>291</v>
      </c>
      <c r="Y325" s="204">
        <v>2792792.0</v>
      </c>
      <c r="Z325" s="182"/>
      <c r="AA325" s="182"/>
      <c r="AB325" s="182"/>
      <c r="AC325" s="182"/>
      <c r="AD325" s="182"/>
      <c r="AE325" s="206">
        <f t="shared" si="151"/>
        <v>2792792</v>
      </c>
      <c r="AF325" s="207">
        <f t="shared" si="5"/>
        <v>2792792</v>
      </c>
      <c r="AG325" s="184"/>
      <c r="AH325" s="184"/>
      <c r="AI325" s="184"/>
      <c r="AJ325" s="210" t="s">
        <v>1174</v>
      </c>
      <c r="AK325" s="38" t="s">
        <v>753</v>
      </c>
      <c r="AL325" s="38"/>
      <c r="AM325" s="38" t="str">
        <f t="shared" si="362"/>
        <v>#REF!</v>
      </c>
      <c r="AN325" s="38" t="str">
        <f t="shared" si="360"/>
        <v>#REF!</v>
      </c>
      <c r="AO325" s="42">
        <v>2792792.0</v>
      </c>
      <c r="AP325" s="215" t="b">
        <f t="shared" si="8"/>
        <v>1</v>
      </c>
      <c r="AQ325" s="211"/>
      <c r="AR325" s="216">
        <f t="shared" si="9"/>
        <v>0</v>
      </c>
      <c r="AS325" s="217">
        <f t="shared" si="10"/>
        <v>0</v>
      </c>
      <c r="AT325" s="218">
        <f t="shared" si="11"/>
        <v>0</v>
      </c>
      <c r="AU325" s="453"/>
      <c r="AV325" s="46"/>
      <c r="AW325" s="46"/>
      <c r="AX325" s="46"/>
      <c r="AY325" s="46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56"/>
      <c r="BW325" s="56"/>
      <c r="BX325" s="56"/>
      <c r="BY325" s="56"/>
      <c r="BZ325" s="56"/>
      <c r="CA325" s="56"/>
      <c r="CB325" s="56"/>
      <c r="CC325" s="56"/>
      <c r="CD325" s="56"/>
    </row>
    <row r="326" ht="22.5" customHeight="1">
      <c r="A326" s="170">
        <f t="shared" si="12"/>
        <v>321</v>
      </c>
      <c r="B326" s="173" t="s">
        <v>2954</v>
      </c>
      <c r="C326" s="182" t="str">
        <f t="array" ref="C326">_xlfn.XLOOKUP(G326,DATABASE!$A$2:$A$806,DATABASE!$B$2:$B$806)</f>
        <v>ATM Dinas Pendidikan Jombang Pattimura, Jl. Pattimura No.5 Sengon Kab. Jombang</v>
      </c>
      <c r="D326" s="184" t="str">
        <f t="array" ref="D326">_xlfn.XLOOKUP(G326,DATABASE!$A$2:$A$808,DATABASE!$C$2:$C$808)</f>
        <v>ATM</v>
      </c>
      <c r="E326" s="184" t="s">
        <v>351</v>
      </c>
      <c r="F326" s="184" t="s">
        <v>243</v>
      </c>
      <c r="G326" s="184" t="s">
        <v>2546</v>
      </c>
      <c r="H326" s="184">
        <v>202512.0</v>
      </c>
      <c r="I326" s="184" t="s">
        <v>1258</v>
      </c>
      <c r="J326" s="182"/>
      <c r="K326" s="184"/>
      <c r="L326" s="294" t="s">
        <v>2548</v>
      </c>
      <c r="M326" s="295" t="s">
        <v>3167</v>
      </c>
      <c r="N326" s="191"/>
      <c r="O326" s="192">
        <v>8.07</v>
      </c>
      <c r="P326" s="194"/>
      <c r="Q326" s="195">
        <f t="shared" ref="Q326:R326" si="363">(O326*24*3600*30/8)/100000</f>
        <v>26.1468</v>
      </c>
      <c r="R326" s="195">
        <f t="shared" si="363"/>
        <v>0</v>
      </c>
      <c r="S326" s="376">
        <v>1.44</v>
      </c>
      <c r="T326" s="201">
        <f t="shared" si="14"/>
        <v>0.998</v>
      </c>
      <c r="U326" s="201">
        <v>0.99</v>
      </c>
      <c r="V326" s="182">
        <v>720.0</v>
      </c>
      <c r="W326" s="182">
        <f t="shared" si="3"/>
        <v>0</v>
      </c>
      <c r="X326" s="203" t="s">
        <v>291</v>
      </c>
      <c r="Y326" s="204">
        <v>1300000.0</v>
      </c>
      <c r="Z326" s="182"/>
      <c r="AA326" s="182"/>
      <c r="AB326" s="182"/>
      <c r="AC326" s="182"/>
      <c r="AD326" s="182"/>
      <c r="AE326" s="206">
        <f t="shared" si="151"/>
        <v>1300000</v>
      </c>
      <c r="AF326" s="207">
        <f t="shared" si="5"/>
        <v>1300000</v>
      </c>
      <c r="AG326" s="184"/>
      <c r="AH326" s="184"/>
      <c r="AI326" s="184"/>
      <c r="AJ326" s="210" t="s">
        <v>2546</v>
      </c>
      <c r="AK326" s="38" t="s">
        <v>1258</v>
      </c>
      <c r="AL326" s="38"/>
      <c r="AM326" s="41" t="s">
        <v>1258</v>
      </c>
      <c r="AN326" s="38" t="b">
        <f t="shared" si="360"/>
        <v>1</v>
      </c>
      <c r="AO326" s="42">
        <v>1300000.0</v>
      </c>
      <c r="AP326" s="215" t="b">
        <f t="shared" si="8"/>
        <v>1</v>
      </c>
      <c r="AQ326" s="211"/>
      <c r="AR326" s="216">
        <f t="shared" si="9"/>
        <v>0</v>
      </c>
      <c r="AS326" s="217">
        <f t="shared" si="10"/>
        <v>0</v>
      </c>
      <c r="AT326" s="218">
        <f t="shared" si="11"/>
        <v>0</v>
      </c>
      <c r="AU326" s="453" t="s">
        <v>2952</v>
      </c>
      <c r="AV326" s="46"/>
      <c r="AW326" s="46"/>
      <c r="AX326" s="46"/>
      <c r="AY326" s="46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56"/>
      <c r="BW326" s="56"/>
      <c r="BX326" s="56"/>
      <c r="BY326" s="56"/>
      <c r="BZ326" s="56"/>
      <c r="CA326" s="56"/>
      <c r="CB326" s="56"/>
      <c r="CC326" s="56"/>
      <c r="CD326" s="56"/>
    </row>
    <row r="327" ht="22.5" customHeight="1">
      <c r="A327" s="170">
        <f t="shared" si="12"/>
        <v>322</v>
      </c>
      <c r="B327" s="173" t="s">
        <v>2954</v>
      </c>
      <c r="C327" s="182" t="str">
        <f t="array" ref="C327">_xlfn.XLOOKUP(G327,DATABASE!$A$2:$A$806,DATABASE!$B$2:$B$806)</f>
        <v>Payment Point Ponpes Darul Ulum Jombang, Pondok Rerojo No13, Jombang</v>
      </c>
      <c r="D327" s="184" t="str">
        <f t="array" ref="D327">_xlfn.XLOOKUP(G327,DATABASE!$A$2:$A$808,DATABASE!$C$2:$C$808)</f>
        <v>PAYMENT POINT</v>
      </c>
      <c r="E327" s="184" t="s">
        <v>351</v>
      </c>
      <c r="F327" s="184" t="s">
        <v>243</v>
      </c>
      <c r="G327" s="184" t="s">
        <v>2542</v>
      </c>
      <c r="H327" s="184">
        <v>202512.0</v>
      </c>
      <c r="I327" s="184" t="s">
        <v>1258</v>
      </c>
      <c r="J327" s="182"/>
      <c r="K327" s="184"/>
      <c r="L327" s="294" t="s">
        <v>2544</v>
      </c>
      <c r="M327" s="295" t="s">
        <v>3167</v>
      </c>
      <c r="N327" s="191"/>
      <c r="O327" s="192">
        <v>1.1689</v>
      </c>
      <c r="P327" s="194"/>
      <c r="Q327" s="195">
        <f t="shared" ref="Q327:R327" si="364">(O327*24*3600*30/8)/100000</f>
        <v>3.787236</v>
      </c>
      <c r="R327" s="195">
        <f t="shared" si="364"/>
        <v>0</v>
      </c>
      <c r="S327" s="200">
        <v>0.0</v>
      </c>
      <c r="T327" s="201">
        <f t="shared" si="14"/>
        <v>1</v>
      </c>
      <c r="U327" s="201">
        <v>0.99</v>
      </c>
      <c r="V327" s="182">
        <v>720.0</v>
      </c>
      <c r="W327" s="182">
        <f t="shared" si="3"/>
        <v>0</v>
      </c>
      <c r="X327" s="203" t="s">
        <v>291</v>
      </c>
      <c r="Y327" s="204">
        <v>1300000.0</v>
      </c>
      <c r="Z327" s="182"/>
      <c r="AA327" s="182"/>
      <c r="AB327" s="182"/>
      <c r="AC327" s="182"/>
      <c r="AD327" s="182"/>
      <c r="AE327" s="206">
        <f t="shared" si="151"/>
        <v>1300000</v>
      </c>
      <c r="AF327" s="207">
        <f t="shared" si="5"/>
        <v>1300000</v>
      </c>
      <c r="AG327" s="184"/>
      <c r="AH327" s="184"/>
      <c r="AI327" s="428"/>
      <c r="AJ327" s="210" t="s">
        <v>2542</v>
      </c>
      <c r="AK327" s="38" t="s">
        <v>1258</v>
      </c>
      <c r="AL327" s="38"/>
      <c r="AM327" s="41" t="s">
        <v>1258</v>
      </c>
      <c r="AN327" s="38" t="b">
        <f t="shared" si="360"/>
        <v>1</v>
      </c>
      <c r="AO327" s="42">
        <v>1300000.0</v>
      </c>
      <c r="AP327" s="215" t="b">
        <f t="shared" si="8"/>
        <v>1</v>
      </c>
      <c r="AQ327" s="211"/>
      <c r="AR327" s="216">
        <f t="shared" si="9"/>
        <v>0</v>
      </c>
      <c r="AS327" s="217">
        <f t="shared" si="10"/>
        <v>0</v>
      </c>
      <c r="AT327" s="218">
        <f t="shared" si="11"/>
        <v>0</v>
      </c>
      <c r="AU327" s="453"/>
      <c r="AV327" s="46"/>
      <c r="AW327" s="46"/>
      <c r="AX327" s="46"/>
      <c r="AY327" s="46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56"/>
      <c r="BW327" s="56"/>
      <c r="BX327" s="56"/>
      <c r="BY327" s="56"/>
      <c r="BZ327" s="56"/>
      <c r="CA327" s="56"/>
      <c r="CB327" s="56"/>
      <c r="CC327" s="56"/>
      <c r="CD327" s="56"/>
    </row>
    <row r="328" ht="22.5" customHeight="1">
      <c r="A328" s="170">
        <f t="shared" si="12"/>
        <v>323</v>
      </c>
      <c r="B328" s="173" t="s">
        <v>2954</v>
      </c>
      <c r="C328" s="182" t="str">
        <f t="array" ref="C328">_xlfn.XLOOKUP(G328,DATABASE!$A$2:$A$806,DATABASE!$B$2:$B$806)</f>
        <v>ATM Kec Kabuh Jombang, Raya Ploso No.5, Jombang</v>
      </c>
      <c r="D328" s="184" t="str">
        <f t="array" ref="D328">_xlfn.XLOOKUP(G328,DATABASE!$A$2:$A$808,DATABASE!$C$2:$C$808)</f>
        <v>ATM</v>
      </c>
      <c r="E328" s="184" t="s">
        <v>351</v>
      </c>
      <c r="F328" s="184" t="s">
        <v>243</v>
      </c>
      <c r="G328" s="184" t="s">
        <v>2574</v>
      </c>
      <c r="H328" s="184">
        <v>202512.0</v>
      </c>
      <c r="I328" s="184" t="s">
        <v>1258</v>
      </c>
      <c r="J328" s="182"/>
      <c r="K328" s="184"/>
      <c r="L328" s="294" t="s">
        <v>2576</v>
      </c>
      <c r="M328" s="303">
        <v>44602.0</v>
      </c>
      <c r="N328" s="191"/>
      <c r="O328" s="192">
        <v>1.08469</v>
      </c>
      <c r="P328" s="194"/>
      <c r="Q328" s="195">
        <f t="shared" ref="Q328:R328" si="365">(O328*24*3600*30/8)/100000</f>
        <v>3.5143956</v>
      </c>
      <c r="R328" s="195">
        <f t="shared" si="365"/>
        <v>0</v>
      </c>
      <c r="S328" s="200">
        <v>0.0</v>
      </c>
      <c r="T328" s="201">
        <f t="shared" si="14"/>
        <v>1</v>
      </c>
      <c r="U328" s="201">
        <v>0.99</v>
      </c>
      <c r="V328" s="182">
        <v>720.0</v>
      </c>
      <c r="W328" s="182">
        <f t="shared" si="3"/>
        <v>0</v>
      </c>
      <c r="X328" s="203" t="s">
        <v>291</v>
      </c>
      <c r="Y328" s="204">
        <v>1300000.0</v>
      </c>
      <c r="Z328" s="182"/>
      <c r="AA328" s="182"/>
      <c r="AB328" s="182"/>
      <c r="AC328" s="182"/>
      <c r="AD328" s="182"/>
      <c r="AE328" s="206">
        <f t="shared" si="151"/>
        <v>1300000</v>
      </c>
      <c r="AF328" s="207">
        <f t="shared" si="5"/>
        <v>1300000</v>
      </c>
      <c r="AG328" s="184"/>
      <c r="AH328" s="184"/>
      <c r="AI328" s="184"/>
      <c r="AJ328" s="210" t="s">
        <v>2574</v>
      </c>
      <c r="AK328" s="38" t="s">
        <v>1258</v>
      </c>
      <c r="AL328" s="38"/>
      <c r="AM328" s="41" t="s">
        <v>1258</v>
      </c>
      <c r="AN328" s="38" t="b">
        <f t="shared" si="360"/>
        <v>1</v>
      </c>
      <c r="AO328" s="42">
        <v>1300000.0</v>
      </c>
      <c r="AP328" s="215" t="b">
        <f t="shared" si="8"/>
        <v>1</v>
      </c>
      <c r="AQ328" s="211"/>
      <c r="AR328" s="216">
        <f t="shared" si="9"/>
        <v>0</v>
      </c>
      <c r="AS328" s="217">
        <f t="shared" si="10"/>
        <v>0</v>
      </c>
      <c r="AT328" s="218">
        <f t="shared" si="11"/>
        <v>0</v>
      </c>
      <c r="AU328" s="453"/>
      <c r="AV328" s="46"/>
      <c r="AW328" s="46"/>
      <c r="AX328" s="46"/>
      <c r="AY328" s="46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56"/>
      <c r="BW328" s="56"/>
      <c r="BX328" s="56"/>
      <c r="BY328" s="56"/>
      <c r="BZ328" s="56"/>
      <c r="CA328" s="56"/>
      <c r="CB328" s="56"/>
      <c r="CC328" s="56"/>
      <c r="CD328" s="56"/>
    </row>
    <row r="329" ht="22.5" customHeight="1">
      <c r="A329" s="170">
        <f t="shared" si="12"/>
        <v>324</v>
      </c>
      <c r="B329" s="173" t="s">
        <v>2956</v>
      </c>
      <c r="C329" s="182" t="str">
        <f t="array" ref="C329">_xlfn.XLOOKUP(G329,DATABASE!$A$2:$A$806,DATABASE!$B$2:$B$806)</f>
        <v>Cabang Probolinggo, Jl. Sukarno - Hatta 311 Probolinggo</v>
      </c>
      <c r="D329" s="184" t="str">
        <f t="array" ref="D329">_xlfn.XLOOKUP(G329,DATABASE!$A$2:$A$808,DATABASE!$C$2:$C$808)</f>
        <v>CABANG</v>
      </c>
      <c r="E329" s="184" t="s">
        <v>351</v>
      </c>
      <c r="F329" s="184" t="s">
        <v>243</v>
      </c>
      <c r="G329" s="184" t="s">
        <v>967</v>
      </c>
      <c r="H329" s="184">
        <v>202512.0</v>
      </c>
      <c r="I329" s="184" t="s">
        <v>575</v>
      </c>
      <c r="J329" s="182"/>
      <c r="K329" s="184"/>
      <c r="L329" s="294" t="s">
        <v>969</v>
      </c>
      <c r="M329" s="295" t="s">
        <v>2245</v>
      </c>
      <c r="N329" s="191"/>
      <c r="O329" s="192">
        <v>58.61</v>
      </c>
      <c r="P329" s="194"/>
      <c r="Q329" s="195">
        <f t="shared" ref="Q329:R329" si="366">(O329*24*3600*30/8)/100000</f>
        <v>189.8964</v>
      </c>
      <c r="R329" s="195">
        <f t="shared" si="366"/>
        <v>0</v>
      </c>
      <c r="S329" s="200">
        <v>0.0</v>
      </c>
      <c r="T329" s="201">
        <f t="shared" si="14"/>
        <v>1</v>
      </c>
      <c r="U329" s="201">
        <v>0.99</v>
      </c>
      <c r="V329" s="182">
        <v>720.0</v>
      </c>
      <c r="W329" s="182">
        <f t="shared" si="3"/>
        <v>0</v>
      </c>
      <c r="X329" s="203" t="s">
        <v>291</v>
      </c>
      <c r="Y329" s="204">
        <v>3671171.0</v>
      </c>
      <c r="Z329" s="182"/>
      <c r="AA329" s="182"/>
      <c r="AB329" s="182"/>
      <c r="AC329" s="182"/>
      <c r="AD329" s="182"/>
      <c r="AE329" s="206">
        <f t="shared" si="151"/>
        <v>3671171</v>
      </c>
      <c r="AF329" s="207">
        <f t="shared" si="5"/>
        <v>3671171</v>
      </c>
      <c r="AG329" s="207">
        <v>4.5364286E7</v>
      </c>
      <c r="AH329" s="184"/>
      <c r="AI329" s="184"/>
      <c r="AJ329" s="210" t="s">
        <v>967</v>
      </c>
      <c r="AK329" s="38" t="s">
        <v>575</v>
      </c>
      <c r="AL329" s="38"/>
      <c r="AM329" s="38" t="str">
        <f t="shared" ref="AM329:AM330" si="368">VLOOKUP(AJ329,'[1]Master Jaringan Des 2025(792)'!$D$2:$E$795,2,0)</f>
        <v>#REF!</v>
      </c>
      <c r="AN329" s="38" t="str">
        <f t="shared" si="360"/>
        <v>#REF!</v>
      </c>
      <c r="AO329" s="42">
        <v>3671171.0</v>
      </c>
      <c r="AP329" s="215" t="b">
        <f t="shared" si="8"/>
        <v>1</v>
      </c>
      <c r="AQ329" s="211"/>
      <c r="AR329" s="216">
        <f t="shared" si="9"/>
        <v>0</v>
      </c>
      <c r="AS329" s="217">
        <f t="shared" si="10"/>
        <v>0</v>
      </c>
      <c r="AT329" s="218">
        <f t="shared" si="11"/>
        <v>0</v>
      </c>
      <c r="AU329" s="453"/>
      <c r="AV329" s="46"/>
      <c r="AW329" s="46"/>
      <c r="AX329" s="46"/>
      <c r="AY329" s="46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56"/>
      <c r="BW329" s="56"/>
      <c r="BX329" s="56"/>
      <c r="BY329" s="56"/>
      <c r="BZ329" s="56"/>
      <c r="CA329" s="56"/>
      <c r="CB329" s="56"/>
      <c r="CC329" s="56"/>
      <c r="CD329" s="56"/>
    </row>
    <row r="330" ht="22.5" customHeight="1">
      <c r="A330" s="170">
        <f t="shared" si="12"/>
        <v>325</v>
      </c>
      <c r="B330" s="173" t="s">
        <v>2956</v>
      </c>
      <c r="C330" s="182" t="str">
        <f t="array" ref="C330">_xlfn.XLOOKUP(G330,DATABASE!$A$2:$A$806,DATABASE!$B$2:$B$806)</f>
        <v>Samsat Online, Jl Raya Leces 141, Probolinggo</v>
      </c>
      <c r="D330" s="184" t="str">
        <f t="array" ref="D330">_xlfn.XLOOKUP(G330,DATABASE!$A$2:$A$808,DATABASE!$C$2:$C$808)</f>
        <v>SAMSAT ONLINE</v>
      </c>
      <c r="E330" s="184" t="s">
        <v>351</v>
      </c>
      <c r="F330" s="184" t="s">
        <v>243</v>
      </c>
      <c r="G330" s="184" t="s">
        <v>308</v>
      </c>
      <c r="H330" s="184">
        <v>202512.0</v>
      </c>
      <c r="I330" s="184" t="s">
        <v>480</v>
      </c>
      <c r="J330" s="182"/>
      <c r="K330" s="184"/>
      <c r="L330" s="294" t="s">
        <v>310</v>
      </c>
      <c r="M330" s="295" t="s">
        <v>1609</v>
      </c>
      <c r="N330" s="191"/>
      <c r="O330" s="192">
        <v>0.96948</v>
      </c>
      <c r="P330" s="194"/>
      <c r="Q330" s="195">
        <f t="shared" ref="Q330:R330" si="367">(O330*24*3600*30/8)/100000</f>
        <v>3.1411152</v>
      </c>
      <c r="R330" s="195">
        <f t="shared" si="367"/>
        <v>0</v>
      </c>
      <c r="S330" s="200">
        <v>0.0</v>
      </c>
      <c r="T330" s="201">
        <f t="shared" si="14"/>
        <v>1</v>
      </c>
      <c r="U330" s="201">
        <v>0.99</v>
      </c>
      <c r="V330" s="182">
        <v>720.0</v>
      </c>
      <c r="W330" s="182">
        <f t="shared" si="3"/>
        <v>0</v>
      </c>
      <c r="X330" s="203" t="s">
        <v>291</v>
      </c>
      <c r="Y330" s="204">
        <v>1950000.0</v>
      </c>
      <c r="Z330" s="182"/>
      <c r="AA330" s="182"/>
      <c r="AB330" s="182"/>
      <c r="AC330" s="182"/>
      <c r="AD330" s="182"/>
      <c r="AE330" s="206">
        <f t="shared" si="151"/>
        <v>1950000</v>
      </c>
      <c r="AF330" s="207">
        <f t="shared" si="5"/>
        <v>1950000</v>
      </c>
      <c r="AG330" s="184"/>
      <c r="AH330" s="184"/>
      <c r="AI330" s="184"/>
      <c r="AJ330" s="210" t="s">
        <v>308</v>
      </c>
      <c r="AK330" s="38" t="s">
        <v>480</v>
      </c>
      <c r="AL330" s="38"/>
      <c r="AM330" s="38" t="str">
        <f t="shared" si="368"/>
        <v>#REF!</v>
      </c>
      <c r="AN330" s="38" t="str">
        <f t="shared" si="360"/>
        <v>#REF!</v>
      </c>
      <c r="AO330" s="42">
        <v>1950000.0</v>
      </c>
      <c r="AP330" s="215" t="b">
        <f t="shared" si="8"/>
        <v>1</v>
      </c>
      <c r="AQ330" s="211"/>
      <c r="AR330" s="216">
        <f t="shared" si="9"/>
        <v>0</v>
      </c>
      <c r="AS330" s="217">
        <f t="shared" si="10"/>
        <v>0</v>
      </c>
      <c r="AT330" s="218">
        <f t="shared" si="11"/>
        <v>0</v>
      </c>
      <c r="AU330" s="453"/>
      <c r="AV330" s="46"/>
      <c r="AW330" s="46"/>
      <c r="AX330" s="46"/>
      <c r="AY330" s="46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56"/>
      <c r="BW330" s="56"/>
      <c r="BX330" s="56"/>
      <c r="BY330" s="56"/>
      <c r="BZ330" s="56"/>
      <c r="CA330" s="56"/>
      <c r="CB330" s="56"/>
      <c r="CC330" s="56"/>
      <c r="CD330" s="56"/>
    </row>
    <row r="331" ht="22.5" customHeight="1">
      <c r="A331" s="170">
        <f t="shared" si="12"/>
        <v>326</v>
      </c>
      <c r="B331" s="173" t="s">
        <v>2956</v>
      </c>
      <c r="C331" s="182" t="str">
        <f t="array" ref="C331">_xlfn.XLOOKUP(G331,DATABASE!$A$2:$A$806,DATABASE!$B$2:$B$806)</f>
        <v>ATM Pemkot Probolinggo, Jl. PangSud 19 Probolinggo</v>
      </c>
      <c r="D331" s="184" t="str">
        <f t="array" ref="D331">_xlfn.XLOOKUP(G331,DATABASE!$A$2:$A$808,DATABASE!$C$2:$C$808)</f>
        <v>ATM</v>
      </c>
      <c r="E331" s="184" t="s">
        <v>351</v>
      </c>
      <c r="F331" s="184" t="s">
        <v>243</v>
      </c>
      <c r="G331" s="184" t="s">
        <v>2722</v>
      </c>
      <c r="H331" s="184">
        <v>202512.0</v>
      </c>
      <c r="I331" s="184" t="s">
        <v>1258</v>
      </c>
      <c r="J331" s="182"/>
      <c r="K331" s="184"/>
      <c r="L331" s="294" t="s">
        <v>2724</v>
      </c>
      <c r="M331" s="303">
        <v>45021.0</v>
      </c>
      <c r="N331" s="191"/>
      <c r="O331" s="192">
        <v>0.9650799999999999</v>
      </c>
      <c r="P331" s="194"/>
      <c r="Q331" s="195">
        <f t="shared" ref="Q331:R331" si="369">(O331*24*3600*30/8)/100000</f>
        <v>3.1268592</v>
      </c>
      <c r="R331" s="195">
        <f t="shared" si="369"/>
        <v>0</v>
      </c>
      <c r="S331" s="200">
        <v>0.0</v>
      </c>
      <c r="T331" s="201">
        <f t="shared" si="14"/>
        <v>1</v>
      </c>
      <c r="U331" s="201">
        <v>0.99</v>
      </c>
      <c r="V331" s="182">
        <v>720.0</v>
      </c>
      <c r="W331" s="182">
        <f t="shared" si="3"/>
        <v>0</v>
      </c>
      <c r="X331" s="203" t="s">
        <v>291</v>
      </c>
      <c r="Y331" s="204">
        <v>1300000.0</v>
      </c>
      <c r="Z331" s="182"/>
      <c r="AA331" s="182"/>
      <c r="AB331" s="182"/>
      <c r="AC331" s="182"/>
      <c r="AD331" s="182"/>
      <c r="AE331" s="206">
        <f t="shared" si="151"/>
        <v>1300000</v>
      </c>
      <c r="AF331" s="207">
        <f t="shared" si="5"/>
        <v>1300000</v>
      </c>
      <c r="AG331" s="184"/>
      <c r="AH331" s="184"/>
      <c r="AI331" s="184"/>
      <c r="AJ331" s="210" t="s">
        <v>2722</v>
      </c>
      <c r="AK331" s="38" t="s">
        <v>1258</v>
      </c>
      <c r="AL331" s="38"/>
      <c r="AM331" s="41" t="s">
        <v>1258</v>
      </c>
      <c r="AN331" s="38" t="b">
        <f t="shared" si="360"/>
        <v>1</v>
      </c>
      <c r="AO331" s="42">
        <v>1300000.0</v>
      </c>
      <c r="AP331" s="215" t="b">
        <f t="shared" si="8"/>
        <v>1</v>
      </c>
      <c r="AQ331" s="211"/>
      <c r="AR331" s="216">
        <f t="shared" si="9"/>
        <v>0</v>
      </c>
      <c r="AS331" s="217">
        <f t="shared" si="10"/>
        <v>0</v>
      </c>
      <c r="AT331" s="218">
        <f t="shared" si="11"/>
        <v>0</v>
      </c>
      <c r="AU331" s="453"/>
      <c r="AV331" s="46"/>
      <c r="AW331" s="46"/>
      <c r="AX331" s="46"/>
      <c r="AY331" s="46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56"/>
      <c r="BW331" s="56"/>
      <c r="BX331" s="56"/>
      <c r="BY331" s="56"/>
      <c r="BZ331" s="56"/>
      <c r="CA331" s="56"/>
      <c r="CB331" s="56"/>
      <c r="CC331" s="56"/>
      <c r="CD331" s="56"/>
    </row>
    <row r="332" ht="22.5" customHeight="1">
      <c r="A332" s="170">
        <f t="shared" si="12"/>
        <v>327</v>
      </c>
      <c r="B332" s="173" t="s">
        <v>2956</v>
      </c>
      <c r="C332" s="182" t="str">
        <f t="array" ref="C332">_xlfn.XLOOKUP(G332,DATABASE!$A$2:$A$806,DATABASE!$B$2:$B$806)</f>
        <v>ATM RSUD M. Saleh, Mayjend Panjaitan 65 Pobolinggo</v>
      </c>
      <c r="D332" s="184" t="str">
        <f t="array" ref="D332">_xlfn.XLOOKUP(G332,DATABASE!$A$2:$A$808,DATABASE!$C$2:$C$808)</f>
        <v>ATM</v>
      </c>
      <c r="E332" s="184" t="s">
        <v>351</v>
      </c>
      <c r="F332" s="184" t="s">
        <v>243</v>
      </c>
      <c r="G332" s="392" t="s">
        <v>2725</v>
      </c>
      <c r="H332" s="184">
        <v>202512.0</v>
      </c>
      <c r="I332" s="184" t="s">
        <v>2710</v>
      </c>
      <c r="J332" s="182"/>
      <c r="K332" s="184"/>
      <c r="L332" s="608" t="s">
        <v>2727</v>
      </c>
      <c r="M332" s="295" t="s">
        <v>3169</v>
      </c>
      <c r="N332" s="191"/>
      <c r="O332" s="192">
        <v>0.65625</v>
      </c>
      <c r="P332" s="194"/>
      <c r="Q332" s="195">
        <f t="shared" ref="Q332:R332" si="370">(O332*24*3600*30/8)/100000</f>
        <v>2.12625</v>
      </c>
      <c r="R332" s="195">
        <f t="shared" si="370"/>
        <v>0</v>
      </c>
      <c r="S332" s="200">
        <v>0.0</v>
      </c>
      <c r="T332" s="201">
        <f t="shared" si="14"/>
        <v>1</v>
      </c>
      <c r="U332" s="201">
        <v>0.99</v>
      </c>
      <c r="V332" s="182">
        <v>720.0</v>
      </c>
      <c r="W332" s="182">
        <f t="shared" si="3"/>
        <v>0</v>
      </c>
      <c r="X332" s="203" t="s">
        <v>291</v>
      </c>
      <c r="Y332" s="204">
        <v>1300000.0</v>
      </c>
      <c r="Z332" s="182"/>
      <c r="AA332" s="182"/>
      <c r="AB332" s="182"/>
      <c r="AC332" s="182"/>
      <c r="AD332" s="182"/>
      <c r="AE332" s="206">
        <f t="shared" si="151"/>
        <v>1300000</v>
      </c>
      <c r="AF332" s="207">
        <f t="shared" si="5"/>
        <v>1300000</v>
      </c>
      <c r="AG332" s="184"/>
      <c r="AH332" s="184"/>
      <c r="AI332" s="184"/>
      <c r="AJ332" s="210" t="s">
        <v>2725</v>
      </c>
      <c r="AK332" s="38" t="s">
        <v>1258</v>
      </c>
      <c r="AL332" s="38"/>
      <c r="AM332" s="38" t="str">
        <f t="shared" ref="AM332:AM335" si="372">VLOOKUP(AJ332,'[1]Master Jaringan Des 2025(792)'!$D$2:$E$795,2,0)</f>
        <v>#REF!</v>
      </c>
      <c r="AN332" s="38" t="str">
        <f t="shared" si="360"/>
        <v>#REF!</v>
      </c>
      <c r="AO332" s="42">
        <v>1300000.0</v>
      </c>
      <c r="AP332" s="215" t="b">
        <f t="shared" si="8"/>
        <v>1</v>
      </c>
      <c r="AQ332" s="211"/>
      <c r="AR332" s="216">
        <f t="shared" si="9"/>
        <v>0</v>
      </c>
      <c r="AS332" s="217">
        <f t="shared" si="10"/>
        <v>0</v>
      </c>
      <c r="AT332" s="218">
        <f t="shared" si="11"/>
        <v>0</v>
      </c>
      <c r="AU332" s="453"/>
      <c r="AV332" s="46"/>
      <c r="AW332" s="46"/>
      <c r="AX332" s="46"/>
      <c r="AY332" s="46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56"/>
      <c r="BW332" s="56"/>
      <c r="BX332" s="56"/>
      <c r="BY332" s="56"/>
      <c r="BZ332" s="56"/>
      <c r="CA332" s="56"/>
      <c r="CB332" s="56"/>
      <c r="CC332" s="56"/>
      <c r="CD332" s="56"/>
    </row>
    <row r="333" ht="22.5" customHeight="1">
      <c r="A333" s="170">
        <f t="shared" si="12"/>
        <v>328</v>
      </c>
      <c r="B333" s="173" t="s">
        <v>2956</v>
      </c>
      <c r="C333" s="182" t="str">
        <f t="array" ref="C333">_xlfn.XLOOKUP(G333,DATABASE!$A$2:$A$806,DATABASE!$B$2:$B$806)</f>
        <v>Kantor Fungsional Pemkot Kota Probolinggo, BPPKAD Pemkot Probolinggo Jl.Panglima Sudirman No. 19, Probolinggo</v>
      </c>
      <c r="D333" s="184" t="str">
        <f t="array" ref="D333">_xlfn.XLOOKUP(G333,DATABASE!$A$2:$A$808,DATABASE!$C$2:$C$808)</f>
        <v>KANTOR FUNGSIONAL</v>
      </c>
      <c r="E333" s="184" t="s">
        <v>351</v>
      </c>
      <c r="F333" s="184" t="s">
        <v>243</v>
      </c>
      <c r="G333" s="184" t="s">
        <v>757</v>
      </c>
      <c r="H333" s="184">
        <v>202512.0</v>
      </c>
      <c r="I333" s="184" t="s">
        <v>461</v>
      </c>
      <c r="J333" s="182"/>
      <c r="K333" s="184"/>
      <c r="L333" s="294" t="s">
        <v>759</v>
      </c>
      <c r="M333" s="295" t="s">
        <v>3038</v>
      </c>
      <c r="N333" s="191"/>
      <c r="O333" s="192">
        <v>9.51</v>
      </c>
      <c r="P333" s="194"/>
      <c r="Q333" s="195">
        <f t="shared" ref="Q333:R333" si="371">(O333*24*3600*30/8)/100000</f>
        <v>30.8124</v>
      </c>
      <c r="R333" s="195">
        <f t="shared" si="371"/>
        <v>0</v>
      </c>
      <c r="S333" s="200">
        <v>0.0</v>
      </c>
      <c r="T333" s="201">
        <f t="shared" si="14"/>
        <v>1</v>
      </c>
      <c r="U333" s="201">
        <v>0.99</v>
      </c>
      <c r="V333" s="182">
        <v>720.0</v>
      </c>
      <c r="W333" s="182">
        <f t="shared" si="3"/>
        <v>0</v>
      </c>
      <c r="X333" s="203" t="s">
        <v>291</v>
      </c>
      <c r="Y333" s="204">
        <v>2319819.0</v>
      </c>
      <c r="Z333" s="182"/>
      <c r="AA333" s="182"/>
      <c r="AB333" s="182"/>
      <c r="AC333" s="182"/>
      <c r="AD333" s="182"/>
      <c r="AE333" s="206">
        <f t="shared" si="151"/>
        <v>2319819</v>
      </c>
      <c r="AF333" s="207">
        <f t="shared" si="5"/>
        <v>2319819</v>
      </c>
      <c r="AG333" s="184"/>
      <c r="AH333" s="184" t="s">
        <v>276</v>
      </c>
      <c r="AI333" s="184"/>
      <c r="AJ333" s="210" t="s">
        <v>757</v>
      </c>
      <c r="AK333" s="38" t="s">
        <v>461</v>
      </c>
      <c r="AL333" s="38"/>
      <c r="AM333" s="38" t="str">
        <f t="shared" si="372"/>
        <v>#REF!</v>
      </c>
      <c r="AN333" s="38" t="str">
        <f t="shared" si="360"/>
        <v>#REF!</v>
      </c>
      <c r="AO333" s="42">
        <v>2319819.0</v>
      </c>
      <c r="AP333" s="215" t="b">
        <f t="shared" si="8"/>
        <v>1</v>
      </c>
      <c r="AQ333" s="211"/>
      <c r="AR333" s="216">
        <f t="shared" si="9"/>
        <v>0</v>
      </c>
      <c r="AS333" s="217">
        <f t="shared" si="10"/>
        <v>0</v>
      </c>
      <c r="AT333" s="218">
        <f t="shared" si="11"/>
        <v>0</v>
      </c>
      <c r="AU333" s="453"/>
      <c r="AV333" s="46"/>
      <c r="AW333" s="46"/>
      <c r="AX333" s="46"/>
      <c r="AY333" s="46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56"/>
      <c r="BW333" s="56"/>
      <c r="BX333" s="56"/>
      <c r="BY333" s="56"/>
      <c r="BZ333" s="56"/>
      <c r="CA333" s="56"/>
      <c r="CB333" s="56"/>
      <c r="CC333" s="56"/>
      <c r="CD333" s="56"/>
    </row>
    <row r="334" ht="22.5" customHeight="1">
      <c r="A334" s="170">
        <f t="shared" si="12"/>
        <v>329</v>
      </c>
      <c r="B334" s="173" t="s">
        <v>2956</v>
      </c>
      <c r="C334" s="182" t="str">
        <f t="array" ref="C334">_xlfn.XLOOKUP(G334,DATABASE!$A$2:$A$806,DATABASE!$B$2:$B$806)</f>
        <v>ATM PDAM Kota Probolinggo, Jl. Hayam Wuruk, Probolinggo</v>
      </c>
      <c r="D334" s="184" t="str">
        <f t="array" ref="D334">_xlfn.XLOOKUP(G334,DATABASE!$A$2:$A$808,DATABASE!$C$2:$C$808)</f>
        <v>ATM</v>
      </c>
      <c r="E334" s="184" t="s">
        <v>351</v>
      </c>
      <c r="F334" s="184" t="s">
        <v>243</v>
      </c>
      <c r="G334" s="184" t="s">
        <v>2812</v>
      </c>
      <c r="H334" s="184">
        <v>202512.0</v>
      </c>
      <c r="I334" s="184" t="s">
        <v>1258</v>
      </c>
      <c r="J334" s="182"/>
      <c r="K334" s="184"/>
      <c r="L334" s="294" t="s">
        <v>2814</v>
      </c>
      <c r="M334" s="295" t="s">
        <v>3170</v>
      </c>
      <c r="N334" s="191"/>
      <c r="O334" s="192">
        <v>37.74</v>
      </c>
      <c r="P334" s="194"/>
      <c r="Q334" s="195">
        <f t="shared" ref="Q334:R334" si="373">(O334*24*3600*30/8)/100000</f>
        <v>122.2776</v>
      </c>
      <c r="R334" s="195">
        <f t="shared" si="373"/>
        <v>0</v>
      </c>
      <c r="S334" s="200">
        <v>0.0</v>
      </c>
      <c r="T334" s="201">
        <f t="shared" si="14"/>
        <v>1</v>
      </c>
      <c r="U334" s="201">
        <v>0.99</v>
      </c>
      <c r="V334" s="182">
        <v>720.0</v>
      </c>
      <c r="W334" s="182">
        <f t="shared" si="3"/>
        <v>0</v>
      </c>
      <c r="X334" s="203" t="s">
        <v>291</v>
      </c>
      <c r="Y334" s="204">
        <v>1300000.0</v>
      </c>
      <c r="Z334" s="182"/>
      <c r="AA334" s="182"/>
      <c r="AB334" s="182"/>
      <c r="AC334" s="182"/>
      <c r="AD334" s="182"/>
      <c r="AE334" s="206">
        <f t="shared" si="151"/>
        <v>1300000</v>
      </c>
      <c r="AF334" s="207">
        <f t="shared" si="5"/>
        <v>1300000</v>
      </c>
      <c r="AG334" s="184"/>
      <c r="AH334" s="184"/>
      <c r="AI334" s="184"/>
      <c r="AJ334" s="210" t="s">
        <v>2812</v>
      </c>
      <c r="AK334" s="38" t="s">
        <v>1258</v>
      </c>
      <c r="AL334" s="38"/>
      <c r="AM334" s="38" t="str">
        <f t="shared" si="372"/>
        <v>#REF!</v>
      </c>
      <c r="AN334" s="38" t="str">
        <f t="shared" si="360"/>
        <v>#REF!</v>
      </c>
      <c r="AO334" s="42">
        <v>1300000.0</v>
      </c>
      <c r="AP334" s="215" t="b">
        <f t="shared" si="8"/>
        <v>1</v>
      </c>
      <c r="AQ334" s="211"/>
      <c r="AR334" s="216">
        <f t="shared" si="9"/>
        <v>0</v>
      </c>
      <c r="AS334" s="217">
        <f t="shared" si="10"/>
        <v>0</v>
      </c>
      <c r="AT334" s="218">
        <f t="shared" si="11"/>
        <v>0</v>
      </c>
      <c r="AU334" s="453"/>
      <c r="AV334" s="46"/>
      <c r="AW334" s="46"/>
      <c r="AX334" s="46"/>
      <c r="AY334" s="46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56"/>
      <c r="BW334" s="56"/>
      <c r="BX334" s="56"/>
      <c r="BY334" s="56"/>
      <c r="BZ334" s="56"/>
      <c r="CA334" s="56"/>
      <c r="CB334" s="56"/>
      <c r="CC334" s="56"/>
      <c r="CD334" s="56"/>
    </row>
    <row r="335" ht="22.5" customHeight="1">
      <c r="A335" s="170">
        <f t="shared" si="12"/>
        <v>330</v>
      </c>
      <c r="B335" s="173" t="s">
        <v>2956</v>
      </c>
      <c r="C335" s="182" t="str">
        <f t="array" ref="C335">_xlfn.XLOOKUP(G335,DATABASE!$A$2:$A$806,DATABASE!$B$2:$B$806)</f>
        <v>ATM SMKN 2 Kota Probolinggo Jl. Mastrip, Probolinggo</v>
      </c>
      <c r="D335" s="184" t="str">
        <f t="array" ref="D335">_xlfn.XLOOKUP(G335,DATABASE!$A$2:$A$808,DATABASE!$C$2:$C$808)</f>
        <v>ATM</v>
      </c>
      <c r="E335" s="184" t="s">
        <v>351</v>
      </c>
      <c r="F335" s="184" t="s">
        <v>243</v>
      </c>
      <c r="G335" s="184" t="s">
        <v>2816</v>
      </c>
      <c r="H335" s="184">
        <v>202512.0</v>
      </c>
      <c r="I335" s="184" t="s">
        <v>1258</v>
      </c>
      <c r="J335" s="182"/>
      <c r="K335" s="184"/>
      <c r="L335" s="294" t="s">
        <v>2818</v>
      </c>
      <c r="M335" s="295" t="s">
        <v>3170</v>
      </c>
      <c r="N335" s="191"/>
      <c r="O335" s="192">
        <v>0.10698</v>
      </c>
      <c r="P335" s="194"/>
      <c r="Q335" s="195">
        <f t="shared" ref="Q335:R335" si="374">(O335*24*3600*30/8)/100000</f>
        <v>0.3466152</v>
      </c>
      <c r="R335" s="195">
        <f t="shared" si="374"/>
        <v>0</v>
      </c>
      <c r="S335" s="200">
        <v>0.0</v>
      </c>
      <c r="T335" s="201">
        <f t="shared" si="14"/>
        <v>1</v>
      </c>
      <c r="U335" s="201">
        <v>0.99</v>
      </c>
      <c r="V335" s="182">
        <v>720.0</v>
      </c>
      <c r="W335" s="182">
        <f t="shared" si="3"/>
        <v>0</v>
      </c>
      <c r="X335" s="203" t="s">
        <v>291</v>
      </c>
      <c r="Y335" s="204">
        <v>1300000.0</v>
      </c>
      <c r="Z335" s="182"/>
      <c r="AA335" s="182"/>
      <c r="AB335" s="182"/>
      <c r="AC335" s="182"/>
      <c r="AD335" s="182"/>
      <c r="AE335" s="206">
        <f t="shared" si="151"/>
        <v>1300000</v>
      </c>
      <c r="AF335" s="207">
        <f t="shared" si="5"/>
        <v>1300000</v>
      </c>
      <c r="AG335" s="184"/>
      <c r="AH335" s="184"/>
      <c r="AI335" s="184"/>
      <c r="AJ335" s="210" t="s">
        <v>2816</v>
      </c>
      <c r="AK335" s="38" t="s">
        <v>1258</v>
      </c>
      <c r="AL335" s="38"/>
      <c r="AM335" s="38" t="str">
        <f t="shared" si="372"/>
        <v>#REF!</v>
      </c>
      <c r="AN335" s="38" t="str">
        <f t="shared" si="360"/>
        <v>#REF!</v>
      </c>
      <c r="AO335" s="42">
        <v>1300000.0</v>
      </c>
      <c r="AP335" s="215" t="b">
        <f t="shared" si="8"/>
        <v>1</v>
      </c>
      <c r="AQ335" s="211"/>
      <c r="AR335" s="216">
        <f t="shared" si="9"/>
        <v>0</v>
      </c>
      <c r="AS335" s="217">
        <f t="shared" si="10"/>
        <v>0</v>
      </c>
      <c r="AT335" s="218">
        <f t="shared" si="11"/>
        <v>0</v>
      </c>
      <c r="AU335" s="453"/>
      <c r="AV335" s="46"/>
      <c r="AW335" s="46"/>
      <c r="AX335" s="46"/>
      <c r="AY335" s="46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56"/>
      <c r="BW335" s="56"/>
      <c r="BX335" s="56"/>
      <c r="BY335" s="56"/>
      <c r="BZ335" s="56"/>
      <c r="CA335" s="56"/>
      <c r="CB335" s="56"/>
      <c r="CC335" s="56"/>
      <c r="CD335" s="56"/>
    </row>
    <row r="336" ht="22.5" customHeight="1">
      <c r="A336" s="170">
        <f t="shared" si="12"/>
        <v>331</v>
      </c>
      <c r="B336" s="173" t="s">
        <v>2956</v>
      </c>
      <c r="C336" s="182" t="str">
        <f t="array" ref="C336">_xlfn.XLOOKUP(G336,DATABASE!$A$2:$A$806,DATABASE!$B$2:$B$806)</f>
        <v>ATM Puk AMI AMI Probolinggo Jl. Dr Sutomo, Probolinggo</v>
      </c>
      <c r="D336" s="184" t="str">
        <f t="array" ref="D336">_xlfn.XLOOKUP(G336,DATABASE!$A$2:$A$808,DATABASE!$C$2:$C$808)</f>
        <v>ATM</v>
      </c>
      <c r="E336" s="184" t="s">
        <v>351</v>
      </c>
      <c r="F336" s="184" t="s">
        <v>243</v>
      </c>
      <c r="G336" s="184" t="s">
        <v>2819</v>
      </c>
      <c r="H336" s="184">
        <v>202512.0</v>
      </c>
      <c r="I336" s="184" t="s">
        <v>1258</v>
      </c>
      <c r="J336" s="182"/>
      <c r="K336" s="184"/>
      <c r="L336" s="294" t="s">
        <v>2821</v>
      </c>
      <c r="M336" s="295" t="s">
        <v>3172</v>
      </c>
      <c r="N336" s="191"/>
      <c r="O336" s="192">
        <v>44.03</v>
      </c>
      <c r="P336" s="194"/>
      <c r="Q336" s="195">
        <f t="shared" ref="Q336:R336" si="375">(O336*24*3600*30/8)/100000</f>
        <v>142.6572</v>
      </c>
      <c r="R336" s="195">
        <f t="shared" si="375"/>
        <v>0</v>
      </c>
      <c r="S336" s="200">
        <v>0.0</v>
      </c>
      <c r="T336" s="201">
        <f t="shared" si="14"/>
        <v>1</v>
      </c>
      <c r="U336" s="201">
        <v>0.99</v>
      </c>
      <c r="V336" s="182">
        <v>720.0</v>
      </c>
      <c r="W336" s="182">
        <f t="shared" si="3"/>
        <v>0</v>
      </c>
      <c r="X336" s="203" t="s">
        <v>291</v>
      </c>
      <c r="Y336" s="204">
        <v>1300000.0</v>
      </c>
      <c r="Z336" s="182"/>
      <c r="AA336" s="182"/>
      <c r="AB336" s="182"/>
      <c r="AC336" s="182"/>
      <c r="AD336" s="182"/>
      <c r="AE336" s="206">
        <f t="shared" si="151"/>
        <v>1300000</v>
      </c>
      <c r="AF336" s="207">
        <f t="shared" si="5"/>
        <v>1300000</v>
      </c>
      <c r="AG336" s="184"/>
      <c r="AH336" s="184"/>
      <c r="AI336" s="184"/>
      <c r="AJ336" s="210" t="s">
        <v>2819</v>
      </c>
      <c r="AK336" s="38" t="s">
        <v>1258</v>
      </c>
      <c r="AL336" s="38"/>
      <c r="AM336" s="41" t="s">
        <v>1258</v>
      </c>
      <c r="AN336" s="38" t="b">
        <f t="shared" si="360"/>
        <v>1</v>
      </c>
      <c r="AO336" s="42">
        <v>1300000.0</v>
      </c>
      <c r="AP336" s="215" t="b">
        <f t="shared" si="8"/>
        <v>1</v>
      </c>
      <c r="AQ336" s="211"/>
      <c r="AR336" s="216">
        <f t="shared" si="9"/>
        <v>0</v>
      </c>
      <c r="AS336" s="217">
        <f t="shared" si="10"/>
        <v>0</v>
      </c>
      <c r="AT336" s="218">
        <f t="shared" si="11"/>
        <v>0</v>
      </c>
      <c r="AU336" s="453"/>
      <c r="AV336" s="46"/>
      <c r="AW336" s="46"/>
      <c r="AX336" s="46"/>
      <c r="AY336" s="46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56"/>
      <c r="BW336" s="56"/>
      <c r="BX336" s="56"/>
      <c r="BY336" s="56"/>
      <c r="BZ336" s="56"/>
      <c r="CA336" s="56"/>
      <c r="CB336" s="56"/>
      <c r="CC336" s="56"/>
      <c r="CD336" s="56"/>
    </row>
    <row r="337" ht="22.5" customHeight="1">
      <c r="A337" s="170">
        <f t="shared" si="12"/>
        <v>332</v>
      </c>
      <c r="B337" s="173" t="s">
        <v>2956</v>
      </c>
      <c r="C337" s="182" t="str">
        <f t="array" ref="C337">_xlfn.XLOOKUP(G337,DATABASE!$A$2:$A$806,DATABASE!$B$2:$B$806)</f>
        <v>PBB Online Dispenda Kab, Jl Suroyo No. 49 Probolinggo</v>
      </c>
      <c r="D337" s="184" t="str">
        <f t="array" ref="D337">_xlfn.XLOOKUP(G337,DATABASE!$A$2:$A$808,DATABASE!$C$2:$C$808)</f>
        <v>PBB</v>
      </c>
      <c r="E337" s="184" t="s">
        <v>351</v>
      </c>
      <c r="F337" s="184" t="s">
        <v>243</v>
      </c>
      <c r="G337" s="184" t="s">
        <v>667</v>
      </c>
      <c r="H337" s="184">
        <v>202512.0</v>
      </c>
      <c r="I337" s="184" t="s">
        <v>461</v>
      </c>
      <c r="J337" s="182"/>
      <c r="K337" s="184"/>
      <c r="L337" s="294" t="s">
        <v>669</v>
      </c>
      <c r="M337" s="295" t="s">
        <v>3173</v>
      </c>
      <c r="N337" s="191"/>
      <c r="O337" s="192">
        <v>5.77</v>
      </c>
      <c r="P337" s="194"/>
      <c r="Q337" s="195">
        <f t="shared" ref="Q337:R337" si="376">(O337*24*3600*30/8)/100000</f>
        <v>18.6948</v>
      </c>
      <c r="R337" s="195">
        <f t="shared" si="376"/>
        <v>0</v>
      </c>
      <c r="S337" s="200">
        <v>0.0</v>
      </c>
      <c r="T337" s="201">
        <f t="shared" si="14"/>
        <v>1</v>
      </c>
      <c r="U337" s="201">
        <v>0.99</v>
      </c>
      <c r="V337" s="182">
        <v>720.0</v>
      </c>
      <c r="W337" s="182">
        <f t="shared" si="3"/>
        <v>0</v>
      </c>
      <c r="X337" s="203" t="s">
        <v>291</v>
      </c>
      <c r="Y337" s="204">
        <v>2319819.0</v>
      </c>
      <c r="Z337" s="182"/>
      <c r="AA337" s="182"/>
      <c r="AB337" s="182"/>
      <c r="AC337" s="182"/>
      <c r="AD337" s="182"/>
      <c r="AE337" s="206">
        <f t="shared" si="151"/>
        <v>2319819</v>
      </c>
      <c r="AF337" s="207">
        <f t="shared" si="5"/>
        <v>2319819</v>
      </c>
      <c r="AG337" s="184"/>
      <c r="AH337" s="184" t="s">
        <v>276</v>
      </c>
      <c r="AI337" s="184"/>
      <c r="AJ337" s="210" t="s">
        <v>667</v>
      </c>
      <c r="AK337" s="38" t="s">
        <v>461</v>
      </c>
      <c r="AL337" s="38"/>
      <c r="AM337" s="38" t="s">
        <v>461</v>
      </c>
      <c r="AN337" s="38" t="b">
        <f t="shared" si="360"/>
        <v>1</v>
      </c>
      <c r="AO337" s="42">
        <v>2319819.0</v>
      </c>
      <c r="AP337" s="215" t="b">
        <f t="shared" si="8"/>
        <v>1</v>
      </c>
      <c r="AQ337" s="211"/>
      <c r="AR337" s="216">
        <f t="shared" si="9"/>
        <v>0</v>
      </c>
      <c r="AS337" s="217">
        <f t="shared" si="10"/>
        <v>0</v>
      </c>
      <c r="AT337" s="218">
        <f t="shared" si="11"/>
        <v>0</v>
      </c>
      <c r="AU337" s="453"/>
      <c r="AV337" s="46"/>
      <c r="AW337" s="46"/>
      <c r="AX337" s="46"/>
      <c r="AY337" s="46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56"/>
      <c r="BW337" s="56"/>
      <c r="BX337" s="56"/>
      <c r="BY337" s="56"/>
      <c r="BZ337" s="56"/>
      <c r="CA337" s="56"/>
      <c r="CB337" s="56"/>
      <c r="CC337" s="56"/>
      <c r="CD337" s="56"/>
    </row>
    <row r="338" ht="22.5" customHeight="1">
      <c r="A338" s="170">
        <f t="shared" si="12"/>
        <v>333</v>
      </c>
      <c r="B338" s="173" t="s">
        <v>2956</v>
      </c>
      <c r="C338" s="182" t="str">
        <f t="array" ref="C338">_xlfn.XLOOKUP(G338,DATABASE!$A$2:$A$806,DATABASE!$B$2:$B$806)</f>
        <v>Capem Tongas, Raya Tongas Krajan Tongaswetan, Kec. Tongas, Kabupaten Probolinggo</v>
      </c>
      <c r="D338" s="184" t="str">
        <f t="array" ref="D338">_xlfn.XLOOKUP(G338,DATABASE!$A$2:$A$808,DATABASE!$C$2:$C$808)</f>
        <v>CAPEM</v>
      </c>
      <c r="E338" s="184" t="s">
        <v>351</v>
      </c>
      <c r="F338" s="184" t="s">
        <v>243</v>
      </c>
      <c r="G338" s="184" t="s">
        <v>1325</v>
      </c>
      <c r="H338" s="184">
        <v>202512.0</v>
      </c>
      <c r="I338" s="184" t="s">
        <v>753</v>
      </c>
      <c r="J338" s="182"/>
      <c r="K338" s="184"/>
      <c r="L338" s="294" t="s">
        <v>1327</v>
      </c>
      <c r="M338" s="295" t="s">
        <v>3174</v>
      </c>
      <c r="N338" s="191"/>
      <c r="O338" s="192">
        <v>12.87</v>
      </c>
      <c r="P338" s="194"/>
      <c r="Q338" s="195">
        <f t="shared" ref="Q338:R338" si="377">(O338*24*3600*30/8)/100000</f>
        <v>41.6988</v>
      </c>
      <c r="R338" s="195">
        <f t="shared" si="377"/>
        <v>0</v>
      </c>
      <c r="S338" s="200">
        <v>0.0</v>
      </c>
      <c r="T338" s="201">
        <f t="shared" si="14"/>
        <v>1</v>
      </c>
      <c r="U338" s="201">
        <v>0.99</v>
      </c>
      <c r="V338" s="182">
        <v>720.0</v>
      </c>
      <c r="W338" s="182">
        <f t="shared" si="3"/>
        <v>0</v>
      </c>
      <c r="X338" s="203" t="s">
        <v>291</v>
      </c>
      <c r="Y338" s="204">
        <v>2792792.0</v>
      </c>
      <c r="Z338" s="182"/>
      <c r="AA338" s="182"/>
      <c r="AB338" s="182"/>
      <c r="AC338" s="182"/>
      <c r="AD338" s="182"/>
      <c r="AE338" s="206">
        <f t="shared" si="151"/>
        <v>2792792</v>
      </c>
      <c r="AF338" s="207">
        <f t="shared" si="5"/>
        <v>2792792</v>
      </c>
      <c r="AG338" s="184"/>
      <c r="AH338" s="184"/>
      <c r="AI338" s="184"/>
      <c r="AJ338" s="210" t="s">
        <v>1325</v>
      </c>
      <c r="AK338" s="38" t="s">
        <v>753</v>
      </c>
      <c r="AL338" s="38"/>
      <c r="AM338" s="38" t="str">
        <f t="shared" ref="AM338:AM342" si="379">VLOOKUP(AJ338,'[1]Master Jaringan Des 2025(792)'!$D$2:$E$795,2,0)</f>
        <v>#REF!</v>
      </c>
      <c r="AN338" s="38" t="str">
        <f t="shared" si="360"/>
        <v>#REF!</v>
      </c>
      <c r="AO338" s="42">
        <v>2792792.0</v>
      </c>
      <c r="AP338" s="215" t="b">
        <f t="shared" si="8"/>
        <v>1</v>
      </c>
      <c r="AQ338" s="211"/>
      <c r="AR338" s="216">
        <f t="shared" si="9"/>
        <v>0</v>
      </c>
      <c r="AS338" s="217">
        <f t="shared" si="10"/>
        <v>0</v>
      </c>
      <c r="AT338" s="218">
        <f t="shared" si="11"/>
        <v>0</v>
      </c>
      <c r="AU338" s="533"/>
      <c r="AV338" s="46"/>
      <c r="AW338" s="46"/>
      <c r="AX338" s="46"/>
      <c r="AY338" s="46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56"/>
      <c r="BW338" s="56"/>
      <c r="BX338" s="56"/>
      <c r="BY338" s="56"/>
      <c r="BZ338" s="56"/>
      <c r="CA338" s="56"/>
      <c r="CB338" s="56"/>
      <c r="CC338" s="56"/>
      <c r="CD338" s="56"/>
    </row>
    <row r="339" ht="22.5" customHeight="1">
      <c r="A339" s="170">
        <f t="shared" si="12"/>
        <v>334</v>
      </c>
      <c r="B339" s="173" t="s">
        <v>2956</v>
      </c>
      <c r="C339" s="182" t="str">
        <f t="array" ref="C339">_xlfn.XLOOKUP(G339,DATABASE!$A$2:$A$806,DATABASE!$B$2:$B$806)</f>
        <v>Samsat Online Capem Tongas, Jl Raya Tongas Rest Area, Probolinggo</v>
      </c>
      <c r="D339" s="184" t="str">
        <f t="array" ref="D339">_xlfn.XLOOKUP(G339,DATABASE!$A$2:$A$808,DATABASE!$C$2:$C$808)</f>
        <v>SAMSAT ONLINE</v>
      </c>
      <c r="E339" s="184" t="s">
        <v>351</v>
      </c>
      <c r="F339" s="184" t="s">
        <v>243</v>
      </c>
      <c r="G339" s="184" t="s">
        <v>312</v>
      </c>
      <c r="H339" s="184">
        <v>202512.0</v>
      </c>
      <c r="I339" s="184" t="s">
        <v>480</v>
      </c>
      <c r="J339" s="182"/>
      <c r="K339" s="184"/>
      <c r="L339" s="294" t="s">
        <v>314</v>
      </c>
      <c r="M339" s="303">
        <v>42156.0</v>
      </c>
      <c r="N339" s="191"/>
      <c r="O339" s="192">
        <v>0.99705</v>
      </c>
      <c r="P339" s="194"/>
      <c r="Q339" s="195">
        <f t="shared" ref="Q339:R339" si="378">(O339*24*3600*30/8)/100000</f>
        <v>3.230442</v>
      </c>
      <c r="R339" s="195">
        <f t="shared" si="378"/>
        <v>0</v>
      </c>
      <c r="S339" s="200">
        <v>0.0</v>
      </c>
      <c r="T339" s="201">
        <f t="shared" si="14"/>
        <v>1</v>
      </c>
      <c r="U339" s="201">
        <v>0.99</v>
      </c>
      <c r="V339" s="182">
        <v>720.0</v>
      </c>
      <c r="W339" s="182">
        <f t="shared" si="3"/>
        <v>0</v>
      </c>
      <c r="X339" s="203" t="s">
        <v>291</v>
      </c>
      <c r="Y339" s="204">
        <v>1950000.0</v>
      </c>
      <c r="Z339" s="182"/>
      <c r="AA339" s="182"/>
      <c r="AB339" s="182"/>
      <c r="AC339" s="182"/>
      <c r="AD339" s="182"/>
      <c r="AE339" s="206">
        <f t="shared" si="151"/>
        <v>1950000</v>
      </c>
      <c r="AF339" s="207">
        <f t="shared" si="5"/>
        <v>1950000</v>
      </c>
      <c r="AG339" s="184"/>
      <c r="AH339" s="184"/>
      <c r="AI339" s="184"/>
      <c r="AJ339" s="210" t="s">
        <v>312</v>
      </c>
      <c r="AK339" s="38" t="s">
        <v>480</v>
      </c>
      <c r="AL339" s="38"/>
      <c r="AM339" s="38" t="str">
        <f t="shared" si="379"/>
        <v>#REF!</v>
      </c>
      <c r="AN339" s="38" t="str">
        <f t="shared" si="360"/>
        <v>#REF!</v>
      </c>
      <c r="AO339" s="42">
        <v>1950000.0</v>
      </c>
      <c r="AP339" s="215" t="b">
        <f t="shared" si="8"/>
        <v>1</v>
      </c>
      <c r="AQ339" s="211"/>
      <c r="AR339" s="216">
        <f t="shared" si="9"/>
        <v>0</v>
      </c>
      <c r="AS339" s="217">
        <f t="shared" si="10"/>
        <v>0</v>
      </c>
      <c r="AT339" s="218">
        <f t="shared" si="11"/>
        <v>0</v>
      </c>
      <c r="AU339" s="373"/>
      <c r="AV339" s="46"/>
      <c r="AW339" s="46"/>
      <c r="AX339" s="46"/>
      <c r="AY339" s="46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56"/>
      <c r="BW339" s="56"/>
      <c r="BX339" s="56"/>
      <c r="BY339" s="56"/>
      <c r="BZ339" s="56"/>
      <c r="CA339" s="56"/>
      <c r="CB339" s="56"/>
      <c r="CC339" s="56"/>
      <c r="CD339" s="56"/>
    </row>
    <row r="340" ht="22.5" customHeight="1">
      <c r="A340" s="170">
        <f t="shared" si="12"/>
        <v>335</v>
      </c>
      <c r="B340" s="173" t="s">
        <v>2956</v>
      </c>
      <c r="C340" s="182" t="str">
        <f t="array" ref="C340">_xlfn.XLOOKUP(G340,DATABASE!$A$2:$A$806,DATABASE!$B$2:$B$806)</f>
        <v>ATM PT Bromo Falcata, Jl. Raya Brantas KM1 Kademangan Probolinggo</v>
      </c>
      <c r="D340" s="184" t="str">
        <f t="array" ref="D340">_xlfn.XLOOKUP(G340,DATABASE!$A$2:$A$808,DATABASE!$C$2:$C$808)</f>
        <v>ATM</v>
      </c>
      <c r="E340" s="184" t="s">
        <v>351</v>
      </c>
      <c r="F340" s="184" t="s">
        <v>243</v>
      </c>
      <c r="G340" s="184" t="s">
        <v>1773</v>
      </c>
      <c r="H340" s="184">
        <v>202512.0</v>
      </c>
      <c r="I340" s="184" t="s">
        <v>1258</v>
      </c>
      <c r="J340" s="182"/>
      <c r="K340" s="184"/>
      <c r="L340" s="294" t="s">
        <v>1775</v>
      </c>
      <c r="M340" s="295" t="s">
        <v>3175</v>
      </c>
      <c r="N340" s="191"/>
      <c r="O340" s="192">
        <v>24.81</v>
      </c>
      <c r="P340" s="194"/>
      <c r="Q340" s="195">
        <f t="shared" ref="Q340:R340" si="380">(O340*24*3600*30/8)/100000</f>
        <v>80.3844</v>
      </c>
      <c r="R340" s="195">
        <f t="shared" si="380"/>
        <v>0</v>
      </c>
      <c r="S340" s="200">
        <v>0.0</v>
      </c>
      <c r="T340" s="201">
        <f t="shared" si="14"/>
        <v>1</v>
      </c>
      <c r="U340" s="201">
        <v>0.99</v>
      </c>
      <c r="V340" s="182">
        <v>720.0</v>
      </c>
      <c r="W340" s="182">
        <f t="shared" si="3"/>
        <v>0</v>
      </c>
      <c r="X340" s="203" t="s">
        <v>291</v>
      </c>
      <c r="Y340" s="204">
        <v>1300000.0</v>
      </c>
      <c r="Z340" s="182"/>
      <c r="AA340" s="182"/>
      <c r="AB340" s="182"/>
      <c r="AC340" s="182"/>
      <c r="AD340" s="182"/>
      <c r="AE340" s="206">
        <f t="shared" si="151"/>
        <v>1300000</v>
      </c>
      <c r="AF340" s="207">
        <f t="shared" si="5"/>
        <v>1300000</v>
      </c>
      <c r="AG340" s="184"/>
      <c r="AH340" s="184"/>
      <c r="AI340" s="184"/>
      <c r="AJ340" s="210" t="s">
        <v>1773</v>
      </c>
      <c r="AK340" s="38" t="s">
        <v>1258</v>
      </c>
      <c r="AL340" s="38"/>
      <c r="AM340" s="38" t="str">
        <f t="shared" si="379"/>
        <v>#REF!</v>
      </c>
      <c r="AN340" s="38" t="str">
        <f t="shared" si="360"/>
        <v>#REF!</v>
      </c>
      <c r="AO340" s="42">
        <v>1300000.0</v>
      </c>
      <c r="AP340" s="215" t="b">
        <f t="shared" si="8"/>
        <v>1</v>
      </c>
      <c r="AQ340" s="211"/>
      <c r="AR340" s="216">
        <f t="shared" si="9"/>
        <v>0</v>
      </c>
      <c r="AS340" s="217">
        <f t="shared" si="10"/>
        <v>0</v>
      </c>
      <c r="AT340" s="218">
        <f t="shared" si="11"/>
        <v>0</v>
      </c>
      <c r="AU340" s="373"/>
      <c r="AV340" s="46"/>
      <c r="AW340" s="46"/>
      <c r="AX340" s="46"/>
      <c r="AY340" s="46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56"/>
      <c r="BW340" s="56"/>
      <c r="BX340" s="56"/>
      <c r="BY340" s="56"/>
      <c r="BZ340" s="56"/>
      <c r="CA340" s="56"/>
      <c r="CB340" s="56"/>
      <c r="CC340" s="56"/>
      <c r="CD340" s="56"/>
    </row>
    <row r="341" ht="22.5" customHeight="1">
      <c r="A341" s="170">
        <f t="shared" si="12"/>
        <v>336</v>
      </c>
      <c r="B341" s="173" t="s">
        <v>2956</v>
      </c>
      <c r="C341" s="182" t="str">
        <f t="array" ref="C341">_xlfn.XLOOKUP(G341,DATABASE!$A$2:$A$806,DATABASE!$B$2:$B$806)</f>
        <v>ATM Alfamart Ketapang, Jl. Raya Bromo KM.5 Probolinggo</v>
      </c>
      <c r="D341" s="184" t="str">
        <f t="array" ref="D341">_xlfn.XLOOKUP(G341,DATABASE!$A$2:$A$808,DATABASE!$C$2:$C$808)</f>
        <v>ATM</v>
      </c>
      <c r="E341" s="184" t="s">
        <v>351</v>
      </c>
      <c r="F341" s="184" t="s">
        <v>243</v>
      </c>
      <c r="G341" s="184" t="s">
        <v>1963</v>
      </c>
      <c r="H341" s="184">
        <v>202512.0</v>
      </c>
      <c r="I341" s="184" t="s">
        <v>1258</v>
      </c>
      <c r="J341" s="182"/>
      <c r="K341" s="184"/>
      <c r="L341" s="294" t="s">
        <v>1965</v>
      </c>
      <c r="M341" s="295" t="s">
        <v>3056</v>
      </c>
      <c r="N341" s="191"/>
      <c r="O341" s="192">
        <v>1.44207</v>
      </c>
      <c r="P341" s="194"/>
      <c r="Q341" s="195">
        <f t="shared" ref="Q341:R341" si="381">(O341*24*3600*30/8)/100000</f>
        <v>4.6723068</v>
      </c>
      <c r="R341" s="195">
        <f t="shared" si="381"/>
        <v>0</v>
      </c>
      <c r="S341" s="200">
        <v>0.0</v>
      </c>
      <c r="T341" s="201">
        <f t="shared" si="14"/>
        <v>1</v>
      </c>
      <c r="U341" s="201">
        <v>0.99</v>
      </c>
      <c r="V341" s="182">
        <v>720.0</v>
      </c>
      <c r="W341" s="182">
        <f t="shared" si="3"/>
        <v>0</v>
      </c>
      <c r="X341" s="203" t="s">
        <v>291</v>
      </c>
      <c r="Y341" s="204">
        <v>1300000.0</v>
      </c>
      <c r="Z341" s="182"/>
      <c r="AA341" s="182"/>
      <c r="AB341" s="182"/>
      <c r="AC341" s="182"/>
      <c r="AD341" s="182"/>
      <c r="AE341" s="206">
        <f t="shared" si="151"/>
        <v>1300000</v>
      </c>
      <c r="AF341" s="207">
        <f t="shared" si="5"/>
        <v>1300000</v>
      </c>
      <c r="AG341" s="184"/>
      <c r="AH341" s="184"/>
      <c r="AI341" s="184"/>
      <c r="AJ341" s="210" t="s">
        <v>1963</v>
      </c>
      <c r="AK341" s="38" t="s">
        <v>1258</v>
      </c>
      <c r="AL341" s="38"/>
      <c r="AM341" s="38" t="str">
        <f t="shared" si="379"/>
        <v>#REF!</v>
      </c>
      <c r="AN341" s="38" t="str">
        <f t="shared" si="360"/>
        <v>#REF!</v>
      </c>
      <c r="AO341" s="42">
        <v>1300000.0</v>
      </c>
      <c r="AP341" s="215" t="b">
        <f t="shared" si="8"/>
        <v>1</v>
      </c>
      <c r="AQ341" s="211"/>
      <c r="AR341" s="216">
        <f t="shared" si="9"/>
        <v>0</v>
      </c>
      <c r="AS341" s="217">
        <f t="shared" si="10"/>
        <v>0</v>
      </c>
      <c r="AT341" s="218">
        <f t="shared" si="11"/>
        <v>0</v>
      </c>
      <c r="AU341" s="373"/>
      <c r="AV341" s="46"/>
      <c r="AW341" s="46"/>
      <c r="AX341" s="46"/>
      <c r="AY341" s="46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56"/>
      <c r="BW341" s="56"/>
      <c r="BX341" s="56"/>
      <c r="BY341" s="56"/>
      <c r="BZ341" s="56"/>
      <c r="CA341" s="56"/>
      <c r="CB341" s="56"/>
      <c r="CC341" s="56"/>
      <c r="CD341" s="56"/>
    </row>
    <row r="342" ht="22.5" customHeight="1">
      <c r="A342" s="170">
        <f t="shared" si="12"/>
        <v>337</v>
      </c>
      <c r="B342" s="173" t="s">
        <v>2956</v>
      </c>
      <c r="C342" s="182" t="str">
        <f t="array" ref="C342">_xlfn.XLOOKUP(G342,DATABASE!$A$2:$A$806,DATABASE!$B$2:$B$806)</f>
        <v>ATM Panca Marga, Jl. Yos Sudarso, Probolinggo</v>
      </c>
      <c r="D342" s="184" t="str">
        <f t="array" ref="D342">_xlfn.XLOOKUP(G342,DATABASE!$A$2:$A$808,DATABASE!$C$2:$C$808)</f>
        <v>ATM</v>
      </c>
      <c r="E342" s="184" t="s">
        <v>351</v>
      </c>
      <c r="F342" s="184" t="s">
        <v>243</v>
      </c>
      <c r="G342" s="184" t="s">
        <v>1966</v>
      </c>
      <c r="H342" s="184">
        <v>202512.0</v>
      </c>
      <c r="I342" s="184" t="s">
        <v>1258</v>
      </c>
      <c r="J342" s="182"/>
      <c r="K342" s="184"/>
      <c r="L342" s="294" t="s">
        <v>1968</v>
      </c>
      <c r="M342" s="295" t="s">
        <v>3056</v>
      </c>
      <c r="N342" s="191"/>
      <c r="O342" s="192">
        <v>0.6231500000000001</v>
      </c>
      <c r="P342" s="194"/>
      <c r="Q342" s="195">
        <f t="shared" ref="Q342:R342" si="382">(O342*24*3600*30/8)/100000</f>
        <v>2.019006</v>
      </c>
      <c r="R342" s="195">
        <f t="shared" si="382"/>
        <v>0</v>
      </c>
      <c r="S342" s="200">
        <v>0.0</v>
      </c>
      <c r="T342" s="201">
        <f t="shared" si="14"/>
        <v>1</v>
      </c>
      <c r="U342" s="201">
        <v>0.99</v>
      </c>
      <c r="V342" s="182">
        <v>720.0</v>
      </c>
      <c r="W342" s="182">
        <f t="shared" si="3"/>
        <v>0</v>
      </c>
      <c r="X342" s="203" t="s">
        <v>291</v>
      </c>
      <c r="Y342" s="204">
        <v>1300000.0</v>
      </c>
      <c r="Z342" s="182"/>
      <c r="AA342" s="182"/>
      <c r="AB342" s="182"/>
      <c r="AC342" s="182"/>
      <c r="AD342" s="182"/>
      <c r="AE342" s="206">
        <f t="shared" si="151"/>
        <v>1300000</v>
      </c>
      <c r="AF342" s="207">
        <f t="shared" si="5"/>
        <v>1300000</v>
      </c>
      <c r="AG342" s="184"/>
      <c r="AH342" s="184"/>
      <c r="AI342" s="184"/>
      <c r="AJ342" s="210" t="s">
        <v>1966</v>
      </c>
      <c r="AK342" s="38" t="s">
        <v>1258</v>
      </c>
      <c r="AL342" s="38"/>
      <c r="AM342" s="38" t="str">
        <f t="shared" si="379"/>
        <v>#REF!</v>
      </c>
      <c r="AN342" s="38" t="str">
        <f t="shared" si="360"/>
        <v>#REF!</v>
      </c>
      <c r="AO342" s="42">
        <v>1300000.0</v>
      </c>
      <c r="AP342" s="215" t="b">
        <f t="shared" si="8"/>
        <v>1</v>
      </c>
      <c r="AQ342" s="211"/>
      <c r="AR342" s="216">
        <f t="shared" si="9"/>
        <v>0</v>
      </c>
      <c r="AS342" s="217">
        <f t="shared" si="10"/>
        <v>0</v>
      </c>
      <c r="AT342" s="218">
        <f t="shared" si="11"/>
        <v>0</v>
      </c>
      <c r="AU342" s="373"/>
      <c r="AV342" s="46"/>
      <c r="AW342" s="46"/>
      <c r="AX342" s="46"/>
      <c r="AY342" s="46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56"/>
      <c r="BW342" s="56"/>
      <c r="BX342" s="56"/>
      <c r="BY342" s="56"/>
      <c r="BZ342" s="56"/>
      <c r="CA342" s="56"/>
      <c r="CB342" s="56"/>
      <c r="CC342" s="56"/>
      <c r="CD342" s="56"/>
    </row>
    <row r="343" ht="22.5" customHeight="1">
      <c r="A343" s="170">
        <f t="shared" si="12"/>
        <v>338</v>
      </c>
      <c r="B343" s="173" t="s">
        <v>2956</v>
      </c>
      <c r="C343" s="182" t="str">
        <f t="array" ref="C343">_xlfn.XLOOKUP(G343,DATABASE!$A$2:$A$806,DATABASE!$B$2:$B$806)</f>
        <v>Host To Host S P P Univ. Pancamarga, Jl. Yos Sudarso, Probolinggo</v>
      </c>
      <c r="D343" s="184" t="str">
        <f t="array" ref="D343">_xlfn.XLOOKUP(G343,DATABASE!$A$2:$A$808,DATABASE!$C$2:$C$808)</f>
        <v>H2H</v>
      </c>
      <c r="E343" s="184" t="s">
        <v>351</v>
      </c>
      <c r="F343" s="184" t="s">
        <v>243</v>
      </c>
      <c r="G343" s="184" t="s">
        <v>702</v>
      </c>
      <c r="H343" s="184">
        <v>202512.0</v>
      </c>
      <c r="I343" s="184" t="s">
        <v>461</v>
      </c>
      <c r="J343" s="182"/>
      <c r="K343" s="184"/>
      <c r="L343" s="294" t="s">
        <v>704</v>
      </c>
      <c r="M343" s="303">
        <v>43745.0</v>
      </c>
      <c r="N343" s="191"/>
      <c r="O343" s="192">
        <v>2.74</v>
      </c>
      <c r="P343" s="194"/>
      <c r="Q343" s="195">
        <f t="shared" ref="Q343:R343" si="383">(O343*24*3600*30/8)/100000</f>
        <v>8.8776</v>
      </c>
      <c r="R343" s="195">
        <f t="shared" si="383"/>
        <v>0</v>
      </c>
      <c r="S343" s="200">
        <v>0.0</v>
      </c>
      <c r="T343" s="201">
        <f t="shared" si="14"/>
        <v>1</v>
      </c>
      <c r="U343" s="201">
        <v>0.99</v>
      </c>
      <c r="V343" s="182">
        <v>720.0</v>
      </c>
      <c r="W343" s="182">
        <f t="shared" si="3"/>
        <v>0</v>
      </c>
      <c r="X343" s="203" t="s">
        <v>291</v>
      </c>
      <c r="Y343" s="204">
        <v>2319819.0</v>
      </c>
      <c r="Z343" s="182"/>
      <c r="AA343" s="182"/>
      <c r="AB343" s="182"/>
      <c r="AC343" s="182"/>
      <c r="AD343" s="182"/>
      <c r="AE343" s="206">
        <f t="shared" si="151"/>
        <v>2319819</v>
      </c>
      <c r="AF343" s="207">
        <f t="shared" si="5"/>
        <v>2319819</v>
      </c>
      <c r="AG343" s="184"/>
      <c r="AH343" s="184" t="s">
        <v>276</v>
      </c>
      <c r="AI343" s="589"/>
      <c r="AJ343" s="210" t="s">
        <v>702</v>
      </c>
      <c r="AK343" s="38" t="s">
        <v>461</v>
      </c>
      <c r="AL343" s="38"/>
      <c r="AM343" s="38" t="s">
        <v>461</v>
      </c>
      <c r="AN343" s="38" t="b">
        <f t="shared" si="360"/>
        <v>1</v>
      </c>
      <c r="AO343" s="42">
        <v>2319819.0</v>
      </c>
      <c r="AP343" s="215" t="b">
        <f t="shared" si="8"/>
        <v>1</v>
      </c>
      <c r="AQ343" s="211"/>
      <c r="AR343" s="216">
        <f t="shared" si="9"/>
        <v>0</v>
      </c>
      <c r="AS343" s="217">
        <f t="shared" si="10"/>
        <v>0</v>
      </c>
      <c r="AT343" s="218">
        <f t="shared" si="11"/>
        <v>0</v>
      </c>
      <c r="AU343" s="373"/>
      <c r="AV343" s="46"/>
      <c r="AW343" s="46"/>
      <c r="AX343" s="46"/>
      <c r="AY343" s="46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56"/>
      <c r="BW343" s="56"/>
      <c r="BX343" s="56"/>
      <c r="BY343" s="56"/>
      <c r="BZ343" s="56"/>
      <c r="CA343" s="56"/>
      <c r="CB343" s="56"/>
      <c r="CC343" s="56"/>
      <c r="CD343" s="56"/>
    </row>
    <row r="344" ht="22.5" customHeight="1">
      <c r="A344" s="170">
        <f t="shared" si="12"/>
        <v>339</v>
      </c>
      <c r="B344" s="173" t="s">
        <v>2956</v>
      </c>
      <c r="C344" s="182" t="str">
        <f t="array" ref="C344">_xlfn.XLOOKUP(G344,DATABASE!$A$2:$A$806,DATABASE!$B$2:$B$806)</f>
        <v>Payment Point Sistem Administrasi Manunggal Satu Atap Probolinggo Jl.Basuki Rahmat No.11,Probolinggo</v>
      </c>
      <c r="D344" s="184" t="str">
        <f t="array" ref="D344">_xlfn.XLOOKUP(G344,DATABASE!$A$2:$A$808,DATABASE!$C$2:$C$808)</f>
        <v>PAYMENT POINT</v>
      </c>
      <c r="E344" s="184" t="s">
        <v>351</v>
      </c>
      <c r="F344" s="184" t="s">
        <v>243</v>
      </c>
      <c r="G344" s="184" t="s">
        <v>2237</v>
      </c>
      <c r="H344" s="184">
        <v>202512.0</v>
      </c>
      <c r="I344" s="184" t="s">
        <v>461</v>
      </c>
      <c r="J344" s="184"/>
      <c r="K344" s="184"/>
      <c r="L344" s="294" t="s">
        <v>2239</v>
      </c>
      <c r="M344" s="295" t="s">
        <v>3034</v>
      </c>
      <c r="N344" s="191"/>
      <c r="O344" s="192">
        <v>1.80374</v>
      </c>
      <c r="P344" s="194"/>
      <c r="Q344" s="195">
        <f t="shared" ref="Q344:R344" si="384">(O344*24*3600*30/8)/100000</f>
        <v>5.8441176</v>
      </c>
      <c r="R344" s="195">
        <f t="shared" si="384"/>
        <v>0</v>
      </c>
      <c r="S344" s="200">
        <v>0.0</v>
      </c>
      <c r="T344" s="201">
        <f t="shared" si="14"/>
        <v>1</v>
      </c>
      <c r="U344" s="201">
        <v>0.99</v>
      </c>
      <c r="V344" s="182">
        <v>720.0</v>
      </c>
      <c r="W344" s="182">
        <f t="shared" si="3"/>
        <v>0</v>
      </c>
      <c r="X344" s="203" t="s">
        <v>291</v>
      </c>
      <c r="Y344" s="204">
        <v>2319819.0</v>
      </c>
      <c r="Z344" s="204"/>
      <c r="AA344" s="182"/>
      <c r="AB344" s="182"/>
      <c r="AC344" s="182"/>
      <c r="AD344" s="182"/>
      <c r="AE344" s="206">
        <f t="shared" si="151"/>
        <v>2319819</v>
      </c>
      <c r="AF344" s="207">
        <f t="shared" si="5"/>
        <v>2319819</v>
      </c>
      <c r="AG344" s="184"/>
      <c r="AH344" s="184"/>
      <c r="AI344" s="184"/>
      <c r="AJ344" s="210" t="s">
        <v>2237</v>
      </c>
      <c r="AK344" s="38" t="s">
        <v>461</v>
      </c>
      <c r="AL344" s="38"/>
      <c r="AM344" s="38" t="str">
        <f t="shared" ref="AM344:AM346" si="386">VLOOKUP(AJ344,'[1]Master Jaringan Des 2025(792)'!$D$2:$E$795,2,0)</f>
        <v>#REF!</v>
      </c>
      <c r="AN344" s="38" t="str">
        <f t="shared" si="360"/>
        <v>#REF!</v>
      </c>
      <c r="AO344" s="42">
        <v>2319819.0</v>
      </c>
      <c r="AP344" s="215" t="b">
        <f t="shared" si="8"/>
        <v>1</v>
      </c>
      <c r="AQ344" s="211"/>
      <c r="AR344" s="216">
        <f t="shared" si="9"/>
        <v>0</v>
      </c>
      <c r="AS344" s="217">
        <f t="shared" si="10"/>
        <v>0</v>
      </c>
      <c r="AT344" s="218">
        <f t="shared" si="11"/>
        <v>0</v>
      </c>
      <c r="AU344" s="373"/>
      <c r="AV344" s="46"/>
      <c r="AW344" s="46"/>
      <c r="AX344" s="46"/>
      <c r="AY344" s="46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56"/>
      <c r="BW344" s="56"/>
      <c r="BX344" s="56"/>
      <c r="BY344" s="56"/>
      <c r="BZ344" s="56"/>
      <c r="CA344" s="56"/>
      <c r="CB344" s="56"/>
      <c r="CC344" s="56"/>
      <c r="CD344" s="56"/>
    </row>
    <row r="345" ht="22.5" customHeight="1">
      <c r="A345" s="170">
        <f t="shared" si="12"/>
        <v>340</v>
      </c>
      <c r="B345" s="173" t="s">
        <v>2956</v>
      </c>
      <c r="C345" s="182" t="str">
        <f t="array" ref="C345">_xlfn.XLOOKUP(G345,DATABASE!$A$2:$A$806,DATABASE!$B$2:$B$806)</f>
        <v>Kantor Kas Mall Pelayanan Publik Probolinggo, GOR A Yani , Jl. Dr.Sutomo No.60, Tisnonegaran Probolinggo</v>
      </c>
      <c r="D345" s="184" t="str">
        <f t="array" ref="D345">_xlfn.XLOOKUP(G345,DATABASE!$A$2:$A$808,DATABASE!$C$2:$C$808)</f>
        <v>KANTOR KAS</v>
      </c>
      <c r="E345" s="184" t="s">
        <v>351</v>
      </c>
      <c r="F345" s="184" t="s">
        <v>243</v>
      </c>
      <c r="G345" s="184" t="s">
        <v>2254</v>
      </c>
      <c r="H345" s="184">
        <v>202512.0</v>
      </c>
      <c r="I345" s="184" t="s">
        <v>461</v>
      </c>
      <c r="J345" s="182"/>
      <c r="K345" s="184"/>
      <c r="L345" s="294" t="s">
        <v>2256</v>
      </c>
      <c r="M345" s="295" t="s">
        <v>3177</v>
      </c>
      <c r="N345" s="191"/>
      <c r="O345" s="192">
        <v>1.91625</v>
      </c>
      <c r="P345" s="194"/>
      <c r="Q345" s="195">
        <f t="shared" ref="Q345:R345" si="385">(O345*24*3600*30/8)/100000</f>
        <v>6.20865</v>
      </c>
      <c r="R345" s="195">
        <f t="shared" si="385"/>
        <v>0</v>
      </c>
      <c r="S345" s="200">
        <v>0.0</v>
      </c>
      <c r="T345" s="201">
        <f t="shared" si="14"/>
        <v>1</v>
      </c>
      <c r="U345" s="201">
        <v>0.99</v>
      </c>
      <c r="V345" s="182">
        <v>720.0</v>
      </c>
      <c r="W345" s="182">
        <f t="shared" si="3"/>
        <v>0</v>
      </c>
      <c r="X345" s="203" t="s">
        <v>291</v>
      </c>
      <c r="Y345" s="204">
        <v>2319819.0</v>
      </c>
      <c r="Z345" s="182"/>
      <c r="AA345" s="182"/>
      <c r="AB345" s="182"/>
      <c r="AC345" s="182"/>
      <c r="AD345" s="182"/>
      <c r="AE345" s="206">
        <f t="shared" si="151"/>
        <v>2319819</v>
      </c>
      <c r="AF345" s="207">
        <f t="shared" si="5"/>
        <v>2319819</v>
      </c>
      <c r="AG345" s="184"/>
      <c r="AH345" s="184"/>
      <c r="AI345" s="184"/>
      <c r="AJ345" s="210" t="s">
        <v>2254</v>
      </c>
      <c r="AK345" s="38" t="s">
        <v>461</v>
      </c>
      <c r="AL345" s="38"/>
      <c r="AM345" s="38" t="str">
        <f t="shared" si="386"/>
        <v>#REF!</v>
      </c>
      <c r="AN345" s="38" t="str">
        <f t="shared" si="360"/>
        <v>#REF!</v>
      </c>
      <c r="AO345" s="42">
        <v>2319819.0</v>
      </c>
      <c r="AP345" s="215" t="b">
        <f t="shared" si="8"/>
        <v>1</v>
      </c>
      <c r="AQ345" s="211"/>
      <c r="AR345" s="216">
        <f t="shared" si="9"/>
        <v>0</v>
      </c>
      <c r="AS345" s="217">
        <f t="shared" si="10"/>
        <v>0</v>
      </c>
      <c r="AT345" s="218">
        <f t="shared" si="11"/>
        <v>0</v>
      </c>
      <c r="AU345" s="373"/>
      <c r="AV345" s="46"/>
      <c r="AW345" s="46"/>
      <c r="AX345" s="46"/>
      <c r="AY345" s="46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56"/>
      <c r="BW345" s="56"/>
      <c r="BX345" s="56"/>
      <c r="BY345" s="56"/>
      <c r="BZ345" s="56"/>
      <c r="CA345" s="56"/>
      <c r="CB345" s="56"/>
      <c r="CC345" s="56"/>
      <c r="CD345" s="56"/>
    </row>
    <row r="346" ht="22.5" customHeight="1">
      <c r="A346" s="170">
        <f t="shared" si="12"/>
        <v>341</v>
      </c>
      <c r="B346" s="173" t="s">
        <v>2956</v>
      </c>
      <c r="C346" s="182" t="str">
        <f t="array" ref="C346">_xlfn.XLOOKUP(G346,DATABASE!$A$2:$A$806,DATABASE!$B$2:$B$806)</f>
        <v>Capem Leces</v>
      </c>
      <c r="D346" s="184" t="str">
        <f t="array" ref="D346">_xlfn.XLOOKUP(G346,DATABASE!$A$2:$A$808,DATABASE!$C$2:$C$808)</f>
        <v>CAPEM</v>
      </c>
      <c r="E346" s="184" t="s">
        <v>351</v>
      </c>
      <c r="F346" s="184" t="s">
        <v>243</v>
      </c>
      <c r="G346" s="184" t="s">
        <v>1133</v>
      </c>
      <c r="H346" s="184">
        <v>202512.0</v>
      </c>
      <c r="I346" s="184" t="s">
        <v>753</v>
      </c>
      <c r="J346" s="182"/>
      <c r="K346" s="184"/>
      <c r="L346" s="294" t="s">
        <v>1135</v>
      </c>
      <c r="M346" s="303">
        <v>42186.0</v>
      </c>
      <c r="N346" s="191"/>
      <c r="O346" s="192">
        <v>17.79</v>
      </c>
      <c r="P346" s="194"/>
      <c r="Q346" s="195">
        <f t="shared" ref="Q346:R346" si="387">(O346*24*3600*30/8)/100000</f>
        <v>57.6396</v>
      </c>
      <c r="R346" s="195">
        <f t="shared" si="387"/>
        <v>0</v>
      </c>
      <c r="S346" s="200">
        <v>0.0</v>
      </c>
      <c r="T346" s="201">
        <f t="shared" si="14"/>
        <v>1</v>
      </c>
      <c r="U346" s="201">
        <v>0.99</v>
      </c>
      <c r="V346" s="182">
        <v>720.0</v>
      </c>
      <c r="W346" s="182">
        <f t="shared" si="3"/>
        <v>0</v>
      </c>
      <c r="X346" s="203" t="s">
        <v>291</v>
      </c>
      <c r="Y346" s="204">
        <v>2792792.0</v>
      </c>
      <c r="Z346" s="182"/>
      <c r="AA346" s="182"/>
      <c r="AB346" s="182"/>
      <c r="AC346" s="182"/>
      <c r="AD346" s="182"/>
      <c r="AE346" s="206">
        <f t="shared" si="151"/>
        <v>2792792</v>
      </c>
      <c r="AF346" s="207">
        <f t="shared" si="5"/>
        <v>2792792</v>
      </c>
      <c r="AG346" s="184"/>
      <c r="AH346" s="184"/>
      <c r="AI346" s="184"/>
      <c r="AJ346" s="210" t="s">
        <v>1133</v>
      </c>
      <c r="AK346" s="38" t="s">
        <v>753</v>
      </c>
      <c r="AL346" s="38"/>
      <c r="AM346" s="38" t="str">
        <f t="shared" si="386"/>
        <v>#REF!</v>
      </c>
      <c r="AN346" s="38" t="str">
        <f t="shared" si="360"/>
        <v>#REF!</v>
      </c>
      <c r="AO346" s="42">
        <v>2792792.0</v>
      </c>
      <c r="AP346" s="215" t="b">
        <f t="shared" si="8"/>
        <v>1</v>
      </c>
      <c r="AQ346" s="211"/>
      <c r="AR346" s="216">
        <f t="shared" si="9"/>
        <v>0</v>
      </c>
      <c r="AS346" s="217">
        <f t="shared" si="10"/>
        <v>0</v>
      </c>
      <c r="AT346" s="218">
        <f t="shared" si="11"/>
        <v>0</v>
      </c>
      <c r="AU346" s="373"/>
      <c r="AV346" s="46"/>
      <c r="AW346" s="46"/>
      <c r="AX346" s="46"/>
      <c r="AY346" s="46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56"/>
      <c r="BW346" s="56"/>
      <c r="BX346" s="56"/>
      <c r="BY346" s="56"/>
      <c r="BZ346" s="56"/>
      <c r="CA346" s="56"/>
      <c r="CB346" s="56"/>
      <c r="CC346" s="56"/>
      <c r="CD346" s="56"/>
    </row>
    <row r="347" ht="22.5" customHeight="1">
      <c r="A347" s="170">
        <f t="shared" si="12"/>
        <v>342</v>
      </c>
      <c r="B347" s="173" t="s">
        <v>2956</v>
      </c>
      <c r="C347" s="182" t="str">
        <f t="array" ref="C347">_xlfn.XLOOKUP(G347,DATABASE!$A$2:$A$806,DATABASE!$B$2:$B$806)</f>
        <v>Kantor Kas RSUD Moch Saleh,Jl. M. Panjaitan No. 65, Sukabumi, Kec Mayangan Probolinggo</v>
      </c>
      <c r="D347" s="184" t="str">
        <f t="array" ref="D347">_xlfn.XLOOKUP(G347,DATABASE!$A$2:$A$808,DATABASE!$C$2:$C$808)</f>
        <v>KANTOR KAS</v>
      </c>
      <c r="E347" s="184" t="s">
        <v>351</v>
      </c>
      <c r="F347" s="184" t="s">
        <v>243</v>
      </c>
      <c r="G347" s="184" t="s">
        <v>2467</v>
      </c>
      <c r="H347" s="184">
        <v>202512.0</v>
      </c>
      <c r="I347" s="184" t="s">
        <v>461</v>
      </c>
      <c r="J347" s="182"/>
      <c r="K347" s="184"/>
      <c r="L347" s="294" t="s">
        <v>2469</v>
      </c>
      <c r="M347" s="303">
        <v>44203.0</v>
      </c>
      <c r="N347" s="191"/>
      <c r="O347" s="192">
        <v>3.96</v>
      </c>
      <c r="P347" s="194"/>
      <c r="Q347" s="195">
        <f t="shared" ref="Q347:R347" si="388">(O347*24*3600*30/8)/100000</f>
        <v>12.8304</v>
      </c>
      <c r="R347" s="195">
        <f t="shared" si="388"/>
        <v>0</v>
      </c>
      <c r="S347" s="200">
        <v>0.0</v>
      </c>
      <c r="T347" s="201">
        <f t="shared" si="14"/>
        <v>1</v>
      </c>
      <c r="U347" s="201">
        <v>0.99</v>
      </c>
      <c r="V347" s="182">
        <v>720.0</v>
      </c>
      <c r="W347" s="182">
        <f t="shared" si="3"/>
        <v>0</v>
      </c>
      <c r="X347" s="203" t="s">
        <v>291</v>
      </c>
      <c r="Y347" s="204">
        <v>2319819.0</v>
      </c>
      <c r="Z347" s="182"/>
      <c r="AA347" s="182"/>
      <c r="AB347" s="182"/>
      <c r="AC347" s="182"/>
      <c r="AD347" s="182"/>
      <c r="AE347" s="206">
        <f t="shared" si="151"/>
        <v>2319819</v>
      </c>
      <c r="AF347" s="207">
        <f t="shared" si="5"/>
        <v>2319819</v>
      </c>
      <c r="AG347" s="184"/>
      <c r="AH347" s="184"/>
      <c r="AI347" s="184"/>
      <c r="AJ347" s="210" t="s">
        <v>2467</v>
      </c>
      <c r="AK347" s="38" t="s">
        <v>461</v>
      </c>
      <c r="AL347" s="38"/>
      <c r="AM347" s="38" t="s">
        <v>461</v>
      </c>
      <c r="AN347" s="38" t="b">
        <f t="shared" si="360"/>
        <v>1</v>
      </c>
      <c r="AO347" s="42">
        <v>2319819.0</v>
      </c>
      <c r="AP347" s="215" t="b">
        <f t="shared" si="8"/>
        <v>1</v>
      </c>
      <c r="AQ347" s="211"/>
      <c r="AR347" s="216">
        <f t="shared" si="9"/>
        <v>0</v>
      </c>
      <c r="AS347" s="217">
        <f t="shared" si="10"/>
        <v>0</v>
      </c>
      <c r="AT347" s="218">
        <f t="shared" si="11"/>
        <v>0</v>
      </c>
      <c r="AU347" s="373"/>
      <c r="AV347" s="46"/>
      <c r="AW347" s="46"/>
      <c r="AX347" s="46"/>
      <c r="AY347" s="46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56"/>
      <c r="BW347" s="56"/>
      <c r="BX347" s="56"/>
      <c r="BY347" s="56"/>
      <c r="BZ347" s="56"/>
      <c r="CA347" s="56"/>
      <c r="CB347" s="56"/>
      <c r="CC347" s="56"/>
      <c r="CD347" s="56"/>
    </row>
    <row r="348" ht="22.5" customHeight="1">
      <c r="A348" s="170">
        <f t="shared" si="12"/>
        <v>343</v>
      </c>
      <c r="B348" s="173" t="s">
        <v>2956</v>
      </c>
      <c r="C348" s="182" t="str">
        <f t="array" ref="C348">_xlfn.XLOOKUP(G348,DATABASE!$A$2:$A$806,DATABASE!$B$2:$B$806)</f>
        <v>Capem Gatot Subroto , Jl. Gatot Subroto No. 35, Kelurahan Jati, Kec Mayangan,Probolinggo</v>
      </c>
      <c r="D348" s="184" t="str">
        <f t="array" ref="D348">_xlfn.XLOOKUP(G348,DATABASE!$A$2:$A$808,DATABASE!$C$2:$C$808)</f>
        <v>CAPEM</v>
      </c>
      <c r="E348" s="184" t="s">
        <v>351</v>
      </c>
      <c r="F348" s="184" t="s">
        <v>243</v>
      </c>
      <c r="G348" s="184" t="s">
        <v>1322</v>
      </c>
      <c r="H348" s="184">
        <v>202512.0</v>
      </c>
      <c r="I348" s="184" t="s">
        <v>753</v>
      </c>
      <c r="J348" s="182"/>
      <c r="K348" s="184"/>
      <c r="L348" s="294" t="s">
        <v>1324</v>
      </c>
      <c r="M348" s="295" t="s">
        <v>579</v>
      </c>
      <c r="N348" s="191"/>
      <c r="O348" s="192">
        <v>16.61</v>
      </c>
      <c r="P348" s="194"/>
      <c r="Q348" s="195">
        <f t="shared" ref="Q348:R348" si="389">(O348*24*3600*30/8)/100000</f>
        <v>53.8164</v>
      </c>
      <c r="R348" s="195">
        <f t="shared" si="389"/>
        <v>0</v>
      </c>
      <c r="S348" s="200">
        <v>0.0</v>
      </c>
      <c r="T348" s="201">
        <f t="shared" si="14"/>
        <v>1</v>
      </c>
      <c r="U348" s="201">
        <v>0.99</v>
      </c>
      <c r="V348" s="182">
        <v>720.0</v>
      </c>
      <c r="W348" s="182">
        <f t="shared" si="3"/>
        <v>0</v>
      </c>
      <c r="X348" s="203" t="s">
        <v>291</v>
      </c>
      <c r="Y348" s="204">
        <v>2792792.0</v>
      </c>
      <c r="Z348" s="182"/>
      <c r="AA348" s="182"/>
      <c r="AB348" s="182"/>
      <c r="AC348" s="182"/>
      <c r="AD348" s="182"/>
      <c r="AE348" s="206">
        <f t="shared" si="151"/>
        <v>2792792</v>
      </c>
      <c r="AF348" s="207">
        <f t="shared" si="5"/>
        <v>2792792</v>
      </c>
      <c r="AG348" s="184"/>
      <c r="AH348" s="184"/>
      <c r="AI348" s="184"/>
      <c r="AJ348" s="210" t="s">
        <v>1322</v>
      </c>
      <c r="AK348" s="38" t="s">
        <v>753</v>
      </c>
      <c r="AL348" s="38"/>
      <c r="AM348" s="41" t="s">
        <v>753</v>
      </c>
      <c r="AN348" s="38" t="b">
        <f t="shared" si="360"/>
        <v>1</v>
      </c>
      <c r="AO348" s="42">
        <v>2792792.0</v>
      </c>
      <c r="AP348" s="215" t="b">
        <f t="shared" si="8"/>
        <v>1</v>
      </c>
      <c r="AQ348" s="211"/>
      <c r="AR348" s="216">
        <f t="shared" si="9"/>
        <v>0</v>
      </c>
      <c r="AS348" s="217">
        <f t="shared" si="10"/>
        <v>0</v>
      </c>
      <c r="AT348" s="218">
        <f t="shared" si="11"/>
        <v>0</v>
      </c>
      <c r="AU348" s="373"/>
      <c r="AV348" s="46"/>
      <c r="AW348" s="46"/>
      <c r="AX348" s="46"/>
      <c r="AY348" s="46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56"/>
      <c r="BW348" s="56"/>
      <c r="BX348" s="56"/>
      <c r="BY348" s="56"/>
      <c r="BZ348" s="56"/>
      <c r="CA348" s="56"/>
      <c r="CB348" s="56"/>
      <c r="CC348" s="56"/>
      <c r="CD348" s="56"/>
    </row>
    <row r="349" ht="22.5" customHeight="1">
      <c r="A349" s="170">
        <f t="shared" si="12"/>
        <v>344</v>
      </c>
      <c r="B349" s="173" t="s">
        <v>2956</v>
      </c>
      <c r="C349" s="182" t="str">
        <f t="array" ref="C349">_xlfn.XLOOKUP(G349,DATABASE!$A$2:$A$806,DATABASE!$B$2:$B$806)</f>
        <v>ATM RSIA Muhammadiyah, Raya Panglima Sudirman No.65, Probolinggo</v>
      </c>
      <c r="D349" s="184" t="str">
        <f t="array" ref="D349">_xlfn.XLOOKUP(G349,DATABASE!$A$2:$A$808,DATABASE!$C$2:$C$808)</f>
        <v>ATM</v>
      </c>
      <c r="E349" s="184" t="s">
        <v>351</v>
      </c>
      <c r="F349" s="184" t="s">
        <v>243</v>
      </c>
      <c r="G349" s="184" t="s">
        <v>2585</v>
      </c>
      <c r="H349" s="184">
        <v>202512.0</v>
      </c>
      <c r="I349" s="184" t="s">
        <v>1258</v>
      </c>
      <c r="J349" s="182"/>
      <c r="K349" s="184"/>
      <c r="L349" s="294" t="s">
        <v>2587</v>
      </c>
      <c r="M349" s="303">
        <v>44721.0</v>
      </c>
      <c r="N349" s="191"/>
      <c r="O349" s="192">
        <v>1.17736</v>
      </c>
      <c r="P349" s="194"/>
      <c r="Q349" s="195">
        <f t="shared" ref="Q349:R349" si="390">(O349*24*3600*30/8)/100000</f>
        <v>3.8146464</v>
      </c>
      <c r="R349" s="195">
        <f t="shared" si="390"/>
        <v>0</v>
      </c>
      <c r="S349" s="200">
        <v>0.0</v>
      </c>
      <c r="T349" s="201">
        <f t="shared" si="14"/>
        <v>1</v>
      </c>
      <c r="U349" s="201">
        <v>0.99</v>
      </c>
      <c r="V349" s="182">
        <v>720.0</v>
      </c>
      <c r="W349" s="182">
        <f t="shared" si="3"/>
        <v>0</v>
      </c>
      <c r="X349" s="203" t="s">
        <v>291</v>
      </c>
      <c r="Y349" s="204">
        <v>1300000.0</v>
      </c>
      <c r="Z349" s="182"/>
      <c r="AA349" s="182"/>
      <c r="AB349" s="182"/>
      <c r="AC349" s="182"/>
      <c r="AD349" s="182"/>
      <c r="AE349" s="206">
        <f t="shared" si="151"/>
        <v>1300000</v>
      </c>
      <c r="AF349" s="207">
        <f t="shared" si="5"/>
        <v>1300000</v>
      </c>
      <c r="AG349" s="184"/>
      <c r="AH349" s="184"/>
      <c r="AI349" s="184"/>
      <c r="AJ349" s="210" t="s">
        <v>2585</v>
      </c>
      <c r="AK349" s="38" t="s">
        <v>1258</v>
      </c>
      <c r="AL349" s="38"/>
      <c r="AM349" s="41" t="s">
        <v>1258</v>
      </c>
      <c r="AN349" s="38" t="b">
        <f t="shared" si="360"/>
        <v>1</v>
      </c>
      <c r="AO349" s="42">
        <v>1300000.0</v>
      </c>
      <c r="AP349" s="215" t="b">
        <f t="shared" si="8"/>
        <v>1</v>
      </c>
      <c r="AQ349" s="211"/>
      <c r="AR349" s="216">
        <f t="shared" si="9"/>
        <v>0</v>
      </c>
      <c r="AS349" s="217">
        <f t="shared" si="10"/>
        <v>0</v>
      </c>
      <c r="AT349" s="218">
        <f t="shared" si="11"/>
        <v>0</v>
      </c>
      <c r="AU349" s="373"/>
      <c r="AV349" s="46"/>
      <c r="AW349" s="46"/>
      <c r="AX349" s="46"/>
      <c r="AY349" s="46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56"/>
      <c r="BW349" s="56"/>
      <c r="BX349" s="56"/>
      <c r="BY349" s="56"/>
      <c r="BZ349" s="56"/>
      <c r="CA349" s="56"/>
      <c r="CB349" s="56"/>
      <c r="CC349" s="56"/>
      <c r="CD349" s="56"/>
    </row>
    <row r="350" ht="22.5" customHeight="1">
      <c r="A350" s="170">
        <f t="shared" si="12"/>
        <v>345</v>
      </c>
      <c r="B350" s="173" t="s">
        <v>2956</v>
      </c>
      <c r="C350" s="182" t="str">
        <f t="array" ref="C350">_xlfn.XLOOKUP(G350,DATABASE!$A$2:$A$806,DATABASE!$B$2:$B$806)</f>
        <v>Payment Point Universitas Pancamarga , Jl. Yos Sudarso, No. 107, Pabean, Dringu, Probolinggo</v>
      </c>
      <c r="D350" s="184" t="str">
        <f t="array" ref="D350">_xlfn.XLOOKUP(G350,DATABASE!$A$2:$A$808,DATABASE!$C$2:$C$808)</f>
        <v>PAYMENT POINT</v>
      </c>
      <c r="E350" s="184" t="s">
        <v>351</v>
      </c>
      <c r="F350" s="184" t="s">
        <v>243</v>
      </c>
      <c r="G350" s="184" t="s">
        <v>2598</v>
      </c>
      <c r="H350" s="184">
        <v>202512.0</v>
      </c>
      <c r="I350" s="184" t="s">
        <v>461</v>
      </c>
      <c r="J350" s="182"/>
      <c r="K350" s="184"/>
      <c r="L350" s="294" t="s">
        <v>2600</v>
      </c>
      <c r="M350" s="295" t="s">
        <v>3179</v>
      </c>
      <c r="N350" s="191"/>
      <c r="O350" s="192">
        <v>0.17016</v>
      </c>
      <c r="P350" s="194"/>
      <c r="Q350" s="195">
        <f t="shared" ref="Q350:R350" si="391">(O350*24*3600*30/8)/100000</f>
        <v>0.5513184</v>
      </c>
      <c r="R350" s="195">
        <f t="shared" si="391"/>
        <v>0</v>
      </c>
      <c r="S350" s="200">
        <v>0.0</v>
      </c>
      <c r="T350" s="201">
        <f t="shared" si="14"/>
        <v>1</v>
      </c>
      <c r="U350" s="201">
        <v>0.99</v>
      </c>
      <c r="V350" s="182">
        <v>720.0</v>
      </c>
      <c r="W350" s="182">
        <f t="shared" si="3"/>
        <v>0</v>
      </c>
      <c r="X350" s="203" t="s">
        <v>291</v>
      </c>
      <c r="Y350" s="204">
        <v>2319819.0</v>
      </c>
      <c r="Z350" s="182"/>
      <c r="AA350" s="182"/>
      <c r="AB350" s="182"/>
      <c r="AC350" s="182"/>
      <c r="AD350" s="182"/>
      <c r="AE350" s="206">
        <f t="shared" si="151"/>
        <v>2319819</v>
      </c>
      <c r="AF350" s="207">
        <f t="shared" si="5"/>
        <v>2319819</v>
      </c>
      <c r="AG350" s="184"/>
      <c r="AH350" s="184"/>
      <c r="AI350" s="184"/>
      <c r="AJ350" s="210" t="s">
        <v>2598</v>
      </c>
      <c r="AK350" s="38" t="s">
        <v>461</v>
      </c>
      <c r="AL350" s="38"/>
      <c r="AM350" s="38" t="s">
        <v>461</v>
      </c>
      <c r="AN350" s="38" t="b">
        <f t="shared" si="360"/>
        <v>1</v>
      </c>
      <c r="AO350" s="42">
        <v>2319819.0</v>
      </c>
      <c r="AP350" s="215" t="b">
        <f t="shared" si="8"/>
        <v>1</v>
      </c>
      <c r="AQ350" s="211"/>
      <c r="AR350" s="216">
        <f t="shared" si="9"/>
        <v>0</v>
      </c>
      <c r="AS350" s="217">
        <f t="shared" si="10"/>
        <v>0</v>
      </c>
      <c r="AT350" s="218">
        <f t="shared" si="11"/>
        <v>0</v>
      </c>
      <c r="AU350" s="373"/>
      <c r="AV350" s="46"/>
      <c r="AW350" s="46"/>
      <c r="AX350" s="46"/>
      <c r="AY350" s="46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56"/>
      <c r="BW350" s="56"/>
      <c r="BX350" s="56"/>
      <c r="BY350" s="56"/>
      <c r="BZ350" s="56"/>
      <c r="CA350" s="56"/>
      <c r="CB350" s="56"/>
      <c r="CC350" s="56"/>
      <c r="CD350" s="56"/>
    </row>
    <row r="351" ht="22.5" customHeight="1">
      <c r="A351" s="170">
        <f t="shared" si="12"/>
        <v>346</v>
      </c>
      <c r="B351" s="173" t="s">
        <v>2956</v>
      </c>
      <c r="C351" s="182" t="str">
        <f t="array" ref="C351">_xlfn.XLOOKUP(G351,DATABASE!$A$2:$A$806,DATABASE!$B$2:$B$806)</f>
        <v>ATM Alun-Alun Kota Probolinggo, JL. Ahmad Yani 103 Probolinggo</v>
      </c>
      <c r="D351" s="184" t="str">
        <f t="array" ref="D351">_xlfn.XLOOKUP(G351,DATABASE!$A$2:$A$808,DATABASE!$C$2:$C$808)</f>
        <v>ATM</v>
      </c>
      <c r="E351" s="184" t="s">
        <v>351</v>
      </c>
      <c r="F351" s="184" t="s">
        <v>243</v>
      </c>
      <c r="G351" s="184" t="s">
        <v>523</v>
      </c>
      <c r="H351" s="184">
        <v>202512.0</v>
      </c>
      <c r="I351" s="184" t="s">
        <v>1258</v>
      </c>
      <c r="J351" s="182"/>
      <c r="K351" s="184"/>
      <c r="L351" s="294" t="s">
        <v>525</v>
      </c>
      <c r="M351" s="295" t="s">
        <v>3180</v>
      </c>
      <c r="N351" s="191"/>
      <c r="O351" s="192">
        <v>39.25</v>
      </c>
      <c r="P351" s="194"/>
      <c r="Q351" s="195">
        <f t="shared" ref="Q351:R351" si="392">(O351*24*3600*30/8)/100000</f>
        <v>127.17</v>
      </c>
      <c r="R351" s="195">
        <f t="shared" si="392"/>
        <v>0</v>
      </c>
      <c r="S351" s="200">
        <v>0.0</v>
      </c>
      <c r="T351" s="201">
        <f t="shared" si="14"/>
        <v>1</v>
      </c>
      <c r="U351" s="201">
        <v>0.99</v>
      </c>
      <c r="V351" s="182">
        <v>720.0</v>
      </c>
      <c r="W351" s="182">
        <f t="shared" si="3"/>
        <v>0</v>
      </c>
      <c r="X351" s="203" t="s">
        <v>291</v>
      </c>
      <c r="Y351" s="204">
        <v>1300000.0</v>
      </c>
      <c r="Z351" s="182"/>
      <c r="AA351" s="182"/>
      <c r="AB351" s="182"/>
      <c r="AC351" s="182"/>
      <c r="AD351" s="182"/>
      <c r="AE351" s="206">
        <f t="shared" si="151"/>
        <v>1300000</v>
      </c>
      <c r="AF351" s="207">
        <f t="shared" si="5"/>
        <v>1300000</v>
      </c>
      <c r="AG351" s="184"/>
      <c r="AH351" s="184"/>
      <c r="AI351" s="184"/>
      <c r="AJ351" s="210" t="s">
        <v>523</v>
      </c>
      <c r="AK351" s="38" t="s">
        <v>1258</v>
      </c>
      <c r="AL351" s="38"/>
      <c r="AM351" s="41" t="s">
        <v>1258</v>
      </c>
      <c r="AN351" s="38" t="b">
        <f t="shared" si="360"/>
        <v>1</v>
      </c>
      <c r="AO351" s="42">
        <v>1300000.0</v>
      </c>
      <c r="AP351" s="215" t="b">
        <f t="shared" si="8"/>
        <v>1</v>
      </c>
      <c r="AQ351" s="211"/>
      <c r="AR351" s="216">
        <f t="shared" si="9"/>
        <v>0</v>
      </c>
      <c r="AS351" s="217">
        <f t="shared" si="10"/>
        <v>0</v>
      </c>
      <c r="AT351" s="218">
        <f t="shared" si="11"/>
        <v>0</v>
      </c>
      <c r="AU351" s="373"/>
      <c r="AV351" s="46"/>
      <c r="AW351" s="46"/>
      <c r="AX351" s="46"/>
      <c r="AY351" s="46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56"/>
      <c r="BW351" s="56"/>
      <c r="BX351" s="56"/>
      <c r="BY351" s="56"/>
      <c r="BZ351" s="56"/>
      <c r="CA351" s="56"/>
      <c r="CB351" s="56"/>
      <c r="CC351" s="56"/>
      <c r="CD351" s="56"/>
    </row>
    <row r="352" ht="22.5" customHeight="1">
      <c r="A352" s="170">
        <f t="shared" si="12"/>
        <v>347</v>
      </c>
      <c r="B352" s="173" t="s">
        <v>2968</v>
      </c>
      <c r="C352" s="182" t="str">
        <f t="array" ref="C352">_xlfn.XLOOKUP(G352,DATABASE!$A$2:$A$806,DATABASE!$B$2:$B$806)</f>
        <v>Cabang Kraksaan,Jl. Panglima Sudirman NO. 144 Kraksan Probolinggo</v>
      </c>
      <c r="D352" s="184" t="str">
        <f t="array" ref="D352">_xlfn.XLOOKUP(G352,DATABASE!$A$2:$A$808,DATABASE!$C$2:$C$808)</f>
        <v>CABANG</v>
      </c>
      <c r="E352" s="184" t="s">
        <v>351</v>
      </c>
      <c r="F352" s="184" t="s">
        <v>243</v>
      </c>
      <c r="G352" s="184" t="s">
        <v>926</v>
      </c>
      <c r="H352" s="184">
        <v>202512.0</v>
      </c>
      <c r="I352" s="184" t="s">
        <v>575</v>
      </c>
      <c r="J352" s="182"/>
      <c r="K352" s="184"/>
      <c r="L352" s="294" t="s">
        <v>928</v>
      </c>
      <c r="M352" s="295" t="s">
        <v>3181</v>
      </c>
      <c r="N352" s="191"/>
      <c r="O352" s="192">
        <v>0.28149</v>
      </c>
      <c r="P352" s="194"/>
      <c r="Q352" s="195">
        <f t="shared" ref="Q352:R352" si="393">(O352*24*3600*30/8)/100000</f>
        <v>0.9120276</v>
      </c>
      <c r="R352" s="195">
        <f t="shared" si="393"/>
        <v>0</v>
      </c>
      <c r="S352" s="200">
        <v>0.0</v>
      </c>
      <c r="T352" s="201">
        <f t="shared" si="14"/>
        <v>1</v>
      </c>
      <c r="U352" s="201">
        <v>0.99</v>
      </c>
      <c r="V352" s="182">
        <v>720.0</v>
      </c>
      <c r="W352" s="182">
        <f t="shared" si="3"/>
        <v>0</v>
      </c>
      <c r="X352" s="203" t="s">
        <v>291</v>
      </c>
      <c r="Y352" s="204">
        <v>3671171.0</v>
      </c>
      <c r="Z352" s="182"/>
      <c r="AA352" s="182"/>
      <c r="AB352" s="182"/>
      <c r="AC352" s="182"/>
      <c r="AD352" s="182"/>
      <c r="AE352" s="206">
        <f t="shared" si="151"/>
        <v>3671171</v>
      </c>
      <c r="AF352" s="207">
        <f t="shared" si="5"/>
        <v>3671171</v>
      </c>
      <c r="AG352" s="207">
        <v>3.3015307E7</v>
      </c>
      <c r="AH352" s="184"/>
      <c r="AI352" s="184"/>
      <c r="AJ352" s="210" t="s">
        <v>926</v>
      </c>
      <c r="AK352" s="38" t="s">
        <v>575</v>
      </c>
      <c r="AL352" s="38"/>
      <c r="AM352" s="38" t="str">
        <f t="shared" ref="AM352:AM356" si="395">VLOOKUP(AJ352,'[1]Master Jaringan Des 2025(792)'!$D$2:$E$795,2,0)</f>
        <v>#REF!</v>
      </c>
      <c r="AN352" s="38" t="str">
        <f t="shared" si="360"/>
        <v>#REF!</v>
      </c>
      <c r="AO352" s="42">
        <v>3671171.0</v>
      </c>
      <c r="AP352" s="215" t="b">
        <f t="shared" si="8"/>
        <v>1</v>
      </c>
      <c r="AQ352" s="211"/>
      <c r="AR352" s="216">
        <f t="shared" si="9"/>
        <v>0</v>
      </c>
      <c r="AS352" s="217">
        <f t="shared" si="10"/>
        <v>0</v>
      </c>
      <c r="AT352" s="218">
        <f t="shared" si="11"/>
        <v>0</v>
      </c>
      <c r="AU352" s="533"/>
      <c r="AV352" s="46"/>
      <c r="AW352" s="46"/>
      <c r="AX352" s="46"/>
      <c r="AY352" s="46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56"/>
      <c r="BW352" s="56"/>
      <c r="BX352" s="56"/>
      <c r="BY352" s="56"/>
      <c r="BZ352" s="56"/>
      <c r="CA352" s="56"/>
      <c r="CB352" s="56"/>
      <c r="CC352" s="56"/>
      <c r="CD352" s="56"/>
    </row>
    <row r="353" ht="22.5" customHeight="1">
      <c r="A353" s="170">
        <f t="shared" si="12"/>
        <v>348</v>
      </c>
      <c r="B353" s="173" t="s">
        <v>2968</v>
      </c>
      <c r="C353" s="182" t="str">
        <f t="array" ref="C353">_xlfn.XLOOKUP(G353,DATABASE!$A$2:$A$806,DATABASE!$B$2:$B$806)</f>
        <v>Kantor Kas RSUD Waluyo Jati , Jl. Dr. Sutomo Kraksaan</v>
      </c>
      <c r="D353" s="184" t="str">
        <f t="array" ref="D353">_xlfn.XLOOKUP(G353,DATABASE!$A$2:$A$808,DATABASE!$C$2:$C$808)</f>
        <v>KANTOR KAS</v>
      </c>
      <c r="E353" s="184" t="s">
        <v>351</v>
      </c>
      <c r="F353" s="184" t="s">
        <v>243</v>
      </c>
      <c r="G353" s="184" t="s">
        <v>1637</v>
      </c>
      <c r="H353" s="184">
        <v>202512.0</v>
      </c>
      <c r="I353" s="184" t="s">
        <v>2971</v>
      </c>
      <c r="J353" s="182"/>
      <c r="K353" s="184"/>
      <c r="L353" s="294" t="s">
        <v>1640</v>
      </c>
      <c r="M353" s="303">
        <v>42248.0</v>
      </c>
      <c r="N353" s="191"/>
      <c r="O353" s="192">
        <v>6.56</v>
      </c>
      <c r="P353" s="194"/>
      <c r="Q353" s="195">
        <f t="shared" ref="Q353:R353" si="394">(O353*24*3600*30/8)/100000</f>
        <v>21.2544</v>
      </c>
      <c r="R353" s="195">
        <f t="shared" si="394"/>
        <v>0</v>
      </c>
      <c r="S353" s="200">
        <v>0.0</v>
      </c>
      <c r="T353" s="201">
        <f t="shared" si="14"/>
        <v>1</v>
      </c>
      <c r="U353" s="201">
        <v>0.99</v>
      </c>
      <c r="V353" s="182">
        <v>720.0</v>
      </c>
      <c r="W353" s="182">
        <f t="shared" si="3"/>
        <v>0</v>
      </c>
      <c r="X353" s="203" t="s">
        <v>291</v>
      </c>
      <c r="Y353" s="204">
        <v>2319819.0</v>
      </c>
      <c r="Z353" s="182"/>
      <c r="AA353" s="182"/>
      <c r="AB353" s="182"/>
      <c r="AC353" s="182"/>
      <c r="AD353" s="182"/>
      <c r="AE353" s="206">
        <f t="shared" si="151"/>
        <v>2319819</v>
      </c>
      <c r="AF353" s="207">
        <f t="shared" si="5"/>
        <v>2319819</v>
      </c>
      <c r="AG353" s="184"/>
      <c r="AH353" s="184"/>
      <c r="AI353" s="184"/>
      <c r="AJ353" s="210" t="s">
        <v>1637</v>
      </c>
      <c r="AK353" s="38" t="s">
        <v>461</v>
      </c>
      <c r="AL353" s="38"/>
      <c r="AM353" s="38" t="str">
        <f t="shared" si="395"/>
        <v>#REF!</v>
      </c>
      <c r="AN353" s="38" t="str">
        <f t="shared" si="360"/>
        <v>#REF!</v>
      </c>
      <c r="AO353" s="42">
        <v>2319819.0</v>
      </c>
      <c r="AP353" s="215" t="b">
        <f t="shared" si="8"/>
        <v>1</v>
      </c>
      <c r="AQ353" s="211"/>
      <c r="AR353" s="216">
        <f t="shared" si="9"/>
        <v>0</v>
      </c>
      <c r="AS353" s="217">
        <f t="shared" si="10"/>
        <v>0</v>
      </c>
      <c r="AT353" s="218">
        <f t="shared" si="11"/>
        <v>0</v>
      </c>
      <c r="AU353" s="453"/>
      <c r="AV353" s="46"/>
      <c r="AW353" s="46"/>
      <c r="AX353" s="46"/>
      <c r="AY353" s="46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56"/>
      <c r="BW353" s="56"/>
      <c r="BX353" s="56"/>
      <c r="BY353" s="56"/>
      <c r="BZ353" s="56"/>
      <c r="CA353" s="56"/>
      <c r="CB353" s="56"/>
      <c r="CC353" s="56"/>
      <c r="CD353" s="56"/>
    </row>
    <row r="354" ht="22.5" customHeight="1">
      <c r="A354" s="170">
        <f t="shared" si="12"/>
        <v>349</v>
      </c>
      <c r="B354" s="173" t="s">
        <v>2968</v>
      </c>
      <c r="C354" s="182" t="str">
        <f t="array" ref="C354">_xlfn.XLOOKUP(G354,DATABASE!$A$2:$A$806,DATABASE!$B$2:$B$806)</f>
        <v>Capem Dringu, Jl. Raya Dringu (Depan Pasar Dringu) Desa Kedung Dalem, Kraksaan</v>
      </c>
      <c r="D354" s="184" t="str">
        <f t="array" ref="D354">_xlfn.XLOOKUP(G354,DATABASE!$A$2:$A$808,DATABASE!$C$2:$C$808)</f>
        <v>CAPEM</v>
      </c>
      <c r="E354" s="184" t="s">
        <v>351</v>
      </c>
      <c r="F354" s="184" t="s">
        <v>243</v>
      </c>
      <c r="G354" s="184" t="s">
        <v>1329</v>
      </c>
      <c r="H354" s="184">
        <v>202512.0</v>
      </c>
      <c r="I354" s="184" t="s">
        <v>753</v>
      </c>
      <c r="J354" s="182"/>
      <c r="K354" s="184"/>
      <c r="L354" s="294" t="s">
        <v>1331</v>
      </c>
      <c r="M354" s="303">
        <v>42278.0</v>
      </c>
      <c r="N354" s="191"/>
      <c r="O354" s="192">
        <v>22.67</v>
      </c>
      <c r="P354" s="194"/>
      <c r="Q354" s="195">
        <f t="shared" ref="Q354:R354" si="396">(O354*24*3600*30/8)/100000</f>
        <v>73.4508</v>
      </c>
      <c r="R354" s="195">
        <f t="shared" si="396"/>
        <v>0</v>
      </c>
      <c r="S354" s="200">
        <v>0.0</v>
      </c>
      <c r="T354" s="201">
        <f t="shared" si="14"/>
        <v>1</v>
      </c>
      <c r="U354" s="201">
        <v>0.99</v>
      </c>
      <c r="V354" s="182">
        <v>720.0</v>
      </c>
      <c r="W354" s="182">
        <f t="shared" si="3"/>
        <v>0</v>
      </c>
      <c r="X354" s="203" t="s">
        <v>291</v>
      </c>
      <c r="Y354" s="204">
        <v>2792792.0</v>
      </c>
      <c r="Z354" s="182"/>
      <c r="AA354" s="182"/>
      <c r="AB354" s="182"/>
      <c r="AC354" s="182"/>
      <c r="AD354" s="182"/>
      <c r="AE354" s="206">
        <f t="shared" si="151"/>
        <v>2792792</v>
      </c>
      <c r="AF354" s="207">
        <f t="shared" si="5"/>
        <v>2792792</v>
      </c>
      <c r="AG354" s="184"/>
      <c r="AH354" s="184"/>
      <c r="AI354" s="184"/>
      <c r="AJ354" s="210" t="s">
        <v>1329</v>
      </c>
      <c r="AK354" s="38" t="s">
        <v>753</v>
      </c>
      <c r="AL354" s="38"/>
      <c r="AM354" s="38" t="str">
        <f t="shared" si="395"/>
        <v>#REF!</v>
      </c>
      <c r="AN354" s="38" t="str">
        <f t="shared" si="360"/>
        <v>#REF!</v>
      </c>
      <c r="AO354" s="42">
        <v>2792792.0</v>
      </c>
      <c r="AP354" s="215" t="b">
        <f t="shared" si="8"/>
        <v>1</v>
      </c>
      <c r="AQ354" s="211"/>
      <c r="AR354" s="216">
        <f t="shared" si="9"/>
        <v>0</v>
      </c>
      <c r="AS354" s="217">
        <f t="shared" si="10"/>
        <v>0</v>
      </c>
      <c r="AT354" s="218">
        <f t="shared" si="11"/>
        <v>0</v>
      </c>
      <c r="AU354" s="453"/>
      <c r="AV354" s="46"/>
      <c r="AW354" s="46"/>
      <c r="AX354" s="46"/>
      <c r="AY354" s="46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56"/>
      <c r="BW354" s="56"/>
      <c r="BX354" s="56"/>
      <c r="BY354" s="56"/>
      <c r="BZ354" s="56"/>
      <c r="CA354" s="56"/>
      <c r="CB354" s="56"/>
      <c r="CC354" s="56"/>
      <c r="CD354" s="56"/>
    </row>
    <row r="355" ht="22.5" customHeight="1">
      <c r="A355" s="170">
        <f t="shared" si="12"/>
        <v>350</v>
      </c>
      <c r="B355" s="173" t="s">
        <v>2968</v>
      </c>
      <c r="C355" s="182" t="str">
        <f t="array" ref="C355">_xlfn.XLOOKUP(G355,DATABASE!$A$2:$A$806,DATABASE!$B$2:$B$806)</f>
        <v>ATM RSUD Waluyo Jati, Jl. Dr. Sutomo 1, Kraksaan</v>
      </c>
      <c r="D355" s="184" t="str">
        <f t="array" ref="D355">_xlfn.XLOOKUP(G355,DATABASE!$A$2:$A$808,DATABASE!$C$2:$C$808)</f>
        <v>ATM</v>
      </c>
      <c r="E355" s="184" t="s">
        <v>351</v>
      </c>
      <c r="F355" s="184" t="s">
        <v>243</v>
      </c>
      <c r="G355" s="184" t="s">
        <v>2749</v>
      </c>
      <c r="H355" s="184">
        <v>202512.0</v>
      </c>
      <c r="I355" s="184" t="s">
        <v>461</v>
      </c>
      <c r="J355" s="182"/>
      <c r="K355" s="184"/>
      <c r="L355" s="294" t="s">
        <v>2751</v>
      </c>
      <c r="M355" s="303">
        <v>42288.0</v>
      </c>
      <c r="N355" s="191"/>
      <c r="O355" s="192">
        <v>1.42167</v>
      </c>
      <c r="P355" s="194"/>
      <c r="Q355" s="195">
        <f t="shared" ref="Q355:R355" si="397">(O355*24*3600*30/8)/100000</f>
        <v>4.6062108</v>
      </c>
      <c r="R355" s="195">
        <f t="shared" si="397"/>
        <v>0</v>
      </c>
      <c r="S355" s="200">
        <v>0.0</v>
      </c>
      <c r="T355" s="201">
        <f t="shared" si="14"/>
        <v>1</v>
      </c>
      <c r="U355" s="201">
        <v>0.99</v>
      </c>
      <c r="V355" s="182">
        <v>720.0</v>
      </c>
      <c r="W355" s="182">
        <f t="shared" si="3"/>
        <v>0</v>
      </c>
      <c r="X355" s="203" t="s">
        <v>291</v>
      </c>
      <c r="Y355" s="204">
        <v>1300000.0</v>
      </c>
      <c r="Z355" s="182"/>
      <c r="AA355" s="182"/>
      <c r="AB355" s="182"/>
      <c r="AC355" s="182"/>
      <c r="AD355" s="182"/>
      <c r="AE355" s="206">
        <f t="shared" si="151"/>
        <v>1300000</v>
      </c>
      <c r="AF355" s="207">
        <f t="shared" si="5"/>
        <v>1300000</v>
      </c>
      <c r="AG355" s="184"/>
      <c r="AH355" s="184"/>
      <c r="AI355" s="184"/>
      <c r="AJ355" s="210" t="s">
        <v>2749</v>
      </c>
      <c r="AK355" s="38" t="s">
        <v>1258</v>
      </c>
      <c r="AL355" s="38"/>
      <c r="AM355" s="38" t="str">
        <f t="shared" si="395"/>
        <v>#REF!</v>
      </c>
      <c r="AN355" s="38" t="str">
        <f t="shared" si="360"/>
        <v>#REF!</v>
      </c>
      <c r="AO355" s="42">
        <v>1300000.0</v>
      </c>
      <c r="AP355" s="215" t="b">
        <f t="shared" si="8"/>
        <v>1</v>
      </c>
      <c r="AQ355" s="211"/>
      <c r="AR355" s="216">
        <f t="shared" si="9"/>
        <v>0</v>
      </c>
      <c r="AS355" s="217">
        <f t="shared" si="10"/>
        <v>0</v>
      </c>
      <c r="AT355" s="218">
        <f t="shared" si="11"/>
        <v>0</v>
      </c>
      <c r="AU355" s="453"/>
      <c r="AV355" s="46"/>
      <c r="AW355" s="46"/>
      <c r="AX355" s="46"/>
      <c r="AY355" s="46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56"/>
      <c r="BW355" s="56"/>
      <c r="BX355" s="56"/>
      <c r="BY355" s="56"/>
      <c r="BZ355" s="56"/>
      <c r="CA355" s="56"/>
      <c r="CB355" s="56"/>
      <c r="CC355" s="56"/>
      <c r="CD355" s="56"/>
    </row>
    <row r="356" ht="22.5" customHeight="1">
      <c r="A356" s="170">
        <f t="shared" si="12"/>
        <v>351</v>
      </c>
      <c r="B356" s="173" t="s">
        <v>2968</v>
      </c>
      <c r="C356" s="182" t="str">
        <f t="array" ref="C356">_xlfn.XLOOKUP(G356,DATABASE!$A$2:$A$806,DATABASE!$B$2:$B$806)</f>
        <v>ATM Pemkab Probolinggo Jl. Pang.Sudirman 134 Kraksaan</v>
      </c>
      <c r="D356" s="184" t="str">
        <f t="array" ref="D356">_xlfn.XLOOKUP(G356,DATABASE!$A$2:$A$808,DATABASE!$C$2:$C$808)</f>
        <v>ATM</v>
      </c>
      <c r="E356" s="184" t="s">
        <v>351</v>
      </c>
      <c r="F356" s="184" t="s">
        <v>243</v>
      </c>
      <c r="G356" s="184" t="s">
        <v>1830</v>
      </c>
      <c r="H356" s="184">
        <v>202512.0</v>
      </c>
      <c r="I356" s="184" t="s">
        <v>1258</v>
      </c>
      <c r="J356" s="182"/>
      <c r="K356" s="184"/>
      <c r="L356" s="294" t="s">
        <v>1832</v>
      </c>
      <c r="M356" s="303">
        <v>42156.0</v>
      </c>
      <c r="N356" s="191"/>
      <c r="O356" s="192">
        <v>0.54508</v>
      </c>
      <c r="P356" s="194"/>
      <c r="Q356" s="195">
        <f t="shared" ref="Q356:R356" si="398">(O356*24*3600*30/8)/100000</f>
        <v>1.7660592</v>
      </c>
      <c r="R356" s="195">
        <f t="shared" si="398"/>
        <v>0</v>
      </c>
      <c r="S356" s="200">
        <v>0.0</v>
      </c>
      <c r="T356" s="201">
        <f t="shared" si="14"/>
        <v>1</v>
      </c>
      <c r="U356" s="201">
        <v>0.99</v>
      </c>
      <c r="V356" s="182">
        <v>720.0</v>
      </c>
      <c r="W356" s="182">
        <f t="shared" si="3"/>
        <v>0</v>
      </c>
      <c r="X356" s="203" t="s">
        <v>291</v>
      </c>
      <c r="Y356" s="204">
        <v>1300000.0</v>
      </c>
      <c r="Z356" s="182"/>
      <c r="AA356" s="182"/>
      <c r="AB356" s="182"/>
      <c r="AC356" s="182"/>
      <c r="AD356" s="182"/>
      <c r="AE356" s="206">
        <f t="shared" si="151"/>
        <v>1300000</v>
      </c>
      <c r="AF356" s="207">
        <f t="shared" si="5"/>
        <v>1300000</v>
      </c>
      <c r="AG356" s="184"/>
      <c r="AH356" s="184"/>
      <c r="AI356" s="184"/>
      <c r="AJ356" s="210" t="s">
        <v>1830</v>
      </c>
      <c r="AK356" s="38" t="s">
        <v>1258</v>
      </c>
      <c r="AL356" s="38"/>
      <c r="AM356" s="38" t="str">
        <f t="shared" si="395"/>
        <v>#REF!</v>
      </c>
      <c r="AN356" s="38" t="str">
        <f t="shared" si="360"/>
        <v>#REF!</v>
      </c>
      <c r="AO356" s="42">
        <v>1300000.0</v>
      </c>
      <c r="AP356" s="215" t="b">
        <f t="shared" si="8"/>
        <v>1</v>
      </c>
      <c r="AQ356" s="211"/>
      <c r="AR356" s="216">
        <f t="shared" si="9"/>
        <v>0</v>
      </c>
      <c r="AS356" s="217">
        <f t="shared" si="10"/>
        <v>0</v>
      </c>
      <c r="AT356" s="218">
        <f t="shared" si="11"/>
        <v>0</v>
      </c>
      <c r="AU356" s="453"/>
      <c r="AV356" s="46"/>
      <c r="AW356" s="46"/>
      <c r="AX356" s="46"/>
      <c r="AY356" s="46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56"/>
      <c r="BW356" s="56"/>
      <c r="BX356" s="56"/>
      <c r="BY356" s="56"/>
      <c r="BZ356" s="56"/>
      <c r="CA356" s="56"/>
      <c r="CB356" s="56"/>
      <c r="CC356" s="56"/>
      <c r="CD356" s="56"/>
    </row>
    <row r="357" ht="22.5" customHeight="1">
      <c r="A357" s="170">
        <f t="shared" si="12"/>
        <v>352</v>
      </c>
      <c r="B357" s="173" t="s">
        <v>2968</v>
      </c>
      <c r="C357" s="182" t="str">
        <f t="array" ref="C357">_xlfn.XLOOKUP(G357,DATABASE!$A$2:$A$806,DATABASE!$B$2:$B$806)</f>
        <v>Payment Point Sistem Administrasi Manunggal Satu Atap Kraksaan,Jl. Panglima Sudirman Kraksaan, Probolinggo</v>
      </c>
      <c r="D357" s="184" t="str">
        <f t="array" ref="D357">_xlfn.XLOOKUP(G357,DATABASE!$A$2:$A$808,DATABASE!$C$2:$C$808)</f>
        <v>PAYMENT POINT</v>
      </c>
      <c r="E357" s="184" t="s">
        <v>351</v>
      </c>
      <c r="F357" s="184" t="s">
        <v>243</v>
      </c>
      <c r="G357" s="184" t="s">
        <v>2410</v>
      </c>
      <c r="H357" s="184">
        <v>202512.0</v>
      </c>
      <c r="I357" s="184" t="s">
        <v>461</v>
      </c>
      <c r="J357" s="182"/>
      <c r="K357" s="184"/>
      <c r="L357" s="294" t="s">
        <v>2413</v>
      </c>
      <c r="M357" s="303">
        <v>44145.0</v>
      </c>
      <c r="N357" s="191"/>
      <c r="O357" s="192">
        <v>0.26224</v>
      </c>
      <c r="P357" s="194"/>
      <c r="Q357" s="195">
        <f t="shared" ref="Q357:R357" si="399">(O357*24*3600*30/8)/100000</f>
        <v>0.8496576</v>
      </c>
      <c r="R357" s="195">
        <f t="shared" si="399"/>
        <v>0</v>
      </c>
      <c r="S357" s="200">
        <v>0.0</v>
      </c>
      <c r="T357" s="201">
        <f t="shared" si="14"/>
        <v>1</v>
      </c>
      <c r="U357" s="201">
        <v>0.99</v>
      </c>
      <c r="V357" s="182">
        <v>720.0</v>
      </c>
      <c r="W357" s="182">
        <f t="shared" si="3"/>
        <v>0</v>
      </c>
      <c r="X357" s="203" t="s">
        <v>291</v>
      </c>
      <c r="Y357" s="204">
        <v>2319819.0</v>
      </c>
      <c r="Z357" s="182"/>
      <c r="AA357" s="182"/>
      <c r="AB357" s="182"/>
      <c r="AC357" s="182"/>
      <c r="AD357" s="182"/>
      <c r="AE357" s="206">
        <f t="shared" si="151"/>
        <v>2319819</v>
      </c>
      <c r="AF357" s="207">
        <f t="shared" si="5"/>
        <v>2319819</v>
      </c>
      <c r="AG357" s="184"/>
      <c r="AH357" s="184"/>
      <c r="AI357" s="184"/>
      <c r="AJ357" s="210" t="s">
        <v>2410</v>
      </c>
      <c r="AK357" s="38" t="s">
        <v>461</v>
      </c>
      <c r="AL357" s="38"/>
      <c r="AM357" s="38" t="s">
        <v>461</v>
      </c>
      <c r="AN357" s="38" t="b">
        <f t="shared" si="360"/>
        <v>1</v>
      </c>
      <c r="AO357" s="42">
        <v>2319819.0</v>
      </c>
      <c r="AP357" s="215" t="b">
        <f t="shared" si="8"/>
        <v>1</v>
      </c>
      <c r="AQ357" s="211"/>
      <c r="AR357" s="216">
        <f t="shared" si="9"/>
        <v>0</v>
      </c>
      <c r="AS357" s="217">
        <f t="shared" si="10"/>
        <v>0</v>
      </c>
      <c r="AT357" s="218">
        <f t="shared" si="11"/>
        <v>0</v>
      </c>
      <c r="AU357" s="453"/>
      <c r="AV357" s="46"/>
      <c r="AW357" s="46"/>
      <c r="AX357" s="46"/>
      <c r="AY357" s="46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56"/>
      <c r="BW357" s="56"/>
      <c r="BX357" s="56"/>
      <c r="BY357" s="56"/>
      <c r="BZ357" s="56"/>
      <c r="CA357" s="56"/>
      <c r="CB357" s="56"/>
      <c r="CC357" s="56"/>
      <c r="CD357" s="56"/>
    </row>
    <row r="358" ht="22.5" customHeight="1">
      <c r="A358" s="170">
        <f t="shared" si="12"/>
        <v>353</v>
      </c>
      <c r="B358" s="173" t="s">
        <v>2968</v>
      </c>
      <c r="C358" s="182" t="str">
        <f t="array" ref="C358">_xlfn.XLOOKUP(G358,DATABASE!$A$2:$A$806,DATABASE!$B$2:$B$806)</f>
        <v>Payment Point Ponpes Nurul Unmah Jl.Kyai Haji Zainul Mun’im, Karanganyar, Kec. Paiton</v>
      </c>
      <c r="D358" s="184" t="str">
        <f t="array" ref="D358">_xlfn.XLOOKUP(G358,DATABASE!$A$2:$A$808,DATABASE!$C$2:$C$808)</f>
        <v>PAYMENT POINT</v>
      </c>
      <c r="E358" s="184" t="s">
        <v>351</v>
      </c>
      <c r="F358" s="184" t="s">
        <v>243</v>
      </c>
      <c r="G358" s="184" t="s">
        <v>2553</v>
      </c>
      <c r="H358" s="184">
        <v>202512.0</v>
      </c>
      <c r="I358" s="184" t="s">
        <v>461</v>
      </c>
      <c r="J358" s="182"/>
      <c r="K358" s="184"/>
      <c r="L358" s="294" t="s">
        <v>2555</v>
      </c>
      <c r="M358" s="303">
        <v>44231.0</v>
      </c>
      <c r="N358" s="191"/>
      <c r="O358" s="192">
        <v>6.949999999999999</v>
      </c>
      <c r="P358" s="194"/>
      <c r="Q358" s="195">
        <f t="shared" ref="Q358:R358" si="400">(O358*24*3600*30/8)/100000</f>
        <v>22.518</v>
      </c>
      <c r="R358" s="195">
        <f t="shared" si="400"/>
        <v>0</v>
      </c>
      <c r="S358" s="200">
        <v>0.0</v>
      </c>
      <c r="T358" s="201">
        <f t="shared" si="14"/>
        <v>1</v>
      </c>
      <c r="U358" s="201">
        <v>0.99</v>
      </c>
      <c r="V358" s="182">
        <v>720.0</v>
      </c>
      <c r="W358" s="182">
        <f t="shared" si="3"/>
        <v>0</v>
      </c>
      <c r="X358" s="203" t="s">
        <v>291</v>
      </c>
      <c r="Y358" s="204">
        <v>2319819.0</v>
      </c>
      <c r="Z358" s="182"/>
      <c r="AA358" s="182"/>
      <c r="AB358" s="182"/>
      <c r="AC358" s="182"/>
      <c r="AD358" s="182"/>
      <c r="AE358" s="206">
        <f t="shared" si="151"/>
        <v>2319819</v>
      </c>
      <c r="AF358" s="207">
        <f t="shared" si="5"/>
        <v>2319819</v>
      </c>
      <c r="AG358" s="184"/>
      <c r="AH358" s="184"/>
      <c r="AI358" s="184"/>
      <c r="AJ358" s="210" t="s">
        <v>2553</v>
      </c>
      <c r="AK358" s="38" t="s">
        <v>461</v>
      </c>
      <c r="AL358" s="38"/>
      <c r="AM358" s="38" t="s">
        <v>461</v>
      </c>
      <c r="AN358" s="38" t="b">
        <f t="shared" si="360"/>
        <v>1</v>
      </c>
      <c r="AO358" s="42">
        <v>2319819.0</v>
      </c>
      <c r="AP358" s="215" t="b">
        <f t="shared" si="8"/>
        <v>1</v>
      </c>
      <c r="AQ358" s="211"/>
      <c r="AR358" s="216">
        <f t="shared" si="9"/>
        <v>0</v>
      </c>
      <c r="AS358" s="217">
        <f t="shared" si="10"/>
        <v>0</v>
      </c>
      <c r="AT358" s="218">
        <f t="shared" si="11"/>
        <v>0</v>
      </c>
      <c r="AU358" s="453"/>
      <c r="AV358" s="46"/>
      <c r="AW358" s="46"/>
      <c r="AX358" s="46"/>
      <c r="AY358" s="46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56"/>
      <c r="BW358" s="56"/>
      <c r="BX358" s="56"/>
      <c r="BY358" s="56"/>
      <c r="BZ358" s="56"/>
      <c r="CA358" s="56"/>
      <c r="CB358" s="56"/>
      <c r="CC358" s="56"/>
      <c r="CD358" s="56"/>
    </row>
    <row r="359" ht="22.5" customHeight="1">
      <c r="A359" s="170">
        <f t="shared" si="12"/>
        <v>354</v>
      </c>
      <c r="B359" s="173" t="s">
        <v>2968</v>
      </c>
      <c r="C359" s="182" t="str">
        <f t="array" ref="C359">_xlfn.XLOOKUP(G359,DATABASE!$A$2:$A$806,DATABASE!$B$2:$B$806)</f>
        <v>Payment Point Mall Pelayn Publik Kraksaan Jl.Raya Dringu,Kregenan,Kab.Probolinggo</v>
      </c>
      <c r="D359" s="184" t="str">
        <f t="array" ref="D359">_xlfn.XLOOKUP(G359,DATABASE!$A$2:$A$808,DATABASE!$C$2:$C$808)</f>
        <v>PAYMENT POINT</v>
      </c>
      <c r="E359" s="184" t="s">
        <v>351</v>
      </c>
      <c r="F359" s="184" t="s">
        <v>243</v>
      </c>
      <c r="G359" s="184" t="s">
        <v>2563</v>
      </c>
      <c r="H359" s="184">
        <v>202512.0</v>
      </c>
      <c r="I359" s="184" t="s">
        <v>461</v>
      </c>
      <c r="J359" s="182"/>
      <c r="K359" s="184"/>
      <c r="L359" s="294" t="s">
        <v>2565</v>
      </c>
      <c r="M359" s="295" t="s">
        <v>3027</v>
      </c>
      <c r="N359" s="191"/>
      <c r="O359" s="192">
        <v>0.33228</v>
      </c>
      <c r="P359" s="194"/>
      <c r="Q359" s="195">
        <f t="shared" ref="Q359:R359" si="401">(O359*24*3600*30/8)/100000</f>
        <v>1.0765872</v>
      </c>
      <c r="R359" s="195">
        <f t="shared" si="401"/>
        <v>0</v>
      </c>
      <c r="S359" s="200">
        <v>0.0</v>
      </c>
      <c r="T359" s="201">
        <f t="shared" si="14"/>
        <v>1</v>
      </c>
      <c r="U359" s="201">
        <v>0.99</v>
      </c>
      <c r="V359" s="182">
        <v>720.0</v>
      </c>
      <c r="W359" s="182">
        <f t="shared" si="3"/>
        <v>0</v>
      </c>
      <c r="X359" s="203" t="s">
        <v>291</v>
      </c>
      <c r="Y359" s="204">
        <v>2319819.0</v>
      </c>
      <c r="Z359" s="182"/>
      <c r="AA359" s="182"/>
      <c r="AB359" s="182"/>
      <c r="AC359" s="182"/>
      <c r="AD359" s="182"/>
      <c r="AE359" s="206">
        <f t="shared" si="151"/>
        <v>2319819</v>
      </c>
      <c r="AF359" s="207">
        <f t="shared" si="5"/>
        <v>2319819</v>
      </c>
      <c r="AG359" s="184"/>
      <c r="AH359" s="184"/>
      <c r="AI359" s="184"/>
      <c r="AJ359" s="210" t="s">
        <v>2563</v>
      </c>
      <c r="AK359" s="38" t="s">
        <v>461</v>
      </c>
      <c r="AL359" s="38"/>
      <c r="AM359" s="38" t="s">
        <v>461</v>
      </c>
      <c r="AN359" s="38" t="b">
        <f t="shared" si="360"/>
        <v>1</v>
      </c>
      <c r="AO359" s="42">
        <v>2319819.0</v>
      </c>
      <c r="AP359" s="215" t="b">
        <f t="shared" si="8"/>
        <v>1</v>
      </c>
      <c r="AQ359" s="211"/>
      <c r="AR359" s="216">
        <f t="shared" si="9"/>
        <v>0</v>
      </c>
      <c r="AS359" s="217">
        <f t="shared" si="10"/>
        <v>0</v>
      </c>
      <c r="AT359" s="218">
        <f t="shared" si="11"/>
        <v>0</v>
      </c>
      <c r="AU359" s="453"/>
      <c r="AV359" s="46"/>
      <c r="AW359" s="46"/>
      <c r="AX359" s="46"/>
      <c r="AY359" s="46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56"/>
      <c r="BW359" s="56"/>
      <c r="BX359" s="56"/>
      <c r="BY359" s="56"/>
      <c r="BZ359" s="56"/>
      <c r="CA359" s="56"/>
      <c r="CB359" s="56"/>
      <c r="CC359" s="56"/>
      <c r="CD359" s="56"/>
    </row>
    <row r="360" ht="22.5" customHeight="1">
      <c r="A360" s="170">
        <f t="shared" si="12"/>
        <v>355</v>
      </c>
      <c r="B360" s="173" t="s">
        <v>2968</v>
      </c>
      <c r="C360" s="182" t="str">
        <f t="array" ref="C360">_xlfn.XLOOKUP(G360,DATABASE!$A$2:$A$806,DATABASE!$B$2:$B$806)</f>
        <v>Capem Maron, JL Ry Maron 696, Kec Maron, Probolinggo</v>
      </c>
      <c r="D360" s="184" t="str">
        <f t="array" ref="D360">_xlfn.XLOOKUP(G360,DATABASE!$A$2:$A$808,DATABASE!$C$2:$C$808)</f>
        <v>CAPEM</v>
      </c>
      <c r="E360" s="184" t="s">
        <v>351</v>
      </c>
      <c r="F360" s="184" t="s">
        <v>243</v>
      </c>
      <c r="G360" s="184" t="s">
        <v>888</v>
      </c>
      <c r="H360" s="184">
        <v>202512.0</v>
      </c>
      <c r="I360" s="184" t="s">
        <v>753</v>
      </c>
      <c r="J360" s="182"/>
      <c r="K360" s="184"/>
      <c r="L360" s="294" t="s">
        <v>890</v>
      </c>
      <c r="M360" s="295" t="s">
        <v>3183</v>
      </c>
      <c r="N360" s="191"/>
      <c r="O360" s="192">
        <v>23.45</v>
      </c>
      <c r="P360" s="194"/>
      <c r="Q360" s="195">
        <f t="shared" ref="Q360:R360" si="402">(O360*24*3600*30/8)/100000</f>
        <v>75.978</v>
      </c>
      <c r="R360" s="195">
        <f t="shared" si="402"/>
        <v>0</v>
      </c>
      <c r="S360" s="200">
        <v>0.0</v>
      </c>
      <c r="T360" s="201">
        <f t="shared" si="14"/>
        <v>1</v>
      </c>
      <c r="U360" s="201">
        <v>0.99</v>
      </c>
      <c r="V360" s="182">
        <v>720.0</v>
      </c>
      <c r="W360" s="182">
        <f t="shared" si="3"/>
        <v>0</v>
      </c>
      <c r="X360" s="203" t="s">
        <v>291</v>
      </c>
      <c r="Y360" s="204">
        <v>2792792.0</v>
      </c>
      <c r="Z360" s="182"/>
      <c r="AA360" s="182"/>
      <c r="AB360" s="182"/>
      <c r="AC360" s="182"/>
      <c r="AD360" s="182"/>
      <c r="AE360" s="206">
        <f t="shared" si="151"/>
        <v>2792792</v>
      </c>
      <c r="AF360" s="207">
        <f t="shared" si="5"/>
        <v>2792792</v>
      </c>
      <c r="AG360" s="184"/>
      <c r="AH360" s="184"/>
      <c r="AI360" s="184"/>
      <c r="AJ360" s="210" t="s">
        <v>888</v>
      </c>
      <c r="AK360" s="38" t="s">
        <v>753</v>
      </c>
      <c r="AL360" s="38"/>
      <c r="AM360" s="38" t="str">
        <f t="shared" ref="AM360:AM361" si="404">VLOOKUP(AJ360,'[1]Master Jaringan Des 2025(792)'!$D$2:$E$795,2,0)</f>
        <v>#REF!</v>
      </c>
      <c r="AN360" s="38" t="str">
        <f t="shared" si="360"/>
        <v>#REF!</v>
      </c>
      <c r="AO360" s="42">
        <v>2792792.0</v>
      </c>
      <c r="AP360" s="215" t="b">
        <f t="shared" si="8"/>
        <v>1</v>
      </c>
      <c r="AQ360" s="211"/>
      <c r="AR360" s="216">
        <f t="shared" si="9"/>
        <v>0</v>
      </c>
      <c r="AS360" s="217">
        <f t="shared" si="10"/>
        <v>0</v>
      </c>
      <c r="AT360" s="218">
        <f t="shared" si="11"/>
        <v>0</v>
      </c>
      <c r="AU360" s="453"/>
      <c r="AV360" s="46"/>
      <c r="AW360" s="46"/>
      <c r="AX360" s="46"/>
      <c r="AY360" s="46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56"/>
      <c r="BW360" s="56"/>
      <c r="BX360" s="56"/>
      <c r="BY360" s="56"/>
      <c r="BZ360" s="56"/>
      <c r="CA360" s="56"/>
      <c r="CB360" s="56"/>
      <c r="CC360" s="56"/>
      <c r="CD360" s="56"/>
    </row>
    <row r="361" ht="22.5" customHeight="1">
      <c r="A361" s="170">
        <f t="shared" si="12"/>
        <v>356</v>
      </c>
      <c r="B361" s="173" t="s">
        <v>2968</v>
      </c>
      <c r="C361" s="182" t="str">
        <f t="array" ref="C361">_xlfn.XLOOKUP(G361,DATABASE!$A$2:$A$806,DATABASE!$B$2:$B$806)</f>
        <v>Kantor Kas Pemkab Probolinggo , Kantor Bupati Jl. Panglima Sudirman 134, Probolinggo</v>
      </c>
      <c r="D361" s="184" t="str">
        <f t="array" ref="D361">_xlfn.XLOOKUP(G361,DATABASE!$A$2:$A$808,DATABASE!$C$2:$C$808)</f>
        <v>KANTOR KAS</v>
      </c>
      <c r="E361" s="184" t="s">
        <v>351</v>
      </c>
      <c r="F361" s="184" t="s">
        <v>243</v>
      </c>
      <c r="G361" s="184" t="s">
        <v>1885</v>
      </c>
      <c r="H361" s="184">
        <v>202512.0</v>
      </c>
      <c r="I361" s="184" t="s">
        <v>461</v>
      </c>
      <c r="J361" s="182"/>
      <c r="K361" s="184"/>
      <c r="L361" s="294" t="s">
        <v>1887</v>
      </c>
      <c r="M361" s="295" t="s">
        <v>3184</v>
      </c>
      <c r="N361" s="191"/>
      <c r="O361" s="192">
        <v>3.44</v>
      </c>
      <c r="P361" s="194"/>
      <c r="Q361" s="195">
        <f t="shared" ref="Q361:R361" si="403">(O361*24*3600*30/8)/100000</f>
        <v>11.1456</v>
      </c>
      <c r="R361" s="195">
        <f t="shared" si="403"/>
        <v>0</v>
      </c>
      <c r="S361" s="200">
        <v>0.0</v>
      </c>
      <c r="T361" s="201">
        <f t="shared" si="14"/>
        <v>1</v>
      </c>
      <c r="U361" s="201">
        <v>0.99</v>
      </c>
      <c r="V361" s="182">
        <v>720.0</v>
      </c>
      <c r="W361" s="182">
        <f t="shared" si="3"/>
        <v>0</v>
      </c>
      <c r="X361" s="203" t="s">
        <v>291</v>
      </c>
      <c r="Y361" s="204">
        <v>2319819.0</v>
      </c>
      <c r="Z361" s="182"/>
      <c r="AA361" s="182"/>
      <c r="AB361" s="182"/>
      <c r="AC361" s="182"/>
      <c r="AD361" s="182"/>
      <c r="AE361" s="206">
        <f t="shared" si="151"/>
        <v>2319819</v>
      </c>
      <c r="AF361" s="207">
        <f t="shared" si="5"/>
        <v>2319819</v>
      </c>
      <c r="AG361" s="184"/>
      <c r="AH361" s="184"/>
      <c r="AI361" s="184"/>
      <c r="AJ361" s="210" t="s">
        <v>1885</v>
      </c>
      <c r="AK361" s="38" t="s">
        <v>461</v>
      </c>
      <c r="AL361" s="38"/>
      <c r="AM361" s="38" t="str">
        <f t="shared" si="404"/>
        <v>#REF!</v>
      </c>
      <c r="AN361" s="38" t="str">
        <f t="shared" si="360"/>
        <v>#REF!</v>
      </c>
      <c r="AO361" s="42">
        <v>2319819.0</v>
      </c>
      <c r="AP361" s="215" t="b">
        <f t="shared" si="8"/>
        <v>1</v>
      </c>
      <c r="AQ361" s="211"/>
      <c r="AR361" s="216">
        <f t="shared" si="9"/>
        <v>0</v>
      </c>
      <c r="AS361" s="217">
        <f t="shared" si="10"/>
        <v>0</v>
      </c>
      <c r="AT361" s="218">
        <f t="shared" si="11"/>
        <v>0</v>
      </c>
      <c r="AU361" s="453"/>
      <c r="AV361" s="46"/>
      <c r="AW361" s="46"/>
      <c r="AX361" s="46"/>
      <c r="AY361" s="46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56"/>
      <c r="BW361" s="56"/>
      <c r="BX361" s="56"/>
      <c r="BY361" s="56"/>
      <c r="BZ361" s="56"/>
      <c r="CA361" s="56"/>
      <c r="CB361" s="56"/>
      <c r="CC361" s="56"/>
      <c r="CD361" s="56"/>
    </row>
    <row r="362" ht="22.5" customHeight="1">
      <c r="A362" s="170">
        <f t="shared" si="12"/>
        <v>357</v>
      </c>
      <c r="B362" s="173" t="s">
        <v>2968</v>
      </c>
      <c r="C362" s="182" t="str">
        <f t="array" ref="C362">_xlfn.XLOOKUP(G362,DATABASE!$A$2:$A$806,DATABASE!$B$2:$B$806)</f>
        <v>Kantor Kas Gading Wangkal Baru, Jl. Raya Wangkal Kec. Gading Probolinggo</v>
      </c>
      <c r="D362" s="184" t="str">
        <f t="array" ref="D362">_xlfn.XLOOKUP(G362,DATABASE!$A$2:$A$808,DATABASE!$C$2:$C$808)</f>
        <v>KANTOR KAS</v>
      </c>
      <c r="E362" s="184" t="s">
        <v>351</v>
      </c>
      <c r="F362" s="184" t="s">
        <v>243</v>
      </c>
      <c r="G362" s="184" t="s">
        <v>2514</v>
      </c>
      <c r="H362" s="184">
        <v>202512.0</v>
      </c>
      <c r="I362" s="184" t="s">
        <v>461</v>
      </c>
      <c r="J362" s="182"/>
      <c r="K362" s="184"/>
      <c r="L362" s="294" t="s">
        <v>2516</v>
      </c>
      <c r="M362" s="295" t="s">
        <v>3185</v>
      </c>
      <c r="N362" s="191"/>
      <c r="O362" s="192">
        <v>7.01</v>
      </c>
      <c r="P362" s="194"/>
      <c r="Q362" s="195">
        <f t="shared" ref="Q362:R362" si="405">(O362*24*3600*30/8)/100000</f>
        <v>22.7124</v>
      </c>
      <c r="R362" s="195">
        <f t="shared" si="405"/>
        <v>0</v>
      </c>
      <c r="S362" s="200">
        <v>0.0</v>
      </c>
      <c r="T362" s="201">
        <f t="shared" si="14"/>
        <v>1</v>
      </c>
      <c r="U362" s="201">
        <v>0.99</v>
      </c>
      <c r="V362" s="182">
        <v>720.0</v>
      </c>
      <c r="W362" s="182">
        <f t="shared" si="3"/>
        <v>0</v>
      </c>
      <c r="X362" s="203" t="s">
        <v>291</v>
      </c>
      <c r="Y362" s="204">
        <v>2319819.0</v>
      </c>
      <c r="Z362" s="182"/>
      <c r="AA362" s="182"/>
      <c r="AB362" s="182"/>
      <c r="AC362" s="182"/>
      <c r="AD362" s="182"/>
      <c r="AE362" s="206">
        <f t="shared" si="151"/>
        <v>2319819</v>
      </c>
      <c r="AF362" s="207">
        <f t="shared" si="5"/>
        <v>2319819</v>
      </c>
      <c r="AG362" s="184"/>
      <c r="AH362" s="184"/>
      <c r="AI362" s="184"/>
      <c r="AJ362" s="210" t="s">
        <v>2514</v>
      </c>
      <c r="AK362" s="38" t="s">
        <v>461</v>
      </c>
      <c r="AL362" s="38"/>
      <c r="AM362" s="38" t="s">
        <v>461</v>
      </c>
      <c r="AN362" s="38" t="b">
        <f t="shared" si="360"/>
        <v>1</v>
      </c>
      <c r="AO362" s="42">
        <v>2319819.0</v>
      </c>
      <c r="AP362" s="215" t="b">
        <f t="shared" si="8"/>
        <v>1</v>
      </c>
      <c r="AQ362" s="211"/>
      <c r="AR362" s="216">
        <f t="shared" si="9"/>
        <v>0</v>
      </c>
      <c r="AS362" s="217">
        <f t="shared" si="10"/>
        <v>0</v>
      </c>
      <c r="AT362" s="218">
        <f t="shared" si="11"/>
        <v>0</v>
      </c>
      <c r="AU362" s="453"/>
      <c r="AV362" s="46"/>
      <c r="AW362" s="46"/>
      <c r="AX362" s="46"/>
      <c r="AY362" s="46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56"/>
      <c r="BW362" s="56"/>
      <c r="BX362" s="56"/>
      <c r="BY362" s="56"/>
      <c r="BZ362" s="56"/>
      <c r="CA362" s="56"/>
      <c r="CB362" s="56"/>
      <c r="CC362" s="56"/>
      <c r="CD362" s="56"/>
    </row>
    <row r="363" ht="22.5" customHeight="1">
      <c r="A363" s="170">
        <f t="shared" si="12"/>
        <v>358</v>
      </c>
      <c r="B363" s="173" t="s">
        <v>2968</v>
      </c>
      <c r="C363" s="182" t="str">
        <f t="array" ref="C363">_xlfn.XLOOKUP(G363,DATABASE!$A$2:$A$806,DATABASE!$B$2:$B$806)</f>
        <v>Kantor Kas Ponpes Nurul Jadid, Ponpes Nurul Jadid, Desa Karanganyar Kec. Paiton Kab. Probolinggo</v>
      </c>
      <c r="D363" s="184" t="str">
        <f t="array" ref="D363">_xlfn.XLOOKUP(G363,DATABASE!$A$2:$A$808,DATABASE!$C$2:$C$808)</f>
        <v>KANTOR KAS</v>
      </c>
      <c r="E363" s="184" t="s">
        <v>351</v>
      </c>
      <c r="F363" s="184" t="s">
        <v>243</v>
      </c>
      <c r="G363" s="184" t="s">
        <v>2518</v>
      </c>
      <c r="H363" s="184">
        <v>202512.0</v>
      </c>
      <c r="I363" s="184" t="s">
        <v>461</v>
      </c>
      <c r="J363" s="182"/>
      <c r="K363" s="184"/>
      <c r="L363" s="294" t="s">
        <v>2520</v>
      </c>
      <c r="M363" s="295" t="s">
        <v>3186</v>
      </c>
      <c r="N363" s="191"/>
      <c r="O363" s="192">
        <v>3.70204</v>
      </c>
      <c r="P363" s="194"/>
      <c r="Q363" s="195">
        <f t="shared" ref="Q363:R363" si="406">(O363*24*3600*30/8)/100000</f>
        <v>11.9946096</v>
      </c>
      <c r="R363" s="195">
        <f t="shared" si="406"/>
        <v>0</v>
      </c>
      <c r="S363" s="200">
        <v>0.0</v>
      </c>
      <c r="T363" s="201">
        <f t="shared" si="14"/>
        <v>1</v>
      </c>
      <c r="U363" s="201">
        <v>0.99</v>
      </c>
      <c r="V363" s="182">
        <v>720.0</v>
      </c>
      <c r="W363" s="182">
        <f t="shared" si="3"/>
        <v>0</v>
      </c>
      <c r="X363" s="203" t="s">
        <v>291</v>
      </c>
      <c r="Y363" s="204">
        <v>2319819.0</v>
      </c>
      <c r="Z363" s="182"/>
      <c r="AA363" s="182"/>
      <c r="AB363" s="182"/>
      <c r="AC363" s="182"/>
      <c r="AD363" s="182"/>
      <c r="AE363" s="206">
        <f t="shared" si="151"/>
        <v>2319819</v>
      </c>
      <c r="AF363" s="207">
        <f t="shared" si="5"/>
        <v>2319819</v>
      </c>
      <c r="AG363" s="184"/>
      <c r="AH363" s="184"/>
      <c r="AI363" s="184"/>
      <c r="AJ363" s="210" t="s">
        <v>2518</v>
      </c>
      <c r="AK363" s="38" t="s">
        <v>461</v>
      </c>
      <c r="AL363" s="38"/>
      <c r="AM363" s="38" t="s">
        <v>461</v>
      </c>
      <c r="AN363" s="38" t="b">
        <f t="shared" si="360"/>
        <v>1</v>
      </c>
      <c r="AO363" s="42">
        <v>2319819.0</v>
      </c>
      <c r="AP363" s="215" t="b">
        <f t="shared" si="8"/>
        <v>1</v>
      </c>
      <c r="AQ363" s="211"/>
      <c r="AR363" s="216">
        <f t="shared" si="9"/>
        <v>0</v>
      </c>
      <c r="AS363" s="217">
        <f t="shared" si="10"/>
        <v>0</v>
      </c>
      <c r="AT363" s="218">
        <f t="shared" si="11"/>
        <v>0</v>
      </c>
      <c r="AU363" s="453"/>
      <c r="AV363" s="46"/>
      <c r="AW363" s="46"/>
      <c r="AX363" s="46"/>
      <c r="AY363" s="46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56"/>
      <c r="BW363" s="56"/>
      <c r="BX363" s="56"/>
      <c r="BY363" s="56"/>
      <c r="BZ363" s="56"/>
      <c r="CA363" s="56"/>
      <c r="CB363" s="56"/>
      <c r="CC363" s="56"/>
      <c r="CD363" s="56"/>
    </row>
    <row r="364" ht="22.5" customHeight="1">
      <c r="A364" s="170">
        <f t="shared" si="12"/>
        <v>359</v>
      </c>
      <c r="B364" s="173" t="s">
        <v>2968</v>
      </c>
      <c r="C364" s="182" t="str">
        <f t="array" ref="C364">_xlfn.XLOOKUP(G364,DATABASE!$A$2:$A$806,DATABASE!$B$2:$B$806)</f>
        <v>Kantor Kasir RSUD Tongas, JL.Raya Tongas No.299,Karang Sawo,Kraksaan, Kab Probolinggo</v>
      </c>
      <c r="D364" s="184" t="str">
        <f t="array" ref="D364">_xlfn.XLOOKUP(G364,DATABASE!$A$2:$A$808,DATABASE!$C$2:$C$808)</f>
        <v>KANTOR FUNGSIONAL</v>
      </c>
      <c r="E364" s="184" t="s">
        <v>351</v>
      </c>
      <c r="F364" s="184" t="s">
        <v>243</v>
      </c>
      <c r="G364" s="184" t="s">
        <v>427</v>
      </c>
      <c r="H364" s="184">
        <v>202512.0</v>
      </c>
      <c r="I364" s="184" t="s">
        <v>461</v>
      </c>
      <c r="J364" s="182"/>
      <c r="K364" s="184"/>
      <c r="L364" s="294" t="s">
        <v>429</v>
      </c>
      <c r="M364" s="295" t="s">
        <v>3187</v>
      </c>
      <c r="N364" s="191"/>
      <c r="O364" s="192">
        <v>0.09639</v>
      </c>
      <c r="P364" s="194"/>
      <c r="Q364" s="195">
        <f t="shared" ref="Q364:R364" si="407">(O364*24*3600*30/8)/100000</f>
        <v>0.3123036</v>
      </c>
      <c r="R364" s="195">
        <f t="shared" si="407"/>
        <v>0</v>
      </c>
      <c r="S364" s="200">
        <v>0.0</v>
      </c>
      <c r="T364" s="201">
        <f t="shared" si="14"/>
        <v>1</v>
      </c>
      <c r="U364" s="201">
        <v>0.99</v>
      </c>
      <c r="V364" s="182">
        <v>720.0</v>
      </c>
      <c r="W364" s="182">
        <f t="shared" si="3"/>
        <v>0</v>
      </c>
      <c r="X364" s="203" t="s">
        <v>291</v>
      </c>
      <c r="Y364" s="204">
        <v>2319819.0</v>
      </c>
      <c r="Z364" s="182"/>
      <c r="AA364" s="182"/>
      <c r="AB364" s="182"/>
      <c r="AC364" s="182"/>
      <c r="AD364" s="182"/>
      <c r="AE364" s="206">
        <f t="shared" si="151"/>
        <v>2319819</v>
      </c>
      <c r="AF364" s="207">
        <f t="shared" si="5"/>
        <v>2319819</v>
      </c>
      <c r="AG364" s="184"/>
      <c r="AH364" s="184"/>
      <c r="AI364" s="184"/>
      <c r="AJ364" s="210" t="s">
        <v>427</v>
      </c>
      <c r="AK364" s="38" t="s">
        <v>461</v>
      </c>
      <c r="AL364" s="38"/>
      <c r="AM364" s="38" t="s">
        <v>461</v>
      </c>
      <c r="AN364" s="38" t="b">
        <f t="shared" si="360"/>
        <v>1</v>
      </c>
      <c r="AO364" s="42">
        <v>2319819.0</v>
      </c>
      <c r="AP364" s="215" t="b">
        <f t="shared" si="8"/>
        <v>1</v>
      </c>
      <c r="AQ364" s="211"/>
      <c r="AR364" s="216">
        <f t="shared" si="9"/>
        <v>0</v>
      </c>
      <c r="AS364" s="217">
        <f t="shared" si="10"/>
        <v>0</v>
      </c>
      <c r="AT364" s="218">
        <f t="shared" si="11"/>
        <v>0</v>
      </c>
      <c r="AU364" s="453"/>
      <c r="AV364" s="46"/>
      <c r="AW364" s="46"/>
      <c r="AX364" s="46"/>
      <c r="AY364" s="46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56"/>
      <c r="BW364" s="56"/>
      <c r="BX364" s="56"/>
      <c r="BY364" s="56"/>
      <c r="BZ364" s="56"/>
      <c r="CA364" s="56"/>
      <c r="CB364" s="56"/>
      <c r="CC364" s="56"/>
      <c r="CD364" s="56"/>
    </row>
    <row r="365" ht="22.5" customHeight="1">
      <c r="A365" s="170">
        <f t="shared" si="12"/>
        <v>360</v>
      </c>
      <c r="B365" s="173" t="s">
        <v>2968</v>
      </c>
      <c r="C365" s="182" t="str">
        <f t="array" ref="C365">_xlfn.XLOOKUP(G365,DATABASE!$A$2:$A$806,DATABASE!$B$2:$B$806)</f>
        <v>ATM RS Sakit Rizani Kraksaan, Jl Sumberejo, Paiton Kab. Probolinggo</v>
      </c>
      <c r="D365" s="184" t="str">
        <f t="array" ref="D365">_xlfn.XLOOKUP(G365,DATABASE!$A$2:$A$808,DATABASE!$C$2:$C$808)</f>
        <v>ATM</v>
      </c>
      <c r="E365" s="184" t="s">
        <v>351</v>
      </c>
      <c r="F365" s="184" t="s">
        <v>243</v>
      </c>
      <c r="G365" s="184" t="s">
        <v>439</v>
      </c>
      <c r="H365" s="184">
        <v>202512.0</v>
      </c>
      <c r="I365" s="184" t="s">
        <v>1258</v>
      </c>
      <c r="J365" s="182"/>
      <c r="K365" s="184"/>
      <c r="L365" s="294" t="s">
        <v>441</v>
      </c>
      <c r="M365" s="295" t="s">
        <v>3188</v>
      </c>
      <c r="N365" s="191"/>
      <c r="O365" s="192">
        <v>28.17</v>
      </c>
      <c r="P365" s="194"/>
      <c r="Q365" s="195">
        <f t="shared" ref="Q365:R365" si="408">(O365*24*3600*30/8)/100000</f>
        <v>91.2708</v>
      </c>
      <c r="R365" s="195">
        <f t="shared" si="408"/>
        <v>0</v>
      </c>
      <c r="S365" s="200">
        <v>0.0</v>
      </c>
      <c r="T365" s="201">
        <f t="shared" si="14"/>
        <v>1</v>
      </c>
      <c r="U365" s="201">
        <v>0.99</v>
      </c>
      <c r="V365" s="182">
        <v>720.0</v>
      </c>
      <c r="W365" s="182">
        <f t="shared" si="3"/>
        <v>0</v>
      </c>
      <c r="X365" s="203" t="s">
        <v>291</v>
      </c>
      <c r="Y365" s="204">
        <v>1300000.0</v>
      </c>
      <c r="Z365" s="182"/>
      <c r="AA365" s="182"/>
      <c r="AB365" s="182"/>
      <c r="AC365" s="182"/>
      <c r="AD365" s="182"/>
      <c r="AE365" s="206">
        <f t="shared" si="151"/>
        <v>1300000</v>
      </c>
      <c r="AF365" s="207">
        <f t="shared" si="5"/>
        <v>1300000</v>
      </c>
      <c r="AG365" s="184"/>
      <c r="AH365" s="184"/>
      <c r="AI365" s="184"/>
      <c r="AJ365" s="210" t="s">
        <v>439</v>
      </c>
      <c r="AK365" s="38" t="s">
        <v>1258</v>
      </c>
      <c r="AL365" s="38"/>
      <c r="AM365" s="41" t="s">
        <v>1258</v>
      </c>
      <c r="AN365" s="38" t="b">
        <f t="shared" si="360"/>
        <v>1</v>
      </c>
      <c r="AO365" s="42">
        <v>1300000.0</v>
      </c>
      <c r="AP365" s="215" t="b">
        <f t="shared" si="8"/>
        <v>1</v>
      </c>
      <c r="AQ365" s="211"/>
      <c r="AR365" s="216">
        <f t="shared" si="9"/>
        <v>0</v>
      </c>
      <c r="AS365" s="217">
        <f t="shared" si="10"/>
        <v>0</v>
      </c>
      <c r="AT365" s="218">
        <f t="shared" si="11"/>
        <v>0</v>
      </c>
      <c r="AU365" s="453"/>
      <c r="AV365" s="46"/>
      <c r="AW365" s="46"/>
      <c r="AX365" s="46"/>
      <c r="AY365" s="46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56"/>
      <c r="BW365" s="56"/>
      <c r="BX365" s="56"/>
      <c r="BY365" s="56"/>
      <c r="BZ365" s="56"/>
      <c r="CA365" s="56"/>
      <c r="CB365" s="56"/>
      <c r="CC365" s="56"/>
      <c r="CD365" s="56"/>
    </row>
    <row r="366" ht="22.5" customHeight="1">
      <c r="A366" s="170">
        <f t="shared" si="12"/>
        <v>361</v>
      </c>
      <c r="B366" s="173" t="s">
        <v>2968</v>
      </c>
      <c r="C366" s="182" t="str">
        <f t="array" ref="C366">_xlfn.XLOOKUP(G366,DATABASE!$A$2:$A$806,DATABASE!$B$2:$B$806)</f>
        <v>ATM Ponpes Genggong, JL. Raya Condong Gerojokan Karangbong Kec Pajarakan, Probolinggo</v>
      </c>
      <c r="D366" s="184" t="str">
        <f t="array" ref="D366">_xlfn.XLOOKUP(G366,DATABASE!$A$2:$A$808,DATABASE!$C$2:$C$808)</f>
        <v>ATM</v>
      </c>
      <c r="E366" s="184" t="s">
        <v>351</v>
      </c>
      <c r="F366" s="184" t="s">
        <v>243</v>
      </c>
      <c r="G366" s="184" t="s">
        <v>531</v>
      </c>
      <c r="H366" s="184">
        <v>202512.0</v>
      </c>
      <c r="I366" s="184" t="s">
        <v>1258</v>
      </c>
      <c r="J366" s="182"/>
      <c r="K366" s="184"/>
      <c r="L366" s="294" t="s">
        <v>533</v>
      </c>
      <c r="M366" s="303">
        <v>45691.0</v>
      </c>
      <c r="N366" s="191"/>
      <c r="O366" s="192">
        <v>6.0</v>
      </c>
      <c r="P366" s="194"/>
      <c r="Q366" s="195">
        <f t="shared" ref="Q366:R366" si="409">(O366*24*3600*30/8)/100000</f>
        <v>19.44</v>
      </c>
      <c r="R366" s="195">
        <f t="shared" si="409"/>
        <v>0</v>
      </c>
      <c r="S366" s="200">
        <v>0.0</v>
      </c>
      <c r="T366" s="201">
        <f t="shared" si="14"/>
        <v>1</v>
      </c>
      <c r="U366" s="201">
        <v>0.99</v>
      </c>
      <c r="V366" s="182">
        <v>720.0</v>
      </c>
      <c r="W366" s="182">
        <f t="shared" si="3"/>
        <v>0</v>
      </c>
      <c r="X366" s="203" t="s">
        <v>291</v>
      </c>
      <c r="Y366" s="204">
        <v>1300000.0</v>
      </c>
      <c r="Z366" s="182"/>
      <c r="AA366" s="182"/>
      <c r="AB366" s="182"/>
      <c r="AC366" s="182"/>
      <c r="AD366" s="182"/>
      <c r="AE366" s="206">
        <f t="shared" si="151"/>
        <v>1300000</v>
      </c>
      <c r="AF366" s="207">
        <f t="shared" si="5"/>
        <v>1300000</v>
      </c>
      <c r="AG366" s="184"/>
      <c r="AH366" s="184"/>
      <c r="AI366" s="184"/>
      <c r="AJ366" s="210" t="s">
        <v>531</v>
      </c>
      <c r="AK366" s="38" t="s">
        <v>1258</v>
      </c>
      <c r="AL366" s="38"/>
      <c r="AM366" s="41" t="s">
        <v>1258</v>
      </c>
      <c r="AN366" s="38" t="b">
        <f t="shared" si="360"/>
        <v>1</v>
      </c>
      <c r="AO366" s="42">
        <v>1300000.0</v>
      </c>
      <c r="AP366" s="215" t="b">
        <f t="shared" si="8"/>
        <v>1</v>
      </c>
      <c r="AQ366" s="211"/>
      <c r="AR366" s="216">
        <f t="shared" si="9"/>
        <v>0</v>
      </c>
      <c r="AS366" s="217">
        <f t="shared" si="10"/>
        <v>0</v>
      </c>
      <c r="AT366" s="218">
        <f t="shared" si="11"/>
        <v>0</v>
      </c>
      <c r="AU366" s="453"/>
      <c r="AV366" s="46"/>
      <c r="AW366" s="46"/>
      <c r="AX366" s="46"/>
      <c r="AY366" s="46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56"/>
      <c r="BW366" s="56"/>
      <c r="BX366" s="56"/>
      <c r="BY366" s="56"/>
      <c r="BZ366" s="56"/>
      <c r="CA366" s="56"/>
      <c r="CB366" s="56"/>
      <c r="CC366" s="56"/>
      <c r="CD366" s="56"/>
    </row>
    <row r="367" ht="22.5" customHeight="1">
      <c r="A367" s="170">
        <f t="shared" si="12"/>
        <v>362</v>
      </c>
      <c r="B367" s="173" t="s">
        <v>2968</v>
      </c>
      <c r="C367" s="182" t="str">
        <f t="array" ref="C367">_xlfn.XLOOKUP(G367,DATABASE!$A$2:$A$806,DATABASE!$B$2:$B$806)</f>
        <v>ATM Mall Pelayanan Publik Dringu Probolinggo, Jl. Raya Dringu, MPP Kabupaten Probolinggo</v>
      </c>
      <c r="D367" s="184" t="str">
        <f t="array" ref="D367">_xlfn.XLOOKUP(G367,DATABASE!$A$2:$A$808,DATABASE!$C$2:$C$808)</f>
        <v>ATM</v>
      </c>
      <c r="E367" s="184" t="s">
        <v>351</v>
      </c>
      <c r="F367" s="391" t="s">
        <v>243</v>
      </c>
      <c r="G367" s="392" t="s">
        <v>2867</v>
      </c>
      <c r="H367" s="184">
        <v>202512.0</v>
      </c>
      <c r="I367" s="184" t="s">
        <v>461</v>
      </c>
      <c r="J367" s="384"/>
      <c r="K367" s="384"/>
      <c r="L367" s="599" t="s">
        <v>2869</v>
      </c>
      <c r="M367" s="600">
        <v>44078.0</v>
      </c>
      <c r="N367" s="387"/>
      <c r="O367" s="192">
        <v>7.31</v>
      </c>
      <c r="P367" s="384"/>
      <c r="Q367" s="205">
        <v>0.0</v>
      </c>
      <c r="R367" s="427">
        <v>0.0</v>
      </c>
      <c r="S367" s="200">
        <v>0.0</v>
      </c>
      <c r="T367" s="201">
        <f t="shared" si="14"/>
        <v>1</v>
      </c>
      <c r="U367" s="388">
        <v>0.99</v>
      </c>
      <c r="V367" s="601">
        <v>720.0</v>
      </c>
      <c r="W367" s="182">
        <f t="shared" si="3"/>
        <v>0</v>
      </c>
      <c r="X367" s="203" t="s">
        <v>291</v>
      </c>
      <c r="Y367" s="195">
        <v>1300000.0</v>
      </c>
      <c r="Z367" s="560"/>
      <c r="AA367" s="560"/>
      <c r="AB367" s="560"/>
      <c r="AC367" s="560"/>
      <c r="AD367" s="560"/>
      <c r="AE367" s="206">
        <f t="shared" si="151"/>
        <v>1300000</v>
      </c>
      <c r="AF367" s="207">
        <f t="shared" si="5"/>
        <v>1300000</v>
      </c>
      <c r="AG367" s="560"/>
      <c r="AH367" s="184"/>
      <c r="AI367" s="561"/>
      <c r="AJ367" s="210">
        <v>1.214516842E9</v>
      </c>
      <c r="AK367" s="38" t="s">
        <v>461</v>
      </c>
      <c r="AL367" s="395"/>
      <c r="AM367" s="38" t="str">
        <f t="shared" ref="AM367:AM376" si="411">VLOOKUP(AJ367,'[1]Master Jaringan Des 2025(792)'!$D$2:$E$795,2,0)</f>
        <v>#REF!</v>
      </c>
      <c r="AN367" s="38" t="b">
        <v>1</v>
      </c>
      <c r="AO367" s="42">
        <v>1300000.0</v>
      </c>
      <c r="AP367" s="215" t="b">
        <f t="shared" si="8"/>
        <v>1</v>
      </c>
      <c r="AQ367" s="211"/>
      <c r="AR367" s="216">
        <f t="shared" si="9"/>
        <v>0</v>
      </c>
      <c r="AS367" s="217">
        <f t="shared" si="10"/>
        <v>0</v>
      </c>
      <c r="AT367" s="218">
        <f t="shared" si="11"/>
        <v>0</v>
      </c>
      <c r="AU367" s="453"/>
      <c r="AV367" s="46"/>
      <c r="AW367" s="46"/>
      <c r="AX367" s="46"/>
      <c r="AY367" s="46"/>
      <c r="AZ367" s="396"/>
      <c r="BA367" s="396"/>
      <c r="BB367" s="396"/>
      <c r="BC367" s="396"/>
      <c r="BD367" s="396"/>
      <c r="BE367" s="396"/>
      <c r="BF367" s="396"/>
      <c r="BG367" s="396"/>
      <c r="BH367" s="396"/>
      <c r="BI367" s="396"/>
      <c r="BJ367" s="396"/>
      <c r="BK367" s="396"/>
      <c r="BL367" s="396"/>
      <c r="BM367" s="396"/>
      <c r="BN367" s="396"/>
      <c r="BO367" s="396"/>
      <c r="BP367" s="396"/>
      <c r="BQ367" s="396"/>
      <c r="BR367" s="396"/>
      <c r="BS367" s="396"/>
      <c r="BT367" s="396"/>
      <c r="BU367" s="396"/>
      <c r="BV367" s="56"/>
      <c r="BW367" s="56"/>
      <c r="BX367" s="56"/>
      <c r="BY367" s="56"/>
      <c r="BZ367" s="56"/>
      <c r="CA367" s="56"/>
      <c r="CB367" s="56"/>
      <c r="CC367" s="56"/>
      <c r="CD367" s="56"/>
    </row>
    <row r="368" ht="22.5" customHeight="1">
      <c r="A368" s="170">
        <f t="shared" si="12"/>
        <v>363</v>
      </c>
      <c r="B368" s="173" t="s">
        <v>3008</v>
      </c>
      <c r="C368" s="182" t="str">
        <f t="array" ref="C368">_xlfn.XLOOKUP(G368,DATABASE!$A$2:$A$806,DATABASE!$B$2:$B$806)</f>
        <v>Cabang Blitar,JL.Cokroaminoto No. 36-38 Blitar 9</v>
      </c>
      <c r="D368" s="184" t="str">
        <f t="array" ref="D368">_xlfn.XLOOKUP(G368,DATABASE!$A$2:$A$808,DATABASE!$C$2:$C$808)</f>
        <v>CABANG</v>
      </c>
      <c r="E368" s="184" t="s">
        <v>351</v>
      </c>
      <c r="F368" s="184" t="s">
        <v>243</v>
      </c>
      <c r="G368" s="184" t="s">
        <v>819</v>
      </c>
      <c r="H368" s="184">
        <v>202512.0</v>
      </c>
      <c r="I368" s="184" t="s">
        <v>575</v>
      </c>
      <c r="J368" s="182"/>
      <c r="K368" s="184"/>
      <c r="L368" s="294" t="s">
        <v>821</v>
      </c>
      <c r="M368" s="295" t="s">
        <v>3190</v>
      </c>
      <c r="N368" s="191"/>
      <c r="O368" s="192">
        <v>131.75</v>
      </c>
      <c r="P368" s="194"/>
      <c r="Q368" s="195">
        <f t="shared" ref="Q368:R368" si="410">(O368*24*3600*30/8)/100000</f>
        <v>426.87</v>
      </c>
      <c r="R368" s="195">
        <f t="shared" si="410"/>
        <v>0</v>
      </c>
      <c r="S368" s="200">
        <v>0.0</v>
      </c>
      <c r="T368" s="201">
        <f t="shared" si="14"/>
        <v>1</v>
      </c>
      <c r="U368" s="201">
        <v>0.99</v>
      </c>
      <c r="V368" s="182">
        <v>720.0</v>
      </c>
      <c r="W368" s="182">
        <f t="shared" si="3"/>
        <v>0</v>
      </c>
      <c r="X368" s="203" t="s">
        <v>291</v>
      </c>
      <c r="Y368" s="204">
        <v>3671171.0</v>
      </c>
      <c r="Z368" s="182"/>
      <c r="AA368" s="182"/>
      <c r="AB368" s="182"/>
      <c r="AC368" s="182"/>
      <c r="AD368" s="182"/>
      <c r="AE368" s="206">
        <f t="shared" si="151"/>
        <v>3671171</v>
      </c>
      <c r="AF368" s="207">
        <f t="shared" si="5"/>
        <v>3671171</v>
      </c>
      <c r="AG368" s="207">
        <v>6.1392235E7</v>
      </c>
      <c r="AH368" s="184"/>
      <c r="AI368" s="184"/>
      <c r="AJ368" s="210" t="s">
        <v>819</v>
      </c>
      <c r="AK368" s="38" t="s">
        <v>575</v>
      </c>
      <c r="AL368" s="38"/>
      <c r="AM368" s="38" t="str">
        <f t="shared" si="411"/>
        <v>#REF!</v>
      </c>
      <c r="AN368" s="38" t="str">
        <f t="shared" ref="AN368:AN445" si="413">AM368=AK368</f>
        <v>#REF!</v>
      </c>
      <c r="AO368" s="42">
        <v>3671171.0</v>
      </c>
      <c r="AP368" s="215" t="b">
        <f t="shared" si="8"/>
        <v>1</v>
      </c>
      <c r="AQ368" s="211"/>
      <c r="AR368" s="216">
        <f t="shared" si="9"/>
        <v>0</v>
      </c>
      <c r="AS368" s="217">
        <f t="shared" si="10"/>
        <v>0</v>
      </c>
      <c r="AT368" s="218">
        <f t="shared" si="11"/>
        <v>0</v>
      </c>
      <c r="AU368" s="453"/>
      <c r="AV368" s="46"/>
      <c r="AW368" s="46"/>
      <c r="AX368" s="46"/>
      <c r="AY368" s="46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56"/>
      <c r="BW368" s="56"/>
      <c r="BX368" s="56"/>
      <c r="BY368" s="56"/>
      <c r="BZ368" s="56"/>
      <c r="CA368" s="56"/>
      <c r="CB368" s="56"/>
      <c r="CC368" s="56"/>
      <c r="CD368" s="56"/>
    </row>
    <row r="369" ht="22.5" customHeight="1">
      <c r="A369" s="170">
        <f t="shared" si="12"/>
        <v>364</v>
      </c>
      <c r="B369" s="173" t="s">
        <v>3008</v>
      </c>
      <c r="C369" s="182" t="str">
        <f t="array" ref="C369">_xlfn.XLOOKUP(G369,DATABASE!$A$2:$A$806,DATABASE!$B$2:$B$806)</f>
        <v>Capem Srengat,Jl. Raya Kediri Blitar RT 03 RW 02, Kel. Dandong, Kec. Srengat, Kab. Blitar</v>
      </c>
      <c r="D369" s="184" t="str">
        <f t="array" ref="D369">_xlfn.XLOOKUP(G369,DATABASE!$A$2:$A$808,DATABASE!$C$2:$C$808)</f>
        <v>CAPEM</v>
      </c>
      <c r="E369" s="184" t="s">
        <v>351</v>
      </c>
      <c r="F369" s="184" t="s">
        <v>243</v>
      </c>
      <c r="G369" s="184" t="s">
        <v>1044</v>
      </c>
      <c r="H369" s="184">
        <v>202512.0</v>
      </c>
      <c r="I369" s="184" t="s">
        <v>753</v>
      </c>
      <c r="J369" s="182"/>
      <c r="K369" s="184"/>
      <c r="L369" s="294" t="s">
        <v>1046</v>
      </c>
      <c r="M369" s="303">
        <v>42156.0</v>
      </c>
      <c r="N369" s="191"/>
      <c r="O369" s="192">
        <v>24.56</v>
      </c>
      <c r="P369" s="194"/>
      <c r="Q369" s="195">
        <f t="shared" ref="Q369:R369" si="412">(O369*24*3600*30/8)/100000</f>
        <v>79.5744</v>
      </c>
      <c r="R369" s="195">
        <f t="shared" si="412"/>
        <v>0</v>
      </c>
      <c r="S369" s="200">
        <v>0.0</v>
      </c>
      <c r="T369" s="201">
        <f t="shared" si="14"/>
        <v>1</v>
      </c>
      <c r="U369" s="201">
        <v>0.99</v>
      </c>
      <c r="V369" s="182">
        <v>720.0</v>
      </c>
      <c r="W369" s="182">
        <f t="shared" si="3"/>
        <v>0</v>
      </c>
      <c r="X369" s="203" t="s">
        <v>291</v>
      </c>
      <c r="Y369" s="204">
        <v>2792792.0</v>
      </c>
      <c r="Z369" s="182"/>
      <c r="AA369" s="182"/>
      <c r="AB369" s="182"/>
      <c r="AC369" s="182"/>
      <c r="AD369" s="182"/>
      <c r="AE369" s="206">
        <f t="shared" si="151"/>
        <v>2792792</v>
      </c>
      <c r="AF369" s="207">
        <f t="shared" si="5"/>
        <v>2792792</v>
      </c>
      <c r="AG369" s="184"/>
      <c r="AH369" s="184"/>
      <c r="AI369" s="184"/>
      <c r="AJ369" s="210" t="s">
        <v>1044</v>
      </c>
      <c r="AK369" s="38" t="s">
        <v>753</v>
      </c>
      <c r="AL369" s="38"/>
      <c r="AM369" s="38" t="str">
        <f t="shared" si="411"/>
        <v>#REF!</v>
      </c>
      <c r="AN369" s="38" t="str">
        <f t="shared" si="413"/>
        <v>#REF!</v>
      </c>
      <c r="AO369" s="42">
        <v>2792792.0</v>
      </c>
      <c r="AP369" s="215" t="b">
        <f t="shared" si="8"/>
        <v>1</v>
      </c>
      <c r="AQ369" s="211"/>
      <c r="AR369" s="216">
        <f t="shared" si="9"/>
        <v>0</v>
      </c>
      <c r="AS369" s="217">
        <f t="shared" si="10"/>
        <v>0</v>
      </c>
      <c r="AT369" s="218">
        <f t="shared" si="11"/>
        <v>0</v>
      </c>
      <c r="AU369" s="453"/>
      <c r="AV369" s="46"/>
      <c r="AW369" s="46"/>
      <c r="AX369" s="46"/>
      <c r="AY369" s="46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56"/>
      <c r="BW369" s="56"/>
      <c r="BX369" s="56"/>
      <c r="BY369" s="56"/>
      <c r="BZ369" s="56"/>
      <c r="CA369" s="56"/>
      <c r="CB369" s="56"/>
      <c r="CC369" s="56"/>
      <c r="CD369" s="56"/>
    </row>
    <row r="370" ht="22.5" customHeight="1">
      <c r="A370" s="170">
        <f t="shared" si="12"/>
        <v>365</v>
      </c>
      <c r="B370" s="173" t="s">
        <v>3008</v>
      </c>
      <c r="C370" s="182" t="str">
        <f t="array" ref="C370">_xlfn.XLOOKUP(G370,DATABASE!$A$2:$A$806,DATABASE!$B$2:$B$806)</f>
        <v>ATM PIPP ,Jl Muhammad Hatta (Parkiran PIPP) Blitar</v>
      </c>
      <c r="D370" s="184" t="str">
        <f t="array" ref="D370">_xlfn.XLOOKUP(G370,DATABASE!$A$2:$A$808,DATABASE!$C$2:$C$808)</f>
        <v>ATM</v>
      </c>
      <c r="E370" s="184" t="s">
        <v>351</v>
      </c>
      <c r="F370" s="184" t="s">
        <v>243</v>
      </c>
      <c r="G370" s="184" t="s">
        <v>550</v>
      </c>
      <c r="H370" s="184">
        <v>202512.0</v>
      </c>
      <c r="I370" s="184" t="s">
        <v>1258</v>
      </c>
      <c r="J370" s="182"/>
      <c r="K370" s="184"/>
      <c r="L370" s="294" t="s">
        <v>552</v>
      </c>
      <c r="M370" s="303">
        <v>41521.0</v>
      </c>
      <c r="N370" s="191"/>
      <c r="O370" s="192">
        <v>6.76</v>
      </c>
      <c r="P370" s="194"/>
      <c r="Q370" s="195">
        <f t="shared" ref="Q370:R370" si="414">(O370*24*3600*30/8)/100000</f>
        <v>21.9024</v>
      </c>
      <c r="R370" s="195">
        <f t="shared" si="414"/>
        <v>0</v>
      </c>
      <c r="S370" s="200">
        <v>0.0</v>
      </c>
      <c r="T370" s="201">
        <f t="shared" si="14"/>
        <v>1</v>
      </c>
      <c r="U370" s="201">
        <v>0.99</v>
      </c>
      <c r="V370" s="182">
        <v>720.0</v>
      </c>
      <c r="W370" s="182">
        <f t="shared" si="3"/>
        <v>0</v>
      </c>
      <c r="X370" s="203" t="s">
        <v>291</v>
      </c>
      <c r="Y370" s="204">
        <v>1300000.0</v>
      </c>
      <c r="Z370" s="182"/>
      <c r="AA370" s="182"/>
      <c r="AB370" s="182"/>
      <c r="AC370" s="182"/>
      <c r="AD370" s="182"/>
      <c r="AE370" s="206">
        <f t="shared" si="151"/>
        <v>1300000</v>
      </c>
      <c r="AF370" s="207">
        <f t="shared" si="5"/>
        <v>1300000</v>
      </c>
      <c r="AG370" s="184"/>
      <c r="AH370" s="184"/>
      <c r="AI370" s="184"/>
      <c r="AJ370" s="210" t="s">
        <v>550</v>
      </c>
      <c r="AK370" s="38" t="s">
        <v>1258</v>
      </c>
      <c r="AL370" s="38"/>
      <c r="AM370" s="38" t="str">
        <f t="shared" si="411"/>
        <v>#REF!</v>
      </c>
      <c r="AN370" s="38" t="str">
        <f t="shared" si="413"/>
        <v>#REF!</v>
      </c>
      <c r="AO370" s="42">
        <v>1300000.0</v>
      </c>
      <c r="AP370" s="215" t="b">
        <f t="shared" si="8"/>
        <v>1</v>
      </c>
      <c r="AQ370" s="211"/>
      <c r="AR370" s="216">
        <f t="shared" si="9"/>
        <v>0</v>
      </c>
      <c r="AS370" s="217">
        <f t="shared" si="10"/>
        <v>0</v>
      </c>
      <c r="AT370" s="218">
        <f t="shared" si="11"/>
        <v>0</v>
      </c>
      <c r="AU370" s="453"/>
      <c r="AV370" s="46"/>
      <c r="AW370" s="46"/>
      <c r="AX370" s="46"/>
      <c r="AY370" s="46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56"/>
      <c r="BW370" s="56"/>
      <c r="BX370" s="56"/>
      <c r="BY370" s="56"/>
      <c r="BZ370" s="56"/>
      <c r="CA370" s="56"/>
      <c r="CB370" s="56"/>
      <c r="CC370" s="56"/>
      <c r="CD370" s="56"/>
    </row>
    <row r="371" ht="22.5" customHeight="1">
      <c r="A371" s="170">
        <f t="shared" si="12"/>
        <v>366</v>
      </c>
      <c r="B371" s="173" t="s">
        <v>3008</v>
      </c>
      <c r="C371" s="182" t="str">
        <f t="array" ref="C371">_xlfn.XLOOKUP(G371,DATABASE!$A$2:$A$806,DATABASE!$B$2:$B$806)</f>
        <v>Capem Kademangan Blitar , Jl Trisula 14, Kademangan, Blitar</v>
      </c>
      <c r="D371" s="184" t="str">
        <f t="array" ref="D371">_xlfn.XLOOKUP(G371,DATABASE!$A$2:$A$808,DATABASE!$C$2:$C$808)</f>
        <v>CAPEM</v>
      </c>
      <c r="E371" s="184" t="s">
        <v>351</v>
      </c>
      <c r="F371" s="184" t="s">
        <v>243</v>
      </c>
      <c r="G371" s="184" t="s">
        <v>1332</v>
      </c>
      <c r="H371" s="184">
        <v>202512.0</v>
      </c>
      <c r="I371" s="184" t="s">
        <v>753</v>
      </c>
      <c r="J371" s="182"/>
      <c r="K371" s="184"/>
      <c r="L371" s="294" t="s">
        <v>1334</v>
      </c>
      <c r="M371" s="303">
        <v>42251.0</v>
      </c>
      <c r="N371" s="191"/>
      <c r="O371" s="192">
        <v>63.58</v>
      </c>
      <c r="P371" s="194"/>
      <c r="Q371" s="195">
        <f t="shared" ref="Q371:R371" si="415">(O371*24*3600*30/8)/100000</f>
        <v>205.9992</v>
      </c>
      <c r="R371" s="195">
        <f t="shared" si="415"/>
        <v>0</v>
      </c>
      <c r="S371" s="200">
        <v>0.0</v>
      </c>
      <c r="T371" s="201">
        <f t="shared" si="14"/>
        <v>1</v>
      </c>
      <c r="U371" s="201">
        <v>0.99</v>
      </c>
      <c r="V371" s="182">
        <v>720.0</v>
      </c>
      <c r="W371" s="182">
        <f t="shared" si="3"/>
        <v>0</v>
      </c>
      <c r="X371" s="203" t="s">
        <v>291</v>
      </c>
      <c r="Y371" s="204">
        <v>2792792.0</v>
      </c>
      <c r="Z371" s="182"/>
      <c r="AA371" s="182"/>
      <c r="AB371" s="182"/>
      <c r="AC371" s="182"/>
      <c r="AD371" s="182"/>
      <c r="AE371" s="206">
        <f t="shared" si="151"/>
        <v>2792792</v>
      </c>
      <c r="AF371" s="207">
        <f t="shared" si="5"/>
        <v>2792792</v>
      </c>
      <c r="AG371" s="184"/>
      <c r="AH371" s="184"/>
      <c r="AI371" s="184"/>
      <c r="AJ371" s="210" t="s">
        <v>1332</v>
      </c>
      <c r="AK371" s="38" t="s">
        <v>753</v>
      </c>
      <c r="AL371" s="38"/>
      <c r="AM371" s="38" t="str">
        <f t="shared" si="411"/>
        <v>#REF!</v>
      </c>
      <c r="AN371" s="38" t="str">
        <f t="shared" si="413"/>
        <v>#REF!</v>
      </c>
      <c r="AO371" s="42">
        <v>2792792.0</v>
      </c>
      <c r="AP371" s="215" t="b">
        <f t="shared" si="8"/>
        <v>1</v>
      </c>
      <c r="AQ371" s="211"/>
      <c r="AR371" s="216">
        <f t="shared" si="9"/>
        <v>0</v>
      </c>
      <c r="AS371" s="217">
        <f t="shared" si="10"/>
        <v>0</v>
      </c>
      <c r="AT371" s="218">
        <f t="shared" si="11"/>
        <v>0</v>
      </c>
      <c r="AU371" s="453"/>
      <c r="AV371" s="46"/>
      <c r="AW371" s="46"/>
      <c r="AX371" s="46"/>
      <c r="AY371" s="46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56"/>
      <c r="BW371" s="56"/>
      <c r="BX371" s="56"/>
      <c r="BY371" s="56"/>
      <c r="BZ371" s="56"/>
      <c r="CA371" s="56"/>
      <c r="CB371" s="56"/>
      <c r="CC371" s="56"/>
      <c r="CD371" s="56"/>
    </row>
    <row r="372" ht="22.5" customHeight="1">
      <c r="A372" s="170">
        <f t="shared" si="12"/>
        <v>367</v>
      </c>
      <c r="B372" s="173" t="s">
        <v>3008</v>
      </c>
      <c r="C372" s="182" t="str">
        <f t="array" ref="C372">_xlfn.XLOOKUP(G372,DATABASE!$A$2:$A$806,DATABASE!$B$2:$B$806)</f>
        <v>PBB Online Pemkot Blitar, Jl Merdeka 105 Blitar</v>
      </c>
      <c r="D372" s="184" t="str">
        <f t="array" ref="D372">_xlfn.XLOOKUP(G372,DATABASE!$A$2:$A$808,DATABASE!$C$2:$C$808)</f>
        <v>PBB</v>
      </c>
      <c r="E372" s="184" t="s">
        <v>351</v>
      </c>
      <c r="F372" s="184" t="s">
        <v>243</v>
      </c>
      <c r="G372" s="184" t="s">
        <v>639</v>
      </c>
      <c r="H372" s="184">
        <v>202512.0</v>
      </c>
      <c r="I372" s="184" t="s">
        <v>461</v>
      </c>
      <c r="J372" s="182"/>
      <c r="K372" s="184"/>
      <c r="L372" s="294" t="s">
        <v>641</v>
      </c>
      <c r="M372" s="295" t="s">
        <v>3192</v>
      </c>
      <c r="N372" s="191"/>
      <c r="O372" s="192">
        <v>10.35</v>
      </c>
      <c r="P372" s="194"/>
      <c r="Q372" s="195">
        <f t="shared" ref="Q372:R372" si="416">(O372*24*3600*30/8)/100000</f>
        <v>33.534</v>
      </c>
      <c r="R372" s="195">
        <f t="shared" si="416"/>
        <v>0</v>
      </c>
      <c r="S372" s="200">
        <v>0.0</v>
      </c>
      <c r="T372" s="201">
        <f t="shared" si="14"/>
        <v>1</v>
      </c>
      <c r="U372" s="201">
        <v>0.99</v>
      </c>
      <c r="V372" s="182">
        <v>720.0</v>
      </c>
      <c r="W372" s="182">
        <f t="shared" si="3"/>
        <v>0</v>
      </c>
      <c r="X372" s="203" t="s">
        <v>291</v>
      </c>
      <c r="Y372" s="204">
        <v>2319819.0</v>
      </c>
      <c r="Z372" s="182"/>
      <c r="AA372" s="182"/>
      <c r="AB372" s="182"/>
      <c r="AC372" s="182"/>
      <c r="AD372" s="182"/>
      <c r="AE372" s="206">
        <f t="shared" si="151"/>
        <v>2319819</v>
      </c>
      <c r="AF372" s="207">
        <f t="shared" si="5"/>
        <v>2319819</v>
      </c>
      <c r="AG372" s="184"/>
      <c r="AH372" s="184"/>
      <c r="AI372" s="184"/>
      <c r="AJ372" s="210" t="s">
        <v>639</v>
      </c>
      <c r="AK372" s="38" t="s">
        <v>461</v>
      </c>
      <c r="AL372" s="38"/>
      <c r="AM372" s="38" t="str">
        <f t="shared" si="411"/>
        <v>#REF!</v>
      </c>
      <c r="AN372" s="38" t="str">
        <f t="shared" si="413"/>
        <v>#REF!</v>
      </c>
      <c r="AO372" s="42">
        <v>2319819.0</v>
      </c>
      <c r="AP372" s="215" t="b">
        <f t="shared" si="8"/>
        <v>1</v>
      </c>
      <c r="AQ372" s="211"/>
      <c r="AR372" s="216">
        <f t="shared" si="9"/>
        <v>0</v>
      </c>
      <c r="AS372" s="217">
        <f t="shared" si="10"/>
        <v>0</v>
      </c>
      <c r="AT372" s="218">
        <f t="shared" si="11"/>
        <v>0</v>
      </c>
      <c r="AU372" s="453"/>
      <c r="AV372" s="46"/>
      <c r="AW372" s="46"/>
      <c r="AX372" s="46"/>
      <c r="AY372" s="46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56"/>
      <c r="BW372" s="56"/>
      <c r="BX372" s="56"/>
      <c r="BY372" s="56"/>
      <c r="BZ372" s="56"/>
      <c r="CA372" s="56"/>
      <c r="CB372" s="56"/>
      <c r="CC372" s="56"/>
      <c r="CD372" s="56"/>
    </row>
    <row r="373" ht="22.5" customHeight="1">
      <c r="A373" s="170">
        <f t="shared" si="12"/>
        <v>368</v>
      </c>
      <c r="B373" s="173" t="s">
        <v>3008</v>
      </c>
      <c r="C373" s="182" t="str">
        <f t="array" ref="C373">_xlfn.XLOOKUP(G373,DATABASE!$A$2:$A$806,DATABASE!$B$2:$B$806)</f>
        <v>Payment Point DPKAD Kntr KASDA Pemkab Blitar Jl. WR Supratman 23 C</v>
      </c>
      <c r="D373" s="184" t="str">
        <f t="array" ref="D373">_xlfn.XLOOKUP(G373,DATABASE!$A$2:$A$808,DATABASE!$C$2:$C$808)</f>
        <v>PAYMENT POINT</v>
      </c>
      <c r="E373" s="184" t="s">
        <v>351</v>
      </c>
      <c r="F373" s="184" t="s">
        <v>243</v>
      </c>
      <c r="G373" s="184" t="s">
        <v>643</v>
      </c>
      <c r="H373" s="184">
        <v>202512.0</v>
      </c>
      <c r="I373" s="184" t="s">
        <v>461</v>
      </c>
      <c r="J373" s="182"/>
      <c r="K373" s="184"/>
      <c r="L373" s="294" t="s">
        <v>645</v>
      </c>
      <c r="M373" s="303">
        <v>42125.0</v>
      </c>
      <c r="N373" s="191"/>
      <c r="O373" s="192">
        <v>5.1</v>
      </c>
      <c r="P373" s="194"/>
      <c r="Q373" s="195">
        <f t="shared" ref="Q373:R373" si="417">(O373*24*3600*30/8)/100000</f>
        <v>16.524</v>
      </c>
      <c r="R373" s="195">
        <f t="shared" si="417"/>
        <v>0</v>
      </c>
      <c r="S373" s="200">
        <v>0.0</v>
      </c>
      <c r="T373" s="201">
        <f t="shared" si="14"/>
        <v>1</v>
      </c>
      <c r="U373" s="201">
        <v>0.99</v>
      </c>
      <c r="V373" s="182">
        <v>720.0</v>
      </c>
      <c r="W373" s="182">
        <f t="shared" si="3"/>
        <v>0</v>
      </c>
      <c r="X373" s="203" t="s">
        <v>291</v>
      </c>
      <c r="Y373" s="204">
        <v>2319819.0</v>
      </c>
      <c r="Z373" s="182"/>
      <c r="AA373" s="182"/>
      <c r="AB373" s="182"/>
      <c r="AC373" s="182"/>
      <c r="AD373" s="182"/>
      <c r="AE373" s="206">
        <f t="shared" si="151"/>
        <v>2319819</v>
      </c>
      <c r="AF373" s="207">
        <f t="shared" si="5"/>
        <v>2319819</v>
      </c>
      <c r="AG373" s="184"/>
      <c r="AH373" s="184" t="s">
        <v>276</v>
      </c>
      <c r="AI373" s="184"/>
      <c r="AJ373" s="210" t="s">
        <v>643</v>
      </c>
      <c r="AK373" s="38" t="s">
        <v>461</v>
      </c>
      <c r="AL373" s="38"/>
      <c r="AM373" s="38" t="str">
        <f t="shared" si="411"/>
        <v>#REF!</v>
      </c>
      <c r="AN373" s="38" t="str">
        <f t="shared" si="413"/>
        <v>#REF!</v>
      </c>
      <c r="AO373" s="42">
        <v>2319819.0</v>
      </c>
      <c r="AP373" s="215" t="b">
        <f t="shared" si="8"/>
        <v>1</v>
      </c>
      <c r="AQ373" s="211"/>
      <c r="AR373" s="216">
        <f t="shared" si="9"/>
        <v>0</v>
      </c>
      <c r="AS373" s="217">
        <f t="shared" si="10"/>
        <v>0</v>
      </c>
      <c r="AT373" s="218">
        <f t="shared" si="11"/>
        <v>0</v>
      </c>
      <c r="AU373" s="453"/>
      <c r="AV373" s="46"/>
      <c r="AW373" s="46"/>
      <c r="AX373" s="46"/>
      <c r="AY373" s="46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56"/>
      <c r="BW373" s="56"/>
      <c r="BX373" s="56"/>
      <c r="BY373" s="56"/>
      <c r="BZ373" s="56"/>
      <c r="CA373" s="56"/>
      <c r="CB373" s="56"/>
      <c r="CC373" s="56"/>
      <c r="CD373" s="56"/>
    </row>
    <row r="374" ht="22.5" customHeight="1">
      <c r="A374" s="170">
        <f t="shared" si="12"/>
        <v>369</v>
      </c>
      <c r="B374" s="173" t="s">
        <v>3008</v>
      </c>
      <c r="C374" s="182" t="str">
        <f t="array" ref="C374">_xlfn.XLOOKUP(G374,DATABASE!$A$2:$A$806,DATABASE!$B$2:$B$806)</f>
        <v>Capem Lodoyo, Jl. Raya Utara No. 35 RT 01/RW 05 Lodoyo Blitar</v>
      </c>
      <c r="D374" s="184" t="str">
        <f t="array" ref="D374">_xlfn.XLOOKUP(G374,DATABASE!$A$2:$A$808,DATABASE!$C$2:$C$808)</f>
        <v>CAPEM</v>
      </c>
      <c r="E374" s="184" t="s">
        <v>351</v>
      </c>
      <c r="F374" s="184" t="s">
        <v>243</v>
      </c>
      <c r="G374" s="184" t="s">
        <v>1520</v>
      </c>
      <c r="H374" s="184">
        <v>202512.0</v>
      </c>
      <c r="I374" s="184" t="s">
        <v>753</v>
      </c>
      <c r="J374" s="182"/>
      <c r="K374" s="184"/>
      <c r="L374" s="294" t="s">
        <v>1522</v>
      </c>
      <c r="M374" s="303">
        <v>42156.0</v>
      </c>
      <c r="N374" s="191"/>
      <c r="O374" s="192">
        <v>17.99</v>
      </c>
      <c r="P374" s="194"/>
      <c r="Q374" s="195">
        <f t="shared" ref="Q374:R374" si="418">(O374*24*3600*30/8)/100000</f>
        <v>58.2876</v>
      </c>
      <c r="R374" s="195">
        <f t="shared" si="418"/>
        <v>0</v>
      </c>
      <c r="S374" s="200">
        <v>0.0</v>
      </c>
      <c r="T374" s="201">
        <f t="shared" si="14"/>
        <v>1</v>
      </c>
      <c r="U374" s="201">
        <v>0.99</v>
      </c>
      <c r="V374" s="182">
        <v>720.0</v>
      </c>
      <c r="W374" s="182">
        <f t="shared" si="3"/>
        <v>0</v>
      </c>
      <c r="X374" s="203" t="s">
        <v>291</v>
      </c>
      <c r="Y374" s="204">
        <v>2792792.0</v>
      </c>
      <c r="Z374" s="182"/>
      <c r="AA374" s="182"/>
      <c r="AB374" s="182"/>
      <c r="AC374" s="182"/>
      <c r="AD374" s="182"/>
      <c r="AE374" s="206">
        <f t="shared" si="151"/>
        <v>2792792</v>
      </c>
      <c r="AF374" s="207">
        <f t="shared" si="5"/>
        <v>2792792</v>
      </c>
      <c r="AG374" s="184"/>
      <c r="AH374" s="184"/>
      <c r="AI374" s="184"/>
      <c r="AJ374" s="210" t="s">
        <v>1520</v>
      </c>
      <c r="AK374" s="38" t="s">
        <v>753</v>
      </c>
      <c r="AL374" s="38"/>
      <c r="AM374" s="38" t="str">
        <f t="shared" si="411"/>
        <v>#REF!</v>
      </c>
      <c r="AN374" s="38" t="str">
        <f t="shared" si="413"/>
        <v>#REF!</v>
      </c>
      <c r="AO374" s="42">
        <v>2792792.0</v>
      </c>
      <c r="AP374" s="215" t="b">
        <f t="shared" si="8"/>
        <v>1</v>
      </c>
      <c r="AQ374" s="211"/>
      <c r="AR374" s="216">
        <f t="shared" si="9"/>
        <v>0</v>
      </c>
      <c r="AS374" s="217">
        <f t="shared" si="10"/>
        <v>0</v>
      </c>
      <c r="AT374" s="218">
        <f t="shared" si="11"/>
        <v>0</v>
      </c>
      <c r="AU374" s="453"/>
      <c r="AV374" s="46"/>
      <c r="AW374" s="46"/>
      <c r="AX374" s="46"/>
      <c r="AY374" s="46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56"/>
      <c r="BW374" s="56"/>
      <c r="BX374" s="56"/>
      <c r="BY374" s="56"/>
      <c r="BZ374" s="56"/>
      <c r="CA374" s="56"/>
      <c r="CB374" s="56"/>
      <c r="CC374" s="56"/>
      <c r="CD374" s="56"/>
    </row>
    <row r="375" ht="22.5" customHeight="1">
      <c r="A375" s="170">
        <f t="shared" si="12"/>
        <v>370</v>
      </c>
      <c r="B375" s="173" t="s">
        <v>3008</v>
      </c>
      <c r="C375" s="182" t="str">
        <f t="array" ref="C375">_xlfn.XLOOKUP(G375,DATABASE!$A$2:$A$806,DATABASE!$B$2:$B$806)</f>
        <v>Capem Kanigoro, Jl. Kusuma Bangsa RT.02 RW.03 Blitar</v>
      </c>
      <c r="D375" s="184" t="str">
        <f t="array" ref="D375">_xlfn.XLOOKUP(G375,DATABASE!$A$2:$A$808,DATABASE!$C$2:$C$808)</f>
        <v>CAPEM</v>
      </c>
      <c r="E375" s="184" t="s">
        <v>351</v>
      </c>
      <c r="F375" s="184" t="s">
        <v>243</v>
      </c>
      <c r="G375" s="184" t="s">
        <v>1335</v>
      </c>
      <c r="H375" s="184">
        <v>202512.0</v>
      </c>
      <c r="I375" s="184" t="s">
        <v>753</v>
      </c>
      <c r="J375" s="182"/>
      <c r="K375" s="184"/>
      <c r="L375" s="294" t="s">
        <v>1337</v>
      </c>
      <c r="M375" s="303">
        <v>42251.0</v>
      </c>
      <c r="N375" s="191"/>
      <c r="O375" s="192">
        <v>52.82</v>
      </c>
      <c r="P375" s="194"/>
      <c r="Q375" s="195">
        <f t="shared" ref="Q375:R375" si="419">(O375*24*3600*30/8)/100000</f>
        <v>171.1368</v>
      </c>
      <c r="R375" s="195">
        <f t="shared" si="419"/>
        <v>0</v>
      </c>
      <c r="S375" s="200">
        <v>0.0</v>
      </c>
      <c r="T375" s="201">
        <f t="shared" si="14"/>
        <v>1</v>
      </c>
      <c r="U375" s="201">
        <v>0.99</v>
      </c>
      <c r="V375" s="182">
        <v>720.0</v>
      </c>
      <c r="W375" s="182">
        <f t="shared" si="3"/>
        <v>0</v>
      </c>
      <c r="X375" s="203" t="s">
        <v>291</v>
      </c>
      <c r="Y375" s="204">
        <v>2792792.0</v>
      </c>
      <c r="Z375" s="182"/>
      <c r="AA375" s="182"/>
      <c r="AB375" s="182"/>
      <c r="AC375" s="182"/>
      <c r="AD375" s="182"/>
      <c r="AE375" s="206">
        <f t="shared" si="151"/>
        <v>2792792</v>
      </c>
      <c r="AF375" s="207">
        <f t="shared" si="5"/>
        <v>2792792</v>
      </c>
      <c r="AG375" s="184"/>
      <c r="AH375" s="184"/>
      <c r="AI375" s="184"/>
      <c r="AJ375" s="210" t="s">
        <v>1335</v>
      </c>
      <c r="AK375" s="38" t="s">
        <v>753</v>
      </c>
      <c r="AL375" s="38"/>
      <c r="AM375" s="38" t="str">
        <f t="shared" si="411"/>
        <v>#REF!</v>
      </c>
      <c r="AN375" s="38" t="str">
        <f t="shared" si="413"/>
        <v>#REF!</v>
      </c>
      <c r="AO375" s="42">
        <v>2792792.0</v>
      </c>
      <c r="AP375" s="215" t="b">
        <f t="shared" si="8"/>
        <v>1</v>
      </c>
      <c r="AQ375" s="211"/>
      <c r="AR375" s="216">
        <f t="shared" si="9"/>
        <v>0</v>
      </c>
      <c r="AS375" s="217">
        <f t="shared" si="10"/>
        <v>0</v>
      </c>
      <c r="AT375" s="218">
        <f t="shared" si="11"/>
        <v>0</v>
      </c>
      <c r="AU375" s="453"/>
      <c r="AV375" s="46"/>
      <c r="AW375" s="46"/>
      <c r="AX375" s="46"/>
      <c r="AY375" s="46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56"/>
      <c r="BW375" s="56"/>
      <c r="BX375" s="56"/>
      <c r="BY375" s="56"/>
      <c r="BZ375" s="56"/>
      <c r="CA375" s="56"/>
      <c r="CB375" s="56"/>
      <c r="CC375" s="56"/>
      <c r="CD375" s="56"/>
    </row>
    <row r="376" ht="22.5" customHeight="1">
      <c r="A376" s="170">
        <f t="shared" si="12"/>
        <v>371</v>
      </c>
      <c r="B376" s="173" t="s">
        <v>3008</v>
      </c>
      <c r="C376" s="182" t="str">
        <f t="array" ref="C376">_xlfn.XLOOKUP(G376,DATABASE!$A$2:$A$806,DATABASE!$B$2:$B$806)</f>
        <v>ATM Sistem Administrasi Manunggal Satu Atap Wlingi, Jl. Kenanga 15 Kec. Beru, Kab. Blitar</v>
      </c>
      <c r="D376" s="184" t="str">
        <f t="array" ref="D376">_xlfn.XLOOKUP(G376,DATABASE!$A$2:$A$808,DATABASE!$C$2:$C$808)</f>
        <v>ATM</v>
      </c>
      <c r="E376" s="184" t="s">
        <v>351</v>
      </c>
      <c r="F376" s="184" t="s">
        <v>243</v>
      </c>
      <c r="G376" s="184" t="s">
        <v>2011</v>
      </c>
      <c r="H376" s="184">
        <v>202512.0</v>
      </c>
      <c r="I376" s="184" t="s">
        <v>1258</v>
      </c>
      <c r="J376" s="182"/>
      <c r="K376" s="184"/>
      <c r="L376" s="294" t="s">
        <v>2013</v>
      </c>
      <c r="M376" s="295" t="s">
        <v>3056</v>
      </c>
      <c r="N376" s="191"/>
      <c r="O376" s="192">
        <v>34.15000000000001</v>
      </c>
      <c r="P376" s="194"/>
      <c r="Q376" s="195">
        <f t="shared" ref="Q376:R376" si="420">(O376*24*3600*30/8)/100000</f>
        <v>110.646</v>
      </c>
      <c r="R376" s="195">
        <f t="shared" si="420"/>
        <v>0</v>
      </c>
      <c r="S376" s="200">
        <v>0.0</v>
      </c>
      <c r="T376" s="201">
        <f t="shared" si="14"/>
        <v>1</v>
      </c>
      <c r="U376" s="201">
        <v>0.99</v>
      </c>
      <c r="V376" s="182">
        <v>720.0</v>
      </c>
      <c r="W376" s="182">
        <f t="shared" si="3"/>
        <v>0</v>
      </c>
      <c r="X376" s="203" t="s">
        <v>291</v>
      </c>
      <c r="Y376" s="204">
        <v>1300000.0</v>
      </c>
      <c r="Z376" s="182"/>
      <c r="AA376" s="182"/>
      <c r="AB376" s="182"/>
      <c r="AC376" s="182"/>
      <c r="AD376" s="182"/>
      <c r="AE376" s="206">
        <f t="shared" si="151"/>
        <v>1300000</v>
      </c>
      <c r="AF376" s="207">
        <f t="shared" si="5"/>
        <v>1300000</v>
      </c>
      <c r="AG376" s="184"/>
      <c r="AH376" s="184"/>
      <c r="AI376" s="184"/>
      <c r="AJ376" s="210" t="s">
        <v>2011</v>
      </c>
      <c r="AK376" s="38" t="s">
        <v>1258</v>
      </c>
      <c r="AL376" s="38"/>
      <c r="AM376" s="38" t="str">
        <f t="shared" si="411"/>
        <v>#REF!</v>
      </c>
      <c r="AN376" s="38" t="str">
        <f t="shared" si="413"/>
        <v>#REF!</v>
      </c>
      <c r="AO376" s="42">
        <v>1300000.0</v>
      </c>
      <c r="AP376" s="215" t="b">
        <f t="shared" si="8"/>
        <v>1</v>
      </c>
      <c r="AQ376" s="211"/>
      <c r="AR376" s="216">
        <f t="shared" si="9"/>
        <v>0</v>
      </c>
      <c r="AS376" s="217">
        <f t="shared" si="10"/>
        <v>0</v>
      </c>
      <c r="AT376" s="218">
        <f t="shared" si="11"/>
        <v>0</v>
      </c>
      <c r="AU376" s="453"/>
      <c r="AV376" s="46"/>
      <c r="AW376" s="46"/>
      <c r="AX376" s="46"/>
      <c r="AY376" s="46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56"/>
      <c r="BW376" s="56"/>
      <c r="BX376" s="56"/>
      <c r="BY376" s="56"/>
      <c r="BZ376" s="56"/>
      <c r="CA376" s="56"/>
      <c r="CB376" s="56"/>
      <c r="CC376" s="56"/>
      <c r="CD376" s="56"/>
    </row>
    <row r="377" ht="22.5" customHeight="1">
      <c r="A377" s="170">
        <f t="shared" si="12"/>
        <v>372</v>
      </c>
      <c r="B377" s="173" t="s">
        <v>3008</v>
      </c>
      <c r="C377" s="182" t="str">
        <f t="array" ref="C377">_xlfn.XLOOKUP(G377,DATABASE!$A$2:$A$806,DATABASE!$B$2:$B$806)</f>
        <v>ATM RSUD Srengat, Jl. Raya Dandong, Kel. Dandong, Kec. Srengat, Kab. Blitar</v>
      </c>
      <c r="D377" s="184" t="str">
        <f t="array" ref="D377">_xlfn.XLOOKUP(G377,DATABASE!$A$2:$A$808,DATABASE!$C$2:$C$808)</f>
        <v>ATM</v>
      </c>
      <c r="E377" s="184" t="s">
        <v>351</v>
      </c>
      <c r="F377" s="184" t="s">
        <v>243</v>
      </c>
      <c r="G377" s="184" t="s">
        <v>1958</v>
      </c>
      <c r="H377" s="184">
        <v>202512.0</v>
      </c>
      <c r="I377" s="184" t="s">
        <v>1258</v>
      </c>
      <c r="J377" s="182"/>
      <c r="K377" s="184"/>
      <c r="L377" s="294" t="s">
        <v>1961</v>
      </c>
      <c r="M377" s="295" t="s">
        <v>3196</v>
      </c>
      <c r="N377" s="191"/>
      <c r="O377" s="192">
        <v>0.44733</v>
      </c>
      <c r="P377" s="194"/>
      <c r="Q377" s="195">
        <f t="shared" ref="Q377:R377" si="421">(O377*24*3600*30/8)/100000</f>
        <v>1.4493492</v>
      </c>
      <c r="R377" s="195">
        <f t="shared" si="421"/>
        <v>0</v>
      </c>
      <c r="S377" s="200">
        <v>0.0</v>
      </c>
      <c r="T377" s="201">
        <f t="shared" si="14"/>
        <v>1</v>
      </c>
      <c r="U377" s="201">
        <v>0.99</v>
      </c>
      <c r="V377" s="182">
        <v>720.0</v>
      </c>
      <c r="W377" s="182">
        <f t="shared" si="3"/>
        <v>0</v>
      </c>
      <c r="X377" s="203" t="s">
        <v>291</v>
      </c>
      <c r="Y377" s="204">
        <v>1300000.0</v>
      </c>
      <c r="Z377" s="182"/>
      <c r="AA377" s="182"/>
      <c r="AB377" s="182"/>
      <c r="AC377" s="182"/>
      <c r="AD377" s="182"/>
      <c r="AE377" s="206">
        <f t="shared" si="151"/>
        <v>1300000</v>
      </c>
      <c r="AF377" s="207">
        <f t="shared" si="5"/>
        <v>1300000</v>
      </c>
      <c r="AG377" s="184"/>
      <c r="AH377" s="184"/>
      <c r="AI377" s="184"/>
      <c r="AJ377" s="210" t="s">
        <v>1958</v>
      </c>
      <c r="AK377" s="38" t="s">
        <v>1258</v>
      </c>
      <c r="AL377" s="38"/>
      <c r="AM377" s="41" t="s">
        <v>1258</v>
      </c>
      <c r="AN377" s="38" t="b">
        <f t="shared" si="413"/>
        <v>1</v>
      </c>
      <c r="AO377" s="42">
        <v>1300000.0</v>
      </c>
      <c r="AP377" s="215" t="b">
        <f t="shared" si="8"/>
        <v>1</v>
      </c>
      <c r="AQ377" s="211"/>
      <c r="AR377" s="216">
        <f t="shared" si="9"/>
        <v>0</v>
      </c>
      <c r="AS377" s="217">
        <f t="shared" si="10"/>
        <v>0</v>
      </c>
      <c r="AT377" s="218">
        <f t="shared" si="11"/>
        <v>0</v>
      </c>
      <c r="AU377" s="453"/>
      <c r="AV377" s="46"/>
      <c r="AW377" s="46"/>
      <c r="AX377" s="46"/>
      <c r="AY377" s="46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56"/>
      <c r="BW377" s="56"/>
      <c r="BX377" s="56"/>
      <c r="BY377" s="56"/>
      <c r="BZ377" s="56"/>
      <c r="CA377" s="56"/>
      <c r="CB377" s="56"/>
      <c r="CC377" s="56"/>
      <c r="CD377" s="56"/>
    </row>
    <row r="378" ht="22.5" customHeight="1">
      <c r="A378" s="170">
        <f t="shared" si="12"/>
        <v>373</v>
      </c>
      <c r="B378" s="173" t="s">
        <v>3008</v>
      </c>
      <c r="C378" s="182" t="str">
        <f t="array" ref="C378">_xlfn.XLOOKUP(G378,DATABASE!$A$2:$A$806,DATABASE!$B$2:$B$806)</f>
        <v>ATM Kampung Cokelat, Jl Benteng Blorok 18, Ds. Plosorejo, Blitar</v>
      </c>
      <c r="D378" s="184" t="str">
        <f t="array" ref="D378">_xlfn.XLOOKUP(G378,DATABASE!$A$2:$A$808,DATABASE!$C$2:$C$808)</f>
        <v>ATM</v>
      </c>
      <c r="E378" s="184" t="s">
        <v>351</v>
      </c>
      <c r="F378" s="184" t="s">
        <v>243</v>
      </c>
      <c r="G378" s="184" t="s">
        <v>2086</v>
      </c>
      <c r="H378" s="184">
        <v>202512.0</v>
      </c>
      <c r="I378" s="184" t="s">
        <v>1258</v>
      </c>
      <c r="J378" s="182"/>
      <c r="K378" s="184"/>
      <c r="L378" s="294" t="s">
        <v>2089</v>
      </c>
      <c r="M378" s="295" t="s">
        <v>3197</v>
      </c>
      <c r="N378" s="191"/>
      <c r="O378" s="192">
        <v>3.25091</v>
      </c>
      <c r="P378" s="194"/>
      <c r="Q378" s="195">
        <f t="shared" ref="Q378:R378" si="422">(O378*24*3600*30/8)/100000</f>
        <v>10.5329484</v>
      </c>
      <c r="R378" s="195">
        <f t="shared" si="422"/>
        <v>0</v>
      </c>
      <c r="S378" s="200">
        <v>0.0</v>
      </c>
      <c r="T378" s="201">
        <f t="shared" si="14"/>
        <v>1</v>
      </c>
      <c r="U378" s="201">
        <v>0.99</v>
      </c>
      <c r="V378" s="182">
        <v>720.0</v>
      </c>
      <c r="W378" s="182">
        <f t="shared" si="3"/>
        <v>0</v>
      </c>
      <c r="X378" s="203" t="s">
        <v>291</v>
      </c>
      <c r="Y378" s="204">
        <v>1300000.0</v>
      </c>
      <c r="Z378" s="182"/>
      <c r="AA378" s="182"/>
      <c r="AB378" s="182"/>
      <c r="AC378" s="182"/>
      <c r="AD378" s="182"/>
      <c r="AE378" s="206">
        <f t="shared" si="151"/>
        <v>1300000</v>
      </c>
      <c r="AF378" s="207">
        <f t="shared" si="5"/>
        <v>1300000</v>
      </c>
      <c r="AG378" s="184"/>
      <c r="AH378" s="184"/>
      <c r="AI378" s="184"/>
      <c r="AJ378" s="210" t="s">
        <v>2086</v>
      </c>
      <c r="AK378" s="38" t="s">
        <v>1258</v>
      </c>
      <c r="AL378" s="38"/>
      <c r="AM378" s="38" t="str">
        <f>VLOOKUP(AJ378,'[1]Master Jaringan Des 2025(792)'!$D$2:$E$795,2,0)</f>
        <v>#REF!</v>
      </c>
      <c r="AN378" s="38" t="str">
        <f t="shared" si="413"/>
        <v>#REF!</v>
      </c>
      <c r="AO378" s="42">
        <v>1300000.0</v>
      </c>
      <c r="AP378" s="215" t="b">
        <f t="shared" si="8"/>
        <v>1</v>
      </c>
      <c r="AQ378" s="211"/>
      <c r="AR378" s="216">
        <f t="shared" si="9"/>
        <v>0</v>
      </c>
      <c r="AS378" s="217">
        <f t="shared" si="10"/>
        <v>0</v>
      </c>
      <c r="AT378" s="218">
        <f t="shared" si="11"/>
        <v>0</v>
      </c>
      <c r="AU378" s="453"/>
      <c r="AV378" s="46"/>
      <c r="AW378" s="46"/>
      <c r="AX378" s="46"/>
      <c r="AY378" s="46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56"/>
      <c r="BW378" s="56"/>
      <c r="BX378" s="56"/>
      <c r="BY378" s="56"/>
      <c r="BZ378" s="56"/>
      <c r="CA378" s="56"/>
      <c r="CB378" s="56"/>
      <c r="CC378" s="56"/>
      <c r="CD378" s="56"/>
    </row>
    <row r="379" ht="22.5" customHeight="1">
      <c r="A379" s="170">
        <f t="shared" si="12"/>
        <v>374</v>
      </c>
      <c r="B379" s="173" t="s">
        <v>3008</v>
      </c>
      <c r="C379" s="182" t="str">
        <f t="array" ref="C379">_xlfn.XLOOKUP(G379,DATABASE!$A$2:$A$806,DATABASE!$B$2:$B$806)</f>
        <v>ATM RSUD Syuhada' Haji, Jl. Mojo 8 Blitar</v>
      </c>
      <c r="D379" s="184" t="str">
        <f t="array" ref="D379">_xlfn.XLOOKUP(G379,DATABASE!$A$2:$A$808,DATABASE!$C$2:$C$808)</f>
        <v>ATM</v>
      </c>
      <c r="E379" s="184" t="s">
        <v>351</v>
      </c>
      <c r="F379" s="184" t="s">
        <v>243</v>
      </c>
      <c r="G379" s="184" t="s">
        <v>2758</v>
      </c>
      <c r="H379" s="184">
        <v>202512.0</v>
      </c>
      <c r="I379" s="184" t="s">
        <v>1258</v>
      </c>
      <c r="J379" s="182"/>
      <c r="K379" s="184"/>
      <c r="L379" s="294" t="s">
        <v>2760</v>
      </c>
      <c r="M379" s="295" t="s">
        <v>3198</v>
      </c>
      <c r="N379" s="191"/>
      <c r="O379" s="192">
        <v>28.83</v>
      </c>
      <c r="P379" s="194"/>
      <c r="Q379" s="195">
        <f t="shared" ref="Q379:R379" si="423">(O379*24*3600*30/8)/100000</f>
        <v>93.4092</v>
      </c>
      <c r="R379" s="195">
        <f t="shared" si="423"/>
        <v>0</v>
      </c>
      <c r="S379" s="200">
        <v>0.0</v>
      </c>
      <c r="T379" s="201">
        <f t="shared" si="14"/>
        <v>1</v>
      </c>
      <c r="U379" s="201">
        <v>0.99</v>
      </c>
      <c r="V379" s="182">
        <v>720.0</v>
      </c>
      <c r="W379" s="182">
        <f t="shared" si="3"/>
        <v>0</v>
      </c>
      <c r="X379" s="203" t="s">
        <v>291</v>
      </c>
      <c r="Y379" s="204">
        <v>1300000.0</v>
      </c>
      <c r="Z379" s="182"/>
      <c r="AA379" s="182"/>
      <c r="AB379" s="182"/>
      <c r="AC379" s="182"/>
      <c r="AD379" s="182"/>
      <c r="AE379" s="206">
        <f t="shared" si="151"/>
        <v>1300000</v>
      </c>
      <c r="AF379" s="207">
        <f t="shared" si="5"/>
        <v>1300000</v>
      </c>
      <c r="AG379" s="184"/>
      <c r="AH379" s="184"/>
      <c r="AI379" s="184"/>
      <c r="AJ379" s="210" t="s">
        <v>2758</v>
      </c>
      <c r="AK379" s="38" t="s">
        <v>1258</v>
      </c>
      <c r="AL379" s="38"/>
      <c r="AM379" s="41" t="s">
        <v>1258</v>
      </c>
      <c r="AN379" s="38" t="b">
        <f t="shared" si="413"/>
        <v>1</v>
      </c>
      <c r="AO379" s="42">
        <v>1300000.0</v>
      </c>
      <c r="AP379" s="215" t="b">
        <f t="shared" si="8"/>
        <v>1</v>
      </c>
      <c r="AQ379" s="211"/>
      <c r="AR379" s="216">
        <f t="shared" si="9"/>
        <v>0</v>
      </c>
      <c r="AS379" s="217">
        <f t="shared" si="10"/>
        <v>0</v>
      </c>
      <c r="AT379" s="218">
        <f t="shared" si="11"/>
        <v>0</v>
      </c>
      <c r="AU379" s="453"/>
      <c r="AV379" s="46"/>
      <c r="AW379" s="46"/>
      <c r="AX379" s="46"/>
      <c r="AY379" s="46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56"/>
      <c r="BW379" s="56"/>
      <c r="BX379" s="56"/>
      <c r="BY379" s="56"/>
      <c r="BZ379" s="56"/>
      <c r="CA379" s="56"/>
      <c r="CB379" s="56"/>
      <c r="CC379" s="56"/>
      <c r="CD379" s="56"/>
    </row>
    <row r="380" ht="22.5" customHeight="1">
      <c r="A380" s="170">
        <f t="shared" si="12"/>
        <v>375</v>
      </c>
      <c r="B380" s="173" t="s">
        <v>3008</v>
      </c>
      <c r="C380" s="182" t="str">
        <f t="array" ref="C380">_xlfn.XLOOKUP(G380,DATABASE!$A$2:$A$806,DATABASE!$B$2:$B$806)</f>
        <v>Host To Host SP2D Online Jl.S.Supriyadi 17,Blitar</v>
      </c>
      <c r="D380" s="184" t="str">
        <f t="array" ref="D380">_xlfn.XLOOKUP(G380,DATABASE!$A$2:$A$808,DATABASE!$C$2:$C$808)</f>
        <v>H2H</v>
      </c>
      <c r="E380" s="184" t="s">
        <v>351</v>
      </c>
      <c r="F380" s="184" t="s">
        <v>243</v>
      </c>
      <c r="G380" s="184" t="s">
        <v>601</v>
      </c>
      <c r="H380" s="184">
        <v>202512.0</v>
      </c>
      <c r="I380" s="184" t="s">
        <v>461</v>
      </c>
      <c r="J380" s="182"/>
      <c r="K380" s="184"/>
      <c r="L380" s="294" t="s">
        <v>603</v>
      </c>
      <c r="M380" s="303">
        <v>43467.0</v>
      </c>
      <c r="N380" s="191"/>
      <c r="O380" s="192">
        <v>15.46</v>
      </c>
      <c r="P380" s="194"/>
      <c r="Q380" s="195">
        <f t="shared" ref="Q380:R380" si="424">(O380*24*3600*30/8)/100000</f>
        <v>50.0904</v>
      </c>
      <c r="R380" s="195">
        <f t="shared" si="424"/>
        <v>0</v>
      </c>
      <c r="S380" s="200">
        <v>0.0</v>
      </c>
      <c r="T380" s="201">
        <f t="shared" si="14"/>
        <v>1</v>
      </c>
      <c r="U380" s="201">
        <v>0.99</v>
      </c>
      <c r="V380" s="182">
        <v>720.0</v>
      </c>
      <c r="W380" s="182">
        <f t="shared" si="3"/>
        <v>0</v>
      </c>
      <c r="X380" s="203" t="s">
        <v>291</v>
      </c>
      <c r="Y380" s="204">
        <v>2319819.0</v>
      </c>
      <c r="Z380" s="182"/>
      <c r="AA380" s="182"/>
      <c r="AB380" s="182"/>
      <c r="AC380" s="182"/>
      <c r="AD380" s="182"/>
      <c r="AE380" s="206">
        <f t="shared" si="151"/>
        <v>2319819</v>
      </c>
      <c r="AF380" s="207">
        <f t="shared" si="5"/>
        <v>2319819</v>
      </c>
      <c r="AG380" s="184"/>
      <c r="AH380" s="184" t="s">
        <v>276</v>
      </c>
      <c r="AI380" s="184"/>
      <c r="AJ380" s="210" t="s">
        <v>601</v>
      </c>
      <c r="AK380" s="38" t="s">
        <v>461</v>
      </c>
      <c r="AL380" s="38"/>
      <c r="AM380" s="38" t="str">
        <f t="shared" ref="AM380:AM381" si="426">VLOOKUP(AJ380,'[1]Master Jaringan Des 2025(792)'!$D$2:$E$795,2,0)</f>
        <v>#REF!</v>
      </c>
      <c r="AN380" s="38" t="str">
        <f t="shared" si="413"/>
        <v>#REF!</v>
      </c>
      <c r="AO380" s="42">
        <v>2319819.0</v>
      </c>
      <c r="AP380" s="215" t="b">
        <f t="shared" si="8"/>
        <v>1</v>
      </c>
      <c r="AQ380" s="211"/>
      <c r="AR380" s="216">
        <f t="shared" si="9"/>
        <v>0</v>
      </c>
      <c r="AS380" s="217">
        <f t="shared" si="10"/>
        <v>0</v>
      </c>
      <c r="AT380" s="218">
        <f t="shared" si="11"/>
        <v>0</v>
      </c>
      <c r="AU380" s="453"/>
      <c r="AV380" s="46"/>
      <c r="AW380" s="46"/>
      <c r="AX380" s="46"/>
      <c r="AY380" s="46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56"/>
      <c r="BW380" s="56"/>
      <c r="BX380" s="56"/>
      <c r="BY380" s="56"/>
      <c r="BZ380" s="56"/>
      <c r="CA380" s="56"/>
      <c r="CB380" s="56"/>
      <c r="CC380" s="56"/>
      <c r="CD380" s="56"/>
    </row>
    <row r="381" ht="22.5" customHeight="1">
      <c r="A381" s="170">
        <f t="shared" si="12"/>
        <v>376</v>
      </c>
      <c r="B381" s="173" t="s">
        <v>3008</v>
      </c>
      <c r="C381" s="182" t="str">
        <f t="array" ref="C381">_xlfn.XLOOKUP(G381,DATABASE!$A$2:$A$806,DATABASE!$B$2:$B$806)</f>
        <v>Capem Wlingi</v>
      </c>
      <c r="D381" s="184" t="str">
        <f t="array" ref="D381">_xlfn.XLOOKUP(G381,DATABASE!$A$2:$A$808,DATABASE!$C$2:$C$808)</f>
        <v>CAPEM</v>
      </c>
      <c r="E381" s="184" t="s">
        <v>351</v>
      </c>
      <c r="F381" s="184" t="s">
        <v>243</v>
      </c>
      <c r="G381" s="184" t="s">
        <v>1182</v>
      </c>
      <c r="H381" s="184">
        <v>202512.0</v>
      </c>
      <c r="I381" s="184" t="s">
        <v>753</v>
      </c>
      <c r="J381" s="182"/>
      <c r="K381" s="184"/>
      <c r="L381" s="294" t="s">
        <v>1184</v>
      </c>
      <c r="M381" s="295" t="s">
        <v>2245</v>
      </c>
      <c r="N381" s="191"/>
      <c r="O381" s="192">
        <v>27.24</v>
      </c>
      <c r="P381" s="194"/>
      <c r="Q381" s="195">
        <f t="shared" ref="Q381:R381" si="425">(O381*24*3600*30/8)/100000</f>
        <v>88.2576</v>
      </c>
      <c r="R381" s="195">
        <f t="shared" si="425"/>
        <v>0</v>
      </c>
      <c r="S381" s="200">
        <v>0.0</v>
      </c>
      <c r="T381" s="201">
        <f t="shared" si="14"/>
        <v>1</v>
      </c>
      <c r="U381" s="201">
        <v>0.99</v>
      </c>
      <c r="V381" s="182">
        <v>720.0</v>
      </c>
      <c r="W381" s="182">
        <f t="shared" si="3"/>
        <v>0</v>
      </c>
      <c r="X381" s="203" t="s">
        <v>291</v>
      </c>
      <c r="Y381" s="204">
        <v>2792792.0</v>
      </c>
      <c r="Z381" s="182"/>
      <c r="AA381" s="182"/>
      <c r="AB381" s="182"/>
      <c r="AC381" s="182"/>
      <c r="AD381" s="182"/>
      <c r="AE381" s="206">
        <f t="shared" si="151"/>
        <v>2792792</v>
      </c>
      <c r="AF381" s="207">
        <f t="shared" si="5"/>
        <v>2792792</v>
      </c>
      <c r="AG381" s="184"/>
      <c r="AH381" s="184"/>
      <c r="AI381" s="184"/>
      <c r="AJ381" s="210" t="s">
        <v>1182</v>
      </c>
      <c r="AK381" s="38" t="s">
        <v>753</v>
      </c>
      <c r="AL381" s="38"/>
      <c r="AM381" s="38" t="str">
        <f t="shared" si="426"/>
        <v>#REF!</v>
      </c>
      <c r="AN381" s="38" t="str">
        <f t="shared" si="413"/>
        <v>#REF!</v>
      </c>
      <c r="AO381" s="42">
        <v>2792792.0</v>
      </c>
      <c r="AP381" s="215" t="b">
        <f t="shared" si="8"/>
        <v>1</v>
      </c>
      <c r="AQ381" s="211"/>
      <c r="AR381" s="216">
        <f t="shared" si="9"/>
        <v>0</v>
      </c>
      <c r="AS381" s="217">
        <f t="shared" si="10"/>
        <v>0</v>
      </c>
      <c r="AT381" s="218">
        <f t="shared" si="11"/>
        <v>0</v>
      </c>
      <c r="AU381" s="453"/>
      <c r="AV381" s="46"/>
      <c r="AW381" s="46"/>
      <c r="AX381" s="46"/>
      <c r="AY381" s="46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56"/>
      <c r="BW381" s="56"/>
      <c r="BX381" s="56"/>
      <c r="BY381" s="56"/>
      <c r="BZ381" s="56"/>
      <c r="CA381" s="56"/>
      <c r="CB381" s="56"/>
      <c r="CC381" s="56"/>
      <c r="CD381" s="56"/>
    </row>
    <row r="382" ht="22.5" customHeight="1">
      <c r="A382" s="170">
        <f t="shared" si="12"/>
        <v>377</v>
      </c>
      <c r="B382" s="173" t="s">
        <v>3008</v>
      </c>
      <c r="C382" s="182" t="str">
        <f t="array" ref="C382">_xlfn.XLOOKUP(G382,DATABASE!$A$2:$A$806,DATABASE!$B$2:$B$806)</f>
        <v>Kantor Kas Kesamben Jl.Raya Kesamben, Blitar</v>
      </c>
      <c r="D382" s="184" t="str">
        <f t="array" ref="D382">_xlfn.XLOOKUP(G382,DATABASE!$A$2:$A$808,DATABASE!$C$2:$C$808)</f>
        <v>KANTOR KAS</v>
      </c>
      <c r="E382" s="184" t="s">
        <v>351</v>
      </c>
      <c r="F382" s="184" t="s">
        <v>243</v>
      </c>
      <c r="G382" s="184" t="s">
        <v>2766</v>
      </c>
      <c r="H382" s="184">
        <v>202512.0</v>
      </c>
      <c r="I382" s="184" t="s">
        <v>461</v>
      </c>
      <c r="J382" s="182"/>
      <c r="K382" s="184"/>
      <c r="L382" s="294" t="s">
        <v>2768</v>
      </c>
      <c r="M382" s="295" t="s">
        <v>3161</v>
      </c>
      <c r="N382" s="191"/>
      <c r="O382" s="192">
        <v>12.49</v>
      </c>
      <c r="P382" s="194"/>
      <c r="Q382" s="195">
        <f t="shared" ref="Q382:R382" si="427">(O382*24*3600*30/8)/100000</f>
        <v>40.4676</v>
      </c>
      <c r="R382" s="195">
        <f t="shared" si="427"/>
        <v>0</v>
      </c>
      <c r="S382" s="200">
        <v>0.0</v>
      </c>
      <c r="T382" s="201">
        <f t="shared" si="14"/>
        <v>1</v>
      </c>
      <c r="U382" s="201">
        <v>0.99</v>
      </c>
      <c r="V382" s="182">
        <v>720.0</v>
      </c>
      <c r="W382" s="182">
        <f t="shared" si="3"/>
        <v>0</v>
      </c>
      <c r="X382" s="203" t="s">
        <v>291</v>
      </c>
      <c r="Y382" s="204">
        <v>2319819.0</v>
      </c>
      <c r="Z382" s="182"/>
      <c r="AA382" s="182"/>
      <c r="AB382" s="182"/>
      <c r="AC382" s="182"/>
      <c r="AD382" s="182"/>
      <c r="AE382" s="206">
        <f t="shared" si="151"/>
        <v>2319819</v>
      </c>
      <c r="AF382" s="207">
        <f t="shared" si="5"/>
        <v>2319819</v>
      </c>
      <c r="AG382" s="184"/>
      <c r="AH382" s="184"/>
      <c r="AI382" s="184"/>
      <c r="AJ382" s="210" t="s">
        <v>2766</v>
      </c>
      <c r="AK382" s="38" t="s">
        <v>461</v>
      </c>
      <c r="AL382" s="38"/>
      <c r="AM382" s="38" t="s">
        <v>461</v>
      </c>
      <c r="AN382" s="38" t="b">
        <f t="shared" si="413"/>
        <v>1</v>
      </c>
      <c r="AO382" s="42">
        <v>2319819.0</v>
      </c>
      <c r="AP382" s="215" t="b">
        <f t="shared" si="8"/>
        <v>1</v>
      </c>
      <c r="AQ382" s="211"/>
      <c r="AR382" s="216">
        <f t="shared" si="9"/>
        <v>0</v>
      </c>
      <c r="AS382" s="217">
        <f t="shared" si="10"/>
        <v>0</v>
      </c>
      <c r="AT382" s="218">
        <f t="shared" si="11"/>
        <v>0</v>
      </c>
      <c r="AU382" s="453"/>
      <c r="AV382" s="46"/>
      <c r="AW382" s="46"/>
      <c r="AX382" s="46"/>
      <c r="AY382" s="46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56"/>
      <c r="BW382" s="56"/>
      <c r="BX382" s="56"/>
      <c r="BY382" s="56"/>
      <c r="BZ382" s="56"/>
      <c r="CA382" s="56"/>
      <c r="CB382" s="56"/>
      <c r="CC382" s="56"/>
      <c r="CD382" s="56"/>
    </row>
    <row r="383" ht="22.5" customHeight="1">
      <c r="A383" s="170">
        <f t="shared" si="12"/>
        <v>378</v>
      </c>
      <c r="B383" s="173" t="s">
        <v>3008</v>
      </c>
      <c r="C383" s="182" t="str">
        <f t="array" ref="C383">_xlfn.XLOOKUP(G383,DATABASE!$A$2:$A$806,DATABASE!$B$2:$B$806)</f>
        <v>Kantor Kas Mardi Waluyo Jl.Kalimantan 51,Blitar</v>
      </c>
      <c r="D383" s="184" t="str">
        <f t="array" ref="D383">_xlfn.XLOOKUP(G383,DATABASE!$A$2:$A$808,DATABASE!$C$2:$C$808)</f>
        <v>KANTOR KAS</v>
      </c>
      <c r="E383" s="184" t="s">
        <v>351</v>
      </c>
      <c r="F383" s="184" t="s">
        <v>243</v>
      </c>
      <c r="G383" s="184" t="s">
        <v>2755</v>
      </c>
      <c r="H383" s="184">
        <v>202512.0</v>
      </c>
      <c r="I383" s="184" t="s">
        <v>461</v>
      </c>
      <c r="J383" s="182"/>
      <c r="K383" s="184"/>
      <c r="L383" s="294" t="s">
        <v>2757</v>
      </c>
      <c r="M383" s="295" t="s">
        <v>3200</v>
      </c>
      <c r="N383" s="191"/>
      <c r="O383" s="192">
        <v>11.74</v>
      </c>
      <c r="P383" s="194"/>
      <c r="Q383" s="195">
        <f t="shared" ref="Q383:R383" si="428">(O383*24*3600*30/8)/100000</f>
        <v>38.0376</v>
      </c>
      <c r="R383" s="195">
        <f t="shared" si="428"/>
        <v>0</v>
      </c>
      <c r="S383" s="200">
        <v>0.0</v>
      </c>
      <c r="T383" s="201">
        <f t="shared" si="14"/>
        <v>1</v>
      </c>
      <c r="U383" s="201">
        <v>0.99</v>
      </c>
      <c r="V383" s="182">
        <v>720.0</v>
      </c>
      <c r="W383" s="182">
        <f t="shared" si="3"/>
        <v>0</v>
      </c>
      <c r="X383" s="203" t="s">
        <v>291</v>
      </c>
      <c r="Y383" s="204">
        <v>2319819.0</v>
      </c>
      <c r="Z383" s="182"/>
      <c r="AA383" s="182"/>
      <c r="AB383" s="182"/>
      <c r="AC383" s="182"/>
      <c r="AD383" s="182"/>
      <c r="AE383" s="206">
        <f t="shared" si="151"/>
        <v>2319819</v>
      </c>
      <c r="AF383" s="207">
        <f t="shared" si="5"/>
        <v>2319819</v>
      </c>
      <c r="AG383" s="184"/>
      <c r="AH383" s="184"/>
      <c r="AI383" s="184"/>
      <c r="AJ383" s="210" t="s">
        <v>2755</v>
      </c>
      <c r="AK383" s="38" t="s">
        <v>461</v>
      </c>
      <c r="AL383" s="38"/>
      <c r="AM383" s="38" t="s">
        <v>461</v>
      </c>
      <c r="AN383" s="38" t="b">
        <f t="shared" si="413"/>
        <v>1</v>
      </c>
      <c r="AO383" s="42">
        <v>2319819.0</v>
      </c>
      <c r="AP383" s="215" t="b">
        <f t="shared" si="8"/>
        <v>1</v>
      </c>
      <c r="AQ383" s="211"/>
      <c r="AR383" s="216">
        <f t="shared" si="9"/>
        <v>0</v>
      </c>
      <c r="AS383" s="217">
        <f t="shared" si="10"/>
        <v>0</v>
      </c>
      <c r="AT383" s="218">
        <f t="shared" si="11"/>
        <v>0</v>
      </c>
      <c r="AU383" s="453"/>
      <c r="AV383" s="46"/>
      <c r="AW383" s="46"/>
      <c r="AX383" s="46"/>
      <c r="AY383" s="46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56"/>
      <c r="BW383" s="56"/>
      <c r="BX383" s="56"/>
      <c r="BY383" s="56"/>
      <c r="BZ383" s="56"/>
      <c r="CA383" s="56"/>
      <c r="CB383" s="56"/>
      <c r="CC383" s="56"/>
      <c r="CD383" s="56"/>
    </row>
    <row r="384" ht="22.5" customHeight="1">
      <c r="A384" s="170">
        <f t="shared" si="12"/>
        <v>379</v>
      </c>
      <c r="B384" s="173" t="s">
        <v>3008</v>
      </c>
      <c r="C384" s="182" t="str">
        <f t="array" ref="C384">_xlfn.XLOOKUP(G384,DATABASE!$A$2:$A$806,DATABASE!$B$2:$B$806)</f>
        <v>Payment Point RS Ngudi Waluyo Jl.Dr.Sucipto 5 Blitar</v>
      </c>
      <c r="D384" s="184" t="str">
        <f t="array" ref="D384">_xlfn.XLOOKUP(G384,DATABASE!$A$2:$A$808,DATABASE!$C$2:$C$808)</f>
        <v>PAYMENT POINT</v>
      </c>
      <c r="E384" s="184" t="s">
        <v>351</v>
      </c>
      <c r="F384" s="184" t="s">
        <v>243</v>
      </c>
      <c r="G384" s="184" t="s">
        <v>2762</v>
      </c>
      <c r="H384" s="184">
        <v>202512.0</v>
      </c>
      <c r="I384" s="184" t="s">
        <v>461</v>
      </c>
      <c r="J384" s="182"/>
      <c r="K384" s="184"/>
      <c r="L384" s="294" t="s">
        <v>2764</v>
      </c>
      <c r="M384" s="295" t="s">
        <v>3200</v>
      </c>
      <c r="N384" s="191"/>
      <c r="O384" s="192">
        <v>34.42</v>
      </c>
      <c r="P384" s="194"/>
      <c r="Q384" s="195">
        <f t="shared" ref="Q384:R384" si="429">(O384*24*3600*30/8)/100000</f>
        <v>111.5208</v>
      </c>
      <c r="R384" s="195">
        <f t="shared" si="429"/>
        <v>0</v>
      </c>
      <c r="S384" s="200">
        <v>0.0</v>
      </c>
      <c r="T384" s="201">
        <f t="shared" si="14"/>
        <v>1</v>
      </c>
      <c r="U384" s="201">
        <v>0.99</v>
      </c>
      <c r="V384" s="182">
        <v>720.0</v>
      </c>
      <c r="W384" s="182">
        <f t="shared" si="3"/>
        <v>0</v>
      </c>
      <c r="X384" s="203" t="s">
        <v>291</v>
      </c>
      <c r="Y384" s="204">
        <v>2319819.0</v>
      </c>
      <c r="Z384" s="182"/>
      <c r="AA384" s="182"/>
      <c r="AB384" s="182"/>
      <c r="AC384" s="182"/>
      <c r="AD384" s="182"/>
      <c r="AE384" s="206">
        <f t="shared" si="151"/>
        <v>2319819</v>
      </c>
      <c r="AF384" s="207">
        <f t="shared" si="5"/>
        <v>2319819</v>
      </c>
      <c r="AG384" s="184"/>
      <c r="AH384" s="184"/>
      <c r="AI384" s="184"/>
      <c r="AJ384" s="210" t="s">
        <v>2762</v>
      </c>
      <c r="AK384" s="38" t="s">
        <v>461</v>
      </c>
      <c r="AL384" s="38"/>
      <c r="AM384" s="38" t="s">
        <v>461</v>
      </c>
      <c r="AN384" s="38" t="b">
        <f t="shared" si="413"/>
        <v>1</v>
      </c>
      <c r="AO384" s="42">
        <v>2319819.0</v>
      </c>
      <c r="AP384" s="215" t="b">
        <f t="shared" si="8"/>
        <v>1</v>
      </c>
      <c r="AQ384" s="211"/>
      <c r="AR384" s="216">
        <f t="shared" si="9"/>
        <v>0</v>
      </c>
      <c r="AS384" s="217">
        <f t="shared" si="10"/>
        <v>0</v>
      </c>
      <c r="AT384" s="218">
        <f t="shared" si="11"/>
        <v>0</v>
      </c>
      <c r="AU384" s="453"/>
      <c r="AV384" s="46"/>
      <c r="AW384" s="46"/>
      <c r="AX384" s="46"/>
      <c r="AY384" s="46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56"/>
      <c r="BW384" s="56"/>
      <c r="BX384" s="56"/>
      <c r="BY384" s="56"/>
      <c r="BZ384" s="56"/>
      <c r="CA384" s="56"/>
      <c r="CB384" s="56"/>
      <c r="CC384" s="56"/>
      <c r="CD384" s="56"/>
    </row>
    <row r="385" ht="22.5" customHeight="1">
      <c r="A385" s="170">
        <f t="shared" si="12"/>
        <v>380</v>
      </c>
      <c r="B385" s="173" t="s">
        <v>3008</v>
      </c>
      <c r="C385" s="182" t="str">
        <f t="array" ref="C385">_xlfn.XLOOKUP(G385,DATABASE!$A$2:$A$806,DATABASE!$B$2:$B$806)</f>
        <v>Kantor Kas Ponggok Jl.Jend Sudirman 66 Blitar</v>
      </c>
      <c r="D385" s="184" t="str">
        <f t="array" ref="D385">_xlfn.XLOOKUP(G385,DATABASE!$A$2:$A$808,DATABASE!$C$2:$C$808)</f>
        <v>KANTOR KAS</v>
      </c>
      <c r="E385" s="184" t="s">
        <v>351</v>
      </c>
      <c r="F385" s="184" t="s">
        <v>243</v>
      </c>
      <c r="G385" s="184" t="s">
        <v>1812</v>
      </c>
      <c r="H385" s="184">
        <v>202512.0</v>
      </c>
      <c r="I385" s="184" t="s">
        <v>461</v>
      </c>
      <c r="J385" s="182"/>
      <c r="K385" s="184"/>
      <c r="L385" s="294" t="s">
        <v>1814</v>
      </c>
      <c r="M385" s="295" t="s">
        <v>3200</v>
      </c>
      <c r="N385" s="191"/>
      <c r="O385" s="192">
        <v>4.15</v>
      </c>
      <c r="P385" s="194"/>
      <c r="Q385" s="195">
        <f t="shared" ref="Q385:R385" si="430">(O385*24*3600*30/8)/100000</f>
        <v>13.446</v>
      </c>
      <c r="R385" s="195">
        <f t="shared" si="430"/>
        <v>0</v>
      </c>
      <c r="S385" s="376">
        <v>2.31</v>
      </c>
      <c r="T385" s="201">
        <f t="shared" si="14"/>
        <v>0.9967916667</v>
      </c>
      <c r="U385" s="201">
        <v>0.99</v>
      </c>
      <c r="V385" s="182">
        <v>720.0</v>
      </c>
      <c r="W385" s="182">
        <f t="shared" si="3"/>
        <v>0</v>
      </c>
      <c r="X385" s="203" t="s">
        <v>291</v>
      </c>
      <c r="Y385" s="204">
        <v>2319819.0</v>
      </c>
      <c r="Z385" s="182"/>
      <c r="AA385" s="182"/>
      <c r="AB385" s="182"/>
      <c r="AC385" s="182"/>
      <c r="AD385" s="182"/>
      <c r="AE385" s="206">
        <f t="shared" si="151"/>
        <v>2319819</v>
      </c>
      <c r="AF385" s="207">
        <f t="shared" si="5"/>
        <v>2319819</v>
      </c>
      <c r="AG385" s="184"/>
      <c r="AH385" s="184"/>
      <c r="AI385" s="184"/>
      <c r="AJ385" s="210" t="s">
        <v>1812</v>
      </c>
      <c r="AK385" s="38" t="s">
        <v>461</v>
      </c>
      <c r="AL385" s="38"/>
      <c r="AM385" s="38" t="s">
        <v>461</v>
      </c>
      <c r="AN385" s="38" t="b">
        <f t="shared" si="413"/>
        <v>1</v>
      </c>
      <c r="AO385" s="42">
        <v>2319819.0</v>
      </c>
      <c r="AP385" s="215" t="b">
        <f t="shared" si="8"/>
        <v>1</v>
      </c>
      <c r="AQ385" s="211"/>
      <c r="AR385" s="216">
        <f t="shared" si="9"/>
        <v>0</v>
      </c>
      <c r="AS385" s="217">
        <f t="shared" si="10"/>
        <v>0</v>
      </c>
      <c r="AT385" s="218">
        <f t="shared" si="11"/>
        <v>0</v>
      </c>
      <c r="AU385" s="453" t="s">
        <v>2952</v>
      </c>
      <c r="AV385" s="46"/>
      <c r="AW385" s="46"/>
      <c r="AX385" s="46"/>
      <c r="AY385" s="46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56"/>
      <c r="BW385" s="56"/>
      <c r="BX385" s="56"/>
      <c r="BY385" s="56"/>
      <c r="BZ385" s="56"/>
      <c r="CA385" s="56"/>
      <c r="CB385" s="56"/>
      <c r="CC385" s="56"/>
      <c r="CD385" s="56"/>
    </row>
    <row r="386" ht="22.5" customHeight="1">
      <c r="A386" s="170">
        <f t="shared" si="12"/>
        <v>381</v>
      </c>
      <c r="B386" s="173" t="s">
        <v>3008</v>
      </c>
      <c r="C386" s="182" t="str">
        <f t="array" ref="C386">_xlfn.XLOOKUP(G386,DATABASE!$A$2:$A$806,DATABASE!$B$2:$B$806)</f>
        <v>Payment Point MPP Blitar, Jl. Cokroaminoto No. 1 Kepanjen Kidul Blitar</v>
      </c>
      <c r="D386" s="184" t="str">
        <f t="array" ref="D386">_xlfn.XLOOKUP(G386,DATABASE!$A$2:$A$808,DATABASE!$C$2:$C$808)</f>
        <v>PAYMENT POINT</v>
      </c>
      <c r="E386" s="184" t="s">
        <v>351</v>
      </c>
      <c r="F386" s="184" t="s">
        <v>243</v>
      </c>
      <c r="G386" s="184" t="s">
        <v>2046</v>
      </c>
      <c r="H386" s="184">
        <v>202512.0</v>
      </c>
      <c r="I386" s="184" t="s">
        <v>461</v>
      </c>
      <c r="J386" s="182"/>
      <c r="K386" s="184"/>
      <c r="L386" s="294" t="s">
        <v>2048</v>
      </c>
      <c r="M386" s="295" t="s">
        <v>3200</v>
      </c>
      <c r="N386" s="191"/>
      <c r="O386" s="192">
        <v>1.05735</v>
      </c>
      <c r="P386" s="194"/>
      <c r="Q386" s="195">
        <f t="shared" ref="Q386:R386" si="431">(O386*24*3600*30/8)/100000</f>
        <v>3.425814</v>
      </c>
      <c r="R386" s="195">
        <f t="shared" si="431"/>
        <v>0</v>
      </c>
      <c r="S386" s="200">
        <v>0.0</v>
      </c>
      <c r="T386" s="201">
        <f t="shared" si="14"/>
        <v>1</v>
      </c>
      <c r="U386" s="201">
        <v>0.99</v>
      </c>
      <c r="V386" s="182">
        <v>720.0</v>
      </c>
      <c r="W386" s="182">
        <f t="shared" si="3"/>
        <v>0</v>
      </c>
      <c r="X386" s="203" t="s">
        <v>291</v>
      </c>
      <c r="Y386" s="204">
        <v>2319819.0</v>
      </c>
      <c r="Z386" s="182"/>
      <c r="AA386" s="182"/>
      <c r="AB386" s="182"/>
      <c r="AC386" s="182"/>
      <c r="AD386" s="182"/>
      <c r="AE386" s="206">
        <f t="shared" si="151"/>
        <v>2319819</v>
      </c>
      <c r="AF386" s="207">
        <f t="shared" si="5"/>
        <v>2319819</v>
      </c>
      <c r="AG386" s="184"/>
      <c r="AH386" s="184"/>
      <c r="AI386" s="184"/>
      <c r="AJ386" s="210" t="s">
        <v>2046</v>
      </c>
      <c r="AK386" s="38" t="s">
        <v>461</v>
      </c>
      <c r="AL386" s="38"/>
      <c r="AM386" s="38" t="s">
        <v>461</v>
      </c>
      <c r="AN386" s="38" t="b">
        <f t="shared" si="413"/>
        <v>1</v>
      </c>
      <c r="AO386" s="42">
        <v>2319819.0</v>
      </c>
      <c r="AP386" s="215" t="b">
        <f t="shared" si="8"/>
        <v>1</v>
      </c>
      <c r="AQ386" s="211"/>
      <c r="AR386" s="216">
        <f t="shared" si="9"/>
        <v>0</v>
      </c>
      <c r="AS386" s="217">
        <f t="shared" si="10"/>
        <v>0</v>
      </c>
      <c r="AT386" s="218">
        <f t="shared" si="11"/>
        <v>0</v>
      </c>
      <c r="AU386" s="453"/>
      <c r="AV386" s="46"/>
      <c r="AW386" s="46"/>
      <c r="AX386" s="46"/>
      <c r="AY386" s="46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56"/>
      <c r="BW386" s="56"/>
      <c r="BX386" s="56"/>
      <c r="BY386" s="56"/>
      <c r="BZ386" s="56"/>
      <c r="CA386" s="56"/>
      <c r="CB386" s="56"/>
      <c r="CC386" s="56"/>
      <c r="CD386" s="56"/>
    </row>
    <row r="387" ht="22.5" customHeight="1">
      <c r="A387" s="170">
        <f t="shared" si="12"/>
        <v>382</v>
      </c>
      <c r="B387" s="173" t="s">
        <v>3008</v>
      </c>
      <c r="C387" s="182" t="str">
        <f t="array" ref="C387">_xlfn.XLOOKUP(G387,DATABASE!$A$2:$A$806,DATABASE!$B$2:$B$806)</f>
        <v>Kantor Kas Nglegok, Jl. Raya Penataran Blitar</v>
      </c>
      <c r="D387" s="184" t="str">
        <f t="array" ref="D387">_xlfn.XLOOKUP(G387,DATABASE!$A$2:$A$808,DATABASE!$C$2:$C$808)</f>
        <v>KANTOR KAS</v>
      </c>
      <c r="E387" s="184" t="s">
        <v>351</v>
      </c>
      <c r="F387" s="184" t="s">
        <v>243</v>
      </c>
      <c r="G387" s="184" t="s">
        <v>1889</v>
      </c>
      <c r="H387" s="184">
        <v>202512.0</v>
      </c>
      <c r="I387" s="184" t="s">
        <v>461</v>
      </c>
      <c r="J387" s="182"/>
      <c r="K387" s="184"/>
      <c r="L387" s="294" t="s">
        <v>1891</v>
      </c>
      <c r="M387" s="295" t="s">
        <v>3200</v>
      </c>
      <c r="N387" s="191"/>
      <c r="O387" s="192">
        <v>35.28</v>
      </c>
      <c r="P387" s="194"/>
      <c r="Q387" s="195">
        <f t="shared" ref="Q387:R387" si="432">(O387*24*3600*30/8)/100000</f>
        <v>114.3072</v>
      </c>
      <c r="R387" s="195">
        <f t="shared" si="432"/>
        <v>0</v>
      </c>
      <c r="S387" s="200">
        <v>0.0</v>
      </c>
      <c r="T387" s="201">
        <f t="shared" si="14"/>
        <v>1</v>
      </c>
      <c r="U387" s="201">
        <v>0.99</v>
      </c>
      <c r="V387" s="182">
        <v>720.0</v>
      </c>
      <c r="W387" s="182">
        <f t="shared" si="3"/>
        <v>0</v>
      </c>
      <c r="X387" s="203" t="s">
        <v>291</v>
      </c>
      <c r="Y387" s="204">
        <v>2319819.0</v>
      </c>
      <c r="Z387" s="182"/>
      <c r="AA387" s="182"/>
      <c r="AB387" s="182"/>
      <c r="AC387" s="182"/>
      <c r="AD387" s="182"/>
      <c r="AE387" s="206">
        <f t="shared" si="151"/>
        <v>2319819</v>
      </c>
      <c r="AF387" s="207">
        <f t="shared" si="5"/>
        <v>2319819</v>
      </c>
      <c r="AG387" s="184"/>
      <c r="AH387" s="184"/>
      <c r="AI387" s="184"/>
      <c r="AJ387" s="210" t="s">
        <v>1889</v>
      </c>
      <c r="AK387" s="38" t="s">
        <v>461</v>
      </c>
      <c r="AL387" s="38"/>
      <c r="AM387" s="38" t="s">
        <v>461</v>
      </c>
      <c r="AN387" s="38" t="b">
        <f t="shared" si="413"/>
        <v>1</v>
      </c>
      <c r="AO387" s="42">
        <v>2319819.0</v>
      </c>
      <c r="AP387" s="215" t="b">
        <f t="shared" si="8"/>
        <v>1</v>
      </c>
      <c r="AQ387" s="211"/>
      <c r="AR387" s="216">
        <f t="shared" si="9"/>
        <v>0</v>
      </c>
      <c r="AS387" s="217">
        <f t="shared" si="10"/>
        <v>0</v>
      </c>
      <c r="AT387" s="218">
        <f t="shared" si="11"/>
        <v>0</v>
      </c>
      <c r="AU387" s="453"/>
      <c r="AV387" s="46"/>
      <c r="AW387" s="46"/>
      <c r="AX387" s="46"/>
      <c r="AY387" s="46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56"/>
      <c r="BW387" s="56"/>
      <c r="BX387" s="56"/>
      <c r="BY387" s="56"/>
      <c r="BZ387" s="56"/>
      <c r="CA387" s="56"/>
      <c r="CB387" s="56"/>
      <c r="CC387" s="56"/>
      <c r="CD387" s="56"/>
    </row>
    <row r="388" ht="22.5" customHeight="1">
      <c r="A388" s="170">
        <f t="shared" si="12"/>
        <v>383</v>
      </c>
      <c r="B388" s="173" t="s">
        <v>3008</v>
      </c>
      <c r="C388" s="182" t="str">
        <f t="array" ref="C388">_xlfn.XLOOKUP(G388,DATABASE!$A$2:$A$806,DATABASE!$B$2:$B$806)</f>
        <v>Payment Point Pemkab Kanigoro Jl. Kusuma Bangsa No. 60, Kanigoro Blitar</v>
      </c>
      <c r="D388" s="184" t="str">
        <f t="array" ref="D388">_xlfn.XLOOKUP(G388,DATABASE!$A$2:$A$808,DATABASE!$C$2:$C$808)</f>
        <v>PAYMENT POINT</v>
      </c>
      <c r="E388" s="184" t="s">
        <v>351</v>
      </c>
      <c r="F388" s="184" t="s">
        <v>243</v>
      </c>
      <c r="G388" s="184" t="s">
        <v>2101</v>
      </c>
      <c r="H388" s="184">
        <v>202512.0</v>
      </c>
      <c r="I388" s="184" t="s">
        <v>461</v>
      </c>
      <c r="J388" s="182"/>
      <c r="K388" s="184"/>
      <c r="L388" s="294" t="s">
        <v>2103</v>
      </c>
      <c r="M388" s="295" t="s">
        <v>1179</v>
      </c>
      <c r="N388" s="191"/>
      <c r="O388" s="192">
        <v>0.4074</v>
      </c>
      <c r="P388" s="194"/>
      <c r="Q388" s="195">
        <f t="shared" ref="Q388:R388" si="433">(O388*24*3600*30/8)/100000</f>
        <v>1.319976</v>
      </c>
      <c r="R388" s="195">
        <f t="shared" si="433"/>
        <v>0</v>
      </c>
      <c r="S388" s="200">
        <v>0.0</v>
      </c>
      <c r="T388" s="201">
        <f t="shared" si="14"/>
        <v>1</v>
      </c>
      <c r="U388" s="201">
        <v>0.99</v>
      </c>
      <c r="V388" s="182">
        <v>720.0</v>
      </c>
      <c r="W388" s="182">
        <f t="shared" si="3"/>
        <v>0</v>
      </c>
      <c r="X388" s="203" t="s">
        <v>291</v>
      </c>
      <c r="Y388" s="204">
        <v>2319819.0</v>
      </c>
      <c r="Z388" s="182"/>
      <c r="AA388" s="182"/>
      <c r="AB388" s="182"/>
      <c r="AC388" s="182"/>
      <c r="AD388" s="182"/>
      <c r="AE388" s="206">
        <f t="shared" si="151"/>
        <v>2319819</v>
      </c>
      <c r="AF388" s="207">
        <f t="shared" si="5"/>
        <v>2319819</v>
      </c>
      <c r="AG388" s="184"/>
      <c r="AH388" s="184"/>
      <c r="AI388" s="184"/>
      <c r="AJ388" s="210" t="s">
        <v>2101</v>
      </c>
      <c r="AK388" s="38" t="s">
        <v>461</v>
      </c>
      <c r="AL388" s="38"/>
      <c r="AM388" s="38" t="s">
        <v>461</v>
      </c>
      <c r="AN388" s="38" t="b">
        <f t="shared" si="413"/>
        <v>1</v>
      </c>
      <c r="AO388" s="42">
        <v>2319819.0</v>
      </c>
      <c r="AP388" s="215" t="b">
        <f t="shared" si="8"/>
        <v>1</v>
      </c>
      <c r="AQ388" s="211"/>
      <c r="AR388" s="216">
        <f t="shared" si="9"/>
        <v>0</v>
      </c>
      <c r="AS388" s="217">
        <f t="shared" si="10"/>
        <v>0</v>
      </c>
      <c r="AT388" s="218">
        <f t="shared" si="11"/>
        <v>0</v>
      </c>
      <c r="AU388" s="453"/>
      <c r="AV388" s="46"/>
      <c r="AW388" s="46"/>
      <c r="AX388" s="46"/>
      <c r="AY388" s="46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56"/>
      <c r="BW388" s="56"/>
      <c r="BX388" s="56"/>
      <c r="BY388" s="56"/>
      <c r="BZ388" s="56"/>
      <c r="CA388" s="56"/>
      <c r="CB388" s="56"/>
      <c r="CC388" s="56"/>
      <c r="CD388" s="56"/>
    </row>
    <row r="389" ht="22.5" customHeight="1">
      <c r="A389" s="170">
        <f t="shared" si="12"/>
        <v>384</v>
      </c>
      <c r="B389" s="173" t="s">
        <v>3008</v>
      </c>
      <c r="C389" s="182" t="str">
        <f t="array" ref="C389">_xlfn.XLOOKUP(G389,DATABASE!$A$2:$A$806,DATABASE!$B$2:$B$806)</f>
        <v>Kantor Kas Syuhada Haji Jl. Lekso No. 3, Blitar</v>
      </c>
      <c r="D389" s="184" t="str">
        <f t="array" ref="D389">_xlfn.XLOOKUP(G389,DATABASE!$A$2:$A$808,DATABASE!$C$2:$C$808)</f>
        <v>KANTOR KAS</v>
      </c>
      <c r="E389" s="184" t="s">
        <v>351</v>
      </c>
      <c r="F389" s="184" t="s">
        <v>243</v>
      </c>
      <c r="G389" s="184" t="s">
        <v>2193</v>
      </c>
      <c r="H389" s="184">
        <v>202512.0</v>
      </c>
      <c r="I389" s="184" t="s">
        <v>461</v>
      </c>
      <c r="J389" s="182"/>
      <c r="K389" s="184"/>
      <c r="L389" s="294" t="s">
        <v>2195</v>
      </c>
      <c r="M389" s="295" t="s">
        <v>3200</v>
      </c>
      <c r="N389" s="191"/>
      <c r="O389" s="192">
        <v>5.640000000000001</v>
      </c>
      <c r="P389" s="194"/>
      <c r="Q389" s="195">
        <f t="shared" ref="Q389:R389" si="434">(O389*24*3600*30/8)/100000</f>
        <v>18.2736</v>
      </c>
      <c r="R389" s="195">
        <f t="shared" si="434"/>
        <v>0</v>
      </c>
      <c r="S389" s="200">
        <v>0.0</v>
      </c>
      <c r="T389" s="201">
        <f t="shared" si="14"/>
        <v>1</v>
      </c>
      <c r="U389" s="201">
        <v>0.99</v>
      </c>
      <c r="V389" s="182">
        <v>720.0</v>
      </c>
      <c r="W389" s="182">
        <f t="shared" si="3"/>
        <v>0</v>
      </c>
      <c r="X389" s="203" t="s">
        <v>291</v>
      </c>
      <c r="Y389" s="204">
        <v>2319819.0</v>
      </c>
      <c r="Z389" s="182"/>
      <c r="AA389" s="182"/>
      <c r="AB389" s="182"/>
      <c r="AC389" s="182"/>
      <c r="AD389" s="182"/>
      <c r="AE389" s="206">
        <f t="shared" si="151"/>
        <v>2319819</v>
      </c>
      <c r="AF389" s="207">
        <f t="shared" si="5"/>
        <v>2319819</v>
      </c>
      <c r="AG389" s="184"/>
      <c r="AH389" s="184"/>
      <c r="AI389" s="184"/>
      <c r="AJ389" s="210" t="s">
        <v>2193</v>
      </c>
      <c r="AK389" s="38" t="s">
        <v>461</v>
      </c>
      <c r="AL389" s="38"/>
      <c r="AM389" s="38" t="s">
        <v>461</v>
      </c>
      <c r="AN389" s="38" t="b">
        <f t="shared" si="413"/>
        <v>1</v>
      </c>
      <c r="AO389" s="42">
        <v>2319819.0</v>
      </c>
      <c r="AP389" s="215" t="b">
        <f t="shared" si="8"/>
        <v>1</v>
      </c>
      <c r="AQ389" s="211"/>
      <c r="AR389" s="216">
        <f t="shared" si="9"/>
        <v>0</v>
      </c>
      <c r="AS389" s="217">
        <f t="shared" si="10"/>
        <v>0</v>
      </c>
      <c r="AT389" s="218">
        <f t="shared" si="11"/>
        <v>0</v>
      </c>
      <c r="AU389" s="453"/>
      <c r="AV389" s="46"/>
      <c r="AW389" s="46"/>
      <c r="AX389" s="46"/>
      <c r="AY389" s="46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56"/>
      <c r="BW389" s="56"/>
      <c r="BX389" s="56"/>
      <c r="BY389" s="56"/>
      <c r="BZ389" s="56"/>
      <c r="CA389" s="56"/>
      <c r="CB389" s="56"/>
      <c r="CC389" s="56"/>
      <c r="CD389" s="56"/>
    </row>
    <row r="390" ht="22.5" customHeight="1">
      <c r="A390" s="170">
        <f t="shared" si="12"/>
        <v>385</v>
      </c>
      <c r="B390" s="173" t="s">
        <v>3008</v>
      </c>
      <c r="C390" s="182" t="str">
        <f t="array" ref="C390">_xlfn.XLOOKUP(G390,DATABASE!$A$2:$A$806,DATABASE!$B$2:$B$806)</f>
        <v>Kantor Kas Wonodadi Jl. Raya Wonodadi RT 05 RW 01, Wonodadi Blitar</v>
      </c>
      <c r="D390" s="184" t="str">
        <f t="array" ref="D390">_xlfn.XLOOKUP(G390,DATABASE!$A$2:$A$808,DATABASE!$C$2:$C$808)</f>
        <v>KANTOR KAS</v>
      </c>
      <c r="E390" s="184" t="s">
        <v>351</v>
      </c>
      <c r="F390" s="184" t="s">
        <v>243</v>
      </c>
      <c r="G390" s="184" t="s">
        <v>2258</v>
      </c>
      <c r="H390" s="184">
        <v>202512.0</v>
      </c>
      <c r="I390" s="184" t="s">
        <v>461</v>
      </c>
      <c r="J390" s="182"/>
      <c r="K390" s="184"/>
      <c r="L390" s="294" t="s">
        <v>2260</v>
      </c>
      <c r="M390" s="295" t="s">
        <v>3200</v>
      </c>
      <c r="N390" s="191"/>
      <c r="O390" s="192">
        <v>9.59</v>
      </c>
      <c r="P390" s="194"/>
      <c r="Q390" s="195">
        <f t="shared" ref="Q390:R390" si="435">(O390*24*3600*30/8)/100000</f>
        <v>31.0716</v>
      </c>
      <c r="R390" s="195">
        <f t="shared" si="435"/>
        <v>0</v>
      </c>
      <c r="S390" s="200">
        <v>0.0</v>
      </c>
      <c r="T390" s="201">
        <f t="shared" si="14"/>
        <v>1</v>
      </c>
      <c r="U390" s="201">
        <v>0.99</v>
      </c>
      <c r="V390" s="182">
        <v>720.0</v>
      </c>
      <c r="W390" s="182">
        <f t="shared" si="3"/>
        <v>0</v>
      </c>
      <c r="X390" s="203" t="s">
        <v>291</v>
      </c>
      <c r="Y390" s="204">
        <v>2319819.0</v>
      </c>
      <c r="Z390" s="182"/>
      <c r="AA390" s="182"/>
      <c r="AB390" s="182"/>
      <c r="AC390" s="182"/>
      <c r="AD390" s="182"/>
      <c r="AE390" s="206">
        <f t="shared" si="151"/>
        <v>2319819</v>
      </c>
      <c r="AF390" s="207">
        <f t="shared" si="5"/>
        <v>2319819</v>
      </c>
      <c r="AG390" s="184"/>
      <c r="AH390" s="184"/>
      <c r="AI390" s="184"/>
      <c r="AJ390" s="210" t="s">
        <v>2258</v>
      </c>
      <c r="AK390" s="38" t="s">
        <v>461</v>
      </c>
      <c r="AL390" s="38"/>
      <c r="AM390" s="38" t="s">
        <v>461</v>
      </c>
      <c r="AN390" s="38" t="b">
        <f t="shared" si="413"/>
        <v>1</v>
      </c>
      <c r="AO390" s="42">
        <v>2319819.0</v>
      </c>
      <c r="AP390" s="215" t="b">
        <f t="shared" si="8"/>
        <v>1</v>
      </c>
      <c r="AQ390" s="211"/>
      <c r="AR390" s="216">
        <f t="shared" si="9"/>
        <v>0</v>
      </c>
      <c r="AS390" s="217">
        <f t="shared" si="10"/>
        <v>0</v>
      </c>
      <c r="AT390" s="218">
        <f t="shared" si="11"/>
        <v>0</v>
      </c>
      <c r="AU390" s="453"/>
      <c r="AV390" s="46"/>
      <c r="AW390" s="46"/>
      <c r="AX390" s="46"/>
      <c r="AY390" s="46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56"/>
      <c r="BW390" s="56"/>
      <c r="BX390" s="56"/>
      <c r="BY390" s="56"/>
      <c r="BZ390" s="56"/>
      <c r="CA390" s="56"/>
      <c r="CB390" s="56"/>
      <c r="CC390" s="56"/>
      <c r="CD390" s="56"/>
    </row>
    <row r="391" ht="22.5" customHeight="1">
      <c r="A391" s="170">
        <f t="shared" si="12"/>
        <v>386</v>
      </c>
      <c r="B391" s="173" t="s">
        <v>3008</v>
      </c>
      <c r="C391" s="182" t="str">
        <f t="array" ref="C391">_xlfn.XLOOKUP(G391,DATABASE!$A$2:$A$806,DATABASE!$B$2:$B$806)</f>
        <v>Payment Point Sistem Administrasi Manunggal Satu Atap Wlingi Jl. Kenanga 15, Blitar</v>
      </c>
      <c r="D391" s="184" t="str">
        <f t="array" ref="D391">_xlfn.XLOOKUP(G391,DATABASE!$A$2:$A$808,DATABASE!$C$2:$C$808)</f>
        <v>PAYMENT POINT</v>
      </c>
      <c r="E391" s="184" t="s">
        <v>351</v>
      </c>
      <c r="F391" s="184" t="s">
        <v>243</v>
      </c>
      <c r="G391" s="184" t="s">
        <v>2305</v>
      </c>
      <c r="H391" s="184">
        <v>202512.0</v>
      </c>
      <c r="I391" s="184" t="s">
        <v>461</v>
      </c>
      <c r="J391" s="182"/>
      <c r="K391" s="184"/>
      <c r="L391" s="294" t="s">
        <v>2307</v>
      </c>
      <c r="M391" s="295" t="s">
        <v>3161</v>
      </c>
      <c r="N391" s="191"/>
      <c r="O391" s="192">
        <v>0.48412</v>
      </c>
      <c r="P391" s="194"/>
      <c r="Q391" s="195">
        <f t="shared" ref="Q391:R391" si="436">(O391*24*3600*30/8)/100000</f>
        <v>1.5685488</v>
      </c>
      <c r="R391" s="195">
        <f t="shared" si="436"/>
        <v>0</v>
      </c>
      <c r="S391" s="200">
        <v>0.0</v>
      </c>
      <c r="T391" s="201">
        <f t="shared" si="14"/>
        <v>1</v>
      </c>
      <c r="U391" s="201">
        <v>0.99</v>
      </c>
      <c r="V391" s="182">
        <v>720.0</v>
      </c>
      <c r="W391" s="182">
        <f t="shared" si="3"/>
        <v>0</v>
      </c>
      <c r="X391" s="203" t="s">
        <v>291</v>
      </c>
      <c r="Y391" s="204">
        <v>2319819.0</v>
      </c>
      <c r="Z391" s="182"/>
      <c r="AA391" s="182"/>
      <c r="AB391" s="182"/>
      <c r="AC391" s="182"/>
      <c r="AD391" s="182"/>
      <c r="AE391" s="206">
        <f t="shared" si="151"/>
        <v>2319819</v>
      </c>
      <c r="AF391" s="207">
        <f t="shared" si="5"/>
        <v>2319819</v>
      </c>
      <c r="AG391" s="184"/>
      <c r="AH391" s="184"/>
      <c r="AI391" s="184"/>
      <c r="AJ391" s="210" t="s">
        <v>2305</v>
      </c>
      <c r="AK391" s="38" t="s">
        <v>461</v>
      </c>
      <c r="AL391" s="38"/>
      <c r="AM391" s="38" t="s">
        <v>461</v>
      </c>
      <c r="AN391" s="38" t="b">
        <f t="shared" si="413"/>
        <v>1</v>
      </c>
      <c r="AO391" s="42">
        <v>2319819.0</v>
      </c>
      <c r="AP391" s="215" t="b">
        <f t="shared" si="8"/>
        <v>1</v>
      </c>
      <c r="AQ391" s="211"/>
      <c r="AR391" s="216">
        <f t="shared" si="9"/>
        <v>0</v>
      </c>
      <c r="AS391" s="217">
        <f t="shared" si="10"/>
        <v>0</v>
      </c>
      <c r="AT391" s="218">
        <f t="shared" si="11"/>
        <v>0</v>
      </c>
      <c r="AU391" s="453"/>
      <c r="AV391" s="46"/>
      <c r="AW391" s="46"/>
      <c r="AX391" s="46"/>
      <c r="AY391" s="46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56"/>
      <c r="BW391" s="56"/>
      <c r="BX391" s="56"/>
      <c r="BY391" s="56"/>
      <c r="BZ391" s="56"/>
      <c r="CA391" s="56"/>
      <c r="CB391" s="56"/>
      <c r="CC391" s="56"/>
      <c r="CD391" s="56"/>
    </row>
    <row r="392" ht="22.5" customHeight="1">
      <c r="A392" s="170">
        <f t="shared" si="12"/>
        <v>387</v>
      </c>
      <c r="B392" s="173" t="s">
        <v>3008</v>
      </c>
      <c r="C392" s="182" t="str">
        <f t="array" ref="C392">_xlfn.XLOOKUP(G392,DATABASE!$A$2:$A$806,DATABASE!$B$2:$B$806)</f>
        <v>Payment Point Sistem Administrasi Manunggal Satu Atap Blitar Jl. Melati No. 43, Blitar</v>
      </c>
      <c r="D392" s="184" t="str">
        <f t="array" ref="D392">_xlfn.XLOOKUP(G392,DATABASE!$A$2:$A$808,DATABASE!$C$2:$C$808)</f>
        <v>PAYMENT POINT</v>
      </c>
      <c r="E392" s="184" t="s">
        <v>351</v>
      </c>
      <c r="F392" s="184" t="s">
        <v>243</v>
      </c>
      <c r="G392" s="184" t="s">
        <v>2240</v>
      </c>
      <c r="H392" s="184">
        <v>202512.0</v>
      </c>
      <c r="I392" s="184" t="s">
        <v>461</v>
      </c>
      <c r="J392" s="182"/>
      <c r="K392" s="184"/>
      <c r="L392" s="294" t="s">
        <v>2242</v>
      </c>
      <c r="M392" s="295" t="s">
        <v>3200</v>
      </c>
      <c r="N392" s="191"/>
      <c r="O392" s="192">
        <v>0.6168899999999999</v>
      </c>
      <c r="P392" s="194"/>
      <c r="Q392" s="195">
        <f t="shared" ref="Q392:R392" si="437">(O392*24*3600*30/8)/100000</f>
        <v>1.9987236</v>
      </c>
      <c r="R392" s="195">
        <f t="shared" si="437"/>
        <v>0</v>
      </c>
      <c r="S392" s="200">
        <v>0.0</v>
      </c>
      <c r="T392" s="201">
        <f t="shared" si="14"/>
        <v>1</v>
      </c>
      <c r="U392" s="201">
        <v>0.99</v>
      </c>
      <c r="V392" s="182">
        <v>720.0</v>
      </c>
      <c r="W392" s="182">
        <f t="shared" si="3"/>
        <v>0</v>
      </c>
      <c r="X392" s="203" t="s">
        <v>291</v>
      </c>
      <c r="Y392" s="204">
        <v>2319819.0</v>
      </c>
      <c r="Z392" s="182"/>
      <c r="AA392" s="182"/>
      <c r="AB392" s="182"/>
      <c r="AC392" s="182"/>
      <c r="AD392" s="182"/>
      <c r="AE392" s="206">
        <f t="shared" si="151"/>
        <v>2319819</v>
      </c>
      <c r="AF392" s="207">
        <f t="shared" si="5"/>
        <v>2319819</v>
      </c>
      <c r="AG392" s="184"/>
      <c r="AH392" s="184"/>
      <c r="AI392" s="184"/>
      <c r="AJ392" s="210" t="s">
        <v>2240</v>
      </c>
      <c r="AK392" s="38" t="s">
        <v>461</v>
      </c>
      <c r="AL392" s="38"/>
      <c r="AM392" s="38" t="s">
        <v>461</v>
      </c>
      <c r="AN392" s="38" t="b">
        <f t="shared" si="413"/>
        <v>1</v>
      </c>
      <c r="AO392" s="42">
        <v>2319819.0</v>
      </c>
      <c r="AP392" s="215" t="b">
        <f t="shared" si="8"/>
        <v>1</v>
      </c>
      <c r="AQ392" s="211"/>
      <c r="AR392" s="216">
        <f t="shared" si="9"/>
        <v>0</v>
      </c>
      <c r="AS392" s="217">
        <f t="shared" si="10"/>
        <v>0</v>
      </c>
      <c r="AT392" s="218">
        <f t="shared" si="11"/>
        <v>0</v>
      </c>
      <c r="AU392" s="453"/>
      <c r="AV392" s="46"/>
      <c r="AW392" s="46"/>
      <c r="AX392" s="46"/>
      <c r="AY392" s="46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56"/>
      <c r="BW392" s="56"/>
      <c r="BX392" s="56"/>
      <c r="BY392" s="56"/>
      <c r="BZ392" s="56"/>
      <c r="CA392" s="56"/>
      <c r="CB392" s="56"/>
      <c r="CC392" s="56"/>
      <c r="CD392" s="56"/>
    </row>
    <row r="393" ht="22.5" customHeight="1">
      <c r="A393" s="170">
        <f t="shared" si="12"/>
        <v>388</v>
      </c>
      <c r="B393" s="173" t="s">
        <v>3008</v>
      </c>
      <c r="C393" s="182" t="str">
        <f t="array" ref="C393">_xlfn.XLOOKUP(G393,DATABASE!$A$2:$A$806,DATABASE!$B$2:$B$806)</f>
        <v>Payment Point RSUD Srengat, Raya Dandong Srengat, Blitar</v>
      </c>
      <c r="D393" s="184" t="str">
        <f t="array" ref="D393">_xlfn.XLOOKUP(G393,DATABASE!$A$2:$A$808,DATABASE!$C$2:$C$808)</f>
        <v>PAYMENT POINT</v>
      </c>
      <c r="E393" s="184" t="s">
        <v>351</v>
      </c>
      <c r="F393" s="184" t="s">
        <v>243</v>
      </c>
      <c r="G393" s="184" t="s">
        <v>2607</v>
      </c>
      <c r="H393" s="184">
        <v>202512.0</v>
      </c>
      <c r="I393" s="184" t="s">
        <v>461</v>
      </c>
      <c r="J393" s="182"/>
      <c r="K393" s="184"/>
      <c r="L393" s="294" t="s">
        <v>2609</v>
      </c>
      <c r="M393" s="295" t="s">
        <v>3202</v>
      </c>
      <c r="N393" s="191"/>
      <c r="O393" s="192">
        <v>1.00948</v>
      </c>
      <c r="P393" s="194"/>
      <c r="Q393" s="195">
        <f t="shared" ref="Q393:R393" si="438">(O393*24*3600*30/8)/100000</f>
        <v>3.2707152</v>
      </c>
      <c r="R393" s="195">
        <f t="shared" si="438"/>
        <v>0</v>
      </c>
      <c r="S393" s="200">
        <v>0.0</v>
      </c>
      <c r="T393" s="201">
        <f t="shared" si="14"/>
        <v>1</v>
      </c>
      <c r="U393" s="201">
        <v>0.99</v>
      </c>
      <c r="V393" s="182">
        <v>720.0</v>
      </c>
      <c r="W393" s="182">
        <f t="shared" si="3"/>
        <v>0</v>
      </c>
      <c r="X393" s="203" t="s">
        <v>291</v>
      </c>
      <c r="Y393" s="204">
        <v>2319819.0</v>
      </c>
      <c r="Z393" s="182"/>
      <c r="AA393" s="182"/>
      <c r="AB393" s="182"/>
      <c r="AC393" s="182"/>
      <c r="AD393" s="182"/>
      <c r="AE393" s="206">
        <f t="shared" si="151"/>
        <v>2319819</v>
      </c>
      <c r="AF393" s="207">
        <f t="shared" si="5"/>
        <v>2319819</v>
      </c>
      <c r="AG393" s="184"/>
      <c r="AH393" s="184"/>
      <c r="AI393" s="184"/>
      <c r="AJ393" s="210" t="s">
        <v>2607</v>
      </c>
      <c r="AK393" s="38" t="s">
        <v>461</v>
      </c>
      <c r="AL393" s="38"/>
      <c r="AM393" s="38" t="s">
        <v>461</v>
      </c>
      <c r="AN393" s="38" t="b">
        <f t="shared" si="413"/>
        <v>1</v>
      </c>
      <c r="AO393" s="42">
        <v>2319819.0</v>
      </c>
      <c r="AP393" s="215" t="b">
        <f t="shared" si="8"/>
        <v>1</v>
      </c>
      <c r="AQ393" s="211"/>
      <c r="AR393" s="216">
        <f t="shared" si="9"/>
        <v>0</v>
      </c>
      <c r="AS393" s="217">
        <f t="shared" si="10"/>
        <v>0</v>
      </c>
      <c r="AT393" s="218">
        <f t="shared" si="11"/>
        <v>0</v>
      </c>
      <c r="AU393" s="453"/>
      <c r="AV393" s="46"/>
      <c r="AW393" s="46"/>
      <c r="AX393" s="46"/>
      <c r="AY393" s="46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56"/>
      <c r="BW393" s="56"/>
      <c r="BX393" s="56"/>
      <c r="BY393" s="56"/>
      <c r="BZ393" s="56"/>
      <c r="CA393" s="56"/>
      <c r="CB393" s="56"/>
      <c r="CC393" s="56"/>
      <c r="CD393" s="56"/>
    </row>
    <row r="394" ht="22.5" customHeight="1">
      <c r="A394" s="170">
        <f t="shared" si="12"/>
        <v>389</v>
      </c>
      <c r="B394" s="173" t="s">
        <v>3008</v>
      </c>
      <c r="C394" s="182" t="str">
        <f t="array" ref="C394">_xlfn.XLOOKUP(G394,DATABASE!$A$2:$A$806,DATABASE!$B$2:$B$806)</f>
        <v>Payment Point Bapenda Kab Blitar,Jl WR Supratman No 9, Blitar</v>
      </c>
      <c r="D394" s="184" t="str">
        <f t="array" ref="D394">_xlfn.XLOOKUP(G394,DATABASE!$A$2:$A$808,DATABASE!$C$2:$C$808)</f>
        <v>PAYMENT POINT</v>
      </c>
      <c r="E394" s="184" t="s">
        <v>351</v>
      </c>
      <c r="F394" s="184" t="s">
        <v>243</v>
      </c>
      <c r="G394" s="184" t="s">
        <v>519</v>
      </c>
      <c r="H394" s="184">
        <v>202512.0</v>
      </c>
      <c r="I394" s="184" t="s">
        <v>461</v>
      </c>
      <c r="J394" s="182"/>
      <c r="K394" s="184"/>
      <c r="L394" s="294" t="s">
        <v>521</v>
      </c>
      <c r="M394" s="295" t="s">
        <v>3203</v>
      </c>
      <c r="N394" s="191"/>
      <c r="O394" s="192">
        <v>2.94</v>
      </c>
      <c r="P394" s="194"/>
      <c r="Q394" s="195">
        <f t="shared" ref="Q394:R394" si="439">(O394*24*3600*30/8)/100000</f>
        <v>9.5256</v>
      </c>
      <c r="R394" s="195">
        <f t="shared" si="439"/>
        <v>0</v>
      </c>
      <c r="S394" s="200">
        <v>0.0</v>
      </c>
      <c r="T394" s="201">
        <f t="shared" si="14"/>
        <v>1</v>
      </c>
      <c r="U394" s="201">
        <v>0.99</v>
      </c>
      <c r="V394" s="182">
        <v>720.0</v>
      </c>
      <c r="W394" s="182">
        <f t="shared" si="3"/>
        <v>0</v>
      </c>
      <c r="X394" s="203" t="s">
        <v>291</v>
      </c>
      <c r="Y394" s="204">
        <v>2319819.0</v>
      </c>
      <c r="Z394" s="182"/>
      <c r="AA394" s="182"/>
      <c r="AB394" s="182"/>
      <c r="AC394" s="182"/>
      <c r="AD394" s="182"/>
      <c r="AE394" s="206">
        <f t="shared" si="151"/>
        <v>2319819</v>
      </c>
      <c r="AF394" s="207">
        <f t="shared" si="5"/>
        <v>2319819</v>
      </c>
      <c r="AG394" s="184"/>
      <c r="AH394" s="184"/>
      <c r="AI394" s="184"/>
      <c r="AJ394" s="210" t="s">
        <v>519</v>
      </c>
      <c r="AK394" s="38" t="s">
        <v>461</v>
      </c>
      <c r="AL394" s="38"/>
      <c r="AM394" s="38" t="s">
        <v>461</v>
      </c>
      <c r="AN394" s="38" t="b">
        <f t="shared" si="413"/>
        <v>1</v>
      </c>
      <c r="AO394" s="42">
        <v>2319819.0</v>
      </c>
      <c r="AP394" s="215" t="b">
        <f t="shared" si="8"/>
        <v>1</v>
      </c>
      <c r="AQ394" s="211"/>
      <c r="AR394" s="216">
        <f t="shared" si="9"/>
        <v>0</v>
      </c>
      <c r="AS394" s="217">
        <f t="shared" si="10"/>
        <v>0</v>
      </c>
      <c r="AT394" s="218">
        <f t="shared" si="11"/>
        <v>0</v>
      </c>
      <c r="AU394" s="453"/>
      <c r="AV394" s="46"/>
      <c r="AW394" s="46"/>
      <c r="AX394" s="46"/>
      <c r="AY394" s="46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56"/>
      <c r="BW394" s="56"/>
      <c r="BX394" s="56"/>
      <c r="BY394" s="56"/>
      <c r="BZ394" s="56"/>
      <c r="CA394" s="56"/>
      <c r="CB394" s="56"/>
      <c r="CC394" s="56"/>
      <c r="CD394" s="56"/>
    </row>
    <row r="395" ht="22.5" customHeight="1">
      <c r="A395" s="170">
        <f t="shared" si="12"/>
        <v>390</v>
      </c>
      <c r="B395" s="173" t="s">
        <v>3010</v>
      </c>
      <c r="C395" s="182" t="str">
        <f t="array" ref="C395">_xlfn.XLOOKUP(G395,DATABASE!$A$2:$A$806,DATABASE!$B$2:$B$806)</f>
        <v>Cabang Tulungagung</v>
      </c>
      <c r="D395" s="184" t="str">
        <f t="array" ref="D395">_xlfn.XLOOKUP(G395,DATABASE!$A$2:$A$808,DATABASE!$C$2:$C$808)</f>
        <v>CABANG</v>
      </c>
      <c r="E395" s="184" t="s">
        <v>351</v>
      </c>
      <c r="F395" s="184" t="s">
        <v>243</v>
      </c>
      <c r="G395" s="184" t="s">
        <v>829</v>
      </c>
      <c r="H395" s="184">
        <v>202512.0</v>
      </c>
      <c r="I395" s="184" t="s">
        <v>575</v>
      </c>
      <c r="J395" s="182"/>
      <c r="K395" s="184"/>
      <c r="L395" s="294" t="s">
        <v>831</v>
      </c>
      <c r="M395" s="295" t="s">
        <v>2245</v>
      </c>
      <c r="N395" s="191"/>
      <c r="O395" s="192">
        <v>58.45</v>
      </c>
      <c r="P395" s="194"/>
      <c r="Q395" s="195">
        <f t="shared" ref="Q395:R395" si="440">(O395*24*3600*30/8)/100000</f>
        <v>189.378</v>
      </c>
      <c r="R395" s="195">
        <f t="shared" si="440"/>
        <v>0</v>
      </c>
      <c r="S395" s="200">
        <v>0.0</v>
      </c>
      <c r="T395" s="201">
        <f t="shared" si="14"/>
        <v>1</v>
      </c>
      <c r="U395" s="201">
        <v>0.99</v>
      </c>
      <c r="V395" s="182">
        <v>720.0</v>
      </c>
      <c r="W395" s="182">
        <f t="shared" si="3"/>
        <v>0</v>
      </c>
      <c r="X395" s="203" t="s">
        <v>291</v>
      </c>
      <c r="Y395" s="204">
        <v>3671171.0</v>
      </c>
      <c r="Z395" s="182"/>
      <c r="AA395" s="182"/>
      <c r="AB395" s="182"/>
      <c r="AC395" s="182"/>
      <c r="AD395" s="182"/>
      <c r="AE395" s="206">
        <f t="shared" si="151"/>
        <v>3671171</v>
      </c>
      <c r="AF395" s="207">
        <f t="shared" si="5"/>
        <v>3671171</v>
      </c>
      <c r="AG395" s="207">
        <v>3.3681072E7</v>
      </c>
      <c r="AH395" s="184"/>
      <c r="AI395" s="184"/>
      <c r="AJ395" s="210" t="s">
        <v>829</v>
      </c>
      <c r="AK395" s="38" t="s">
        <v>575</v>
      </c>
      <c r="AL395" s="38"/>
      <c r="AM395" s="38" t="str">
        <f t="shared" ref="AM395:AM396" si="442">VLOOKUP(AJ395,'[1]Master Jaringan Des 2025(792)'!$D$2:$E$795,2,0)</f>
        <v>#REF!</v>
      </c>
      <c r="AN395" s="38" t="str">
        <f t="shared" si="413"/>
        <v>#REF!</v>
      </c>
      <c r="AO395" s="42">
        <v>3671171.0</v>
      </c>
      <c r="AP395" s="215" t="b">
        <f t="shared" si="8"/>
        <v>1</v>
      </c>
      <c r="AQ395" s="211"/>
      <c r="AR395" s="216">
        <f t="shared" si="9"/>
        <v>0</v>
      </c>
      <c r="AS395" s="217">
        <f t="shared" si="10"/>
        <v>0</v>
      </c>
      <c r="AT395" s="218">
        <f t="shared" si="11"/>
        <v>0</v>
      </c>
      <c r="AU395" s="453"/>
      <c r="AV395" s="46"/>
      <c r="AW395" s="46"/>
      <c r="AX395" s="46"/>
      <c r="AY395" s="46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56"/>
      <c r="BW395" s="56"/>
      <c r="BX395" s="56"/>
      <c r="BY395" s="56"/>
      <c r="BZ395" s="56"/>
      <c r="CA395" s="56"/>
      <c r="CB395" s="56"/>
      <c r="CC395" s="56"/>
      <c r="CD395" s="56"/>
    </row>
    <row r="396" ht="22.5" customHeight="1">
      <c r="A396" s="170">
        <f t="shared" si="12"/>
        <v>391</v>
      </c>
      <c r="B396" s="173" t="s">
        <v>3010</v>
      </c>
      <c r="C396" s="182" t="str">
        <f t="array" ref="C396">_xlfn.XLOOKUP(G396,DATABASE!$A$2:$A$806,DATABASE!$B$2:$B$806)</f>
        <v>Capem Bandung, Pangsud 45, Bandung - Tlagung</v>
      </c>
      <c r="D396" s="184" t="str">
        <f t="array" ref="D396">_xlfn.XLOOKUP(G396,DATABASE!$A$2:$A$808,DATABASE!$C$2:$C$808)</f>
        <v>CAPEM</v>
      </c>
      <c r="E396" s="184" t="s">
        <v>351</v>
      </c>
      <c r="F396" s="184" t="s">
        <v>243</v>
      </c>
      <c r="G396" s="184" t="s">
        <v>1023</v>
      </c>
      <c r="H396" s="184">
        <v>202512.0</v>
      </c>
      <c r="I396" s="184" t="s">
        <v>753</v>
      </c>
      <c r="J396" s="182"/>
      <c r="K396" s="184"/>
      <c r="L396" s="294" t="s">
        <v>1025</v>
      </c>
      <c r="M396" s="303">
        <v>42156.0</v>
      </c>
      <c r="N396" s="191"/>
      <c r="O396" s="192">
        <v>15.64</v>
      </c>
      <c r="P396" s="194"/>
      <c r="Q396" s="195">
        <f t="shared" ref="Q396:R396" si="441">(O396*24*3600*30/8)/100000</f>
        <v>50.6736</v>
      </c>
      <c r="R396" s="195">
        <f t="shared" si="441"/>
        <v>0</v>
      </c>
      <c r="S396" s="200">
        <v>0.0</v>
      </c>
      <c r="T396" s="201">
        <f t="shared" si="14"/>
        <v>1</v>
      </c>
      <c r="U396" s="201">
        <v>0.99</v>
      </c>
      <c r="V396" s="182">
        <v>720.0</v>
      </c>
      <c r="W396" s="182">
        <f t="shared" si="3"/>
        <v>0</v>
      </c>
      <c r="X396" s="203" t="s">
        <v>291</v>
      </c>
      <c r="Y396" s="204">
        <v>2792792.0</v>
      </c>
      <c r="Z396" s="182"/>
      <c r="AA396" s="182"/>
      <c r="AB396" s="182"/>
      <c r="AC396" s="182"/>
      <c r="AD396" s="182"/>
      <c r="AE396" s="206">
        <f t="shared" si="151"/>
        <v>2792792</v>
      </c>
      <c r="AF396" s="207">
        <f t="shared" si="5"/>
        <v>2792792</v>
      </c>
      <c r="AG396" s="184"/>
      <c r="AH396" s="184"/>
      <c r="AI396" s="184"/>
      <c r="AJ396" s="210" t="s">
        <v>1023</v>
      </c>
      <c r="AK396" s="38" t="s">
        <v>753</v>
      </c>
      <c r="AL396" s="38"/>
      <c r="AM396" s="38" t="str">
        <f t="shared" si="442"/>
        <v>#REF!</v>
      </c>
      <c r="AN396" s="38" t="str">
        <f t="shared" si="413"/>
        <v>#REF!</v>
      </c>
      <c r="AO396" s="42">
        <v>2792792.0</v>
      </c>
      <c r="AP396" s="215" t="b">
        <f t="shared" si="8"/>
        <v>1</v>
      </c>
      <c r="AQ396" s="211"/>
      <c r="AR396" s="216">
        <f t="shared" si="9"/>
        <v>0</v>
      </c>
      <c r="AS396" s="217">
        <f t="shared" si="10"/>
        <v>0</v>
      </c>
      <c r="AT396" s="218">
        <f t="shared" si="11"/>
        <v>0</v>
      </c>
      <c r="AU396" s="453"/>
      <c r="AV396" s="46"/>
      <c r="AW396" s="46"/>
      <c r="AX396" s="46"/>
      <c r="AY396" s="46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5"/>
      <c r="BU396" s="35"/>
      <c r="BV396" s="56"/>
      <c r="BW396" s="56"/>
      <c r="BX396" s="56"/>
      <c r="BY396" s="56"/>
      <c r="BZ396" s="56"/>
      <c r="CA396" s="56"/>
      <c r="CB396" s="56"/>
      <c r="CC396" s="56"/>
      <c r="CD396" s="56"/>
    </row>
    <row r="397" ht="22.5" customHeight="1">
      <c r="A397" s="170">
        <f t="shared" si="12"/>
        <v>392</v>
      </c>
      <c r="B397" s="173" t="s">
        <v>3010</v>
      </c>
      <c r="C397" s="182" t="str">
        <f t="array" ref="C397">_xlfn.XLOOKUP(G397,DATABASE!$A$2:$A$806,DATABASE!$B$2:$B$806)</f>
        <v>Payment Point KPayment Point Pratama, Jl. Ki Mangunsarkoro No 17 Tulungagung</v>
      </c>
      <c r="D397" s="184" t="str">
        <f t="array" ref="D397">_xlfn.XLOOKUP(G397,DATABASE!$A$2:$A$808,DATABASE!$C$2:$C$808)</f>
        <v>PAYMENT POINT</v>
      </c>
      <c r="E397" s="184" t="s">
        <v>351</v>
      </c>
      <c r="F397" s="184" t="s">
        <v>243</v>
      </c>
      <c r="G397" s="184" t="s">
        <v>2326</v>
      </c>
      <c r="H397" s="184">
        <v>202512.0</v>
      </c>
      <c r="I397" s="184" t="s">
        <v>461</v>
      </c>
      <c r="J397" s="182"/>
      <c r="K397" s="184"/>
      <c r="L397" s="294" t="s">
        <v>2328</v>
      </c>
      <c r="M397" s="295" t="s">
        <v>3204</v>
      </c>
      <c r="N397" s="191"/>
      <c r="O397" s="192">
        <v>0.75121</v>
      </c>
      <c r="P397" s="194"/>
      <c r="Q397" s="195">
        <f t="shared" ref="Q397:R397" si="443">(O397*24*3600*30/8)/100000</f>
        <v>2.4339204</v>
      </c>
      <c r="R397" s="195">
        <f t="shared" si="443"/>
        <v>0</v>
      </c>
      <c r="S397" s="200">
        <v>0.0</v>
      </c>
      <c r="T397" s="201">
        <f t="shared" si="14"/>
        <v>1</v>
      </c>
      <c r="U397" s="201">
        <v>0.99</v>
      </c>
      <c r="V397" s="182">
        <v>720.0</v>
      </c>
      <c r="W397" s="182">
        <f t="shared" si="3"/>
        <v>0</v>
      </c>
      <c r="X397" s="203" t="s">
        <v>291</v>
      </c>
      <c r="Y397" s="204">
        <v>2319819.0</v>
      </c>
      <c r="Z397" s="182"/>
      <c r="AA397" s="182"/>
      <c r="AB397" s="182"/>
      <c r="AC397" s="182"/>
      <c r="AD397" s="182"/>
      <c r="AE397" s="206">
        <f t="shared" si="151"/>
        <v>2319819</v>
      </c>
      <c r="AF397" s="207">
        <f t="shared" si="5"/>
        <v>2319819</v>
      </c>
      <c r="AG397" s="184"/>
      <c r="AH397" s="184"/>
      <c r="AI397" s="184"/>
      <c r="AJ397" s="210" t="s">
        <v>2326</v>
      </c>
      <c r="AK397" s="38" t="s">
        <v>461</v>
      </c>
      <c r="AL397" s="38"/>
      <c r="AM397" s="38" t="s">
        <v>461</v>
      </c>
      <c r="AN397" s="38" t="b">
        <f t="shared" si="413"/>
        <v>1</v>
      </c>
      <c r="AO397" s="42">
        <v>2319819.0</v>
      </c>
      <c r="AP397" s="215" t="b">
        <f t="shared" si="8"/>
        <v>1</v>
      </c>
      <c r="AQ397" s="211"/>
      <c r="AR397" s="216">
        <f t="shared" si="9"/>
        <v>0</v>
      </c>
      <c r="AS397" s="217">
        <f t="shared" si="10"/>
        <v>0</v>
      </c>
      <c r="AT397" s="218">
        <f t="shared" si="11"/>
        <v>0</v>
      </c>
      <c r="AU397" s="453"/>
      <c r="AV397" s="46"/>
      <c r="AW397" s="46"/>
      <c r="AX397" s="46"/>
      <c r="AY397" s="46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56"/>
      <c r="BW397" s="56"/>
      <c r="BX397" s="56"/>
      <c r="BY397" s="56"/>
      <c r="BZ397" s="56"/>
      <c r="CA397" s="56"/>
      <c r="CB397" s="56"/>
      <c r="CC397" s="56"/>
      <c r="CD397" s="56"/>
    </row>
    <row r="398" ht="22.5" customHeight="1">
      <c r="A398" s="170">
        <f t="shared" si="12"/>
        <v>393</v>
      </c>
      <c r="B398" s="173" t="s">
        <v>3010</v>
      </c>
      <c r="C398" s="182" t="str">
        <f t="array" ref="C398">_xlfn.XLOOKUP(G398,DATABASE!$A$2:$A$806,DATABASE!$B$2:$B$806)</f>
        <v>ATM Akbid Blitar, Jl. Tulungagung - Blitar Km 4 Kec. Sumbergempol Tulungagung</v>
      </c>
      <c r="D398" s="184" t="str">
        <f t="array" ref="D398">_xlfn.XLOOKUP(G398,DATABASE!$A$2:$A$808,DATABASE!$C$2:$C$808)</f>
        <v>ATM</v>
      </c>
      <c r="E398" s="184" t="s">
        <v>351</v>
      </c>
      <c r="F398" s="184" t="s">
        <v>243</v>
      </c>
      <c r="G398" s="184" t="s">
        <v>2712</v>
      </c>
      <c r="H398" s="184">
        <v>202512.0</v>
      </c>
      <c r="I398" s="184" t="s">
        <v>1258</v>
      </c>
      <c r="J398" s="182"/>
      <c r="K398" s="184"/>
      <c r="L398" s="294" t="s">
        <v>2714</v>
      </c>
      <c r="M398" s="303">
        <v>45022.0</v>
      </c>
      <c r="N398" s="191"/>
      <c r="O398" s="192">
        <v>32.69</v>
      </c>
      <c r="P398" s="194"/>
      <c r="Q398" s="195">
        <f t="shared" ref="Q398:R398" si="444">(O398*24*3600*30/8)/100000</f>
        <v>105.9156</v>
      </c>
      <c r="R398" s="195">
        <f t="shared" si="444"/>
        <v>0</v>
      </c>
      <c r="S398" s="200">
        <v>0.0</v>
      </c>
      <c r="T398" s="201">
        <f t="shared" si="14"/>
        <v>1</v>
      </c>
      <c r="U398" s="201">
        <v>0.99</v>
      </c>
      <c r="V398" s="182">
        <v>720.0</v>
      </c>
      <c r="W398" s="182">
        <f t="shared" si="3"/>
        <v>0</v>
      </c>
      <c r="X398" s="203" t="s">
        <v>291</v>
      </c>
      <c r="Y398" s="204">
        <v>1300000.0</v>
      </c>
      <c r="Z398" s="182"/>
      <c r="AA398" s="182"/>
      <c r="AB398" s="182"/>
      <c r="AC398" s="182"/>
      <c r="AD398" s="182"/>
      <c r="AE398" s="206">
        <f t="shared" si="151"/>
        <v>1300000</v>
      </c>
      <c r="AF398" s="207">
        <f t="shared" si="5"/>
        <v>1300000</v>
      </c>
      <c r="AG398" s="184"/>
      <c r="AH398" s="184"/>
      <c r="AI398" s="184"/>
      <c r="AJ398" s="210" t="s">
        <v>2712</v>
      </c>
      <c r="AK398" s="38" t="s">
        <v>1258</v>
      </c>
      <c r="AL398" s="38"/>
      <c r="AM398" s="41" t="s">
        <v>1258</v>
      </c>
      <c r="AN398" s="38" t="b">
        <f t="shared" si="413"/>
        <v>1</v>
      </c>
      <c r="AO398" s="42">
        <v>1300000.0</v>
      </c>
      <c r="AP398" s="215" t="b">
        <f t="shared" si="8"/>
        <v>1</v>
      </c>
      <c r="AQ398" s="211"/>
      <c r="AR398" s="216">
        <f t="shared" si="9"/>
        <v>0</v>
      </c>
      <c r="AS398" s="217">
        <f t="shared" si="10"/>
        <v>0</v>
      </c>
      <c r="AT398" s="218">
        <f t="shared" si="11"/>
        <v>0</v>
      </c>
      <c r="AU398" s="453"/>
      <c r="AV398" s="46"/>
      <c r="AW398" s="46"/>
      <c r="AX398" s="46"/>
      <c r="AY398" s="46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56"/>
      <c r="BW398" s="56"/>
      <c r="BX398" s="56"/>
      <c r="BY398" s="56"/>
      <c r="BZ398" s="56"/>
      <c r="CA398" s="56"/>
      <c r="CB398" s="56"/>
      <c r="CC398" s="56"/>
      <c r="CD398" s="56"/>
    </row>
    <row r="399" ht="22.5" customHeight="1">
      <c r="A399" s="170">
        <f t="shared" si="12"/>
        <v>394</v>
      </c>
      <c r="B399" s="173" t="s">
        <v>3010</v>
      </c>
      <c r="C399" s="182" t="str">
        <f t="array" ref="C399">_xlfn.XLOOKUP(G399,DATABASE!$A$2:$A$806,DATABASE!$B$2:$B$806)</f>
        <v>Capem Kauman Jl. Semeru 26 Tulungagung</v>
      </c>
      <c r="D399" s="184" t="str">
        <f t="array" ref="D399">_xlfn.XLOOKUP(G399,DATABASE!$A$2:$A$808,DATABASE!$C$2:$C$808)</f>
        <v>CAPEM</v>
      </c>
      <c r="E399" s="184" t="s">
        <v>351</v>
      </c>
      <c r="F399" s="184" t="s">
        <v>243</v>
      </c>
      <c r="G399" s="184" t="s">
        <v>1369</v>
      </c>
      <c r="H399" s="184">
        <v>202512.0</v>
      </c>
      <c r="I399" s="184" t="s">
        <v>753</v>
      </c>
      <c r="J399" s="182"/>
      <c r="K399" s="184"/>
      <c r="L399" s="294" t="s">
        <v>1371</v>
      </c>
      <c r="M399" s="303">
        <v>42156.0</v>
      </c>
      <c r="N399" s="191"/>
      <c r="O399" s="192">
        <v>17.18</v>
      </c>
      <c r="P399" s="194"/>
      <c r="Q399" s="195">
        <f t="shared" ref="Q399:R399" si="445">(O399*24*3600*30/8)/100000</f>
        <v>55.6632</v>
      </c>
      <c r="R399" s="195">
        <f t="shared" si="445"/>
        <v>0</v>
      </c>
      <c r="S399" s="200">
        <v>0.0</v>
      </c>
      <c r="T399" s="201">
        <f t="shared" si="14"/>
        <v>1</v>
      </c>
      <c r="U399" s="201">
        <v>0.99</v>
      </c>
      <c r="V399" s="182">
        <v>720.0</v>
      </c>
      <c r="W399" s="182">
        <f t="shared" si="3"/>
        <v>0</v>
      </c>
      <c r="X399" s="203" t="s">
        <v>291</v>
      </c>
      <c r="Y399" s="204">
        <v>2792792.0</v>
      </c>
      <c r="Z399" s="182"/>
      <c r="AA399" s="182"/>
      <c r="AB399" s="182"/>
      <c r="AC399" s="182"/>
      <c r="AD399" s="182"/>
      <c r="AE399" s="206">
        <f t="shared" si="151"/>
        <v>2792792</v>
      </c>
      <c r="AF399" s="207">
        <f t="shared" si="5"/>
        <v>2792792</v>
      </c>
      <c r="AG399" s="184"/>
      <c r="AH399" s="184"/>
      <c r="AI399" s="184"/>
      <c r="AJ399" s="210" t="s">
        <v>1369</v>
      </c>
      <c r="AK399" s="38" t="s">
        <v>753</v>
      </c>
      <c r="AL399" s="38"/>
      <c r="AM399" s="38" t="str">
        <f t="shared" ref="AM399:AM400" si="447">VLOOKUP(AJ399,'[1]Master Jaringan Des 2025(792)'!$D$2:$E$795,2,0)</f>
        <v>#REF!</v>
      </c>
      <c r="AN399" s="38" t="str">
        <f t="shared" si="413"/>
        <v>#REF!</v>
      </c>
      <c r="AO399" s="42">
        <v>2792792.0</v>
      </c>
      <c r="AP399" s="215" t="b">
        <f t="shared" si="8"/>
        <v>1</v>
      </c>
      <c r="AQ399" s="211"/>
      <c r="AR399" s="216">
        <f t="shared" si="9"/>
        <v>0</v>
      </c>
      <c r="AS399" s="217">
        <f t="shared" si="10"/>
        <v>0</v>
      </c>
      <c r="AT399" s="218">
        <f t="shared" si="11"/>
        <v>0</v>
      </c>
      <c r="AU399" s="453"/>
      <c r="AV399" s="46"/>
      <c r="AW399" s="46"/>
      <c r="AX399" s="46"/>
      <c r="AY399" s="46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56"/>
      <c r="BW399" s="56"/>
      <c r="BX399" s="56"/>
      <c r="BY399" s="56"/>
      <c r="BZ399" s="56"/>
      <c r="CA399" s="56"/>
      <c r="CB399" s="56"/>
      <c r="CC399" s="56"/>
      <c r="CD399" s="56"/>
    </row>
    <row r="400" ht="22.5" customHeight="1">
      <c r="A400" s="170">
        <f t="shared" si="12"/>
        <v>395</v>
      </c>
      <c r="B400" s="173" t="s">
        <v>3010</v>
      </c>
      <c r="C400" s="182" t="str">
        <f t="array" ref="C400">_xlfn.XLOOKUP(G400,DATABASE!$A$2:$A$806,DATABASE!$B$2:$B$806)</f>
        <v>Capem Campurdarat Jl Depok no 1 Tulungagung</v>
      </c>
      <c r="D400" s="184" t="str">
        <f t="array" ref="D400">_xlfn.XLOOKUP(G400,DATABASE!$A$2:$A$808,DATABASE!$C$2:$C$808)</f>
        <v>CAPEM</v>
      </c>
      <c r="E400" s="184" t="s">
        <v>351</v>
      </c>
      <c r="F400" s="184" t="s">
        <v>243</v>
      </c>
      <c r="G400" s="184" t="s">
        <v>1342</v>
      </c>
      <c r="H400" s="184">
        <v>202512.0</v>
      </c>
      <c r="I400" s="184" t="s">
        <v>753</v>
      </c>
      <c r="J400" s="182"/>
      <c r="K400" s="184"/>
      <c r="L400" s="294" t="s">
        <v>1344</v>
      </c>
      <c r="M400" s="295" t="s">
        <v>3205</v>
      </c>
      <c r="N400" s="191"/>
      <c r="O400" s="192">
        <v>19.66</v>
      </c>
      <c r="P400" s="194"/>
      <c r="Q400" s="195">
        <f t="shared" ref="Q400:R400" si="446">(O400*24*3600*30/8)/100000</f>
        <v>63.6984</v>
      </c>
      <c r="R400" s="195">
        <f t="shared" si="446"/>
        <v>0</v>
      </c>
      <c r="S400" s="200">
        <v>0.0</v>
      </c>
      <c r="T400" s="201">
        <f t="shared" si="14"/>
        <v>1</v>
      </c>
      <c r="U400" s="201">
        <v>0.99</v>
      </c>
      <c r="V400" s="182">
        <v>720.0</v>
      </c>
      <c r="W400" s="182">
        <f t="shared" si="3"/>
        <v>0</v>
      </c>
      <c r="X400" s="203" t="s">
        <v>291</v>
      </c>
      <c r="Y400" s="204">
        <v>2792792.0</v>
      </c>
      <c r="Z400" s="182"/>
      <c r="AA400" s="182"/>
      <c r="AB400" s="182"/>
      <c r="AC400" s="182"/>
      <c r="AD400" s="182"/>
      <c r="AE400" s="206">
        <f t="shared" si="151"/>
        <v>2792792</v>
      </c>
      <c r="AF400" s="207">
        <f t="shared" si="5"/>
        <v>2792792</v>
      </c>
      <c r="AG400" s="184"/>
      <c r="AH400" s="184"/>
      <c r="AI400" s="184"/>
      <c r="AJ400" s="210" t="s">
        <v>1342</v>
      </c>
      <c r="AK400" s="38" t="s">
        <v>753</v>
      </c>
      <c r="AL400" s="38"/>
      <c r="AM400" s="38" t="str">
        <f t="shared" si="447"/>
        <v>#REF!</v>
      </c>
      <c r="AN400" s="38" t="str">
        <f t="shared" si="413"/>
        <v>#REF!</v>
      </c>
      <c r="AO400" s="42">
        <v>2792792.0</v>
      </c>
      <c r="AP400" s="215" t="b">
        <f t="shared" si="8"/>
        <v>1</v>
      </c>
      <c r="AQ400" s="211"/>
      <c r="AR400" s="216">
        <f t="shared" si="9"/>
        <v>0</v>
      </c>
      <c r="AS400" s="217">
        <f t="shared" si="10"/>
        <v>0</v>
      </c>
      <c r="AT400" s="218">
        <f t="shared" si="11"/>
        <v>0</v>
      </c>
      <c r="AU400" s="453"/>
      <c r="AV400" s="46"/>
      <c r="AW400" s="46"/>
      <c r="AX400" s="46"/>
      <c r="AY400" s="46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5"/>
      <c r="BU400" s="35"/>
      <c r="BV400" s="56"/>
      <c r="BW400" s="56"/>
      <c r="BX400" s="56"/>
      <c r="BY400" s="56"/>
      <c r="BZ400" s="56"/>
      <c r="CA400" s="56"/>
      <c r="CB400" s="56"/>
      <c r="CC400" s="56"/>
      <c r="CD400" s="56"/>
    </row>
    <row r="401" ht="22.5" customHeight="1">
      <c r="A401" s="170">
        <f t="shared" si="12"/>
        <v>396</v>
      </c>
      <c r="B401" s="173" t="s">
        <v>3010</v>
      </c>
      <c r="C401" s="182" t="str">
        <f t="array" ref="C401">_xlfn.XLOOKUP(G401,DATABASE!$A$2:$A$806,DATABASE!$B$2:$B$806)</f>
        <v>PBB Online Pemkab,Jl A.yani 37, Tulungagung</v>
      </c>
      <c r="D401" s="184" t="str">
        <f t="array" ref="D401">_xlfn.XLOOKUP(G401,DATABASE!$A$2:$A$808,DATABASE!$C$2:$C$808)</f>
        <v>PBB</v>
      </c>
      <c r="E401" s="184" t="s">
        <v>351</v>
      </c>
      <c r="F401" s="184" t="s">
        <v>243</v>
      </c>
      <c r="G401" s="184" t="s">
        <v>767</v>
      </c>
      <c r="H401" s="184">
        <v>202512.0</v>
      </c>
      <c r="I401" s="184" t="s">
        <v>461</v>
      </c>
      <c r="J401" s="182"/>
      <c r="K401" s="184"/>
      <c r="L401" s="294" t="s">
        <v>769</v>
      </c>
      <c r="M401" s="303">
        <v>43745.0</v>
      </c>
      <c r="N401" s="191"/>
      <c r="O401" s="192">
        <v>6.66</v>
      </c>
      <c r="P401" s="194"/>
      <c r="Q401" s="195">
        <f t="shared" ref="Q401:R401" si="448">(O401*24*3600*30/8)/100000</f>
        <v>21.5784</v>
      </c>
      <c r="R401" s="195">
        <f t="shared" si="448"/>
        <v>0</v>
      </c>
      <c r="S401" s="200">
        <v>0.0</v>
      </c>
      <c r="T401" s="201">
        <f t="shared" si="14"/>
        <v>1</v>
      </c>
      <c r="U401" s="201">
        <v>0.99</v>
      </c>
      <c r="V401" s="182">
        <v>720.0</v>
      </c>
      <c r="W401" s="182">
        <f t="shared" si="3"/>
        <v>0</v>
      </c>
      <c r="X401" s="203" t="s">
        <v>291</v>
      </c>
      <c r="Y401" s="204">
        <v>2319819.0</v>
      </c>
      <c r="Z401" s="182"/>
      <c r="AA401" s="182"/>
      <c r="AB401" s="182"/>
      <c r="AC401" s="182"/>
      <c r="AD401" s="182"/>
      <c r="AE401" s="206">
        <f t="shared" si="151"/>
        <v>2319819</v>
      </c>
      <c r="AF401" s="207">
        <f t="shared" si="5"/>
        <v>2319819</v>
      </c>
      <c r="AG401" s="184"/>
      <c r="AH401" s="184"/>
      <c r="AI401" s="184"/>
      <c r="AJ401" s="210" t="s">
        <v>767</v>
      </c>
      <c r="AK401" s="38" t="s">
        <v>461</v>
      </c>
      <c r="AL401" s="38"/>
      <c r="AM401" s="38" t="s">
        <v>461</v>
      </c>
      <c r="AN401" s="38" t="b">
        <f t="shared" si="413"/>
        <v>1</v>
      </c>
      <c r="AO401" s="42">
        <v>2319819.0</v>
      </c>
      <c r="AP401" s="215" t="b">
        <f t="shared" si="8"/>
        <v>1</v>
      </c>
      <c r="AQ401" s="211"/>
      <c r="AR401" s="216">
        <f t="shared" si="9"/>
        <v>0</v>
      </c>
      <c r="AS401" s="217">
        <f t="shared" si="10"/>
        <v>0</v>
      </c>
      <c r="AT401" s="218">
        <f t="shared" si="11"/>
        <v>0</v>
      </c>
      <c r="AU401" s="453"/>
      <c r="AV401" s="46"/>
      <c r="AW401" s="46"/>
      <c r="AX401" s="46"/>
      <c r="AY401" s="46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56"/>
      <c r="BW401" s="56"/>
      <c r="BX401" s="56"/>
      <c r="BY401" s="56"/>
      <c r="BZ401" s="56"/>
      <c r="CA401" s="56"/>
      <c r="CB401" s="56"/>
      <c r="CC401" s="56"/>
      <c r="CD401" s="56"/>
    </row>
    <row r="402" ht="22.5" customHeight="1">
      <c r="A402" s="170">
        <f t="shared" si="12"/>
        <v>397</v>
      </c>
      <c r="B402" s="173" t="s">
        <v>3010</v>
      </c>
      <c r="C402" s="182" t="str">
        <f t="array" ref="C402">_xlfn.XLOOKUP(G402,DATABASE!$A$2:$A$806,DATABASE!$B$2:$B$806)</f>
        <v>ATM Dealer Armada, Jl. Pattimura 40, Tulungagung</v>
      </c>
      <c r="D402" s="184" t="str">
        <f t="array" ref="D402">_xlfn.XLOOKUP(G402,DATABASE!$A$2:$A$808,DATABASE!$C$2:$C$808)</f>
        <v>ATM</v>
      </c>
      <c r="E402" s="184" t="s">
        <v>351</v>
      </c>
      <c r="F402" s="184" t="s">
        <v>243</v>
      </c>
      <c r="G402" s="184" t="s">
        <v>1870</v>
      </c>
      <c r="H402" s="184">
        <v>202512.0</v>
      </c>
      <c r="I402" s="184" t="s">
        <v>1258</v>
      </c>
      <c r="J402" s="182"/>
      <c r="K402" s="184"/>
      <c r="L402" s="294" t="s">
        <v>1872</v>
      </c>
      <c r="M402" s="303">
        <v>42249.0</v>
      </c>
      <c r="N402" s="191"/>
      <c r="O402" s="192">
        <v>8.83</v>
      </c>
      <c r="P402" s="194"/>
      <c r="Q402" s="195">
        <f t="shared" ref="Q402:R402" si="449">(O402*24*3600*30/8)/100000</f>
        <v>28.6092</v>
      </c>
      <c r="R402" s="195">
        <f t="shared" si="449"/>
        <v>0</v>
      </c>
      <c r="S402" s="200">
        <v>0.0</v>
      </c>
      <c r="T402" s="201">
        <f t="shared" si="14"/>
        <v>1</v>
      </c>
      <c r="U402" s="201">
        <v>0.99</v>
      </c>
      <c r="V402" s="182">
        <v>720.0</v>
      </c>
      <c r="W402" s="182">
        <f t="shared" si="3"/>
        <v>0</v>
      </c>
      <c r="X402" s="203" t="s">
        <v>291</v>
      </c>
      <c r="Y402" s="204">
        <v>1300000.0</v>
      </c>
      <c r="Z402" s="182"/>
      <c r="AA402" s="182"/>
      <c r="AB402" s="182"/>
      <c r="AC402" s="182"/>
      <c r="AD402" s="182"/>
      <c r="AE402" s="206">
        <f t="shared" si="151"/>
        <v>1300000</v>
      </c>
      <c r="AF402" s="207">
        <f t="shared" si="5"/>
        <v>1300000</v>
      </c>
      <c r="AG402" s="184"/>
      <c r="AH402" s="184"/>
      <c r="AI402" s="184"/>
      <c r="AJ402" s="210" t="s">
        <v>1870</v>
      </c>
      <c r="AK402" s="38" t="s">
        <v>1258</v>
      </c>
      <c r="AL402" s="38"/>
      <c r="AM402" s="38" t="str">
        <f t="shared" ref="AM402:AM403" si="451">VLOOKUP(AJ402,'[1]Master Jaringan Des 2025(792)'!$D$2:$E$795,2,0)</f>
        <v>#REF!</v>
      </c>
      <c r="AN402" s="38" t="str">
        <f t="shared" si="413"/>
        <v>#REF!</v>
      </c>
      <c r="AO402" s="42">
        <v>1300000.0</v>
      </c>
      <c r="AP402" s="215" t="b">
        <f t="shared" si="8"/>
        <v>1</v>
      </c>
      <c r="AQ402" s="375"/>
      <c r="AR402" s="216">
        <f t="shared" si="9"/>
        <v>0</v>
      </c>
      <c r="AS402" s="217">
        <f t="shared" si="10"/>
        <v>0</v>
      </c>
      <c r="AT402" s="218">
        <f t="shared" si="11"/>
        <v>0</v>
      </c>
      <c r="AU402" s="453"/>
      <c r="AV402" s="46"/>
      <c r="AW402" s="46"/>
      <c r="AX402" s="46"/>
      <c r="AY402" s="46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56"/>
      <c r="BW402" s="56"/>
      <c r="BX402" s="56"/>
      <c r="BY402" s="56"/>
      <c r="BZ402" s="56"/>
      <c r="CA402" s="56"/>
      <c r="CB402" s="56"/>
      <c r="CC402" s="56"/>
      <c r="CD402" s="56"/>
    </row>
    <row r="403" ht="22.5" customHeight="1">
      <c r="A403" s="170">
        <f t="shared" si="12"/>
        <v>398</v>
      </c>
      <c r="B403" s="173" t="s">
        <v>3010</v>
      </c>
      <c r="C403" s="182" t="str">
        <f t="array" ref="C403">_xlfn.XLOOKUP(G403,DATABASE!$A$2:$A$806,DATABASE!$B$2:$B$806)</f>
        <v>Capem Ngunut</v>
      </c>
      <c r="D403" s="184" t="str">
        <f t="array" ref="D403">_xlfn.XLOOKUP(G403,DATABASE!$A$2:$A$808,DATABASE!$C$2:$C$808)</f>
        <v>CAPEM</v>
      </c>
      <c r="E403" s="184" t="s">
        <v>351</v>
      </c>
      <c r="F403" s="184" t="s">
        <v>243</v>
      </c>
      <c r="G403" s="184" t="s">
        <v>615</v>
      </c>
      <c r="H403" s="184">
        <v>202512.0</v>
      </c>
      <c r="I403" s="184" t="s">
        <v>753</v>
      </c>
      <c r="J403" s="182"/>
      <c r="K403" s="184"/>
      <c r="L403" s="294" t="s">
        <v>617</v>
      </c>
      <c r="M403" s="295" t="s">
        <v>3207</v>
      </c>
      <c r="N403" s="191"/>
      <c r="O403" s="192">
        <v>13.22</v>
      </c>
      <c r="P403" s="194"/>
      <c r="Q403" s="195">
        <f t="shared" ref="Q403:R403" si="450">(O403*24*3600*30/8)/100000</f>
        <v>42.8328</v>
      </c>
      <c r="R403" s="195">
        <f t="shared" si="450"/>
        <v>0</v>
      </c>
      <c r="S403" s="200">
        <v>0.0</v>
      </c>
      <c r="T403" s="201">
        <f t="shared" si="14"/>
        <v>1</v>
      </c>
      <c r="U403" s="201">
        <v>0.99</v>
      </c>
      <c r="V403" s="182">
        <v>720.0</v>
      </c>
      <c r="W403" s="182">
        <f t="shared" si="3"/>
        <v>0</v>
      </c>
      <c r="X403" s="203" t="s">
        <v>291</v>
      </c>
      <c r="Y403" s="204">
        <v>2792792.0</v>
      </c>
      <c r="Z403" s="182"/>
      <c r="AA403" s="182"/>
      <c r="AB403" s="182"/>
      <c r="AC403" s="182"/>
      <c r="AD403" s="182"/>
      <c r="AE403" s="206">
        <f t="shared" si="151"/>
        <v>2792792</v>
      </c>
      <c r="AF403" s="207">
        <f t="shared" si="5"/>
        <v>2792792</v>
      </c>
      <c r="AG403" s="184"/>
      <c r="AH403" s="184"/>
      <c r="AI403" s="184"/>
      <c r="AJ403" s="210" t="s">
        <v>615</v>
      </c>
      <c r="AK403" s="38" t="s">
        <v>753</v>
      </c>
      <c r="AL403" s="38"/>
      <c r="AM403" s="38" t="str">
        <f t="shared" si="451"/>
        <v>#REF!</v>
      </c>
      <c r="AN403" s="38" t="str">
        <f t="shared" si="413"/>
        <v>#REF!</v>
      </c>
      <c r="AO403" s="42">
        <v>2792792.0</v>
      </c>
      <c r="AP403" s="215" t="b">
        <f t="shared" si="8"/>
        <v>1</v>
      </c>
      <c r="AQ403" s="211"/>
      <c r="AR403" s="216">
        <f t="shared" si="9"/>
        <v>0</v>
      </c>
      <c r="AS403" s="217">
        <f t="shared" si="10"/>
        <v>0</v>
      </c>
      <c r="AT403" s="218">
        <f t="shared" si="11"/>
        <v>0</v>
      </c>
      <c r="AU403" s="453"/>
      <c r="AV403" s="46"/>
      <c r="AW403" s="46"/>
      <c r="AX403" s="46"/>
      <c r="AY403" s="46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56"/>
      <c r="BW403" s="56"/>
      <c r="BX403" s="56"/>
      <c r="BY403" s="56"/>
      <c r="BZ403" s="56"/>
      <c r="CA403" s="56"/>
      <c r="CB403" s="56"/>
      <c r="CC403" s="56"/>
      <c r="CD403" s="56"/>
    </row>
    <row r="404" ht="22.5" customHeight="1">
      <c r="A404" s="170">
        <f t="shared" si="12"/>
        <v>399</v>
      </c>
      <c r="B404" s="173" t="s">
        <v>3010</v>
      </c>
      <c r="C404" s="182" t="str">
        <f t="array" ref="C404">_xlfn.XLOOKUP(G404,DATABASE!$A$2:$A$806,DATABASE!$B$2:$B$806)</f>
        <v>Host To Host SP2D BPKAD Jl.A.Yani Timur 37, Kec Tulungagung,Kab Tulungagung</v>
      </c>
      <c r="D404" s="184" t="str">
        <f t="array" ref="D404">_xlfn.XLOOKUP(G404,DATABASE!$A$2:$A$808,DATABASE!$C$2:$C$808)</f>
        <v>H2H</v>
      </c>
      <c r="E404" s="184" t="s">
        <v>351</v>
      </c>
      <c r="F404" s="184" t="s">
        <v>243</v>
      </c>
      <c r="G404" s="184" t="s">
        <v>2752</v>
      </c>
      <c r="H404" s="184">
        <v>202512.0</v>
      </c>
      <c r="I404" s="184" t="s">
        <v>461</v>
      </c>
      <c r="J404" s="182"/>
      <c r="K404" s="184"/>
      <c r="L404" s="294" t="s">
        <v>2754</v>
      </c>
      <c r="M404" s="295" t="s">
        <v>3204</v>
      </c>
      <c r="N404" s="191"/>
      <c r="O404" s="192">
        <v>0.07163</v>
      </c>
      <c r="P404" s="194"/>
      <c r="Q404" s="195">
        <f t="shared" ref="Q404:R404" si="452">(O404*24*3600*30/8)/100000</f>
        <v>0.2320812</v>
      </c>
      <c r="R404" s="195">
        <f t="shared" si="452"/>
        <v>0</v>
      </c>
      <c r="S404" s="200">
        <v>0.0</v>
      </c>
      <c r="T404" s="201">
        <f t="shared" si="14"/>
        <v>1</v>
      </c>
      <c r="U404" s="201">
        <v>0.99</v>
      </c>
      <c r="V404" s="182">
        <v>720.0</v>
      </c>
      <c r="W404" s="182">
        <f t="shared" si="3"/>
        <v>0</v>
      </c>
      <c r="X404" s="203" t="s">
        <v>291</v>
      </c>
      <c r="Y404" s="204">
        <v>2319819.0</v>
      </c>
      <c r="Z404" s="182"/>
      <c r="AA404" s="182"/>
      <c r="AB404" s="182"/>
      <c r="AC404" s="182"/>
      <c r="AD404" s="182"/>
      <c r="AE404" s="206">
        <f t="shared" si="151"/>
        <v>2319819</v>
      </c>
      <c r="AF404" s="207">
        <f t="shared" si="5"/>
        <v>2319819</v>
      </c>
      <c r="AG404" s="184"/>
      <c r="AH404" s="184"/>
      <c r="AI404" s="184"/>
      <c r="AJ404" s="210" t="s">
        <v>2752</v>
      </c>
      <c r="AK404" s="38" t="s">
        <v>461</v>
      </c>
      <c r="AL404" s="38"/>
      <c r="AM404" s="38" t="s">
        <v>461</v>
      </c>
      <c r="AN404" s="38" t="b">
        <f t="shared" si="413"/>
        <v>1</v>
      </c>
      <c r="AO404" s="42">
        <v>2319819.0</v>
      </c>
      <c r="AP404" s="215" t="b">
        <f t="shared" si="8"/>
        <v>1</v>
      </c>
      <c r="AQ404" s="211"/>
      <c r="AR404" s="216">
        <f t="shared" si="9"/>
        <v>0</v>
      </c>
      <c r="AS404" s="217">
        <f t="shared" si="10"/>
        <v>0</v>
      </c>
      <c r="AT404" s="218">
        <f t="shared" si="11"/>
        <v>0</v>
      </c>
      <c r="AU404" s="453"/>
      <c r="AV404" s="46"/>
      <c r="AW404" s="46"/>
      <c r="AX404" s="46"/>
      <c r="AY404" s="46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56"/>
      <c r="BW404" s="56"/>
      <c r="BX404" s="56"/>
      <c r="BY404" s="56"/>
      <c r="BZ404" s="56"/>
      <c r="CA404" s="56"/>
      <c r="CB404" s="56"/>
      <c r="CC404" s="56"/>
      <c r="CD404" s="56"/>
    </row>
    <row r="405" ht="22.5" customHeight="1">
      <c r="A405" s="170">
        <f t="shared" si="12"/>
        <v>400</v>
      </c>
      <c r="B405" s="173" t="s">
        <v>3010</v>
      </c>
      <c r="C405" s="182" t="str">
        <f t="array" ref="C405">_xlfn.XLOOKUP(G405,DATABASE!$A$2:$A$806,DATABASE!$B$2:$B$806)</f>
        <v>Kantor Kas Pemkab Tulungagung, Jl.A.YaniTimur 37 Tulungagung</v>
      </c>
      <c r="D405" s="184" t="str">
        <f t="array" ref="D405">_xlfn.XLOOKUP(G405,DATABASE!$A$2:$A$808,DATABASE!$C$2:$C$808)</f>
        <v>KANTOR KAS</v>
      </c>
      <c r="E405" s="184" t="s">
        <v>351</v>
      </c>
      <c r="F405" s="184" t="s">
        <v>243</v>
      </c>
      <c r="G405" s="184" t="s">
        <v>1929</v>
      </c>
      <c r="H405" s="184">
        <v>202512.0</v>
      </c>
      <c r="I405" s="184" t="s">
        <v>461</v>
      </c>
      <c r="J405" s="182"/>
      <c r="K405" s="184"/>
      <c r="L405" s="294" t="s">
        <v>1931</v>
      </c>
      <c r="M405" s="295" t="s">
        <v>3204</v>
      </c>
      <c r="N405" s="191"/>
      <c r="O405" s="192">
        <v>5.5</v>
      </c>
      <c r="P405" s="182"/>
      <c r="Q405" s="195">
        <f t="shared" ref="Q405:R405" si="453">(O405*24*3600*30/8)/100000</f>
        <v>17.82</v>
      </c>
      <c r="R405" s="195">
        <f t="shared" si="453"/>
        <v>0</v>
      </c>
      <c r="S405" s="200">
        <v>0.0</v>
      </c>
      <c r="T405" s="201">
        <f t="shared" si="14"/>
        <v>1</v>
      </c>
      <c r="U405" s="201">
        <v>0.99</v>
      </c>
      <c r="V405" s="182">
        <v>720.0</v>
      </c>
      <c r="W405" s="182">
        <f t="shared" si="3"/>
        <v>0</v>
      </c>
      <c r="X405" s="203" t="s">
        <v>291</v>
      </c>
      <c r="Y405" s="204">
        <v>2319819.0</v>
      </c>
      <c r="Z405" s="182"/>
      <c r="AA405" s="182"/>
      <c r="AB405" s="182"/>
      <c r="AC405" s="182"/>
      <c r="AD405" s="182"/>
      <c r="AE405" s="206">
        <f t="shared" si="151"/>
        <v>2319819</v>
      </c>
      <c r="AF405" s="207">
        <f t="shared" si="5"/>
        <v>2319819</v>
      </c>
      <c r="AG405" s="184"/>
      <c r="AH405" s="184"/>
      <c r="AI405" s="184"/>
      <c r="AJ405" s="210" t="s">
        <v>1929</v>
      </c>
      <c r="AK405" s="38" t="s">
        <v>461</v>
      </c>
      <c r="AL405" s="38"/>
      <c r="AM405" s="38" t="s">
        <v>461</v>
      </c>
      <c r="AN405" s="38" t="b">
        <f t="shared" si="413"/>
        <v>1</v>
      </c>
      <c r="AO405" s="42">
        <v>2319819.0</v>
      </c>
      <c r="AP405" s="215" t="b">
        <f t="shared" si="8"/>
        <v>1</v>
      </c>
      <c r="AQ405" s="211"/>
      <c r="AR405" s="216">
        <f t="shared" si="9"/>
        <v>0</v>
      </c>
      <c r="AS405" s="217">
        <f t="shared" si="10"/>
        <v>0</v>
      </c>
      <c r="AT405" s="218">
        <f t="shared" si="11"/>
        <v>0</v>
      </c>
      <c r="AU405" s="453"/>
      <c r="AV405" s="46"/>
      <c r="AW405" s="46"/>
      <c r="AX405" s="46"/>
      <c r="AY405" s="46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56"/>
      <c r="BW405" s="56"/>
      <c r="BX405" s="56"/>
      <c r="BY405" s="56"/>
      <c r="BZ405" s="56"/>
      <c r="CA405" s="56"/>
      <c r="CB405" s="56"/>
      <c r="CC405" s="56"/>
      <c r="CD405" s="56"/>
    </row>
    <row r="406" ht="22.5" customHeight="1">
      <c r="A406" s="170">
        <f t="shared" si="12"/>
        <v>401</v>
      </c>
      <c r="B406" s="173" t="s">
        <v>3010</v>
      </c>
      <c r="C406" s="182" t="str">
        <f t="array" ref="C406">_xlfn.XLOOKUP(G406,DATABASE!$A$2:$A$806,DATABASE!$B$2:$B$806)</f>
        <v>Kantor Kas Rejotangan, Ngunut Tulungagung</v>
      </c>
      <c r="D406" s="184" t="str">
        <f t="array" ref="D406">_xlfn.XLOOKUP(G406,DATABASE!$A$2:$A$808,DATABASE!$C$2:$C$808)</f>
        <v>KANTOR KAS</v>
      </c>
      <c r="E406" s="184" t="s">
        <v>351</v>
      </c>
      <c r="F406" s="184" t="s">
        <v>243</v>
      </c>
      <c r="G406" s="184" t="s">
        <v>1933</v>
      </c>
      <c r="H406" s="184">
        <v>202512.0</v>
      </c>
      <c r="I406" s="184" t="s">
        <v>461</v>
      </c>
      <c r="J406" s="182"/>
      <c r="K406" s="184"/>
      <c r="L406" s="294" t="s">
        <v>1931</v>
      </c>
      <c r="M406" s="295" t="s">
        <v>3204</v>
      </c>
      <c r="N406" s="191"/>
      <c r="O406" s="192">
        <v>3.60394</v>
      </c>
      <c r="P406" s="194"/>
      <c r="Q406" s="195">
        <f t="shared" ref="Q406:R406" si="454">(O406*24*3600*30/8)/100000</f>
        <v>11.6767656</v>
      </c>
      <c r="R406" s="195">
        <f t="shared" si="454"/>
        <v>0</v>
      </c>
      <c r="S406" s="200">
        <v>0.0</v>
      </c>
      <c r="T406" s="201">
        <f t="shared" si="14"/>
        <v>1</v>
      </c>
      <c r="U406" s="201">
        <v>0.99</v>
      </c>
      <c r="V406" s="182">
        <v>720.0</v>
      </c>
      <c r="W406" s="182">
        <f t="shared" si="3"/>
        <v>0</v>
      </c>
      <c r="X406" s="203" t="s">
        <v>291</v>
      </c>
      <c r="Y406" s="204">
        <v>2319819.0</v>
      </c>
      <c r="Z406" s="182"/>
      <c r="AA406" s="182"/>
      <c r="AB406" s="182"/>
      <c r="AC406" s="182"/>
      <c r="AD406" s="182"/>
      <c r="AE406" s="206">
        <f t="shared" si="151"/>
        <v>2319819</v>
      </c>
      <c r="AF406" s="207">
        <f t="shared" si="5"/>
        <v>2319819</v>
      </c>
      <c r="AG406" s="184"/>
      <c r="AH406" s="184"/>
      <c r="AI406" s="184"/>
      <c r="AJ406" s="210" t="s">
        <v>1933</v>
      </c>
      <c r="AK406" s="38" t="s">
        <v>461</v>
      </c>
      <c r="AL406" s="38"/>
      <c r="AM406" s="38" t="s">
        <v>461</v>
      </c>
      <c r="AN406" s="38" t="b">
        <f t="shared" si="413"/>
        <v>1</v>
      </c>
      <c r="AO406" s="42">
        <v>2319819.0</v>
      </c>
      <c r="AP406" s="215" t="b">
        <f t="shared" si="8"/>
        <v>1</v>
      </c>
      <c r="AQ406" s="211"/>
      <c r="AR406" s="216">
        <f t="shared" si="9"/>
        <v>0</v>
      </c>
      <c r="AS406" s="217">
        <f t="shared" si="10"/>
        <v>0</v>
      </c>
      <c r="AT406" s="218">
        <f t="shared" si="11"/>
        <v>0</v>
      </c>
      <c r="AU406" s="453"/>
      <c r="AV406" s="46"/>
      <c r="AW406" s="46"/>
      <c r="AX406" s="46"/>
      <c r="AY406" s="46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56"/>
      <c r="BW406" s="56"/>
      <c r="BX406" s="56"/>
      <c r="BY406" s="56"/>
      <c r="BZ406" s="56"/>
      <c r="CA406" s="56"/>
      <c r="CB406" s="56"/>
      <c r="CC406" s="56"/>
      <c r="CD406" s="56"/>
    </row>
    <row r="407" ht="22.5" customHeight="1">
      <c r="A407" s="170">
        <f t="shared" si="12"/>
        <v>402</v>
      </c>
      <c r="B407" s="173" t="s">
        <v>3010</v>
      </c>
      <c r="C407" s="182" t="str">
        <f t="array" ref="C407">_xlfn.XLOOKUP(G407,DATABASE!$A$2:$A$806,DATABASE!$B$2:$B$806)</f>
        <v>Kantor Kas Ngantru Jl.Raya Ngantru,Tulungagung</v>
      </c>
      <c r="D407" s="184" t="str">
        <f t="array" ref="D407">_xlfn.XLOOKUP(G407,DATABASE!$A$2:$A$808,DATABASE!$C$2:$C$808)</f>
        <v>KANTOR KAS</v>
      </c>
      <c r="E407" s="184" t="s">
        <v>351</v>
      </c>
      <c r="F407" s="184" t="s">
        <v>243</v>
      </c>
      <c r="G407" s="184" t="s">
        <v>2668</v>
      </c>
      <c r="H407" s="184">
        <v>202512.0</v>
      </c>
      <c r="I407" s="184" t="s">
        <v>461</v>
      </c>
      <c r="J407" s="182"/>
      <c r="K407" s="184"/>
      <c r="L407" s="294" t="s">
        <v>2670</v>
      </c>
      <c r="M407" s="303">
        <v>43923.0</v>
      </c>
      <c r="N407" s="191"/>
      <c r="O407" s="192">
        <v>32.82</v>
      </c>
      <c r="P407" s="194"/>
      <c r="Q407" s="195">
        <f t="shared" ref="Q407:R407" si="455">(O407*24*3600*30/8)/100000</f>
        <v>106.3368</v>
      </c>
      <c r="R407" s="195">
        <f t="shared" si="455"/>
        <v>0</v>
      </c>
      <c r="S407" s="200">
        <v>0.0</v>
      </c>
      <c r="T407" s="201">
        <f t="shared" si="14"/>
        <v>1</v>
      </c>
      <c r="U407" s="201">
        <v>0.99</v>
      </c>
      <c r="V407" s="182">
        <v>720.0</v>
      </c>
      <c r="W407" s="182">
        <f t="shared" si="3"/>
        <v>0</v>
      </c>
      <c r="X407" s="203" t="s">
        <v>291</v>
      </c>
      <c r="Y407" s="204">
        <v>2319819.0</v>
      </c>
      <c r="Z407" s="182"/>
      <c r="AA407" s="182"/>
      <c r="AB407" s="182"/>
      <c r="AC407" s="182"/>
      <c r="AD407" s="182"/>
      <c r="AE407" s="206">
        <f t="shared" si="151"/>
        <v>2319819</v>
      </c>
      <c r="AF407" s="207">
        <f t="shared" si="5"/>
        <v>2319819</v>
      </c>
      <c r="AG407" s="184"/>
      <c r="AH407" s="184"/>
      <c r="AI407" s="184"/>
      <c r="AJ407" s="210" t="s">
        <v>2668</v>
      </c>
      <c r="AK407" s="38" t="s">
        <v>461</v>
      </c>
      <c r="AL407" s="38"/>
      <c r="AM407" s="41" t="str">
        <f t="shared" ref="AM407:AM417" si="457">VLOOKUP(AJ407,'[1]Master Jaringan Des 2025(792)'!$D$2:$E$795,2,0)</f>
        <v>#REF!</v>
      </c>
      <c r="AN407" s="38" t="str">
        <f t="shared" si="413"/>
        <v>#REF!</v>
      </c>
      <c r="AO407" s="42">
        <v>2319819.0</v>
      </c>
      <c r="AP407" s="215" t="b">
        <f t="shared" si="8"/>
        <v>1</v>
      </c>
      <c r="AQ407" s="211"/>
      <c r="AR407" s="216">
        <f t="shared" si="9"/>
        <v>0</v>
      </c>
      <c r="AS407" s="217">
        <f t="shared" si="10"/>
        <v>0</v>
      </c>
      <c r="AT407" s="218">
        <f t="shared" si="11"/>
        <v>0</v>
      </c>
      <c r="AU407" s="453"/>
      <c r="AV407" s="46"/>
      <c r="AW407" s="46"/>
      <c r="AX407" s="46"/>
      <c r="AY407" s="46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56"/>
      <c r="BW407" s="56"/>
      <c r="BX407" s="56"/>
      <c r="BY407" s="56"/>
      <c r="BZ407" s="56"/>
      <c r="CA407" s="56"/>
      <c r="CB407" s="56"/>
      <c r="CC407" s="56"/>
      <c r="CD407" s="56"/>
    </row>
    <row r="408" ht="22.5" customHeight="1">
      <c r="A408" s="170">
        <f t="shared" si="12"/>
        <v>403</v>
      </c>
      <c r="B408" s="173" t="s">
        <v>3010</v>
      </c>
      <c r="C408" s="182" t="str">
        <f t="array" ref="C408">_xlfn.XLOOKUP(G408,DATABASE!$A$2:$A$806,DATABASE!$B$2:$B$806)</f>
        <v>Kantor Kas Kalidawir, Dsn. Karangtalun, RT 01 RW 03, Ds. Karangtalun Tulungagung</v>
      </c>
      <c r="D408" s="184" t="str">
        <f t="array" ref="D408">_xlfn.XLOOKUP(G408,DATABASE!$A$2:$A$808,DATABASE!$C$2:$C$808)</f>
        <v>KANTOR KAS</v>
      </c>
      <c r="E408" s="184" t="s">
        <v>351</v>
      </c>
      <c r="F408" s="184" t="s">
        <v>243</v>
      </c>
      <c r="G408" s="184" t="s">
        <v>832</v>
      </c>
      <c r="H408" s="184">
        <v>202512.0</v>
      </c>
      <c r="I408" s="184" t="s">
        <v>461</v>
      </c>
      <c r="J408" s="182"/>
      <c r="K408" s="184"/>
      <c r="L408" s="294" t="s">
        <v>834</v>
      </c>
      <c r="M408" s="295" t="s">
        <v>1935</v>
      </c>
      <c r="N408" s="191"/>
      <c r="O408" s="192">
        <v>4.62</v>
      </c>
      <c r="P408" s="194"/>
      <c r="Q408" s="195">
        <f t="shared" ref="Q408:R408" si="456">(O408*24*3600*30/8)/100000</f>
        <v>14.9688</v>
      </c>
      <c r="R408" s="195">
        <f t="shared" si="456"/>
        <v>0</v>
      </c>
      <c r="S408" s="200">
        <v>0.0</v>
      </c>
      <c r="T408" s="201">
        <f t="shared" si="14"/>
        <v>1</v>
      </c>
      <c r="U408" s="201">
        <v>0.99</v>
      </c>
      <c r="V408" s="182">
        <v>720.0</v>
      </c>
      <c r="W408" s="182">
        <f t="shared" si="3"/>
        <v>0</v>
      </c>
      <c r="X408" s="203" t="s">
        <v>291</v>
      </c>
      <c r="Y408" s="204">
        <v>2319819.0</v>
      </c>
      <c r="Z408" s="182"/>
      <c r="AA408" s="182"/>
      <c r="AB408" s="182"/>
      <c r="AC408" s="182"/>
      <c r="AD408" s="182"/>
      <c r="AE408" s="206">
        <f t="shared" si="151"/>
        <v>2319819</v>
      </c>
      <c r="AF408" s="207">
        <f t="shared" si="5"/>
        <v>2319819</v>
      </c>
      <c r="AG408" s="184"/>
      <c r="AH408" s="184"/>
      <c r="AI408" s="184"/>
      <c r="AJ408" s="210" t="s">
        <v>832</v>
      </c>
      <c r="AK408" s="38" t="s">
        <v>461</v>
      </c>
      <c r="AL408" s="38"/>
      <c r="AM408" s="41" t="str">
        <f t="shared" si="457"/>
        <v>#REF!</v>
      </c>
      <c r="AN408" s="38" t="str">
        <f t="shared" si="413"/>
        <v>#REF!</v>
      </c>
      <c r="AO408" s="42">
        <v>2319819.0</v>
      </c>
      <c r="AP408" s="215" t="b">
        <f t="shared" si="8"/>
        <v>1</v>
      </c>
      <c r="AQ408" s="211"/>
      <c r="AR408" s="216">
        <f t="shared" si="9"/>
        <v>0</v>
      </c>
      <c r="AS408" s="217">
        <f t="shared" si="10"/>
        <v>0</v>
      </c>
      <c r="AT408" s="218">
        <f t="shared" si="11"/>
        <v>0</v>
      </c>
      <c r="AU408" s="453"/>
      <c r="AV408" s="46"/>
      <c r="AW408" s="46"/>
      <c r="AX408" s="46"/>
      <c r="AY408" s="46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56"/>
      <c r="BW408" s="56"/>
      <c r="BX408" s="56"/>
      <c r="BY408" s="56"/>
      <c r="BZ408" s="56"/>
      <c r="CA408" s="56"/>
      <c r="CB408" s="56"/>
      <c r="CC408" s="56"/>
      <c r="CD408" s="56"/>
    </row>
    <row r="409" ht="22.5" customHeight="1">
      <c r="A409" s="170">
        <f t="shared" si="12"/>
        <v>404</v>
      </c>
      <c r="B409" s="173" t="s">
        <v>3011</v>
      </c>
      <c r="C409" s="182" t="str">
        <f t="array" ref="C409">_xlfn.XLOOKUP(G409,DATABASE!$A$2:$A$806,DATABASE!$B$2:$B$806)</f>
        <v>Cabang Mojokerto</v>
      </c>
      <c r="D409" s="184" t="str">
        <f t="array" ref="D409">_xlfn.XLOOKUP(G409,DATABASE!$A$2:$A$808,DATABASE!$C$2:$C$808)</f>
        <v>CABANG</v>
      </c>
      <c r="E409" s="184" t="s">
        <v>351</v>
      </c>
      <c r="F409" s="184" t="s">
        <v>243</v>
      </c>
      <c r="G409" s="184" t="s">
        <v>836</v>
      </c>
      <c r="H409" s="184">
        <v>202512.0</v>
      </c>
      <c r="I409" s="184" t="s">
        <v>575</v>
      </c>
      <c r="J409" s="182"/>
      <c r="K409" s="184"/>
      <c r="L409" s="294" t="s">
        <v>834</v>
      </c>
      <c r="M409" s="295" t="s">
        <v>1935</v>
      </c>
      <c r="N409" s="191"/>
      <c r="O409" s="192">
        <v>76.06</v>
      </c>
      <c r="P409" s="194"/>
      <c r="Q409" s="195">
        <f t="shared" ref="Q409:R409" si="458">(O409*24*3600*30/8)/100000</f>
        <v>246.4344</v>
      </c>
      <c r="R409" s="195">
        <f t="shared" si="458"/>
        <v>0</v>
      </c>
      <c r="S409" s="200">
        <v>0.0</v>
      </c>
      <c r="T409" s="201">
        <f t="shared" si="14"/>
        <v>1</v>
      </c>
      <c r="U409" s="201">
        <v>0.99</v>
      </c>
      <c r="V409" s="182">
        <v>720.0</v>
      </c>
      <c r="W409" s="182">
        <f t="shared" si="3"/>
        <v>0</v>
      </c>
      <c r="X409" s="203" t="s">
        <v>291</v>
      </c>
      <c r="Y409" s="204">
        <v>3671171.0</v>
      </c>
      <c r="Z409" s="182"/>
      <c r="AA409" s="182"/>
      <c r="AB409" s="182"/>
      <c r="AC409" s="182"/>
      <c r="AD409" s="182"/>
      <c r="AE409" s="206">
        <f t="shared" si="151"/>
        <v>3671171</v>
      </c>
      <c r="AF409" s="207">
        <f t="shared" si="5"/>
        <v>3671171</v>
      </c>
      <c r="AG409" s="207">
        <v>3.8868633E7</v>
      </c>
      <c r="AH409" s="184"/>
      <c r="AI409" s="184"/>
      <c r="AJ409" s="210" t="s">
        <v>836</v>
      </c>
      <c r="AK409" s="38" t="s">
        <v>575</v>
      </c>
      <c r="AL409" s="38"/>
      <c r="AM409" s="38" t="str">
        <f t="shared" si="457"/>
        <v>#REF!</v>
      </c>
      <c r="AN409" s="38" t="str">
        <f t="shared" si="413"/>
        <v>#REF!</v>
      </c>
      <c r="AO409" s="42">
        <v>3671171.0</v>
      </c>
      <c r="AP409" s="215" t="b">
        <f t="shared" si="8"/>
        <v>1</v>
      </c>
      <c r="AQ409" s="211"/>
      <c r="AR409" s="216">
        <f t="shared" si="9"/>
        <v>0</v>
      </c>
      <c r="AS409" s="217">
        <f t="shared" si="10"/>
        <v>0</v>
      </c>
      <c r="AT409" s="218">
        <f t="shared" si="11"/>
        <v>0</v>
      </c>
      <c r="AU409" s="453"/>
      <c r="AV409" s="46"/>
      <c r="AW409" s="46"/>
      <c r="AX409" s="46"/>
      <c r="AY409" s="46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56"/>
      <c r="BW409" s="56"/>
      <c r="BX409" s="56"/>
      <c r="BY409" s="56"/>
      <c r="BZ409" s="56"/>
      <c r="CA409" s="56"/>
      <c r="CB409" s="56"/>
      <c r="CC409" s="56"/>
      <c r="CD409" s="56"/>
    </row>
    <row r="410" ht="22.5" customHeight="1">
      <c r="A410" s="170">
        <f t="shared" si="12"/>
        <v>405</v>
      </c>
      <c r="B410" s="173" t="s">
        <v>3011</v>
      </c>
      <c r="C410" s="182" t="str">
        <f t="array" ref="C410">_xlfn.XLOOKUP(G410,DATABASE!$A$2:$A$806,DATABASE!$B$2:$B$806)</f>
        <v>Capem Jayanegara Jl. Jayanegara 119, Kec.Puri, Mojokerto</v>
      </c>
      <c r="D410" s="184" t="str">
        <f t="array" ref="D410">_xlfn.XLOOKUP(G410,DATABASE!$A$2:$A$808,DATABASE!$C$2:$C$808)</f>
        <v>CAPEM</v>
      </c>
      <c r="E410" s="184" t="s">
        <v>351</v>
      </c>
      <c r="F410" s="184" t="s">
        <v>243</v>
      </c>
      <c r="G410" s="184" t="s">
        <v>1713</v>
      </c>
      <c r="H410" s="184">
        <v>202512.0</v>
      </c>
      <c r="I410" s="184" t="s">
        <v>753</v>
      </c>
      <c r="J410" s="182"/>
      <c r="K410" s="184"/>
      <c r="L410" s="294" t="s">
        <v>1716</v>
      </c>
      <c r="M410" s="303">
        <v>42248.0</v>
      </c>
      <c r="N410" s="191"/>
      <c r="O410" s="192">
        <v>22.36</v>
      </c>
      <c r="P410" s="194"/>
      <c r="Q410" s="195">
        <f t="shared" ref="Q410:R410" si="459">(O410*24*3600*30/8)/100000</f>
        <v>72.4464</v>
      </c>
      <c r="R410" s="195">
        <f t="shared" si="459"/>
        <v>0</v>
      </c>
      <c r="S410" s="200">
        <v>0.0</v>
      </c>
      <c r="T410" s="201">
        <f t="shared" si="14"/>
        <v>1</v>
      </c>
      <c r="U410" s="201">
        <v>0.99</v>
      </c>
      <c r="V410" s="182">
        <v>720.0</v>
      </c>
      <c r="W410" s="182">
        <f t="shared" si="3"/>
        <v>0</v>
      </c>
      <c r="X410" s="203" t="s">
        <v>291</v>
      </c>
      <c r="Y410" s="204">
        <v>2792792.0</v>
      </c>
      <c r="Z410" s="182"/>
      <c r="AA410" s="182"/>
      <c r="AB410" s="182"/>
      <c r="AC410" s="182"/>
      <c r="AD410" s="182"/>
      <c r="AE410" s="206">
        <f t="shared" si="151"/>
        <v>2792792</v>
      </c>
      <c r="AF410" s="207">
        <f t="shared" si="5"/>
        <v>2792792</v>
      </c>
      <c r="AG410" s="184"/>
      <c r="AH410" s="184"/>
      <c r="AI410" s="184"/>
      <c r="AJ410" s="210" t="s">
        <v>1713</v>
      </c>
      <c r="AK410" s="38" t="s">
        <v>753</v>
      </c>
      <c r="AL410" s="38"/>
      <c r="AM410" s="38" t="str">
        <f t="shared" si="457"/>
        <v>#REF!</v>
      </c>
      <c r="AN410" s="38" t="str">
        <f t="shared" si="413"/>
        <v>#REF!</v>
      </c>
      <c r="AO410" s="42">
        <v>2792792.0</v>
      </c>
      <c r="AP410" s="215" t="b">
        <f t="shared" si="8"/>
        <v>1</v>
      </c>
      <c r="AQ410" s="211"/>
      <c r="AR410" s="216">
        <f t="shared" si="9"/>
        <v>0</v>
      </c>
      <c r="AS410" s="217">
        <f t="shared" si="10"/>
        <v>0</v>
      </c>
      <c r="AT410" s="218">
        <f t="shared" si="11"/>
        <v>0</v>
      </c>
      <c r="AU410" s="453"/>
      <c r="AV410" s="46"/>
      <c r="AW410" s="46"/>
      <c r="AX410" s="46"/>
      <c r="AY410" s="46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56"/>
      <c r="BW410" s="56"/>
      <c r="BX410" s="56"/>
      <c r="BY410" s="56"/>
      <c r="BZ410" s="56"/>
      <c r="CA410" s="56"/>
      <c r="CB410" s="56"/>
      <c r="CC410" s="56"/>
      <c r="CD410" s="56"/>
    </row>
    <row r="411" ht="22.5" customHeight="1">
      <c r="A411" s="170">
        <f t="shared" si="12"/>
        <v>406</v>
      </c>
      <c r="B411" s="173" t="s">
        <v>3011</v>
      </c>
      <c r="C411" s="182" t="str">
        <f t="array" ref="C411">_xlfn.XLOOKUP(G411,DATABASE!$A$2:$A$806,DATABASE!$B$2:$B$806)</f>
        <v>Kantor Kas K P P Pratama, JlSooko</v>
      </c>
      <c r="D411" s="184" t="str">
        <f t="array" ref="D411">_xlfn.XLOOKUP(G411,DATABASE!$A$2:$A$808,DATABASE!$C$2:$C$808)</f>
        <v>KANTOR KAS</v>
      </c>
      <c r="E411" s="184" t="s">
        <v>351</v>
      </c>
      <c r="F411" s="184" t="s">
        <v>243</v>
      </c>
      <c r="G411" s="184" t="s">
        <v>1718</v>
      </c>
      <c r="H411" s="184">
        <v>202512.0</v>
      </c>
      <c r="I411" s="184" t="s">
        <v>461</v>
      </c>
      <c r="J411" s="182"/>
      <c r="K411" s="184"/>
      <c r="L411" s="294" t="s">
        <v>1716</v>
      </c>
      <c r="M411" s="303">
        <v>42248.0</v>
      </c>
      <c r="N411" s="191"/>
      <c r="O411" s="192">
        <v>0.54318</v>
      </c>
      <c r="P411" s="194"/>
      <c r="Q411" s="195">
        <f t="shared" ref="Q411:R411" si="460">(O411*24*3600*30/8)/100000</f>
        <v>1.7599032</v>
      </c>
      <c r="R411" s="195">
        <f t="shared" si="460"/>
        <v>0</v>
      </c>
      <c r="S411" s="200">
        <v>0.0</v>
      </c>
      <c r="T411" s="201">
        <f t="shared" si="14"/>
        <v>1</v>
      </c>
      <c r="U411" s="201">
        <v>0.99</v>
      </c>
      <c r="V411" s="182">
        <v>720.0</v>
      </c>
      <c r="W411" s="182">
        <f t="shared" si="3"/>
        <v>0</v>
      </c>
      <c r="X411" s="203" t="s">
        <v>291</v>
      </c>
      <c r="Y411" s="204">
        <v>2319819.0</v>
      </c>
      <c r="Z411" s="182"/>
      <c r="AA411" s="182"/>
      <c r="AB411" s="182"/>
      <c r="AC411" s="182"/>
      <c r="AD411" s="182"/>
      <c r="AE411" s="206">
        <f t="shared" si="151"/>
        <v>2319819</v>
      </c>
      <c r="AF411" s="207">
        <f t="shared" si="5"/>
        <v>2319819</v>
      </c>
      <c r="AG411" s="184"/>
      <c r="AH411" s="184"/>
      <c r="AI411" s="184"/>
      <c r="AJ411" s="210" t="s">
        <v>1718</v>
      </c>
      <c r="AK411" s="38" t="s">
        <v>461</v>
      </c>
      <c r="AL411" s="38"/>
      <c r="AM411" s="38" t="str">
        <f t="shared" si="457"/>
        <v>#REF!</v>
      </c>
      <c r="AN411" s="38" t="str">
        <f t="shared" si="413"/>
        <v>#REF!</v>
      </c>
      <c r="AO411" s="42">
        <v>2319819.0</v>
      </c>
      <c r="AP411" s="215" t="b">
        <f t="shared" si="8"/>
        <v>1</v>
      </c>
      <c r="AQ411" s="211"/>
      <c r="AR411" s="216">
        <f t="shared" si="9"/>
        <v>0</v>
      </c>
      <c r="AS411" s="217">
        <f t="shared" si="10"/>
        <v>0</v>
      </c>
      <c r="AT411" s="218">
        <f t="shared" si="11"/>
        <v>0</v>
      </c>
      <c r="AU411" s="453"/>
      <c r="AV411" s="46"/>
      <c r="AW411" s="46"/>
      <c r="AX411" s="46"/>
      <c r="AY411" s="46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56"/>
      <c r="BW411" s="56"/>
      <c r="BX411" s="56"/>
      <c r="BY411" s="56"/>
      <c r="BZ411" s="56"/>
      <c r="CA411" s="56"/>
      <c r="CB411" s="56"/>
      <c r="CC411" s="56"/>
      <c r="CD411" s="56"/>
    </row>
    <row r="412" ht="22.5" customHeight="1">
      <c r="A412" s="170">
        <f t="shared" si="12"/>
        <v>407</v>
      </c>
      <c r="B412" s="173" t="s">
        <v>3011</v>
      </c>
      <c r="C412" s="182" t="str">
        <f t="array" ref="C412">_xlfn.XLOOKUP(G412,DATABASE!$A$2:$A$806,DATABASE!$B$2:$B$806)</f>
        <v>ATM RS. Dr. Sukandar, Hayam Wuruk 5, Mojosari</v>
      </c>
      <c r="D412" s="184" t="str">
        <f t="array" ref="D412">_xlfn.XLOOKUP(G412,DATABASE!$A$2:$A$808,DATABASE!$C$2:$C$808)</f>
        <v>ATM</v>
      </c>
      <c r="E412" s="184" t="s">
        <v>351</v>
      </c>
      <c r="F412" s="184" t="s">
        <v>243</v>
      </c>
      <c r="G412" s="184" t="s">
        <v>1626</v>
      </c>
      <c r="H412" s="184">
        <v>202512.0</v>
      </c>
      <c r="I412" s="184" t="s">
        <v>1258</v>
      </c>
      <c r="J412" s="182"/>
      <c r="K412" s="184"/>
      <c r="L412" s="294" t="s">
        <v>1628</v>
      </c>
      <c r="M412" s="303">
        <v>42156.0</v>
      </c>
      <c r="N412" s="191"/>
      <c r="O412" s="192">
        <v>0.91513</v>
      </c>
      <c r="P412" s="194"/>
      <c r="Q412" s="195">
        <f t="shared" ref="Q412:R412" si="461">(O412*24*3600*30/8)/100000</f>
        <v>2.9650212</v>
      </c>
      <c r="R412" s="195">
        <f t="shared" si="461"/>
        <v>0</v>
      </c>
      <c r="S412" s="200">
        <v>0.0</v>
      </c>
      <c r="T412" s="201">
        <f t="shared" si="14"/>
        <v>1</v>
      </c>
      <c r="U412" s="201">
        <v>0.99</v>
      </c>
      <c r="V412" s="182">
        <v>720.0</v>
      </c>
      <c r="W412" s="182">
        <f t="shared" si="3"/>
        <v>0</v>
      </c>
      <c r="X412" s="203" t="s">
        <v>291</v>
      </c>
      <c r="Y412" s="204">
        <v>1300000.0</v>
      </c>
      <c r="Z412" s="182"/>
      <c r="AA412" s="182"/>
      <c r="AB412" s="182"/>
      <c r="AC412" s="182"/>
      <c r="AD412" s="182"/>
      <c r="AE412" s="206">
        <f t="shared" si="151"/>
        <v>1300000</v>
      </c>
      <c r="AF412" s="207">
        <f t="shared" si="5"/>
        <v>1300000</v>
      </c>
      <c r="AG412" s="184"/>
      <c r="AH412" s="184"/>
      <c r="AI412" s="184"/>
      <c r="AJ412" s="210" t="s">
        <v>1626</v>
      </c>
      <c r="AK412" s="38" t="s">
        <v>1258</v>
      </c>
      <c r="AL412" s="38"/>
      <c r="AM412" s="38" t="str">
        <f t="shared" si="457"/>
        <v>#REF!</v>
      </c>
      <c r="AN412" s="38" t="str">
        <f t="shared" si="413"/>
        <v>#REF!</v>
      </c>
      <c r="AO412" s="42">
        <v>1300000.0</v>
      </c>
      <c r="AP412" s="215" t="b">
        <f t="shared" si="8"/>
        <v>1</v>
      </c>
      <c r="AQ412" s="211"/>
      <c r="AR412" s="216">
        <f t="shared" si="9"/>
        <v>0</v>
      </c>
      <c r="AS412" s="217">
        <f t="shared" si="10"/>
        <v>0</v>
      </c>
      <c r="AT412" s="218">
        <f t="shared" si="11"/>
        <v>0</v>
      </c>
      <c r="AU412" s="453"/>
      <c r="AV412" s="46"/>
      <c r="AW412" s="46"/>
      <c r="AX412" s="46"/>
      <c r="AY412" s="46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56"/>
      <c r="BW412" s="56"/>
      <c r="BX412" s="56"/>
      <c r="BY412" s="56"/>
      <c r="BZ412" s="56"/>
      <c r="CA412" s="56"/>
      <c r="CB412" s="56"/>
      <c r="CC412" s="56"/>
      <c r="CD412" s="56"/>
    </row>
    <row r="413" ht="22.5" customHeight="1">
      <c r="A413" s="170">
        <f t="shared" si="12"/>
        <v>408</v>
      </c>
      <c r="B413" s="173" t="s">
        <v>3011</v>
      </c>
      <c r="C413" s="182" t="str">
        <f t="array" ref="C413">_xlfn.XLOOKUP(G413,DATABASE!$A$2:$A$806,DATABASE!$B$2:$B$806)</f>
        <v>Kantor Kas Pacet, Jl.Kartini 45, Pacet</v>
      </c>
      <c r="D413" s="184" t="str">
        <f t="array" ref="D413">_xlfn.XLOOKUP(G413,DATABASE!$A$2:$A$808,DATABASE!$C$2:$C$808)</f>
        <v>KANTOR KAS</v>
      </c>
      <c r="E413" s="184" t="s">
        <v>351</v>
      </c>
      <c r="F413" s="184" t="s">
        <v>243</v>
      </c>
      <c r="G413" s="184" t="s">
        <v>1671</v>
      </c>
      <c r="H413" s="184">
        <v>202512.0</v>
      </c>
      <c r="I413" s="184" t="s">
        <v>461</v>
      </c>
      <c r="J413" s="182"/>
      <c r="K413" s="184"/>
      <c r="L413" s="294" t="s">
        <v>1674</v>
      </c>
      <c r="M413" s="303">
        <v>42248.0</v>
      </c>
      <c r="N413" s="191"/>
      <c r="O413" s="192">
        <v>6.56</v>
      </c>
      <c r="P413" s="194"/>
      <c r="Q413" s="195">
        <f t="shared" ref="Q413:R413" si="462">(O413*24*3600*30/8)/100000</f>
        <v>21.2544</v>
      </c>
      <c r="R413" s="195">
        <f t="shared" si="462"/>
        <v>0</v>
      </c>
      <c r="S413" s="376">
        <v>3.17</v>
      </c>
      <c r="T413" s="201">
        <f t="shared" si="14"/>
        <v>0.9955972222</v>
      </c>
      <c r="U413" s="201">
        <v>0.99</v>
      </c>
      <c r="V413" s="182">
        <v>720.0</v>
      </c>
      <c r="W413" s="182">
        <f t="shared" si="3"/>
        <v>0</v>
      </c>
      <c r="X413" s="203" t="s">
        <v>291</v>
      </c>
      <c r="Y413" s="204">
        <v>2319819.0</v>
      </c>
      <c r="Z413" s="182"/>
      <c r="AA413" s="182"/>
      <c r="AB413" s="182"/>
      <c r="AC413" s="182"/>
      <c r="AD413" s="182"/>
      <c r="AE413" s="206">
        <f t="shared" si="151"/>
        <v>2319819</v>
      </c>
      <c r="AF413" s="207">
        <f t="shared" si="5"/>
        <v>2319819</v>
      </c>
      <c r="AG413" s="184"/>
      <c r="AH413" s="184"/>
      <c r="AI413" s="184"/>
      <c r="AJ413" s="210" t="s">
        <v>1671</v>
      </c>
      <c r="AK413" s="38" t="s">
        <v>461</v>
      </c>
      <c r="AL413" s="38"/>
      <c r="AM413" s="38" t="str">
        <f t="shared" si="457"/>
        <v>#REF!</v>
      </c>
      <c r="AN413" s="38" t="str">
        <f t="shared" si="413"/>
        <v>#REF!</v>
      </c>
      <c r="AO413" s="42">
        <v>2319819.0</v>
      </c>
      <c r="AP413" s="215" t="b">
        <f t="shared" si="8"/>
        <v>1</v>
      </c>
      <c r="AQ413" s="211"/>
      <c r="AR413" s="216">
        <f t="shared" si="9"/>
        <v>0</v>
      </c>
      <c r="AS413" s="217">
        <f t="shared" si="10"/>
        <v>0</v>
      </c>
      <c r="AT413" s="218">
        <f t="shared" si="11"/>
        <v>0</v>
      </c>
      <c r="AU413" s="453"/>
      <c r="AV413" s="46"/>
      <c r="AW413" s="46"/>
      <c r="AX413" s="46"/>
      <c r="AY413" s="46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56"/>
      <c r="BW413" s="56"/>
      <c r="BX413" s="56"/>
      <c r="BY413" s="56"/>
      <c r="BZ413" s="56"/>
      <c r="CA413" s="56"/>
      <c r="CB413" s="56"/>
      <c r="CC413" s="56"/>
      <c r="CD413" s="56"/>
    </row>
    <row r="414" ht="22.5" customHeight="1">
      <c r="A414" s="170">
        <f t="shared" si="12"/>
        <v>409</v>
      </c>
      <c r="B414" s="173" t="s">
        <v>3011</v>
      </c>
      <c r="C414" s="182" t="str">
        <f t="array" ref="C414">_xlfn.XLOOKUP(G414,DATABASE!$A$2:$A$806,DATABASE!$B$2:$B$806)</f>
        <v>ATM STIKES PPNI Mojokerto , Jl. Jabon 1</v>
      </c>
      <c r="D414" s="184" t="str">
        <f t="array" ref="D414">_xlfn.XLOOKUP(G414,DATABASE!$A$2:$A$808,DATABASE!$C$2:$C$808)</f>
        <v>ATM</v>
      </c>
      <c r="E414" s="184" t="s">
        <v>351</v>
      </c>
      <c r="F414" s="184" t="s">
        <v>243</v>
      </c>
      <c r="G414" s="184" t="s">
        <v>1910</v>
      </c>
      <c r="H414" s="184">
        <v>202512.0</v>
      </c>
      <c r="I414" s="184" t="s">
        <v>1258</v>
      </c>
      <c r="J414" s="182"/>
      <c r="K414" s="184"/>
      <c r="L414" s="294" t="s">
        <v>1912</v>
      </c>
      <c r="M414" s="295" t="s">
        <v>1408</v>
      </c>
      <c r="N414" s="191"/>
      <c r="O414" s="192">
        <v>0.04593999999999999</v>
      </c>
      <c r="P414" s="194"/>
      <c r="Q414" s="195">
        <f t="shared" ref="Q414:R414" si="463">(O414*24*3600*30/8)/100000</f>
        <v>0.1488456</v>
      </c>
      <c r="R414" s="195">
        <f t="shared" si="463"/>
        <v>0</v>
      </c>
      <c r="S414" s="200">
        <v>0.0</v>
      </c>
      <c r="T414" s="201">
        <f t="shared" si="14"/>
        <v>1</v>
      </c>
      <c r="U414" s="201">
        <v>0.99</v>
      </c>
      <c r="V414" s="182">
        <v>720.0</v>
      </c>
      <c r="W414" s="182">
        <f t="shared" si="3"/>
        <v>0</v>
      </c>
      <c r="X414" s="203" t="s">
        <v>291</v>
      </c>
      <c r="Y414" s="204">
        <v>1300000.0</v>
      </c>
      <c r="Z414" s="182"/>
      <c r="AA414" s="182"/>
      <c r="AB414" s="182"/>
      <c r="AC414" s="182"/>
      <c r="AD414" s="182"/>
      <c r="AE414" s="206">
        <f t="shared" si="151"/>
        <v>1300000</v>
      </c>
      <c r="AF414" s="207">
        <f t="shared" si="5"/>
        <v>1300000</v>
      </c>
      <c r="AG414" s="184"/>
      <c r="AH414" s="184"/>
      <c r="AI414" s="184"/>
      <c r="AJ414" s="210" t="s">
        <v>1910</v>
      </c>
      <c r="AK414" s="38" t="s">
        <v>1258</v>
      </c>
      <c r="AL414" s="38"/>
      <c r="AM414" s="38" t="str">
        <f t="shared" si="457"/>
        <v>#REF!</v>
      </c>
      <c r="AN414" s="38" t="str">
        <f t="shared" si="413"/>
        <v>#REF!</v>
      </c>
      <c r="AO414" s="42">
        <v>1300000.0</v>
      </c>
      <c r="AP414" s="215" t="b">
        <f t="shared" si="8"/>
        <v>1</v>
      </c>
      <c r="AQ414" s="211"/>
      <c r="AR414" s="216">
        <f t="shared" si="9"/>
        <v>0</v>
      </c>
      <c r="AS414" s="217">
        <f t="shared" si="10"/>
        <v>0</v>
      </c>
      <c r="AT414" s="218">
        <f t="shared" si="11"/>
        <v>0</v>
      </c>
      <c r="AU414" s="453"/>
      <c r="AV414" s="46"/>
      <c r="AW414" s="46"/>
      <c r="AX414" s="46"/>
      <c r="AY414" s="46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56"/>
      <c r="BW414" s="56"/>
      <c r="BX414" s="56"/>
      <c r="BY414" s="56"/>
      <c r="BZ414" s="56"/>
      <c r="CA414" s="56"/>
      <c r="CB414" s="56"/>
      <c r="CC414" s="56"/>
      <c r="CD414" s="56"/>
    </row>
    <row r="415" ht="22.5" customHeight="1">
      <c r="A415" s="170">
        <f t="shared" si="12"/>
        <v>410</v>
      </c>
      <c r="B415" s="173" t="s">
        <v>3011</v>
      </c>
      <c r="C415" s="182" t="str">
        <f t="array" ref="C415">_xlfn.XLOOKUP(G415,DATABASE!$A$2:$A$806,DATABASE!$B$2:$B$806)</f>
        <v>Kantor Kas Ngoro, Kawasan Berikat Ngoro</v>
      </c>
      <c r="D415" s="184" t="str">
        <f t="array" ref="D415">_xlfn.XLOOKUP(G415,DATABASE!$A$2:$A$808,DATABASE!$C$2:$C$808)</f>
        <v>KANTOR KAS</v>
      </c>
      <c r="E415" s="184" t="s">
        <v>351</v>
      </c>
      <c r="F415" s="184" t="s">
        <v>243</v>
      </c>
      <c r="G415" s="184" t="s">
        <v>1914</v>
      </c>
      <c r="H415" s="184">
        <v>202512.0</v>
      </c>
      <c r="I415" s="184" t="s">
        <v>461</v>
      </c>
      <c r="J415" s="182"/>
      <c r="K415" s="184"/>
      <c r="L415" s="294" t="s">
        <v>1912</v>
      </c>
      <c r="M415" s="295" t="s">
        <v>1408</v>
      </c>
      <c r="N415" s="191"/>
      <c r="O415" s="192">
        <v>0.09190999999999999</v>
      </c>
      <c r="P415" s="194"/>
      <c r="Q415" s="195">
        <f t="shared" ref="Q415:R415" si="464">(O415*24*3600*30/8)/100000</f>
        <v>0.2977884</v>
      </c>
      <c r="R415" s="195">
        <f t="shared" si="464"/>
        <v>0</v>
      </c>
      <c r="S415" s="200">
        <v>0.0</v>
      </c>
      <c r="T415" s="201">
        <f t="shared" si="14"/>
        <v>1</v>
      </c>
      <c r="U415" s="201">
        <v>0.99</v>
      </c>
      <c r="V415" s="182">
        <v>720.0</v>
      </c>
      <c r="W415" s="182">
        <f t="shared" si="3"/>
        <v>0</v>
      </c>
      <c r="X415" s="203" t="s">
        <v>291</v>
      </c>
      <c r="Y415" s="204">
        <v>2319819.0</v>
      </c>
      <c r="Z415" s="182"/>
      <c r="AA415" s="182"/>
      <c r="AB415" s="182"/>
      <c r="AC415" s="182"/>
      <c r="AD415" s="182"/>
      <c r="AE415" s="206">
        <f t="shared" si="151"/>
        <v>2319819</v>
      </c>
      <c r="AF415" s="207">
        <f t="shared" si="5"/>
        <v>2319819</v>
      </c>
      <c r="AG415" s="184"/>
      <c r="AH415" s="184"/>
      <c r="AI415" s="184"/>
      <c r="AJ415" s="210" t="s">
        <v>1914</v>
      </c>
      <c r="AK415" s="38" t="s">
        <v>461</v>
      </c>
      <c r="AL415" s="38"/>
      <c r="AM415" s="38" t="str">
        <f t="shared" si="457"/>
        <v>#REF!</v>
      </c>
      <c r="AN415" s="38" t="str">
        <f t="shared" si="413"/>
        <v>#REF!</v>
      </c>
      <c r="AO415" s="42">
        <v>2319819.0</v>
      </c>
      <c r="AP415" s="215" t="b">
        <f t="shared" si="8"/>
        <v>1</v>
      </c>
      <c r="AQ415" s="211"/>
      <c r="AR415" s="216">
        <f t="shared" si="9"/>
        <v>0</v>
      </c>
      <c r="AS415" s="217">
        <f t="shared" si="10"/>
        <v>0</v>
      </c>
      <c r="AT415" s="218">
        <f t="shared" si="11"/>
        <v>0</v>
      </c>
      <c r="AU415" s="453"/>
      <c r="AV415" s="46"/>
      <c r="AW415" s="46"/>
      <c r="AX415" s="46"/>
      <c r="AY415" s="46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56"/>
      <c r="BW415" s="56"/>
      <c r="BX415" s="56"/>
      <c r="BY415" s="56"/>
      <c r="BZ415" s="56"/>
      <c r="CA415" s="56"/>
      <c r="CB415" s="56"/>
      <c r="CC415" s="56"/>
      <c r="CD415" s="56"/>
    </row>
    <row r="416" ht="22.5" customHeight="1">
      <c r="A416" s="170">
        <f t="shared" si="12"/>
        <v>411</v>
      </c>
      <c r="B416" s="173" t="s">
        <v>3011</v>
      </c>
      <c r="C416" s="182" t="str">
        <f t="array" ref="C416">_xlfn.XLOOKUP(G416,DATABASE!$A$2:$A$806,DATABASE!$B$2:$B$806)</f>
        <v>ATM Pemkot, Gajah Mada 145</v>
      </c>
      <c r="D416" s="184" t="str">
        <f t="array" ref="D416">_xlfn.XLOOKUP(G416,DATABASE!$A$2:$A$808,DATABASE!$C$2:$C$808)</f>
        <v>ATM</v>
      </c>
      <c r="E416" s="184" t="s">
        <v>351</v>
      </c>
      <c r="F416" s="184" t="s">
        <v>243</v>
      </c>
      <c r="G416" s="184" t="s">
        <v>661</v>
      </c>
      <c r="H416" s="184">
        <v>202512.0</v>
      </c>
      <c r="I416" s="184" t="s">
        <v>1258</v>
      </c>
      <c r="J416" s="182"/>
      <c r="K416" s="184"/>
      <c r="L416" s="294" t="s">
        <v>663</v>
      </c>
      <c r="M416" s="295" t="s">
        <v>3217</v>
      </c>
      <c r="N416" s="191"/>
      <c r="O416" s="192">
        <v>29.54</v>
      </c>
      <c r="P416" s="194"/>
      <c r="Q416" s="195">
        <f t="shared" ref="Q416:R416" si="465">(O416*24*3600*30/8)/100000</f>
        <v>95.7096</v>
      </c>
      <c r="R416" s="195">
        <f t="shared" si="465"/>
        <v>0</v>
      </c>
      <c r="S416" s="200">
        <v>0.0</v>
      </c>
      <c r="T416" s="201">
        <f t="shared" si="14"/>
        <v>1</v>
      </c>
      <c r="U416" s="201">
        <v>0.99</v>
      </c>
      <c r="V416" s="182">
        <v>720.0</v>
      </c>
      <c r="W416" s="182">
        <f t="shared" si="3"/>
        <v>0</v>
      </c>
      <c r="X416" s="203" t="s">
        <v>291</v>
      </c>
      <c r="Y416" s="204">
        <v>1300000.0</v>
      </c>
      <c r="Z416" s="182"/>
      <c r="AA416" s="182"/>
      <c r="AB416" s="182"/>
      <c r="AC416" s="182"/>
      <c r="AD416" s="182"/>
      <c r="AE416" s="206">
        <f t="shared" si="151"/>
        <v>1300000</v>
      </c>
      <c r="AF416" s="207">
        <f t="shared" si="5"/>
        <v>1300000</v>
      </c>
      <c r="AG416" s="184"/>
      <c r="AH416" s="184"/>
      <c r="AI416" s="184"/>
      <c r="AJ416" s="210" t="s">
        <v>661</v>
      </c>
      <c r="AK416" s="38" t="s">
        <v>1258</v>
      </c>
      <c r="AL416" s="38"/>
      <c r="AM416" s="38" t="str">
        <f t="shared" si="457"/>
        <v>#REF!</v>
      </c>
      <c r="AN416" s="38" t="str">
        <f t="shared" si="413"/>
        <v>#REF!</v>
      </c>
      <c r="AO416" s="42">
        <v>1300000.0</v>
      </c>
      <c r="AP416" s="215" t="b">
        <f t="shared" si="8"/>
        <v>1</v>
      </c>
      <c r="AQ416" s="211"/>
      <c r="AR416" s="216">
        <f t="shared" si="9"/>
        <v>0</v>
      </c>
      <c r="AS416" s="217">
        <f t="shared" si="10"/>
        <v>0</v>
      </c>
      <c r="AT416" s="218">
        <f t="shared" si="11"/>
        <v>0</v>
      </c>
      <c r="AU416" s="453"/>
      <c r="AV416" s="46"/>
      <c r="AW416" s="46"/>
      <c r="AX416" s="46"/>
      <c r="AY416" s="46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56"/>
      <c r="BW416" s="56"/>
      <c r="BX416" s="56"/>
      <c r="BY416" s="56"/>
      <c r="BZ416" s="56"/>
      <c r="CA416" s="56"/>
      <c r="CB416" s="56"/>
      <c r="CC416" s="56"/>
      <c r="CD416" s="56"/>
    </row>
    <row r="417" ht="22.5" customHeight="1">
      <c r="A417" s="170">
        <f t="shared" si="12"/>
        <v>412</v>
      </c>
      <c r="B417" s="173" t="s">
        <v>3011</v>
      </c>
      <c r="C417" s="182" t="str">
        <f t="array" ref="C417">_xlfn.XLOOKUP(G417,DATABASE!$A$2:$A$806,DATABASE!$B$2:$B$806)</f>
        <v>Host To Host Online Jl.Letkol Sumarjo No.62 Mojokerto</v>
      </c>
      <c r="D417" s="184" t="str">
        <f t="array" ref="D417">_xlfn.XLOOKUP(G417,DATABASE!$A$2:$A$808,DATABASE!$C$2:$C$808)</f>
        <v>H2H</v>
      </c>
      <c r="E417" s="184" t="s">
        <v>351</v>
      </c>
      <c r="F417" s="184" t="s">
        <v>243</v>
      </c>
      <c r="G417" s="184" t="s">
        <v>665</v>
      </c>
      <c r="H417" s="184">
        <v>202512.0</v>
      </c>
      <c r="I417" s="184" t="s">
        <v>461</v>
      </c>
      <c r="J417" s="182"/>
      <c r="K417" s="184"/>
      <c r="L417" s="294" t="s">
        <v>663</v>
      </c>
      <c r="M417" s="295" t="s">
        <v>3217</v>
      </c>
      <c r="N417" s="191"/>
      <c r="O417" s="192">
        <v>9.82</v>
      </c>
      <c r="P417" s="194"/>
      <c r="Q417" s="195">
        <f t="shared" ref="Q417:R417" si="466">(O417*24*3600*30/8)/100000</f>
        <v>31.8168</v>
      </c>
      <c r="R417" s="195">
        <f t="shared" si="466"/>
        <v>0</v>
      </c>
      <c r="S417" s="376">
        <v>9.5</v>
      </c>
      <c r="T417" s="201">
        <f t="shared" si="14"/>
        <v>0.9868055556</v>
      </c>
      <c r="U417" s="201">
        <v>0.99</v>
      </c>
      <c r="V417" s="182">
        <v>720.0</v>
      </c>
      <c r="W417" s="543">
        <f t="shared" si="3"/>
        <v>-2289210.277</v>
      </c>
      <c r="X417" s="203" t="s">
        <v>291</v>
      </c>
      <c r="Y417" s="204">
        <v>2319819.0</v>
      </c>
      <c r="Z417" s="182"/>
      <c r="AA417" s="182"/>
      <c r="AB417" s="182"/>
      <c r="AC417" s="182"/>
      <c r="AD417" s="182"/>
      <c r="AE417" s="206">
        <f t="shared" si="151"/>
        <v>2319819</v>
      </c>
      <c r="AF417" s="207">
        <f t="shared" si="5"/>
        <v>30608.72292</v>
      </c>
      <c r="AG417" s="184"/>
      <c r="AH417" s="184" t="s">
        <v>276</v>
      </c>
      <c r="AI417" s="240" t="s">
        <v>3376</v>
      </c>
      <c r="AJ417" s="210" t="s">
        <v>665</v>
      </c>
      <c r="AK417" s="38" t="s">
        <v>461</v>
      </c>
      <c r="AL417" s="38"/>
      <c r="AM417" s="38" t="str">
        <f t="shared" si="457"/>
        <v>#REF!</v>
      </c>
      <c r="AN417" s="38" t="str">
        <f t="shared" si="413"/>
        <v>#REF!</v>
      </c>
      <c r="AO417" s="42">
        <v>2319819.0</v>
      </c>
      <c r="AP417" s="215" t="b">
        <f t="shared" si="8"/>
        <v>1</v>
      </c>
      <c r="AQ417" s="211"/>
      <c r="AR417" s="216">
        <f t="shared" si="9"/>
        <v>0</v>
      </c>
      <c r="AS417" s="217">
        <f t="shared" si="10"/>
        <v>0</v>
      </c>
      <c r="AT417" s="218">
        <f t="shared" si="11"/>
        <v>0</v>
      </c>
      <c r="AU417" s="282" t="s">
        <v>2952</v>
      </c>
      <c r="AV417" s="282" t="s">
        <v>3377</v>
      </c>
      <c r="AW417" s="46"/>
      <c r="AX417" s="46"/>
      <c r="AY417" s="46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56"/>
      <c r="BW417" s="56"/>
      <c r="BX417" s="56"/>
      <c r="BY417" s="56"/>
      <c r="BZ417" s="56"/>
      <c r="CA417" s="56"/>
      <c r="CB417" s="56"/>
      <c r="CC417" s="56"/>
      <c r="CD417" s="56"/>
    </row>
    <row r="418" ht="22.5" customHeight="1">
      <c r="A418" s="170">
        <f t="shared" si="12"/>
        <v>413</v>
      </c>
      <c r="B418" s="173" t="s">
        <v>3011</v>
      </c>
      <c r="C418" s="182" t="str">
        <f t="array" ref="C418">_xlfn.XLOOKUP(G418,DATABASE!$A$2:$A$806,DATABASE!$B$2:$B$806)</f>
        <v>Payment Point RSUD Dr.Wahidin, Jl. Raya Surodinawan Prajuritkulon, Mojokerto</v>
      </c>
      <c r="D418" s="184" t="str">
        <f t="array" ref="D418">_xlfn.XLOOKUP(G418,DATABASE!$A$2:$A$808,DATABASE!$C$2:$C$808)</f>
        <v>PAYMENT POINT</v>
      </c>
      <c r="E418" s="184" t="s">
        <v>351</v>
      </c>
      <c r="F418" s="184" t="s">
        <v>243</v>
      </c>
      <c r="G418" s="184" t="s">
        <v>2797</v>
      </c>
      <c r="H418" s="184">
        <v>202512.0</v>
      </c>
      <c r="I418" s="184" t="s">
        <v>461</v>
      </c>
      <c r="J418" s="182"/>
      <c r="K418" s="184"/>
      <c r="L418" s="294" t="s">
        <v>2799</v>
      </c>
      <c r="M418" s="295" t="s">
        <v>1408</v>
      </c>
      <c r="N418" s="191"/>
      <c r="O418" s="192">
        <v>1.97255</v>
      </c>
      <c r="P418" s="194"/>
      <c r="Q418" s="195">
        <f t="shared" ref="Q418:R418" si="467">(O418*24*3600*30/8)/100000</f>
        <v>6.391062</v>
      </c>
      <c r="R418" s="195">
        <f t="shared" si="467"/>
        <v>0</v>
      </c>
      <c r="S418" s="200">
        <v>0.0</v>
      </c>
      <c r="T418" s="201">
        <f t="shared" si="14"/>
        <v>1</v>
      </c>
      <c r="U418" s="201">
        <v>0.99</v>
      </c>
      <c r="V418" s="182">
        <v>720.0</v>
      </c>
      <c r="W418" s="182">
        <f t="shared" si="3"/>
        <v>0</v>
      </c>
      <c r="X418" s="203" t="s">
        <v>291</v>
      </c>
      <c r="Y418" s="204">
        <v>2319819.0</v>
      </c>
      <c r="Z418" s="182"/>
      <c r="AA418" s="182"/>
      <c r="AB418" s="182"/>
      <c r="AC418" s="182"/>
      <c r="AD418" s="182"/>
      <c r="AE418" s="206">
        <f t="shared" si="151"/>
        <v>2319819</v>
      </c>
      <c r="AF418" s="207">
        <f t="shared" si="5"/>
        <v>2319819</v>
      </c>
      <c r="AG418" s="184"/>
      <c r="AH418" s="184"/>
      <c r="AI418" s="184"/>
      <c r="AJ418" s="210" t="s">
        <v>2797</v>
      </c>
      <c r="AK418" s="38" t="s">
        <v>461</v>
      </c>
      <c r="AL418" s="38"/>
      <c r="AM418" s="41" t="s">
        <v>461</v>
      </c>
      <c r="AN418" s="38" t="b">
        <f t="shared" si="413"/>
        <v>1</v>
      </c>
      <c r="AO418" s="42">
        <v>2319819.0</v>
      </c>
      <c r="AP418" s="215" t="b">
        <f t="shared" si="8"/>
        <v>1</v>
      </c>
      <c r="AQ418" s="211"/>
      <c r="AR418" s="216">
        <f t="shared" si="9"/>
        <v>0</v>
      </c>
      <c r="AS418" s="217">
        <f t="shared" si="10"/>
        <v>0</v>
      </c>
      <c r="AT418" s="218">
        <f t="shared" si="11"/>
        <v>0</v>
      </c>
      <c r="AU418" s="453"/>
      <c r="AV418" s="46"/>
      <c r="AW418" s="46"/>
      <c r="AX418" s="46"/>
      <c r="AY418" s="46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56"/>
      <c r="BW418" s="56"/>
      <c r="BX418" s="56"/>
      <c r="BY418" s="56"/>
      <c r="BZ418" s="56"/>
      <c r="CA418" s="56"/>
      <c r="CB418" s="56"/>
      <c r="CC418" s="56"/>
      <c r="CD418" s="56"/>
    </row>
    <row r="419" ht="22.5" customHeight="1">
      <c r="A419" s="170">
        <f t="shared" si="12"/>
        <v>414</v>
      </c>
      <c r="B419" s="173" t="s">
        <v>3011</v>
      </c>
      <c r="C419" s="182" t="str">
        <f t="array" ref="C419">_xlfn.XLOOKUP(G419,DATABASE!$A$2:$A$806,DATABASE!$B$2:$B$806)</f>
        <v>ATM Sistem Administrasi Manunggal Satu Atap Mojokerto, JL Jayanegara N o.98, Puri Mojokerto</v>
      </c>
      <c r="D419" s="184" t="str">
        <f t="array" ref="D419">_xlfn.XLOOKUP(G419,DATABASE!$A$2:$A$808,DATABASE!$C$2:$C$808)</f>
        <v>ATM</v>
      </c>
      <c r="E419" s="184" t="s">
        <v>351</v>
      </c>
      <c r="F419" s="184" t="s">
        <v>243</v>
      </c>
      <c r="G419" s="184" t="s">
        <v>2800</v>
      </c>
      <c r="H419" s="184">
        <v>202512.0</v>
      </c>
      <c r="I419" s="184" t="s">
        <v>1258</v>
      </c>
      <c r="J419" s="182"/>
      <c r="K419" s="184"/>
      <c r="L419" s="294" t="s">
        <v>2799</v>
      </c>
      <c r="M419" s="295" t="s">
        <v>1408</v>
      </c>
      <c r="N419" s="191"/>
      <c r="O419" s="192">
        <v>1.16683</v>
      </c>
      <c r="P419" s="194"/>
      <c r="Q419" s="195">
        <f t="shared" ref="Q419:R419" si="468">(O419*24*3600*30/8)/100000</f>
        <v>3.7805292</v>
      </c>
      <c r="R419" s="195">
        <f t="shared" si="468"/>
        <v>0</v>
      </c>
      <c r="S419" s="200">
        <v>0.0</v>
      </c>
      <c r="T419" s="201">
        <f t="shared" si="14"/>
        <v>1</v>
      </c>
      <c r="U419" s="201">
        <v>0.99</v>
      </c>
      <c r="V419" s="182">
        <v>720.0</v>
      </c>
      <c r="W419" s="182">
        <f t="shared" si="3"/>
        <v>0</v>
      </c>
      <c r="X419" s="203" t="s">
        <v>291</v>
      </c>
      <c r="Y419" s="204">
        <v>1300000.0</v>
      </c>
      <c r="Z419" s="182"/>
      <c r="AA419" s="182"/>
      <c r="AB419" s="182"/>
      <c r="AC419" s="182"/>
      <c r="AD419" s="182"/>
      <c r="AE419" s="206">
        <f t="shared" si="151"/>
        <v>1300000</v>
      </c>
      <c r="AF419" s="207">
        <f t="shared" si="5"/>
        <v>1300000</v>
      </c>
      <c r="AG419" s="184"/>
      <c r="AH419" s="184"/>
      <c r="AI419" s="184"/>
      <c r="AJ419" s="210" t="s">
        <v>2800</v>
      </c>
      <c r="AK419" s="38" t="s">
        <v>1258</v>
      </c>
      <c r="AL419" s="38"/>
      <c r="AM419" s="38" t="str">
        <f t="shared" ref="AM419:AM424" si="470">VLOOKUP(AJ419,'[1]Master Jaringan Des 2025(792)'!$D$2:$E$795,2,0)</f>
        <v>#REF!</v>
      </c>
      <c r="AN419" s="38" t="str">
        <f t="shared" si="413"/>
        <v>#REF!</v>
      </c>
      <c r="AO419" s="42">
        <v>1300000.0</v>
      </c>
      <c r="AP419" s="215" t="b">
        <f t="shared" si="8"/>
        <v>1</v>
      </c>
      <c r="AQ419" s="211"/>
      <c r="AR419" s="216">
        <f t="shared" si="9"/>
        <v>0</v>
      </c>
      <c r="AS419" s="217">
        <f t="shared" si="10"/>
        <v>0</v>
      </c>
      <c r="AT419" s="218">
        <f t="shared" si="11"/>
        <v>0</v>
      </c>
      <c r="AU419" s="453"/>
      <c r="AV419" s="46"/>
      <c r="AW419" s="46"/>
      <c r="AX419" s="46"/>
      <c r="AY419" s="46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56"/>
      <c r="BW419" s="56"/>
      <c r="BX419" s="56"/>
      <c r="BY419" s="56"/>
      <c r="BZ419" s="56"/>
      <c r="CA419" s="56"/>
      <c r="CB419" s="56"/>
      <c r="CC419" s="56"/>
      <c r="CD419" s="56"/>
    </row>
    <row r="420" ht="22.5" customHeight="1">
      <c r="A420" s="170">
        <f t="shared" si="12"/>
        <v>415</v>
      </c>
      <c r="B420" s="173" t="s">
        <v>3011</v>
      </c>
      <c r="C420" s="182" t="str">
        <f t="array" ref="C420">_xlfn.XLOOKUP(G420,DATABASE!$A$2:$A$806,DATABASE!$B$2:$B$806)</f>
        <v>Capem Sooko 740089, Jl Raya Brangkal 595 Sooko Mojokerto</v>
      </c>
      <c r="D420" s="184" t="str">
        <f t="array" ref="D420">_xlfn.XLOOKUP(G420,DATABASE!$A$2:$A$808,DATABASE!$C$2:$C$808)</f>
        <v>CAPEM</v>
      </c>
      <c r="E420" s="184" t="s">
        <v>351</v>
      </c>
      <c r="F420" s="184" t="s">
        <v>243</v>
      </c>
      <c r="G420" s="184" t="s">
        <v>1499</v>
      </c>
      <c r="H420" s="184">
        <v>202512.0</v>
      </c>
      <c r="I420" s="184" t="s">
        <v>753</v>
      </c>
      <c r="J420" s="182"/>
      <c r="K420" s="184"/>
      <c r="L420" s="294" t="s">
        <v>1501</v>
      </c>
      <c r="M420" s="295" t="s">
        <v>3218</v>
      </c>
      <c r="N420" s="191"/>
      <c r="O420" s="192">
        <v>20.79</v>
      </c>
      <c r="P420" s="194"/>
      <c r="Q420" s="195">
        <f t="shared" ref="Q420:R420" si="469">(O420*24*3600*30/8)/100000</f>
        <v>67.3596</v>
      </c>
      <c r="R420" s="195">
        <f t="shared" si="469"/>
        <v>0</v>
      </c>
      <c r="S420" s="200">
        <v>0.0</v>
      </c>
      <c r="T420" s="201">
        <f t="shared" si="14"/>
        <v>1</v>
      </c>
      <c r="U420" s="201">
        <v>0.99</v>
      </c>
      <c r="V420" s="182">
        <v>720.0</v>
      </c>
      <c r="W420" s="182">
        <f t="shared" si="3"/>
        <v>0</v>
      </c>
      <c r="X420" s="203" t="s">
        <v>291</v>
      </c>
      <c r="Y420" s="204">
        <v>2792792.0</v>
      </c>
      <c r="Z420" s="182"/>
      <c r="AA420" s="182"/>
      <c r="AB420" s="182"/>
      <c r="AC420" s="182"/>
      <c r="AD420" s="182"/>
      <c r="AE420" s="206">
        <f t="shared" si="151"/>
        <v>2792792</v>
      </c>
      <c r="AF420" s="207">
        <f t="shared" si="5"/>
        <v>2792792</v>
      </c>
      <c r="AG420" s="184"/>
      <c r="AH420" s="184"/>
      <c r="AI420" s="184"/>
      <c r="AJ420" s="210" t="s">
        <v>1499</v>
      </c>
      <c r="AK420" s="38" t="s">
        <v>753</v>
      </c>
      <c r="AL420" s="38"/>
      <c r="AM420" s="38" t="str">
        <f t="shared" si="470"/>
        <v>#REF!</v>
      </c>
      <c r="AN420" s="38" t="str">
        <f t="shared" si="413"/>
        <v>#REF!</v>
      </c>
      <c r="AO420" s="42">
        <v>2792792.0</v>
      </c>
      <c r="AP420" s="215" t="b">
        <f t="shared" si="8"/>
        <v>1</v>
      </c>
      <c r="AQ420" s="211"/>
      <c r="AR420" s="216">
        <f t="shared" si="9"/>
        <v>0</v>
      </c>
      <c r="AS420" s="217">
        <f t="shared" si="10"/>
        <v>0</v>
      </c>
      <c r="AT420" s="218">
        <f t="shared" si="11"/>
        <v>0</v>
      </c>
      <c r="AU420" s="453"/>
      <c r="AV420" s="46"/>
      <c r="AW420" s="46"/>
      <c r="AX420" s="46"/>
      <c r="AY420" s="46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56"/>
      <c r="BW420" s="56"/>
      <c r="BX420" s="56"/>
      <c r="BY420" s="56"/>
      <c r="BZ420" s="56"/>
      <c r="CA420" s="56"/>
      <c r="CB420" s="56"/>
      <c r="CC420" s="56"/>
      <c r="CD420" s="56"/>
    </row>
    <row r="421" ht="22.5" customHeight="1">
      <c r="A421" s="170">
        <f t="shared" si="12"/>
        <v>416</v>
      </c>
      <c r="B421" s="173" t="s">
        <v>3011</v>
      </c>
      <c r="C421" s="182" t="str">
        <f t="array" ref="C421">_xlfn.XLOOKUP(G421,DATABASE!$A$2:$A$806,DATABASE!$B$2:$B$806)</f>
        <v>Kantor Kas Jetis Mjkt, JL. PB. SUDIRMAN, KUPANG, KEC. JETIS, KAB. MOJOKERTO, JAWA TIMUR, MOJOKERTO,0</v>
      </c>
      <c r="D421" s="184" t="str">
        <f t="array" ref="D421">_xlfn.XLOOKUP(G421,DATABASE!$A$2:$A$808,DATABASE!$C$2:$C$808)</f>
        <v>KANTOR KAS</v>
      </c>
      <c r="E421" s="184" t="s">
        <v>351</v>
      </c>
      <c r="F421" s="184" t="s">
        <v>243</v>
      </c>
      <c r="G421" s="184" t="s">
        <v>1504</v>
      </c>
      <c r="H421" s="184">
        <v>202512.0</v>
      </c>
      <c r="I421" s="184" t="s">
        <v>753</v>
      </c>
      <c r="J421" s="182"/>
      <c r="K421" s="184"/>
      <c r="L421" s="294" t="s">
        <v>1501</v>
      </c>
      <c r="M421" s="295" t="s">
        <v>3218</v>
      </c>
      <c r="N421" s="191"/>
      <c r="O421" s="192">
        <v>9.48</v>
      </c>
      <c r="P421" s="194"/>
      <c r="Q421" s="195">
        <f t="shared" ref="Q421:R421" si="471">(O421*24*3600*30/8)/100000</f>
        <v>30.7152</v>
      </c>
      <c r="R421" s="195">
        <f t="shared" si="471"/>
        <v>0</v>
      </c>
      <c r="S421" s="200">
        <v>0.0</v>
      </c>
      <c r="T421" s="201">
        <f t="shared" si="14"/>
        <v>1</v>
      </c>
      <c r="U421" s="201">
        <v>0.99</v>
      </c>
      <c r="V421" s="182">
        <v>720.0</v>
      </c>
      <c r="W421" s="182">
        <f t="shared" si="3"/>
        <v>0</v>
      </c>
      <c r="X421" s="203" t="s">
        <v>291</v>
      </c>
      <c r="Y421" s="204">
        <v>2792792.0</v>
      </c>
      <c r="Z421" s="182"/>
      <c r="AA421" s="182"/>
      <c r="AB421" s="182"/>
      <c r="AC421" s="182"/>
      <c r="AD421" s="182"/>
      <c r="AE421" s="206">
        <f t="shared" si="151"/>
        <v>2792792</v>
      </c>
      <c r="AF421" s="207">
        <f t="shared" si="5"/>
        <v>2792792</v>
      </c>
      <c r="AG421" s="184"/>
      <c r="AH421" s="184"/>
      <c r="AI421" s="589"/>
      <c r="AJ421" s="210" t="s">
        <v>1504</v>
      </c>
      <c r="AK421" s="38" t="s">
        <v>753</v>
      </c>
      <c r="AL421" s="38"/>
      <c r="AM421" s="38" t="str">
        <f t="shared" si="470"/>
        <v>#REF!</v>
      </c>
      <c r="AN421" s="38" t="str">
        <f t="shared" si="413"/>
        <v>#REF!</v>
      </c>
      <c r="AO421" s="42">
        <v>2792792.0</v>
      </c>
      <c r="AP421" s="215" t="b">
        <f t="shared" si="8"/>
        <v>1</v>
      </c>
      <c r="AQ421" s="211"/>
      <c r="AR421" s="216">
        <f t="shared" si="9"/>
        <v>0</v>
      </c>
      <c r="AS421" s="217">
        <f t="shared" si="10"/>
        <v>0</v>
      </c>
      <c r="AT421" s="218">
        <f t="shared" si="11"/>
        <v>0</v>
      </c>
      <c r="AU421" s="453"/>
      <c r="AV421" s="46"/>
      <c r="AW421" s="46"/>
      <c r="AX421" s="46"/>
      <c r="AY421" s="46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56"/>
      <c r="BW421" s="56"/>
      <c r="BX421" s="56"/>
      <c r="BY421" s="56"/>
      <c r="BZ421" s="56"/>
      <c r="CA421" s="56"/>
      <c r="CB421" s="56"/>
      <c r="CC421" s="56"/>
      <c r="CD421" s="56"/>
    </row>
    <row r="422" ht="22.5" customHeight="1">
      <c r="A422" s="170">
        <f t="shared" si="12"/>
        <v>417</v>
      </c>
      <c r="B422" s="173" t="s">
        <v>3011</v>
      </c>
      <c r="C422" s="182" t="str">
        <f t="array" ref="C422">_xlfn.XLOOKUP(G422,DATABASE!$A$2:$A$806,DATABASE!$B$2:$B$806)</f>
        <v>ATM RSUD Basoeni, Jl. Raya Gedeg 17, Gedeg, Mojokerto</v>
      </c>
      <c r="D422" s="184" t="str">
        <f t="array" ref="D422">_xlfn.XLOOKUP(G422,DATABASE!$A$2:$A$808,DATABASE!$C$2:$C$808)</f>
        <v>ATM</v>
      </c>
      <c r="E422" s="184" t="s">
        <v>351</v>
      </c>
      <c r="F422" s="184" t="s">
        <v>243</v>
      </c>
      <c r="G422" s="184" t="s">
        <v>1979</v>
      </c>
      <c r="H422" s="184">
        <v>202512.0</v>
      </c>
      <c r="I422" s="184" t="s">
        <v>1258</v>
      </c>
      <c r="J422" s="182"/>
      <c r="K422" s="184"/>
      <c r="L422" s="294" t="s">
        <v>1981</v>
      </c>
      <c r="M422" s="295" t="s">
        <v>3219</v>
      </c>
      <c r="N422" s="191"/>
      <c r="O422" s="192">
        <v>8.9</v>
      </c>
      <c r="P422" s="194"/>
      <c r="Q422" s="195">
        <f t="shared" ref="Q422:R422" si="472">(O422*24*3600*30/8)/100000</f>
        <v>28.836</v>
      </c>
      <c r="R422" s="195">
        <f t="shared" si="472"/>
        <v>0</v>
      </c>
      <c r="S422" s="200">
        <v>0.0</v>
      </c>
      <c r="T422" s="201">
        <f t="shared" si="14"/>
        <v>1</v>
      </c>
      <c r="U422" s="201">
        <v>0.99</v>
      </c>
      <c r="V422" s="182">
        <v>720.0</v>
      </c>
      <c r="W422" s="182">
        <f t="shared" si="3"/>
        <v>0</v>
      </c>
      <c r="X422" s="203" t="s">
        <v>291</v>
      </c>
      <c r="Y422" s="204">
        <v>1300000.0</v>
      </c>
      <c r="Z422" s="204"/>
      <c r="AA422" s="182"/>
      <c r="AB422" s="182"/>
      <c r="AC422" s="182"/>
      <c r="AD422" s="182"/>
      <c r="AE422" s="206">
        <f t="shared" si="151"/>
        <v>1300000</v>
      </c>
      <c r="AF422" s="207">
        <f t="shared" si="5"/>
        <v>1300000</v>
      </c>
      <c r="AG422" s="184"/>
      <c r="AH422" s="184"/>
      <c r="AI422" s="184"/>
      <c r="AJ422" s="210" t="s">
        <v>1979</v>
      </c>
      <c r="AK422" s="38" t="s">
        <v>1258</v>
      </c>
      <c r="AL422" s="38"/>
      <c r="AM422" s="38" t="str">
        <f t="shared" si="470"/>
        <v>#REF!</v>
      </c>
      <c r="AN422" s="38" t="str">
        <f t="shared" si="413"/>
        <v>#REF!</v>
      </c>
      <c r="AO422" s="42">
        <v>1300000.0</v>
      </c>
      <c r="AP422" s="215" t="b">
        <f t="shared" si="8"/>
        <v>1</v>
      </c>
      <c r="AQ422" s="211"/>
      <c r="AR422" s="216">
        <f t="shared" si="9"/>
        <v>0</v>
      </c>
      <c r="AS422" s="217">
        <f t="shared" si="10"/>
        <v>0</v>
      </c>
      <c r="AT422" s="218">
        <f t="shared" si="11"/>
        <v>0</v>
      </c>
      <c r="AU422" s="453"/>
      <c r="AV422" s="46"/>
      <c r="AW422" s="46"/>
      <c r="AX422" s="46"/>
      <c r="AY422" s="46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56"/>
      <c r="BW422" s="56"/>
      <c r="BX422" s="56"/>
      <c r="BY422" s="56"/>
      <c r="BZ422" s="56"/>
      <c r="CA422" s="56"/>
      <c r="CB422" s="56"/>
      <c r="CC422" s="56"/>
      <c r="CD422" s="56"/>
    </row>
    <row r="423" ht="22.5" customHeight="1">
      <c r="A423" s="170">
        <f t="shared" si="12"/>
        <v>418</v>
      </c>
      <c r="B423" s="173" t="s">
        <v>3011</v>
      </c>
      <c r="C423" s="182" t="str">
        <f t="array" ref="C423">_xlfn.XLOOKUP(G423,DATABASE!$A$2:$A$806,DATABASE!$B$2:$B$806)</f>
        <v>ATM Diknas Kab. Mojokerto, Jl. RA Basoeni 33 Sooko, Mojokerto</v>
      </c>
      <c r="D423" s="184" t="str">
        <f t="array" ref="D423">_xlfn.XLOOKUP(G423,DATABASE!$A$2:$A$808,DATABASE!$C$2:$C$808)</f>
        <v>ATM</v>
      </c>
      <c r="E423" s="184" t="s">
        <v>351</v>
      </c>
      <c r="F423" s="184" t="s">
        <v>243</v>
      </c>
      <c r="G423" s="184" t="s">
        <v>1984</v>
      </c>
      <c r="H423" s="184">
        <v>202512.0</v>
      </c>
      <c r="I423" s="184" t="s">
        <v>1258</v>
      </c>
      <c r="J423" s="182"/>
      <c r="K423" s="184"/>
      <c r="L423" s="294" t="s">
        <v>1981</v>
      </c>
      <c r="M423" s="295" t="s">
        <v>3219</v>
      </c>
      <c r="N423" s="191"/>
      <c r="O423" s="192">
        <v>43.0</v>
      </c>
      <c r="P423" s="194"/>
      <c r="Q423" s="195">
        <f t="shared" ref="Q423:R423" si="473">(O423*24*3600*30/8)/100000</f>
        <v>139.32</v>
      </c>
      <c r="R423" s="195">
        <f t="shared" si="473"/>
        <v>0</v>
      </c>
      <c r="S423" s="200">
        <v>0.0</v>
      </c>
      <c r="T423" s="201">
        <f t="shared" si="14"/>
        <v>1</v>
      </c>
      <c r="U423" s="201">
        <v>0.99</v>
      </c>
      <c r="V423" s="182">
        <v>720.0</v>
      </c>
      <c r="W423" s="182">
        <f t="shared" si="3"/>
        <v>0</v>
      </c>
      <c r="X423" s="203" t="s">
        <v>291</v>
      </c>
      <c r="Y423" s="204">
        <v>1300000.0</v>
      </c>
      <c r="Z423" s="182"/>
      <c r="AA423" s="182"/>
      <c r="AB423" s="182"/>
      <c r="AC423" s="182"/>
      <c r="AD423" s="182"/>
      <c r="AE423" s="206">
        <f t="shared" si="151"/>
        <v>1300000</v>
      </c>
      <c r="AF423" s="207">
        <f t="shared" si="5"/>
        <v>1300000</v>
      </c>
      <c r="AG423" s="184"/>
      <c r="AH423" s="184"/>
      <c r="AI423" s="184"/>
      <c r="AJ423" s="210" t="s">
        <v>1984</v>
      </c>
      <c r="AK423" s="38" t="s">
        <v>1258</v>
      </c>
      <c r="AL423" s="38"/>
      <c r="AM423" s="38" t="str">
        <f t="shared" si="470"/>
        <v>#REF!</v>
      </c>
      <c r="AN423" s="38" t="str">
        <f t="shared" si="413"/>
        <v>#REF!</v>
      </c>
      <c r="AO423" s="42">
        <v>1300000.0</v>
      </c>
      <c r="AP423" s="215" t="b">
        <f t="shared" si="8"/>
        <v>1</v>
      </c>
      <c r="AQ423" s="211"/>
      <c r="AR423" s="216">
        <f t="shared" si="9"/>
        <v>0</v>
      </c>
      <c r="AS423" s="217">
        <f t="shared" si="10"/>
        <v>0</v>
      </c>
      <c r="AT423" s="218">
        <f t="shared" si="11"/>
        <v>0</v>
      </c>
      <c r="AU423" s="453"/>
      <c r="AV423" s="46"/>
      <c r="AW423" s="46"/>
      <c r="AX423" s="46"/>
      <c r="AY423" s="46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56"/>
      <c r="BW423" s="56"/>
      <c r="BX423" s="56"/>
      <c r="BY423" s="56"/>
      <c r="BZ423" s="56"/>
      <c r="CA423" s="56"/>
      <c r="CB423" s="56"/>
      <c r="CC423" s="56"/>
      <c r="CD423" s="56"/>
    </row>
    <row r="424" ht="22.5" customHeight="1">
      <c r="A424" s="170">
        <f t="shared" si="12"/>
        <v>419</v>
      </c>
      <c r="B424" s="173" t="s">
        <v>3011</v>
      </c>
      <c r="C424" s="182" t="str">
        <f t="array" ref="C424">_xlfn.XLOOKUP(G424,DATABASE!$A$2:$A$806,DATABASE!$B$2:$B$806)</f>
        <v>Capem Mojosari</v>
      </c>
      <c r="D424" s="184" t="str">
        <f t="array" ref="D424">_xlfn.XLOOKUP(G424,DATABASE!$A$2:$A$808,DATABASE!$C$2:$C$808)</f>
        <v>CAPEM</v>
      </c>
      <c r="E424" s="184" t="s">
        <v>351</v>
      </c>
      <c r="F424" s="184" t="s">
        <v>243</v>
      </c>
      <c r="G424" s="184" t="s">
        <v>2333</v>
      </c>
      <c r="H424" s="184">
        <v>202512.0</v>
      </c>
      <c r="I424" s="184" t="s">
        <v>753</v>
      </c>
      <c r="J424" s="182"/>
      <c r="K424" s="184"/>
      <c r="L424" s="294" t="s">
        <v>2335</v>
      </c>
      <c r="M424" s="295" t="s">
        <v>3220</v>
      </c>
      <c r="N424" s="191"/>
      <c r="O424" s="192">
        <v>25.77</v>
      </c>
      <c r="P424" s="194"/>
      <c r="Q424" s="195">
        <f t="shared" ref="Q424:R424" si="474">(O424*24*3600*30/8)/100000</f>
        <v>83.4948</v>
      </c>
      <c r="R424" s="195">
        <f t="shared" si="474"/>
        <v>0</v>
      </c>
      <c r="S424" s="200">
        <v>0.0</v>
      </c>
      <c r="T424" s="201">
        <f t="shared" si="14"/>
        <v>1</v>
      </c>
      <c r="U424" s="201">
        <v>0.99</v>
      </c>
      <c r="V424" s="182">
        <v>720.0</v>
      </c>
      <c r="W424" s="182">
        <f t="shared" si="3"/>
        <v>0</v>
      </c>
      <c r="X424" s="203" t="s">
        <v>291</v>
      </c>
      <c r="Y424" s="204">
        <v>2792792.0</v>
      </c>
      <c r="Z424" s="182"/>
      <c r="AA424" s="182"/>
      <c r="AB424" s="182"/>
      <c r="AC424" s="182"/>
      <c r="AD424" s="182"/>
      <c r="AE424" s="206">
        <f t="shared" si="151"/>
        <v>2792792</v>
      </c>
      <c r="AF424" s="207">
        <f t="shared" si="5"/>
        <v>2792792</v>
      </c>
      <c r="AG424" s="184"/>
      <c r="AH424" s="184"/>
      <c r="AI424" s="184"/>
      <c r="AJ424" s="210" t="s">
        <v>2333</v>
      </c>
      <c r="AK424" s="38" t="s">
        <v>753</v>
      </c>
      <c r="AL424" s="38"/>
      <c r="AM424" s="38" t="str">
        <f t="shared" si="470"/>
        <v>#REF!</v>
      </c>
      <c r="AN424" s="38" t="str">
        <f t="shared" si="413"/>
        <v>#REF!</v>
      </c>
      <c r="AO424" s="42">
        <v>2792792.0</v>
      </c>
      <c r="AP424" s="215" t="b">
        <f t="shared" si="8"/>
        <v>1</v>
      </c>
      <c r="AQ424" s="211"/>
      <c r="AR424" s="216">
        <f t="shared" si="9"/>
        <v>0</v>
      </c>
      <c r="AS424" s="217">
        <f t="shared" si="10"/>
        <v>0</v>
      </c>
      <c r="AT424" s="218">
        <f t="shared" si="11"/>
        <v>0</v>
      </c>
      <c r="AU424" s="453"/>
      <c r="AV424" s="46"/>
      <c r="AW424" s="46"/>
      <c r="AX424" s="46"/>
      <c r="AY424" s="46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56"/>
      <c r="BW424" s="56"/>
      <c r="BX424" s="56"/>
      <c r="BY424" s="56"/>
      <c r="BZ424" s="56"/>
      <c r="CA424" s="56"/>
      <c r="CB424" s="56"/>
      <c r="CC424" s="56"/>
      <c r="CD424" s="56"/>
    </row>
    <row r="425" ht="22.5" customHeight="1">
      <c r="A425" s="170">
        <f t="shared" si="12"/>
        <v>420</v>
      </c>
      <c r="B425" s="173" t="s">
        <v>3011</v>
      </c>
      <c r="C425" s="182" t="str">
        <f t="array" ref="C425">_xlfn.XLOOKUP(G425,DATABASE!$A$2:$A$806,DATABASE!$B$2:$B$806)</f>
        <v>ATM Diknas Mojokerto, Jl.Benteng Pancasila 244, Mojokerto 61314</v>
      </c>
      <c r="D425" s="184" t="str">
        <f t="array" ref="D425">_xlfn.XLOOKUP(G425,DATABASE!$A$2:$A$808,DATABASE!$C$2:$C$808)</f>
        <v>ATM</v>
      </c>
      <c r="E425" s="184" t="s">
        <v>351</v>
      </c>
      <c r="F425" s="184" t="s">
        <v>243</v>
      </c>
      <c r="G425" s="184" t="s">
        <v>2337</v>
      </c>
      <c r="H425" s="184">
        <v>202512.0</v>
      </c>
      <c r="I425" s="184" t="s">
        <v>1258</v>
      </c>
      <c r="J425" s="182"/>
      <c r="K425" s="184"/>
      <c r="L425" s="294" t="s">
        <v>2335</v>
      </c>
      <c r="M425" s="295" t="s">
        <v>3220</v>
      </c>
      <c r="N425" s="191"/>
      <c r="O425" s="192">
        <v>2.152</v>
      </c>
      <c r="P425" s="194"/>
      <c r="Q425" s="195">
        <f t="shared" ref="Q425:R425" si="475">(O425*24*3600*30/8)/100000</f>
        <v>6.97248</v>
      </c>
      <c r="R425" s="195">
        <f t="shared" si="475"/>
        <v>0</v>
      </c>
      <c r="S425" s="200">
        <v>0.0</v>
      </c>
      <c r="T425" s="201">
        <f t="shared" si="14"/>
        <v>1</v>
      </c>
      <c r="U425" s="201">
        <v>0.99</v>
      </c>
      <c r="V425" s="182">
        <v>720.0</v>
      </c>
      <c r="W425" s="182">
        <f t="shared" si="3"/>
        <v>0</v>
      </c>
      <c r="X425" s="203" t="s">
        <v>291</v>
      </c>
      <c r="Y425" s="204">
        <v>1300000.0</v>
      </c>
      <c r="Z425" s="182"/>
      <c r="AA425" s="182"/>
      <c r="AB425" s="182"/>
      <c r="AC425" s="182"/>
      <c r="AD425" s="182"/>
      <c r="AE425" s="206">
        <f t="shared" si="151"/>
        <v>1300000</v>
      </c>
      <c r="AF425" s="207">
        <f t="shared" si="5"/>
        <v>1300000</v>
      </c>
      <c r="AG425" s="184"/>
      <c r="AH425" s="184"/>
      <c r="AI425" s="184"/>
      <c r="AJ425" s="210" t="s">
        <v>2337</v>
      </c>
      <c r="AK425" s="38" t="s">
        <v>1258</v>
      </c>
      <c r="AL425" s="38"/>
      <c r="AM425" s="41" t="s">
        <v>1258</v>
      </c>
      <c r="AN425" s="38" t="b">
        <f t="shared" si="413"/>
        <v>1</v>
      </c>
      <c r="AO425" s="42">
        <v>1300000.0</v>
      </c>
      <c r="AP425" s="215" t="b">
        <f t="shared" si="8"/>
        <v>1</v>
      </c>
      <c r="AQ425" s="211"/>
      <c r="AR425" s="216">
        <f t="shared" si="9"/>
        <v>0</v>
      </c>
      <c r="AS425" s="217">
        <f t="shared" si="10"/>
        <v>0</v>
      </c>
      <c r="AT425" s="218">
        <f t="shared" si="11"/>
        <v>0</v>
      </c>
      <c r="AU425" s="453"/>
      <c r="AV425" s="46"/>
      <c r="AW425" s="46"/>
      <c r="AX425" s="46"/>
      <c r="AY425" s="46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56"/>
      <c r="BW425" s="56"/>
      <c r="BX425" s="56"/>
      <c r="BY425" s="56"/>
      <c r="BZ425" s="56"/>
      <c r="CA425" s="56"/>
      <c r="CB425" s="56"/>
      <c r="CC425" s="56"/>
      <c r="CD425" s="56"/>
    </row>
    <row r="426" ht="22.5" customHeight="1">
      <c r="A426" s="170">
        <f t="shared" si="12"/>
        <v>421</v>
      </c>
      <c r="B426" s="173" t="s">
        <v>3011</v>
      </c>
      <c r="C426" s="182" t="str">
        <f t="array" ref="C426">_xlfn.XLOOKUP(G426,DATABASE!$A$2:$A$806,DATABASE!$B$2:$B$806)</f>
        <v>ATM Dlangu Jl.Raya Dlanggu 8, Kab Mojokerto</v>
      </c>
      <c r="D426" s="184" t="str">
        <f t="array" ref="D426">_xlfn.XLOOKUP(G426,DATABASE!$A$2:$A$808,DATABASE!$C$2:$C$808)</f>
        <v>ATM</v>
      </c>
      <c r="E426" s="184" t="s">
        <v>351</v>
      </c>
      <c r="F426" s="184" t="s">
        <v>243</v>
      </c>
      <c r="G426" s="184" t="s">
        <v>421</v>
      </c>
      <c r="H426" s="184">
        <v>202512.0</v>
      </c>
      <c r="I426" s="184" t="s">
        <v>1258</v>
      </c>
      <c r="J426" s="182"/>
      <c r="K426" s="184"/>
      <c r="L426" s="294" t="s">
        <v>423</v>
      </c>
      <c r="M426" s="295" t="s">
        <v>3221</v>
      </c>
      <c r="N426" s="191"/>
      <c r="O426" s="192">
        <v>31.31</v>
      </c>
      <c r="P426" s="194"/>
      <c r="Q426" s="195">
        <f t="shared" ref="Q426:R426" si="476">(O426*24*3600*30/8)/100000</f>
        <v>101.4444</v>
      </c>
      <c r="R426" s="195">
        <f t="shared" si="476"/>
        <v>0</v>
      </c>
      <c r="S426" s="200">
        <v>0.0</v>
      </c>
      <c r="T426" s="201">
        <f t="shared" si="14"/>
        <v>1</v>
      </c>
      <c r="U426" s="201">
        <v>0.99</v>
      </c>
      <c r="V426" s="182">
        <v>720.0</v>
      </c>
      <c r="W426" s="182">
        <f t="shared" si="3"/>
        <v>0</v>
      </c>
      <c r="X426" s="203" t="s">
        <v>291</v>
      </c>
      <c r="Y426" s="204">
        <v>1300000.0</v>
      </c>
      <c r="Z426" s="182"/>
      <c r="AA426" s="182"/>
      <c r="AB426" s="182"/>
      <c r="AC426" s="182"/>
      <c r="AD426" s="182"/>
      <c r="AE426" s="206">
        <f t="shared" si="151"/>
        <v>1300000</v>
      </c>
      <c r="AF426" s="207">
        <f t="shared" si="5"/>
        <v>1300000</v>
      </c>
      <c r="AG426" s="184"/>
      <c r="AH426" s="184"/>
      <c r="AI426" s="184"/>
      <c r="AJ426" s="210" t="s">
        <v>421</v>
      </c>
      <c r="AK426" s="38" t="s">
        <v>1258</v>
      </c>
      <c r="AL426" s="38"/>
      <c r="AM426" s="41" t="s">
        <v>1258</v>
      </c>
      <c r="AN426" s="38" t="b">
        <f t="shared" si="413"/>
        <v>1</v>
      </c>
      <c r="AO426" s="42">
        <v>1300000.0</v>
      </c>
      <c r="AP426" s="215" t="b">
        <f t="shared" si="8"/>
        <v>1</v>
      </c>
      <c r="AQ426" s="211"/>
      <c r="AR426" s="216">
        <f t="shared" si="9"/>
        <v>0</v>
      </c>
      <c r="AS426" s="217">
        <f t="shared" si="10"/>
        <v>0</v>
      </c>
      <c r="AT426" s="218">
        <f t="shared" si="11"/>
        <v>0</v>
      </c>
      <c r="AU426" s="453"/>
      <c r="AV426" s="46"/>
      <c r="AW426" s="46"/>
      <c r="AX426" s="46"/>
      <c r="AY426" s="46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56"/>
      <c r="BW426" s="56"/>
      <c r="BX426" s="56"/>
      <c r="BY426" s="56"/>
      <c r="BZ426" s="56"/>
      <c r="CA426" s="56"/>
      <c r="CB426" s="56"/>
      <c r="CC426" s="56"/>
      <c r="CD426" s="56"/>
    </row>
    <row r="427" ht="22.5" customHeight="1">
      <c r="A427" s="170">
        <f t="shared" si="12"/>
        <v>422</v>
      </c>
      <c r="B427" s="173" t="s">
        <v>3011</v>
      </c>
      <c r="C427" s="182" t="str">
        <f t="array" ref="C427">_xlfn.XLOOKUP(G427,DATABASE!$A$2:$A$806,DATABASE!$B$2:$B$806)</f>
        <v>Payment Point Mall Pelayanan Publik Mojokerto, JL R.A. Basuki No 29, Mergolo Sooko, Mojokerto Jawa Timur 61361</v>
      </c>
      <c r="D427" s="184" t="str">
        <f t="array" ref="D427">_xlfn.XLOOKUP(G427,DATABASE!$A$2:$A$808,DATABASE!$C$2:$C$808)</f>
        <v>PAYMENT POINT</v>
      </c>
      <c r="E427" s="184" t="s">
        <v>351</v>
      </c>
      <c r="F427" s="184" t="s">
        <v>243</v>
      </c>
      <c r="G427" s="184" t="s">
        <v>425</v>
      </c>
      <c r="H427" s="184">
        <v>202512.0</v>
      </c>
      <c r="I427" s="184" t="s">
        <v>461</v>
      </c>
      <c r="J427" s="182"/>
      <c r="K427" s="184"/>
      <c r="L427" s="294" t="s">
        <v>423</v>
      </c>
      <c r="M427" s="295" t="s">
        <v>3221</v>
      </c>
      <c r="N427" s="191"/>
      <c r="O427" s="192">
        <v>0.65944</v>
      </c>
      <c r="P427" s="194"/>
      <c r="Q427" s="195">
        <f t="shared" ref="Q427:R427" si="477">(O427*24*3600*30/8)/100000</f>
        <v>2.1365856</v>
      </c>
      <c r="R427" s="195">
        <f t="shared" si="477"/>
        <v>0</v>
      </c>
      <c r="S427" s="200">
        <v>0.0</v>
      </c>
      <c r="T427" s="201">
        <f t="shared" si="14"/>
        <v>1</v>
      </c>
      <c r="U427" s="201">
        <v>0.99</v>
      </c>
      <c r="V427" s="182">
        <v>720.0</v>
      </c>
      <c r="W427" s="182">
        <f t="shared" si="3"/>
        <v>0</v>
      </c>
      <c r="X427" s="203" t="s">
        <v>291</v>
      </c>
      <c r="Y427" s="204">
        <v>2319819.0</v>
      </c>
      <c r="Z427" s="182"/>
      <c r="AA427" s="182"/>
      <c r="AB427" s="182"/>
      <c r="AC427" s="182"/>
      <c r="AD427" s="182"/>
      <c r="AE427" s="206">
        <f t="shared" si="151"/>
        <v>2319819</v>
      </c>
      <c r="AF427" s="207">
        <f t="shared" si="5"/>
        <v>2319819</v>
      </c>
      <c r="AG427" s="184"/>
      <c r="AH427" s="184"/>
      <c r="AI427" s="184"/>
      <c r="AJ427" s="210" t="s">
        <v>425</v>
      </c>
      <c r="AK427" s="38" t="s">
        <v>461</v>
      </c>
      <c r="AL427" s="38"/>
      <c r="AM427" s="41" t="s">
        <v>461</v>
      </c>
      <c r="AN427" s="38" t="b">
        <f t="shared" si="413"/>
        <v>1</v>
      </c>
      <c r="AO427" s="42">
        <v>2319819.0</v>
      </c>
      <c r="AP427" s="215" t="b">
        <f t="shared" si="8"/>
        <v>1</v>
      </c>
      <c r="AQ427" s="211"/>
      <c r="AR427" s="216">
        <f t="shared" si="9"/>
        <v>0</v>
      </c>
      <c r="AS427" s="217">
        <f t="shared" si="10"/>
        <v>0</v>
      </c>
      <c r="AT427" s="218">
        <f t="shared" si="11"/>
        <v>0</v>
      </c>
      <c r="AU427" s="453"/>
      <c r="AV427" s="46"/>
      <c r="AW427" s="46"/>
      <c r="AX427" s="46"/>
      <c r="AY427" s="46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56"/>
      <c r="BW427" s="56"/>
      <c r="BX427" s="56"/>
      <c r="BY427" s="56"/>
      <c r="BZ427" s="56"/>
      <c r="CA427" s="56"/>
      <c r="CB427" s="56"/>
      <c r="CC427" s="56"/>
      <c r="CD427" s="56"/>
    </row>
    <row r="428" ht="22.5" customHeight="1">
      <c r="A428" s="170">
        <f t="shared" si="12"/>
        <v>423</v>
      </c>
      <c r="B428" s="173" t="s">
        <v>3013</v>
      </c>
      <c r="C428" s="182" t="str">
        <f t="array" ref="C428">_xlfn.XLOOKUP(G428,DATABASE!$A$2:$A$806,DATABASE!$B$2:$B$806)</f>
        <v>Cabang Tuban, Jl.Jawa</v>
      </c>
      <c r="D428" s="184" t="str">
        <f t="array" ref="D428">_xlfn.XLOOKUP(G428,DATABASE!$A$2:$A$808,DATABASE!$C$2:$C$808)</f>
        <v>CABANG</v>
      </c>
      <c r="E428" s="184" t="s">
        <v>351</v>
      </c>
      <c r="F428" s="184" t="s">
        <v>243</v>
      </c>
      <c r="G428" s="184" t="s">
        <v>1143</v>
      </c>
      <c r="H428" s="184">
        <v>202512.0</v>
      </c>
      <c r="I428" s="184" t="s">
        <v>575</v>
      </c>
      <c r="J428" s="182"/>
      <c r="K428" s="184"/>
      <c r="L428" s="294" t="s">
        <v>1145</v>
      </c>
      <c r="M428" s="295" t="s">
        <v>3085</v>
      </c>
      <c r="N428" s="191"/>
      <c r="O428" s="192">
        <v>126.94</v>
      </c>
      <c r="P428" s="194"/>
      <c r="Q428" s="195">
        <f t="shared" ref="Q428:R428" si="478">(O428*24*3600*30/8)/100000</f>
        <v>411.2856</v>
      </c>
      <c r="R428" s="195">
        <f t="shared" si="478"/>
        <v>0</v>
      </c>
      <c r="S428" s="200">
        <v>0.0</v>
      </c>
      <c r="T428" s="201">
        <f t="shared" si="14"/>
        <v>1</v>
      </c>
      <c r="U428" s="201">
        <v>0.99</v>
      </c>
      <c r="V428" s="182">
        <v>720.0</v>
      </c>
      <c r="W428" s="182">
        <f t="shared" si="3"/>
        <v>0</v>
      </c>
      <c r="X428" s="203" t="s">
        <v>291</v>
      </c>
      <c r="Y428" s="204">
        <v>3671171.0</v>
      </c>
      <c r="Z428" s="182"/>
      <c r="AA428" s="182"/>
      <c r="AB428" s="182"/>
      <c r="AC428" s="182"/>
      <c r="AD428" s="182"/>
      <c r="AE428" s="206">
        <f t="shared" si="151"/>
        <v>3671171</v>
      </c>
      <c r="AF428" s="207">
        <f t="shared" si="5"/>
        <v>3671171</v>
      </c>
      <c r="AG428" s="207">
        <v>3.7084588E7</v>
      </c>
      <c r="AH428" s="184"/>
      <c r="AI428" s="184"/>
      <c r="AJ428" s="210" t="s">
        <v>1143</v>
      </c>
      <c r="AK428" s="38" t="s">
        <v>575</v>
      </c>
      <c r="AL428" s="38"/>
      <c r="AM428" s="38" t="str">
        <f t="shared" ref="AM428:AM431" si="480">VLOOKUP(AJ428,'[1]Master Jaringan Des 2025(792)'!$D$2:$E$795,2,0)</f>
        <v>#REF!</v>
      </c>
      <c r="AN428" s="38" t="str">
        <f t="shared" si="413"/>
        <v>#REF!</v>
      </c>
      <c r="AO428" s="42">
        <v>3671171.0</v>
      </c>
      <c r="AP428" s="215" t="b">
        <f t="shared" si="8"/>
        <v>1</v>
      </c>
      <c r="AQ428" s="211"/>
      <c r="AR428" s="216">
        <f t="shared" si="9"/>
        <v>0</v>
      </c>
      <c r="AS428" s="217">
        <f t="shared" si="10"/>
        <v>0</v>
      </c>
      <c r="AT428" s="218">
        <f t="shared" si="11"/>
        <v>0</v>
      </c>
      <c r="AU428" s="453"/>
      <c r="AV428" s="46"/>
      <c r="AW428" s="46"/>
      <c r="AX428" s="46"/>
      <c r="AY428" s="46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56"/>
      <c r="BW428" s="56"/>
      <c r="BX428" s="56"/>
      <c r="BY428" s="56"/>
      <c r="BZ428" s="56"/>
      <c r="CA428" s="56"/>
      <c r="CB428" s="56"/>
      <c r="CC428" s="56"/>
      <c r="CD428" s="56"/>
    </row>
    <row r="429" ht="22.5" customHeight="1">
      <c r="A429" s="170">
        <f t="shared" si="12"/>
        <v>424</v>
      </c>
      <c r="B429" s="173" t="s">
        <v>3013</v>
      </c>
      <c r="C429" s="182" t="str">
        <f t="array" ref="C429">_xlfn.XLOOKUP(G429,DATABASE!$A$2:$A$806,DATABASE!$B$2:$B$806)</f>
        <v>Capem Jatirogo, Jl.Jatirogo 62</v>
      </c>
      <c r="D429" s="184" t="str">
        <f t="array" ref="D429">_xlfn.XLOOKUP(G429,DATABASE!$A$2:$A$808,DATABASE!$C$2:$C$808)</f>
        <v>CAPEM</v>
      </c>
      <c r="E429" s="184" t="s">
        <v>351</v>
      </c>
      <c r="F429" s="184" t="s">
        <v>243</v>
      </c>
      <c r="G429" s="184" t="s">
        <v>1147</v>
      </c>
      <c r="H429" s="184">
        <v>202512.0</v>
      </c>
      <c r="I429" s="184" t="s">
        <v>753</v>
      </c>
      <c r="J429" s="182"/>
      <c r="K429" s="184"/>
      <c r="L429" s="294" t="s">
        <v>1145</v>
      </c>
      <c r="M429" s="295" t="s">
        <v>3085</v>
      </c>
      <c r="N429" s="191"/>
      <c r="O429" s="192">
        <v>0.11067</v>
      </c>
      <c r="P429" s="194"/>
      <c r="Q429" s="195">
        <f t="shared" ref="Q429:R429" si="479">(O429*24*3600*30/8)/100000</f>
        <v>0.3585708</v>
      </c>
      <c r="R429" s="195">
        <f t="shared" si="479"/>
        <v>0</v>
      </c>
      <c r="S429" s="200">
        <v>0.0</v>
      </c>
      <c r="T429" s="201">
        <f t="shared" si="14"/>
        <v>1</v>
      </c>
      <c r="U429" s="201">
        <v>0.99</v>
      </c>
      <c r="V429" s="182">
        <v>720.0</v>
      </c>
      <c r="W429" s="182">
        <f t="shared" si="3"/>
        <v>0</v>
      </c>
      <c r="X429" s="203" t="s">
        <v>291</v>
      </c>
      <c r="Y429" s="204">
        <v>2792792.0</v>
      </c>
      <c r="Z429" s="182"/>
      <c r="AA429" s="182"/>
      <c r="AB429" s="182"/>
      <c r="AC429" s="182"/>
      <c r="AD429" s="182"/>
      <c r="AE429" s="206">
        <f t="shared" si="151"/>
        <v>2792792</v>
      </c>
      <c r="AF429" s="207">
        <f t="shared" si="5"/>
        <v>2792792</v>
      </c>
      <c r="AG429" s="184"/>
      <c r="AH429" s="184"/>
      <c r="AI429" s="184"/>
      <c r="AJ429" s="210" t="s">
        <v>1147</v>
      </c>
      <c r="AK429" s="38" t="s">
        <v>753</v>
      </c>
      <c r="AL429" s="38"/>
      <c r="AM429" s="38" t="str">
        <f t="shared" si="480"/>
        <v>#REF!</v>
      </c>
      <c r="AN429" s="38" t="str">
        <f t="shared" si="413"/>
        <v>#REF!</v>
      </c>
      <c r="AO429" s="42">
        <v>2792792.0</v>
      </c>
      <c r="AP429" s="215" t="b">
        <f t="shared" si="8"/>
        <v>1</v>
      </c>
      <c r="AQ429" s="211"/>
      <c r="AR429" s="216">
        <f t="shared" si="9"/>
        <v>0</v>
      </c>
      <c r="AS429" s="217">
        <f t="shared" si="10"/>
        <v>0</v>
      </c>
      <c r="AT429" s="218">
        <f t="shared" si="11"/>
        <v>0</v>
      </c>
      <c r="AU429" s="453"/>
      <c r="AV429" s="46"/>
      <c r="AW429" s="46"/>
      <c r="AX429" s="46"/>
      <c r="AY429" s="46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56"/>
      <c r="BW429" s="56"/>
      <c r="BX429" s="56"/>
      <c r="BY429" s="56"/>
      <c r="BZ429" s="56"/>
      <c r="CA429" s="56"/>
      <c r="CB429" s="56"/>
      <c r="CC429" s="56"/>
      <c r="CD429" s="56"/>
    </row>
    <row r="430" ht="22.5" customHeight="1">
      <c r="A430" s="170">
        <f t="shared" si="12"/>
        <v>425</v>
      </c>
      <c r="B430" s="173" t="s">
        <v>3013</v>
      </c>
      <c r="C430" s="182" t="str">
        <f t="array" ref="C430">_xlfn.XLOOKUP(G430,DATABASE!$A$2:$A$806,DATABASE!$B$2:$B$806)</f>
        <v>Samsat Online Cp Rengel, Jl.Raya Timur Rengel 537, Tuban</v>
      </c>
      <c r="D430" s="184" t="str">
        <f t="array" ref="D430">_xlfn.XLOOKUP(G430,DATABASE!$A$2:$A$808,DATABASE!$C$2:$C$808)</f>
        <v>SAMSAT ONLINE</v>
      </c>
      <c r="E430" s="184" t="s">
        <v>351</v>
      </c>
      <c r="F430" s="184" t="s">
        <v>243</v>
      </c>
      <c r="G430" s="184" t="s">
        <v>1072</v>
      </c>
      <c r="H430" s="184">
        <v>202512.0</v>
      </c>
      <c r="I430" s="184" t="s">
        <v>480</v>
      </c>
      <c r="J430" s="182"/>
      <c r="K430" s="184"/>
      <c r="L430" s="294" t="s">
        <v>1075</v>
      </c>
      <c r="M430" s="303">
        <v>42156.0</v>
      </c>
      <c r="N430" s="191"/>
      <c r="O430" s="192">
        <v>0.01876</v>
      </c>
      <c r="P430" s="194"/>
      <c r="Q430" s="195">
        <f t="shared" ref="Q430:R430" si="481">(O430*24*3600*30/8)/100000</f>
        <v>0.0607824</v>
      </c>
      <c r="R430" s="195">
        <f t="shared" si="481"/>
        <v>0</v>
      </c>
      <c r="S430" s="200">
        <v>0.0</v>
      </c>
      <c r="T430" s="201">
        <f t="shared" si="14"/>
        <v>1</v>
      </c>
      <c r="U430" s="201">
        <v>0.99</v>
      </c>
      <c r="V430" s="182">
        <v>720.0</v>
      </c>
      <c r="W430" s="182">
        <f t="shared" si="3"/>
        <v>0</v>
      </c>
      <c r="X430" s="203" t="s">
        <v>291</v>
      </c>
      <c r="Y430" s="204">
        <v>1950000.0</v>
      </c>
      <c r="Z430" s="182"/>
      <c r="AA430" s="182"/>
      <c r="AB430" s="182"/>
      <c r="AC430" s="182"/>
      <c r="AD430" s="182"/>
      <c r="AE430" s="206">
        <f t="shared" si="151"/>
        <v>1950000</v>
      </c>
      <c r="AF430" s="207">
        <f t="shared" si="5"/>
        <v>1950000</v>
      </c>
      <c r="AG430" s="184"/>
      <c r="AH430" s="184"/>
      <c r="AI430" s="184"/>
      <c r="AJ430" s="210" t="s">
        <v>1072</v>
      </c>
      <c r="AK430" s="38" t="s">
        <v>480</v>
      </c>
      <c r="AL430" s="38"/>
      <c r="AM430" s="38" t="str">
        <f t="shared" si="480"/>
        <v>#REF!</v>
      </c>
      <c r="AN430" s="38" t="str">
        <f t="shared" si="413"/>
        <v>#REF!</v>
      </c>
      <c r="AO430" s="42">
        <v>1950000.0</v>
      </c>
      <c r="AP430" s="215" t="b">
        <f t="shared" si="8"/>
        <v>1</v>
      </c>
      <c r="AQ430" s="211"/>
      <c r="AR430" s="216">
        <f t="shared" si="9"/>
        <v>0</v>
      </c>
      <c r="AS430" s="217">
        <f t="shared" si="10"/>
        <v>0</v>
      </c>
      <c r="AT430" s="218">
        <f t="shared" si="11"/>
        <v>0</v>
      </c>
      <c r="AU430" s="453"/>
      <c r="AV430" s="46"/>
      <c r="AW430" s="46"/>
      <c r="AX430" s="46"/>
      <c r="AY430" s="46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56"/>
      <c r="BW430" s="56"/>
      <c r="BX430" s="56"/>
      <c r="BY430" s="56"/>
      <c r="BZ430" s="56"/>
      <c r="CA430" s="56"/>
      <c r="CB430" s="56"/>
      <c r="CC430" s="56"/>
      <c r="CD430" s="56"/>
    </row>
    <row r="431" ht="22.5" customHeight="1">
      <c r="A431" s="170">
        <f t="shared" si="12"/>
        <v>426</v>
      </c>
      <c r="B431" s="173" t="s">
        <v>3013</v>
      </c>
      <c r="C431" s="182" t="str">
        <f t="array" ref="C431">_xlfn.XLOOKUP(G431,DATABASE!$A$2:$A$806,DATABASE!$B$2:$B$806)</f>
        <v>Capem Rengel, Raya Timur Rengel 537, Tuban</v>
      </c>
      <c r="D431" s="184" t="str">
        <f t="array" ref="D431">_xlfn.XLOOKUP(G431,DATABASE!$A$2:$A$808,DATABASE!$C$2:$C$808)</f>
        <v>CAPEM</v>
      </c>
      <c r="E431" s="184" t="s">
        <v>351</v>
      </c>
      <c r="F431" s="184" t="s">
        <v>243</v>
      </c>
      <c r="G431" s="184" t="s">
        <v>2715</v>
      </c>
      <c r="H431" s="184">
        <v>202512.0</v>
      </c>
      <c r="I431" s="184" t="s">
        <v>753</v>
      </c>
      <c r="J431" s="182"/>
      <c r="K431" s="184"/>
      <c r="L431" s="294" t="s">
        <v>2717</v>
      </c>
      <c r="M431" s="303">
        <v>45023.0</v>
      </c>
      <c r="N431" s="191"/>
      <c r="O431" s="192">
        <v>33.24</v>
      </c>
      <c r="P431" s="194"/>
      <c r="Q431" s="195">
        <f t="shared" ref="Q431:R431" si="482">(O431*24*3600*30/8)/100000</f>
        <v>107.6976</v>
      </c>
      <c r="R431" s="195">
        <f t="shared" si="482"/>
        <v>0</v>
      </c>
      <c r="S431" s="376">
        <v>1.5</v>
      </c>
      <c r="T431" s="201">
        <f t="shared" si="14"/>
        <v>0.9979166667</v>
      </c>
      <c r="U431" s="201">
        <v>0.99</v>
      </c>
      <c r="V431" s="182">
        <v>720.0</v>
      </c>
      <c r="W431" s="182">
        <f t="shared" si="3"/>
        <v>0</v>
      </c>
      <c r="X431" s="203" t="s">
        <v>291</v>
      </c>
      <c r="Y431" s="204">
        <v>2792792.0</v>
      </c>
      <c r="Z431" s="182"/>
      <c r="AA431" s="182"/>
      <c r="AB431" s="182"/>
      <c r="AC431" s="182"/>
      <c r="AD431" s="182"/>
      <c r="AE431" s="206">
        <f t="shared" si="151"/>
        <v>2792792</v>
      </c>
      <c r="AF431" s="207">
        <f t="shared" si="5"/>
        <v>2792792</v>
      </c>
      <c r="AG431" s="184"/>
      <c r="AH431" s="184"/>
      <c r="AI431" s="184"/>
      <c r="AJ431" s="544" t="s">
        <v>2715</v>
      </c>
      <c r="AK431" s="38" t="s">
        <v>753</v>
      </c>
      <c r="AL431" s="38"/>
      <c r="AM431" s="38" t="str">
        <f t="shared" si="480"/>
        <v>#REF!</v>
      </c>
      <c r="AN431" s="38" t="str">
        <f t="shared" si="413"/>
        <v>#REF!</v>
      </c>
      <c r="AO431" s="42">
        <v>2792792.0</v>
      </c>
      <c r="AP431" s="215" t="b">
        <f t="shared" si="8"/>
        <v>1</v>
      </c>
      <c r="AQ431" s="211"/>
      <c r="AR431" s="216">
        <f t="shared" si="9"/>
        <v>0</v>
      </c>
      <c r="AS431" s="217">
        <f t="shared" si="10"/>
        <v>0</v>
      </c>
      <c r="AT431" s="218">
        <f t="shared" si="11"/>
        <v>0</v>
      </c>
      <c r="AU431" s="455" t="s">
        <v>1869</v>
      </c>
      <c r="AV431" s="46"/>
      <c r="AW431" s="46"/>
      <c r="AX431" s="46"/>
      <c r="AY431" s="46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56"/>
      <c r="BW431" s="56"/>
      <c r="BX431" s="56"/>
      <c r="BY431" s="56"/>
      <c r="BZ431" s="56"/>
      <c r="CA431" s="56"/>
      <c r="CB431" s="56"/>
      <c r="CC431" s="56"/>
      <c r="CD431" s="56"/>
    </row>
    <row r="432" ht="22.5" customHeight="1">
      <c r="A432" s="170">
        <f t="shared" si="12"/>
        <v>427</v>
      </c>
      <c r="B432" s="173" t="s">
        <v>3013</v>
      </c>
      <c r="C432" s="182" t="str">
        <f t="array" ref="C432">_xlfn.XLOOKUP(G432,DATABASE!$A$2:$A$806,DATABASE!$B$2:$B$806)</f>
        <v>ATM RSUD Koesma, Jl. Dr. Wahidin S.Tuban</v>
      </c>
      <c r="D432" s="184" t="str">
        <f t="array" ref="D432">_xlfn.XLOOKUP(G432,DATABASE!$A$2:$A$808,DATABASE!$C$2:$C$808)</f>
        <v>ATM</v>
      </c>
      <c r="E432" s="184" t="s">
        <v>351</v>
      </c>
      <c r="F432" s="184" t="s">
        <v>243</v>
      </c>
      <c r="G432" s="184" t="s">
        <v>1296</v>
      </c>
      <c r="H432" s="184">
        <v>202512.0</v>
      </c>
      <c r="I432" s="184" t="s">
        <v>1258</v>
      </c>
      <c r="J432" s="182"/>
      <c r="K432" s="184"/>
      <c r="L432" s="294" t="s">
        <v>1298</v>
      </c>
      <c r="M432" s="295" t="s">
        <v>3222</v>
      </c>
      <c r="N432" s="191"/>
      <c r="O432" s="192">
        <v>1.09666</v>
      </c>
      <c r="P432" s="194"/>
      <c r="Q432" s="195">
        <f t="shared" ref="Q432:R432" si="483">(O432*24*3600*30/8)/100000</f>
        <v>3.5531784</v>
      </c>
      <c r="R432" s="195">
        <f t="shared" si="483"/>
        <v>0</v>
      </c>
      <c r="S432" s="200">
        <v>0.0</v>
      </c>
      <c r="T432" s="201">
        <f t="shared" si="14"/>
        <v>1</v>
      </c>
      <c r="U432" s="201">
        <v>0.99</v>
      </c>
      <c r="V432" s="182">
        <v>720.0</v>
      </c>
      <c r="W432" s="182">
        <f t="shared" si="3"/>
        <v>0</v>
      </c>
      <c r="X432" s="203" t="s">
        <v>291</v>
      </c>
      <c r="Y432" s="204">
        <v>1300000.0</v>
      </c>
      <c r="Z432" s="182"/>
      <c r="AA432" s="182"/>
      <c r="AB432" s="182"/>
      <c r="AC432" s="182"/>
      <c r="AD432" s="182"/>
      <c r="AE432" s="206">
        <f t="shared" si="151"/>
        <v>1300000</v>
      </c>
      <c r="AF432" s="207">
        <f t="shared" si="5"/>
        <v>1300000</v>
      </c>
      <c r="AG432" s="184"/>
      <c r="AH432" s="184"/>
      <c r="AI432" s="184"/>
      <c r="AJ432" s="390" t="s">
        <v>1296</v>
      </c>
      <c r="AK432" s="38" t="s">
        <v>1258</v>
      </c>
      <c r="AL432" s="38"/>
      <c r="AM432" s="41" t="s">
        <v>1258</v>
      </c>
      <c r="AN432" s="38" t="b">
        <f t="shared" si="413"/>
        <v>1</v>
      </c>
      <c r="AO432" s="42">
        <v>1300000.0</v>
      </c>
      <c r="AP432" s="215" t="b">
        <f t="shared" si="8"/>
        <v>1</v>
      </c>
      <c r="AQ432" s="211"/>
      <c r="AR432" s="216">
        <f t="shared" si="9"/>
        <v>0</v>
      </c>
      <c r="AS432" s="217">
        <f t="shared" si="10"/>
        <v>0</v>
      </c>
      <c r="AT432" s="218">
        <f t="shared" si="11"/>
        <v>0</v>
      </c>
      <c r="AU432" s="453"/>
      <c r="AV432" s="46"/>
      <c r="AW432" s="46"/>
      <c r="AX432" s="46"/>
      <c r="AY432" s="46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56"/>
      <c r="BW432" s="56"/>
      <c r="BX432" s="56"/>
      <c r="BY432" s="56"/>
      <c r="BZ432" s="56"/>
      <c r="CA432" s="56"/>
      <c r="CB432" s="56"/>
      <c r="CC432" s="56"/>
      <c r="CD432" s="56"/>
    </row>
    <row r="433" ht="22.5" customHeight="1">
      <c r="A433" s="170">
        <f t="shared" si="12"/>
        <v>428</v>
      </c>
      <c r="B433" s="173" t="s">
        <v>3013</v>
      </c>
      <c r="C433" s="182" t="str">
        <f t="array" ref="C433">_xlfn.XLOOKUP(G433,DATABASE!$A$2:$A$806,DATABASE!$B$2:$B$806)</f>
        <v>Capem Kerek, Jl. Raya Jarorejo 1</v>
      </c>
      <c r="D433" s="184" t="str">
        <f t="array" ref="D433">_xlfn.XLOOKUP(G433,DATABASE!$A$2:$A$808,DATABASE!$C$2:$C$808)</f>
        <v>CAPEM</v>
      </c>
      <c r="E433" s="184" t="s">
        <v>351</v>
      </c>
      <c r="F433" s="184" t="s">
        <v>243</v>
      </c>
      <c r="G433" s="184" t="s">
        <v>1300</v>
      </c>
      <c r="H433" s="184">
        <v>202512.0</v>
      </c>
      <c r="I433" s="184" t="s">
        <v>753</v>
      </c>
      <c r="J433" s="536"/>
      <c r="K433" s="184"/>
      <c r="L433" s="294" t="s">
        <v>1298</v>
      </c>
      <c r="M433" s="295" t="s">
        <v>3222</v>
      </c>
      <c r="N433" s="191"/>
      <c r="O433" s="192">
        <v>20.96</v>
      </c>
      <c r="P433" s="194"/>
      <c r="Q433" s="195">
        <f t="shared" ref="Q433:R433" si="484">(O433*24*3600*30/8)/100000</f>
        <v>67.9104</v>
      </c>
      <c r="R433" s="195">
        <f t="shared" si="484"/>
        <v>0</v>
      </c>
      <c r="S433" s="200">
        <v>0.0</v>
      </c>
      <c r="T433" s="201">
        <f t="shared" si="14"/>
        <v>1</v>
      </c>
      <c r="U433" s="201">
        <v>0.99</v>
      </c>
      <c r="V433" s="182">
        <v>720.0</v>
      </c>
      <c r="W433" s="182">
        <f t="shared" si="3"/>
        <v>0</v>
      </c>
      <c r="X433" s="203" t="s">
        <v>291</v>
      </c>
      <c r="Y433" s="204">
        <v>2792792.0</v>
      </c>
      <c r="Z433" s="182"/>
      <c r="AA433" s="182"/>
      <c r="AB433" s="182"/>
      <c r="AC433" s="182"/>
      <c r="AD433" s="182"/>
      <c r="AE433" s="206">
        <f t="shared" si="151"/>
        <v>2792792</v>
      </c>
      <c r="AF433" s="207">
        <f t="shared" si="5"/>
        <v>2792792</v>
      </c>
      <c r="AG433" s="184"/>
      <c r="AH433" s="184"/>
      <c r="AI433" s="184"/>
      <c r="AJ433" s="210" t="s">
        <v>1300</v>
      </c>
      <c r="AK433" s="38" t="s">
        <v>753</v>
      </c>
      <c r="AL433" s="38"/>
      <c r="AM433" s="38" t="str">
        <f t="shared" ref="AM433:AM439" si="486">VLOOKUP(AJ433,'[1]Master Jaringan Des 2025(792)'!$D$2:$E$795,2,0)</f>
        <v>#REF!</v>
      </c>
      <c r="AN433" s="38" t="str">
        <f t="shared" si="413"/>
        <v>#REF!</v>
      </c>
      <c r="AO433" s="42">
        <v>2792792.0</v>
      </c>
      <c r="AP433" s="215" t="b">
        <f t="shared" si="8"/>
        <v>1</v>
      </c>
      <c r="AQ433" s="211"/>
      <c r="AR433" s="216">
        <f t="shared" si="9"/>
        <v>0</v>
      </c>
      <c r="AS433" s="217">
        <f t="shared" si="10"/>
        <v>0</v>
      </c>
      <c r="AT433" s="218">
        <f t="shared" si="11"/>
        <v>0</v>
      </c>
      <c r="AU433" s="453"/>
      <c r="AV433" s="46"/>
      <c r="AW433" s="46"/>
      <c r="AX433" s="46"/>
      <c r="AY433" s="46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56"/>
      <c r="BW433" s="56"/>
      <c r="BX433" s="56"/>
      <c r="BY433" s="56"/>
      <c r="BZ433" s="56"/>
      <c r="CA433" s="56"/>
      <c r="CB433" s="56"/>
      <c r="CC433" s="56"/>
      <c r="CD433" s="56"/>
    </row>
    <row r="434" ht="22.5" customHeight="1">
      <c r="A434" s="170">
        <f t="shared" si="12"/>
        <v>429</v>
      </c>
      <c r="B434" s="173" t="s">
        <v>3013</v>
      </c>
      <c r="C434" s="182" t="str">
        <f t="array" ref="C434">_xlfn.XLOOKUP(G434,DATABASE!$A$2:$A$806,DATABASE!$B$2:$B$806)</f>
        <v>Host To Host PBB Online KK Pemkab Tuban, Jl. Kartini No. 2</v>
      </c>
      <c r="D434" s="184" t="str">
        <f t="array" ref="D434">_xlfn.XLOOKUP(G434,DATABASE!$A$2:$A$808,DATABASE!$C$2:$C$808)</f>
        <v>H2H</v>
      </c>
      <c r="E434" s="184" t="s">
        <v>351</v>
      </c>
      <c r="F434" s="184" t="s">
        <v>243</v>
      </c>
      <c r="G434" s="184" t="s">
        <v>273</v>
      </c>
      <c r="H434" s="184">
        <v>202512.0</v>
      </c>
      <c r="I434" s="184" t="s">
        <v>461</v>
      </c>
      <c r="J434" s="182"/>
      <c r="K434" s="184"/>
      <c r="L434" s="294" t="s">
        <v>275</v>
      </c>
      <c r="M434" s="303">
        <v>42014.0</v>
      </c>
      <c r="N434" s="191"/>
      <c r="O434" s="192">
        <v>10.31</v>
      </c>
      <c r="P434" s="194"/>
      <c r="Q434" s="195">
        <f t="shared" ref="Q434:R434" si="485">(O434*24*3600*30/8)/100000</f>
        <v>33.4044</v>
      </c>
      <c r="R434" s="195">
        <f t="shared" si="485"/>
        <v>0</v>
      </c>
      <c r="S434" s="200">
        <v>0.0</v>
      </c>
      <c r="T434" s="201">
        <f t="shared" si="14"/>
        <v>1</v>
      </c>
      <c r="U434" s="201">
        <v>0.99</v>
      </c>
      <c r="V434" s="182">
        <v>720.0</v>
      </c>
      <c r="W434" s="182">
        <f t="shared" si="3"/>
        <v>0</v>
      </c>
      <c r="X434" s="203" t="s">
        <v>291</v>
      </c>
      <c r="Y434" s="204">
        <v>2319819.0</v>
      </c>
      <c r="Z434" s="182"/>
      <c r="AA434" s="182"/>
      <c r="AB434" s="182"/>
      <c r="AC434" s="182"/>
      <c r="AD434" s="182"/>
      <c r="AE434" s="206">
        <f t="shared" si="151"/>
        <v>2319819</v>
      </c>
      <c r="AF434" s="207">
        <f t="shared" si="5"/>
        <v>2319819</v>
      </c>
      <c r="AG434" s="184"/>
      <c r="AH434" s="184" t="s">
        <v>276</v>
      </c>
      <c r="AI434" s="184"/>
      <c r="AJ434" s="210" t="s">
        <v>273</v>
      </c>
      <c r="AK434" s="38" t="s">
        <v>461</v>
      </c>
      <c r="AL434" s="38"/>
      <c r="AM434" s="38" t="str">
        <f t="shared" si="486"/>
        <v>#REF!</v>
      </c>
      <c r="AN434" s="38" t="str">
        <f t="shared" si="413"/>
        <v>#REF!</v>
      </c>
      <c r="AO434" s="42">
        <v>2319819.0</v>
      </c>
      <c r="AP434" s="215" t="b">
        <f t="shared" si="8"/>
        <v>1</v>
      </c>
      <c r="AQ434" s="211"/>
      <c r="AR434" s="216">
        <f t="shared" si="9"/>
        <v>0</v>
      </c>
      <c r="AS434" s="217">
        <f t="shared" si="10"/>
        <v>0</v>
      </c>
      <c r="AT434" s="218">
        <f t="shared" si="11"/>
        <v>0</v>
      </c>
      <c r="AU434" s="453"/>
      <c r="AV434" s="46"/>
      <c r="AW434" s="46"/>
      <c r="AX434" s="46"/>
      <c r="AY434" s="46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56"/>
      <c r="BW434" s="56"/>
      <c r="BX434" s="56"/>
      <c r="BY434" s="56"/>
      <c r="BZ434" s="56"/>
      <c r="CA434" s="56"/>
      <c r="CB434" s="56"/>
      <c r="CC434" s="56"/>
      <c r="CD434" s="56"/>
    </row>
    <row r="435" ht="22.5" customHeight="1">
      <c r="A435" s="170">
        <f t="shared" si="12"/>
        <v>430</v>
      </c>
      <c r="B435" s="173" t="s">
        <v>3013</v>
      </c>
      <c r="C435" s="182" t="str">
        <f t="array" ref="C435">_xlfn.XLOOKUP(G435,DATABASE!$A$2:$A$806,DATABASE!$B$2:$B$806)</f>
        <v>Samsat Online Capem Kerek, Jl. Ry. Jarorejo 1</v>
      </c>
      <c r="D435" s="184" t="str">
        <f t="array" ref="D435">_xlfn.XLOOKUP(G435,DATABASE!$A$2:$A$808,DATABASE!$C$2:$C$808)</f>
        <v>SAMSAT ONLINE</v>
      </c>
      <c r="E435" s="184" t="s">
        <v>351</v>
      </c>
      <c r="F435" s="184" t="s">
        <v>243</v>
      </c>
      <c r="G435" s="184" t="s">
        <v>278</v>
      </c>
      <c r="H435" s="184">
        <v>202512.0</v>
      </c>
      <c r="I435" s="184" t="s">
        <v>480</v>
      </c>
      <c r="J435" s="182"/>
      <c r="K435" s="184"/>
      <c r="L435" s="294" t="s">
        <v>275</v>
      </c>
      <c r="M435" s="303">
        <v>42014.0</v>
      </c>
      <c r="N435" s="191"/>
      <c r="O435" s="192">
        <v>3.68546</v>
      </c>
      <c r="P435" s="194"/>
      <c r="Q435" s="195">
        <f t="shared" ref="Q435:R435" si="487">(O435*24*3600*30/8)/100000</f>
        <v>11.9408904</v>
      </c>
      <c r="R435" s="195">
        <f t="shared" si="487"/>
        <v>0</v>
      </c>
      <c r="S435" s="200">
        <v>0.0</v>
      </c>
      <c r="T435" s="201">
        <f t="shared" si="14"/>
        <v>1</v>
      </c>
      <c r="U435" s="201">
        <v>0.99</v>
      </c>
      <c r="V435" s="182">
        <v>720.0</v>
      </c>
      <c r="W435" s="182">
        <f t="shared" si="3"/>
        <v>0</v>
      </c>
      <c r="X435" s="203" t="s">
        <v>291</v>
      </c>
      <c r="Y435" s="204">
        <v>1950000.0</v>
      </c>
      <c r="Z435" s="182"/>
      <c r="AA435" s="182"/>
      <c r="AB435" s="182"/>
      <c r="AC435" s="182"/>
      <c r="AD435" s="182"/>
      <c r="AE435" s="206">
        <f t="shared" si="151"/>
        <v>1950000</v>
      </c>
      <c r="AF435" s="207">
        <f t="shared" si="5"/>
        <v>1950000</v>
      </c>
      <c r="AG435" s="184"/>
      <c r="AH435" s="184"/>
      <c r="AI435" s="184"/>
      <c r="AJ435" s="210" t="s">
        <v>278</v>
      </c>
      <c r="AK435" s="38" t="s">
        <v>480</v>
      </c>
      <c r="AL435" s="38"/>
      <c r="AM435" s="38" t="str">
        <f t="shared" si="486"/>
        <v>#REF!</v>
      </c>
      <c r="AN435" s="38" t="str">
        <f t="shared" si="413"/>
        <v>#REF!</v>
      </c>
      <c r="AO435" s="42">
        <v>1950000.0</v>
      </c>
      <c r="AP435" s="215" t="b">
        <f t="shared" si="8"/>
        <v>1</v>
      </c>
      <c r="AQ435" s="211"/>
      <c r="AR435" s="216">
        <f t="shared" si="9"/>
        <v>0</v>
      </c>
      <c r="AS435" s="217">
        <f t="shared" si="10"/>
        <v>0</v>
      </c>
      <c r="AT435" s="218">
        <f t="shared" si="11"/>
        <v>0</v>
      </c>
      <c r="AU435" s="453"/>
      <c r="AV435" s="46"/>
      <c r="AW435" s="46"/>
      <c r="AX435" s="46"/>
      <c r="AY435" s="46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5"/>
      <c r="BU435" s="35"/>
      <c r="BV435" s="56"/>
      <c r="BW435" s="56"/>
      <c r="BX435" s="56"/>
      <c r="BY435" s="56"/>
      <c r="BZ435" s="56"/>
      <c r="CA435" s="56"/>
      <c r="CB435" s="56"/>
      <c r="CC435" s="56"/>
      <c r="CD435" s="56"/>
    </row>
    <row r="436" ht="22.5" customHeight="1">
      <c r="A436" s="170">
        <f t="shared" si="12"/>
        <v>431</v>
      </c>
      <c r="B436" s="173" t="s">
        <v>3013</v>
      </c>
      <c r="C436" s="182" t="str">
        <f t="array" ref="C436">_xlfn.XLOOKUP(G436,DATABASE!$A$2:$A$806,DATABASE!$B$2:$B$806)</f>
        <v>Capem Bancar, Jl Raya Bulu Bancar No 85, Tuban</v>
      </c>
      <c r="D436" s="184" t="str">
        <f t="array" ref="D436">_xlfn.XLOOKUP(G436,DATABASE!$A$2:$A$808,DATABASE!$C$2:$C$808)</f>
        <v>CAPEM</v>
      </c>
      <c r="E436" s="184" t="s">
        <v>351</v>
      </c>
      <c r="F436" s="184" t="s">
        <v>243</v>
      </c>
      <c r="G436" s="184" t="s">
        <v>1613</v>
      </c>
      <c r="H436" s="184">
        <v>202512.0</v>
      </c>
      <c r="I436" s="184" t="s">
        <v>753</v>
      </c>
      <c r="J436" s="182"/>
      <c r="K436" s="184"/>
      <c r="L436" s="294" t="s">
        <v>1615</v>
      </c>
      <c r="M436" s="295" t="s">
        <v>3223</v>
      </c>
      <c r="N436" s="191"/>
      <c r="O436" s="192">
        <v>21.17</v>
      </c>
      <c r="P436" s="194"/>
      <c r="Q436" s="195">
        <f t="shared" ref="Q436:R436" si="488">(O436*24*3600*30/8)/100000</f>
        <v>68.5908</v>
      </c>
      <c r="R436" s="195">
        <f t="shared" si="488"/>
        <v>0</v>
      </c>
      <c r="S436" s="200">
        <v>0.0</v>
      </c>
      <c r="T436" s="201">
        <f t="shared" si="14"/>
        <v>1</v>
      </c>
      <c r="U436" s="201">
        <v>0.99</v>
      </c>
      <c r="V436" s="182">
        <v>720.0</v>
      </c>
      <c r="W436" s="182">
        <f t="shared" si="3"/>
        <v>0</v>
      </c>
      <c r="X436" s="203" t="s">
        <v>291</v>
      </c>
      <c r="Y436" s="204">
        <v>2792792.0</v>
      </c>
      <c r="Z436" s="182"/>
      <c r="AA436" s="182"/>
      <c r="AB436" s="182"/>
      <c r="AC436" s="182"/>
      <c r="AD436" s="182"/>
      <c r="AE436" s="206">
        <f t="shared" si="151"/>
        <v>2792792</v>
      </c>
      <c r="AF436" s="207">
        <f t="shared" si="5"/>
        <v>2792792</v>
      </c>
      <c r="AG436" s="184"/>
      <c r="AH436" s="184"/>
      <c r="AI436" s="184"/>
      <c r="AJ436" s="210" t="s">
        <v>1613</v>
      </c>
      <c r="AK436" s="38" t="s">
        <v>753</v>
      </c>
      <c r="AL436" s="38"/>
      <c r="AM436" s="38" t="str">
        <f t="shared" si="486"/>
        <v>#REF!</v>
      </c>
      <c r="AN436" s="38" t="str">
        <f t="shared" si="413"/>
        <v>#REF!</v>
      </c>
      <c r="AO436" s="42">
        <v>2792792.0</v>
      </c>
      <c r="AP436" s="215" t="b">
        <f t="shared" si="8"/>
        <v>1</v>
      </c>
      <c r="AQ436" s="211"/>
      <c r="AR436" s="216">
        <f t="shared" si="9"/>
        <v>0</v>
      </c>
      <c r="AS436" s="217">
        <f t="shared" si="10"/>
        <v>0</v>
      </c>
      <c r="AT436" s="218">
        <f t="shared" si="11"/>
        <v>0</v>
      </c>
      <c r="AU436" s="453"/>
      <c r="AV436" s="46"/>
      <c r="AW436" s="46"/>
      <c r="AX436" s="46"/>
      <c r="AY436" s="46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56"/>
      <c r="BW436" s="56"/>
      <c r="BX436" s="56"/>
      <c r="BY436" s="56"/>
      <c r="BZ436" s="56"/>
      <c r="CA436" s="56"/>
      <c r="CB436" s="56"/>
      <c r="CC436" s="56"/>
      <c r="CD436" s="56"/>
    </row>
    <row r="437" ht="22.5" customHeight="1">
      <c r="A437" s="170">
        <f t="shared" si="12"/>
        <v>432</v>
      </c>
      <c r="B437" s="173" t="s">
        <v>3013</v>
      </c>
      <c r="C437" s="182" t="str">
        <f t="array" ref="C437">_xlfn.XLOOKUP(G437,DATABASE!$A$2:$A$806,DATABASE!$B$2:$B$806)</f>
        <v>ATM Tambakboyo Jl. Raya Tuban Semarang</v>
      </c>
      <c r="D437" s="184" t="str">
        <f t="array" ref="D437">_xlfn.XLOOKUP(G437,DATABASE!$A$2:$A$808,DATABASE!$C$2:$C$808)</f>
        <v>ATM</v>
      </c>
      <c r="E437" s="184" t="s">
        <v>351</v>
      </c>
      <c r="F437" s="184" t="s">
        <v>243</v>
      </c>
      <c r="G437" s="184" t="s">
        <v>1617</v>
      </c>
      <c r="H437" s="184">
        <v>202512.0</v>
      </c>
      <c r="I437" s="184" t="s">
        <v>1258</v>
      </c>
      <c r="J437" s="182"/>
      <c r="K437" s="184"/>
      <c r="L437" s="294" t="s">
        <v>1615</v>
      </c>
      <c r="M437" s="295" t="s">
        <v>3223</v>
      </c>
      <c r="N437" s="191"/>
      <c r="O437" s="192">
        <v>2.7</v>
      </c>
      <c r="P437" s="194"/>
      <c r="Q437" s="195">
        <f t="shared" ref="Q437:R437" si="489">(O437*24*3600*30/8)/100000</f>
        <v>8.748</v>
      </c>
      <c r="R437" s="195">
        <f t="shared" si="489"/>
        <v>0</v>
      </c>
      <c r="S437" s="200">
        <v>0.0</v>
      </c>
      <c r="T437" s="201">
        <f t="shared" si="14"/>
        <v>1</v>
      </c>
      <c r="U437" s="201">
        <v>0.99</v>
      </c>
      <c r="V437" s="182">
        <v>720.0</v>
      </c>
      <c r="W437" s="182">
        <f t="shared" si="3"/>
        <v>0</v>
      </c>
      <c r="X437" s="203" t="s">
        <v>291</v>
      </c>
      <c r="Y437" s="204">
        <v>1300000.0</v>
      </c>
      <c r="Z437" s="182"/>
      <c r="AA437" s="182"/>
      <c r="AB437" s="182"/>
      <c r="AC437" s="182"/>
      <c r="AD437" s="182"/>
      <c r="AE437" s="206">
        <f t="shared" si="151"/>
        <v>1300000</v>
      </c>
      <c r="AF437" s="207">
        <f t="shared" si="5"/>
        <v>1300000</v>
      </c>
      <c r="AG437" s="184"/>
      <c r="AH437" s="184"/>
      <c r="AI437" s="184"/>
      <c r="AJ437" s="210" t="s">
        <v>1617</v>
      </c>
      <c r="AK437" s="38" t="s">
        <v>1258</v>
      </c>
      <c r="AL437" s="38"/>
      <c r="AM437" s="38" t="str">
        <f t="shared" si="486"/>
        <v>#REF!</v>
      </c>
      <c r="AN437" s="38" t="str">
        <f t="shared" si="413"/>
        <v>#REF!</v>
      </c>
      <c r="AO437" s="42">
        <v>1300000.0</v>
      </c>
      <c r="AP437" s="215" t="b">
        <f t="shared" si="8"/>
        <v>1</v>
      </c>
      <c r="AQ437" s="211"/>
      <c r="AR437" s="216">
        <f t="shared" si="9"/>
        <v>0</v>
      </c>
      <c r="AS437" s="217">
        <f t="shared" si="10"/>
        <v>0</v>
      </c>
      <c r="AT437" s="218">
        <f t="shared" si="11"/>
        <v>0</v>
      </c>
      <c r="AU437" s="453"/>
      <c r="AV437" s="46"/>
      <c r="AW437" s="46"/>
      <c r="AX437" s="46"/>
      <c r="AY437" s="46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56"/>
      <c r="BW437" s="56"/>
      <c r="BX437" s="56"/>
      <c r="BY437" s="56"/>
      <c r="BZ437" s="56"/>
      <c r="CA437" s="56"/>
      <c r="CB437" s="56"/>
      <c r="CC437" s="56"/>
      <c r="CD437" s="56"/>
    </row>
    <row r="438" ht="22.5" customHeight="1">
      <c r="A438" s="170">
        <f t="shared" si="12"/>
        <v>433</v>
      </c>
      <c r="B438" s="173" t="s">
        <v>3013</v>
      </c>
      <c r="C438" s="182" t="str">
        <f t="array" ref="C438">_xlfn.XLOOKUP(G438,DATABASE!$A$2:$A$806,DATABASE!$B$2:$B$806)</f>
        <v>ATM Kec.Semanding (Diknas) Jl. Dr. Wahidin Kant Diknas, Tuban</v>
      </c>
      <c r="D438" s="184" t="str">
        <f t="array" ref="D438">_xlfn.XLOOKUP(G438,DATABASE!$A$2:$A$808,DATABASE!$C$2:$C$808)</f>
        <v>ATM</v>
      </c>
      <c r="E438" s="184" t="s">
        <v>351</v>
      </c>
      <c r="F438" s="184" t="s">
        <v>243</v>
      </c>
      <c r="G438" s="184" t="s">
        <v>2843</v>
      </c>
      <c r="H438" s="184">
        <v>202512.0</v>
      </c>
      <c r="I438" s="184" t="s">
        <v>1258</v>
      </c>
      <c r="J438" s="182"/>
      <c r="K438" s="184"/>
      <c r="L438" s="294" t="s">
        <v>2845</v>
      </c>
      <c r="M438" s="295" t="s">
        <v>3183</v>
      </c>
      <c r="N438" s="191"/>
      <c r="O438" s="192">
        <v>46.77</v>
      </c>
      <c r="P438" s="194"/>
      <c r="Q438" s="195">
        <f t="shared" ref="Q438:R438" si="490">(O438*24*3600*30/8)/100000</f>
        <v>151.5348</v>
      </c>
      <c r="R438" s="195">
        <f t="shared" si="490"/>
        <v>0</v>
      </c>
      <c r="S438" s="200">
        <v>0.0</v>
      </c>
      <c r="T438" s="201">
        <f t="shared" si="14"/>
        <v>1</v>
      </c>
      <c r="U438" s="201">
        <v>0.99</v>
      </c>
      <c r="V438" s="182">
        <v>720.0</v>
      </c>
      <c r="W438" s="182">
        <f t="shared" si="3"/>
        <v>0</v>
      </c>
      <c r="X438" s="203" t="s">
        <v>291</v>
      </c>
      <c r="Y438" s="204">
        <v>1300000.0</v>
      </c>
      <c r="Z438" s="182"/>
      <c r="AA438" s="182"/>
      <c r="AB438" s="182"/>
      <c r="AC438" s="182"/>
      <c r="AD438" s="182"/>
      <c r="AE438" s="206">
        <f t="shared" si="151"/>
        <v>1300000</v>
      </c>
      <c r="AF438" s="207">
        <f t="shared" si="5"/>
        <v>1300000</v>
      </c>
      <c r="AG438" s="184"/>
      <c r="AH438" s="184"/>
      <c r="AI438" s="184"/>
      <c r="AJ438" s="210" t="s">
        <v>2843</v>
      </c>
      <c r="AK438" s="38" t="s">
        <v>1258</v>
      </c>
      <c r="AL438" s="38"/>
      <c r="AM438" s="38" t="str">
        <f t="shared" si="486"/>
        <v>#REF!</v>
      </c>
      <c r="AN438" s="38" t="str">
        <f t="shared" si="413"/>
        <v>#REF!</v>
      </c>
      <c r="AO438" s="42">
        <v>1300000.0</v>
      </c>
      <c r="AP438" s="215" t="b">
        <f t="shared" si="8"/>
        <v>1</v>
      </c>
      <c r="AQ438" s="211"/>
      <c r="AR438" s="216">
        <f t="shared" si="9"/>
        <v>0</v>
      </c>
      <c r="AS438" s="217">
        <f t="shared" si="10"/>
        <v>0</v>
      </c>
      <c r="AT438" s="218">
        <f t="shared" si="11"/>
        <v>0</v>
      </c>
      <c r="AU438" s="453"/>
      <c r="AV438" s="46"/>
      <c r="AW438" s="46"/>
      <c r="AX438" s="46"/>
      <c r="AY438" s="46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56"/>
      <c r="BW438" s="56"/>
      <c r="BX438" s="56"/>
      <c r="BY438" s="56"/>
      <c r="BZ438" s="56"/>
      <c r="CA438" s="56"/>
      <c r="CB438" s="56"/>
      <c r="CC438" s="56"/>
      <c r="CD438" s="56"/>
    </row>
    <row r="439" ht="22.5" customHeight="1">
      <c r="A439" s="170">
        <f t="shared" si="12"/>
        <v>434</v>
      </c>
      <c r="B439" s="173" t="s">
        <v>3013</v>
      </c>
      <c r="C439" s="182" t="str">
        <f t="array" ref="C439">_xlfn.XLOOKUP(G439,DATABASE!$A$2:$A$806,DATABASE!$B$2:$B$806)</f>
        <v>Capem Widang Tuban, Jl. Raya Widang Tuban</v>
      </c>
      <c r="D439" s="184" t="str">
        <f t="array" ref="D439">_xlfn.XLOOKUP(G439,DATABASE!$A$2:$A$808,DATABASE!$C$2:$C$808)</f>
        <v>CAPEM</v>
      </c>
      <c r="E439" s="184" t="s">
        <v>351</v>
      </c>
      <c r="F439" s="184" t="s">
        <v>243</v>
      </c>
      <c r="G439" s="184" t="s">
        <v>1955</v>
      </c>
      <c r="H439" s="184">
        <v>202512.0</v>
      </c>
      <c r="I439" s="184" t="s">
        <v>753</v>
      </c>
      <c r="J439" s="182"/>
      <c r="K439" s="184"/>
      <c r="L439" s="294" t="s">
        <v>1957</v>
      </c>
      <c r="M439" s="303">
        <v>43711.0</v>
      </c>
      <c r="N439" s="191"/>
      <c r="O439" s="192">
        <v>32.96</v>
      </c>
      <c r="P439" s="194"/>
      <c r="Q439" s="195">
        <f t="shared" ref="Q439:R439" si="491">(O439*24*3600*30/8)/100000</f>
        <v>106.7904</v>
      </c>
      <c r="R439" s="195">
        <f t="shared" si="491"/>
        <v>0</v>
      </c>
      <c r="S439" s="200">
        <v>0.0</v>
      </c>
      <c r="T439" s="201">
        <f t="shared" si="14"/>
        <v>1</v>
      </c>
      <c r="U439" s="201">
        <v>0.99</v>
      </c>
      <c r="V439" s="182">
        <v>720.0</v>
      </c>
      <c r="W439" s="182">
        <f t="shared" si="3"/>
        <v>0</v>
      </c>
      <c r="X439" s="203" t="s">
        <v>291</v>
      </c>
      <c r="Y439" s="204">
        <v>2792792.0</v>
      </c>
      <c r="Z439" s="182"/>
      <c r="AA439" s="182"/>
      <c r="AB439" s="182"/>
      <c r="AC439" s="182"/>
      <c r="AD439" s="182"/>
      <c r="AE439" s="206">
        <f t="shared" si="151"/>
        <v>2792792</v>
      </c>
      <c r="AF439" s="207">
        <f t="shared" si="5"/>
        <v>2792792</v>
      </c>
      <c r="AG439" s="184"/>
      <c r="AH439" s="184"/>
      <c r="AI439" s="184"/>
      <c r="AJ439" s="210" t="s">
        <v>1955</v>
      </c>
      <c r="AK439" s="38" t="s">
        <v>753</v>
      </c>
      <c r="AL439" s="38"/>
      <c r="AM439" s="38" t="str">
        <f t="shared" si="486"/>
        <v>#REF!</v>
      </c>
      <c r="AN439" s="38" t="str">
        <f t="shared" si="413"/>
        <v>#REF!</v>
      </c>
      <c r="AO439" s="42">
        <v>2792792.0</v>
      </c>
      <c r="AP439" s="215" t="b">
        <f t="shared" si="8"/>
        <v>1</v>
      </c>
      <c r="AQ439" s="211"/>
      <c r="AR439" s="216">
        <f t="shared" si="9"/>
        <v>0</v>
      </c>
      <c r="AS439" s="217">
        <f t="shared" si="10"/>
        <v>0</v>
      </c>
      <c r="AT439" s="218">
        <f t="shared" si="11"/>
        <v>0</v>
      </c>
      <c r="AU439" s="453"/>
      <c r="AV439" s="46"/>
      <c r="AW439" s="46"/>
      <c r="AX439" s="46"/>
      <c r="AY439" s="46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56"/>
      <c r="BW439" s="56"/>
      <c r="BX439" s="56"/>
      <c r="BY439" s="56"/>
      <c r="BZ439" s="56"/>
      <c r="CA439" s="56"/>
      <c r="CB439" s="56"/>
      <c r="CC439" s="56"/>
      <c r="CD439" s="56"/>
    </row>
    <row r="440" ht="22.5" customHeight="1">
      <c r="A440" s="170">
        <f t="shared" si="12"/>
        <v>435</v>
      </c>
      <c r="B440" s="173" t="s">
        <v>3013</v>
      </c>
      <c r="C440" s="182" t="str">
        <f t="array" ref="C440">_xlfn.XLOOKUP(G440,DATABASE!$A$2:$A$806,DATABASE!$B$2:$B$806)</f>
        <v>Kantor Kas Merak, Jl. Raya Merak Kurak, Tuban</v>
      </c>
      <c r="D440" s="184" t="str">
        <f t="array" ref="D440">_xlfn.XLOOKUP(G440,DATABASE!$A$2:$A$808,DATABASE!$C$2:$C$808)</f>
        <v>KANTOR KAS</v>
      </c>
      <c r="E440" s="184" t="s">
        <v>351</v>
      </c>
      <c r="F440" s="184" t="s">
        <v>243</v>
      </c>
      <c r="G440" s="184" t="s">
        <v>711</v>
      </c>
      <c r="H440" s="184">
        <v>202512.0</v>
      </c>
      <c r="I440" s="184" t="s">
        <v>461</v>
      </c>
      <c r="J440" s="182"/>
      <c r="K440" s="184"/>
      <c r="L440" s="294" t="s">
        <v>713</v>
      </c>
      <c r="M440" s="295" t="s">
        <v>3224</v>
      </c>
      <c r="N440" s="191"/>
      <c r="O440" s="192">
        <v>4.359999999999999</v>
      </c>
      <c r="P440" s="194"/>
      <c r="Q440" s="195">
        <f t="shared" ref="Q440:R440" si="492">(O440*24*3600*30/8)/100000</f>
        <v>14.1264</v>
      </c>
      <c r="R440" s="195">
        <f t="shared" si="492"/>
        <v>0</v>
      </c>
      <c r="S440" s="200">
        <v>0.0</v>
      </c>
      <c r="T440" s="201">
        <f t="shared" si="14"/>
        <v>1</v>
      </c>
      <c r="U440" s="201">
        <v>0.99</v>
      </c>
      <c r="V440" s="182">
        <v>720.0</v>
      </c>
      <c r="W440" s="182">
        <f t="shared" si="3"/>
        <v>0</v>
      </c>
      <c r="X440" s="203" t="s">
        <v>291</v>
      </c>
      <c r="Y440" s="204">
        <v>2319819.0</v>
      </c>
      <c r="Z440" s="182"/>
      <c r="AA440" s="182"/>
      <c r="AB440" s="182"/>
      <c r="AC440" s="182"/>
      <c r="AD440" s="182"/>
      <c r="AE440" s="206">
        <f t="shared" si="151"/>
        <v>2319819</v>
      </c>
      <c r="AF440" s="207">
        <f t="shared" si="5"/>
        <v>2319819</v>
      </c>
      <c r="AG440" s="184"/>
      <c r="AH440" s="184"/>
      <c r="AI440" s="184"/>
      <c r="AJ440" s="390" t="s">
        <v>711</v>
      </c>
      <c r="AK440" s="38" t="s">
        <v>461</v>
      </c>
      <c r="AL440" s="38"/>
      <c r="AM440" s="41" t="s">
        <v>461</v>
      </c>
      <c r="AN440" s="38" t="b">
        <f t="shared" si="413"/>
        <v>1</v>
      </c>
      <c r="AO440" s="42">
        <v>2319819.0</v>
      </c>
      <c r="AP440" s="215" t="b">
        <f t="shared" si="8"/>
        <v>1</v>
      </c>
      <c r="AQ440" s="211"/>
      <c r="AR440" s="216">
        <f t="shared" si="9"/>
        <v>0</v>
      </c>
      <c r="AS440" s="217">
        <f t="shared" si="10"/>
        <v>0</v>
      </c>
      <c r="AT440" s="218">
        <f t="shared" si="11"/>
        <v>0</v>
      </c>
      <c r="AU440" s="453"/>
      <c r="AV440" s="46"/>
      <c r="AW440" s="46"/>
      <c r="AX440" s="46"/>
      <c r="AY440" s="46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56"/>
      <c r="BW440" s="56"/>
      <c r="BX440" s="56"/>
      <c r="BY440" s="56"/>
      <c r="BZ440" s="56"/>
      <c r="CA440" s="56"/>
      <c r="CB440" s="56"/>
      <c r="CC440" s="56"/>
      <c r="CD440" s="56"/>
    </row>
    <row r="441" ht="22.5" customHeight="1">
      <c r="A441" s="170">
        <f t="shared" si="12"/>
        <v>436</v>
      </c>
      <c r="B441" s="173" t="s">
        <v>3013</v>
      </c>
      <c r="C441" s="182" t="str">
        <f t="array" ref="C441">_xlfn.XLOOKUP(G441,DATABASE!$A$2:$A$806,DATABASE!$B$2:$B$806)</f>
        <v>Host To Host Univ Ronggolawe Jl.Manunggal No.61 Gedongombo Semanding Tuban</v>
      </c>
      <c r="D441" s="184" t="str">
        <f t="array" ref="D441">_xlfn.XLOOKUP(G441,DATABASE!$A$2:$A$808,DATABASE!$C$2:$C$808)</f>
        <v>H2H</v>
      </c>
      <c r="E441" s="184" t="s">
        <v>351</v>
      </c>
      <c r="F441" s="184" t="s">
        <v>243</v>
      </c>
      <c r="G441" s="184" t="s">
        <v>715</v>
      </c>
      <c r="H441" s="184">
        <v>202512.0</v>
      </c>
      <c r="I441" s="184" t="s">
        <v>480</v>
      </c>
      <c r="J441" s="182"/>
      <c r="K441" s="184"/>
      <c r="L441" s="294" t="s">
        <v>713</v>
      </c>
      <c r="M441" s="295" t="s">
        <v>3224</v>
      </c>
      <c r="N441" s="191"/>
      <c r="O441" s="192">
        <v>7.03</v>
      </c>
      <c r="P441" s="194"/>
      <c r="Q441" s="195">
        <f t="shared" ref="Q441:R441" si="493">(O441*24*3600*30/8)/100000</f>
        <v>22.7772</v>
      </c>
      <c r="R441" s="195">
        <f t="shared" si="493"/>
        <v>0</v>
      </c>
      <c r="S441" s="200">
        <v>0.0</v>
      </c>
      <c r="T441" s="201">
        <f t="shared" si="14"/>
        <v>1</v>
      </c>
      <c r="U441" s="201">
        <v>0.99</v>
      </c>
      <c r="V441" s="182">
        <v>720.0</v>
      </c>
      <c r="W441" s="182">
        <f t="shared" si="3"/>
        <v>0</v>
      </c>
      <c r="X441" s="203" t="s">
        <v>291</v>
      </c>
      <c r="Y441" s="204">
        <v>2319819.0</v>
      </c>
      <c r="Z441" s="182"/>
      <c r="AA441" s="182"/>
      <c r="AB441" s="182"/>
      <c r="AC441" s="182"/>
      <c r="AD441" s="182"/>
      <c r="AE441" s="206">
        <f t="shared" si="151"/>
        <v>2319819</v>
      </c>
      <c r="AF441" s="207">
        <f t="shared" si="5"/>
        <v>2319819</v>
      </c>
      <c r="AG441" s="184"/>
      <c r="AH441" s="184" t="s">
        <v>276</v>
      </c>
      <c r="AI441" s="184"/>
      <c r="AJ441" s="390" t="s">
        <v>715</v>
      </c>
      <c r="AK441" s="38" t="s">
        <v>461</v>
      </c>
      <c r="AL441" s="38"/>
      <c r="AM441" s="38" t="str">
        <f>VLOOKUP(AJ441,'[1]Master Jaringan Des 2025(792)'!$D$2:$E$795,2,0)</f>
        <v>#REF!</v>
      </c>
      <c r="AN441" s="38" t="str">
        <f t="shared" si="413"/>
        <v>#REF!</v>
      </c>
      <c r="AO441" s="42">
        <v>2319819.0</v>
      </c>
      <c r="AP441" s="215" t="b">
        <f t="shared" si="8"/>
        <v>1</v>
      </c>
      <c r="AQ441" s="211"/>
      <c r="AR441" s="216">
        <f t="shared" si="9"/>
        <v>0</v>
      </c>
      <c r="AS441" s="217">
        <f t="shared" si="10"/>
        <v>0</v>
      </c>
      <c r="AT441" s="218">
        <f t="shared" si="11"/>
        <v>0</v>
      </c>
      <c r="AU441" s="453"/>
      <c r="AV441" s="46"/>
      <c r="AW441" s="46"/>
      <c r="AX441" s="46"/>
      <c r="AY441" s="46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5"/>
      <c r="BU441" s="35"/>
      <c r="BV441" s="56"/>
      <c r="BW441" s="56"/>
      <c r="BX441" s="56"/>
      <c r="BY441" s="56"/>
      <c r="BZ441" s="56"/>
      <c r="CA441" s="56"/>
      <c r="CB441" s="56"/>
      <c r="CC441" s="56"/>
      <c r="CD441" s="56"/>
    </row>
    <row r="442" ht="22.5" customHeight="1">
      <c r="A442" s="170">
        <f t="shared" si="12"/>
        <v>437</v>
      </c>
      <c r="B442" s="173" t="s">
        <v>3013</v>
      </c>
      <c r="C442" s="182" t="str">
        <f t="array" ref="C442">_xlfn.XLOOKUP(G442,DATABASE!$A$2:$A$806,DATABASE!$B$2:$B$806)</f>
        <v>ATM Jenu Tuban,Jl.Raya Jenu,Ds.Beji,Kec.Jenu,Tuban</v>
      </c>
      <c r="D442" s="184" t="str">
        <f t="array" ref="D442">_xlfn.XLOOKUP(G442,DATABASE!$A$2:$A$808,DATABASE!$C$2:$C$808)</f>
        <v>ATM</v>
      </c>
      <c r="E442" s="184" t="s">
        <v>351</v>
      </c>
      <c r="F442" s="184" t="s">
        <v>243</v>
      </c>
      <c r="G442" s="184" t="s">
        <v>224</v>
      </c>
      <c r="H442" s="184">
        <v>202512.0</v>
      </c>
      <c r="I442" s="184" t="s">
        <v>1258</v>
      </c>
      <c r="J442" s="182"/>
      <c r="K442" s="184"/>
      <c r="L442" s="294" t="s">
        <v>226</v>
      </c>
      <c r="M442" s="295" t="s">
        <v>3225</v>
      </c>
      <c r="N442" s="191"/>
      <c r="O442" s="192">
        <v>0.01195</v>
      </c>
      <c r="P442" s="194"/>
      <c r="Q442" s="195">
        <f t="shared" ref="Q442:R442" si="494">(O442*24*3600*30/8)/100000</f>
        <v>0.038718</v>
      </c>
      <c r="R442" s="195">
        <f t="shared" si="494"/>
        <v>0</v>
      </c>
      <c r="S442" s="200">
        <v>0.0</v>
      </c>
      <c r="T442" s="201">
        <f t="shared" si="14"/>
        <v>1</v>
      </c>
      <c r="U442" s="201">
        <v>0.99</v>
      </c>
      <c r="V442" s="182">
        <v>720.0</v>
      </c>
      <c r="W442" s="182">
        <f t="shared" si="3"/>
        <v>0</v>
      </c>
      <c r="X442" s="203" t="s">
        <v>291</v>
      </c>
      <c r="Y442" s="204">
        <v>1300000.0</v>
      </c>
      <c r="Z442" s="182"/>
      <c r="AA442" s="182"/>
      <c r="AB442" s="182"/>
      <c r="AC442" s="182"/>
      <c r="AD442" s="182"/>
      <c r="AE442" s="206">
        <f t="shared" si="151"/>
        <v>1300000</v>
      </c>
      <c r="AF442" s="207">
        <f t="shared" si="5"/>
        <v>1300000</v>
      </c>
      <c r="AG442" s="184"/>
      <c r="AH442" s="184"/>
      <c r="AI442" s="184"/>
      <c r="AJ442" s="390" t="s">
        <v>224</v>
      </c>
      <c r="AK442" s="38" t="s">
        <v>1258</v>
      </c>
      <c r="AL442" s="38"/>
      <c r="AM442" s="41" t="s">
        <v>1258</v>
      </c>
      <c r="AN442" s="38" t="b">
        <f t="shared" si="413"/>
        <v>1</v>
      </c>
      <c r="AO442" s="42">
        <v>1300000.0</v>
      </c>
      <c r="AP442" s="215" t="b">
        <f t="shared" si="8"/>
        <v>1</v>
      </c>
      <c r="AQ442" s="211"/>
      <c r="AR442" s="216">
        <f t="shared" si="9"/>
        <v>0</v>
      </c>
      <c r="AS442" s="217">
        <f t="shared" si="10"/>
        <v>0</v>
      </c>
      <c r="AT442" s="218">
        <f t="shared" si="11"/>
        <v>0</v>
      </c>
      <c r="AU442" s="453"/>
      <c r="AV442" s="46"/>
      <c r="AW442" s="46"/>
      <c r="AX442" s="46"/>
      <c r="AY442" s="46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56"/>
      <c r="BW442" s="56"/>
      <c r="BX442" s="56"/>
      <c r="BY442" s="56"/>
      <c r="BZ442" s="56"/>
      <c r="CA442" s="56"/>
      <c r="CB442" s="56"/>
      <c r="CC442" s="56"/>
      <c r="CD442" s="56"/>
    </row>
    <row r="443" ht="22.5" customHeight="1">
      <c r="A443" s="170">
        <f t="shared" si="12"/>
        <v>438</v>
      </c>
      <c r="B443" s="173" t="s">
        <v>3013</v>
      </c>
      <c r="C443" s="182" t="str">
        <f t="array" ref="C443">_xlfn.XLOOKUP(G443,DATABASE!$A$2:$A$806,DATABASE!$B$2:$B$806)</f>
        <v>Payment Point KB Sistem Administrasi Manunggal Satu Atap Tuban, Jl Teuku Umar,Tuban,03,KB Tuban</v>
      </c>
      <c r="D443" s="184" t="str">
        <f t="array" ref="D443">_xlfn.XLOOKUP(G443,DATABASE!$A$2:$A$808,DATABASE!$C$2:$C$808)</f>
        <v>PAYMENT POINT</v>
      </c>
      <c r="E443" s="184" t="s">
        <v>351</v>
      </c>
      <c r="F443" s="184" t="s">
        <v>243</v>
      </c>
      <c r="G443" s="184" t="s">
        <v>2718</v>
      </c>
      <c r="H443" s="184">
        <v>202512.0</v>
      </c>
      <c r="I443" s="184" t="s">
        <v>461</v>
      </c>
      <c r="J443" s="182"/>
      <c r="K443" s="184"/>
      <c r="L443" s="294" t="s">
        <v>2720</v>
      </c>
      <c r="M443" s="295" t="s">
        <v>3232</v>
      </c>
      <c r="N443" s="191"/>
      <c r="O443" s="192">
        <v>1.88061</v>
      </c>
      <c r="P443" s="194"/>
      <c r="Q443" s="195">
        <f t="shared" ref="Q443:R443" si="495">(O443*24*3600*30/8)/100000</f>
        <v>6.0931764</v>
      </c>
      <c r="R443" s="195">
        <f t="shared" si="495"/>
        <v>0</v>
      </c>
      <c r="S443" s="200">
        <v>0.0</v>
      </c>
      <c r="T443" s="201">
        <f t="shared" si="14"/>
        <v>1</v>
      </c>
      <c r="U443" s="201">
        <v>0.99</v>
      </c>
      <c r="V443" s="182">
        <v>720.0</v>
      </c>
      <c r="W443" s="182">
        <f t="shared" si="3"/>
        <v>0</v>
      </c>
      <c r="X443" s="203" t="s">
        <v>291</v>
      </c>
      <c r="Y443" s="204">
        <v>2319819.0</v>
      </c>
      <c r="Z443" s="182"/>
      <c r="AA443" s="182"/>
      <c r="AB443" s="182"/>
      <c r="AC443" s="182"/>
      <c r="AD443" s="182"/>
      <c r="AE443" s="206">
        <f t="shared" si="151"/>
        <v>2319819</v>
      </c>
      <c r="AF443" s="207">
        <f t="shared" si="5"/>
        <v>2319819</v>
      </c>
      <c r="AG443" s="184"/>
      <c r="AH443" s="184"/>
      <c r="AI443" s="184"/>
      <c r="AJ443" s="390" t="s">
        <v>2718</v>
      </c>
      <c r="AK443" s="38" t="s">
        <v>461</v>
      </c>
      <c r="AL443" s="38"/>
      <c r="AM443" s="41" t="s">
        <v>461</v>
      </c>
      <c r="AN443" s="38" t="b">
        <f t="shared" si="413"/>
        <v>1</v>
      </c>
      <c r="AO443" s="42">
        <v>2319819.0</v>
      </c>
      <c r="AP443" s="215" t="b">
        <f t="shared" si="8"/>
        <v>1</v>
      </c>
      <c r="AQ443" s="211"/>
      <c r="AR443" s="216">
        <f t="shared" si="9"/>
        <v>0</v>
      </c>
      <c r="AS443" s="217">
        <f t="shared" si="10"/>
        <v>0</v>
      </c>
      <c r="AT443" s="218">
        <f t="shared" si="11"/>
        <v>0</v>
      </c>
      <c r="AU443" s="453"/>
      <c r="AV443" s="46"/>
      <c r="AW443" s="46"/>
      <c r="AX443" s="46"/>
      <c r="AY443" s="46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56"/>
      <c r="BW443" s="56"/>
      <c r="BX443" s="56"/>
      <c r="BY443" s="56"/>
      <c r="BZ443" s="56"/>
      <c r="CA443" s="56"/>
      <c r="CB443" s="56"/>
      <c r="CC443" s="56"/>
      <c r="CD443" s="56"/>
    </row>
    <row r="444" ht="22.5" customHeight="1">
      <c r="A444" s="170">
        <f t="shared" si="12"/>
        <v>439</v>
      </c>
      <c r="B444" s="173" t="s">
        <v>3013</v>
      </c>
      <c r="C444" s="182" t="str">
        <f t="array" ref="C444">_xlfn.XLOOKUP(G444,DATABASE!$A$2:$A$806,DATABASE!$B$2:$B$806)</f>
        <v>ATM Sistem Administrasi Manunggal Satu Atap Tuban, Jl. Teuku Umar 19 Tuban</v>
      </c>
      <c r="D444" s="184" t="str">
        <f t="array" ref="D444">_xlfn.XLOOKUP(G444,DATABASE!$A$2:$A$808,DATABASE!$C$2:$C$808)</f>
        <v>ATM</v>
      </c>
      <c r="E444" s="184" t="s">
        <v>351</v>
      </c>
      <c r="F444" s="184" t="s">
        <v>243</v>
      </c>
      <c r="G444" s="184" t="s">
        <v>838</v>
      </c>
      <c r="H444" s="184">
        <v>202512.0</v>
      </c>
      <c r="I444" s="184" t="s">
        <v>1258</v>
      </c>
      <c r="J444" s="182"/>
      <c r="K444" s="184"/>
      <c r="L444" s="294" t="s">
        <v>840</v>
      </c>
      <c r="M444" s="295" t="s">
        <v>3248</v>
      </c>
      <c r="N444" s="191"/>
      <c r="O444" s="192">
        <v>38.64</v>
      </c>
      <c r="P444" s="194"/>
      <c r="Q444" s="195">
        <f t="shared" ref="Q444:R444" si="496">(O444*24*3600*30/8)/100000</f>
        <v>125.1936</v>
      </c>
      <c r="R444" s="195">
        <f t="shared" si="496"/>
        <v>0</v>
      </c>
      <c r="S444" s="200">
        <v>0.0</v>
      </c>
      <c r="T444" s="201">
        <f t="shared" si="14"/>
        <v>1</v>
      </c>
      <c r="U444" s="201">
        <v>0.99</v>
      </c>
      <c r="V444" s="182">
        <v>720.0</v>
      </c>
      <c r="W444" s="182">
        <f t="shared" si="3"/>
        <v>0</v>
      </c>
      <c r="X444" s="203" t="s">
        <v>291</v>
      </c>
      <c r="Y444" s="204">
        <v>1300000.0</v>
      </c>
      <c r="Z444" s="182"/>
      <c r="AA444" s="182"/>
      <c r="AB444" s="182"/>
      <c r="AC444" s="182"/>
      <c r="AD444" s="182"/>
      <c r="AE444" s="206">
        <f t="shared" si="151"/>
        <v>1300000</v>
      </c>
      <c r="AF444" s="207">
        <f t="shared" si="5"/>
        <v>1300000</v>
      </c>
      <c r="AG444" s="184"/>
      <c r="AH444" s="184"/>
      <c r="AI444" s="184"/>
      <c r="AJ444" s="390" t="s">
        <v>838</v>
      </c>
      <c r="AK444" s="38" t="s">
        <v>1258</v>
      </c>
      <c r="AL444" s="38"/>
      <c r="AM444" s="41" t="s">
        <v>1258</v>
      </c>
      <c r="AN444" s="38" t="b">
        <f t="shared" si="413"/>
        <v>1</v>
      </c>
      <c r="AO444" s="42">
        <v>1300000.0</v>
      </c>
      <c r="AP444" s="215" t="b">
        <f t="shared" si="8"/>
        <v>1</v>
      </c>
      <c r="AQ444" s="211"/>
      <c r="AR444" s="216">
        <f t="shared" si="9"/>
        <v>0</v>
      </c>
      <c r="AS444" s="217">
        <f t="shared" si="10"/>
        <v>0</v>
      </c>
      <c r="AT444" s="218">
        <f t="shared" si="11"/>
        <v>0</v>
      </c>
      <c r="AU444" s="453"/>
      <c r="AV444" s="46"/>
      <c r="AW444" s="46"/>
      <c r="AX444" s="46"/>
      <c r="AY444" s="46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56"/>
      <c r="BW444" s="56"/>
      <c r="BX444" s="56"/>
      <c r="BY444" s="56"/>
      <c r="BZ444" s="56"/>
      <c r="CA444" s="56"/>
      <c r="CB444" s="56"/>
      <c r="CC444" s="56"/>
      <c r="CD444" s="56"/>
    </row>
    <row r="445" ht="22.5" customHeight="1">
      <c r="A445" s="170">
        <f t="shared" si="12"/>
        <v>440</v>
      </c>
      <c r="B445" s="173" t="s">
        <v>3018</v>
      </c>
      <c r="C445" s="182" t="str">
        <f t="array" ref="C445">_xlfn.XLOOKUP(G445,DATABASE!$A$2:$A$806,DATABASE!$B$2:$B$806)</f>
        <v>Cabang Sumenep, JL.Trunojoyo No.49 Sumenep</v>
      </c>
      <c r="D445" s="184" t="str">
        <f t="array" ref="D445">_xlfn.XLOOKUP(G445,DATABASE!$A$2:$A$808,DATABASE!$C$2:$C$808)</f>
        <v>CABANG</v>
      </c>
      <c r="E445" s="184" t="s">
        <v>351</v>
      </c>
      <c r="F445" s="184" t="s">
        <v>243</v>
      </c>
      <c r="G445" s="184" t="s">
        <v>842</v>
      </c>
      <c r="H445" s="184">
        <v>202512.0</v>
      </c>
      <c r="I445" s="184" t="s">
        <v>575</v>
      </c>
      <c r="J445" s="182"/>
      <c r="K445" s="184"/>
      <c r="L445" s="294" t="s">
        <v>840</v>
      </c>
      <c r="M445" s="295" t="s">
        <v>3248</v>
      </c>
      <c r="N445" s="191"/>
      <c r="O445" s="192">
        <v>96.38</v>
      </c>
      <c r="P445" s="194"/>
      <c r="Q445" s="195">
        <f t="shared" ref="Q445:R445" si="497">(O445*24*3600*30/8)/100000</f>
        <v>312.2712</v>
      </c>
      <c r="R445" s="195">
        <f t="shared" si="497"/>
        <v>0</v>
      </c>
      <c r="S445" s="200">
        <v>0.0</v>
      </c>
      <c r="T445" s="201">
        <f t="shared" si="14"/>
        <v>1</v>
      </c>
      <c r="U445" s="201">
        <v>0.99</v>
      </c>
      <c r="V445" s="182">
        <v>720.0</v>
      </c>
      <c r="W445" s="182">
        <f t="shared" si="3"/>
        <v>0</v>
      </c>
      <c r="X445" s="203" t="s">
        <v>291</v>
      </c>
      <c r="Y445" s="204">
        <v>3671171.0</v>
      </c>
      <c r="Z445" s="182"/>
      <c r="AA445" s="182"/>
      <c r="AB445" s="182"/>
      <c r="AC445" s="182"/>
      <c r="AD445" s="182"/>
      <c r="AE445" s="206">
        <f t="shared" si="151"/>
        <v>3671171</v>
      </c>
      <c r="AF445" s="207">
        <f t="shared" si="5"/>
        <v>3671171</v>
      </c>
      <c r="AG445" s="207">
        <v>1.8236758E7</v>
      </c>
      <c r="AH445" s="184"/>
      <c r="AI445" s="184"/>
      <c r="AJ445" s="390" t="s">
        <v>842</v>
      </c>
      <c r="AK445" s="38" t="s">
        <v>575</v>
      </c>
      <c r="AL445" s="538"/>
      <c r="AM445" s="38" t="s">
        <v>575</v>
      </c>
      <c r="AN445" s="38" t="b">
        <f t="shared" si="413"/>
        <v>1</v>
      </c>
      <c r="AO445" s="42">
        <v>3671171.0</v>
      </c>
      <c r="AP445" s="215" t="b">
        <f t="shared" si="8"/>
        <v>1</v>
      </c>
      <c r="AQ445" s="211"/>
      <c r="AR445" s="216">
        <f t="shared" si="9"/>
        <v>0</v>
      </c>
      <c r="AS445" s="217">
        <f t="shared" si="10"/>
        <v>0</v>
      </c>
      <c r="AT445" s="218">
        <f t="shared" si="11"/>
        <v>0</v>
      </c>
      <c r="AU445" s="453"/>
      <c r="AV445" s="46"/>
      <c r="AW445" s="46"/>
      <c r="AX445" s="46"/>
      <c r="AY445" s="46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56"/>
      <c r="BW445" s="56"/>
      <c r="BX445" s="56"/>
      <c r="BY445" s="56"/>
      <c r="BZ445" s="56"/>
      <c r="CA445" s="56"/>
      <c r="CB445" s="56"/>
      <c r="CC445" s="56"/>
      <c r="CD445" s="56"/>
    </row>
    <row r="446" ht="22.5" customHeight="1">
      <c r="A446" s="170">
        <f t="shared" si="12"/>
        <v>441</v>
      </c>
      <c r="B446" s="173" t="s">
        <v>3018</v>
      </c>
      <c r="C446" s="182" t="str">
        <f t="array" ref="C446">_xlfn.XLOOKUP(G446,DATABASE!$A$2:$A$806,DATABASE!$B$2:$B$806)</f>
        <v>Capem Pragaan, Jl. Raya Pragaan Sumenep</v>
      </c>
      <c r="D446" s="184" t="str">
        <f t="array" ref="D446">_xlfn.XLOOKUP(G446,DATABASE!$A$2:$A$808,DATABASE!$C$2:$C$808)</f>
        <v>CAPEM</v>
      </c>
      <c r="E446" s="184" t="s">
        <v>351</v>
      </c>
      <c r="F446" s="184" t="s">
        <v>243</v>
      </c>
      <c r="G446" s="184" t="s">
        <v>1523</v>
      </c>
      <c r="H446" s="184">
        <v>202512.0</v>
      </c>
      <c r="I446" s="184" t="s">
        <v>753</v>
      </c>
      <c r="J446" s="182"/>
      <c r="K446" s="184"/>
      <c r="L446" s="294" t="s">
        <v>1525</v>
      </c>
      <c r="M446" s="303">
        <v>45232.0</v>
      </c>
      <c r="N446" s="191"/>
      <c r="O446" s="192">
        <v>13.19</v>
      </c>
      <c r="P446" s="194"/>
      <c r="Q446" s="195">
        <f t="shared" ref="Q446:R446" si="498">(O446*24*3600*30/8)/100000</f>
        <v>42.7356</v>
      </c>
      <c r="R446" s="195">
        <f t="shared" si="498"/>
        <v>0</v>
      </c>
      <c r="S446" s="376">
        <v>0.5</v>
      </c>
      <c r="T446" s="201">
        <f t="shared" si="14"/>
        <v>0.9993055556</v>
      </c>
      <c r="U446" s="201">
        <v>0.99</v>
      </c>
      <c r="V446" s="182">
        <v>720.0</v>
      </c>
      <c r="W446" s="182">
        <f t="shared" si="3"/>
        <v>0</v>
      </c>
      <c r="X446" s="203" t="s">
        <v>291</v>
      </c>
      <c r="Y446" s="204">
        <v>2792792.0</v>
      </c>
      <c r="Z446" s="182"/>
      <c r="AA446" s="182"/>
      <c r="AB446" s="182"/>
      <c r="AC446" s="182"/>
      <c r="AD446" s="182"/>
      <c r="AE446" s="206">
        <f t="shared" si="151"/>
        <v>2792792</v>
      </c>
      <c r="AF446" s="207">
        <f t="shared" si="5"/>
        <v>2792792</v>
      </c>
      <c r="AG446" s="184"/>
      <c r="AH446" s="184"/>
      <c r="AI446" s="428"/>
      <c r="AJ446" s="390" t="s">
        <v>1523</v>
      </c>
      <c r="AK446" s="38" t="s">
        <v>753</v>
      </c>
      <c r="AL446" s="538"/>
      <c r="AM446" s="41" t="s">
        <v>753</v>
      </c>
      <c r="AN446" s="38" t="b">
        <f>AM446=AM446</f>
        <v>1</v>
      </c>
      <c r="AO446" s="42">
        <v>2792792.0</v>
      </c>
      <c r="AP446" s="215" t="b">
        <f t="shared" si="8"/>
        <v>1</v>
      </c>
      <c r="AQ446" s="211"/>
      <c r="AR446" s="216">
        <f t="shared" si="9"/>
        <v>0</v>
      </c>
      <c r="AS446" s="217">
        <f t="shared" si="10"/>
        <v>0</v>
      </c>
      <c r="AT446" s="218">
        <f t="shared" si="11"/>
        <v>0</v>
      </c>
      <c r="AU446" s="455" t="s">
        <v>1869</v>
      </c>
      <c r="AV446" s="46"/>
      <c r="AW446" s="46"/>
      <c r="AX446" s="46"/>
      <c r="AY446" s="46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56"/>
      <c r="BW446" s="56"/>
      <c r="BX446" s="56"/>
      <c r="BY446" s="56"/>
      <c r="BZ446" s="56"/>
      <c r="CA446" s="56"/>
      <c r="CB446" s="56"/>
      <c r="CC446" s="56"/>
      <c r="CD446" s="56"/>
    </row>
    <row r="447" ht="22.5" customHeight="1">
      <c r="A447" s="170">
        <f t="shared" si="12"/>
        <v>442</v>
      </c>
      <c r="B447" s="173" t="s">
        <v>3018</v>
      </c>
      <c r="C447" s="182" t="str">
        <f t="array" ref="C447">_xlfn.XLOOKUP(G447,DATABASE!$A$2:$A$806,DATABASE!$B$2:$B$806)</f>
        <v>Kantor Kas RSUD, Jl. Dr Cipto 42 Sumenep</v>
      </c>
      <c r="D447" s="184" t="str">
        <f t="array" ref="D447">_xlfn.XLOOKUP(G447,DATABASE!$A$2:$A$808,DATABASE!$C$2:$C$808)</f>
        <v>KANTOR KAS</v>
      </c>
      <c r="E447" s="184" t="s">
        <v>351</v>
      </c>
      <c r="F447" s="184" t="s">
        <v>243</v>
      </c>
      <c r="G447" s="184" t="s">
        <v>652</v>
      </c>
      <c r="H447" s="184">
        <v>202512.0</v>
      </c>
      <c r="I447" s="184" t="s">
        <v>461</v>
      </c>
      <c r="J447" s="182"/>
      <c r="K447" s="184"/>
      <c r="L447" s="294" t="s">
        <v>654</v>
      </c>
      <c r="M447" s="303">
        <v>43745.0</v>
      </c>
      <c r="N447" s="191"/>
      <c r="O447" s="192">
        <v>0.77288</v>
      </c>
      <c r="P447" s="194"/>
      <c r="Q447" s="195">
        <f t="shared" ref="Q447:R447" si="499">(O447*24*3600*30/8)/100000</f>
        <v>2.5041312</v>
      </c>
      <c r="R447" s="195">
        <f t="shared" si="499"/>
        <v>0</v>
      </c>
      <c r="S447" s="200">
        <v>0.0</v>
      </c>
      <c r="T447" s="201">
        <f t="shared" si="14"/>
        <v>1</v>
      </c>
      <c r="U447" s="201">
        <v>0.99</v>
      </c>
      <c r="V447" s="182">
        <v>720.0</v>
      </c>
      <c r="W447" s="182">
        <f t="shared" si="3"/>
        <v>0</v>
      </c>
      <c r="X447" s="203" t="s">
        <v>291</v>
      </c>
      <c r="Y447" s="204">
        <v>2319819.0</v>
      </c>
      <c r="Z447" s="182"/>
      <c r="AA447" s="182"/>
      <c r="AB447" s="182"/>
      <c r="AC447" s="182"/>
      <c r="AD447" s="182"/>
      <c r="AE447" s="206">
        <f t="shared" si="151"/>
        <v>2319819</v>
      </c>
      <c r="AF447" s="207">
        <f t="shared" si="5"/>
        <v>2319819</v>
      </c>
      <c r="AG447" s="184"/>
      <c r="AH447" s="184"/>
      <c r="AI447" s="184"/>
      <c r="AJ447" s="390" t="s">
        <v>652</v>
      </c>
      <c r="AK447" s="38" t="s">
        <v>461</v>
      </c>
      <c r="AL447" s="38"/>
      <c r="AM447" s="41" t="s">
        <v>461</v>
      </c>
      <c r="AN447" s="38" t="b">
        <f t="shared" ref="AN447:AN559" si="501">AM447=AK447</f>
        <v>1</v>
      </c>
      <c r="AO447" s="42">
        <v>2319819.0</v>
      </c>
      <c r="AP447" s="215" t="b">
        <f t="shared" si="8"/>
        <v>1</v>
      </c>
      <c r="AQ447" s="211"/>
      <c r="AR447" s="216">
        <f t="shared" si="9"/>
        <v>0</v>
      </c>
      <c r="AS447" s="217">
        <f t="shared" si="10"/>
        <v>0</v>
      </c>
      <c r="AT447" s="218">
        <f t="shared" si="11"/>
        <v>0</v>
      </c>
      <c r="AU447" s="453"/>
      <c r="AV447" s="46"/>
      <c r="AW447" s="46"/>
      <c r="AX447" s="46"/>
      <c r="AY447" s="46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5"/>
      <c r="BU447" s="35"/>
      <c r="BV447" s="56"/>
      <c r="BW447" s="56"/>
      <c r="BX447" s="56"/>
      <c r="BY447" s="56"/>
      <c r="BZ447" s="56"/>
      <c r="CA447" s="56"/>
      <c r="CB447" s="56"/>
      <c r="CC447" s="56"/>
      <c r="CD447" s="56"/>
    </row>
    <row r="448" ht="22.5" customHeight="1">
      <c r="A448" s="170">
        <f t="shared" si="12"/>
        <v>443</v>
      </c>
      <c r="B448" s="173" t="s">
        <v>3018</v>
      </c>
      <c r="C448" s="182" t="str">
        <f t="array" ref="C448">_xlfn.XLOOKUP(G448,DATABASE!$A$2:$A$806,DATABASE!$B$2:$B$806)</f>
        <v>Host To Host Online Badan Pend Pengelola Keuangan &amp; Aset, Jl Kamboja,29,2, Sumenep</v>
      </c>
      <c r="D448" s="184" t="str">
        <f t="array" ref="D448">_xlfn.XLOOKUP(G448,DATABASE!$A$2:$A$808,DATABASE!$C$2:$C$808)</f>
        <v>H2H</v>
      </c>
      <c r="E448" s="184" t="s">
        <v>351</v>
      </c>
      <c r="F448" s="184" t="s">
        <v>243</v>
      </c>
      <c r="G448" s="184" t="s">
        <v>655</v>
      </c>
      <c r="H448" s="184">
        <v>202512.0</v>
      </c>
      <c r="I448" s="184" t="s">
        <v>461</v>
      </c>
      <c r="J448" s="182"/>
      <c r="K448" s="184"/>
      <c r="L448" s="294" t="s">
        <v>654</v>
      </c>
      <c r="M448" s="303">
        <v>43745.0</v>
      </c>
      <c r="N448" s="191"/>
      <c r="O448" s="192">
        <v>5.54</v>
      </c>
      <c r="P448" s="194"/>
      <c r="Q448" s="195">
        <f t="shared" ref="Q448:R448" si="500">(O448*24*3600*30/8)/100000</f>
        <v>17.9496</v>
      </c>
      <c r="R448" s="195">
        <f t="shared" si="500"/>
        <v>0</v>
      </c>
      <c r="S448" s="200">
        <v>0.0</v>
      </c>
      <c r="T448" s="201">
        <f t="shared" si="14"/>
        <v>1</v>
      </c>
      <c r="U448" s="201">
        <v>0.99</v>
      </c>
      <c r="V448" s="182">
        <v>720.0</v>
      </c>
      <c r="W448" s="182">
        <f t="shared" si="3"/>
        <v>0</v>
      </c>
      <c r="X448" s="203" t="s">
        <v>291</v>
      </c>
      <c r="Y448" s="204">
        <v>2319819.0</v>
      </c>
      <c r="Z448" s="182"/>
      <c r="AA448" s="182"/>
      <c r="AB448" s="182"/>
      <c r="AC448" s="182"/>
      <c r="AD448" s="182"/>
      <c r="AE448" s="206">
        <f t="shared" si="151"/>
        <v>2319819</v>
      </c>
      <c r="AF448" s="207">
        <f t="shared" si="5"/>
        <v>2319819</v>
      </c>
      <c r="AG448" s="184"/>
      <c r="AH448" s="184"/>
      <c r="AI448" s="184"/>
      <c r="AJ448" s="390" t="s">
        <v>655</v>
      </c>
      <c r="AK448" s="38" t="s">
        <v>461</v>
      </c>
      <c r="AL448" s="38"/>
      <c r="AM448" s="41" t="s">
        <v>461</v>
      </c>
      <c r="AN448" s="38" t="b">
        <f t="shared" si="501"/>
        <v>1</v>
      </c>
      <c r="AO448" s="42">
        <v>2319819.0</v>
      </c>
      <c r="AP448" s="215" t="b">
        <f t="shared" si="8"/>
        <v>1</v>
      </c>
      <c r="AQ448" s="211"/>
      <c r="AR448" s="216">
        <f t="shared" si="9"/>
        <v>0</v>
      </c>
      <c r="AS448" s="217">
        <f t="shared" si="10"/>
        <v>0</v>
      </c>
      <c r="AT448" s="218">
        <f t="shared" si="11"/>
        <v>0</v>
      </c>
      <c r="AU448" s="453"/>
      <c r="AV448" s="46"/>
      <c r="AW448" s="46"/>
      <c r="AX448" s="46"/>
      <c r="AY448" s="46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56"/>
      <c r="BW448" s="56"/>
      <c r="BX448" s="56"/>
      <c r="BY448" s="56"/>
      <c r="BZ448" s="56"/>
      <c r="CA448" s="56"/>
      <c r="CB448" s="56"/>
      <c r="CC448" s="56"/>
      <c r="CD448" s="56"/>
    </row>
    <row r="449" ht="22.5" customHeight="1">
      <c r="A449" s="170">
        <f t="shared" si="12"/>
        <v>444</v>
      </c>
      <c r="B449" s="173" t="s">
        <v>3018</v>
      </c>
      <c r="C449" s="182" t="str">
        <f t="array" ref="C449">_xlfn.XLOOKUP(G449,DATABASE!$A$2:$A$806,DATABASE!$B$2:$B$806)</f>
        <v>Samsat Online Capem Pragaan, Jl Raya Pragaan, Sumenep</v>
      </c>
      <c r="D449" s="184" t="str">
        <f t="array" ref="D449">_xlfn.XLOOKUP(G449,DATABASE!$A$2:$A$808,DATABASE!$C$2:$C$808)</f>
        <v>SAMSAT ONLINE</v>
      </c>
      <c r="E449" s="184" t="s">
        <v>351</v>
      </c>
      <c r="F449" s="184" t="s">
        <v>243</v>
      </c>
      <c r="G449" s="184" t="s">
        <v>592</v>
      </c>
      <c r="H449" s="184">
        <v>202512.0</v>
      </c>
      <c r="I449" s="184" t="s">
        <v>480</v>
      </c>
      <c r="J449" s="182"/>
      <c r="K449" s="184"/>
      <c r="L449" s="294" t="s">
        <v>594</v>
      </c>
      <c r="M449" s="295" t="s">
        <v>1179</v>
      </c>
      <c r="N449" s="191"/>
      <c r="O449" s="192">
        <v>0.02094</v>
      </c>
      <c r="P449" s="194"/>
      <c r="Q449" s="195">
        <f t="shared" ref="Q449:R449" si="502">(O449*24*3600*30/8)/100000</f>
        <v>0.0678456</v>
      </c>
      <c r="R449" s="195">
        <f t="shared" si="502"/>
        <v>0</v>
      </c>
      <c r="S449" s="200">
        <v>0.0</v>
      </c>
      <c r="T449" s="201">
        <f t="shared" si="14"/>
        <v>1</v>
      </c>
      <c r="U449" s="201">
        <v>0.99</v>
      </c>
      <c r="V449" s="182">
        <v>720.0</v>
      </c>
      <c r="W449" s="182">
        <f t="shared" si="3"/>
        <v>0</v>
      </c>
      <c r="X449" s="203" t="s">
        <v>291</v>
      </c>
      <c r="Y449" s="204">
        <v>1950000.0</v>
      </c>
      <c r="Z449" s="182"/>
      <c r="AA449" s="182"/>
      <c r="AB449" s="182"/>
      <c r="AC449" s="182"/>
      <c r="AD449" s="182"/>
      <c r="AE449" s="206">
        <f t="shared" si="151"/>
        <v>1950000</v>
      </c>
      <c r="AF449" s="207">
        <f t="shared" si="5"/>
        <v>1950000</v>
      </c>
      <c r="AG449" s="184"/>
      <c r="AH449" s="184"/>
      <c r="AI449" s="184"/>
      <c r="AJ449" s="390" t="s">
        <v>592</v>
      </c>
      <c r="AK449" s="38" t="s">
        <v>480</v>
      </c>
      <c r="AL449" s="38"/>
      <c r="AM449" s="38" t="str">
        <f>VLOOKUP(AJ449,'[1]Master Jaringan Des 2025(792)'!$D$2:$E$795,2,0)</f>
        <v>#REF!</v>
      </c>
      <c r="AN449" s="38" t="str">
        <f t="shared" si="501"/>
        <v>#REF!</v>
      </c>
      <c r="AO449" s="42">
        <v>1950000.0</v>
      </c>
      <c r="AP449" s="215" t="b">
        <f t="shared" si="8"/>
        <v>1</v>
      </c>
      <c r="AQ449" s="211"/>
      <c r="AR449" s="216">
        <f t="shared" si="9"/>
        <v>0</v>
      </c>
      <c r="AS449" s="217">
        <f t="shared" si="10"/>
        <v>0</v>
      </c>
      <c r="AT449" s="218">
        <f t="shared" si="11"/>
        <v>0</v>
      </c>
      <c r="AU449" s="453"/>
      <c r="AV449" s="46"/>
      <c r="AW449" s="46"/>
      <c r="AX449" s="46"/>
      <c r="AY449" s="46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56"/>
      <c r="BW449" s="56"/>
      <c r="BX449" s="56"/>
      <c r="BY449" s="56"/>
      <c r="BZ449" s="56"/>
      <c r="CA449" s="56"/>
      <c r="CB449" s="56"/>
      <c r="CC449" s="56"/>
      <c r="CD449" s="56"/>
    </row>
    <row r="450" ht="22.5" customHeight="1">
      <c r="A450" s="170">
        <f t="shared" si="12"/>
        <v>445</v>
      </c>
      <c r="B450" s="173" t="s">
        <v>3018</v>
      </c>
      <c r="C450" s="182" t="str">
        <f t="array" ref="C450">_xlfn.XLOOKUP(G450,DATABASE!$A$2:$A$806,DATABASE!$B$2:$B$806)</f>
        <v>Host To Host SP2D Online Kab Sumenep Jl.Dr.Cipto No.33 Ds.Kolor Sumenep</v>
      </c>
      <c r="D450" s="184" t="str">
        <f t="array" ref="D450">_xlfn.XLOOKUP(G450,DATABASE!$A$2:$A$808,DATABASE!$C$2:$C$808)</f>
        <v>H2H</v>
      </c>
      <c r="E450" s="184" t="s">
        <v>351</v>
      </c>
      <c r="F450" s="184" t="s">
        <v>243</v>
      </c>
      <c r="G450" s="184" t="s">
        <v>596</v>
      </c>
      <c r="H450" s="184">
        <v>202512.0</v>
      </c>
      <c r="I450" s="184" t="s">
        <v>461</v>
      </c>
      <c r="J450" s="182"/>
      <c r="K450" s="184"/>
      <c r="L450" s="294" t="s">
        <v>594</v>
      </c>
      <c r="M450" s="295" t="s">
        <v>1179</v>
      </c>
      <c r="N450" s="191"/>
      <c r="O450" s="192">
        <v>1.2847</v>
      </c>
      <c r="P450" s="194"/>
      <c r="Q450" s="195">
        <f t="shared" ref="Q450:R450" si="503">(O450*24*3600*30/8)/100000</f>
        <v>4.162428</v>
      </c>
      <c r="R450" s="195">
        <f t="shared" si="503"/>
        <v>0</v>
      </c>
      <c r="S450" s="200">
        <v>0.0</v>
      </c>
      <c r="T450" s="201">
        <f t="shared" si="14"/>
        <v>1</v>
      </c>
      <c r="U450" s="201">
        <v>0.99</v>
      </c>
      <c r="V450" s="182">
        <v>720.0</v>
      </c>
      <c r="W450" s="182">
        <f t="shared" si="3"/>
        <v>0</v>
      </c>
      <c r="X450" s="203" t="s">
        <v>291</v>
      </c>
      <c r="Y450" s="204">
        <v>2319819.0</v>
      </c>
      <c r="Z450" s="182"/>
      <c r="AA450" s="182"/>
      <c r="AB450" s="182"/>
      <c r="AC450" s="182"/>
      <c r="AD450" s="182"/>
      <c r="AE450" s="206">
        <f t="shared" si="151"/>
        <v>2319819</v>
      </c>
      <c r="AF450" s="207">
        <f t="shared" si="5"/>
        <v>2319819</v>
      </c>
      <c r="AG450" s="184"/>
      <c r="AH450" s="184" t="s">
        <v>276</v>
      </c>
      <c r="AI450" s="184"/>
      <c r="AJ450" s="390" t="s">
        <v>596</v>
      </c>
      <c r="AK450" s="38" t="s">
        <v>461</v>
      </c>
      <c r="AL450" s="38"/>
      <c r="AM450" s="41" t="s">
        <v>461</v>
      </c>
      <c r="AN450" s="38" t="b">
        <f t="shared" si="501"/>
        <v>1</v>
      </c>
      <c r="AO450" s="42">
        <v>2319819.0</v>
      </c>
      <c r="AP450" s="215" t="b">
        <f t="shared" si="8"/>
        <v>1</v>
      </c>
      <c r="AQ450" s="211"/>
      <c r="AR450" s="216">
        <f t="shared" si="9"/>
        <v>0</v>
      </c>
      <c r="AS450" s="217">
        <f t="shared" si="10"/>
        <v>0</v>
      </c>
      <c r="AT450" s="218">
        <f t="shared" si="11"/>
        <v>0</v>
      </c>
      <c r="AU450" s="453"/>
      <c r="AV450" s="46"/>
      <c r="AW450" s="46"/>
      <c r="AX450" s="46"/>
      <c r="AY450" s="46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56"/>
      <c r="BW450" s="56"/>
      <c r="BX450" s="56"/>
      <c r="BY450" s="56"/>
      <c r="BZ450" s="56"/>
      <c r="CA450" s="56"/>
      <c r="CB450" s="56"/>
      <c r="CC450" s="56"/>
      <c r="CD450" s="56"/>
    </row>
    <row r="451" ht="22.5" customHeight="1">
      <c r="A451" s="170">
        <f t="shared" si="12"/>
        <v>446</v>
      </c>
      <c r="B451" s="173" t="s">
        <v>3018</v>
      </c>
      <c r="C451" s="182" t="str">
        <f t="array" ref="C451">_xlfn.XLOOKUP(G451,DATABASE!$A$2:$A$806,DATABASE!$B$2:$B$806)</f>
        <v>Capem Lenteng, Raya Lenteng Sumenep</v>
      </c>
      <c r="D451" s="184" t="str">
        <f t="array" ref="D451">_xlfn.XLOOKUP(G451,DATABASE!$A$2:$A$808,DATABASE!$C$2:$C$808)</f>
        <v>CAPEM</v>
      </c>
      <c r="E451" s="184" t="s">
        <v>351</v>
      </c>
      <c r="F451" s="184" t="s">
        <v>243</v>
      </c>
      <c r="G451" s="184" t="s">
        <v>930</v>
      </c>
      <c r="H451" s="184">
        <v>202512.0</v>
      </c>
      <c r="I451" s="184" t="s">
        <v>753</v>
      </c>
      <c r="J451" s="182"/>
      <c r="K451" s="184"/>
      <c r="L451" s="294" t="s">
        <v>932</v>
      </c>
      <c r="M451" s="295" t="s">
        <v>731</v>
      </c>
      <c r="N451" s="191"/>
      <c r="O451" s="192">
        <v>17.87</v>
      </c>
      <c r="P451" s="194"/>
      <c r="Q451" s="195">
        <f t="shared" ref="Q451:R451" si="504">(O451*24*3600*30/8)/100000</f>
        <v>57.8988</v>
      </c>
      <c r="R451" s="195">
        <f t="shared" si="504"/>
        <v>0</v>
      </c>
      <c r="S451" s="200">
        <v>0.0</v>
      </c>
      <c r="T451" s="201">
        <f t="shared" si="14"/>
        <v>1</v>
      </c>
      <c r="U451" s="201">
        <v>0.99</v>
      </c>
      <c r="V451" s="182">
        <v>720.0</v>
      </c>
      <c r="W451" s="182">
        <f t="shared" si="3"/>
        <v>0</v>
      </c>
      <c r="X451" s="203" t="s">
        <v>291</v>
      </c>
      <c r="Y451" s="204">
        <v>2792792.0</v>
      </c>
      <c r="Z451" s="182"/>
      <c r="AA451" s="182"/>
      <c r="AB451" s="182"/>
      <c r="AC451" s="182"/>
      <c r="AD451" s="182"/>
      <c r="AE451" s="206">
        <f t="shared" si="151"/>
        <v>2792792</v>
      </c>
      <c r="AF451" s="207">
        <f t="shared" si="5"/>
        <v>2792792</v>
      </c>
      <c r="AG451" s="184"/>
      <c r="AH451" s="184"/>
      <c r="AI451" s="184"/>
      <c r="AJ451" s="390" t="s">
        <v>930</v>
      </c>
      <c r="AK451" s="38" t="s">
        <v>753</v>
      </c>
      <c r="AL451" s="38"/>
      <c r="AM451" s="41" t="s">
        <v>753</v>
      </c>
      <c r="AN451" s="38" t="b">
        <f t="shared" si="501"/>
        <v>1</v>
      </c>
      <c r="AO451" s="42">
        <v>2792792.0</v>
      </c>
      <c r="AP451" s="215" t="b">
        <f t="shared" si="8"/>
        <v>1</v>
      </c>
      <c r="AQ451" s="211"/>
      <c r="AR451" s="216">
        <f t="shared" si="9"/>
        <v>0</v>
      </c>
      <c r="AS451" s="217">
        <f t="shared" si="10"/>
        <v>0</v>
      </c>
      <c r="AT451" s="218">
        <f t="shared" si="11"/>
        <v>0</v>
      </c>
      <c r="AU451" s="453"/>
      <c r="AV451" s="46"/>
      <c r="AW451" s="46"/>
      <c r="AX451" s="46"/>
      <c r="AY451" s="46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56"/>
      <c r="BW451" s="56"/>
      <c r="BX451" s="56"/>
      <c r="BY451" s="56"/>
      <c r="BZ451" s="56"/>
      <c r="CA451" s="56"/>
      <c r="CB451" s="56"/>
      <c r="CC451" s="56"/>
      <c r="CD451" s="56"/>
    </row>
    <row r="452" ht="22.5" customHeight="1">
      <c r="A452" s="170">
        <f t="shared" si="12"/>
        <v>447</v>
      </c>
      <c r="B452" s="173" t="s">
        <v>3022</v>
      </c>
      <c r="C452" s="182" t="str">
        <f t="array" ref="C452">_xlfn.XLOOKUP(G452,DATABASE!$A$2:$A$806,DATABASE!$B$2:$B$806)</f>
        <v>Cabang Nganjuk</v>
      </c>
      <c r="D452" s="184" t="str">
        <f t="array" ref="D452">_xlfn.XLOOKUP(G452,DATABASE!$A$2:$A$808,DATABASE!$C$2:$C$808)</f>
        <v>CABANG</v>
      </c>
      <c r="E452" s="184" t="s">
        <v>351</v>
      </c>
      <c r="F452" s="184" t="s">
        <v>243</v>
      </c>
      <c r="G452" s="184" t="s">
        <v>933</v>
      </c>
      <c r="H452" s="184">
        <v>202512.0</v>
      </c>
      <c r="I452" s="184" t="s">
        <v>575</v>
      </c>
      <c r="J452" s="182"/>
      <c r="K452" s="184"/>
      <c r="L452" s="294" t="s">
        <v>932</v>
      </c>
      <c r="M452" s="295" t="s">
        <v>731</v>
      </c>
      <c r="N452" s="191"/>
      <c r="O452" s="192">
        <v>69.78</v>
      </c>
      <c r="P452" s="194"/>
      <c r="Q452" s="195">
        <f t="shared" ref="Q452:R452" si="505">(O452*24*3600*30/8)/100000</f>
        <v>226.0872</v>
      </c>
      <c r="R452" s="195">
        <f t="shared" si="505"/>
        <v>0</v>
      </c>
      <c r="S452" s="200">
        <v>0.0</v>
      </c>
      <c r="T452" s="201">
        <f t="shared" si="14"/>
        <v>1</v>
      </c>
      <c r="U452" s="201">
        <v>0.99</v>
      </c>
      <c r="V452" s="182">
        <v>720.0</v>
      </c>
      <c r="W452" s="182">
        <f t="shared" si="3"/>
        <v>0</v>
      </c>
      <c r="X452" s="203" t="s">
        <v>291</v>
      </c>
      <c r="Y452" s="204">
        <v>3671171.0</v>
      </c>
      <c r="Z452" s="182"/>
      <c r="AA452" s="182"/>
      <c r="AB452" s="182"/>
      <c r="AC452" s="182"/>
      <c r="AD452" s="182"/>
      <c r="AE452" s="206">
        <f t="shared" si="151"/>
        <v>3671171</v>
      </c>
      <c r="AF452" s="207">
        <f t="shared" si="5"/>
        <v>3671171</v>
      </c>
      <c r="AG452" s="207">
        <v>4.0461253E7</v>
      </c>
      <c r="AH452" s="184"/>
      <c r="AI452" s="184"/>
      <c r="AJ452" s="390" t="s">
        <v>933</v>
      </c>
      <c r="AK452" s="38" t="s">
        <v>575</v>
      </c>
      <c r="AL452" s="38"/>
      <c r="AM452" s="38" t="str">
        <f>VLOOKUP(AJ452,'[1]Master Jaringan Des 2025(792)'!$D$2:$E$795,2,0)</f>
        <v>#REF!</v>
      </c>
      <c r="AN452" s="38" t="str">
        <f t="shared" si="501"/>
        <v>#REF!</v>
      </c>
      <c r="AO452" s="42">
        <v>3671171.0</v>
      </c>
      <c r="AP452" s="215" t="b">
        <f t="shared" si="8"/>
        <v>1</v>
      </c>
      <c r="AQ452" s="211"/>
      <c r="AR452" s="216">
        <f t="shared" si="9"/>
        <v>0</v>
      </c>
      <c r="AS452" s="217">
        <f t="shared" si="10"/>
        <v>0</v>
      </c>
      <c r="AT452" s="218">
        <f t="shared" si="11"/>
        <v>0</v>
      </c>
      <c r="AU452" s="453"/>
      <c r="AV452" s="46"/>
      <c r="AW452" s="46"/>
      <c r="AX452" s="46"/>
      <c r="AY452" s="46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56"/>
      <c r="BW452" s="56"/>
      <c r="BX452" s="56"/>
      <c r="BY452" s="56"/>
      <c r="BZ452" s="56"/>
      <c r="CA452" s="56"/>
      <c r="CB452" s="56"/>
      <c r="CC452" s="56"/>
      <c r="CD452" s="56"/>
    </row>
    <row r="453" ht="22.5" customHeight="1">
      <c r="A453" s="170">
        <f t="shared" si="12"/>
        <v>448</v>
      </c>
      <c r="B453" s="173" t="s">
        <v>3022</v>
      </c>
      <c r="C453" s="182" t="str">
        <f t="array" ref="C453">_xlfn.XLOOKUP(G453,DATABASE!$A$2:$A$806,DATABASE!$B$2:$B$806)</f>
        <v>Capem Tanjung Anom JL A Yani Tanjunganom Nganjuk</v>
      </c>
      <c r="D453" s="184" t="str">
        <f t="array" ref="D453">_xlfn.XLOOKUP(G453,DATABASE!$A$2:$A$808,DATABASE!$C$2:$C$808)</f>
        <v>CAPEM</v>
      </c>
      <c r="E453" s="184" t="s">
        <v>351</v>
      </c>
      <c r="F453" s="184" t="s">
        <v>243</v>
      </c>
      <c r="G453" s="184" t="s">
        <v>920</v>
      </c>
      <c r="H453" s="184">
        <v>202512.0</v>
      </c>
      <c r="I453" s="184" t="s">
        <v>753</v>
      </c>
      <c r="J453" s="182"/>
      <c r="K453" s="184"/>
      <c r="L453" s="294" t="s">
        <v>922</v>
      </c>
      <c r="M453" s="303">
        <v>43719.0</v>
      </c>
      <c r="N453" s="191"/>
      <c r="O453" s="192">
        <v>63.0</v>
      </c>
      <c r="P453" s="194"/>
      <c r="Q453" s="195">
        <f t="shared" ref="Q453:R453" si="506">(O453*24*3600*30/8)/100000</f>
        <v>204.12</v>
      </c>
      <c r="R453" s="195">
        <f t="shared" si="506"/>
        <v>0</v>
      </c>
      <c r="S453" s="200">
        <v>0.0</v>
      </c>
      <c r="T453" s="201">
        <f t="shared" si="14"/>
        <v>1</v>
      </c>
      <c r="U453" s="201">
        <v>0.99</v>
      </c>
      <c r="V453" s="182">
        <v>720.0</v>
      </c>
      <c r="W453" s="182">
        <f t="shared" si="3"/>
        <v>0</v>
      </c>
      <c r="X453" s="203" t="s">
        <v>291</v>
      </c>
      <c r="Y453" s="204">
        <v>2792792.0</v>
      </c>
      <c r="Z453" s="182"/>
      <c r="AA453" s="182"/>
      <c r="AB453" s="182"/>
      <c r="AC453" s="182"/>
      <c r="AD453" s="182"/>
      <c r="AE453" s="206">
        <f t="shared" si="151"/>
        <v>2792792</v>
      </c>
      <c r="AF453" s="207">
        <f t="shared" si="5"/>
        <v>2792792</v>
      </c>
      <c r="AG453" s="184"/>
      <c r="AH453" s="184"/>
      <c r="AI453" s="184"/>
      <c r="AJ453" s="390" t="s">
        <v>920</v>
      </c>
      <c r="AK453" s="38" t="s">
        <v>753</v>
      </c>
      <c r="AL453" s="38"/>
      <c r="AM453" s="41" t="s">
        <v>753</v>
      </c>
      <c r="AN453" s="38" t="b">
        <f t="shared" si="501"/>
        <v>1</v>
      </c>
      <c r="AO453" s="42">
        <v>2792792.0</v>
      </c>
      <c r="AP453" s="215" t="b">
        <f t="shared" si="8"/>
        <v>1</v>
      </c>
      <c r="AQ453" s="211"/>
      <c r="AR453" s="216">
        <f t="shared" si="9"/>
        <v>0</v>
      </c>
      <c r="AS453" s="217">
        <f t="shared" si="10"/>
        <v>0</v>
      </c>
      <c r="AT453" s="218">
        <f t="shared" si="11"/>
        <v>0</v>
      </c>
      <c r="AU453" s="453"/>
      <c r="AV453" s="46"/>
      <c r="AW453" s="46"/>
      <c r="AX453" s="46"/>
      <c r="AY453" s="46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56"/>
      <c r="BW453" s="56"/>
      <c r="BX453" s="56"/>
      <c r="BY453" s="56"/>
      <c r="BZ453" s="56"/>
      <c r="CA453" s="56"/>
      <c r="CB453" s="56"/>
      <c r="CC453" s="56"/>
      <c r="CD453" s="56"/>
    </row>
    <row r="454" ht="22.5" customHeight="1">
      <c r="A454" s="170">
        <f t="shared" si="12"/>
        <v>449</v>
      </c>
      <c r="B454" s="173" t="s">
        <v>3022</v>
      </c>
      <c r="C454" s="182" t="str">
        <f t="array" ref="C454">_xlfn.XLOOKUP(G454,DATABASE!$A$2:$A$806,DATABASE!$B$2:$B$806)</f>
        <v>Capem Kertosono, A Yani 23, Kertosono</v>
      </c>
      <c r="D454" s="184" t="str">
        <f t="array" ref="D454">_xlfn.XLOOKUP(G454,DATABASE!$A$2:$A$808,DATABASE!$C$2:$C$808)</f>
        <v>CAPEM</v>
      </c>
      <c r="E454" s="184" t="s">
        <v>351</v>
      </c>
      <c r="F454" s="184" t="s">
        <v>243</v>
      </c>
      <c r="G454" s="184" t="s">
        <v>1094</v>
      </c>
      <c r="H454" s="184">
        <v>202512.0</v>
      </c>
      <c r="I454" s="184" t="s">
        <v>753</v>
      </c>
      <c r="J454" s="182"/>
      <c r="K454" s="184"/>
      <c r="L454" s="294" t="s">
        <v>1096</v>
      </c>
      <c r="M454" s="303">
        <v>42007.0</v>
      </c>
      <c r="N454" s="191"/>
      <c r="O454" s="192">
        <v>31.84</v>
      </c>
      <c r="P454" s="194"/>
      <c r="Q454" s="195">
        <f t="shared" ref="Q454:R454" si="507">(O454*24*3600*30/8)/100000</f>
        <v>103.1616</v>
      </c>
      <c r="R454" s="195">
        <f t="shared" si="507"/>
        <v>0</v>
      </c>
      <c r="S454" s="200">
        <v>0.0</v>
      </c>
      <c r="T454" s="201">
        <f t="shared" si="14"/>
        <v>1</v>
      </c>
      <c r="U454" s="201">
        <v>0.99</v>
      </c>
      <c r="V454" s="182">
        <v>720.0</v>
      </c>
      <c r="W454" s="182">
        <f t="shared" si="3"/>
        <v>0</v>
      </c>
      <c r="X454" s="203" t="s">
        <v>291</v>
      </c>
      <c r="Y454" s="204">
        <v>2792792.0</v>
      </c>
      <c r="Z454" s="182"/>
      <c r="AA454" s="182"/>
      <c r="AB454" s="182"/>
      <c r="AC454" s="182"/>
      <c r="AD454" s="182"/>
      <c r="AE454" s="206">
        <f t="shared" si="151"/>
        <v>2792792</v>
      </c>
      <c r="AF454" s="207">
        <f t="shared" si="5"/>
        <v>2792792</v>
      </c>
      <c r="AG454" s="184"/>
      <c r="AH454" s="184"/>
      <c r="AI454" s="184"/>
      <c r="AJ454" s="390" t="s">
        <v>1094</v>
      </c>
      <c r="AK454" s="38" t="s">
        <v>753</v>
      </c>
      <c r="AL454" s="38"/>
      <c r="AM454" s="38" t="str">
        <f t="shared" ref="AM454:AM455" si="509">VLOOKUP(AJ454,'[1]Master Jaringan Des 2025(792)'!$D$2:$E$795,2,0)</f>
        <v>#REF!</v>
      </c>
      <c r="AN454" s="38" t="str">
        <f t="shared" si="501"/>
        <v>#REF!</v>
      </c>
      <c r="AO454" s="42">
        <v>2792792.0</v>
      </c>
      <c r="AP454" s="215" t="b">
        <f t="shared" si="8"/>
        <v>1</v>
      </c>
      <c r="AQ454" s="211"/>
      <c r="AR454" s="216">
        <f t="shared" si="9"/>
        <v>0</v>
      </c>
      <c r="AS454" s="217">
        <f t="shared" si="10"/>
        <v>0</v>
      </c>
      <c r="AT454" s="218">
        <f t="shared" si="11"/>
        <v>0</v>
      </c>
      <c r="AU454" s="453"/>
      <c r="AV454" s="46"/>
      <c r="AW454" s="46"/>
      <c r="AX454" s="46"/>
      <c r="AY454" s="46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56"/>
      <c r="BW454" s="56"/>
      <c r="BX454" s="56"/>
      <c r="BY454" s="56"/>
      <c r="BZ454" s="56"/>
      <c r="CA454" s="56"/>
      <c r="CB454" s="56"/>
      <c r="CC454" s="56"/>
      <c r="CD454" s="56"/>
    </row>
    <row r="455" ht="22.5" customHeight="1">
      <c r="A455" s="170">
        <f t="shared" si="12"/>
        <v>450</v>
      </c>
      <c r="B455" s="173" t="s">
        <v>3022</v>
      </c>
      <c r="C455" s="182" t="str">
        <f t="array" ref="C455">_xlfn.XLOOKUP(G455,DATABASE!$A$2:$A$806,DATABASE!$B$2:$B$806)</f>
        <v>Capem Berbek, Jl.Mayjen Supeno 111, Berbek</v>
      </c>
      <c r="D455" s="184" t="str">
        <f t="array" ref="D455">_xlfn.XLOOKUP(G455,DATABASE!$A$2:$A$808,DATABASE!$C$2:$C$808)</f>
        <v>CAPEM</v>
      </c>
      <c r="E455" s="184" t="s">
        <v>351</v>
      </c>
      <c r="F455" s="184" t="s">
        <v>243</v>
      </c>
      <c r="G455" s="184" t="s">
        <v>1600</v>
      </c>
      <c r="H455" s="184">
        <v>202512.0</v>
      </c>
      <c r="I455" s="184" t="s">
        <v>753</v>
      </c>
      <c r="J455" s="182"/>
      <c r="K455" s="184"/>
      <c r="L455" s="294" t="s">
        <v>1602</v>
      </c>
      <c r="M455" s="303">
        <v>43711.0</v>
      </c>
      <c r="N455" s="191"/>
      <c r="O455" s="192">
        <v>27.53</v>
      </c>
      <c r="P455" s="194"/>
      <c r="Q455" s="195">
        <f t="shared" ref="Q455:R455" si="508">(O455*24*3600*30/8)/100000</f>
        <v>89.1972</v>
      </c>
      <c r="R455" s="195">
        <f t="shared" si="508"/>
        <v>0</v>
      </c>
      <c r="S455" s="200">
        <v>0.0</v>
      </c>
      <c r="T455" s="201">
        <f t="shared" si="14"/>
        <v>1</v>
      </c>
      <c r="U455" s="201">
        <v>0.99</v>
      </c>
      <c r="V455" s="182">
        <v>720.0</v>
      </c>
      <c r="W455" s="182">
        <f t="shared" si="3"/>
        <v>0</v>
      </c>
      <c r="X455" s="203" t="s">
        <v>291</v>
      </c>
      <c r="Y455" s="204">
        <v>2792792.0</v>
      </c>
      <c r="Z455" s="182"/>
      <c r="AA455" s="182"/>
      <c r="AB455" s="182"/>
      <c r="AC455" s="182"/>
      <c r="AD455" s="182"/>
      <c r="AE455" s="206">
        <f t="shared" si="151"/>
        <v>2792792</v>
      </c>
      <c r="AF455" s="207">
        <f t="shared" si="5"/>
        <v>2792792</v>
      </c>
      <c r="AG455" s="184"/>
      <c r="AH455" s="184"/>
      <c r="AI455" s="184"/>
      <c r="AJ455" s="390" t="s">
        <v>1600</v>
      </c>
      <c r="AK455" s="38" t="s">
        <v>753</v>
      </c>
      <c r="AL455" s="38"/>
      <c r="AM455" s="38" t="str">
        <f t="shared" si="509"/>
        <v>#REF!</v>
      </c>
      <c r="AN455" s="38" t="str">
        <f t="shared" si="501"/>
        <v>#REF!</v>
      </c>
      <c r="AO455" s="42">
        <v>2792792.0</v>
      </c>
      <c r="AP455" s="215" t="b">
        <f t="shared" si="8"/>
        <v>1</v>
      </c>
      <c r="AQ455" s="211"/>
      <c r="AR455" s="216">
        <f t="shared" si="9"/>
        <v>0</v>
      </c>
      <c r="AS455" s="217">
        <f t="shared" si="10"/>
        <v>0</v>
      </c>
      <c r="AT455" s="218">
        <f t="shared" si="11"/>
        <v>0</v>
      </c>
      <c r="AU455" s="453"/>
      <c r="AV455" s="46"/>
      <c r="AW455" s="46"/>
      <c r="AX455" s="46"/>
      <c r="AY455" s="46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56"/>
      <c r="BW455" s="56"/>
      <c r="BX455" s="56"/>
      <c r="BY455" s="56"/>
      <c r="BZ455" s="56"/>
      <c r="CA455" s="56"/>
      <c r="CB455" s="56"/>
      <c r="CC455" s="56"/>
      <c r="CD455" s="56"/>
    </row>
    <row r="456" ht="22.5" customHeight="1">
      <c r="A456" s="170">
        <f t="shared" si="12"/>
        <v>451</v>
      </c>
      <c r="B456" s="173" t="s">
        <v>3022</v>
      </c>
      <c r="C456" s="182" t="str">
        <f t="array" ref="C456">_xlfn.XLOOKUP(G456,DATABASE!$A$2:$A$806,DATABASE!$B$2:$B$806)</f>
        <v>ATM Pemkab Nganjuk , Jl. Basra 1 Nganjuk</v>
      </c>
      <c r="D456" s="184" t="str">
        <f t="array" ref="D456">_xlfn.XLOOKUP(G456,DATABASE!$A$2:$A$808,DATABASE!$C$2:$C$808)</f>
        <v>ATM</v>
      </c>
      <c r="E456" s="184" t="s">
        <v>351</v>
      </c>
      <c r="F456" s="184" t="s">
        <v>243</v>
      </c>
      <c r="G456" s="184" t="s">
        <v>1603</v>
      </c>
      <c r="H456" s="184">
        <v>202512.0</v>
      </c>
      <c r="I456" s="184" t="s">
        <v>1258</v>
      </c>
      <c r="J456" s="536"/>
      <c r="K456" s="184"/>
      <c r="L456" s="729" t="s">
        <v>1605</v>
      </c>
      <c r="M456" s="303">
        <v>43711.0</v>
      </c>
      <c r="N456" s="191"/>
      <c r="O456" s="192">
        <v>1.20973</v>
      </c>
      <c r="P456" s="194"/>
      <c r="Q456" s="195">
        <f t="shared" ref="Q456:R456" si="510">(O456*24*3600*30/8)/100000</f>
        <v>3.9195252</v>
      </c>
      <c r="R456" s="195">
        <f t="shared" si="510"/>
        <v>0</v>
      </c>
      <c r="S456" s="200">
        <v>0.0</v>
      </c>
      <c r="T456" s="201">
        <f t="shared" si="14"/>
        <v>1</v>
      </c>
      <c r="U456" s="201">
        <v>0.99</v>
      </c>
      <c r="V456" s="182">
        <v>720.0</v>
      </c>
      <c r="W456" s="182">
        <f t="shared" si="3"/>
        <v>0</v>
      </c>
      <c r="X456" s="203" t="s">
        <v>291</v>
      </c>
      <c r="Y456" s="204">
        <v>1300000.0</v>
      </c>
      <c r="Z456" s="182"/>
      <c r="AA456" s="182"/>
      <c r="AB456" s="182"/>
      <c r="AC456" s="182"/>
      <c r="AD456" s="182"/>
      <c r="AE456" s="206">
        <f t="shared" si="151"/>
        <v>1300000</v>
      </c>
      <c r="AF456" s="207">
        <f t="shared" si="5"/>
        <v>1300000</v>
      </c>
      <c r="AG456" s="184"/>
      <c r="AH456" s="184"/>
      <c r="AI456" s="184"/>
      <c r="AJ456" s="390" t="s">
        <v>1603</v>
      </c>
      <c r="AK456" s="38" t="s">
        <v>1258</v>
      </c>
      <c r="AL456" s="38"/>
      <c r="AM456" s="41" t="s">
        <v>1258</v>
      </c>
      <c r="AN456" s="38" t="b">
        <f t="shared" si="501"/>
        <v>1</v>
      </c>
      <c r="AO456" s="42">
        <v>1300000.0</v>
      </c>
      <c r="AP456" s="215" t="b">
        <f t="shared" si="8"/>
        <v>1</v>
      </c>
      <c r="AQ456" s="211"/>
      <c r="AR456" s="216">
        <f t="shared" si="9"/>
        <v>0</v>
      </c>
      <c r="AS456" s="217">
        <f t="shared" si="10"/>
        <v>0</v>
      </c>
      <c r="AT456" s="218">
        <f t="shared" si="11"/>
        <v>0</v>
      </c>
      <c r="AU456" s="453"/>
      <c r="AV456" s="46"/>
      <c r="AW456" s="46"/>
      <c r="AX456" s="46"/>
      <c r="AY456" s="46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56"/>
      <c r="BW456" s="56"/>
      <c r="BX456" s="56"/>
      <c r="BY456" s="56"/>
      <c r="BZ456" s="56"/>
      <c r="CA456" s="56"/>
      <c r="CB456" s="56"/>
      <c r="CC456" s="56"/>
      <c r="CD456" s="56"/>
    </row>
    <row r="457" ht="22.5" customHeight="1">
      <c r="A457" s="170">
        <f t="shared" si="12"/>
        <v>452</v>
      </c>
      <c r="B457" s="173" t="s">
        <v>3022</v>
      </c>
      <c r="C457" s="182" t="str">
        <f t="array" ref="C457">_xlfn.XLOOKUP(G457,DATABASE!$A$2:$A$806,DATABASE!$B$2:$B$806)</f>
        <v>Kantor Fungsional RSUD Nganjuk, Jl. Sutomo 62 Nganjuk</v>
      </c>
      <c r="D457" s="184" t="str">
        <f t="array" ref="D457">_xlfn.XLOOKUP(G457,DATABASE!$A$2:$A$808,DATABASE!$C$2:$C$808)</f>
        <v>KANTOR FUNGSIONAL</v>
      </c>
      <c r="E457" s="184" t="s">
        <v>351</v>
      </c>
      <c r="F457" s="184" t="s">
        <v>243</v>
      </c>
      <c r="G457" s="184" t="s">
        <v>2852</v>
      </c>
      <c r="H457" s="184">
        <v>202512.0</v>
      </c>
      <c r="I457" s="184" t="s">
        <v>461</v>
      </c>
      <c r="J457" s="182"/>
      <c r="K457" s="184"/>
      <c r="L457" s="599" t="s">
        <v>2854</v>
      </c>
      <c r="M457" s="600">
        <v>45455.0</v>
      </c>
      <c r="N457" s="191"/>
      <c r="O457" s="192">
        <v>5.11676</v>
      </c>
      <c r="P457" s="194"/>
      <c r="Q457" s="195">
        <f t="shared" ref="Q457:R457" si="511">(O457*24*3600*30/8)/100000</f>
        <v>16.5783024</v>
      </c>
      <c r="R457" s="195">
        <f t="shared" si="511"/>
        <v>0</v>
      </c>
      <c r="S457" s="200">
        <v>0.0</v>
      </c>
      <c r="T457" s="201">
        <f t="shared" si="14"/>
        <v>1</v>
      </c>
      <c r="U457" s="201">
        <v>0.99</v>
      </c>
      <c r="V457" s="182">
        <v>720.0</v>
      </c>
      <c r="W457" s="182">
        <f t="shared" si="3"/>
        <v>0</v>
      </c>
      <c r="X457" s="203" t="s">
        <v>291</v>
      </c>
      <c r="Y457" s="204">
        <v>2319819.0</v>
      </c>
      <c r="Z457" s="182"/>
      <c r="AA457" s="182"/>
      <c r="AB457" s="182"/>
      <c r="AC457" s="182"/>
      <c r="AD457" s="182"/>
      <c r="AE457" s="206">
        <f t="shared" si="151"/>
        <v>2319819</v>
      </c>
      <c r="AF457" s="207">
        <f t="shared" si="5"/>
        <v>2319819</v>
      </c>
      <c r="AG457" s="184"/>
      <c r="AH457" s="184"/>
      <c r="AI457" s="184"/>
      <c r="AJ457" s="744">
        <v>1.79298385E9</v>
      </c>
      <c r="AK457" s="38" t="s">
        <v>461</v>
      </c>
      <c r="AL457" s="38"/>
      <c r="AM457" s="38" t="str">
        <f>VLOOKUP(AJ457,'[1]Master Jaringan Des 2025(792)'!$D$2:$E$795,2,0)</f>
        <v>#REF!</v>
      </c>
      <c r="AN457" s="38" t="str">
        <f t="shared" si="501"/>
        <v>#REF!</v>
      </c>
      <c r="AO457" s="42">
        <v>2319819.0</v>
      </c>
      <c r="AP457" s="215" t="b">
        <f t="shared" si="8"/>
        <v>1</v>
      </c>
      <c r="AQ457" s="211"/>
      <c r="AR457" s="216">
        <f t="shared" si="9"/>
        <v>0</v>
      </c>
      <c r="AS457" s="217">
        <f t="shared" si="10"/>
        <v>0</v>
      </c>
      <c r="AT457" s="218">
        <f t="shared" si="11"/>
        <v>0</v>
      </c>
      <c r="AU457" s="453"/>
      <c r="AV457" s="46"/>
      <c r="AW457" s="46"/>
      <c r="AX457" s="46"/>
      <c r="AY457" s="46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56"/>
      <c r="BW457" s="56"/>
      <c r="BX457" s="56"/>
      <c r="BY457" s="56"/>
      <c r="BZ457" s="56"/>
      <c r="CA457" s="56"/>
      <c r="CB457" s="56"/>
      <c r="CC457" s="56"/>
      <c r="CD457" s="56"/>
    </row>
    <row r="458" ht="22.5" customHeight="1">
      <c r="A458" s="170">
        <f t="shared" si="12"/>
        <v>453</v>
      </c>
      <c r="B458" s="173" t="s">
        <v>3022</v>
      </c>
      <c r="C458" s="182" t="str">
        <f t="array" ref="C458">_xlfn.XLOOKUP(G458,DATABASE!$A$2:$A$806,DATABASE!$B$2:$B$806)</f>
        <v>Payment Point RSUD Kertosono, Jl.Supriyadi 29, Kertosono</v>
      </c>
      <c r="D458" s="184" t="str">
        <f t="array" ref="D458">_xlfn.XLOOKUP(G458,DATABASE!$A$2:$A$808,DATABASE!$C$2:$C$808)</f>
        <v>PAYMENT POINT</v>
      </c>
      <c r="E458" s="184" t="s">
        <v>351</v>
      </c>
      <c r="F458" s="184" t="s">
        <v>243</v>
      </c>
      <c r="G458" s="184" t="s">
        <v>1597</v>
      </c>
      <c r="H458" s="184">
        <v>202512.0</v>
      </c>
      <c r="I458" s="184" t="s">
        <v>461</v>
      </c>
      <c r="J458" s="182"/>
      <c r="K458" s="184"/>
      <c r="L458" s="294" t="s">
        <v>3334</v>
      </c>
      <c r="M458" s="303">
        <v>45232.0</v>
      </c>
      <c r="N458" s="191"/>
      <c r="O458" s="192">
        <v>38.43</v>
      </c>
      <c r="P458" s="194"/>
      <c r="Q458" s="195">
        <f t="shared" ref="Q458:R458" si="512">(O458*24*3600*30/8)/100000</f>
        <v>124.5132</v>
      </c>
      <c r="R458" s="195">
        <f t="shared" si="512"/>
        <v>0</v>
      </c>
      <c r="S458" s="200">
        <v>0.0</v>
      </c>
      <c r="T458" s="201">
        <f t="shared" si="14"/>
        <v>1</v>
      </c>
      <c r="U458" s="201">
        <v>0.99</v>
      </c>
      <c r="V458" s="182">
        <v>720.0</v>
      </c>
      <c r="W458" s="182">
        <f t="shared" si="3"/>
        <v>0</v>
      </c>
      <c r="X458" s="203" t="s">
        <v>291</v>
      </c>
      <c r="Y458" s="204">
        <v>2319819.0</v>
      </c>
      <c r="Z458" s="182"/>
      <c r="AA458" s="182"/>
      <c r="AB458" s="182"/>
      <c r="AC458" s="182"/>
      <c r="AD458" s="182"/>
      <c r="AE458" s="206">
        <f t="shared" si="151"/>
        <v>2319819</v>
      </c>
      <c r="AF458" s="207">
        <f t="shared" si="5"/>
        <v>2319819</v>
      </c>
      <c r="AG458" s="184"/>
      <c r="AH458" s="184"/>
      <c r="AI458" s="184"/>
      <c r="AJ458" s="390" t="s">
        <v>1597</v>
      </c>
      <c r="AK458" s="38" t="s">
        <v>461</v>
      </c>
      <c r="AL458" s="38"/>
      <c r="AM458" s="41" t="s">
        <v>461</v>
      </c>
      <c r="AN458" s="38" t="b">
        <f t="shared" si="501"/>
        <v>1</v>
      </c>
      <c r="AO458" s="42">
        <v>2319819.0</v>
      </c>
      <c r="AP458" s="215" t="b">
        <f t="shared" si="8"/>
        <v>1</v>
      </c>
      <c r="AQ458" s="211"/>
      <c r="AR458" s="216">
        <f t="shared" si="9"/>
        <v>0</v>
      </c>
      <c r="AS458" s="217">
        <f t="shared" si="10"/>
        <v>0</v>
      </c>
      <c r="AT458" s="218">
        <f t="shared" si="11"/>
        <v>0</v>
      </c>
      <c r="AU458" s="453"/>
      <c r="AV458" s="46"/>
      <c r="AW458" s="46"/>
      <c r="AX458" s="46"/>
      <c r="AY458" s="46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56"/>
      <c r="BW458" s="56"/>
      <c r="BX458" s="56"/>
      <c r="BY458" s="56"/>
      <c r="BZ458" s="56"/>
      <c r="CA458" s="56"/>
      <c r="CB458" s="56"/>
      <c r="CC458" s="56"/>
      <c r="CD458" s="56"/>
    </row>
    <row r="459" ht="22.5" customHeight="1">
      <c r="A459" s="170">
        <f t="shared" si="12"/>
        <v>454</v>
      </c>
      <c r="B459" s="173" t="s">
        <v>3022</v>
      </c>
      <c r="C459" s="182" t="str">
        <f t="array" ref="C459">_xlfn.XLOOKUP(G459,DATABASE!$A$2:$A$806,DATABASE!$B$2:$B$806)</f>
        <v>ATM Sistem Administrasi Manunggal Satu Atap Nganjuk, Jl. Andung Ladang Nganjuk</v>
      </c>
      <c r="D459" s="184" t="str">
        <f t="array" ref="D459">_xlfn.XLOOKUP(G459,DATABASE!$A$2:$A$808,DATABASE!$C$2:$C$808)</f>
        <v>ATM</v>
      </c>
      <c r="E459" s="184" t="s">
        <v>351</v>
      </c>
      <c r="F459" s="184" t="s">
        <v>243</v>
      </c>
      <c r="G459" s="184" t="s">
        <v>2855</v>
      </c>
      <c r="H459" s="184">
        <v>202512.0</v>
      </c>
      <c r="I459" s="184" t="s">
        <v>1258</v>
      </c>
      <c r="J459" s="182"/>
      <c r="K459" s="184"/>
      <c r="L459" s="749" t="s">
        <v>2854</v>
      </c>
      <c r="M459" s="303">
        <v>45632.0</v>
      </c>
      <c r="N459" s="191"/>
      <c r="O459" s="192">
        <v>36.36</v>
      </c>
      <c r="P459" s="194"/>
      <c r="Q459" s="195">
        <f t="shared" ref="Q459:R459" si="513">(O459*24*3600*30/8)/100000</f>
        <v>117.8064</v>
      </c>
      <c r="R459" s="195">
        <f t="shared" si="513"/>
        <v>0</v>
      </c>
      <c r="S459" s="200">
        <v>0.0</v>
      </c>
      <c r="T459" s="201">
        <f t="shared" si="14"/>
        <v>1</v>
      </c>
      <c r="U459" s="201">
        <v>0.99</v>
      </c>
      <c r="V459" s="182">
        <v>720.0</v>
      </c>
      <c r="W459" s="182">
        <f t="shared" si="3"/>
        <v>0</v>
      </c>
      <c r="X459" s="203" t="s">
        <v>291</v>
      </c>
      <c r="Y459" s="204">
        <v>1300000.0</v>
      </c>
      <c r="Z459" s="182"/>
      <c r="AA459" s="182"/>
      <c r="AB459" s="182"/>
      <c r="AC459" s="182"/>
      <c r="AD459" s="182"/>
      <c r="AE459" s="206">
        <f t="shared" si="151"/>
        <v>1300000</v>
      </c>
      <c r="AF459" s="207">
        <f t="shared" si="5"/>
        <v>1300000</v>
      </c>
      <c r="AG459" s="184"/>
      <c r="AH459" s="184"/>
      <c r="AI459" s="184"/>
      <c r="AJ459" s="390" t="s">
        <v>2855</v>
      </c>
      <c r="AK459" s="38" t="s">
        <v>1258</v>
      </c>
      <c r="AL459" s="38"/>
      <c r="AM459" s="41" t="s">
        <v>1258</v>
      </c>
      <c r="AN459" s="38" t="b">
        <f t="shared" si="501"/>
        <v>1</v>
      </c>
      <c r="AO459" s="42">
        <v>1300000.0</v>
      </c>
      <c r="AP459" s="215" t="b">
        <f t="shared" si="8"/>
        <v>1</v>
      </c>
      <c r="AQ459" s="211"/>
      <c r="AR459" s="216">
        <f t="shared" si="9"/>
        <v>0</v>
      </c>
      <c r="AS459" s="217">
        <f t="shared" si="10"/>
        <v>0</v>
      </c>
      <c r="AT459" s="218">
        <f t="shared" si="11"/>
        <v>0</v>
      </c>
      <c r="AU459" s="453"/>
      <c r="AV459" s="46"/>
      <c r="AW459" s="46"/>
      <c r="AX459" s="46"/>
      <c r="AY459" s="46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56"/>
      <c r="BW459" s="56"/>
      <c r="BX459" s="56"/>
      <c r="BY459" s="56"/>
      <c r="BZ459" s="56"/>
      <c r="CA459" s="56"/>
      <c r="CB459" s="56"/>
      <c r="CC459" s="56"/>
      <c r="CD459" s="56"/>
    </row>
    <row r="460" ht="22.5" customHeight="1">
      <c r="A460" s="170">
        <f t="shared" si="12"/>
        <v>455</v>
      </c>
      <c r="B460" s="173" t="s">
        <v>3022</v>
      </c>
      <c r="C460" s="182" t="str">
        <f t="array" ref="C460">_xlfn.XLOOKUP(G460,DATABASE!$A$2:$A$806,DATABASE!$B$2:$B$806)</f>
        <v>PBB Online DPPKAD, Jl Basuki Rahmat No 01, Nganjuk</v>
      </c>
      <c r="D460" s="184" t="str">
        <f t="array" ref="D460">_xlfn.XLOOKUP(G460,DATABASE!$A$2:$A$808,DATABASE!$C$2:$C$808)</f>
        <v>PBB</v>
      </c>
      <c r="E460" s="184" t="s">
        <v>351</v>
      </c>
      <c r="F460" s="184" t="s">
        <v>243</v>
      </c>
      <c r="G460" s="184" t="s">
        <v>2729</v>
      </c>
      <c r="H460" s="184">
        <v>202512.0</v>
      </c>
      <c r="I460" s="184" t="s">
        <v>461</v>
      </c>
      <c r="J460" s="182"/>
      <c r="K460" s="184"/>
      <c r="L460" s="294" t="s">
        <v>2731</v>
      </c>
      <c r="M460" s="303">
        <v>43711.0</v>
      </c>
      <c r="N460" s="191"/>
      <c r="O460" s="192">
        <v>6.55</v>
      </c>
      <c r="P460" s="194"/>
      <c r="Q460" s="195">
        <f t="shared" ref="Q460:R460" si="514">(O460*24*3600*30/8)/100000</f>
        <v>21.222</v>
      </c>
      <c r="R460" s="195">
        <f t="shared" si="514"/>
        <v>0</v>
      </c>
      <c r="S460" s="200">
        <v>0.0</v>
      </c>
      <c r="T460" s="201">
        <f t="shared" si="14"/>
        <v>1</v>
      </c>
      <c r="U460" s="201">
        <v>0.99</v>
      </c>
      <c r="V460" s="182">
        <v>720.0</v>
      </c>
      <c r="W460" s="182">
        <f t="shared" si="3"/>
        <v>0</v>
      </c>
      <c r="X460" s="203" t="s">
        <v>291</v>
      </c>
      <c r="Y460" s="204">
        <v>2319819.0</v>
      </c>
      <c r="Z460" s="182"/>
      <c r="AA460" s="182"/>
      <c r="AB460" s="182"/>
      <c r="AC460" s="182"/>
      <c r="AD460" s="182"/>
      <c r="AE460" s="206">
        <f t="shared" si="151"/>
        <v>2319819</v>
      </c>
      <c r="AF460" s="207">
        <f t="shared" si="5"/>
        <v>2319819</v>
      </c>
      <c r="AG460" s="184"/>
      <c r="AH460" s="184"/>
      <c r="AI460" s="184"/>
      <c r="AJ460" s="390" t="s">
        <v>2729</v>
      </c>
      <c r="AK460" s="38" t="s">
        <v>461</v>
      </c>
      <c r="AL460" s="38"/>
      <c r="AM460" s="38" t="str">
        <f>VLOOKUP(AJ460,'[1]Master Jaringan Des 2025(792)'!$D$2:$E$795,2,0)</f>
        <v>#REF!</v>
      </c>
      <c r="AN460" s="38" t="str">
        <f t="shared" si="501"/>
        <v>#REF!</v>
      </c>
      <c r="AO460" s="42">
        <v>2319819.0</v>
      </c>
      <c r="AP460" s="215" t="b">
        <f t="shared" si="8"/>
        <v>1</v>
      </c>
      <c r="AQ460" s="211"/>
      <c r="AR460" s="216">
        <f t="shared" si="9"/>
        <v>0</v>
      </c>
      <c r="AS460" s="217">
        <f t="shared" si="10"/>
        <v>0</v>
      </c>
      <c r="AT460" s="218">
        <f t="shared" si="11"/>
        <v>0</v>
      </c>
      <c r="AU460" s="453"/>
      <c r="AV460" s="46"/>
      <c r="AW460" s="46"/>
      <c r="AX460" s="46"/>
      <c r="AY460" s="46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56"/>
      <c r="BW460" s="56"/>
      <c r="BX460" s="56"/>
      <c r="BY460" s="56"/>
      <c r="BZ460" s="56"/>
      <c r="CA460" s="56"/>
      <c r="CB460" s="56"/>
      <c r="CC460" s="56"/>
      <c r="CD460" s="56"/>
    </row>
    <row r="461" ht="22.5" customHeight="1">
      <c r="A461" s="170">
        <f t="shared" si="12"/>
        <v>456</v>
      </c>
      <c r="B461" s="173" t="s">
        <v>3022</v>
      </c>
      <c r="C461" s="182" t="str">
        <f t="array" ref="C461">_xlfn.XLOOKUP(G461,DATABASE!$A$2:$A$806,DATABASE!$B$2:$B$806)</f>
        <v>Kantor Kas Sukomoro,Jl.Jurusan Surabaya – Nganjuk RT 3 RW 3, Sukomoro, Nganjuk</v>
      </c>
      <c r="D461" s="184" t="str">
        <f t="array" ref="D461">_xlfn.XLOOKUP(G461,DATABASE!$A$2:$A$808,DATABASE!$C$2:$C$808)</f>
        <v>KANTOR KAS</v>
      </c>
      <c r="E461" s="184" t="s">
        <v>351</v>
      </c>
      <c r="F461" s="184" t="s">
        <v>243</v>
      </c>
      <c r="G461" s="184" t="s">
        <v>2733</v>
      </c>
      <c r="H461" s="184">
        <v>202512.0</v>
      </c>
      <c r="I461" s="184" t="s">
        <v>461</v>
      </c>
      <c r="J461" s="182"/>
      <c r="K461" s="184"/>
      <c r="L461" s="294" t="s">
        <v>2731</v>
      </c>
      <c r="M461" s="303">
        <v>43711.0</v>
      </c>
      <c r="N461" s="191"/>
      <c r="O461" s="192">
        <v>35.48999999999999</v>
      </c>
      <c r="P461" s="194"/>
      <c r="Q461" s="195">
        <f t="shared" ref="Q461:R461" si="515">(O461*24*3600*30/8)/100000</f>
        <v>114.9876</v>
      </c>
      <c r="R461" s="195">
        <f t="shared" si="515"/>
        <v>0</v>
      </c>
      <c r="S461" s="200">
        <v>0.0</v>
      </c>
      <c r="T461" s="201">
        <f t="shared" si="14"/>
        <v>1</v>
      </c>
      <c r="U461" s="201">
        <v>0.99</v>
      </c>
      <c r="V461" s="182">
        <v>720.0</v>
      </c>
      <c r="W461" s="182">
        <f t="shared" si="3"/>
        <v>0</v>
      </c>
      <c r="X461" s="203" t="s">
        <v>291</v>
      </c>
      <c r="Y461" s="204">
        <v>2319819.0</v>
      </c>
      <c r="Z461" s="182"/>
      <c r="AA461" s="182"/>
      <c r="AB461" s="182"/>
      <c r="AC461" s="182"/>
      <c r="AD461" s="182"/>
      <c r="AE461" s="206">
        <f t="shared" si="151"/>
        <v>2319819</v>
      </c>
      <c r="AF461" s="207">
        <f t="shared" si="5"/>
        <v>2319819</v>
      </c>
      <c r="AG461" s="184"/>
      <c r="AH461" s="184"/>
      <c r="AI461" s="184"/>
      <c r="AJ461" s="390" t="s">
        <v>2733</v>
      </c>
      <c r="AK461" s="38" t="s">
        <v>461</v>
      </c>
      <c r="AL461" s="38"/>
      <c r="AM461" s="41" t="s">
        <v>461</v>
      </c>
      <c r="AN461" s="38" t="b">
        <f t="shared" si="501"/>
        <v>1</v>
      </c>
      <c r="AO461" s="42">
        <v>2319819.0</v>
      </c>
      <c r="AP461" s="215" t="b">
        <f t="shared" si="8"/>
        <v>1</v>
      </c>
      <c r="AQ461" s="211"/>
      <c r="AR461" s="216">
        <f t="shared" si="9"/>
        <v>0</v>
      </c>
      <c r="AS461" s="217">
        <f t="shared" si="10"/>
        <v>0</v>
      </c>
      <c r="AT461" s="218">
        <f t="shared" si="11"/>
        <v>0</v>
      </c>
      <c r="AU461" s="453"/>
      <c r="AV461" s="46"/>
      <c r="AW461" s="46"/>
      <c r="AX461" s="46"/>
      <c r="AY461" s="46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56"/>
      <c r="BW461" s="56"/>
      <c r="BX461" s="56"/>
      <c r="BY461" s="56"/>
      <c r="BZ461" s="56"/>
      <c r="CA461" s="56"/>
      <c r="CB461" s="56"/>
      <c r="CC461" s="56"/>
      <c r="CD461" s="56"/>
    </row>
    <row r="462" ht="22.5" customHeight="1">
      <c r="A462" s="170">
        <f t="shared" si="12"/>
        <v>457</v>
      </c>
      <c r="B462" s="173" t="s">
        <v>3022</v>
      </c>
      <c r="C462" s="182" t="str">
        <f t="array" ref="C462">_xlfn.XLOOKUP(G462,DATABASE!$A$2:$A$806,DATABASE!$B$2:$B$806)</f>
        <v>Capem Rejoso, Dsn. Talang Ds. Talang RT 3 RW 1 Kec. Rejoso Nganjuk</v>
      </c>
      <c r="D462" s="184" t="str">
        <f t="array" ref="D462">_xlfn.XLOOKUP(G462,DATABASE!$A$2:$A$808,DATABASE!$C$2:$C$808)</f>
        <v>CAPEM</v>
      </c>
      <c r="E462" s="184" t="s">
        <v>351</v>
      </c>
      <c r="F462" s="184" t="s">
        <v>243</v>
      </c>
      <c r="G462" s="184" t="s">
        <v>1992</v>
      </c>
      <c r="H462" s="184">
        <v>202512.0</v>
      </c>
      <c r="I462" s="184" t="s">
        <v>753</v>
      </c>
      <c r="J462" s="182"/>
      <c r="K462" s="184"/>
      <c r="L462" s="294" t="s">
        <v>1994</v>
      </c>
      <c r="M462" s="295" t="s">
        <v>770</v>
      </c>
      <c r="N462" s="191"/>
      <c r="O462" s="192">
        <v>15.48</v>
      </c>
      <c r="P462" s="194"/>
      <c r="Q462" s="195">
        <f t="shared" ref="Q462:R462" si="516">(O462*24*3600*30/8)/100000</f>
        <v>50.1552</v>
      </c>
      <c r="R462" s="195">
        <f t="shared" si="516"/>
        <v>0</v>
      </c>
      <c r="S462" s="376">
        <v>0.46</v>
      </c>
      <c r="T462" s="201">
        <f t="shared" si="14"/>
        <v>0.9993611111</v>
      </c>
      <c r="U462" s="201">
        <v>0.99</v>
      </c>
      <c r="V462" s="182">
        <v>720.0</v>
      </c>
      <c r="W462" s="182">
        <f t="shared" si="3"/>
        <v>0</v>
      </c>
      <c r="X462" s="203" t="s">
        <v>291</v>
      </c>
      <c r="Y462" s="204">
        <v>2792792.0</v>
      </c>
      <c r="Z462" s="182"/>
      <c r="AA462" s="182"/>
      <c r="AB462" s="182"/>
      <c r="AC462" s="182"/>
      <c r="AD462" s="182"/>
      <c r="AE462" s="206">
        <f t="shared" si="151"/>
        <v>2792792</v>
      </c>
      <c r="AF462" s="207">
        <f t="shared" si="5"/>
        <v>2792792</v>
      </c>
      <c r="AG462" s="184"/>
      <c r="AH462" s="184"/>
      <c r="AI462" s="184"/>
      <c r="AJ462" s="390" t="s">
        <v>1992</v>
      </c>
      <c r="AK462" s="38" t="s">
        <v>753</v>
      </c>
      <c r="AL462" s="38"/>
      <c r="AM462" s="38" t="str">
        <f t="shared" ref="AM462:AM464" si="518">VLOOKUP(AJ462,'[1]Master Jaringan Des 2025(792)'!$D$2:$E$795,2,0)</f>
        <v>#REF!</v>
      </c>
      <c r="AN462" s="38" t="str">
        <f t="shared" si="501"/>
        <v>#REF!</v>
      </c>
      <c r="AO462" s="42">
        <v>2792792.0</v>
      </c>
      <c r="AP462" s="215" t="b">
        <f t="shared" si="8"/>
        <v>1</v>
      </c>
      <c r="AQ462" s="211"/>
      <c r="AR462" s="216">
        <f t="shared" si="9"/>
        <v>0</v>
      </c>
      <c r="AS462" s="217">
        <f t="shared" si="10"/>
        <v>0</v>
      </c>
      <c r="AT462" s="218">
        <f t="shared" si="11"/>
        <v>0</v>
      </c>
      <c r="AU462" s="772" t="s">
        <v>1869</v>
      </c>
      <c r="AV462" s="46"/>
      <c r="AW462" s="46"/>
      <c r="AX462" s="46"/>
      <c r="AY462" s="46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56"/>
      <c r="BW462" s="56"/>
      <c r="BX462" s="56"/>
      <c r="BY462" s="56"/>
      <c r="BZ462" s="56"/>
      <c r="CA462" s="56"/>
      <c r="CB462" s="56"/>
      <c r="CC462" s="56"/>
      <c r="CD462" s="56"/>
    </row>
    <row r="463" ht="22.5" customHeight="1">
      <c r="A463" s="170">
        <f t="shared" si="12"/>
        <v>458</v>
      </c>
      <c r="B463" s="173" t="s">
        <v>3022</v>
      </c>
      <c r="C463" s="182" t="str">
        <f t="array" ref="C463">_xlfn.XLOOKUP(G463,DATABASE!$A$2:$A$806,DATABASE!$B$2:$B$806)</f>
        <v>ATM Prima Swalayan, Jl. Yos Sudarso 26 - 30 Nganjuk</v>
      </c>
      <c r="D463" s="184" t="str">
        <f t="array" ref="D463">_xlfn.XLOOKUP(G463,DATABASE!$A$2:$A$808,DATABASE!$C$2:$C$808)</f>
        <v>ATM</v>
      </c>
      <c r="E463" s="184" t="s">
        <v>351</v>
      </c>
      <c r="F463" s="184" t="s">
        <v>243</v>
      </c>
      <c r="G463" s="184" t="s">
        <v>1996</v>
      </c>
      <c r="H463" s="184">
        <v>202512.0</v>
      </c>
      <c r="I463" s="184" t="s">
        <v>1258</v>
      </c>
      <c r="J463" s="182"/>
      <c r="K463" s="184"/>
      <c r="L463" s="294" t="s">
        <v>1994</v>
      </c>
      <c r="M463" s="295" t="s">
        <v>770</v>
      </c>
      <c r="N463" s="191"/>
      <c r="O463" s="192">
        <v>1.40517</v>
      </c>
      <c r="P463" s="194"/>
      <c r="Q463" s="195">
        <f t="shared" ref="Q463:R463" si="517">(O463*24*3600*30/8)/100000</f>
        <v>4.5527508</v>
      </c>
      <c r="R463" s="195">
        <f t="shared" si="517"/>
        <v>0</v>
      </c>
      <c r="S463" s="200">
        <v>0.0</v>
      </c>
      <c r="T463" s="201">
        <f t="shared" si="14"/>
        <v>1</v>
      </c>
      <c r="U463" s="201">
        <v>0.99</v>
      </c>
      <c r="V463" s="182">
        <v>720.0</v>
      </c>
      <c r="W463" s="182">
        <f t="shared" si="3"/>
        <v>0</v>
      </c>
      <c r="X463" s="203" t="s">
        <v>291</v>
      </c>
      <c r="Y463" s="204">
        <v>1300000.0</v>
      </c>
      <c r="Z463" s="182"/>
      <c r="AA463" s="182"/>
      <c r="AB463" s="182"/>
      <c r="AC463" s="182"/>
      <c r="AD463" s="182"/>
      <c r="AE463" s="206">
        <f t="shared" si="151"/>
        <v>1300000</v>
      </c>
      <c r="AF463" s="207">
        <f t="shared" si="5"/>
        <v>1300000</v>
      </c>
      <c r="AG463" s="184"/>
      <c r="AH463" s="184"/>
      <c r="AI463" s="184"/>
      <c r="AJ463" s="390" t="s">
        <v>1996</v>
      </c>
      <c r="AK463" s="38" t="s">
        <v>1258</v>
      </c>
      <c r="AL463" s="38"/>
      <c r="AM463" s="38" t="str">
        <f t="shared" si="518"/>
        <v>#REF!</v>
      </c>
      <c r="AN463" s="38" t="str">
        <f t="shared" si="501"/>
        <v>#REF!</v>
      </c>
      <c r="AO463" s="42">
        <v>1300000.0</v>
      </c>
      <c r="AP463" s="215" t="b">
        <f t="shared" si="8"/>
        <v>1</v>
      </c>
      <c r="AQ463" s="211"/>
      <c r="AR463" s="216">
        <f t="shared" si="9"/>
        <v>0</v>
      </c>
      <c r="AS463" s="217">
        <f t="shared" si="10"/>
        <v>0</v>
      </c>
      <c r="AT463" s="218">
        <f t="shared" si="11"/>
        <v>0</v>
      </c>
      <c r="AU463" s="453"/>
      <c r="AV463" s="46"/>
      <c r="AW463" s="46"/>
      <c r="AX463" s="46"/>
      <c r="AY463" s="46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56"/>
      <c r="BW463" s="56"/>
      <c r="BX463" s="56"/>
      <c r="BY463" s="56"/>
      <c r="BZ463" s="56"/>
      <c r="CA463" s="56"/>
      <c r="CB463" s="56"/>
      <c r="CC463" s="56"/>
      <c r="CD463" s="56"/>
    </row>
    <row r="464" ht="22.5" customHeight="1">
      <c r="A464" s="170">
        <f t="shared" si="12"/>
        <v>459</v>
      </c>
      <c r="B464" s="173" t="s">
        <v>3022</v>
      </c>
      <c r="C464" s="182" t="str">
        <f t="array" ref="C464">_xlfn.XLOOKUP(G464,DATABASE!$A$2:$A$806,DATABASE!$B$2:$B$806)</f>
        <v>ATM pintu gerbang RSUD Nganjuk ,Dr Soetomo No.62</v>
      </c>
      <c r="D464" s="184" t="str">
        <f t="array" ref="D464">_xlfn.XLOOKUP(G464,DATABASE!$A$2:$A$808,DATABASE!$C$2:$C$808)</f>
        <v>ATM</v>
      </c>
      <c r="E464" s="184" t="s">
        <v>351</v>
      </c>
      <c r="F464" s="184" t="s">
        <v>243</v>
      </c>
      <c r="G464" s="184" t="s">
        <v>1825</v>
      </c>
      <c r="H464" s="184">
        <v>202512.0</v>
      </c>
      <c r="I464" s="184" t="s">
        <v>1258</v>
      </c>
      <c r="J464" s="182"/>
      <c r="K464" s="184"/>
      <c r="L464" s="294" t="s">
        <v>1827</v>
      </c>
      <c r="M464" s="295" t="s">
        <v>2950</v>
      </c>
      <c r="N464" s="191"/>
      <c r="O464" s="192">
        <v>1.19193</v>
      </c>
      <c r="P464" s="194"/>
      <c r="Q464" s="195">
        <f t="shared" ref="Q464:R464" si="519">(O464*24*3600*30/8)/100000</f>
        <v>3.8618532</v>
      </c>
      <c r="R464" s="195">
        <f t="shared" si="519"/>
        <v>0</v>
      </c>
      <c r="S464" s="200">
        <v>0.0</v>
      </c>
      <c r="T464" s="201">
        <f t="shared" si="14"/>
        <v>1</v>
      </c>
      <c r="U464" s="201">
        <v>0.99</v>
      </c>
      <c r="V464" s="182">
        <v>720.0</v>
      </c>
      <c r="W464" s="182">
        <f t="shared" si="3"/>
        <v>0</v>
      </c>
      <c r="X464" s="203" t="s">
        <v>291</v>
      </c>
      <c r="Y464" s="204">
        <v>1300000.0</v>
      </c>
      <c r="Z464" s="182"/>
      <c r="AA464" s="182"/>
      <c r="AB464" s="182"/>
      <c r="AC464" s="182"/>
      <c r="AD464" s="182"/>
      <c r="AE464" s="206">
        <f t="shared" si="151"/>
        <v>1300000</v>
      </c>
      <c r="AF464" s="207">
        <f t="shared" si="5"/>
        <v>1300000</v>
      </c>
      <c r="AG464" s="184"/>
      <c r="AH464" s="184"/>
      <c r="AI464" s="184"/>
      <c r="AJ464" s="390" t="s">
        <v>1825</v>
      </c>
      <c r="AK464" s="38" t="s">
        <v>1258</v>
      </c>
      <c r="AL464" s="38"/>
      <c r="AM464" s="38" t="str">
        <f t="shared" si="518"/>
        <v>#REF!</v>
      </c>
      <c r="AN464" s="38" t="str">
        <f t="shared" si="501"/>
        <v>#REF!</v>
      </c>
      <c r="AO464" s="42">
        <v>1300000.0</v>
      </c>
      <c r="AP464" s="215" t="b">
        <f t="shared" si="8"/>
        <v>1</v>
      </c>
      <c r="AQ464" s="211"/>
      <c r="AR464" s="216">
        <f t="shared" si="9"/>
        <v>0</v>
      </c>
      <c r="AS464" s="217">
        <f t="shared" si="10"/>
        <v>0</v>
      </c>
      <c r="AT464" s="218">
        <f t="shared" si="11"/>
        <v>0</v>
      </c>
      <c r="AU464" s="453"/>
      <c r="AV464" s="46"/>
      <c r="AW464" s="46"/>
      <c r="AX464" s="46"/>
      <c r="AY464" s="46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56"/>
      <c r="BW464" s="56"/>
      <c r="BX464" s="56"/>
      <c r="BY464" s="56"/>
      <c r="BZ464" s="56"/>
      <c r="CA464" s="56"/>
      <c r="CB464" s="56"/>
      <c r="CC464" s="56"/>
      <c r="CD464" s="56"/>
    </row>
    <row r="465" ht="22.5" customHeight="1">
      <c r="A465" s="170">
        <f t="shared" si="12"/>
        <v>460</v>
      </c>
      <c r="B465" s="173" t="s">
        <v>3022</v>
      </c>
      <c r="C465" s="182" t="str">
        <f t="array" ref="C465">_xlfn.XLOOKUP(G465,DATABASE!$A$2:$A$806,DATABASE!$B$2:$B$806)</f>
        <v>Kantor Kas Lengkong Nganjuk, Jl. Merdeka Barat No. 29, Kec. Lengkong, Kab. Nganjuk</v>
      </c>
      <c r="D465" s="184" t="str">
        <f t="array" ref="D465">_xlfn.XLOOKUP(G465,DATABASE!$A$2:$A$808,DATABASE!$C$2:$C$808)</f>
        <v>KANTOR KAS</v>
      </c>
      <c r="E465" s="184" t="s">
        <v>351</v>
      </c>
      <c r="F465" s="184" t="s">
        <v>243</v>
      </c>
      <c r="G465" s="184" t="s">
        <v>2053</v>
      </c>
      <c r="H465" s="184">
        <v>202512.0</v>
      </c>
      <c r="I465" s="184" t="s">
        <v>461</v>
      </c>
      <c r="J465" s="182"/>
      <c r="K465" s="184"/>
      <c r="L465" s="294" t="s">
        <v>2055</v>
      </c>
      <c r="M465" s="295" t="s">
        <v>3345</v>
      </c>
      <c r="N465" s="191"/>
      <c r="O465" s="192">
        <v>6.25</v>
      </c>
      <c r="P465" s="194"/>
      <c r="Q465" s="195">
        <f t="shared" ref="Q465:R465" si="520">(O465*24*3600*30/8)/100000</f>
        <v>20.25</v>
      </c>
      <c r="R465" s="195">
        <f t="shared" si="520"/>
        <v>0</v>
      </c>
      <c r="S465" s="200">
        <v>0.0</v>
      </c>
      <c r="T465" s="201">
        <f t="shared" si="14"/>
        <v>1</v>
      </c>
      <c r="U465" s="201">
        <v>0.99</v>
      </c>
      <c r="V465" s="182">
        <v>720.0</v>
      </c>
      <c r="W465" s="182">
        <f t="shared" si="3"/>
        <v>0</v>
      </c>
      <c r="X465" s="203" t="s">
        <v>291</v>
      </c>
      <c r="Y465" s="204">
        <v>2319819.0</v>
      </c>
      <c r="Z465" s="182"/>
      <c r="AA465" s="182"/>
      <c r="AB465" s="182"/>
      <c r="AC465" s="182"/>
      <c r="AD465" s="182"/>
      <c r="AE465" s="206">
        <f t="shared" si="151"/>
        <v>2319819</v>
      </c>
      <c r="AF465" s="207">
        <f t="shared" si="5"/>
        <v>2319819</v>
      </c>
      <c r="AG465" s="184"/>
      <c r="AH465" s="184"/>
      <c r="AI465" s="184"/>
      <c r="AJ465" s="390" t="s">
        <v>2053</v>
      </c>
      <c r="AK465" s="38" t="s">
        <v>461</v>
      </c>
      <c r="AL465" s="38"/>
      <c r="AM465" s="41" t="s">
        <v>461</v>
      </c>
      <c r="AN465" s="38" t="b">
        <f t="shared" si="501"/>
        <v>1</v>
      </c>
      <c r="AO465" s="42">
        <v>2319819.0</v>
      </c>
      <c r="AP465" s="215" t="b">
        <f t="shared" si="8"/>
        <v>1</v>
      </c>
      <c r="AQ465" s="211"/>
      <c r="AR465" s="216">
        <f t="shared" si="9"/>
        <v>0</v>
      </c>
      <c r="AS465" s="217">
        <f t="shared" si="10"/>
        <v>0</v>
      </c>
      <c r="AT465" s="218">
        <f t="shared" si="11"/>
        <v>0</v>
      </c>
      <c r="AU465" s="453"/>
      <c r="AV465" s="46"/>
      <c r="AW465" s="46"/>
      <c r="AX465" s="46"/>
      <c r="AY465" s="46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56"/>
      <c r="BW465" s="56"/>
      <c r="BX465" s="56"/>
      <c r="BY465" s="56"/>
      <c r="BZ465" s="56"/>
      <c r="CA465" s="56"/>
      <c r="CB465" s="56"/>
      <c r="CC465" s="56"/>
      <c r="CD465" s="56"/>
    </row>
    <row r="466" ht="22.5" customHeight="1">
      <c r="A466" s="170">
        <f t="shared" si="12"/>
        <v>461</v>
      </c>
      <c r="B466" s="173" t="s">
        <v>3022</v>
      </c>
      <c r="C466" s="182" t="str">
        <f t="array" ref="C466">_xlfn.XLOOKUP(G466,DATABASE!$A$2:$A$806,DATABASE!$B$2:$B$806)</f>
        <v>ATM Dinas Pend JL.Dermojoyo 19 Nganjuk</v>
      </c>
      <c r="D466" s="184" t="str">
        <f t="array" ref="D466">_xlfn.XLOOKUP(G466,DATABASE!$A$2:$A$808,DATABASE!$C$2:$C$808)</f>
        <v>ATM</v>
      </c>
      <c r="E466" s="184" t="s">
        <v>351</v>
      </c>
      <c r="F466" s="184" t="s">
        <v>243</v>
      </c>
      <c r="G466" s="184" t="s">
        <v>2057</v>
      </c>
      <c r="H466" s="184">
        <v>202512.0</v>
      </c>
      <c r="I466" s="184" t="s">
        <v>1258</v>
      </c>
      <c r="J466" s="182"/>
      <c r="K466" s="184"/>
      <c r="L466" s="294" t="s">
        <v>2055</v>
      </c>
      <c r="M466" s="295" t="s">
        <v>3345</v>
      </c>
      <c r="N466" s="191"/>
      <c r="O466" s="192">
        <v>39.64</v>
      </c>
      <c r="P466" s="194"/>
      <c r="Q466" s="195">
        <f t="shared" ref="Q466:R466" si="521">(O466*24*3600*30/8)/100000</f>
        <v>128.4336</v>
      </c>
      <c r="R466" s="195">
        <f t="shared" si="521"/>
        <v>0</v>
      </c>
      <c r="S466" s="200">
        <v>0.0</v>
      </c>
      <c r="T466" s="201">
        <f t="shared" si="14"/>
        <v>1</v>
      </c>
      <c r="U466" s="201">
        <v>0.99</v>
      </c>
      <c r="V466" s="182">
        <v>720.0</v>
      </c>
      <c r="W466" s="182">
        <f t="shared" si="3"/>
        <v>0</v>
      </c>
      <c r="X466" s="203" t="s">
        <v>291</v>
      </c>
      <c r="Y466" s="204">
        <v>1300000.0</v>
      </c>
      <c r="Z466" s="182"/>
      <c r="AA466" s="182"/>
      <c r="AB466" s="182"/>
      <c r="AC466" s="182"/>
      <c r="AD466" s="182"/>
      <c r="AE466" s="206">
        <f t="shared" si="151"/>
        <v>1300000</v>
      </c>
      <c r="AF466" s="207">
        <f t="shared" si="5"/>
        <v>1300000</v>
      </c>
      <c r="AG466" s="184"/>
      <c r="AH466" s="184"/>
      <c r="AI466" s="184"/>
      <c r="AJ466" s="390" t="s">
        <v>2057</v>
      </c>
      <c r="AK466" s="38" t="s">
        <v>1258</v>
      </c>
      <c r="AL466" s="38"/>
      <c r="AM466" s="38" t="str">
        <f>VLOOKUP(AJ466,'[1]Master Jaringan Des 2025(792)'!$D$2:$E$795,2,0)</f>
        <v>#REF!</v>
      </c>
      <c r="AN466" s="38" t="str">
        <f t="shared" si="501"/>
        <v>#REF!</v>
      </c>
      <c r="AO466" s="42">
        <v>1300000.0</v>
      </c>
      <c r="AP466" s="215" t="b">
        <f t="shared" si="8"/>
        <v>1</v>
      </c>
      <c r="AQ466" s="211"/>
      <c r="AR466" s="216">
        <f t="shared" si="9"/>
        <v>0</v>
      </c>
      <c r="AS466" s="217">
        <f t="shared" si="10"/>
        <v>0</v>
      </c>
      <c r="AT466" s="218">
        <f t="shared" si="11"/>
        <v>0</v>
      </c>
      <c r="AU466" s="453"/>
      <c r="AV466" s="46"/>
      <c r="AW466" s="46"/>
      <c r="AX466" s="46"/>
      <c r="AY466" s="46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56"/>
      <c r="BW466" s="56"/>
      <c r="BX466" s="56"/>
      <c r="BY466" s="56"/>
      <c r="BZ466" s="56"/>
      <c r="CA466" s="56"/>
      <c r="CB466" s="56"/>
      <c r="CC466" s="56"/>
      <c r="CD466" s="56"/>
    </row>
    <row r="467" ht="22.5" customHeight="1">
      <c r="A467" s="170">
        <f t="shared" si="12"/>
        <v>462</v>
      </c>
      <c r="B467" s="173" t="s">
        <v>3022</v>
      </c>
      <c r="C467" s="182" t="str">
        <f t="array" ref="C467">_xlfn.XLOOKUP(G467,DATABASE!$A$2:$A$806,DATABASE!$B$2:$B$806)</f>
        <v>Payment Point Sistem Administrasi Manunggal Satu Atap Ladang Jl. Anjuk Ladang Kotak Pos 7, Nganjuk</v>
      </c>
      <c r="D467" s="184" t="str">
        <f t="array" ref="D467">_xlfn.XLOOKUP(G467,DATABASE!$A$2:$A$808,DATABASE!$C$2:$C$808)</f>
        <v>PAYMENT POINT</v>
      </c>
      <c r="E467" s="184" t="s">
        <v>351</v>
      </c>
      <c r="F467" s="184" t="s">
        <v>243</v>
      </c>
      <c r="G467" s="184" t="s">
        <v>2424</v>
      </c>
      <c r="H467" s="184">
        <v>202512.0</v>
      </c>
      <c r="I467" s="184" t="s">
        <v>461</v>
      </c>
      <c r="J467" s="182"/>
      <c r="K467" s="184"/>
      <c r="L467" s="294" t="s">
        <v>2426</v>
      </c>
      <c r="M467" s="295" t="s">
        <v>3354</v>
      </c>
      <c r="N467" s="191"/>
      <c r="O467" s="192">
        <v>2.29782</v>
      </c>
      <c r="P467" s="194"/>
      <c r="Q467" s="195">
        <f t="shared" ref="Q467:R467" si="522">(O467*24*3600*30/8)/100000</f>
        <v>7.4449368</v>
      </c>
      <c r="R467" s="195">
        <f t="shared" si="522"/>
        <v>0</v>
      </c>
      <c r="S467" s="200">
        <v>0.0</v>
      </c>
      <c r="T467" s="201">
        <f t="shared" si="14"/>
        <v>1</v>
      </c>
      <c r="U467" s="201">
        <v>0.99</v>
      </c>
      <c r="V467" s="182">
        <v>720.0</v>
      </c>
      <c r="W467" s="182">
        <f t="shared" si="3"/>
        <v>0</v>
      </c>
      <c r="X467" s="203" t="s">
        <v>291</v>
      </c>
      <c r="Y467" s="204">
        <v>2319819.0</v>
      </c>
      <c r="Z467" s="182"/>
      <c r="AA467" s="182"/>
      <c r="AB467" s="182"/>
      <c r="AC467" s="182"/>
      <c r="AD467" s="182"/>
      <c r="AE467" s="206">
        <f t="shared" si="151"/>
        <v>2319819</v>
      </c>
      <c r="AF467" s="207">
        <f t="shared" si="5"/>
        <v>2319819</v>
      </c>
      <c r="AG467" s="184"/>
      <c r="AH467" s="184"/>
      <c r="AI467" s="184"/>
      <c r="AJ467" s="390" t="s">
        <v>2424</v>
      </c>
      <c r="AK467" s="38" t="s">
        <v>461</v>
      </c>
      <c r="AL467" s="38"/>
      <c r="AM467" s="41" t="s">
        <v>461</v>
      </c>
      <c r="AN467" s="38" t="b">
        <f t="shared" si="501"/>
        <v>1</v>
      </c>
      <c r="AO467" s="42">
        <v>2319819.0</v>
      </c>
      <c r="AP467" s="215" t="b">
        <f t="shared" si="8"/>
        <v>1</v>
      </c>
      <c r="AQ467" s="211"/>
      <c r="AR467" s="216">
        <f t="shared" si="9"/>
        <v>0</v>
      </c>
      <c r="AS467" s="217">
        <f t="shared" si="10"/>
        <v>0</v>
      </c>
      <c r="AT467" s="218">
        <f t="shared" si="11"/>
        <v>0</v>
      </c>
      <c r="AU467" s="453"/>
      <c r="AV467" s="46"/>
      <c r="AW467" s="46"/>
      <c r="AX467" s="46"/>
      <c r="AY467" s="46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56"/>
      <c r="BW467" s="56"/>
      <c r="BX467" s="56"/>
      <c r="BY467" s="56"/>
      <c r="BZ467" s="56"/>
      <c r="CA467" s="56"/>
      <c r="CB467" s="56"/>
      <c r="CC467" s="56"/>
      <c r="CD467" s="56"/>
    </row>
    <row r="468" ht="22.5" customHeight="1">
      <c r="A468" s="170">
        <f t="shared" si="12"/>
        <v>463</v>
      </c>
      <c r="B468" s="173" t="s">
        <v>3022</v>
      </c>
      <c r="C468" s="182" t="str">
        <f t="array" ref="C468">_xlfn.XLOOKUP(G468,DATABASE!$A$2:$A$806,DATABASE!$B$2:$B$806)</f>
        <v>ATM Kec. Prambon JL.Ry Prambon-Kediri, Gading,Kab.Nganjuk</v>
      </c>
      <c r="D468" s="184" t="str">
        <f t="array" ref="D468">_xlfn.XLOOKUP(G468,DATABASE!$A$2:$A$808,DATABASE!$C$2:$C$808)</f>
        <v>ATM</v>
      </c>
      <c r="E468" s="184" t="s">
        <v>351</v>
      </c>
      <c r="F468" s="184" t="s">
        <v>243</v>
      </c>
      <c r="G468" s="184" t="s">
        <v>2453</v>
      </c>
      <c r="H468" s="184">
        <v>202512.0</v>
      </c>
      <c r="I468" s="184" t="s">
        <v>1258</v>
      </c>
      <c r="J468" s="182"/>
      <c r="K468" s="184"/>
      <c r="L468" s="294" t="s">
        <v>2455</v>
      </c>
      <c r="M468" s="295" t="s">
        <v>3361</v>
      </c>
      <c r="N468" s="191"/>
      <c r="O468" s="192">
        <v>1.26601</v>
      </c>
      <c r="P468" s="194"/>
      <c r="Q468" s="195">
        <f t="shared" ref="Q468:R468" si="523">(O468*24*3600*30/8)/100000</f>
        <v>4.1018724</v>
      </c>
      <c r="R468" s="195">
        <f t="shared" si="523"/>
        <v>0</v>
      </c>
      <c r="S468" s="200">
        <v>0.0</v>
      </c>
      <c r="T468" s="201">
        <f t="shared" si="14"/>
        <v>1</v>
      </c>
      <c r="U468" s="201">
        <v>0.99</v>
      </c>
      <c r="V468" s="182">
        <v>720.0</v>
      </c>
      <c r="W468" s="182">
        <f t="shared" si="3"/>
        <v>0</v>
      </c>
      <c r="X468" s="203" t="s">
        <v>291</v>
      </c>
      <c r="Y468" s="204">
        <v>1300000.0</v>
      </c>
      <c r="Z468" s="182"/>
      <c r="AA468" s="182"/>
      <c r="AB468" s="182"/>
      <c r="AC468" s="182"/>
      <c r="AD468" s="182"/>
      <c r="AE468" s="206">
        <f t="shared" si="151"/>
        <v>1300000</v>
      </c>
      <c r="AF468" s="207">
        <f t="shared" si="5"/>
        <v>1300000</v>
      </c>
      <c r="AG468" s="184"/>
      <c r="AH468" s="184"/>
      <c r="AI468" s="184"/>
      <c r="AJ468" s="390" t="s">
        <v>2453</v>
      </c>
      <c r="AK468" s="38" t="s">
        <v>1258</v>
      </c>
      <c r="AL468" s="538"/>
      <c r="AM468" s="41" t="s">
        <v>1258</v>
      </c>
      <c r="AN468" s="38" t="b">
        <f t="shared" si="501"/>
        <v>1</v>
      </c>
      <c r="AO468" s="42">
        <v>1300000.0</v>
      </c>
      <c r="AP468" s="215" t="b">
        <f t="shared" si="8"/>
        <v>1</v>
      </c>
      <c r="AQ468" s="211"/>
      <c r="AR468" s="216">
        <f t="shared" si="9"/>
        <v>0</v>
      </c>
      <c r="AS468" s="217">
        <f t="shared" si="10"/>
        <v>0</v>
      </c>
      <c r="AT468" s="218">
        <f t="shared" si="11"/>
        <v>0</v>
      </c>
      <c r="AU468" s="453"/>
      <c r="AV468" s="46"/>
      <c r="AW468" s="46"/>
      <c r="AX468" s="46"/>
      <c r="AY468" s="46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56"/>
      <c r="BW468" s="56"/>
      <c r="BX468" s="56"/>
      <c r="BY468" s="56"/>
      <c r="BZ468" s="56"/>
      <c r="CA468" s="56"/>
      <c r="CB468" s="56"/>
      <c r="CC468" s="56"/>
      <c r="CD468" s="56"/>
    </row>
    <row r="469" ht="22.5" customHeight="1">
      <c r="A469" s="170">
        <f t="shared" si="12"/>
        <v>464</v>
      </c>
      <c r="B469" s="173" t="s">
        <v>3022</v>
      </c>
      <c r="C469" s="182" t="str">
        <f t="array" ref="C469">_xlfn.XLOOKUP(G469,DATABASE!$A$2:$A$806,DATABASE!$B$2:$B$806)</f>
        <v>ATM Kec Sawahan Nganjuk,Jl. Raya Sawahan-Sedudo, Nganjuk (Pasar Sawahan)</v>
      </c>
      <c r="D469" s="184" t="str">
        <f t="array" ref="D469">_xlfn.XLOOKUP(G469,DATABASE!$A$2:$A$808,DATABASE!$C$2:$C$808)</f>
        <v>ATM</v>
      </c>
      <c r="E469" s="184" t="s">
        <v>351</v>
      </c>
      <c r="F469" s="184" t="s">
        <v>243</v>
      </c>
      <c r="G469" s="184" t="s">
        <v>2638</v>
      </c>
      <c r="H469" s="184">
        <v>202512.0</v>
      </c>
      <c r="I469" s="184" t="s">
        <v>1258</v>
      </c>
      <c r="J469" s="182"/>
      <c r="K469" s="184"/>
      <c r="L469" s="294" t="s">
        <v>2640</v>
      </c>
      <c r="M469" s="295" t="s">
        <v>3367</v>
      </c>
      <c r="N469" s="191"/>
      <c r="O469" s="192">
        <v>1.23876</v>
      </c>
      <c r="P469" s="194"/>
      <c r="Q469" s="195">
        <f t="shared" ref="Q469:R469" si="524">(O469*24*3600*30/8)/100000</f>
        <v>4.0135824</v>
      </c>
      <c r="R469" s="195">
        <f t="shared" si="524"/>
        <v>0</v>
      </c>
      <c r="S469" s="200">
        <v>0.0</v>
      </c>
      <c r="T469" s="201">
        <f t="shared" si="14"/>
        <v>1</v>
      </c>
      <c r="U469" s="201">
        <v>0.99</v>
      </c>
      <c r="V469" s="182">
        <v>720.0</v>
      </c>
      <c r="W469" s="182">
        <f t="shared" si="3"/>
        <v>0</v>
      </c>
      <c r="X469" s="203" t="s">
        <v>291</v>
      </c>
      <c r="Y469" s="204">
        <v>1300000.0</v>
      </c>
      <c r="Z469" s="182"/>
      <c r="AA469" s="182"/>
      <c r="AB469" s="182"/>
      <c r="AC469" s="182"/>
      <c r="AD469" s="182"/>
      <c r="AE469" s="206">
        <f t="shared" si="151"/>
        <v>1300000</v>
      </c>
      <c r="AF469" s="207">
        <f t="shared" si="5"/>
        <v>1300000</v>
      </c>
      <c r="AG469" s="184"/>
      <c r="AH469" s="184"/>
      <c r="AI469" s="184"/>
      <c r="AJ469" s="390" t="s">
        <v>2638</v>
      </c>
      <c r="AK469" s="38" t="s">
        <v>1258</v>
      </c>
      <c r="AL469" s="38"/>
      <c r="AM469" s="41" t="s">
        <v>1258</v>
      </c>
      <c r="AN469" s="38" t="b">
        <f t="shared" si="501"/>
        <v>1</v>
      </c>
      <c r="AO469" s="42">
        <v>1300000.0</v>
      </c>
      <c r="AP469" s="215" t="b">
        <f t="shared" si="8"/>
        <v>1</v>
      </c>
      <c r="AQ469" s="211"/>
      <c r="AR469" s="216">
        <f t="shared" si="9"/>
        <v>0</v>
      </c>
      <c r="AS469" s="217">
        <f t="shared" si="10"/>
        <v>0</v>
      </c>
      <c r="AT469" s="218">
        <f t="shared" si="11"/>
        <v>0</v>
      </c>
      <c r="AU469" s="453"/>
      <c r="AV469" s="46"/>
      <c r="AW469" s="46"/>
      <c r="AX469" s="46"/>
      <c r="AY469" s="46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56"/>
      <c r="BW469" s="56"/>
      <c r="BX469" s="56"/>
      <c r="BY469" s="56"/>
      <c r="BZ469" s="56"/>
      <c r="CA469" s="56"/>
      <c r="CB469" s="56"/>
      <c r="CC469" s="56"/>
      <c r="CD469" s="56"/>
    </row>
    <row r="470" ht="22.5" customHeight="1">
      <c r="A470" s="170">
        <f t="shared" si="12"/>
        <v>465</v>
      </c>
      <c r="B470" s="173" t="s">
        <v>3022</v>
      </c>
      <c r="C470" s="182" t="str">
        <f t="array" ref="C470">_xlfn.XLOOKUP(G470,DATABASE!$A$2:$A$806,DATABASE!$B$2:$B$806)</f>
        <v>ATM RS Bayangkara JL Abdurahman Saleh VI No 56 Kauman, Nganjuk</v>
      </c>
      <c r="D470" s="184" t="str">
        <f t="array" ref="D470">_xlfn.XLOOKUP(G470,DATABASE!$A$2:$A$808,DATABASE!$C$2:$C$808)</f>
        <v>ATM</v>
      </c>
      <c r="E470" s="184" t="s">
        <v>351</v>
      </c>
      <c r="F470" s="184" t="s">
        <v>243</v>
      </c>
      <c r="G470" s="184" t="s">
        <v>994</v>
      </c>
      <c r="H470" s="184">
        <v>202512.0</v>
      </c>
      <c r="I470" s="184" t="s">
        <v>1258</v>
      </c>
      <c r="J470" s="182"/>
      <c r="K470" s="184"/>
      <c r="L470" s="294" t="s">
        <v>996</v>
      </c>
      <c r="M470" s="295" t="s">
        <v>3370</v>
      </c>
      <c r="N470" s="191"/>
      <c r="O470" s="192">
        <v>0.21569</v>
      </c>
      <c r="P470" s="194"/>
      <c r="Q470" s="195">
        <f t="shared" ref="Q470:R470" si="525">(O470*24*3600*30/8)/100000</f>
        <v>0.6988356</v>
      </c>
      <c r="R470" s="195">
        <f t="shared" si="525"/>
        <v>0</v>
      </c>
      <c r="S470" s="200">
        <v>0.0</v>
      </c>
      <c r="T470" s="201">
        <f t="shared" si="14"/>
        <v>1</v>
      </c>
      <c r="U470" s="201">
        <v>0.99</v>
      </c>
      <c r="V470" s="182">
        <v>720.0</v>
      </c>
      <c r="W470" s="182">
        <f t="shared" si="3"/>
        <v>0</v>
      </c>
      <c r="X470" s="203" t="s">
        <v>291</v>
      </c>
      <c r="Y470" s="204">
        <v>1300000.0</v>
      </c>
      <c r="Z470" s="182"/>
      <c r="AA470" s="182"/>
      <c r="AB470" s="182"/>
      <c r="AC470" s="182"/>
      <c r="AD470" s="182"/>
      <c r="AE470" s="206">
        <f t="shared" si="151"/>
        <v>1300000</v>
      </c>
      <c r="AF470" s="207">
        <f t="shared" si="5"/>
        <v>1300000</v>
      </c>
      <c r="AG470" s="184"/>
      <c r="AH470" s="184"/>
      <c r="AI470" s="184"/>
      <c r="AJ470" s="390" t="s">
        <v>994</v>
      </c>
      <c r="AK470" s="38" t="s">
        <v>1258</v>
      </c>
      <c r="AL470" s="38"/>
      <c r="AM470" s="41" t="s">
        <v>1258</v>
      </c>
      <c r="AN470" s="38" t="b">
        <f t="shared" si="501"/>
        <v>1</v>
      </c>
      <c r="AO470" s="42">
        <v>1300000.0</v>
      </c>
      <c r="AP470" s="215" t="b">
        <f t="shared" si="8"/>
        <v>1</v>
      </c>
      <c r="AQ470" s="211"/>
      <c r="AR470" s="216">
        <f t="shared" si="9"/>
        <v>0</v>
      </c>
      <c r="AS470" s="217">
        <f t="shared" si="10"/>
        <v>0</v>
      </c>
      <c r="AT470" s="218">
        <f t="shared" si="11"/>
        <v>0</v>
      </c>
      <c r="AU470" s="453"/>
      <c r="AV470" s="46"/>
      <c r="AW470" s="46"/>
      <c r="AX470" s="46"/>
      <c r="AY470" s="46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56"/>
      <c r="BW470" s="56"/>
      <c r="BX470" s="56"/>
      <c r="BY470" s="56"/>
      <c r="BZ470" s="56"/>
      <c r="CA470" s="56"/>
      <c r="CB470" s="56"/>
      <c r="CC470" s="56"/>
      <c r="CD470" s="56"/>
    </row>
    <row r="471" ht="22.5" customHeight="1">
      <c r="A471" s="170">
        <f t="shared" si="12"/>
        <v>466</v>
      </c>
      <c r="B471" s="173" t="s">
        <v>3025</v>
      </c>
      <c r="C471" s="182" t="str">
        <f t="array" ref="C471">_xlfn.XLOOKUP(G471,DATABASE!$A$2:$A$806,DATABASE!$B$2:$B$806)</f>
        <v>Cabang Ponorogo</v>
      </c>
      <c r="D471" s="184" t="str">
        <f t="array" ref="D471">_xlfn.XLOOKUP(G471,DATABASE!$A$2:$A$808,DATABASE!$C$2:$C$808)</f>
        <v>CABANG</v>
      </c>
      <c r="E471" s="184" t="s">
        <v>351</v>
      </c>
      <c r="F471" s="184" t="s">
        <v>243</v>
      </c>
      <c r="G471" s="184" t="s">
        <v>998</v>
      </c>
      <c r="H471" s="184">
        <v>202512.0</v>
      </c>
      <c r="I471" s="184" t="s">
        <v>575</v>
      </c>
      <c r="J471" s="182"/>
      <c r="K471" s="184"/>
      <c r="L471" s="294" t="s">
        <v>996</v>
      </c>
      <c r="M471" s="295" t="s">
        <v>3370</v>
      </c>
      <c r="N471" s="191"/>
      <c r="O471" s="192">
        <v>92.49000000000001</v>
      </c>
      <c r="P471" s="194"/>
      <c r="Q471" s="195">
        <f t="shared" ref="Q471:R471" si="526">(O471*24*3600*30/8)/100000</f>
        <v>299.6676</v>
      </c>
      <c r="R471" s="195">
        <f t="shared" si="526"/>
        <v>0</v>
      </c>
      <c r="S471" s="200">
        <v>0.0</v>
      </c>
      <c r="T471" s="201">
        <f t="shared" si="14"/>
        <v>1</v>
      </c>
      <c r="U471" s="201">
        <v>0.99</v>
      </c>
      <c r="V471" s="182">
        <v>720.0</v>
      </c>
      <c r="W471" s="182">
        <f t="shared" si="3"/>
        <v>0</v>
      </c>
      <c r="X471" s="203" t="s">
        <v>291</v>
      </c>
      <c r="Y471" s="204">
        <v>3671171.0</v>
      </c>
      <c r="Z471" s="182"/>
      <c r="AA471" s="182"/>
      <c r="AB471" s="182"/>
      <c r="AC471" s="182"/>
      <c r="AD471" s="182"/>
      <c r="AE471" s="206">
        <f t="shared" si="151"/>
        <v>3671171</v>
      </c>
      <c r="AF471" s="207">
        <f t="shared" si="5"/>
        <v>3671171</v>
      </c>
      <c r="AG471" s="207">
        <v>4.5890891E7</v>
      </c>
      <c r="AH471" s="184"/>
      <c r="AI471" s="184"/>
      <c r="AJ471" s="390" t="s">
        <v>998</v>
      </c>
      <c r="AK471" s="38" t="s">
        <v>575</v>
      </c>
      <c r="AL471" s="38"/>
      <c r="AM471" s="38" t="str">
        <f t="shared" ref="AM471:AM473" si="528">VLOOKUP(AJ471,'[1]Master Jaringan Des 2025(792)'!$D$2:$E$795,2,0)</f>
        <v>#REF!</v>
      </c>
      <c r="AN471" s="38" t="str">
        <f t="shared" si="501"/>
        <v>#REF!</v>
      </c>
      <c r="AO471" s="42">
        <v>3671171.0</v>
      </c>
      <c r="AP471" s="215" t="b">
        <f t="shared" si="8"/>
        <v>1</v>
      </c>
      <c r="AQ471" s="211"/>
      <c r="AR471" s="216">
        <f t="shared" si="9"/>
        <v>0</v>
      </c>
      <c r="AS471" s="217">
        <f t="shared" si="10"/>
        <v>0</v>
      </c>
      <c r="AT471" s="218">
        <f t="shared" si="11"/>
        <v>0</v>
      </c>
      <c r="AU471" s="453"/>
      <c r="AV471" s="46"/>
      <c r="AW471" s="46"/>
      <c r="AX471" s="46"/>
      <c r="AY471" s="46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56"/>
      <c r="BW471" s="56"/>
      <c r="BX471" s="56"/>
      <c r="BY471" s="56"/>
      <c r="BZ471" s="56"/>
      <c r="CA471" s="56"/>
      <c r="CB471" s="56"/>
      <c r="CC471" s="56"/>
      <c r="CD471" s="56"/>
    </row>
    <row r="472" ht="22.5" customHeight="1">
      <c r="A472" s="170">
        <f t="shared" si="12"/>
        <v>467</v>
      </c>
      <c r="B472" s="173" t="s">
        <v>3025</v>
      </c>
      <c r="C472" s="182" t="str">
        <f t="array" ref="C472">_xlfn.XLOOKUP(G472,DATABASE!$A$2:$A$806,DATABASE!$B$2:$B$806)</f>
        <v>Samsat Online Capem Sumoroto, Raya Sumoroto 5</v>
      </c>
      <c r="D472" s="184" t="str">
        <f t="array" ref="D472">_xlfn.XLOOKUP(G472,DATABASE!$A$2:$A$808,DATABASE!$C$2:$C$808)</f>
        <v>SAMSAT ONLINE</v>
      </c>
      <c r="E472" s="184" t="s">
        <v>351</v>
      </c>
      <c r="F472" s="184" t="s">
        <v>243</v>
      </c>
      <c r="G472" s="184" t="s">
        <v>287</v>
      </c>
      <c r="H472" s="184">
        <v>202512.0</v>
      </c>
      <c r="I472" s="184" t="s">
        <v>480</v>
      </c>
      <c r="J472" s="182"/>
      <c r="K472" s="184"/>
      <c r="L472" s="294" t="s">
        <v>289</v>
      </c>
      <c r="M472" s="295" t="s">
        <v>3371</v>
      </c>
      <c r="N472" s="191"/>
      <c r="O472" s="192">
        <v>2.16221</v>
      </c>
      <c r="P472" s="194"/>
      <c r="Q472" s="195">
        <f t="shared" ref="Q472:R472" si="527">(O472*24*3600*30/8)/100000</f>
        <v>7.0055604</v>
      </c>
      <c r="R472" s="195">
        <f t="shared" si="527"/>
        <v>0</v>
      </c>
      <c r="S472" s="200">
        <v>0.0</v>
      </c>
      <c r="T472" s="201">
        <f t="shared" si="14"/>
        <v>1</v>
      </c>
      <c r="U472" s="201">
        <v>0.99</v>
      </c>
      <c r="V472" s="182">
        <v>720.0</v>
      </c>
      <c r="W472" s="182">
        <f t="shared" si="3"/>
        <v>0</v>
      </c>
      <c r="X472" s="203" t="s">
        <v>291</v>
      </c>
      <c r="Y472" s="204">
        <v>1950000.0</v>
      </c>
      <c r="Z472" s="182"/>
      <c r="AA472" s="182"/>
      <c r="AB472" s="182"/>
      <c r="AC472" s="182"/>
      <c r="AD472" s="182"/>
      <c r="AE472" s="206">
        <f t="shared" si="151"/>
        <v>1950000</v>
      </c>
      <c r="AF472" s="207">
        <f t="shared" si="5"/>
        <v>1950000</v>
      </c>
      <c r="AG472" s="184"/>
      <c r="AH472" s="184"/>
      <c r="AI472" s="184"/>
      <c r="AJ472" s="390" t="s">
        <v>287</v>
      </c>
      <c r="AK472" s="38" t="s">
        <v>480</v>
      </c>
      <c r="AL472" s="38"/>
      <c r="AM472" s="38" t="str">
        <f t="shared" si="528"/>
        <v>#REF!</v>
      </c>
      <c r="AN472" s="38" t="str">
        <f t="shared" si="501"/>
        <v>#REF!</v>
      </c>
      <c r="AO472" s="42">
        <v>1950000.0</v>
      </c>
      <c r="AP472" s="215" t="b">
        <f t="shared" si="8"/>
        <v>1</v>
      </c>
      <c r="AQ472" s="211"/>
      <c r="AR472" s="216">
        <f t="shared" si="9"/>
        <v>0</v>
      </c>
      <c r="AS472" s="217">
        <f t="shared" si="10"/>
        <v>0</v>
      </c>
      <c r="AT472" s="218">
        <f t="shared" si="11"/>
        <v>0</v>
      </c>
      <c r="AU472" s="453"/>
      <c r="AV472" s="46"/>
      <c r="AW472" s="46"/>
      <c r="AX472" s="46"/>
      <c r="AY472" s="46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56"/>
      <c r="BW472" s="56"/>
      <c r="BX472" s="56"/>
      <c r="BY472" s="56"/>
      <c r="BZ472" s="56"/>
      <c r="CA472" s="56"/>
      <c r="CB472" s="56"/>
      <c r="CC472" s="56"/>
      <c r="CD472" s="56"/>
    </row>
    <row r="473" ht="22.5" customHeight="1">
      <c r="A473" s="170">
        <f t="shared" si="12"/>
        <v>468</v>
      </c>
      <c r="B473" s="173" t="s">
        <v>3025</v>
      </c>
      <c r="C473" s="182" t="str">
        <f t="array" ref="C473">_xlfn.XLOOKUP(G473,DATABASE!$A$2:$A$806,DATABASE!$B$2:$B$806)</f>
        <v>Capem Jetis, Jl.Sukowati 18, Jetis</v>
      </c>
      <c r="D473" s="184" t="str">
        <f t="array" ref="D473">_xlfn.XLOOKUP(G473,DATABASE!$A$2:$A$808,DATABASE!$C$2:$C$808)</f>
        <v>CAPEM</v>
      </c>
      <c r="E473" s="184" t="s">
        <v>351</v>
      </c>
      <c r="F473" s="184" t="s">
        <v>243</v>
      </c>
      <c r="G473" s="184" t="s">
        <v>2261</v>
      </c>
      <c r="H473" s="184">
        <v>202512.0</v>
      </c>
      <c r="I473" s="184" t="s">
        <v>753</v>
      </c>
      <c r="J473" s="182"/>
      <c r="K473" s="184"/>
      <c r="L473" s="294" t="s">
        <v>2263</v>
      </c>
      <c r="M473" s="303">
        <v>43711.0</v>
      </c>
      <c r="N473" s="191"/>
      <c r="O473" s="192">
        <v>18.67</v>
      </c>
      <c r="P473" s="194"/>
      <c r="Q473" s="195">
        <f t="shared" ref="Q473:R473" si="529">(O473*24*3600*30/8)/100000</f>
        <v>60.4908</v>
      </c>
      <c r="R473" s="195">
        <f t="shared" si="529"/>
        <v>0</v>
      </c>
      <c r="S473" s="200">
        <v>0.0</v>
      </c>
      <c r="T473" s="201">
        <f t="shared" si="14"/>
        <v>1</v>
      </c>
      <c r="U473" s="201">
        <v>0.99</v>
      </c>
      <c r="V473" s="182">
        <v>720.0</v>
      </c>
      <c r="W473" s="182">
        <f t="shared" si="3"/>
        <v>0</v>
      </c>
      <c r="X473" s="203" t="s">
        <v>291</v>
      </c>
      <c r="Y473" s="204">
        <v>2792792.0</v>
      </c>
      <c r="Z473" s="182"/>
      <c r="AA473" s="182"/>
      <c r="AB473" s="182"/>
      <c r="AC473" s="182"/>
      <c r="AD473" s="182"/>
      <c r="AE473" s="206">
        <f t="shared" si="151"/>
        <v>2792792</v>
      </c>
      <c r="AF473" s="207">
        <f t="shared" si="5"/>
        <v>2792792</v>
      </c>
      <c r="AG473" s="184"/>
      <c r="AH473" s="184"/>
      <c r="AI473" s="184"/>
      <c r="AJ473" s="390" t="s">
        <v>2261</v>
      </c>
      <c r="AK473" s="38" t="s">
        <v>753</v>
      </c>
      <c r="AL473" s="38"/>
      <c r="AM473" s="38" t="str">
        <f t="shared" si="528"/>
        <v>#REF!</v>
      </c>
      <c r="AN473" s="38" t="str">
        <f t="shared" si="501"/>
        <v>#REF!</v>
      </c>
      <c r="AO473" s="42">
        <v>2792792.0</v>
      </c>
      <c r="AP473" s="215" t="b">
        <f t="shared" si="8"/>
        <v>1</v>
      </c>
      <c r="AQ473" s="211"/>
      <c r="AR473" s="216">
        <f t="shared" si="9"/>
        <v>0</v>
      </c>
      <c r="AS473" s="217">
        <f t="shared" si="10"/>
        <v>0</v>
      </c>
      <c r="AT473" s="218">
        <f t="shared" si="11"/>
        <v>0</v>
      </c>
      <c r="AU473" s="453"/>
      <c r="AV473" s="46"/>
      <c r="AW473" s="46"/>
      <c r="AX473" s="46"/>
      <c r="AY473" s="46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56"/>
      <c r="BW473" s="56"/>
      <c r="BX473" s="56"/>
      <c r="BY473" s="56"/>
      <c r="BZ473" s="56"/>
      <c r="CA473" s="56"/>
      <c r="CB473" s="56"/>
      <c r="CC473" s="56"/>
      <c r="CD473" s="56"/>
    </row>
    <row r="474" ht="22.5" customHeight="1">
      <c r="A474" s="170">
        <f t="shared" si="12"/>
        <v>469</v>
      </c>
      <c r="B474" s="173" t="s">
        <v>3025</v>
      </c>
      <c r="C474" s="182" t="str">
        <f t="array" ref="C474">_xlfn.XLOOKUP(G474,DATABASE!$A$2:$A$806,DATABASE!$B$2:$B$806)</f>
        <v>Kantor Kas RSUD Ponorogo, Ciptomangunkusumo Ponorogo</v>
      </c>
      <c r="D474" s="184" t="str">
        <f t="array" ref="D474">_xlfn.XLOOKUP(G474,DATABASE!$A$2:$A$808,DATABASE!$C$2:$C$808)</f>
        <v>KANTOR KAS</v>
      </c>
      <c r="E474" s="184" t="s">
        <v>351</v>
      </c>
      <c r="F474" s="184" t="s">
        <v>243</v>
      </c>
      <c r="G474" s="184" t="s">
        <v>728</v>
      </c>
      <c r="H474" s="184">
        <v>202512.0</v>
      </c>
      <c r="I474" s="184" t="s">
        <v>461</v>
      </c>
      <c r="J474" s="182"/>
      <c r="K474" s="184"/>
      <c r="L474" s="294" t="s">
        <v>730</v>
      </c>
      <c r="M474" s="295" t="s">
        <v>2213</v>
      </c>
      <c r="N474" s="191"/>
      <c r="O474" s="192">
        <v>4.42</v>
      </c>
      <c r="P474" s="194"/>
      <c r="Q474" s="195">
        <f t="shared" ref="Q474:R474" si="530">(O474*24*3600*30/8)/100000</f>
        <v>14.3208</v>
      </c>
      <c r="R474" s="195">
        <f t="shared" si="530"/>
        <v>0</v>
      </c>
      <c r="S474" s="200">
        <v>0.0</v>
      </c>
      <c r="T474" s="201">
        <f t="shared" si="14"/>
        <v>1</v>
      </c>
      <c r="U474" s="201">
        <v>0.99</v>
      </c>
      <c r="V474" s="182">
        <v>720.0</v>
      </c>
      <c r="W474" s="182">
        <f t="shared" si="3"/>
        <v>0</v>
      </c>
      <c r="X474" s="203" t="s">
        <v>291</v>
      </c>
      <c r="Y474" s="204">
        <v>2319819.0</v>
      </c>
      <c r="Z474" s="182"/>
      <c r="AA474" s="182"/>
      <c r="AB474" s="182"/>
      <c r="AC474" s="182"/>
      <c r="AD474" s="182"/>
      <c r="AE474" s="206">
        <f t="shared" si="151"/>
        <v>2319819</v>
      </c>
      <c r="AF474" s="207">
        <f t="shared" si="5"/>
        <v>2319819</v>
      </c>
      <c r="AG474" s="184"/>
      <c r="AH474" s="184"/>
      <c r="AI474" s="184"/>
      <c r="AJ474" s="390" t="s">
        <v>728</v>
      </c>
      <c r="AK474" s="38" t="s">
        <v>461</v>
      </c>
      <c r="AL474" s="38"/>
      <c r="AM474" s="41" t="s">
        <v>461</v>
      </c>
      <c r="AN474" s="38" t="b">
        <f t="shared" si="501"/>
        <v>1</v>
      </c>
      <c r="AO474" s="42">
        <v>2319819.0</v>
      </c>
      <c r="AP474" s="215" t="b">
        <f t="shared" si="8"/>
        <v>1</v>
      </c>
      <c r="AQ474" s="211"/>
      <c r="AR474" s="216">
        <f t="shared" si="9"/>
        <v>0</v>
      </c>
      <c r="AS474" s="217">
        <f t="shared" si="10"/>
        <v>0</v>
      </c>
      <c r="AT474" s="218">
        <f t="shared" si="11"/>
        <v>0</v>
      </c>
      <c r="AU474" s="453"/>
      <c r="AV474" s="46"/>
      <c r="AW474" s="46"/>
      <c r="AX474" s="46"/>
      <c r="AY474" s="46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5"/>
      <c r="BU474" s="35"/>
      <c r="BV474" s="56"/>
      <c r="BW474" s="56"/>
      <c r="BX474" s="56"/>
      <c r="BY474" s="56"/>
      <c r="BZ474" s="56"/>
      <c r="CA474" s="56"/>
      <c r="CB474" s="56"/>
      <c r="CC474" s="56"/>
      <c r="CD474" s="56"/>
    </row>
    <row r="475" ht="22.5" customHeight="1">
      <c r="A475" s="170">
        <f t="shared" si="12"/>
        <v>470</v>
      </c>
      <c r="B475" s="173" t="s">
        <v>3025</v>
      </c>
      <c r="C475" s="182" t="str">
        <f t="array" ref="C475">_xlfn.XLOOKUP(G475,DATABASE!$A$2:$A$806,DATABASE!$B$2:$B$806)</f>
        <v>PBB Pemda Ponorogo Alun-alun Utara 9 Ponorogo</v>
      </c>
      <c r="D475" s="184" t="str">
        <f t="array" ref="D475">_xlfn.XLOOKUP(G475,DATABASE!$A$2:$A$808,DATABASE!$C$2:$C$808)</f>
        <v>PBB</v>
      </c>
      <c r="E475" s="184" t="s">
        <v>351</v>
      </c>
      <c r="F475" s="184" t="s">
        <v>243</v>
      </c>
      <c r="G475" s="184" t="s">
        <v>732</v>
      </c>
      <c r="H475" s="184">
        <v>202512.0</v>
      </c>
      <c r="I475" s="184" t="s">
        <v>461</v>
      </c>
      <c r="J475" s="182"/>
      <c r="K475" s="184"/>
      <c r="L475" s="294" t="s">
        <v>730</v>
      </c>
      <c r="M475" s="295" t="s">
        <v>2213</v>
      </c>
      <c r="N475" s="191"/>
      <c r="O475" s="192">
        <v>4.390000000000001</v>
      </c>
      <c r="P475" s="194"/>
      <c r="Q475" s="195">
        <f t="shared" ref="Q475:R475" si="531">(O475*24*3600*30/8)/100000</f>
        <v>14.2236</v>
      </c>
      <c r="R475" s="195">
        <f t="shared" si="531"/>
        <v>0</v>
      </c>
      <c r="S475" s="200">
        <v>0.0</v>
      </c>
      <c r="T475" s="201">
        <f t="shared" si="14"/>
        <v>1</v>
      </c>
      <c r="U475" s="201">
        <v>0.99</v>
      </c>
      <c r="V475" s="182">
        <v>720.0</v>
      </c>
      <c r="W475" s="182">
        <f t="shared" si="3"/>
        <v>0</v>
      </c>
      <c r="X475" s="203" t="s">
        <v>291</v>
      </c>
      <c r="Y475" s="204">
        <v>2319819.0</v>
      </c>
      <c r="Z475" s="182"/>
      <c r="AA475" s="182"/>
      <c r="AB475" s="182"/>
      <c r="AC475" s="182"/>
      <c r="AD475" s="182"/>
      <c r="AE475" s="206">
        <f t="shared" si="151"/>
        <v>2319819</v>
      </c>
      <c r="AF475" s="207">
        <f t="shared" si="5"/>
        <v>2319819</v>
      </c>
      <c r="AG475" s="184"/>
      <c r="AH475" s="184" t="s">
        <v>276</v>
      </c>
      <c r="AI475" s="184"/>
      <c r="AJ475" s="390" t="s">
        <v>732</v>
      </c>
      <c r="AK475" s="38" t="s">
        <v>461</v>
      </c>
      <c r="AL475" s="38"/>
      <c r="AM475" s="41" t="s">
        <v>461</v>
      </c>
      <c r="AN475" s="38" t="b">
        <f t="shared" si="501"/>
        <v>1</v>
      </c>
      <c r="AO475" s="42">
        <v>2319819.0</v>
      </c>
      <c r="AP475" s="215" t="b">
        <f t="shared" si="8"/>
        <v>1</v>
      </c>
      <c r="AQ475" s="211"/>
      <c r="AR475" s="216">
        <f t="shared" si="9"/>
        <v>0</v>
      </c>
      <c r="AS475" s="217">
        <f t="shared" si="10"/>
        <v>0</v>
      </c>
      <c r="AT475" s="218">
        <f t="shared" si="11"/>
        <v>0</v>
      </c>
      <c r="AU475" s="453"/>
      <c r="AV475" s="46"/>
      <c r="AW475" s="46"/>
      <c r="AX475" s="46"/>
      <c r="AY475" s="46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56"/>
      <c r="BW475" s="56"/>
      <c r="BX475" s="56"/>
      <c r="BY475" s="56"/>
      <c r="BZ475" s="56"/>
      <c r="CA475" s="56"/>
      <c r="CB475" s="56"/>
      <c r="CC475" s="56"/>
      <c r="CD475" s="56"/>
    </row>
    <row r="476" ht="22.5" customHeight="1">
      <c r="A476" s="170">
        <f t="shared" si="12"/>
        <v>471</v>
      </c>
      <c r="B476" s="173" t="s">
        <v>3025</v>
      </c>
      <c r="C476" s="182" t="str">
        <f t="array" ref="C476">_xlfn.XLOOKUP(G476,DATABASE!$A$2:$A$806,DATABASE!$B$2:$B$806)</f>
        <v>Kantor Kas Jenangan, Jl Raya Ponorogo Jenangan, Ponorogo</v>
      </c>
      <c r="D476" s="184" t="str">
        <f t="array" ref="D476">_xlfn.XLOOKUP(G476,DATABASE!$A$2:$A$808,DATABASE!$C$2:$C$808)</f>
        <v>KANTOR KAS</v>
      </c>
      <c r="E476" s="184" t="s">
        <v>351</v>
      </c>
      <c r="F476" s="184" t="s">
        <v>243</v>
      </c>
      <c r="G476" s="184" t="s">
        <v>1230</v>
      </c>
      <c r="H476" s="184">
        <v>202512.0</v>
      </c>
      <c r="I476" s="184" t="s">
        <v>461</v>
      </c>
      <c r="J476" s="182"/>
      <c r="K476" s="184"/>
      <c r="L476" s="294" t="s">
        <v>1232</v>
      </c>
      <c r="M476" s="295" t="s">
        <v>3372</v>
      </c>
      <c r="N476" s="191"/>
      <c r="O476" s="192">
        <v>8.469999999999999</v>
      </c>
      <c r="P476" s="194"/>
      <c r="Q476" s="195">
        <f t="shared" ref="Q476:R476" si="532">(O476*24*3600*30/8)/100000</f>
        <v>27.4428</v>
      </c>
      <c r="R476" s="195">
        <f t="shared" si="532"/>
        <v>0</v>
      </c>
      <c r="S476" s="200">
        <v>0.0</v>
      </c>
      <c r="T476" s="201">
        <f t="shared" si="14"/>
        <v>1</v>
      </c>
      <c r="U476" s="201">
        <v>0.99</v>
      </c>
      <c r="V476" s="182">
        <v>720.0</v>
      </c>
      <c r="W476" s="182">
        <f t="shared" si="3"/>
        <v>0</v>
      </c>
      <c r="X476" s="203" t="s">
        <v>291</v>
      </c>
      <c r="Y476" s="204">
        <v>2319819.0</v>
      </c>
      <c r="Z476" s="182"/>
      <c r="AA476" s="182"/>
      <c r="AB476" s="182"/>
      <c r="AC476" s="182"/>
      <c r="AD476" s="182"/>
      <c r="AE476" s="206">
        <f t="shared" si="151"/>
        <v>2319819</v>
      </c>
      <c r="AF476" s="207">
        <f t="shared" si="5"/>
        <v>2319819</v>
      </c>
      <c r="AG476" s="184"/>
      <c r="AH476" s="184"/>
      <c r="AI476" s="184"/>
      <c r="AJ476" s="390" t="s">
        <v>1230</v>
      </c>
      <c r="AK476" s="38" t="s">
        <v>461</v>
      </c>
      <c r="AL476" s="38"/>
      <c r="AM476" s="41" t="s">
        <v>461</v>
      </c>
      <c r="AN476" s="38" t="b">
        <f t="shared" si="501"/>
        <v>1</v>
      </c>
      <c r="AO476" s="42">
        <v>2319819.0</v>
      </c>
      <c r="AP476" s="215" t="b">
        <f t="shared" si="8"/>
        <v>1</v>
      </c>
      <c r="AQ476" s="211"/>
      <c r="AR476" s="216">
        <f t="shared" si="9"/>
        <v>0</v>
      </c>
      <c r="AS476" s="217">
        <f t="shared" si="10"/>
        <v>0</v>
      </c>
      <c r="AT476" s="218">
        <f t="shared" si="11"/>
        <v>0</v>
      </c>
      <c r="AU476" s="453"/>
      <c r="AV476" s="46"/>
      <c r="AW476" s="46"/>
      <c r="AX476" s="46"/>
      <c r="AY476" s="46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35"/>
      <c r="BU476" s="35"/>
      <c r="BV476" s="56"/>
      <c r="BW476" s="56"/>
      <c r="BX476" s="56"/>
      <c r="BY476" s="56"/>
      <c r="BZ476" s="56"/>
      <c r="CA476" s="56"/>
      <c r="CB476" s="56"/>
      <c r="CC476" s="56"/>
      <c r="CD476" s="56"/>
    </row>
    <row r="477" ht="22.5" customHeight="1">
      <c r="A477" s="170">
        <f t="shared" si="12"/>
        <v>472</v>
      </c>
      <c r="B477" s="173" t="s">
        <v>3025</v>
      </c>
      <c r="C477" s="182" t="str">
        <f t="array" ref="C477">_xlfn.XLOOKUP(G477,DATABASE!$A$2:$A$806,DATABASE!$B$2:$B$806)</f>
        <v>Capem Pulung, Jl Raya Pulung, PONOROGO</v>
      </c>
      <c r="D477" s="184" t="str">
        <f t="array" ref="D477">_xlfn.XLOOKUP(G477,DATABASE!$A$2:$A$808,DATABASE!$C$2:$C$808)</f>
        <v>CAPEM</v>
      </c>
      <c r="E477" s="184" t="s">
        <v>351</v>
      </c>
      <c r="F477" s="184" t="s">
        <v>243</v>
      </c>
      <c r="G477" s="184" t="s">
        <v>1234</v>
      </c>
      <c r="H477" s="184">
        <v>202512.0</v>
      </c>
      <c r="I477" s="184" t="s">
        <v>753</v>
      </c>
      <c r="J477" s="182"/>
      <c r="K477" s="184"/>
      <c r="L477" s="294" t="s">
        <v>1232</v>
      </c>
      <c r="M477" s="295" t="s">
        <v>3372</v>
      </c>
      <c r="N477" s="191"/>
      <c r="O477" s="192">
        <v>17.54</v>
      </c>
      <c r="P477" s="194"/>
      <c r="Q477" s="195">
        <f t="shared" ref="Q477:R477" si="533">(O477*24*3600*30/8)/100000</f>
        <v>56.8296</v>
      </c>
      <c r="R477" s="195">
        <f t="shared" si="533"/>
        <v>0</v>
      </c>
      <c r="S477" s="200">
        <v>0.0</v>
      </c>
      <c r="T477" s="201">
        <f t="shared" si="14"/>
        <v>1</v>
      </c>
      <c r="U477" s="201">
        <v>0.99</v>
      </c>
      <c r="V477" s="182">
        <v>720.0</v>
      </c>
      <c r="W477" s="182">
        <f t="shared" si="3"/>
        <v>0</v>
      </c>
      <c r="X477" s="203" t="s">
        <v>291</v>
      </c>
      <c r="Y477" s="204">
        <v>2792792.0</v>
      </c>
      <c r="Z477" s="182"/>
      <c r="AA477" s="182"/>
      <c r="AB477" s="182"/>
      <c r="AC477" s="182"/>
      <c r="AD477" s="182"/>
      <c r="AE477" s="206">
        <f t="shared" si="151"/>
        <v>2792792</v>
      </c>
      <c r="AF477" s="207">
        <f t="shared" si="5"/>
        <v>2792792</v>
      </c>
      <c r="AG477" s="184"/>
      <c r="AH477" s="184"/>
      <c r="AI477" s="184"/>
      <c r="AJ477" s="390" t="s">
        <v>1234</v>
      </c>
      <c r="AK477" s="38" t="s">
        <v>753</v>
      </c>
      <c r="AL477" s="38"/>
      <c r="AM477" s="38" t="str">
        <f t="shared" ref="AM477:AM478" si="535">VLOOKUP(AJ477,'[1]Master Jaringan Des 2025(792)'!$D$2:$E$795,2,0)</f>
        <v>#REF!</v>
      </c>
      <c r="AN477" s="38" t="str">
        <f t="shared" si="501"/>
        <v>#REF!</v>
      </c>
      <c r="AO477" s="42">
        <v>2792792.0</v>
      </c>
      <c r="AP477" s="215" t="b">
        <f t="shared" si="8"/>
        <v>1</v>
      </c>
      <c r="AQ477" s="211"/>
      <c r="AR477" s="216">
        <f t="shared" si="9"/>
        <v>0</v>
      </c>
      <c r="AS477" s="217">
        <f t="shared" si="10"/>
        <v>0</v>
      </c>
      <c r="AT477" s="218">
        <f t="shared" si="11"/>
        <v>0</v>
      </c>
      <c r="AU477" s="453"/>
      <c r="AV477" s="46"/>
      <c r="AW477" s="46"/>
      <c r="AX477" s="46"/>
      <c r="AY477" s="46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5"/>
      <c r="BU477" s="35"/>
      <c r="BV477" s="56"/>
      <c r="BW477" s="56"/>
      <c r="BX477" s="56"/>
      <c r="BY477" s="56"/>
      <c r="BZ477" s="56"/>
      <c r="CA477" s="56"/>
      <c r="CB477" s="56"/>
      <c r="CC477" s="56"/>
      <c r="CD477" s="56"/>
    </row>
    <row r="478" ht="22.5" customHeight="1">
      <c r="A478" s="170">
        <f t="shared" si="12"/>
        <v>473</v>
      </c>
      <c r="B478" s="173" t="s">
        <v>3025</v>
      </c>
      <c r="C478" s="182" t="str">
        <f t="array" ref="C478">_xlfn.XLOOKUP(G478,DATABASE!$A$2:$A$806,DATABASE!$B$2:$B$806)</f>
        <v>ATM Muslimat, Jl A.Yani No 155, Ponorogo</v>
      </c>
      <c r="D478" s="184" t="str">
        <f t="array" ref="D478">_xlfn.XLOOKUP(G478,DATABASE!$A$2:$A$808,DATABASE!$C$2:$C$808)</f>
        <v>ATM</v>
      </c>
      <c r="E478" s="184" t="s">
        <v>351</v>
      </c>
      <c r="F478" s="184" t="s">
        <v>243</v>
      </c>
      <c r="G478" s="184" t="s">
        <v>1528</v>
      </c>
      <c r="H478" s="184">
        <v>202512.0</v>
      </c>
      <c r="I478" s="184" t="s">
        <v>1258</v>
      </c>
      <c r="J478" s="182"/>
      <c r="K478" s="184"/>
      <c r="L478" s="294" t="s">
        <v>1530</v>
      </c>
      <c r="M478" s="295" t="s">
        <v>2913</v>
      </c>
      <c r="N478" s="191"/>
      <c r="O478" s="192">
        <v>42.2</v>
      </c>
      <c r="P478" s="194"/>
      <c r="Q478" s="195">
        <f t="shared" ref="Q478:R478" si="534">(O478*24*3600*30/8)/100000</f>
        <v>136.728</v>
      </c>
      <c r="R478" s="195">
        <f t="shared" si="534"/>
        <v>0</v>
      </c>
      <c r="S478" s="200">
        <v>0.0</v>
      </c>
      <c r="T478" s="201">
        <f t="shared" si="14"/>
        <v>1</v>
      </c>
      <c r="U478" s="201">
        <v>0.99</v>
      </c>
      <c r="V478" s="182">
        <v>720.0</v>
      </c>
      <c r="W478" s="182">
        <f t="shared" si="3"/>
        <v>0</v>
      </c>
      <c r="X478" s="203" t="s">
        <v>291</v>
      </c>
      <c r="Y478" s="204">
        <v>1300000.0</v>
      </c>
      <c r="Z478" s="182"/>
      <c r="AA478" s="182"/>
      <c r="AB478" s="182"/>
      <c r="AC478" s="182"/>
      <c r="AD478" s="182"/>
      <c r="AE478" s="206">
        <f t="shared" si="151"/>
        <v>1300000</v>
      </c>
      <c r="AF478" s="207">
        <f t="shared" si="5"/>
        <v>1300000</v>
      </c>
      <c r="AG478" s="184"/>
      <c r="AH478" s="184"/>
      <c r="AI478" s="184"/>
      <c r="AJ478" s="390" t="s">
        <v>1528</v>
      </c>
      <c r="AK478" s="38" t="s">
        <v>1258</v>
      </c>
      <c r="AL478" s="38"/>
      <c r="AM478" s="38" t="str">
        <f t="shared" si="535"/>
        <v>#REF!</v>
      </c>
      <c r="AN478" s="38" t="str">
        <f t="shared" si="501"/>
        <v>#REF!</v>
      </c>
      <c r="AO478" s="42">
        <v>1300000.0</v>
      </c>
      <c r="AP478" s="215" t="b">
        <f t="shared" si="8"/>
        <v>1</v>
      </c>
      <c r="AQ478" s="211"/>
      <c r="AR478" s="216">
        <f t="shared" si="9"/>
        <v>0</v>
      </c>
      <c r="AS478" s="217">
        <f t="shared" si="10"/>
        <v>0</v>
      </c>
      <c r="AT478" s="218">
        <f t="shared" si="11"/>
        <v>0</v>
      </c>
      <c r="AU478" s="453"/>
      <c r="AV478" s="46"/>
      <c r="AW478" s="46"/>
      <c r="AX478" s="46"/>
      <c r="AY478" s="46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5"/>
      <c r="BU478" s="35"/>
      <c r="BV478" s="56"/>
      <c r="BW478" s="56"/>
      <c r="BX478" s="56"/>
      <c r="BY478" s="56"/>
      <c r="BZ478" s="56"/>
      <c r="CA478" s="56"/>
      <c r="CB478" s="56"/>
      <c r="CC478" s="56"/>
      <c r="CD478" s="56"/>
    </row>
    <row r="479" ht="22.5" customHeight="1">
      <c r="A479" s="170">
        <f t="shared" si="12"/>
        <v>474</v>
      </c>
      <c r="B479" s="173" t="s">
        <v>3025</v>
      </c>
      <c r="C479" s="182" t="str">
        <f t="array" ref="C479">_xlfn.XLOOKUP(G479,DATABASE!$A$2:$A$806,DATABASE!$B$2:$B$806)</f>
        <v>Capem Balong, Jl Raya Ponorogo Pacitan, Ponorogo</v>
      </c>
      <c r="D479" s="184" t="str">
        <f t="array" ref="D479">_xlfn.XLOOKUP(G479,DATABASE!$A$2:$A$808,DATABASE!$C$2:$C$808)</f>
        <v>CAPEM</v>
      </c>
      <c r="E479" s="184" t="s">
        <v>351</v>
      </c>
      <c r="F479" s="184" t="s">
        <v>243</v>
      </c>
      <c r="G479" s="184" t="s">
        <v>1532</v>
      </c>
      <c r="H479" s="184">
        <v>202512.0</v>
      </c>
      <c r="I479" s="184" t="s">
        <v>753</v>
      </c>
      <c r="J479" s="536"/>
      <c r="K479" s="184"/>
      <c r="L479" s="294" t="s">
        <v>1530</v>
      </c>
      <c r="M479" s="295" t="s">
        <v>2913</v>
      </c>
      <c r="N479" s="191"/>
      <c r="O479" s="192">
        <v>12.78</v>
      </c>
      <c r="P479" s="194"/>
      <c r="Q479" s="195">
        <f t="shared" ref="Q479:R479" si="536">(O479*24*3600*30/8)/100000</f>
        <v>41.4072</v>
      </c>
      <c r="R479" s="195">
        <f t="shared" si="536"/>
        <v>0</v>
      </c>
      <c r="S479" s="200">
        <v>0.0</v>
      </c>
      <c r="T479" s="201">
        <f t="shared" si="14"/>
        <v>1</v>
      </c>
      <c r="U479" s="201">
        <v>0.99</v>
      </c>
      <c r="V479" s="182">
        <v>720.0</v>
      </c>
      <c r="W479" s="182">
        <f t="shared" si="3"/>
        <v>0</v>
      </c>
      <c r="X479" s="203" t="s">
        <v>291</v>
      </c>
      <c r="Y479" s="204">
        <v>2792792.0</v>
      </c>
      <c r="Z479" s="182"/>
      <c r="AA479" s="182"/>
      <c r="AB479" s="182"/>
      <c r="AC479" s="182"/>
      <c r="AD479" s="182"/>
      <c r="AE479" s="206">
        <f t="shared" si="151"/>
        <v>2792792</v>
      </c>
      <c r="AF479" s="207">
        <f t="shared" si="5"/>
        <v>2792792</v>
      </c>
      <c r="AG479" s="184"/>
      <c r="AH479" s="184"/>
      <c r="AI479" s="184"/>
      <c r="AJ479" s="390" t="s">
        <v>1532</v>
      </c>
      <c r="AK479" s="38" t="s">
        <v>753</v>
      </c>
      <c r="AL479" s="38"/>
      <c r="AM479" s="41" t="s">
        <v>753</v>
      </c>
      <c r="AN479" s="38" t="b">
        <f t="shared" si="501"/>
        <v>1</v>
      </c>
      <c r="AO479" s="42">
        <v>2792792.0</v>
      </c>
      <c r="AP479" s="215" t="b">
        <f t="shared" si="8"/>
        <v>1</v>
      </c>
      <c r="AQ479" s="211"/>
      <c r="AR479" s="216">
        <f t="shared" si="9"/>
        <v>0</v>
      </c>
      <c r="AS479" s="217">
        <f t="shared" si="10"/>
        <v>0</v>
      </c>
      <c r="AT479" s="218">
        <f t="shared" si="11"/>
        <v>0</v>
      </c>
      <c r="AU479" s="453"/>
      <c r="AV479" s="46"/>
      <c r="AW479" s="46"/>
      <c r="AX479" s="46"/>
      <c r="AY479" s="46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56"/>
      <c r="BW479" s="56"/>
      <c r="BX479" s="56"/>
      <c r="BY479" s="56"/>
      <c r="BZ479" s="56"/>
      <c r="CA479" s="56"/>
      <c r="CB479" s="56"/>
      <c r="CC479" s="56"/>
      <c r="CD479" s="56"/>
    </row>
    <row r="480" ht="22.5" customHeight="1">
      <c r="A480" s="170">
        <f t="shared" si="12"/>
        <v>475</v>
      </c>
      <c r="B480" s="173" t="s">
        <v>3025</v>
      </c>
      <c r="C480" s="182" t="str">
        <f t="array" ref="C480">_xlfn.XLOOKUP(G480,DATABASE!$A$2:$A$806,DATABASE!$B$2:$B$806)</f>
        <v>ATM SPBU Slahung, Jl Soekarno Hatta 39A, Ponorogo</v>
      </c>
      <c r="D480" s="184" t="str">
        <f t="array" ref="D480">_xlfn.XLOOKUP(G480,DATABASE!$A$2:$A$808,DATABASE!$C$2:$C$808)</f>
        <v>ATM</v>
      </c>
      <c r="E480" s="240" t="s">
        <v>351</v>
      </c>
      <c r="F480" s="241" t="s">
        <v>457</v>
      </c>
      <c r="G480" s="240" t="s">
        <v>1741</v>
      </c>
      <c r="H480" s="240">
        <v>202512.0</v>
      </c>
      <c r="I480" s="240" t="s">
        <v>1258</v>
      </c>
      <c r="J480" s="242"/>
      <c r="K480" s="240"/>
      <c r="L480" s="788" t="s">
        <v>1743</v>
      </c>
      <c r="M480" s="789" t="s">
        <v>3373</v>
      </c>
      <c r="N480" s="790">
        <v>46010.0</v>
      </c>
      <c r="O480" s="246">
        <v>0.67757</v>
      </c>
      <c r="P480" s="244"/>
      <c r="Q480" s="247">
        <f t="shared" ref="Q480:R480" si="537">(O480*24*3600*30/8)/100000</f>
        <v>2.1953268</v>
      </c>
      <c r="R480" s="247">
        <f t="shared" si="537"/>
        <v>0</v>
      </c>
      <c r="S480" s="603">
        <v>0.0</v>
      </c>
      <c r="T480" s="250">
        <f t="shared" si="14"/>
        <v>1</v>
      </c>
      <c r="U480" s="250">
        <v>0.99</v>
      </c>
      <c r="V480" s="242">
        <v>720.0</v>
      </c>
      <c r="W480" s="242">
        <f t="shared" si="3"/>
        <v>0</v>
      </c>
      <c r="X480" s="252" t="s">
        <v>291</v>
      </c>
      <c r="Y480" s="255">
        <v>0.0</v>
      </c>
      <c r="Z480" s="242"/>
      <c r="AA480" s="242"/>
      <c r="AB480" s="273">
        <v>823333.0</v>
      </c>
      <c r="AC480" s="242"/>
      <c r="AD480" s="242"/>
      <c r="AE480" s="262">
        <f t="shared" si="151"/>
        <v>823333</v>
      </c>
      <c r="AF480" s="264">
        <f t="shared" si="5"/>
        <v>823333</v>
      </c>
      <c r="AG480" s="240"/>
      <c r="AH480" s="240"/>
      <c r="AI480" s="240"/>
      <c r="AJ480" s="791" t="s">
        <v>1741</v>
      </c>
      <c r="AK480" s="275" t="s">
        <v>1258</v>
      </c>
      <c r="AL480" s="275"/>
      <c r="AM480" s="275" t="s">
        <v>1258</v>
      </c>
      <c r="AN480" s="275" t="b">
        <f t="shared" si="501"/>
        <v>1</v>
      </c>
      <c r="AO480" s="276">
        <v>1300000.0</v>
      </c>
      <c r="AP480" s="277" t="b">
        <f t="shared" si="8"/>
        <v>0</v>
      </c>
      <c r="AQ480" s="282"/>
      <c r="AR480" s="279">
        <f t="shared" si="9"/>
        <v>0</v>
      </c>
      <c r="AS480" s="280">
        <f t="shared" si="10"/>
        <v>0</v>
      </c>
      <c r="AT480" s="281">
        <f t="shared" si="11"/>
        <v>0</v>
      </c>
      <c r="AU480" s="282"/>
      <c r="AV480" s="46"/>
      <c r="AW480" s="46"/>
      <c r="AX480" s="46"/>
      <c r="AY480" s="46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5"/>
      <c r="BU480" s="35"/>
      <c r="BV480" s="56"/>
      <c r="BW480" s="56"/>
      <c r="BX480" s="56"/>
      <c r="BY480" s="56"/>
      <c r="BZ480" s="56"/>
      <c r="CA480" s="56"/>
      <c r="CB480" s="56"/>
      <c r="CC480" s="56"/>
      <c r="CD480" s="56"/>
    </row>
    <row r="481" ht="22.5" customHeight="1">
      <c r="A481" s="170">
        <f t="shared" si="12"/>
        <v>476</v>
      </c>
      <c r="B481" s="173" t="s">
        <v>3025</v>
      </c>
      <c r="C481" s="182" t="str">
        <f t="array" ref="C481">_xlfn.XLOOKUP(G481,DATABASE!$A$2:$A$806,DATABASE!$B$2:$B$806)</f>
        <v>ATM Dpn Hotel Aman Jl. Soekarno Hatta 14, Ponorogo</v>
      </c>
      <c r="D481" s="184" t="str">
        <f t="array" ref="D481">_xlfn.XLOOKUP(G481,DATABASE!$A$2:$A$808,DATABASE!$C$2:$C$808)</f>
        <v>ATM</v>
      </c>
      <c r="E481" s="184" t="s">
        <v>351</v>
      </c>
      <c r="F481" s="184" t="s">
        <v>243</v>
      </c>
      <c r="G481" s="184" t="s">
        <v>1749</v>
      </c>
      <c r="H481" s="184">
        <v>202512.0</v>
      </c>
      <c r="I481" s="184" t="s">
        <v>1258</v>
      </c>
      <c r="J481" s="182"/>
      <c r="K481" s="184"/>
      <c r="L481" s="294" t="s">
        <v>1751</v>
      </c>
      <c r="M481" s="303">
        <v>42287.0</v>
      </c>
      <c r="N481" s="191"/>
      <c r="O481" s="192">
        <v>30.7</v>
      </c>
      <c r="P481" s="194"/>
      <c r="Q481" s="195">
        <f t="shared" ref="Q481:R481" si="538">(O481*24*3600*30/8)/100000</f>
        <v>99.468</v>
      </c>
      <c r="R481" s="195">
        <f t="shared" si="538"/>
        <v>0</v>
      </c>
      <c r="S481" s="200">
        <v>0.0</v>
      </c>
      <c r="T481" s="201">
        <f t="shared" si="14"/>
        <v>1</v>
      </c>
      <c r="U481" s="201">
        <v>0.99</v>
      </c>
      <c r="V481" s="182">
        <v>720.0</v>
      </c>
      <c r="W481" s="182">
        <f t="shared" si="3"/>
        <v>0</v>
      </c>
      <c r="X481" s="203" t="s">
        <v>291</v>
      </c>
      <c r="Y481" s="204">
        <v>1300000.0</v>
      </c>
      <c r="Z481" s="182"/>
      <c r="AA481" s="182"/>
      <c r="AB481" s="182"/>
      <c r="AC481" s="182"/>
      <c r="AD481" s="182"/>
      <c r="AE481" s="206">
        <f t="shared" si="151"/>
        <v>1300000</v>
      </c>
      <c r="AF481" s="207">
        <f t="shared" si="5"/>
        <v>1300000</v>
      </c>
      <c r="AG481" s="184"/>
      <c r="AH481" s="184"/>
      <c r="AI481" s="184"/>
      <c r="AJ481" s="390" t="s">
        <v>1749</v>
      </c>
      <c r="AK481" s="38" t="s">
        <v>1258</v>
      </c>
      <c r="AL481" s="38"/>
      <c r="AM481" s="38" t="str">
        <f t="shared" ref="AM481:AM482" si="540">VLOOKUP(AJ481,'[1]Master Jaringan Des 2025(792)'!$D$2:$E$795,2,0)</f>
        <v>#REF!</v>
      </c>
      <c r="AN481" s="38" t="str">
        <f t="shared" si="501"/>
        <v>#REF!</v>
      </c>
      <c r="AO481" s="42">
        <v>1300000.0</v>
      </c>
      <c r="AP481" s="215" t="b">
        <f t="shared" si="8"/>
        <v>1</v>
      </c>
      <c r="AQ481" s="211"/>
      <c r="AR481" s="216">
        <f t="shared" si="9"/>
        <v>0</v>
      </c>
      <c r="AS481" s="217">
        <f t="shared" si="10"/>
        <v>0</v>
      </c>
      <c r="AT481" s="218">
        <f t="shared" si="11"/>
        <v>0</v>
      </c>
      <c r="AU481" s="453"/>
      <c r="AV481" s="46"/>
      <c r="AW481" s="46"/>
      <c r="AX481" s="46"/>
      <c r="AY481" s="46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5"/>
      <c r="BU481" s="35"/>
      <c r="BV481" s="56"/>
      <c r="BW481" s="56"/>
      <c r="BX481" s="56"/>
      <c r="BY481" s="56"/>
      <c r="BZ481" s="56"/>
      <c r="CA481" s="56"/>
      <c r="CB481" s="56"/>
      <c r="CC481" s="56"/>
      <c r="CD481" s="56"/>
    </row>
    <row r="482" ht="22.5" customHeight="1">
      <c r="A482" s="170">
        <f t="shared" si="12"/>
        <v>477</v>
      </c>
      <c r="B482" s="173" t="s">
        <v>3025</v>
      </c>
      <c r="C482" s="182" t="str">
        <f t="array" ref="C482">_xlfn.XLOOKUP(G482,DATABASE!$A$2:$A$806,DATABASE!$B$2:$B$806)</f>
        <v>ATM RSUD Damayu Ponorogo Jl Dr.Soetomo 44, Ponorogo</v>
      </c>
      <c r="D482" s="184" t="str">
        <f t="array" ref="D482">_xlfn.XLOOKUP(G482,DATABASE!$A$2:$A$808,DATABASE!$C$2:$C$808)</f>
        <v>ATM</v>
      </c>
      <c r="E482" s="184" t="s">
        <v>351</v>
      </c>
      <c r="F482" s="184" t="s">
        <v>243</v>
      </c>
      <c r="G482" s="184" t="s">
        <v>1854</v>
      </c>
      <c r="H482" s="184">
        <v>202512.0</v>
      </c>
      <c r="I482" s="184" t="s">
        <v>1258</v>
      </c>
      <c r="J482" s="182"/>
      <c r="K482" s="184"/>
      <c r="L482" s="294" t="s">
        <v>1856</v>
      </c>
      <c r="M482" s="303">
        <v>43711.0</v>
      </c>
      <c r="N482" s="191"/>
      <c r="O482" s="192">
        <v>3.04</v>
      </c>
      <c r="P482" s="194"/>
      <c r="Q482" s="195">
        <f t="shared" ref="Q482:R482" si="539">(O482*24*3600*30/8)/100000</f>
        <v>9.8496</v>
      </c>
      <c r="R482" s="195">
        <f t="shared" si="539"/>
        <v>0</v>
      </c>
      <c r="S482" s="200">
        <v>0.0</v>
      </c>
      <c r="T482" s="201">
        <f t="shared" si="14"/>
        <v>1</v>
      </c>
      <c r="U482" s="201">
        <v>0.99</v>
      </c>
      <c r="V482" s="182">
        <v>720.0</v>
      </c>
      <c r="W482" s="182">
        <f t="shared" si="3"/>
        <v>0</v>
      </c>
      <c r="X482" s="203" t="s">
        <v>291</v>
      </c>
      <c r="Y482" s="204">
        <v>1300000.0</v>
      </c>
      <c r="Z482" s="182"/>
      <c r="AA482" s="182"/>
      <c r="AB482" s="182"/>
      <c r="AC482" s="182"/>
      <c r="AD482" s="182"/>
      <c r="AE482" s="206">
        <f t="shared" si="151"/>
        <v>1300000</v>
      </c>
      <c r="AF482" s="207">
        <f t="shared" si="5"/>
        <v>1300000</v>
      </c>
      <c r="AG482" s="184"/>
      <c r="AH482" s="184"/>
      <c r="AI482" s="184"/>
      <c r="AJ482" s="390" t="s">
        <v>1854</v>
      </c>
      <c r="AK482" s="38" t="s">
        <v>1258</v>
      </c>
      <c r="AL482" s="38"/>
      <c r="AM482" s="38" t="str">
        <f t="shared" si="540"/>
        <v>#REF!</v>
      </c>
      <c r="AN482" s="38" t="str">
        <f t="shared" si="501"/>
        <v>#REF!</v>
      </c>
      <c r="AO482" s="42">
        <v>1300000.0</v>
      </c>
      <c r="AP482" s="215" t="b">
        <f t="shared" si="8"/>
        <v>1</v>
      </c>
      <c r="AQ482" s="211"/>
      <c r="AR482" s="216">
        <f t="shared" si="9"/>
        <v>0</v>
      </c>
      <c r="AS482" s="217">
        <f t="shared" si="10"/>
        <v>0</v>
      </c>
      <c r="AT482" s="218">
        <f t="shared" si="11"/>
        <v>0</v>
      </c>
      <c r="AU482" s="453"/>
      <c r="AV482" s="46"/>
      <c r="AW482" s="46"/>
      <c r="AX482" s="46"/>
      <c r="AY482" s="46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35"/>
      <c r="BU482" s="35"/>
      <c r="BV482" s="56"/>
      <c r="BW482" s="56"/>
      <c r="BX482" s="56"/>
      <c r="BY482" s="56"/>
      <c r="BZ482" s="56"/>
      <c r="CA482" s="56"/>
      <c r="CB482" s="56"/>
      <c r="CC482" s="56"/>
      <c r="CD482" s="56"/>
    </row>
    <row r="483" ht="22.5" customHeight="1">
      <c r="A483" s="170">
        <f t="shared" si="12"/>
        <v>478</v>
      </c>
      <c r="B483" s="173" t="s">
        <v>3025</v>
      </c>
      <c r="C483" s="182" t="str">
        <f t="array" ref="C483">_xlfn.XLOOKUP(G483,DATABASE!$A$2:$A$806,DATABASE!$B$2:$B$806)</f>
        <v>Kantor Kas Sukorejo, Jl. Ponorogo Magetan, Ds. Kedung banteng, Ponorogo</v>
      </c>
      <c r="D483" s="184" t="str">
        <f t="array" ref="D483">_xlfn.XLOOKUP(G483,DATABASE!$A$2:$A$808,DATABASE!$C$2:$C$808)</f>
        <v>KANTOR KAS</v>
      </c>
      <c r="E483" s="184" t="s">
        <v>351</v>
      </c>
      <c r="F483" s="184" t="s">
        <v>243</v>
      </c>
      <c r="G483" s="184" t="s">
        <v>1847</v>
      </c>
      <c r="H483" s="184">
        <v>202512.0</v>
      </c>
      <c r="I483" s="184" t="s">
        <v>461</v>
      </c>
      <c r="J483" s="182"/>
      <c r="K483" s="184"/>
      <c r="L483" s="294" t="s">
        <v>1849</v>
      </c>
      <c r="M483" s="303">
        <v>43711.0</v>
      </c>
      <c r="N483" s="191"/>
      <c r="O483" s="192">
        <v>7.35</v>
      </c>
      <c r="P483" s="194"/>
      <c r="Q483" s="195">
        <f t="shared" ref="Q483:R483" si="541">(O483*24*3600*30/8)/100000</f>
        <v>23.814</v>
      </c>
      <c r="R483" s="195">
        <f t="shared" si="541"/>
        <v>0</v>
      </c>
      <c r="S483" s="200">
        <v>0.0</v>
      </c>
      <c r="T483" s="201">
        <f t="shared" si="14"/>
        <v>1</v>
      </c>
      <c r="U483" s="201">
        <v>0.99</v>
      </c>
      <c r="V483" s="182">
        <v>720.0</v>
      </c>
      <c r="W483" s="182">
        <f t="shared" si="3"/>
        <v>0</v>
      </c>
      <c r="X483" s="203" t="s">
        <v>291</v>
      </c>
      <c r="Y483" s="204">
        <v>2319819.0</v>
      </c>
      <c r="Z483" s="182"/>
      <c r="AA483" s="182"/>
      <c r="AB483" s="182"/>
      <c r="AC483" s="182"/>
      <c r="AD483" s="182"/>
      <c r="AE483" s="206">
        <f t="shared" si="151"/>
        <v>2319819</v>
      </c>
      <c r="AF483" s="207">
        <f t="shared" si="5"/>
        <v>2319819</v>
      </c>
      <c r="AG483" s="184"/>
      <c r="AH483" s="184"/>
      <c r="AI483" s="184"/>
      <c r="AJ483" s="390" t="s">
        <v>1847</v>
      </c>
      <c r="AK483" s="38" t="s">
        <v>461</v>
      </c>
      <c r="AL483" s="38"/>
      <c r="AM483" s="41" t="s">
        <v>461</v>
      </c>
      <c r="AN483" s="38" t="b">
        <f t="shared" si="501"/>
        <v>1</v>
      </c>
      <c r="AO483" s="42">
        <v>2319819.0</v>
      </c>
      <c r="AP483" s="215" t="b">
        <f t="shared" si="8"/>
        <v>1</v>
      </c>
      <c r="AQ483" s="211"/>
      <c r="AR483" s="216">
        <f t="shared" si="9"/>
        <v>0</v>
      </c>
      <c r="AS483" s="217">
        <f t="shared" si="10"/>
        <v>0</v>
      </c>
      <c r="AT483" s="218">
        <f t="shared" si="11"/>
        <v>0</v>
      </c>
      <c r="AU483" s="453"/>
      <c r="AV483" s="46"/>
      <c r="AW483" s="46"/>
      <c r="AX483" s="46"/>
      <c r="AY483" s="46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5"/>
      <c r="BU483" s="35"/>
      <c r="BV483" s="56"/>
      <c r="BW483" s="56"/>
      <c r="BX483" s="56"/>
      <c r="BY483" s="56"/>
      <c r="BZ483" s="56"/>
      <c r="CA483" s="56"/>
      <c r="CB483" s="56"/>
      <c r="CC483" s="56"/>
      <c r="CD483" s="56"/>
    </row>
    <row r="484" ht="22.5" customHeight="1">
      <c r="A484" s="170">
        <f t="shared" si="12"/>
        <v>479</v>
      </c>
      <c r="B484" s="173" t="s">
        <v>3025</v>
      </c>
      <c r="C484" s="182" t="str">
        <f t="array" ref="C484">_xlfn.XLOOKUP(G484,DATABASE!$A$2:$A$806,DATABASE!$B$2:$B$806)</f>
        <v>Kantor Kas Slahung, Jl. Ponorogo Pacitan, Slahung, Ponorogo</v>
      </c>
      <c r="D484" s="184" t="str">
        <f t="array" ref="D484">_xlfn.XLOOKUP(G484,DATABASE!$A$2:$A$808,DATABASE!$C$2:$C$808)</f>
        <v>KANTOR KAS</v>
      </c>
      <c r="E484" s="184" t="s">
        <v>351</v>
      </c>
      <c r="F484" s="184" t="s">
        <v>243</v>
      </c>
      <c r="G484" s="184" t="s">
        <v>1852</v>
      </c>
      <c r="H484" s="184">
        <v>202512.0</v>
      </c>
      <c r="I484" s="184" t="s">
        <v>461</v>
      </c>
      <c r="J484" s="182"/>
      <c r="K484" s="184"/>
      <c r="L484" s="294" t="s">
        <v>1849</v>
      </c>
      <c r="M484" s="303">
        <v>43711.0</v>
      </c>
      <c r="N484" s="191"/>
      <c r="O484" s="192">
        <v>36.16</v>
      </c>
      <c r="P484" s="194"/>
      <c r="Q484" s="195">
        <f t="shared" ref="Q484:R484" si="542">(O484*24*3600*30/8)/100000</f>
        <v>117.1584</v>
      </c>
      <c r="R484" s="195">
        <f t="shared" si="542"/>
        <v>0</v>
      </c>
      <c r="S484" s="200">
        <v>0.0</v>
      </c>
      <c r="T484" s="201">
        <f t="shared" si="14"/>
        <v>1</v>
      </c>
      <c r="U484" s="201">
        <v>0.99</v>
      </c>
      <c r="V484" s="182">
        <v>720.0</v>
      </c>
      <c r="W484" s="182">
        <f t="shared" si="3"/>
        <v>0</v>
      </c>
      <c r="X484" s="203" t="s">
        <v>291</v>
      </c>
      <c r="Y484" s="204">
        <v>2319819.0</v>
      </c>
      <c r="Z484" s="182"/>
      <c r="AA484" s="182"/>
      <c r="AB484" s="182"/>
      <c r="AC484" s="182"/>
      <c r="AD484" s="182"/>
      <c r="AE484" s="206">
        <f t="shared" si="151"/>
        <v>2319819</v>
      </c>
      <c r="AF484" s="207">
        <f t="shared" si="5"/>
        <v>2319819</v>
      </c>
      <c r="AG484" s="184"/>
      <c r="AH484" s="184"/>
      <c r="AI484" s="184"/>
      <c r="AJ484" s="390" t="s">
        <v>1852</v>
      </c>
      <c r="AK484" s="38" t="s">
        <v>461</v>
      </c>
      <c r="AL484" s="38"/>
      <c r="AM484" s="41" t="s">
        <v>461</v>
      </c>
      <c r="AN484" s="38" t="b">
        <f t="shared" si="501"/>
        <v>1</v>
      </c>
      <c r="AO484" s="42">
        <v>2319819.0</v>
      </c>
      <c r="AP484" s="215" t="b">
        <f t="shared" si="8"/>
        <v>1</v>
      </c>
      <c r="AQ484" s="211"/>
      <c r="AR484" s="216">
        <f t="shared" si="9"/>
        <v>0</v>
      </c>
      <c r="AS484" s="217">
        <f t="shared" si="10"/>
        <v>0</v>
      </c>
      <c r="AT484" s="218">
        <f t="shared" si="11"/>
        <v>0</v>
      </c>
      <c r="AU484" s="453"/>
      <c r="AV484" s="46"/>
      <c r="AW484" s="46"/>
      <c r="AX484" s="46"/>
      <c r="AY484" s="46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5"/>
      <c r="BU484" s="35"/>
      <c r="BV484" s="56"/>
      <c r="BW484" s="56"/>
      <c r="BX484" s="56"/>
      <c r="BY484" s="56"/>
      <c r="BZ484" s="56"/>
      <c r="CA484" s="56"/>
      <c r="CB484" s="56"/>
      <c r="CC484" s="56"/>
      <c r="CD484" s="56"/>
    </row>
    <row r="485" ht="22.5" customHeight="1">
      <c r="A485" s="170">
        <f t="shared" si="12"/>
        <v>480</v>
      </c>
      <c r="B485" s="173" t="s">
        <v>3025</v>
      </c>
      <c r="C485" s="182" t="str">
        <f t="array" ref="C485">_xlfn.XLOOKUP(G485,DATABASE!$A$2:$A$806,DATABASE!$B$2:$B$806)</f>
        <v>ATM Ged.Terpadu Jl. Basuki Rahmad, Ponorogo</v>
      </c>
      <c r="D485" s="184" t="str">
        <f t="array" ref="D485">_xlfn.XLOOKUP(G485,DATABASE!$A$2:$A$808,DATABASE!$C$2:$C$808)</f>
        <v>ATM</v>
      </c>
      <c r="E485" s="184" t="s">
        <v>351</v>
      </c>
      <c r="F485" s="184" t="s">
        <v>243</v>
      </c>
      <c r="G485" s="184" t="s">
        <v>2182</v>
      </c>
      <c r="H485" s="184">
        <v>202512.0</v>
      </c>
      <c r="I485" s="184" t="s">
        <v>1258</v>
      </c>
      <c r="J485" s="182"/>
      <c r="K485" s="184"/>
      <c r="L485" s="294" t="s">
        <v>2184</v>
      </c>
      <c r="M485" s="295" t="s">
        <v>3248</v>
      </c>
      <c r="N485" s="191"/>
      <c r="O485" s="192">
        <v>6.85</v>
      </c>
      <c r="P485" s="194"/>
      <c r="Q485" s="195">
        <f t="shared" ref="Q485:R485" si="543">(O485*24*3600*30/8)/100000</f>
        <v>22.194</v>
      </c>
      <c r="R485" s="195">
        <f t="shared" si="543"/>
        <v>0</v>
      </c>
      <c r="S485" s="200">
        <v>0.0</v>
      </c>
      <c r="T485" s="201">
        <f t="shared" si="14"/>
        <v>1</v>
      </c>
      <c r="U485" s="201">
        <v>0.99</v>
      </c>
      <c r="V485" s="182">
        <v>720.0</v>
      </c>
      <c r="W485" s="182">
        <f t="shared" si="3"/>
        <v>0</v>
      </c>
      <c r="X485" s="203" t="s">
        <v>291</v>
      </c>
      <c r="Y485" s="204">
        <v>1300000.0</v>
      </c>
      <c r="Z485" s="182"/>
      <c r="AA485" s="182"/>
      <c r="AB485" s="182"/>
      <c r="AC485" s="182"/>
      <c r="AD485" s="182"/>
      <c r="AE485" s="206">
        <f t="shared" si="151"/>
        <v>1300000</v>
      </c>
      <c r="AF485" s="207">
        <f t="shared" si="5"/>
        <v>1300000</v>
      </c>
      <c r="AG485" s="184"/>
      <c r="AH485" s="184"/>
      <c r="AI485" s="184"/>
      <c r="AJ485" s="390" t="s">
        <v>2182</v>
      </c>
      <c r="AK485" s="38" t="s">
        <v>1258</v>
      </c>
      <c r="AL485" s="38"/>
      <c r="AM485" s="38" t="str">
        <f>VLOOKUP(AJ485,'[1]Master Jaringan Des 2025(792)'!$D$2:$E$795,2,0)</f>
        <v>#REF!</v>
      </c>
      <c r="AN485" s="38" t="str">
        <f t="shared" si="501"/>
        <v>#REF!</v>
      </c>
      <c r="AO485" s="42">
        <v>1300000.0</v>
      </c>
      <c r="AP485" s="215" t="b">
        <f t="shared" si="8"/>
        <v>1</v>
      </c>
      <c r="AQ485" s="211"/>
      <c r="AR485" s="216">
        <f t="shared" si="9"/>
        <v>0</v>
      </c>
      <c r="AS485" s="217">
        <f t="shared" si="10"/>
        <v>0</v>
      </c>
      <c r="AT485" s="218">
        <f t="shared" si="11"/>
        <v>0</v>
      </c>
      <c r="AU485" s="453"/>
      <c r="AV485" s="46"/>
      <c r="AW485" s="46"/>
      <c r="AX485" s="46"/>
      <c r="AY485" s="46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35"/>
      <c r="BU485" s="35"/>
      <c r="BV485" s="56"/>
      <c r="BW485" s="56"/>
      <c r="BX485" s="56"/>
      <c r="BY485" s="56"/>
      <c r="BZ485" s="56"/>
      <c r="CA485" s="56"/>
      <c r="CB485" s="56"/>
      <c r="CC485" s="56"/>
      <c r="CD485" s="56"/>
    </row>
    <row r="486" ht="22.5" customHeight="1">
      <c r="A486" s="170">
        <f t="shared" si="12"/>
        <v>481</v>
      </c>
      <c r="B486" s="173" t="s">
        <v>3025</v>
      </c>
      <c r="C486" s="182" t="str">
        <f t="array" ref="C486">_xlfn.XLOOKUP(G486,DATABASE!$A$2:$A$806,DATABASE!$B$2:$B$806)</f>
        <v>Kantor Kas Sawoo Jl.Raya Sawoo Kec.Sawoo , Kab Ponorogo</v>
      </c>
      <c r="D486" s="184" t="str">
        <f t="array" ref="D486">_xlfn.XLOOKUP(G486,DATABASE!$A$2:$A$808,DATABASE!$C$2:$C$808)</f>
        <v>KANTOR KAS</v>
      </c>
      <c r="E486" s="184" t="s">
        <v>351</v>
      </c>
      <c r="F486" s="184" t="s">
        <v>243</v>
      </c>
      <c r="G486" s="184" t="s">
        <v>581</v>
      </c>
      <c r="H486" s="184">
        <v>202512.0</v>
      </c>
      <c r="I486" s="184" t="s">
        <v>461</v>
      </c>
      <c r="J486" s="182"/>
      <c r="K486" s="184"/>
      <c r="L486" s="294" t="s">
        <v>583</v>
      </c>
      <c r="M486" s="295" t="s">
        <v>3375</v>
      </c>
      <c r="N486" s="191"/>
      <c r="O486" s="192">
        <v>34.58</v>
      </c>
      <c r="P486" s="194"/>
      <c r="Q486" s="195">
        <f t="shared" ref="Q486:R486" si="544">(O486*24*3600*30/8)/100000</f>
        <v>112.0392</v>
      </c>
      <c r="R486" s="195">
        <f t="shared" si="544"/>
        <v>0</v>
      </c>
      <c r="S486" s="200">
        <v>0.0</v>
      </c>
      <c r="T486" s="201">
        <f t="shared" si="14"/>
        <v>1</v>
      </c>
      <c r="U486" s="201">
        <v>0.99</v>
      </c>
      <c r="V486" s="182">
        <v>720.0</v>
      </c>
      <c r="W486" s="182">
        <f t="shared" si="3"/>
        <v>0</v>
      </c>
      <c r="X486" s="203" t="s">
        <v>291</v>
      </c>
      <c r="Y486" s="204">
        <v>2319819.0</v>
      </c>
      <c r="Z486" s="182"/>
      <c r="AA486" s="182"/>
      <c r="AB486" s="182"/>
      <c r="AC486" s="182"/>
      <c r="AD486" s="182"/>
      <c r="AE486" s="206">
        <f t="shared" si="151"/>
        <v>2319819</v>
      </c>
      <c r="AF486" s="207">
        <f t="shared" si="5"/>
        <v>2319819</v>
      </c>
      <c r="AG486" s="184"/>
      <c r="AH486" s="184"/>
      <c r="AI486" s="184"/>
      <c r="AJ486" s="390" t="s">
        <v>581</v>
      </c>
      <c r="AK486" s="38" t="s">
        <v>461</v>
      </c>
      <c r="AL486" s="38"/>
      <c r="AM486" s="41" t="s">
        <v>461</v>
      </c>
      <c r="AN486" s="38" t="b">
        <f t="shared" si="501"/>
        <v>1</v>
      </c>
      <c r="AO486" s="42">
        <v>2319819.0</v>
      </c>
      <c r="AP486" s="215" t="b">
        <f t="shared" si="8"/>
        <v>1</v>
      </c>
      <c r="AQ486" s="211"/>
      <c r="AR486" s="216">
        <f t="shared" si="9"/>
        <v>0</v>
      </c>
      <c r="AS486" s="217">
        <f t="shared" si="10"/>
        <v>0</v>
      </c>
      <c r="AT486" s="218">
        <f t="shared" si="11"/>
        <v>0</v>
      </c>
      <c r="AU486" s="453"/>
      <c r="AV486" s="46"/>
      <c r="AW486" s="46"/>
      <c r="AX486" s="46"/>
      <c r="AY486" s="46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5"/>
      <c r="BU486" s="35"/>
      <c r="BV486" s="56"/>
      <c r="BW486" s="56"/>
      <c r="BX486" s="56"/>
      <c r="BY486" s="56"/>
      <c r="BZ486" s="56"/>
      <c r="CA486" s="56"/>
      <c r="CB486" s="56"/>
      <c r="CC486" s="56"/>
      <c r="CD486" s="56"/>
    </row>
    <row r="487" ht="22.5" customHeight="1">
      <c r="A487" s="170">
        <f t="shared" si="12"/>
        <v>482</v>
      </c>
      <c r="B487" s="173" t="s">
        <v>3025</v>
      </c>
      <c r="C487" s="182" t="str">
        <f t="array" ref="C487">_xlfn.XLOOKUP(G487,DATABASE!$A$2:$A$806,DATABASE!$B$2:$B$806)</f>
        <v>Host To Host Pemkab Ponorogo, Jl.Alun-Alun Utara 9 Ponorogo</v>
      </c>
      <c r="D487" s="184" t="str">
        <f t="array" ref="D487">_xlfn.XLOOKUP(G487,DATABASE!$A$2:$A$808,DATABASE!$C$2:$C$808)</f>
        <v>H2H</v>
      </c>
      <c r="E487" s="184" t="s">
        <v>351</v>
      </c>
      <c r="F487" s="184" t="s">
        <v>243</v>
      </c>
      <c r="G487" s="184" t="s">
        <v>585</v>
      </c>
      <c r="H487" s="184">
        <v>202512.0</v>
      </c>
      <c r="I487" s="184" t="s">
        <v>461</v>
      </c>
      <c r="J487" s="182"/>
      <c r="K487" s="184"/>
      <c r="L487" s="294" t="s">
        <v>583</v>
      </c>
      <c r="M487" s="295" t="s">
        <v>3375</v>
      </c>
      <c r="N487" s="191"/>
      <c r="O487" s="192">
        <v>10.18</v>
      </c>
      <c r="P487" s="194"/>
      <c r="Q487" s="195">
        <f t="shared" ref="Q487:R487" si="545">(O487*24*3600*30/8)/100000</f>
        <v>32.9832</v>
      </c>
      <c r="R487" s="195">
        <f t="shared" si="545"/>
        <v>0</v>
      </c>
      <c r="S487" s="200">
        <v>0.0</v>
      </c>
      <c r="T487" s="201">
        <f t="shared" si="14"/>
        <v>1</v>
      </c>
      <c r="U487" s="201">
        <v>0.99</v>
      </c>
      <c r="V487" s="182">
        <v>720.0</v>
      </c>
      <c r="W487" s="182">
        <f t="shared" si="3"/>
        <v>0</v>
      </c>
      <c r="X487" s="203" t="s">
        <v>291</v>
      </c>
      <c r="Y487" s="204">
        <v>2319819.0</v>
      </c>
      <c r="Z487" s="182"/>
      <c r="AA487" s="182"/>
      <c r="AB487" s="182"/>
      <c r="AC487" s="182"/>
      <c r="AD487" s="182"/>
      <c r="AE487" s="206">
        <f t="shared" si="151"/>
        <v>2319819</v>
      </c>
      <c r="AF487" s="207">
        <f t="shared" si="5"/>
        <v>2319819</v>
      </c>
      <c r="AG487" s="184"/>
      <c r="AH487" s="184" t="s">
        <v>276</v>
      </c>
      <c r="AI487" s="184"/>
      <c r="AJ487" s="390" t="s">
        <v>585</v>
      </c>
      <c r="AK487" s="38" t="s">
        <v>461</v>
      </c>
      <c r="AL487" s="38"/>
      <c r="AM487" s="38" t="str">
        <f t="shared" ref="AM487:AM488" si="547">VLOOKUP(AJ487,'[1]Master Jaringan Des 2025(792)'!$D$2:$E$795,2,0)</f>
        <v>#REF!</v>
      </c>
      <c r="AN487" s="38" t="str">
        <f t="shared" si="501"/>
        <v>#REF!</v>
      </c>
      <c r="AO487" s="42">
        <v>2319819.0</v>
      </c>
      <c r="AP487" s="215" t="b">
        <f t="shared" si="8"/>
        <v>1</v>
      </c>
      <c r="AQ487" s="211"/>
      <c r="AR487" s="216">
        <f t="shared" si="9"/>
        <v>0</v>
      </c>
      <c r="AS487" s="217">
        <f t="shared" si="10"/>
        <v>0</v>
      </c>
      <c r="AT487" s="218">
        <f t="shared" si="11"/>
        <v>0</v>
      </c>
      <c r="AU487" s="453"/>
      <c r="AV487" s="46"/>
      <c r="AW487" s="46"/>
      <c r="AX487" s="46"/>
      <c r="AY487" s="46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5"/>
      <c r="BU487" s="35"/>
      <c r="BV487" s="56"/>
      <c r="BW487" s="56"/>
      <c r="BX487" s="56"/>
      <c r="BY487" s="56"/>
      <c r="BZ487" s="56"/>
      <c r="CA487" s="56"/>
      <c r="CB487" s="56"/>
      <c r="CC487" s="56"/>
      <c r="CD487" s="56"/>
    </row>
    <row r="488" ht="22.5" customHeight="1">
      <c r="A488" s="170">
        <f t="shared" si="12"/>
        <v>483</v>
      </c>
      <c r="B488" s="173" t="s">
        <v>3025</v>
      </c>
      <c r="C488" s="182" t="str">
        <f t="array" ref="C488">_xlfn.XLOOKUP(G488,DATABASE!$A$2:$A$806,DATABASE!$B$2:$B$806)</f>
        <v>Capem Sumoroto</v>
      </c>
      <c r="D488" s="184" t="str">
        <f t="array" ref="D488">_xlfn.XLOOKUP(G488,DATABASE!$A$2:$A$808,DATABASE!$C$2:$C$808)</f>
        <v>CAPEM</v>
      </c>
      <c r="E488" s="184" t="s">
        <v>351</v>
      </c>
      <c r="F488" s="184" t="s">
        <v>243</v>
      </c>
      <c r="G488" s="184" t="s">
        <v>2314</v>
      </c>
      <c r="H488" s="184">
        <v>202512.0</v>
      </c>
      <c r="I488" s="184" t="s">
        <v>753</v>
      </c>
      <c r="J488" s="182"/>
      <c r="K488" s="184"/>
      <c r="L488" s="294" t="s">
        <v>2316</v>
      </c>
      <c r="M488" s="295" t="s">
        <v>3378</v>
      </c>
      <c r="N488" s="191"/>
      <c r="O488" s="192">
        <v>56.55</v>
      </c>
      <c r="P488" s="194"/>
      <c r="Q488" s="195">
        <f t="shared" ref="Q488:R488" si="546">(O488*24*3600*30/8)/100000</f>
        <v>183.222</v>
      </c>
      <c r="R488" s="195">
        <f t="shared" si="546"/>
        <v>0</v>
      </c>
      <c r="S488" s="200">
        <v>0.0</v>
      </c>
      <c r="T488" s="201">
        <f t="shared" si="14"/>
        <v>1</v>
      </c>
      <c r="U488" s="201">
        <v>0.99</v>
      </c>
      <c r="V488" s="182">
        <v>720.0</v>
      </c>
      <c r="W488" s="182">
        <f t="shared" si="3"/>
        <v>0</v>
      </c>
      <c r="X488" s="203" t="s">
        <v>291</v>
      </c>
      <c r="Y488" s="204">
        <v>2792792.0</v>
      </c>
      <c r="Z488" s="182"/>
      <c r="AA488" s="182"/>
      <c r="AB488" s="182"/>
      <c r="AC488" s="182"/>
      <c r="AD488" s="182"/>
      <c r="AE488" s="206">
        <f t="shared" si="151"/>
        <v>2792792</v>
      </c>
      <c r="AF488" s="207">
        <f t="shared" si="5"/>
        <v>2792792</v>
      </c>
      <c r="AG488" s="184"/>
      <c r="AH488" s="184"/>
      <c r="AI488" s="184"/>
      <c r="AJ488" s="390" t="s">
        <v>2314</v>
      </c>
      <c r="AK488" s="38" t="s">
        <v>753</v>
      </c>
      <c r="AL488" s="38"/>
      <c r="AM488" s="38" t="str">
        <f t="shared" si="547"/>
        <v>#REF!</v>
      </c>
      <c r="AN488" s="38" t="str">
        <f t="shared" si="501"/>
        <v>#REF!</v>
      </c>
      <c r="AO488" s="42">
        <v>2792792.0</v>
      </c>
      <c r="AP488" s="215" t="b">
        <f t="shared" si="8"/>
        <v>1</v>
      </c>
      <c r="AQ488" s="211"/>
      <c r="AR488" s="216">
        <f t="shared" si="9"/>
        <v>0</v>
      </c>
      <c r="AS488" s="217">
        <f t="shared" si="10"/>
        <v>0</v>
      </c>
      <c r="AT488" s="218">
        <f t="shared" si="11"/>
        <v>0</v>
      </c>
      <c r="AU488" s="453"/>
      <c r="AV488" s="46"/>
      <c r="AW488" s="46"/>
      <c r="AX488" s="46"/>
      <c r="AY488" s="46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56"/>
      <c r="BW488" s="56"/>
      <c r="BX488" s="56"/>
      <c r="BY488" s="56"/>
      <c r="BZ488" s="56"/>
      <c r="CA488" s="56"/>
      <c r="CB488" s="56"/>
      <c r="CC488" s="56"/>
      <c r="CD488" s="56"/>
    </row>
    <row r="489" ht="22.5" customHeight="1">
      <c r="A489" s="170">
        <f t="shared" si="12"/>
        <v>484</v>
      </c>
      <c r="B489" s="173" t="s">
        <v>3025</v>
      </c>
      <c r="C489" s="182" t="str">
        <f t="array" ref="C489">_xlfn.XLOOKUP(G489,DATABASE!$A$2:$A$806,DATABASE!$B$2:$B$806)</f>
        <v>Payment Point Sistem Administrasi Manunggal Satu Atap Ponorogo, Jl. Arif Rachman Hakim No. 8,DS. Keninten, Kec. Ponorogo</v>
      </c>
      <c r="D489" s="184" t="str">
        <f t="array" ref="D489">_xlfn.XLOOKUP(G489,DATABASE!$A$2:$A$808,DATABASE!$C$2:$C$808)</f>
        <v>PAYMENT POINT</v>
      </c>
      <c r="E489" s="184" t="s">
        <v>351</v>
      </c>
      <c r="F489" s="184" t="s">
        <v>243</v>
      </c>
      <c r="G489" s="184" t="s">
        <v>2319</v>
      </c>
      <c r="H489" s="184">
        <v>202512.0</v>
      </c>
      <c r="I489" s="184" t="s">
        <v>461</v>
      </c>
      <c r="J489" s="182"/>
      <c r="K489" s="184"/>
      <c r="L489" s="294" t="s">
        <v>2316</v>
      </c>
      <c r="M489" s="295" t="s">
        <v>3378</v>
      </c>
      <c r="N489" s="191"/>
      <c r="O489" s="192">
        <v>1.21053</v>
      </c>
      <c r="P489" s="194"/>
      <c r="Q489" s="195">
        <f t="shared" ref="Q489:R489" si="548">(O489*24*3600*30/8)/100000</f>
        <v>3.9221172</v>
      </c>
      <c r="R489" s="195">
        <f t="shared" si="548"/>
        <v>0</v>
      </c>
      <c r="S489" s="200">
        <v>0.0</v>
      </c>
      <c r="T489" s="201">
        <f t="shared" si="14"/>
        <v>1</v>
      </c>
      <c r="U489" s="201">
        <v>0.99</v>
      </c>
      <c r="V489" s="182">
        <v>720.0</v>
      </c>
      <c r="W489" s="182">
        <f t="shared" si="3"/>
        <v>0</v>
      </c>
      <c r="X489" s="203" t="s">
        <v>291</v>
      </c>
      <c r="Y489" s="204">
        <v>2319819.0</v>
      </c>
      <c r="Z489" s="182"/>
      <c r="AA489" s="182"/>
      <c r="AB489" s="182"/>
      <c r="AC489" s="182"/>
      <c r="AD489" s="182"/>
      <c r="AE489" s="206">
        <f t="shared" si="151"/>
        <v>2319819</v>
      </c>
      <c r="AF489" s="207">
        <f t="shared" si="5"/>
        <v>2319819</v>
      </c>
      <c r="AG489" s="184"/>
      <c r="AH489" s="184"/>
      <c r="AI489" s="184"/>
      <c r="AJ489" s="390" t="s">
        <v>2319</v>
      </c>
      <c r="AK489" s="38" t="s">
        <v>461</v>
      </c>
      <c r="AL489" s="38"/>
      <c r="AM489" s="41" t="s">
        <v>461</v>
      </c>
      <c r="AN489" s="38" t="b">
        <f t="shared" si="501"/>
        <v>1</v>
      </c>
      <c r="AO489" s="42">
        <v>2319819.0</v>
      </c>
      <c r="AP489" s="215" t="b">
        <f t="shared" si="8"/>
        <v>1</v>
      </c>
      <c r="AQ489" s="211"/>
      <c r="AR489" s="216">
        <f t="shared" si="9"/>
        <v>0</v>
      </c>
      <c r="AS489" s="217">
        <f t="shared" si="10"/>
        <v>0</v>
      </c>
      <c r="AT489" s="218">
        <f t="shared" si="11"/>
        <v>0</v>
      </c>
      <c r="AU489" s="453"/>
      <c r="AV489" s="46"/>
      <c r="AW489" s="46"/>
      <c r="AX489" s="46"/>
      <c r="AY489" s="46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5"/>
      <c r="BU489" s="35"/>
      <c r="BV489" s="56"/>
      <c r="BW489" s="56"/>
      <c r="BX489" s="56"/>
      <c r="BY489" s="56"/>
      <c r="BZ489" s="56"/>
      <c r="CA489" s="56"/>
      <c r="CB489" s="56"/>
      <c r="CC489" s="56"/>
      <c r="CD489" s="56"/>
    </row>
    <row r="490" ht="22.5" customHeight="1">
      <c r="A490" s="170">
        <f t="shared" si="12"/>
        <v>485</v>
      </c>
      <c r="B490" s="173" t="s">
        <v>3025</v>
      </c>
      <c r="C490" s="182" t="str">
        <f t="array" ref="C490">_xlfn.XLOOKUP(G490,DATABASE!$A$2:$A$806,DATABASE!$B$2:$B$806)</f>
        <v>ATM Pasar Pon Ponorogo, Jl. Batoro Katong Mangunsuman, Siman, Ponorogo</v>
      </c>
      <c r="D490" s="184" t="str">
        <f t="array" ref="D490">_xlfn.XLOOKUP(G490,DATABASE!$A$2:$A$808,DATABASE!$C$2:$C$808)</f>
        <v>ATM</v>
      </c>
      <c r="E490" s="184" t="s">
        <v>351</v>
      </c>
      <c r="F490" s="184" t="s">
        <v>243</v>
      </c>
      <c r="G490" s="184" t="s">
        <v>2526</v>
      </c>
      <c r="H490" s="184">
        <v>202512.0</v>
      </c>
      <c r="I490" s="184" t="s">
        <v>1258</v>
      </c>
      <c r="J490" s="182"/>
      <c r="K490" s="184"/>
      <c r="L490" s="294" t="s">
        <v>2528</v>
      </c>
      <c r="M490" s="295" t="s">
        <v>3202</v>
      </c>
      <c r="N490" s="191"/>
      <c r="O490" s="192">
        <v>1.44105</v>
      </c>
      <c r="P490" s="194"/>
      <c r="Q490" s="195">
        <f t="shared" ref="Q490:R490" si="549">(O490*24*3600*30/8)/100000</f>
        <v>4.669002</v>
      </c>
      <c r="R490" s="195">
        <f t="shared" si="549"/>
        <v>0</v>
      </c>
      <c r="S490" s="200">
        <v>0.0</v>
      </c>
      <c r="T490" s="201">
        <f t="shared" si="14"/>
        <v>1</v>
      </c>
      <c r="U490" s="201">
        <v>0.99</v>
      </c>
      <c r="V490" s="182">
        <v>720.0</v>
      </c>
      <c r="W490" s="182">
        <f t="shared" si="3"/>
        <v>0</v>
      </c>
      <c r="X490" s="203" t="s">
        <v>291</v>
      </c>
      <c r="Y490" s="204">
        <v>1300000.0</v>
      </c>
      <c r="Z490" s="182"/>
      <c r="AA490" s="182"/>
      <c r="AB490" s="182"/>
      <c r="AC490" s="182"/>
      <c r="AD490" s="182"/>
      <c r="AE490" s="206">
        <f t="shared" si="151"/>
        <v>1300000</v>
      </c>
      <c r="AF490" s="207">
        <f t="shared" si="5"/>
        <v>1300000</v>
      </c>
      <c r="AG490" s="184"/>
      <c r="AH490" s="184"/>
      <c r="AI490" s="184"/>
      <c r="AJ490" s="390" t="s">
        <v>2526</v>
      </c>
      <c r="AK490" s="38" t="s">
        <v>1258</v>
      </c>
      <c r="AL490" s="38"/>
      <c r="AM490" s="41" t="s">
        <v>1258</v>
      </c>
      <c r="AN490" s="38" t="b">
        <f t="shared" si="501"/>
        <v>1</v>
      </c>
      <c r="AO490" s="42">
        <v>1300000.0</v>
      </c>
      <c r="AP490" s="215" t="b">
        <f t="shared" si="8"/>
        <v>1</v>
      </c>
      <c r="AQ490" s="211"/>
      <c r="AR490" s="216">
        <f t="shared" si="9"/>
        <v>0</v>
      </c>
      <c r="AS490" s="217">
        <f t="shared" si="10"/>
        <v>0</v>
      </c>
      <c r="AT490" s="218">
        <f t="shared" si="11"/>
        <v>0</v>
      </c>
      <c r="AU490" s="453"/>
      <c r="AV490" s="46"/>
      <c r="AW490" s="46"/>
      <c r="AX490" s="46"/>
      <c r="AY490" s="46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5"/>
      <c r="BU490" s="35"/>
      <c r="BV490" s="56"/>
      <c r="BW490" s="56"/>
      <c r="BX490" s="56"/>
      <c r="BY490" s="56"/>
      <c r="BZ490" s="56"/>
      <c r="CA490" s="56"/>
      <c r="CB490" s="56"/>
      <c r="CC490" s="56"/>
      <c r="CD490" s="56"/>
    </row>
    <row r="491" ht="22.5" customHeight="1">
      <c r="A491" s="170">
        <f t="shared" si="12"/>
        <v>486</v>
      </c>
      <c r="B491" s="173" t="s">
        <v>3025</v>
      </c>
      <c r="C491" s="182" t="str">
        <f t="array" ref="C491">_xlfn.XLOOKUP(G491,DATABASE!$A$2:$A$806,DATABASE!$B$2:$B$806)</f>
        <v>CRM Pasar Legi, Jl. Soekarno Hatta – Ponorogo</v>
      </c>
      <c r="D491" s="184" t="str">
        <f t="array" ref="D491">_xlfn.XLOOKUP(G491,DATABASE!$A$2:$A$808,DATABASE!$C$2:$C$808)</f>
        <v>CRM</v>
      </c>
      <c r="E491" s="184" t="s">
        <v>351</v>
      </c>
      <c r="F491" s="184" t="s">
        <v>243</v>
      </c>
      <c r="G491" s="184" t="s">
        <v>2642</v>
      </c>
      <c r="H491" s="184">
        <v>202512.0</v>
      </c>
      <c r="I491" s="184" t="s">
        <v>1258</v>
      </c>
      <c r="J491" s="182"/>
      <c r="K491" s="184"/>
      <c r="L491" s="294" t="s">
        <v>2644</v>
      </c>
      <c r="M491" s="295" t="s">
        <v>3379</v>
      </c>
      <c r="N491" s="191"/>
      <c r="O491" s="192">
        <v>0.86343</v>
      </c>
      <c r="P491" s="194"/>
      <c r="Q491" s="195">
        <f t="shared" ref="Q491:R491" si="550">(O491*24*3600*30/8)/100000</f>
        <v>2.7975132</v>
      </c>
      <c r="R491" s="195">
        <f t="shared" si="550"/>
        <v>0</v>
      </c>
      <c r="S491" s="200">
        <v>0.0</v>
      </c>
      <c r="T491" s="201">
        <f t="shared" si="14"/>
        <v>1</v>
      </c>
      <c r="U491" s="201">
        <v>0.99</v>
      </c>
      <c r="V491" s="182">
        <v>720.0</v>
      </c>
      <c r="W491" s="182">
        <f t="shared" si="3"/>
        <v>0</v>
      </c>
      <c r="X491" s="203" t="s">
        <v>291</v>
      </c>
      <c r="Y491" s="204">
        <v>1300000.0</v>
      </c>
      <c r="Z491" s="182"/>
      <c r="AA491" s="182"/>
      <c r="AB491" s="182"/>
      <c r="AC491" s="182"/>
      <c r="AD491" s="182"/>
      <c r="AE491" s="206">
        <f t="shared" si="151"/>
        <v>1300000</v>
      </c>
      <c r="AF491" s="207">
        <f t="shared" si="5"/>
        <v>1300000</v>
      </c>
      <c r="AG491" s="184"/>
      <c r="AH491" s="184"/>
      <c r="AI491" s="184"/>
      <c r="AJ491" s="390" t="s">
        <v>2642</v>
      </c>
      <c r="AK491" s="38" t="s">
        <v>1258</v>
      </c>
      <c r="AL491" s="38"/>
      <c r="AM491" s="41" t="s">
        <v>1258</v>
      </c>
      <c r="AN491" s="38" t="b">
        <f t="shared" si="501"/>
        <v>1</v>
      </c>
      <c r="AO491" s="42">
        <v>1300000.0</v>
      </c>
      <c r="AP491" s="215" t="b">
        <f t="shared" si="8"/>
        <v>1</v>
      </c>
      <c r="AQ491" s="211"/>
      <c r="AR491" s="216">
        <f t="shared" si="9"/>
        <v>0</v>
      </c>
      <c r="AS491" s="217">
        <f t="shared" si="10"/>
        <v>0</v>
      </c>
      <c r="AT491" s="218">
        <f t="shared" si="11"/>
        <v>0</v>
      </c>
      <c r="AU491" s="453"/>
      <c r="AV491" s="46"/>
      <c r="AW491" s="46"/>
      <c r="AX491" s="46"/>
      <c r="AY491" s="46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56"/>
      <c r="BW491" s="56"/>
      <c r="BX491" s="56"/>
      <c r="BY491" s="56"/>
      <c r="BZ491" s="56"/>
      <c r="CA491" s="56"/>
      <c r="CB491" s="56"/>
      <c r="CC491" s="56"/>
      <c r="CD491" s="56"/>
    </row>
    <row r="492" ht="22.5" customHeight="1">
      <c r="A492" s="170">
        <f t="shared" si="12"/>
        <v>487</v>
      </c>
      <c r="B492" s="173" t="s">
        <v>3025</v>
      </c>
      <c r="C492" s="182" t="str">
        <f t="array" ref="C492">_xlfn.XLOOKUP(G492,DATABASE!$A$2:$A$806,DATABASE!$B$2:$B$806)</f>
        <v>ATM Pasar Bungkal Ponorogo , Kalisat Bungkal, Ponorogo ATM Ponorogo</v>
      </c>
      <c r="D492" s="184" t="str">
        <f t="array" ref="D492">_xlfn.XLOOKUP(G492,DATABASE!$A$2:$A$808,DATABASE!$C$2:$C$808)</f>
        <v>ATM</v>
      </c>
      <c r="E492" s="184" t="s">
        <v>351</v>
      </c>
      <c r="F492" s="184" t="s">
        <v>243</v>
      </c>
      <c r="G492" s="184" t="s">
        <v>935</v>
      </c>
      <c r="H492" s="184">
        <v>202512.0</v>
      </c>
      <c r="I492" s="184" t="s">
        <v>1258</v>
      </c>
      <c r="J492" s="182"/>
      <c r="K492" s="184"/>
      <c r="L492" s="294" t="s">
        <v>937</v>
      </c>
      <c r="M492" s="295" t="s">
        <v>2245</v>
      </c>
      <c r="N492" s="191"/>
      <c r="O492" s="192">
        <v>1.17074</v>
      </c>
      <c r="P492" s="194"/>
      <c r="Q492" s="195">
        <f t="shared" ref="Q492:R492" si="551">(O492*24*3600*30/8)/100000</f>
        <v>3.7931976</v>
      </c>
      <c r="R492" s="195">
        <f t="shared" si="551"/>
        <v>0</v>
      </c>
      <c r="S492" s="200">
        <v>0.0</v>
      </c>
      <c r="T492" s="201">
        <f t="shared" si="14"/>
        <v>1</v>
      </c>
      <c r="U492" s="201">
        <v>0.99</v>
      </c>
      <c r="V492" s="182">
        <v>720.0</v>
      </c>
      <c r="W492" s="182">
        <f t="shared" si="3"/>
        <v>0</v>
      </c>
      <c r="X492" s="203" t="s">
        <v>291</v>
      </c>
      <c r="Y492" s="204">
        <v>1300000.0</v>
      </c>
      <c r="Z492" s="182"/>
      <c r="AA492" s="182"/>
      <c r="AB492" s="182"/>
      <c r="AC492" s="182"/>
      <c r="AD492" s="182"/>
      <c r="AE492" s="206">
        <f t="shared" si="151"/>
        <v>1300000</v>
      </c>
      <c r="AF492" s="207">
        <f t="shared" si="5"/>
        <v>1300000</v>
      </c>
      <c r="AG492" s="184"/>
      <c r="AH492" s="184"/>
      <c r="AI492" s="184"/>
      <c r="AJ492" s="390" t="s">
        <v>935</v>
      </c>
      <c r="AK492" s="38" t="s">
        <v>1258</v>
      </c>
      <c r="AL492" s="38"/>
      <c r="AM492" s="41" t="s">
        <v>1258</v>
      </c>
      <c r="AN492" s="38" t="b">
        <f t="shared" si="501"/>
        <v>1</v>
      </c>
      <c r="AO492" s="42">
        <v>1300000.0</v>
      </c>
      <c r="AP492" s="215" t="b">
        <f t="shared" si="8"/>
        <v>1</v>
      </c>
      <c r="AQ492" s="211"/>
      <c r="AR492" s="216">
        <f t="shared" si="9"/>
        <v>0</v>
      </c>
      <c r="AS492" s="217">
        <f t="shared" si="10"/>
        <v>0</v>
      </c>
      <c r="AT492" s="218">
        <f t="shared" si="11"/>
        <v>0</v>
      </c>
      <c r="AU492" s="453"/>
      <c r="AV492" s="46"/>
      <c r="AW492" s="46"/>
      <c r="AX492" s="46"/>
      <c r="AY492" s="46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56"/>
      <c r="BW492" s="56"/>
      <c r="BX492" s="56"/>
      <c r="BY492" s="56"/>
      <c r="BZ492" s="56"/>
      <c r="CA492" s="56"/>
      <c r="CB492" s="56"/>
      <c r="CC492" s="56"/>
      <c r="CD492" s="56"/>
    </row>
    <row r="493" ht="22.5" customHeight="1">
      <c r="A493" s="170">
        <f t="shared" si="12"/>
        <v>488</v>
      </c>
      <c r="B493" s="173" t="s">
        <v>3032</v>
      </c>
      <c r="C493" s="182" t="str">
        <f t="array" ref="C493">_xlfn.XLOOKUP(G493,DATABASE!$A$2:$A$806,DATABASE!$B$2:$B$806)</f>
        <v>Cabang Pacitan</v>
      </c>
      <c r="D493" s="184" t="str">
        <f t="array" ref="D493">_xlfn.XLOOKUP(G493,DATABASE!$A$2:$A$808,DATABASE!$C$2:$C$808)</f>
        <v>CABANG</v>
      </c>
      <c r="E493" s="184" t="s">
        <v>351</v>
      </c>
      <c r="F493" s="184" t="s">
        <v>243</v>
      </c>
      <c r="G493" s="184" t="s">
        <v>898</v>
      </c>
      <c r="H493" s="184">
        <v>202512.0</v>
      </c>
      <c r="I493" s="184" t="s">
        <v>575</v>
      </c>
      <c r="J493" s="182"/>
      <c r="K493" s="184"/>
      <c r="L493" s="294" t="s">
        <v>900</v>
      </c>
      <c r="M493" s="295" t="s">
        <v>1408</v>
      </c>
      <c r="N493" s="191"/>
      <c r="O493" s="192">
        <v>68.85000000000001</v>
      </c>
      <c r="P493" s="194"/>
      <c r="Q493" s="195">
        <f t="shared" ref="Q493:R493" si="552">(O493*24*3600*30/8)/100000</f>
        <v>223.074</v>
      </c>
      <c r="R493" s="195">
        <f t="shared" si="552"/>
        <v>0</v>
      </c>
      <c r="S493" s="200">
        <v>0.0</v>
      </c>
      <c r="T493" s="201">
        <f t="shared" si="14"/>
        <v>1</v>
      </c>
      <c r="U493" s="201">
        <v>0.99</v>
      </c>
      <c r="V493" s="182">
        <v>720.0</v>
      </c>
      <c r="W493" s="182">
        <f t="shared" si="3"/>
        <v>0</v>
      </c>
      <c r="X493" s="203" t="s">
        <v>291</v>
      </c>
      <c r="Y493" s="204">
        <v>3671171.0</v>
      </c>
      <c r="Z493" s="182"/>
      <c r="AA493" s="182"/>
      <c r="AB493" s="182"/>
      <c r="AC493" s="182"/>
      <c r="AD493" s="182"/>
      <c r="AE493" s="206">
        <f t="shared" si="151"/>
        <v>3671171</v>
      </c>
      <c r="AF493" s="207">
        <f t="shared" si="5"/>
        <v>3671171</v>
      </c>
      <c r="AG493" s="207">
        <v>3.6718642E7</v>
      </c>
      <c r="AH493" s="184"/>
      <c r="AI493" s="184"/>
      <c r="AJ493" s="390" t="s">
        <v>898</v>
      </c>
      <c r="AK493" s="38" t="s">
        <v>575</v>
      </c>
      <c r="AL493" s="38"/>
      <c r="AM493" s="38" t="str">
        <f t="shared" ref="AM493:AM495" si="554">VLOOKUP(AJ493,'[1]Master Jaringan Des 2025(792)'!$D$2:$E$795,2,0)</f>
        <v>#REF!</v>
      </c>
      <c r="AN493" s="38" t="str">
        <f t="shared" si="501"/>
        <v>#REF!</v>
      </c>
      <c r="AO493" s="42">
        <v>3671171.0</v>
      </c>
      <c r="AP493" s="215" t="b">
        <f t="shared" si="8"/>
        <v>1</v>
      </c>
      <c r="AQ493" s="211"/>
      <c r="AR493" s="216">
        <f t="shared" si="9"/>
        <v>0</v>
      </c>
      <c r="AS493" s="217">
        <f t="shared" si="10"/>
        <v>0</v>
      </c>
      <c r="AT493" s="218">
        <f t="shared" si="11"/>
        <v>0</v>
      </c>
      <c r="AU493" s="453"/>
      <c r="AV493" s="46"/>
      <c r="AW493" s="46"/>
      <c r="AX493" s="46"/>
      <c r="AY493" s="46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5"/>
      <c r="BU493" s="35"/>
      <c r="BV493" s="56"/>
      <c r="BW493" s="56"/>
      <c r="BX493" s="56"/>
      <c r="BY493" s="56"/>
      <c r="BZ493" s="56"/>
      <c r="CA493" s="56"/>
      <c r="CB493" s="56"/>
      <c r="CC493" s="56"/>
      <c r="CD493" s="56"/>
    </row>
    <row r="494" ht="22.5" customHeight="1">
      <c r="A494" s="170">
        <f t="shared" si="12"/>
        <v>489</v>
      </c>
      <c r="B494" s="173" t="s">
        <v>3032</v>
      </c>
      <c r="C494" s="182" t="str">
        <f t="array" ref="C494">_xlfn.XLOOKUP(G494,DATABASE!$A$2:$A$806,DATABASE!$B$2:$B$806)</f>
        <v>Capem Ngadirojo</v>
      </c>
      <c r="D494" s="184" t="str">
        <f t="array" ref="D494">_xlfn.XLOOKUP(G494,DATABASE!$A$2:$A$808,DATABASE!$C$2:$C$808)</f>
        <v>CAPEM</v>
      </c>
      <c r="E494" s="184" t="s">
        <v>351</v>
      </c>
      <c r="F494" s="184" t="s">
        <v>243</v>
      </c>
      <c r="G494" s="184" t="s">
        <v>902</v>
      </c>
      <c r="H494" s="184">
        <v>202512.0</v>
      </c>
      <c r="I494" s="184" t="s">
        <v>753</v>
      </c>
      <c r="J494" s="182"/>
      <c r="K494" s="184"/>
      <c r="L494" s="294" t="s">
        <v>900</v>
      </c>
      <c r="M494" s="295" t="s">
        <v>1408</v>
      </c>
      <c r="N494" s="191"/>
      <c r="O494" s="192">
        <v>56.81</v>
      </c>
      <c r="P494" s="194"/>
      <c r="Q494" s="195">
        <f t="shared" ref="Q494:R494" si="553">(O494*24*3600*30/8)/100000</f>
        <v>184.0644</v>
      </c>
      <c r="R494" s="195">
        <f t="shared" si="553"/>
        <v>0</v>
      </c>
      <c r="S494" s="200">
        <v>0.0</v>
      </c>
      <c r="T494" s="201">
        <f t="shared" si="14"/>
        <v>1</v>
      </c>
      <c r="U494" s="201">
        <v>0.99</v>
      </c>
      <c r="V494" s="182">
        <v>720.0</v>
      </c>
      <c r="W494" s="182">
        <f t="shared" si="3"/>
        <v>0</v>
      </c>
      <c r="X494" s="203" t="s">
        <v>291</v>
      </c>
      <c r="Y494" s="204">
        <v>2792792.0</v>
      </c>
      <c r="Z494" s="182"/>
      <c r="AA494" s="182"/>
      <c r="AB494" s="182"/>
      <c r="AC494" s="182"/>
      <c r="AD494" s="182"/>
      <c r="AE494" s="206">
        <f t="shared" si="151"/>
        <v>2792792</v>
      </c>
      <c r="AF494" s="207">
        <f t="shared" si="5"/>
        <v>2792792</v>
      </c>
      <c r="AG494" s="184"/>
      <c r="AH494" s="184"/>
      <c r="AI494" s="184"/>
      <c r="AJ494" s="390" t="s">
        <v>902</v>
      </c>
      <c r="AK494" s="38" t="s">
        <v>753</v>
      </c>
      <c r="AL494" s="38"/>
      <c r="AM494" s="38" t="str">
        <f t="shared" si="554"/>
        <v>#REF!</v>
      </c>
      <c r="AN494" s="38" t="str">
        <f t="shared" si="501"/>
        <v>#REF!</v>
      </c>
      <c r="AO494" s="42">
        <v>2792792.0</v>
      </c>
      <c r="AP494" s="215" t="b">
        <f t="shared" si="8"/>
        <v>1</v>
      </c>
      <c r="AQ494" s="211"/>
      <c r="AR494" s="216">
        <f t="shared" si="9"/>
        <v>0</v>
      </c>
      <c r="AS494" s="217">
        <f t="shared" si="10"/>
        <v>0</v>
      </c>
      <c r="AT494" s="218">
        <f t="shared" si="11"/>
        <v>0</v>
      </c>
      <c r="AU494" s="453"/>
      <c r="AV494" s="46"/>
      <c r="AW494" s="46"/>
      <c r="AX494" s="46"/>
      <c r="AY494" s="46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5"/>
      <c r="BU494" s="35"/>
      <c r="BV494" s="56"/>
      <c r="BW494" s="56"/>
      <c r="BX494" s="56"/>
      <c r="BY494" s="56"/>
      <c r="BZ494" s="56"/>
      <c r="CA494" s="56"/>
      <c r="CB494" s="56"/>
      <c r="CC494" s="56"/>
      <c r="CD494" s="56"/>
    </row>
    <row r="495" ht="22.5" customHeight="1">
      <c r="A495" s="170">
        <f t="shared" si="12"/>
        <v>490</v>
      </c>
      <c r="B495" s="173" t="s">
        <v>3032</v>
      </c>
      <c r="C495" s="182" t="str">
        <f t="array" ref="C495">_xlfn.XLOOKUP(G495,DATABASE!$A$2:$A$806,DATABASE!$B$2:$B$806)</f>
        <v>PBB Online Pemkab Pacitan, Jl.Jagung Suprapto 8, Pemkab</v>
      </c>
      <c r="D495" s="184" t="str">
        <f t="array" ref="D495">_xlfn.XLOOKUP(G495,DATABASE!$A$2:$A$808,DATABASE!$C$2:$C$808)</f>
        <v>PBB</v>
      </c>
      <c r="E495" s="240" t="s">
        <v>351</v>
      </c>
      <c r="F495" s="241" t="s">
        <v>457</v>
      </c>
      <c r="G495" s="240" t="s">
        <v>1707</v>
      </c>
      <c r="H495" s="240">
        <v>202512.0</v>
      </c>
      <c r="I495" s="240" t="s">
        <v>2710</v>
      </c>
      <c r="J495" s="242"/>
      <c r="K495" s="240"/>
      <c r="L495" s="788" t="s">
        <v>3380</v>
      </c>
      <c r="M495" s="795">
        <v>43717.0</v>
      </c>
      <c r="N495" s="790">
        <v>46010.0</v>
      </c>
      <c r="O495" s="246">
        <v>2.9869</v>
      </c>
      <c r="P495" s="244"/>
      <c r="Q495" s="247">
        <f t="shared" ref="Q495:R495" si="555">(O495*24*3600*30/8)/100000</f>
        <v>9.677556</v>
      </c>
      <c r="R495" s="247">
        <f t="shared" si="555"/>
        <v>0</v>
      </c>
      <c r="S495" s="603">
        <v>0.0</v>
      </c>
      <c r="T495" s="250">
        <f t="shared" si="14"/>
        <v>1</v>
      </c>
      <c r="U495" s="250">
        <v>0.99</v>
      </c>
      <c r="V495" s="242">
        <v>720.0</v>
      </c>
      <c r="W495" s="242">
        <f t="shared" si="3"/>
        <v>0</v>
      </c>
      <c r="X495" s="252" t="s">
        <v>291</v>
      </c>
      <c r="Y495" s="255">
        <v>0.0</v>
      </c>
      <c r="Z495" s="242"/>
      <c r="AA495" s="242"/>
      <c r="AB495" s="273">
        <v>823333.0</v>
      </c>
      <c r="AC495" s="242"/>
      <c r="AD495" s="242"/>
      <c r="AE495" s="262">
        <f t="shared" si="151"/>
        <v>823333</v>
      </c>
      <c r="AF495" s="264">
        <f t="shared" si="5"/>
        <v>823333</v>
      </c>
      <c r="AG495" s="240"/>
      <c r="AH495" s="240"/>
      <c r="AI495" s="721"/>
      <c r="AJ495" s="791" t="s">
        <v>1707</v>
      </c>
      <c r="AK495" s="275" t="s">
        <v>2710</v>
      </c>
      <c r="AL495" s="275"/>
      <c r="AM495" s="275" t="str">
        <f t="shared" si="554"/>
        <v>#REF!</v>
      </c>
      <c r="AN495" s="275" t="str">
        <f t="shared" si="501"/>
        <v>#REF!</v>
      </c>
      <c r="AO495" s="276">
        <v>1300000.0</v>
      </c>
      <c r="AP495" s="277" t="b">
        <f t="shared" si="8"/>
        <v>0</v>
      </c>
      <c r="AQ495" s="282"/>
      <c r="AR495" s="279">
        <f t="shared" si="9"/>
        <v>0</v>
      </c>
      <c r="AS495" s="280">
        <f t="shared" si="10"/>
        <v>0</v>
      </c>
      <c r="AT495" s="218">
        <f t="shared" si="11"/>
        <v>0</v>
      </c>
      <c r="AU495" s="453"/>
      <c r="AV495" s="46"/>
      <c r="AW495" s="46"/>
      <c r="AX495" s="46"/>
      <c r="AY495" s="46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5"/>
      <c r="BU495" s="35"/>
      <c r="BV495" s="56"/>
      <c r="BW495" s="56"/>
      <c r="BX495" s="56"/>
      <c r="BY495" s="56"/>
      <c r="BZ495" s="56"/>
      <c r="CA495" s="56"/>
      <c r="CB495" s="56"/>
      <c r="CC495" s="56"/>
      <c r="CD495" s="56"/>
    </row>
    <row r="496" ht="22.5" customHeight="1">
      <c r="A496" s="170">
        <f t="shared" si="12"/>
        <v>491</v>
      </c>
      <c r="B496" s="173" t="s">
        <v>3032</v>
      </c>
      <c r="C496" s="182" t="str">
        <f t="array" ref="C496">_xlfn.XLOOKUP(G496,DATABASE!$A$2:$A$806,DATABASE!$B$2:$B$806)</f>
        <v>Payment Point RSUD Pacitan, Jl.A Yani 51, Pacitan</v>
      </c>
      <c r="D496" s="184" t="str">
        <f t="array" ref="D496">_xlfn.XLOOKUP(G496,DATABASE!$A$2:$A$808,DATABASE!$C$2:$C$808)</f>
        <v>PAYMENT POINT</v>
      </c>
      <c r="E496" s="184" t="s">
        <v>351</v>
      </c>
      <c r="F496" s="184" t="s">
        <v>243</v>
      </c>
      <c r="G496" s="184" t="s">
        <v>1695</v>
      </c>
      <c r="H496" s="184">
        <v>202512.0</v>
      </c>
      <c r="I496" s="184" t="s">
        <v>461</v>
      </c>
      <c r="J496" s="182"/>
      <c r="K496" s="184"/>
      <c r="L496" s="294" t="s">
        <v>1700</v>
      </c>
      <c r="M496" s="295" t="s">
        <v>1877</v>
      </c>
      <c r="N496" s="191"/>
      <c r="O496" s="192">
        <v>1.31752</v>
      </c>
      <c r="P496" s="194"/>
      <c r="Q496" s="195">
        <f t="shared" ref="Q496:R496" si="556">(O496*24*3600*30/8)/100000</f>
        <v>4.2687648</v>
      </c>
      <c r="R496" s="195">
        <f t="shared" si="556"/>
        <v>0</v>
      </c>
      <c r="S496" s="200">
        <v>0.0</v>
      </c>
      <c r="T496" s="201">
        <f t="shared" si="14"/>
        <v>1</v>
      </c>
      <c r="U496" s="201">
        <v>0.99</v>
      </c>
      <c r="V496" s="182">
        <v>720.0</v>
      </c>
      <c r="W496" s="182">
        <f t="shared" si="3"/>
        <v>0</v>
      </c>
      <c r="X496" s="203" t="s">
        <v>291</v>
      </c>
      <c r="Y496" s="204">
        <v>2319819.0</v>
      </c>
      <c r="Z496" s="182"/>
      <c r="AA496" s="182"/>
      <c r="AB496" s="182"/>
      <c r="AC496" s="182"/>
      <c r="AD496" s="182"/>
      <c r="AE496" s="206">
        <f t="shared" si="151"/>
        <v>2319819</v>
      </c>
      <c r="AF496" s="207">
        <f t="shared" si="5"/>
        <v>2319819</v>
      </c>
      <c r="AG496" s="184"/>
      <c r="AH496" s="184"/>
      <c r="AI496" s="184"/>
      <c r="AJ496" s="390" t="s">
        <v>1695</v>
      </c>
      <c r="AK496" s="38" t="s">
        <v>461</v>
      </c>
      <c r="AL496" s="38"/>
      <c r="AM496" s="41" t="s">
        <v>461</v>
      </c>
      <c r="AN496" s="38" t="b">
        <f t="shared" si="501"/>
        <v>1</v>
      </c>
      <c r="AO496" s="42">
        <v>2319819.0</v>
      </c>
      <c r="AP496" s="215" t="b">
        <f t="shared" si="8"/>
        <v>1</v>
      </c>
      <c r="AQ496" s="211"/>
      <c r="AR496" s="216">
        <f t="shared" si="9"/>
        <v>0</v>
      </c>
      <c r="AS496" s="217">
        <f t="shared" si="10"/>
        <v>0</v>
      </c>
      <c r="AT496" s="218">
        <f t="shared" si="11"/>
        <v>0</v>
      </c>
      <c r="AU496" s="453"/>
      <c r="AV496" s="46"/>
      <c r="AW496" s="46"/>
      <c r="AX496" s="46"/>
      <c r="AY496" s="46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56"/>
      <c r="BW496" s="56"/>
      <c r="BX496" s="56"/>
      <c r="BY496" s="56"/>
      <c r="BZ496" s="56"/>
      <c r="CA496" s="56"/>
      <c r="CB496" s="56"/>
      <c r="CC496" s="56"/>
      <c r="CD496" s="56"/>
    </row>
    <row r="497" ht="22.5" customHeight="1">
      <c r="A497" s="170">
        <f t="shared" si="12"/>
        <v>492</v>
      </c>
      <c r="B497" s="173" t="s">
        <v>3032</v>
      </c>
      <c r="C497" s="182" t="str">
        <f t="array" ref="C497">_xlfn.XLOOKUP(G497,DATABASE!$A$2:$A$806,DATABASE!$B$2:$B$806)</f>
        <v>ATM Pemkab Pacitan,, Jagung Suprapto 8</v>
      </c>
      <c r="D497" s="184" t="str">
        <f t="array" ref="D497">_xlfn.XLOOKUP(G497,DATABASE!$A$2:$A$808,DATABASE!$C$2:$C$808)</f>
        <v>ATM</v>
      </c>
      <c r="E497" s="184" t="s">
        <v>351</v>
      </c>
      <c r="F497" s="184" t="s">
        <v>243</v>
      </c>
      <c r="G497" s="184" t="s">
        <v>1698</v>
      </c>
      <c r="H497" s="184">
        <v>202512.0</v>
      </c>
      <c r="I497" s="184" t="s">
        <v>1258</v>
      </c>
      <c r="J497" s="182"/>
      <c r="K497" s="184"/>
      <c r="L497" s="294" t="s">
        <v>1700</v>
      </c>
      <c r="M497" s="295" t="s">
        <v>1877</v>
      </c>
      <c r="N497" s="191"/>
      <c r="O497" s="192">
        <v>30.24</v>
      </c>
      <c r="P497" s="194"/>
      <c r="Q497" s="195">
        <f t="shared" ref="Q497:R497" si="557">(O497*24*3600*30/8)/100000</f>
        <v>97.9776</v>
      </c>
      <c r="R497" s="195">
        <f t="shared" si="557"/>
        <v>0</v>
      </c>
      <c r="S497" s="200">
        <v>0.0</v>
      </c>
      <c r="T497" s="201">
        <f t="shared" si="14"/>
        <v>1</v>
      </c>
      <c r="U497" s="201">
        <v>0.99</v>
      </c>
      <c r="V497" s="182">
        <v>720.0</v>
      </c>
      <c r="W497" s="182">
        <f t="shared" si="3"/>
        <v>0</v>
      </c>
      <c r="X497" s="203" t="s">
        <v>291</v>
      </c>
      <c r="Y497" s="204">
        <v>1300000.0</v>
      </c>
      <c r="Z497" s="182"/>
      <c r="AA497" s="182"/>
      <c r="AB497" s="182"/>
      <c r="AC497" s="182"/>
      <c r="AD497" s="182"/>
      <c r="AE497" s="206">
        <f t="shared" si="151"/>
        <v>1300000</v>
      </c>
      <c r="AF497" s="207">
        <f t="shared" si="5"/>
        <v>1300000</v>
      </c>
      <c r="AG497" s="184"/>
      <c r="AH497" s="184"/>
      <c r="AI497" s="184"/>
      <c r="AJ497" s="390" t="s">
        <v>1698</v>
      </c>
      <c r="AK497" s="38" t="s">
        <v>1258</v>
      </c>
      <c r="AL497" s="38"/>
      <c r="AM497" s="38" t="str">
        <f t="shared" ref="AM497:AM499" si="559">VLOOKUP(AJ497,'[1]Master Jaringan Des 2025(792)'!$D$2:$E$795,2,0)</f>
        <v>#REF!</v>
      </c>
      <c r="AN497" s="38" t="str">
        <f t="shared" si="501"/>
        <v>#REF!</v>
      </c>
      <c r="AO497" s="42">
        <v>1300000.0</v>
      </c>
      <c r="AP497" s="215" t="b">
        <f t="shared" si="8"/>
        <v>1</v>
      </c>
      <c r="AQ497" s="211"/>
      <c r="AR497" s="216">
        <f t="shared" si="9"/>
        <v>0</v>
      </c>
      <c r="AS497" s="217">
        <f t="shared" si="10"/>
        <v>0</v>
      </c>
      <c r="AT497" s="218">
        <f t="shared" si="11"/>
        <v>0</v>
      </c>
      <c r="AU497" s="453"/>
      <c r="AV497" s="46"/>
      <c r="AW497" s="46"/>
      <c r="AX497" s="46"/>
      <c r="AY497" s="46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56"/>
      <c r="BW497" s="56"/>
      <c r="BX497" s="56"/>
      <c r="BY497" s="56"/>
      <c r="BZ497" s="56"/>
      <c r="CA497" s="56"/>
      <c r="CB497" s="56"/>
      <c r="CC497" s="56"/>
      <c r="CD497" s="56"/>
    </row>
    <row r="498" ht="22.5" customHeight="1">
      <c r="A498" s="170">
        <f t="shared" si="12"/>
        <v>493</v>
      </c>
      <c r="B498" s="173" t="s">
        <v>3032</v>
      </c>
      <c r="C498" s="182" t="str">
        <f t="array" ref="C498">_xlfn.XLOOKUP(G498,DATABASE!$A$2:$A$806,DATABASE!$B$2:$B$806)</f>
        <v>Samsat Online Capem Punung, Raya Solo - Pacitan</v>
      </c>
      <c r="D498" s="184" t="str">
        <f t="array" ref="D498">_xlfn.XLOOKUP(G498,DATABASE!$A$2:$A$808,DATABASE!$C$2:$C$808)</f>
        <v>SAMSAT ONLINE</v>
      </c>
      <c r="E498" s="184" t="s">
        <v>351</v>
      </c>
      <c r="F498" s="184" t="s">
        <v>243</v>
      </c>
      <c r="G498" s="184" t="s">
        <v>292</v>
      </c>
      <c r="H498" s="184">
        <v>202512.0</v>
      </c>
      <c r="I498" s="184" t="s">
        <v>480</v>
      </c>
      <c r="J498" s="182"/>
      <c r="K498" s="184"/>
      <c r="L498" s="294" t="s">
        <v>294</v>
      </c>
      <c r="M498" s="295" t="s">
        <v>3381</v>
      </c>
      <c r="N498" s="191"/>
      <c r="O498" s="192">
        <v>2.31689</v>
      </c>
      <c r="P498" s="194"/>
      <c r="Q498" s="195">
        <f t="shared" ref="Q498:R498" si="558">(O498*24*3600*30/8)/100000</f>
        <v>7.5067236</v>
      </c>
      <c r="R498" s="195">
        <f t="shared" si="558"/>
        <v>0</v>
      </c>
      <c r="S498" s="200">
        <v>0.0</v>
      </c>
      <c r="T498" s="201">
        <f t="shared" si="14"/>
        <v>1</v>
      </c>
      <c r="U498" s="201">
        <v>0.99</v>
      </c>
      <c r="V498" s="182">
        <v>720.0</v>
      </c>
      <c r="W498" s="182">
        <f t="shared" si="3"/>
        <v>0</v>
      </c>
      <c r="X498" s="203" t="s">
        <v>291</v>
      </c>
      <c r="Y498" s="204">
        <v>1950000.0</v>
      </c>
      <c r="Z498" s="182"/>
      <c r="AA498" s="182"/>
      <c r="AB498" s="182"/>
      <c r="AC498" s="182"/>
      <c r="AD498" s="182"/>
      <c r="AE498" s="206">
        <f t="shared" si="151"/>
        <v>1950000</v>
      </c>
      <c r="AF498" s="207">
        <f t="shared" si="5"/>
        <v>1950000</v>
      </c>
      <c r="AG498" s="184"/>
      <c r="AH498" s="184"/>
      <c r="AI498" s="184"/>
      <c r="AJ498" s="390" t="s">
        <v>292</v>
      </c>
      <c r="AK498" s="38" t="s">
        <v>480</v>
      </c>
      <c r="AL498" s="38"/>
      <c r="AM498" s="38" t="str">
        <f t="shared" si="559"/>
        <v>#REF!</v>
      </c>
      <c r="AN498" s="38" t="str">
        <f t="shared" si="501"/>
        <v>#REF!</v>
      </c>
      <c r="AO498" s="42">
        <v>1950000.0</v>
      </c>
      <c r="AP498" s="215" t="b">
        <f t="shared" si="8"/>
        <v>1</v>
      </c>
      <c r="AQ498" s="211"/>
      <c r="AR498" s="216">
        <f t="shared" si="9"/>
        <v>0</v>
      </c>
      <c r="AS498" s="217">
        <f t="shared" si="10"/>
        <v>0</v>
      </c>
      <c r="AT498" s="218">
        <f t="shared" si="11"/>
        <v>0</v>
      </c>
      <c r="AU498" s="453"/>
      <c r="AV498" s="46"/>
      <c r="AW498" s="46"/>
      <c r="AX498" s="46"/>
      <c r="AY498" s="46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56"/>
      <c r="BW498" s="56"/>
      <c r="BX498" s="56"/>
      <c r="BY498" s="56"/>
      <c r="BZ498" s="56"/>
      <c r="CA498" s="56"/>
      <c r="CB498" s="56"/>
      <c r="CC498" s="56"/>
      <c r="CD498" s="56"/>
    </row>
    <row r="499" ht="22.5" customHeight="1">
      <c r="A499" s="170">
        <f t="shared" si="12"/>
        <v>494</v>
      </c>
      <c r="B499" s="173" t="s">
        <v>3032</v>
      </c>
      <c r="C499" s="182" t="str">
        <f t="array" ref="C499">_xlfn.XLOOKUP(G499,DATABASE!$A$2:$A$806,DATABASE!$B$2:$B$806)</f>
        <v>Samsat Online Capem Ngadirojo, Raya Lorok - Pacitan (depan pasar Loro)</v>
      </c>
      <c r="D499" s="184" t="str">
        <f t="array" ref="D499">_xlfn.XLOOKUP(G499,DATABASE!$A$2:$A$808,DATABASE!$C$2:$C$808)</f>
        <v>SAMSAT ONLINE</v>
      </c>
      <c r="E499" s="184" t="s">
        <v>351</v>
      </c>
      <c r="F499" s="184" t="s">
        <v>243</v>
      </c>
      <c r="G499" s="184" t="s">
        <v>296</v>
      </c>
      <c r="H499" s="184">
        <v>202512.0</v>
      </c>
      <c r="I499" s="184" t="s">
        <v>480</v>
      </c>
      <c r="J499" s="182"/>
      <c r="K499" s="184"/>
      <c r="L499" s="294" t="s">
        <v>294</v>
      </c>
      <c r="M499" s="295" t="s">
        <v>3381</v>
      </c>
      <c r="N499" s="191"/>
      <c r="O499" s="192">
        <v>2.99873</v>
      </c>
      <c r="P499" s="194"/>
      <c r="Q499" s="195">
        <f t="shared" ref="Q499:R499" si="560">(O499*24*3600*30/8)/100000</f>
        <v>9.7158852</v>
      </c>
      <c r="R499" s="195">
        <f t="shared" si="560"/>
        <v>0</v>
      </c>
      <c r="S499" s="200">
        <v>0.0</v>
      </c>
      <c r="T499" s="201">
        <f t="shared" si="14"/>
        <v>1</v>
      </c>
      <c r="U499" s="201">
        <v>0.99</v>
      </c>
      <c r="V499" s="182">
        <v>720.0</v>
      </c>
      <c r="W499" s="182">
        <f t="shared" si="3"/>
        <v>0</v>
      </c>
      <c r="X499" s="203" t="s">
        <v>291</v>
      </c>
      <c r="Y499" s="204">
        <v>1950000.0</v>
      </c>
      <c r="Z499" s="182"/>
      <c r="AA499" s="182"/>
      <c r="AB499" s="182"/>
      <c r="AC499" s="182"/>
      <c r="AD499" s="182"/>
      <c r="AE499" s="206">
        <f t="shared" si="151"/>
        <v>1950000</v>
      </c>
      <c r="AF499" s="207">
        <f t="shared" si="5"/>
        <v>1950000</v>
      </c>
      <c r="AG499" s="184"/>
      <c r="AH499" s="184"/>
      <c r="AI499" s="184"/>
      <c r="AJ499" s="390" t="s">
        <v>296</v>
      </c>
      <c r="AK499" s="38" t="s">
        <v>480</v>
      </c>
      <c r="AL499" s="38"/>
      <c r="AM499" s="38" t="str">
        <f t="shared" si="559"/>
        <v>#REF!</v>
      </c>
      <c r="AN499" s="38" t="str">
        <f t="shared" si="501"/>
        <v>#REF!</v>
      </c>
      <c r="AO499" s="42">
        <v>1950000.0</v>
      </c>
      <c r="AP499" s="215" t="b">
        <f t="shared" si="8"/>
        <v>1</v>
      </c>
      <c r="AQ499" s="211"/>
      <c r="AR499" s="216">
        <f t="shared" si="9"/>
        <v>0</v>
      </c>
      <c r="AS499" s="217">
        <f t="shared" si="10"/>
        <v>0</v>
      </c>
      <c r="AT499" s="218">
        <f t="shared" si="11"/>
        <v>0</v>
      </c>
      <c r="AU499" s="453"/>
      <c r="AV499" s="46"/>
      <c r="AW499" s="46"/>
      <c r="AX499" s="46"/>
      <c r="AY499" s="46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56"/>
      <c r="BW499" s="56"/>
      <c r="BX499" s="56"/>
      <c r="BY499" s="56"/>
      <c r="BZ499" s="56"/>
      <c r="CA499" s="56"/>
      <c r="CB499" s="56"/>
      <c r="CC499" s="56"/>
      <c r="CD499" s="56"/>
    </row>
    <row r="500" ht="22.5" customHeight="1">
      <c r="A500" s="170">
        <f t="shared" si="12"/>
        <v>495</v>
      </c>
      <c r="B500" s="173" t="s">
        <v>3032</v>
      </c>
      <c r="C500" s="182" t="str">
        <f t="array" ref="C500">_xlfn.XLOOKUP(G500,DATABASE!$A$2:$A$806,DATABASE!$B$2:$B$806)</f>
        <v>ATM Tulakan, Jl. Ry Pacitan-Lorok, Tulakan Pacitan</v>
      </c>
      <c r="D500" s="184" t="str">
        <f t="array" ref="D500">_xlfn.XLOOKUP(G500,DATABASE!$A$2:$A$808,DATABASE!$C$2:$C$808)</f>
        <v>ATM</v>
      </c>
      <c r="E500" s="184" t="s">
        <v>351</v>
      </c>
      <c r="F500" s="184" t="s">
        <v>243</v>
      </c>
      <c r="G500" s="184" t="s">
        <v>2704</v>
      </c>
      <c r="H500" s="184">
        <v>202512.0</v>
      </c>
      <c r="I500" s="184" t="s">
        <v>1258</v>
      </c>
      <c r="J500" s="182"/>
      <c r="K500" s="184"/>
      <c r="L500" s="294" t="s">
        <v>2706</v>
      </c>
      <c r="M500" s="303">
        <v>45023.0</v>
      </c>
      <c r="N500" s="191"/>
      <c r="O500" s="192">
        <v>37.68</v>
      </c>
      <c r="P500" s="194"/>
      <c r="Q500" s="195">
        <f t="shared" ref="Q500:R500" si="561">(O500*24*3600*30/8)/100000</f>
        <v>122.0832</v>
      </c>
      <c r="R500" s="195">
        <f t="shared" si="561"/>
        <v>0</v>
      </c>
      <c r="S500" s="200">
        <v>0.0</v>
      </c>
      <c r="T500" s="201">
        <f t="shared" si="14"/>
        <v>1</v>
      </c>
      <c r="U500" s="201">
        <v>0.99</v>
      </c>
      <c r="V500" s="182">
        <v>720.0</v>
      </c>
      <c r="W500" s="182">
        <f t="shared" si="3"/>
        <v>0</v>
      </c>
      <c r="X500" s="203" t="s">
        <v>291</v>
      </c>
      <c r="Y500" s="204">
        <v>1300000.0</v>
      </c>
      <c r="Z500" s="182"/>
      <c r="AA500" s="182"/>
      <c r="AB500" s="182"/>
      <c r="AC500" s="182"/>
      <c r="AD500" s="182"/>
      <c r="AE500" s="206">
        <f t="shared" si="151"/>
        <v>1300000</v>
      </c>
      <c r="AF500" s="207">
        <f t="shared" si="5"/>
        <v>1300000</v>
      </c>
      <c r="AG500" s="184"/>
      <c r="AH500" s="184"/>
      <c r="AI500" s="184"/>
      <c r="AJ500" s="390" t="s">
        <v>2704</v>
      </c>
      <c r="AK500" s="38" t="s">
        <v>1258</v>
      </c>
      <c r="AL500" s="38"/>
      <c r="AM500" s="41" t="s">
        <v>1258</v>
      </c>
      <c r="AN500" s="38" t="b">
        <f t="shared" si="501"/>
        <v>1</v>
      </c>
      <c r="AO500" s="42">
        <v>1300000.0</v>
      </c>
      <c r="AP500" s="215" t="b">
        <f t="shared" si="8"/>
        <v>1</v>
      </c>
      <c r="AQ500" s="211"/>
      <c r="AR500" s="216">
        <f t="shared" si="9"/>
        <v>0</v>
      </c>
      <c r="AS500" s="217">
        <f t="shared" si="10"/>
        <v>0</v>
      </c>
      <c r="AT500" s="218">
        <f t="shared" si="11"/>
        <v>0</v>
      </c>
      <c r="AU500" s="453"/>
      <c r="AV500" s="46"/>
      <c r="AW500" s="46"/>
      <c r="AX500" s="46"/>
      <c r="AY500" s="46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5"/>
      <c r="BU500" s="35"/>
      <c r="BV500" s="56"/>
      <c r="BW500" s="56"/>
      <c r="BX500" s="56"/>
      <c r="BY500" s="56"/>
      <c r="BZ500" s="56"/>
      <c r="CA500" s="56"/>
      <c r="CB500" s="56"/>
      <c r="CC500" s="56"/>
      <c r="CD500" s="56"/>
    </row>
    <row r="501" ht="22.5" customHeight="1">
      <c r="A501" s="170">
        <f t="shared" si="12"/>
        <v>496</v>
      </c>
      <c r="B501" s="173" t="s">
        <v>3032</v>
      </c>
      <c r="C501" s="182" t="str">
        <f t="array" ref="C501">_xlfn.XLOOKUP(G501,DATABASE!$A$2:$A$806,DATABASE!$B$2:$B$806)</f>
        <v>Payment Point Pondok Tremas, Desa Tremas Kec.Arjosari, Pacitan</v>
      </c>
      <c r="D501" s="184" t="str">
        <f t="array" ref="D501">_xlfn.XLOOKUP(G501,DATABASE!$A$2:$A$808,DATABASE!$C$2:$C$808)</f>
        <v>PAYMENT POINT</v>
      </c>
      <c r="E501" s="184" t="s">
        <v>351</v>
      </c>
      <c r="F501" s="184" t="s">
        <v>243</v>
      </c>
      <c r="G501" s="184" t="s">
        <v>2794</v>
      </c>
      <c r="H501" s="184">
        <v>202512.0</v>
      </c>
      <c r="I501" s="184" t="s">
        <v>461</v>
      </c>
      <c r="J501" s="182"/>
      <c r="K501" s="184"/>
      <c r="L501" s="294" t="s">
        <v>2796</v>
      </c>
      <c r="M501" s="303">
        <v>43717.0</v>
      </c>
      <c r="N501" s="191"/>
      <c r="O501" s="192">
        <v>0.8643900000000001</v>
      </c>
      <c r="P501" s="194"/>
      <c r="Q501" s="195">
        <f t="shared" ref="Q501:R501" si="562">(O501*24*3600*30/8)/100000</f>
        <v>2.8006236</v>
      </c>
      <c r="R501" s="195">
        <f t="shared" si="562"/>
        <v>0</v>
      </c>
      <c r="S501" s="200">
        <v>0.0</v>
      </c>
      <c r="T501" s="201">
        <f t="shared" si="14"/>
        <v>1</v>
      </c>
      <c r="U501" s="201">
        <v>0.99</v>
      </c>
      <c r="V501" s="182">
        <v>720.0</v>
      </c>
      <c r="W501" s="182">
        <f t="shared" si="3"/>
        <v>0</v>
      </c>
      <c r="X501" s="203" t="s">
        <v>291</v>
      </c>
      <c r="Y501" s="204">
        <v>2319819.0</v>
      </c>
      <c r="Z501" s="182"/>
      <c r="AA501" s="182"/>
      <c r="AB501" s="182"/>
      <c r="AC501" s="182"/>
      <c r="AD501" s="182"/>
      <c r="AE501" s="206">
        <f t="shared" si="151"/>
        <v>2319819</v>
      </c>
      <c r="AF501" s="207">
        <f t="shared" si="5"/>
        <v>2319819</v>
      </c>
      <c r="AG501" s="184"/>
      <c r="AH501" s="184"/>
      <c r="AI501" s="184"/>
      <c r="AJ501" s="390" t="s">
        <v>2794</v>
      </c>
      <c r="AK501" s="38" t="s">
        <v>461</v>
      </c>
      <c r="AL501" s="38"/>
      <c r="AM501" s="41" t="s">
        <v>461</v>
      </c>
      <c r="AN501" s="38" t="b">
        <f t="shared" si="501"/>
        <v>1</v>
      </c>
      <c r="AO501" s="42">
        <v>2319819.0</v>
      </c>
      <c r="AP501" s="215" t="b">
        <f t="shared" si="8"/>
        <v>1</v>
      </c>
      <c r="AQ501" s="211"/>
      <c r="AR501" s="216">
        <f t="shared" si="9"/>
        <v>0</v>
      </c>
      <c r="AS501" s="217">
        <f t="shared" si="10"/>
        <v>0</v>
      </c>
      <c r="AT501" s="218">
        <f t="shared" si="11"/>
        <v>0</v>
      </c>
      <c r="AU501" s="453"/>
      <c r="AV501" s="46"/>
      <c r="AW501" s="46"/>
      <c r="AX501" s="46"/>
      <c r="AY501" s="46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5"/>
      <c r="BU501" s="35"/>
      <c r="BV501" s="56"/>
      <c r="BW501" s="56"/>
      <c r="BX501" s="56"/>
      <c r="BY501" s="56"/>
      <c r="BZ501" s="56"/>
      <c r="CA501" s="56"/>
      <c r="CB501" s="56"/>
      <c r="CC501" s="56"/>
      <c r="CD501" s="56"/>
    </row>
    <row r="502" ht="22.5" customHeight="1">
      <c r="A502" s="170">
        <f t="shared" si="12"/>
        <v>497</v>
      </c>
      <c r="B502" s="173" t="s">
        <v>3032</v>
      </c>
      <c r="C502" s="182" t="str">
        <f t="array" ref="C502">_xlfn.XLOOKUP(G502,DATABASE!$A$2:$A$806,DATABASE!$B$2:$B$806)</f>
        <v>Payment Point STKIP, Jl. Cut Nyak Dien 4A, Pacitan</v>
      </c>
      <c r="D502" s="184" t="str">
        <f t="array" ref="D502">_xlfn.XLOOKUP(G502,DATABASE!$A$2:$A$808,DATABASE!$C$2:$C$808)</f>
        <v>PAYMENT POINT</v>
      </c>
      <c r="E502" s="184" t="s">
        <v>351</v>
      </c>
      <c r="F502" s="184" t="s">
        <v>243</v>
      </c>
      <c r="G502" s="184" t="s">
        <v>1346</v>
      </c>
      <c r="H502" s="184">
        <v>202512.0</v>
      </c>
      <c r="I502" s="184" t="s">
        <v>461</v>
      </c>
      <c r="J502" s="182"/>
      <c r="K502" s="184"/>
      <c r="L502" s="294" t="s">
        <v>1348</v>
      </c>
      <c r="M502" s="295" t="s">
        <v>3372</v>
      </c>
      <c r="N502" s="191"/>
      <c r="O502" s="192">
        <v>0.67107</v>
      </c>
      <c r="P502" s="194"/>
      <c r="Q502" s="195">
        <f t="shared" ref="Q502:R502" si="563">(O502*24*3600*30/8)/100000</f>
        <v>2.1742668</v>
      </c>
      <c r="R502" s="195">
        <f t="shared" si="563"/>
        <v>0</v>
      </c>
      <c r="S502" s="200">
        <v>0.0</v>
      </c>
      <c r="T502" s="201">
        <f t="shared" si="14"/>
        <v>1</v>
      </c>
      <c r="U502" s="201">
        <v>0.99</v>
      </c>
      <c r="V502" s="182">
        <v>720.0</v>
      </c>
      <c r="W502" s="182">
        <f t="shared" si="3"/>
        <v>0</v>
      </c>
      <c r="X502" s="203" t="s">
        <v>291</v>
      </c>
      <c r="Y502" s="204">
        <v>2319819.0</v>
      </c>
      <c r="Z502" s="182"/>
      <c r="AA502" s="182"/>
      <c r="AB502" s="182"/>
      <c r="AC502" s="182"/>
      <c r="AD502" s="182"/>
      <c r="AE502" s="206">
        <f t="shared" si="151"/>
        <v>2319819</v>
      </c>
      <c r="AF502" s="207">
        <f t="shared" si="5"/>
        <v>2319819</v>
      </c>
      <c r="AG502" s="184"/>
      <c r="AH502" s="184"/>
      <c r="AI502" s="184"/>
      <c r="AJ502" s="390" t="s">
        <v>1346</v>
      </c>
      <c r="AK502" s="38" t="s">
        <v>461</v>
      </c>
      <c r="AL502" s="38"/>
      <c r="AM502" s="41" t="s">
        <v>461</v>
      </c>
      <c r="AN502" s="38" t="b">
        <f t="shared" si="501"/>
        <v>1</v>
      </c>
      <c r="AO502" s="42">
        <v>2319819.0</v>
      </c>
      <c r="AP502" s="215" t="b">
        <f t="shared" si="8"/>
        <v>1</v>
      </c>
      <c r="AQ502" s="211"/>
      <c r="AR502" s="216">
        <f t="shared" si="9"/>
        <v>0</v>
      </c>
      <c r="AS502" s="217">
        <f t="shared" si="10"/>
        <v>0</v>
      </c>
      <c r="AT502" s="218">
        <f t="shared" si="11"/>
        <v>0</v>
      </c>
      <c r="AU502" s="453"/>
      <c r="AV502" s="46"/>
      <c r="AW502" s="46"/>
      <c r="AX502" s="46"/>
      <c r="AY502" s="46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56"/>
      <c r="BW502" s="56"/>
      <c r="BX502" s="56"/>
      <c r="BY502" s="56"/>
      <c r="BZ502" s="56"/>
      <c r="CA502" s="56"/>
      <c r="CB502" s="56"/>
      <c r="CC502" s="56"/>
      <c r="CD502" s="56"/>
    </row>
    <row r="503" ht="22.5" customHeight="1">
      <c r="A503" s="170">
        <f t="shared" si="12"/>
        <v>498</v>
      </c>
      <c r="B503" s="173" t="s">
        <v>3032</v>
      </c>
      <c r="C503" s="182" t="str">
        <f t="array" ref="C503">_xlfn.XLOOKUP(G503,DATABASE!$A$2:$A$806,DATABASE!$B$2:$B$806)</f>
        <v>Capem Punung, Jl Raya Solo-Pacitan Dsn Kebon RT 2/1, Pacitan</v>
      </c>
      <c r="D503" s="184" t="str">
        <f t="array" ref="D503">_xlfn.XLOOKUP(G503,DATABASE!$A$2:$A$808,DATABASE!$C$2:$C$808)</f>
        <v>CAPEM</v>
      </c>
      <c r="E503" s="184" t="s">
        <v>351</v>
      </c>
      <c r="F503" s="184" t="s">
        <v>243</v>
      </c>
      <c r="G503" s="184" t="s">
        <v>1349</v>
      </c>
      <c r="H503" s="184">
        <v>202512.0</v>
      </c>
      <c r="I503" s="184" t="s">
        <v>753</v>
      </c>
      <c r="J503" s="182"/>
      <c r="K503" s="184"/>
      <c r="L503" s="294" t="s">
        <v>1348</v>
      </c>
      <c r="M503" s="295" t="s">
        <v>3372</v>
      </c>
      <c r="N503" s="191"/>
      <c r="O503" s="192">
        <v>23.36</v>
      </c>
      <c r="P503" s="194"/>
      <c r="Q503" s="195">
        <f t="shared" ref="Q503:R503" si="564">(O503*24*3600*30/8)/100000</f>
        <v>75.6864</v>
      </c>
      <c r="R503" s="195">
        <f t="shared" si="564"/>
        <v>0</v>
      </c>
      <c r="S503" s="200">
        <v>0.0</v>
      </c>
      <c r="T503" s="201">
        <f t="shared" si="14"/>
        <v>1</v>
      </c>
      <c r="U503" s="201">
        <v>0.99</v>
      </c>
      <c r="V503" s="182">
        <v>720.0</v>
      </c>
      <c r="W503" s="182">
        <f t="shared" si="3"/>
        <v>0</v>
      </c>
      <c r="X503" s="203" t="s">
        <v>291</v>
      </c>
      <c r="Y503" s="204">
        <v>2792792.0</v>
      </c>
      <c r="Z503" s="182"/>
      <c r="AA503" s="182"/>
      <c r="AB503" s="182"/>
      <c r="AC503" s="182"/>
      <c r="AD503" s="182"/>
      <c r="AE503" s="206">
        <f t="shared" si="151"/>
        <v>2792792</v>
      </c>
      <c r="AF503" s="207">
        <f t="shared" si="5"/>
        <v>2792792</v>
      </c>
      <c r="AG503" s="184"/>
      <c r="AH503" s="184"/>
      <c r="AI503" s="184"/>
      <c r="AJ503" s="390" t="s">
        <v>1349</v>
      </c>
      <c r="AK503" s="38" t="s">
        <v>753</v>
      </c>
      <c r="AL503" s="38"/>
      <c r="AM503" s="38" t="str">
        <f>VLOOKUP(AJ503,'[1]Master Jaringan Des 2025(792)'!$D$2:$E$795,2,0)</f>
        <v>#REF!</v>
      </c>
      <c r="AN503" s="38" t="str">
        <f t="shared" si="501"/>
        <v>#REF!</v>
      </c>
      <c r="AO503" s="42">
        <v>2792792.0</v>
      </c>
      <c r="AP503" s="215" t="b">
        <f t="shared" si="8"/>
        <v>1</v>
      </c>
      <c r="AQ503" s="211"/>
      <c r="AR503" s="216">
        <f t="shared" si="9"/>
        <v>0</v>
      </c>
      <c r="AS503" s="217">
        <f t="shared" si="10"/>
        <v>0</v>
      </c>
      <c r="AT503" s="218">
        <f t="shared" si="11"/>
        <v>0</v>
      </c>
      <c r="AU503" s="453"/>
      <c r="AV503" s="46"/>
      <c r="AW503" s="46"/>
      <c r="AX503" s="46"/>
      <c r="AY503" s="46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56"/>
      <c r="BW503" s="56"/>
      <c r="BX503" s="56"/>
      <c r="BY503" s="56"/>
      <c r="BZ503" s="56"/>
      <c r="CA503" s="56"/>
      <c r="CB503" s="56"/>
      <c r="CC503" s="56"/>
      <c r="CD503" s="56"/>
    </row>
    <row r="504" ht="22.5" customHeight="1">
      <c r="A504" s="170">
        <f t="shared" si="12"/>
        <v>499</v>
      </c>
      <c r="B504" s="173" t="s">
        <v>3032</v>
      </c>
      <c r="C504" s="182" t="str">
        <f t="array" ref="C504">_xlfn.XLOOKUP(G504,DATABASE!$A$2:$A$806,DATABASE!$B$2:$B$806)</f>
        <v>PBB DPPKAD Pacitan, Jl. Veteran Pacitan</v>
      </c>
      <c r="D504" s="184" t="str">
        <f t="array" ref="D504">_xlfn.XLOOKUP(G504,DATABASE!$A$2:$A$808,DATABASE!$C$2:$C$808)</f>
        <v>PBB</v>
      </c>
      <c r="E504" s="184" t="s">
        <v>351</v>
      </c>
      <c r="F504" s="184" t="s">
        <v>243</v>
      </c>
      <c r="G504" s="184" t="s">
        <v>635</v>
      </c>
      <c r="H504" s="184">
        <v>202512.0</v>
      </c>
      <c r="I504" s="184" t="s">
        <v>461</v>
      </c>
      <c r="J504" s="182"/>
      <c r="K504" s="184"/>
      <c r="L504" s="294" t="s">
        <v>637</v>
      </c>
      <c r="M504" s="295" t="s">
        <v>3382</v>
      </c>
      <c r="N504" s="191"/>
      <c r="O504" s="192">
        <v>11.31</v>
      </c>
      <c r="P504" s="194"/>
      <c r="Q504" s="195">
        <f t="shared" ref="Q504:R504" si="565">(O504*24*3600*30/8)/100000</f>
        <v>36.6444</v>
      </c>
      <c r="R504" s="195">
        <f t="shared" si="565"/>
        <v>0</v>
      </c>
      <c r="S504" s="200">
        <v>0.0</v>
      </c>
      <c r="T504" s="201">
        <f t="shared" si="14"/>
        <v>1</v>
      </c>
      <c r="U504" s="201">
        <v>0.99</v>
      </c>
      <c r="V504" s="182">
        <v>720.0</v>
      </c>
      <c r="W504" s="182">
        <f t="shared" si="3"/>
        <v>0</v>
      </c>
      <c r="X504" s="203" t="s">
        <v>291</v>
      </c>
      <c r="Y504" s="204">
        <v>2319819.0</v>
      </c>
      <c r="Z504" s="182"/>
      <c r="AA504" s="182"/>
      <c r="AB504" s="182"/>
      <c r="AC504" s="182"/>
      <c r="AD504" s="182"/>
      <c r="AE504" s="206">
        <f t="shared" si="151"/>
        <v>2319819</v>
      </c>
      <c r="AF504" s="207">
        <f t="shared" si="5"/>
        <v>2319819</v>
      </c>
      <c r="AG504" s="184"/>
      <c r="AH504" s="184" t="s">
        <v>276</v>
      </c>
      <c r="AI504" s="184"/>
      <c r="AJ504" s="390" t="s">
        <v>635</v>
      </c>
      <c r="AK504" s="38" t="s">
        <v>461</v>
      </c>
      <c r="AL504" s="38"/>
      <c r="AM504" s="41" t="s">
        <v>461</v>
      </c>
      <c r="AN504" s="38" t="b">
        <f t="shared" si="501"/>
        <v>1</v>
      </c>
      <c r="AO504" s="42">
        <v>2319819.0</v>
      </c>
      <c r="AP504" s="215" t="b">
        <f t="shared" si="8"/>
        <v>1</v>
      </c>
      <c r="AQ504" s="211"/>
      <c r="AR504" s="216">
        <f t="shared" si="9"/>
        <v>0</v>
      </c>
      <c r="AS504" s="217">
        <f t="shared" si="10"/>
        <v>0</v>
      </c>
      <c r="AT504" s="218">
        <f t="shared" si="11"/>
        <v>0</v>
      </c>
      <c r="AU504" s="453"/>
      <c r="AV504" s="46"/>
      <c r="AW504" s="46"/>
      <c r="AX504" s="46"/>
      <c r="AY504" s="46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56"/>
      <c r="BW504" s="56"/>
      <c r="BX504" s="56"/>
      <c r="BY504" s="56"/>
      <c r="BZ504" s="56"/>
      <c r="CA504" s="56"/>
      <c r="CB504" s="56"/>
      <c r="CC504" s="56"/>
      <c r="CD504" s="56"/>
    </row>
    <row r="505" ht="22.5" customHeight="1">
      <c r="A505" s="170">
        <f t="shared" si="12"/>
        <v>500</v>
      </c>
      <c r="B505" s="173" t="s">
        <v>3032</v>
      </c>
      <c r="C505" s="182" t="str">
        <f t="array" ref="C505">_xlfn.XLOOKUP(G505,DATABASE!$A$2:$A$806,DATABASE!$B$2:$B$806)</f>
        <v>Capem Arjosari Pacitan Dsn. Krajan Wetan, Pacitan</v>
      </c>
      <c r="D505" s="184" t="str">
        <f t="array" ref="D505">_xlfn.XLOOKUP(G505,DATABASE!$A$2:$A$808,DATABASE!$C$2:$C$808)</f>
        <v>CAPEM</v>
      </c>
      <c r="E505" s="184" t="s">
        <v>351</v>
      </c>
      <c r="F505" s="184" t="s">
        <v>243</v>
      </c>
      <c r="G505" s="184" t="s">
        <v>2355</v>
      </c>
      <c r="H505" s="184">
        <v>202512.0</v>
      </c>
      <c r="I505" s="184" t="s">
        <v>753</v>
      </c>
      <c r="J505" s="182"/>
      <c r="K505" s="184"/>
      <c r="L505" s="294" t="s">
        <v>2357</v>
      </c>
      <c r="M505" s="295" t="s">
        <v>3383</v>
      </c>
      <c r="N505" s="191"/>
      <c r="O505" s="192">
        <v>21.28</v>
      </c>
      <c r="P505" s="194"/>
      <c r="Q505" s="195">
        <f t="shared" ref="Q505:R505" si="566">(O505*24*3600*30/8)/100000</f>
        <v>68.9472</v>
      </c>
      <c r="R505" s="195">
        <f t="shared" si="566"/>
        <v>0</v>
      </c>
      <c r="S505" s="200">
        <v>0.0</v>
      </c>
      <c r="T505" s="201">
        <f t="shared" si="14"/>
        <v>1</v>
      </c>
      <c r="U505" s="201">
        <v>0.99</v>
      </c>
      <c r="V505" s="182">
        <v>720.0</v>
      </c>
      <c r="W505" s="182">
        <f t="shared" si="3"/>
        <v>0</v>
      </c>
      <c r="X505" s="203" t="s">
        <v>291</v>
      </c>
      <c r="Y505" s="204">
        <v>2792792.0</v>
      </c>
      <c r="Z505" s="182"/>
      <c r="AA505" s="182"/>
      <c r="AB505" s="182"/>
      <c r="AC505" s="182"/>
      <c r="AD505" s="182"/>
      <c r="AE505" s="206">
        <f t="shared" si="151"/>
        <v>2792792</v>
      </c>
      <c r="AF505" s="207">
        <f t="shared" si="5"/>
        <v>2792792</v>
      </c>
      <c r="AG505" s="184"/>
      <c r="AH505" s="184"/>
      <c r="AI505" s="184"/>
      <c r="AJ505" s="390" t="s">
        <v>2355</v>
      </c>
      <c r="AK505" s="38" t="s">
        <v>753</v>
      </c>
      <c r="AL505" s="38"/>
      <c r="AM505" s="38" t="str">
        <f>VLOOKUP(AJ505,'[1]Master Jaringan Des 2025(792)'!$D$2:$E$795,2,0)</f>
        <v>#REF!</v>
      </c>
      <c r="AN505" s="38" t="str">
        <f t="shared" si="501"/>
        <v>#REF!</v>
      </c>
      <c r="AO505" s="42">
        <v>2792792.0</v>
      </c>
      <c r="AP505" s="215" t="b">
        <f t="shared" si="8"/>
        <v>1</v>
      </c>
      <c r="AQ505" s="211"/>
      <c r="AR505" s="216">
        <f t="shared" si="9"/>
        <v>0</v>
      </c>
      <c r="AS505" s="217">
        <f t="shared" si="10"/>
        <v>0</v>
      </c>
      <c r="AT505" s="218">
        <f t="shared" si="11"/>
        <v>0</v>
      </c>
      <c r="AU505" s="453"/>
      <c r="AV505" s="46"/>
      <c r="AW505" s="46"/>
      <c r="AX505" s="46"/>
      <c r="AY505" s="46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56"/>
      <c r="BW505" s="56"/>
      <c r="BX505" s="56"/>
      <c r="BY505" s="56"/>
      <c r="BZ505" s="56"/>
      <c r="CA505" s="56"/>
      <c r="CB505" s="56"/>
      <c r="CC505" s="56"/>
      <c r="CD505" s="56"/>
    </row>
    <row r="506" ht="22.5" customHeight="1">
      <c r="A506" s="170">
        <f t="shared" si="12"/>
        <v>501</v>
      </c>
      <c r="B506" s="173" t="s">
        <v>3032</v>
      </c>
      <c r="C506" s="182" t="str">
        <f t="array" ref="C506">_xlfn.XLOOKUP(G506,DATABASE!$A$2:$A$806,DATABASE!$B$2:$B$806)</f>
        <v>ATM Center Alon Alon Kab Pacitan</v>
      </c>
      <c r="D506" s="184" t="str">
        <f t="array" ref="D506">_xlfn.XLOOKUP(G506,DATABASE!$A$2:$A$808,DATABASE!$C$2:$C$808)</f>
        <v>ATM</v>
      </c>
      <c r="E506" s="184" t="s">
        <v>351</v>
      </c>
      <c r="F506" s="184" t="s">
        <v>243</v>
      </c>
      <c r="G506" s="184" t="s">
        <v>2359</v>
      </c>
      <c r="H506" s="184">
        <v>202512.0</v>
      </c>
      <c r="I506" s="184" t="s">
        <v>1258</v>
      </c>
      <c r="J506" s="182"/>
      <c r="K506" s="184"/>
      <c r="L506" s="294" t="s">
        <v>2357</v>
      </c>
      <c r="M506" s="295" t="s">
        <v>3383</v>
      </c>
      <c r="N506" s="191"/>
      <c r="O506" s="192">
        <v>30.29</v>
      </c>
      <c r="P506" s="194"/>
      <c r="Q506" s="195">
        <f t="shared" ref="Q506:R506" si="567">(O506*24*3600*30/8)/100000</f>
        <v>98.1396</v>
      </c>
      <c r="R506" s="195">
        <f t="shared" si="567"/>
        <v>0</v>
      </c>
      <c r="S506" s="200">
        <v>0.0</v>
      </c>
      <c r="T506" s="201">
        <f t="shared" si="14"/>
        <v>1</v>
      </c>
      <c r="U506" s="201">
        <v>0.99</v>
      </c>
      <c r="V506" s="182">
        <v>720.0</v>
      </c>
      <c r="W506" s="182">
        <f t="shared" si="3"/>
        <v>0</v>
      </c>
      <c r="X506" s="203" t="s">
        <v>291</v>
      </c>
      <c r="Y506" s="204">
        <v>1300000.0</v>
      </c>
      <c r="Z506" s="182"/>
      <c r="AA506" s="182"/>
      <c r="AB506" s="182"/>
      <c r="AC506" s="182"/>
      <c r="AD506" s="182"/>
      <c r="AE506" s="206">
        <f t="shared" si="151"/>
        <v>1300000</v>
      </c>
      <c r="AF506" s="207">
        <f t="shared" si="5"/>
        <v>1300000</v>
      </c>
      <c r="AG506" s="184"/>
      <c r="AH506" s="184"/>
      <c r="AI506" s="184"/>
      <c r="AJ506" s="390" t="s">
        <v>2359</v>
      </c>
      <c r="AK506" s="38" t="s">
        <v>1258</v>
      </c>
      <c r="AL506" s="538"/>
      <c r="AM506" s="41" t="s">
        <v>1258</v>
      </c>
      <c r="AN506" s="38" t="b">
        <f t="shared" si="501"/>
        <v>1</v>
      </c>
      <c r="AO506" s="42">
        <v>1300000.0</v>
      </c>
      <c r="AP506" s="215" t="b">
        <f t="shared" si="8"/>
        <v>1</v>
      </c>
      <c r="AQ506" s="211"/>
      <c r="AR506" s="216">
        <f t="shared" si="9"/>
        <v>0</v>
      </c>
      <c r="AS506" s="217">
        <f t="shared" si="10"/>
        <v>0</v>
      </c>
      <c r="AT506" s="218">
        <f t="shared" si="11"/>
        <v>0</v>
      </c>
      <c r="AU506" s="453"/>
      <c r="AV506" s="46"/>
      <c r="AW506" s="46"/>
      <c r="AX506" s="46"/>
      <c r="AY506" s="46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5"/>
      <c r="BU506" s="35"/>
      <c r="BV506" s="56"/>
      <c r="BW506" s="56"/>
      <c r="BX506" s="56"/>
      <c r="BY506" s="56"/>
      <c r="BZ506" s="56"/>
      <c r="CA506" s="56"/>
      <c r="CB506" s="56"/>
      <c r="CC506" s="56"/>
      <c r="CD506" s="56"/>
    </row>
    <row r="507" ht="22.5" customHeight="1">
      <c r="A507" s="170">
        <f t="shared" si="12"/>
        <v>502</v>
      </c>
      <c r="B507" s="173" t="s">
        <v>3032</v>
      </c>
      <c r="C507" s="182" t="str">
        <f t="array" ref="C507">_xlfn.XLOOKUP(G507,DATABASE!$A$2:$A$806,DATABASE!$B$2:$B$806)</f>
        <v>ATM Center Pasar Ngadirojo Pacitan, Pacitan Trenggalek</v>
      </c>
      <c r="D507" s="184" t="str">
        <f t="array" ref="D507">_xlfn.XLOOKUP(G507,DATABASE!$A$2:$A$808,DATABASE!$C$2:$C$808)</f>
        <v>ATM</v>
      </c>
      <c r="E507" s="184" t="s">
        <v>351</v>
      </c>
      <c r="F507" s="184" t="s">
        <v>243</v>
      </c>
      <c r="G507" s="184" t="s">
        <v>2535</v>
      </c>
      <c r="H507" s="184">
        <v>202512.0</v>
      </c>
      <c r="I507" s="184" t="s">
        <v>1258</v>
      </c>
      <c r="J507" s="182"/>
      <c r="K507" s="184"/>
      <c r="L507" s="294" t="s">
        <v>2537</v>
      </c>
      <c r="M507" s="303">
        <v>44601.0</v>
      </c>
      <c r="N507" s="191"/>
      <c r="O507" s="192">
        <v>0.93491</v>
      </c>
      <c r="P507" s="194"/>
      <c r="Q507" s="195">
        <f t="shared" ref="Q507:R507" si="568">(O507*24*3600*30/8)/100000</f>
        <v>3.0291084</v>
      </c>
      <c r="R507" s="195">
        <f t="shared" si="568"/>
        <v>0</v>
      </c>
      <c r="S507" s="200">
        <v>0.0</v>
      </c>
      <c r="T507" s="201">
        <f t="shared" si="14"/>
        <v>1</v>
      </c>
      <c r="U507" s="201">
        <v>0.99</v>
      </c>
      <c r="V507" s="182">
        <v>720.0</v>
      </c>
      <c r="W507" s="182">
        <f t="shared" si="3"/>
        <v>0</v>
      </c>
      <c r="X507" s="203" t="s">
        <v>291</v>
      </c>
      <c r="Y507" s="204">
        <v>1300000.0</v>
      </c>
      <c r="Z507" s="182"/>
      <c r="AA507" s="182"/>
      <c r="AB507" s="182"/>
      <c r="AC507" s="182"/>
      <c r="AD507" s="182"/>
      <c r="AE507" s="206">
        <f t="shared" si="151"/>
        <v>1300000</v>
      </c>
      <c r="AF507" s="207">
        <f t="shared" si="5"/>
        <v>1300000</v>
      </c>
      <c r="AG507" s="184"/>
      <c r="AH507" s="184"/>
      <c r="AI507" s="184"/>
      <c r="AJ507" s="390" t="s">
        <v>2535</v>
      </c>
      <c r="AK507" s="38" t="s">
        <v>1258</v>
      </c>
      <c r="AL507" s="38"/>
      <c r="AM507" s="41" t="s">
        <v>1258</v>
      </c>
      <c r="AN507" s="38" t="b">
        <f t="shared" si="501"/>
        <v>1</v>
      </c>
      <c r="AO507" s="42">
        <v>1300000.0</v>
      </c>
      <c r="AP507" s="215" t="b">
        <f t="shared" si="8"/>
        <v>1</v>
      </c>
      <c r="AQ507" s="211"/>
      <c r="AR507" s="216">
        <f t="shared" si="9"/>
        <v>0</v>
      </c>
      <c r="AS507" s="217">
        <f t="shared" si="10"/>
        <v>0</v>
      </c>
      <c r="AT507" s="218">
        <f t="shared" si="11"/>
        <v>0</v>
      </c>
      <c r="AU507" s="453"/>
      <c r="AV507" s="46"/>
      <c r="AW507" s="46"/>
      <c r="AX507" s="46"/>
      <c r="AY507" s="46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56"/>
      <c r="BW507" s="56"/>
      <c r="BX507" s="56"/>
      <c r="BY507" s="56"/>
      <c r="BZ507" s="56"/>
      <c r="CA507" s="56"/>
      <c r="CB507" s="56"/>
      <c r="CC507" s="56"/>
      <c r="CD507" s="56"/>
    </row>
    <row r="508" ht="22.5" customHeight="1">
      <c r="A508" s="170">
        <f t="shared" si="12"/>
        <v>503</v>
      </c>
      <c r="B508" s="173" t="s">
        <v>3032</v>
      </c>
      <c r="C508" s="182" t="str">
        <f t="array" ref="C508">_xlfn.XLOOKUP(G508,DATABASE!$A$2:$A$806,DATABASE!$B$2:$B$806)</f>
        <v>ATM Pasar Cuwik, JL.Gatot Subroto, Pacitan</v>
      </c>
      <c r="D508" s="184" t="str">
        <f t="array" ref="D508">_xlfn.XLOOKUP(G508,DATABASE!$A$2:$A$808,DATABASE!$C$2:$C$808)</f>
        <v>ATM</v>
      </c>
      <c r="E508" s="184" t="s">
        <v>351</v>
      </c>
      <c r="F508" s="184" t="s">
        <v>243</v>
      </c>
      <c r="G508" s="184" t="s">
        <v>2635</v>
      </c>
      <c r="H508" s="184">
        <v>202512.0</v>
      </c>
      <c r="I508" s="184" t="s">
        <v>1258</v>
      </c>
      <c r="J508" s="182"/>
      <c r="K508" s="184"/>
      <c r="L508" s="294" t="s">
        <v>2637</v>
      </c>
      <c r="M508" s="303">
        <v>44655.0</v>
      </c>
      <c r="N508" s="191"/>
      <c r="O508" s="192">
        <v>1.17322</v>
      </c>
      <c r="P508" s="194"/>
      <c r="Q508" s="195">
        <f t="shared" ref="Q508:R508" si="569">(O508*24*3600*30/8)/100000</f>
        <v>3.8012328</v>
      </c>
      <c r="R508" s="195">
        <f t="shared" si="569"/>
        <v>0</v>
      </c>
      <c r="S508" s="200">
        <v>0.0</v>
      </c>
      <c r="T508" s="201">
        <f t="shared" si="14"/>
        <v>1</v>
      </c>
      <c r="U508" s="201">
        <v>0.99</v>
      </c>
      <c r="V508" s="182">
        <v>720.0</v>
      </c>
      <c r="W508" s="182">
        <f t="shared" si="3"/>
        <v>0</v>
      </c>
      <c r="X508" s="203" t="s">
        <v>291</v>
      </c>
      <c r="Y508" s="204">
        <v>1300000.0</v>
      </c>
      <c r="Z508" s="182"/>
      <c r="AA508" s="182"/>
      <c r="AB508" s="182"/>
      <c r="AC508" s="182"/>
      <c r="AD508" s="182"/>
      <c r="AE508" s="206">
        <f t="shared" si="151"/>
        <v>1300000</v>
      </c>
      <c r="AF508" s="207">
        <f t="shared" si="5"/>
        <v>1300000</v>
      </c>
      <c r="AG508" s="184"/>
      <c r="AH508" s="184"/>
      <c r="AI508" s="184"/>
      <c r="AJ508" s="390" t="s">
        <v>2635</v>
      </c>
      <c r="AK508" s="38" t="s">
        <v>1258</v>
      </c>
      <c r="AL508" s="38"/>
      <c r="AM508" s="41" t="s">
        <v>1258</v>
      </c>
      <c r="AN508" s="38" t="b">
        <f t="shared" si="501"/>
        <v>1</v>
      </c>
      <c r="AO508" s="42">
        <v>1300000.0</v>
      </c>
      <c r="AP508" s="215" t="b">
        <f t="shared" si="8"/>
        <v>1</v>
      </c>
      <c r="AQ508" s="211"/>
      <c r="AR508" s="216">
        <f t="shared" si="9"/>
        <v>0</v>
      </c>
      <c r="AS508" s="217">
        <f t="shared" si="10"/>
        <v>0</v>
      </c>
      <c r="AT508" s="218">
        <f t="shared" si="11"/>
        <v>0</v>
      </c>
      <c r="AU508" s="453"/>
      <c r="AV508" s="46"/>
      <c r="AW508" s="46"/>
      <c r="AX508" s="46"/>
      <c r="AY508" s="46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5"/>
      <c r="BU508" s="35"/>
      <c r="BV508" s="56"/>
      <c r="BW508" s="56"/>
      <c r="BX508" s="56"/>
      <c r="BY508" s="56"/>
      <c r="BZ508" s="56"/>
      <c r="CA508" s="56"/>
      <c r="CB508" s="56"/>
      <c r="CC508" s="56"/>
      <c r="CD508" s="56"/>
    </row>
    <row r="509" ht="22.5" customHeight="1">
      <c r="A509" s="170">
        <f t="shared" si="12"/>
        <v>504</v>
      </c>
      <c r="B509" s="173" t="s">
        <v>3032</v>
      </c>
      <c r="C509" s="182" t="str">
        <f t="array" ref="C509">_xlfn.XLOOKUP(G509,DATABASE!$A$2:$A$806,DATABASE!$B$2:$B$806)</f>
        <v>ATM Kebonagung, Desa Pacitan</v>
      </c>
      <c r="D509" s="184" t="str">
        <f t="array" ref="D509">_xlfn.XLOOKUP(G509,DATABASE!$A$2:$A$808,DATABASE!$C$2:$C$808)</f>
        <v>ATM</v>
      </c>
      <c r="E509" s="184" t="s">
        <v>351</v>
      </c>
      <c r="F509" s="184" t="s">
        <v>243</v>
      </c>
      <c r="G509" s="184" t="s">
        <v>488</v>
      </c>
      <c r="H509" s="184">
        <v>202512.0</v>
      </c>
      <c r="I509" s="184" t="s">
        <v>1258</v>
      </c>
      <c r="J509" s="182"/>
      <c r="K509" s="184"/>
      <c r="L509" s="294" t="s">
        <v>490</v>
      </c>
      <c r="M509" s="295" t="s">
        <v>3384</v>
      </c>
      <c r="N509" s="191"/>
      <c r="O509" s="192">
        <v>1.12047</v>
      </c>
      <c r="P509" s="194"/>
      <c r="Q509" s="195">
        <f t="shared" ref="Q509:R509" si="570">(O509*24*3600*30/8)/100000</f>
        <v>3.6303228</v>
      </c>
      <c r="R509" s="195">
        <f t="shared" si="570"/>
        <v>0</v>
      </c>
      <c r="S509" s="200">
        <v>0.0</v>
      </c>
      <c r="T509" s="201">
        <f t="shared" si="14"/>
        <v>1</v>
      </c>
      <c r="U509" s="201">
        <v>0.99</v>
      </c>
      <c r="V509" s="182">
        <v>720.0</v>
      </c>
      <c r="W509" s="182">
        <f t="shared" si="3"/>
        <v>0</v>
      </c>
      <c r="X509" s="203" t="s">
        <v>291</v>
      </c>
      <c r="Y509" s="204">
        <v>1300000.0</v>
      </c>
      <c r="Z509" s="182"/>
      <c r="AA509" s="182"/>
      <c r="AB509" s="182"/>
      <c r="AC509" s="182"/>
      <c r="AD509" s="182"/>
      <c r="AE509" s="206">
        <f t="shared" si="151"/>
        <v>1300000</v>
      </c>
      <c r="AF509" s="207">
        <f t="shared" si="5"/>
        <v>1300000</v>
      </c>
      <c r="AG509" s="184"/>
      <c r="AH509" s="184"/>
      <c r="AI509" s="184"/>
      <c r="AJ509" s="390" t="s">
        <v>488</v>
      </c>
      <c r="AK509" s="38" t="s">
        <v>1258</v>
      </c>
      <c r="AL509" s="38"/>
      <c r="AM509" s="41" t="s">
        <v>1258</v>
      </c>
      <c r="AN509" s="38" t="b">
        <f t="shared" si="501"/>
        <v>1</v>
      </c>
      <c r="AO509" s="42">
        <v>1300000.0</v>
      </c>
      <c r="AP509" s="215" t="b">
        <f t="shared" si="8"/>
        <v>1</v>
      </c>
      <c r="AQ509" s="211"/>
      <c r="AR509" s="216">
        <f t="shared" si="9"/>
        <v>0</v>
      </c>
      <c r="AS509" s="217">
        <f t="shared" si="10"/>
        <v>0</v>
      </c>
      <c r="AT509" s="218">
        <f t="shared" si="11"/>
        <v>0</v>
      </c>
      <c r="AU509" s="453"/>
      <c r="AV509" s="46"/>
      <c r="AW509" s="46"/>
      <c r="AX509" s="46"/>
      <c r="AY509" s="46"/>
      <c r="AZ509" s="35"/>
      <c r="BA509" s="35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35"/>
      <c r="BU509" s="35"/>
      <c r="BV509" s="56"/>
      <c r="BW509" s="56"/>
      <c r="BX509" s="56"/>
      <c r="BY509" s="56"/>
      <c r="BZ509" s="56"/>
      <c r="CA509" s="56"/>
      <c r="CB509" s="56"/>
      <c r="CC509" s="56"/>
      <c r="CD509" s="56"/>
    </row>
    <row r="510" ht="22.5" customHeight="1">
      <c r="A510" s="170">
        <f t="shared" si="12"/>
        <v>505</v>
      </c>
      <c r="B510" s="173" t="s">
        <v>3032</v>
      </c>
      <c r="C510" s="182" t="str">
        <f t="array" ref="C510">_xlfn.XLOOKUP(G510,DATABASE!$A$2:$A$806,DATABASE!$B$2:$B$806)</f>
        <v>Kantor Fungsional Tulakan Pacitan, JL Raya Kebonagung No 128 Tulakan, Pacitan</v>
      </c>
      <c r="D510" s="184" t="str">
        <f t="array" ref="D510">_xlfn.XLOOKUP(G510,DATABASE!$A$2:$A$808,DATABASE!$C$2:$C$808)</f>
        <v>KANTOR FUNGSIONAL</v>
      </c>
      <c r="E510" s="184" t="s">
        <v>351</v>
      </c>
      <c r="F510" s="184" t="s">
        <v>243</v>
      </c>
      <c r="G510" s="184" t="s">
        <v>796</v>
      </c>
      <c r="H510" s="184">
        <v>202512.0</v>
      </c>
      <c r="I510" s="184" t="s">
        <v>461</v>
      </c>
      <c r="J510" s="182"/>
      <c r="K510" s="184"/>
      <c r="L510" s="294" t="s">
        <v>798</v>
      </c>
      <c r="M510" s="295" t="s">
        <v>3385</v>
      </c>
      <c r="N510" s="191"/>
      <c r="O510" s="192">
        <v>4.35</v>
      </c>
      <c r="P510" s="194"/>
      <c r="Q510" s="195">
        <f t="shared" ref="Q510:R510" si="571">(O510*24*3600*30/8)/100000</f>
        <v>14.094</v>
      </c>
      <c r="R510" s="195">
        <f t="shared" si="571"/>
        <v>0</v>
      </c>
      <c r="S510" s="200">
        <v>0.0</v>
      </c>
      <c r="T510" s="201">
        <f t="shared" si="14"/>
        <v>1</v>
      </c>
      <c r="U510" s="201">
        <v>0.99</v>
      </c>
      <c r="V510" s="182">
        <v>720.0</v>
      </c>
      <c r="W510" s="182">
        <f t="shared" si="3"/>
        <v>0</v>
      </c>
      <c r="X510" s="203" t="s">
        <v>291</v>
      </c>
      <c r="Y510" s="204">
        <v>2319819.0</v>
      </c>
      <c r="Z510" s="182"/>
      <c r="AA510" s="182"/>
      <c r="AB510" s="182"/>
      <c r="AC510" s="182"/>
      <c r="AD510" s="182"/>
      <c r="AE510" s="206">
        <f t="shared" si="151"/>
        <v>2319819</v>
      </c>
      <c r="AF510" s="207">
        <f t="shared" si="5"/>
        <v>2319819</v>
      </c>
      <c r="AG510" s="184"/>
      <c r="AH510" s="184"/>
      <c r="AI510" s="184"/>
      <c r="AJ510" s="390" t="s">
        <v>796</v>
      </c>
      <c r="AK510" s="38" t="s">
        <v>461</v>
      </c>
      <c r="AL510" s="538"/>
      <c r="AM510" s="41" t="s">
        <v>461</v>
      </c>
      <c r="AN510" s="38" t="b">
        <f t="shared" si="501"/>
        <v>1</v>
      </c>
      <c r="AO510" s="42">
        <v>2319819.0</v>
      </c>
      <c r="AP510" s="215" t="b">
        <f t="shared" si="8"/>
        <v>1</v>
      </c>
      <c r="AQ510" s="211"/>
      <c r="AR510" s="216">
        <f t="shared" si="9"/>
        <v>0</v>
      </c>
      <c r="AS510" s="217">
        <f t="shared" si="10"/>
        <v>0</v>
      </c>
      <c r="AT510" s="218">
        <f t="shared" si="11"/>
        <v>0</v>
      </c>
      <c r="AU510" s="453"/>
      <c r="AV510" s="46"/>
      <c r="AW510" s="46"/>
      <c r="AX510" s="46"/>
      <c r="AY510" s="46"/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35"/>
      <c r="BU510" s="35"/>
      <c r="BV510" s="56"/>
      <c r="BW510" s="56"/>
      <c r="BX510" s="56"/>
      <c r="BY510" s="56"/>
      <c r="BZ510" s="56"/>
      <c r="CA510" s="56"/>
      <c r="CB510" s="56"/>
      <c r="CC510" s="56"/>
      <c r="CD510" s="56"/>
    </row>
    <row r="511" ht="22.5" customHeight="1">
      <c r="A511" s="170">
        <f t="shared" si="12"/>
        <v>506</v>
      </c>
      <c r="B511" s="173" t="s">
        <v>3037</v>
      </c>
      <c r="C511" s="182" t="str">
        <f t="array" ref="C511">_xlfn.XLOOKUP(G511,DATABASE!$A$2:$A$806,DATABASE!$B$2:$B$806)</f>
        <v>Cabang Trenggalek</v>
      </c>
      <c r="D511" s="184" t="str">
        <f t="array" ref="D511">_xlfn.XLOOKUP(G511,DATABASE!$A$2:$A$808,DATABASE!$C$2:$C$808)</f>
        <v>CABANG</v>
      </c>
      <c r="E511" s="184" t="s">
        <v>351</v>
      </c>
      <c r="F511" s="184" t="s">
        <v>243</v>
      </c>
      <c r="G511" s="184" t="s">
        <v>800</v>
      </c>
      <c r="H511" s="184">
        <v>202512.0</v>
      </c>
      <c r="I511" s="184" t="s">
        <v>575</v>
      </c>
      <c r="J511" s="182"/>
      <c r="K511" s="184"/>
      <c r="L511" s="294" t="s">
        <v>798</v>
      </c>
      <c r="M511" s="295" t="s">
        <v>3385</v>
      </c>
      <c r="N511" s="191"/>
      <c r="O511" s="192">
        <v>106.08</v>
      </c>
      <c r="P511" s="194"/>
      <c r="Q511" s="195">
        <f t="shared" ref="Q511:R511" si="572">(O511*24*3600*30/8)/100000</f>
        <v>343.6992</v>
      </c>
      <c r="R511" s="195">
        <f t="shared" si="572"/>
        <v>0</v>
      </c>
      <c r="S511" s="200">
        <v>0.0</v>
      </c>
      <c r="T511" s="201">
        <f t="shared" si="14"/>
        <v>1</v>
      </c>
      <c r="U511" s="201">
        <v>0.99</v>
      </c>
      <c r="V511" s="182">
        <v>720.0</v>
      </c>
      <c r="W511" s="182">
        <f t="shared" si="3"/>
        <v>0</v>
      </c>
      <c r="X511" s="203" t="s">
        <v>291</v>
      </c>
      <c r="Y511" s="204">
        <v>3671171.0</v>
      </c>
      <c r="Z511" s="182"/>
      <c r="AA511" s="182"/>
      <c r="AB511" s="182"/>
      <c r="AC511" s="182"/>
      <c r="AD511" s="182"/>
      <c r="AE511" s="206">
        <f t="shared" si="151"/>
        <v>3671171</v>
      </c>
      <c r="AF511" s="207">
        <f t="shared" si="5"/>
        <v>3671171</v>
      </c>
      <c r="AG511" s="207">
        <v>2.5018642E7</v>
      </c>
      <c r="AH511" s="184"/>
      <c r="AI511" s="184"/>
      <c r="AJ511" s="390" t="s">
        <v>800</v>
      </c>
      <c r="AK511" s="38" t="s">
        <v>575</v>
      </c>
      <c r="AL511" s="38"/>
      <c r="AM511" s="38" t="str">
        <f>VLOOKUP(AJ511,'[1]Master Jaringan Des 2025(792)'!$D$2:$E$795,2,0)</f>
        <v>#REF!</v>
      </c>
      <c r="AN511" s="38" t="str">
        <f t="shared" si="501"/>
        <v>#REF!</v>
      </c>
      <c r="AO511" s="42">
        <v>3671171.0</v>
      </c>
      <c r="AP511" s="215" t="b">
        <f t="shared" si="8"/>
        <v>1</v>
      </c>
      <c r="AQ511" s="211"/>
      <c r="AR511" s="216">
        <f t="shared" si="9"/>
        <v>0</v>
      </c>
      <c r="AS511" s="217">
        <f t="shared" si="10"/>
        <v>0</v>
      </c>
      <c r="AT511" s="218">
        <f t="shared" si="11"/>
        <v>0</v>
      </c>
      <c r="AU511" s="453"/>
      <c r="AV511" s="46"/>
      <c r="AW511" s="46"/>
      <c r="AX511" s="46"/>
      <c r="AY511" s="46"/>
      <c r="AZ511" s="35"/>
      <c r="BA511" s="35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35"/>
      <c r="BU511" s="35"/>
      <c r="BV511" s="56"/>
      <c r="BW511" s="56"/>
      <c r="BX511" s="56"/>
      <c r="BY511" s="56"/>
      <c r="BZ511" s="56"/>
      <c r="CA511" s="56"/>
      <c r="CB511" s="56"/>
      <c r="CC511" s="56"/>
      <c r="CD511" s="56"/>
    </row>
    <row r="512" ht="22.5" customHeight="1">
      <c r="A512" s="170">
        <f t="shared" si="12"/>
        <v>507</v>
      </c>
      <c r="B512" s="173" t="s">
        <v>3037</v>
      </c>
      <c r="C512" s="182" t="str">
        <f t="array" ref="C512">_xlfn.XLOOKUP(G512,DATABASE!$A$2:$A$806,DATABASE!$B$2:$B$806)</f>
        <v>Kantor Kas Durenan, Jl. Raya Durenan-Tulungagung Ds Kendalrejo RT03 RW01 Kec. Durenan Trenggalek</v>
      </c>
      <c r="D512" s="184" t="str">
        <f t="array" ref="D512">_xlfn.XLOOKUP(G512,DATABASE!$A$2:$A$808,DATABASE!$C$2:$C$808)</f>
        <v>KANTOR KAS</v>
      </c>
      <c r="E512" s="184" t="s">
        <v>351</v>
      </c>
      <c r="F512" s="184" t="s">
        <v>243</v>
      </c>
      <c r="G512" s="184" t="s">
        <v>1729</v>
      </c>
      <c r="H512" s="184">
        <v>202512.0</v>
      </c>
      <c r="I512" s="184" t="s">
        <v>461</v>
      </c>
      <c r="J512" s="182"/>
      <c r="K512" s="184"/>
      <c r="L512" s="294" t="s">
        <v>1731</v>
      </c>
      <c r="M512" s="303">
        <v>43711.0</v>
      </c>
      <c r="N512" s="191"/>
      <c r="O512" s="192">
        <v>15.43</v>
      </c>
      <c r="P512" s="194"/>
      <c r="Q512" s="195">
        <f t="shared" ref="Q512:R512" si="573">(O512*24*3600*30/8)/100000</f>
        <v>49.9932</v>
      </c>
      <c r="R512" s="195">
        <f t="shared" si="573"/>
        <v>0</v>
      </c>
      <c r="S512" s="200">
        <v>0.0</v>
      </c>
      <c r="T512" s="201">
        <f t="shared" si="14"/>
        <v>1</v>
      </c>
      <c r="U512" s="201">
        <v>0.99</v>
      </c>
      <c r="V512" s="182">
        <v>720.0</v>
      </c>
      <c r="W512" s="182">
        <f t="shared" si="3"/>
        <v>0</v>
      </c>
      <c r="X512" s="203" t="s">
        <v>291</v>
      </c>
      <c r="Y512" s="204">
        <v>2319819.0</v>
      </c>
      <c r="Z512" s="182"/>
      <c r="AA512" s="182"/>
      <c r="AB512" s="182"/>
      <c r="AC512" s="182"/>
      <c r="AD512" s="182"/>
      <c r="AE512" s="206">
        <f t="shared" si="151"/>
        <v>2319819</v>
      </c>
      <c r="AF512" s="207">
        <f t="shared" si="5"/>
        <v>2319819</v>
      </c>
      <c r="AG512" s="184"/>
      <c r="AH512" s="184"/>
      <c r="AI512" s="184"/>
      <c r="AJ512" s="390" t="s">
        <v>1729</v>
      </c>
      <c r="AK512" s="38" t="s">
        <v>461</v>
      </c>
      <c r="AL512" s="38"/>
      <c r="AM512" s="41" t="s">
        <v>461</v>
      </c>
      <c r="AN512" s="38" t="b">
        <f t="shared" si="501"/>
        <v>1</v>
      </c>
      <c r="AO512" s="42">
        <v>2319819.0</v>
      </c>
      <c r="AP512" s="215" t="b">
        <f t="shared" si="8"/>
        <v>1</v>
      </c>
      <c r="AQ512" s="211"/>
      <c r="AR512" s="216">
        <f t="shared" si="9"/>
        <v>0</v>
      </c>
      <c r="AS512" s="217">
        <f t="shared" si="10"/>
        <v>0</v>
      </c>
      <c r="AT512" s="218">
        <f t="shared" si="11"/>
        <v>0</v>
      </c>
      <c r="AU512" s="453"/>
      <c r="AV512" s="46"/>
      <c r="AW512" s="46"/>
      <c r="AX512" s="46"/>
      <c r="AY512" s="46"/>
      <c r="AZ512" s="35"/>
      <c r="BA512" s="35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35"/>
      <c r="BU512" s="35"/>
      <c r="BV512" s="56"/>
      <c r="BW512" s="56"/>
      <c r="BX512" s="56"/>
      <c r="BY512" s="56"/>
      <c r="BZ512" s="56"/>
      <c r="CA512" s="56"/>
      <c r="CB512" s="56"/>
      <c r="CC512" s="56"/>
      <c r="CD512" s="56"/>
    </row>
    <row r="513" ht="22.5" customHeight="1">
      <c r="A513" s="170">
        <f t="shared" si="12"/>
        <v>508</v>
      </c>
      <c r="B513" s="173" t="s">
        <v>3037</v>
      </c>
      <c r="C513" s="182" t="str">
        <f t="array" ref="C513">_xlfn.XLOOKUP(G513,DATABASE!$A$2:$A$806,DATABASE!$B$2:$B$806)</f>
        <v>Kantor Kas RSUD Trenggalek , Jl. Dr. Sutomo Trenggalek</v>
      </c>
      <c r="D513" s="184" t="str">
        <f t="array" ref="D513">_xlfn.XLOOKUP(G513,DATABASE!$A$2:$A$808,DATABASE!$C$2:$C$808)</f>
        <v>KANTOR KAS</v>
      </c>
      <c r="E513" s="184" t="s">
        <v>351</v>
      </c>
      <c r="F513" s="184" t="s">
        <v>243</v>
      </c>
      <c r="G513" s="184" t="s">
        <v>628</v>
      </c>
      <c r="H513" s="184">
        <v>202512.0</v>
      </c>
      <c r="I513" s="184" t="s">
        <v>461</v>
      </c>
      <c r="J513" s="182"/>
      <c r="K513" s="184"/>
      <c r="L513" s="294" t="s">
        <v>630</v>
      </c>
      <c r="M513" s="295" t="s">
        <v>3386</v>
      </c>
      <c r="N513" s="191"/>
      <c r="O513" s="192">
        <v>8.16</v>
      </c>
      <c r="P513" s="194"/>
      <c r="Q513" s="195">
        <f t="shared" ref="Q513:R513" si="574">(O513*24*3600*30/8)/100000</f>
        <v>26.4384</v>
      </c>
      <c r="R513" s="195">
        <f t="shared" si="574"/>
        <v>0</v>
      </c>
      <c r="S513" s="200">
        <v>0.0</v>
      </c>
      <c r="T513" s="201">
        <f t="shared" si="14"/>
        <v>1</v>
      </c>
      <c r="U513" s="201">
        <v>0.99</v>
      </c>
      <c r="V513" s="182">
        <v>720.0</v>
      </c>
      <c r="W513" s="182">
        <f t="shared" si="3"/>
        <v>0</v>
      </c>
      <c r="X513" s="203" t="s">
        <v>291</v>
      </c>
      <c r="Y513" s="204">
        <v>2319819.0</v>
      </c>
      <c r="Z513" s="182"/>
      <c r="AA513" s="182"/>
      <c r="AB513" s="182"/>
      <c r="AC513" s="182"/>
      <c r="AD513" s="182"/>
      <c r="AE513" s="206">
        <f t="shared" si="151"/>
        <v>2319819</v>
      </c>
      <c r="AF513" s="207">
        <f t="shared" si="5"/>
        <v>2319819</v>
      </c>
      <c r="AG513" s="184"/>
      <c r="AH513" s="184"/>
      <c r="AI513" s="184"/>
      <c r="AJ513" s="390" t="s">
        <v>628</v>
      </c>
      <c r="AK513" s="38" t="s">
        <v>461</v>
      </c>
      <c r="AL513" s="38"/>
      <c r="AM513" s="41" t="s">
        <v>461</v>
      </c>
      <c r="AN513" s="38" t="b">
        <f t="shared" si="501"/>
        <v>1</v>
      </c>
      <c r="AO513" s="42">
        <v>2319819.0</v>
      </c>
      <c r="AP513" s="215" t="b">
        <f t="shared" si="8"/>
        <v>1</v>
      </c>
      <c r="AQ513" s="211"/>
      <c r="AR513" s="216">
        <f t="shared" si="9"/>
        <v>0</v>
      </c>
      <c r="AS513" s="217">
        <f t="shared" si="10"/>
        <v>0</v>
      </c>
      <c r="AT513" s="218">
        <f t="shared" si="11"/>
        <v>0</v>
      </c>
      <c r="AU513" s="453"/>
      <c r="AV513" s="46"/>
      <c r="AW513" s="46"/>
      <c r="AX513" s="46"/>
      <c r="AY513" s="46"/>
      <c r="AZ513" s="35"/>
      <c r="BA513" s="35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35"/>
      <c r="BU513" s="35"/>
      <c r="BV513" s="56"/>
      <c r="BW513" s="56"/>
      <c r="BX513" s="56"/>
      <c r="BY513" s="56"/>
      <c r="BZ513" s="56"/>
      <c r="CA513" s="56"/>
      <c r="CB513" s="56"/>
      <c r="CC513" s="56"/>
      <c r="CD513" s="56"/>
    </row>
    <row r="514" ht="22.5" customHeight="1">
      <c r="A514" s="170">
        <f t="shared" si="12"/>
        <v>509</v>
      </c>
      <c r="B514" s="173" t="s">
        <v>3037</v>
      </c>
      <c r="C514" s="182" t="str">
        <f t="array" ref="C514">_xlfn.XLOOKUP(G514,DATABASE!$A$2:$A$806,DATABASE!$B$2:$B$806)</f>
        <v>PBB Online KK Pemda Jl. A. Yani No 1 Trenggalek</v>
      </c>
      <c r="D514" s="184" t="str">
        <f t="array" ref="D514">_xlfn.XLOOKUP(G514,DATABASE!$A$2:$A$808,DATABASE!$C$2:$C$808)</f>
        <v>PBB</v>
      </c>
      <c r="E514" s="184" t="s">
        <v>351</v>
      </c>
      <c r="F514" s="184" t="s">
        <v>243</v>
      </c>
      <c r="G514" s="184" t="s">
        <v>633</v>
      </c>
      <c r="H514" s="184">
        <v>202512.0</v>
      </c>
      <c r="I514" s="184" t="s">
        <v>461</v>
      </c>
      <c r="J514" s="182"/>
      <c r="K514" s="184"/>
      <c r="L514" s="294" t="s">
        <v>630</v>
      </c>
      <c r="M514" s="295" t="s">
        <v>3386</v>
      </c>
      <c r="N514" s="191"/>
      <c r="O514" s="192">
        <v>9.8</v>
      </c>
      <c r="P514" s="194"/>
      <c r="Q514" s="195">
        <f t="shared" ref="Q514:R514" si="575">(O514*24*3600*30/8)/100000</f>
        <v>31.752</v>
      </c>
      <c r="R514" s="195">
        <f t="shared" si="575"/>
        <v>0</v>
      </c>
      <c r="S514" s="200">
        <v>0.0</v>
      </c>
      <c r="T514" s="201">
        <f t="shared" si="14"/>
        <v>1</v>
      </c>
      <c r="U514" s="201">
        <v>0.99</v>
      </c>
      <c r="V514" s="182">
        <v>720.0</v>
      </c>
      <c r="W514" s="182">
        <f t="shared" si="3"/>
        <v>0</v>
      </c>
      <c r="X514" s="203" t="s">
        <v>291</v>
      </c>
      <c r="Y514" s="204">
        <v>2319819.0</v>
      </c>
      <c r="Z514" s="182"/>
      <c r="AA514" s="182"/>
      <c r="AB514" s="182"/>
      <c r="AC514" s="182"/>
      <c r="AD514" s="182"/>
      <c r="AE514" s="206">
        <f t="shared" si="151"/>
        <v>2319819</v>
      </c>
      <c r="AF514" s="207">
        <f t="shared" si="5"/>
        <v>2319819</v>
      </c>
      <c r="AG514" s="184"/>
      <c r="AH514" s="184" t="s">
        <v>276</v>
      </c>
      <c r="AI514" s="184"/>
      <c r="AJ514" s="390" t="s">
        <v>633</v>
      </c>
      <c r="AK514" s="38" t="s">
        <v>461</v>
      </c>
      <c r="AL514" s="38"/>
      <c r="AM514" s="38" t="str">
        <f t="shared" ref="AM514:AM515" si="577">VLOOKUP(AJ514,'[1]Master Jaringan Des 2025(792)'!$D$2:$E$795,2,0)</f>
        <v>#REF!</v>
      </c>
      <c r="AN514" s="38" t="str">
        <f t="shared" si="501"/>
        <v>#REF!</v>
      </c>
      <c r="AO514" s="42">
        <v>2319819.0</v>
      </c>
      <c r="AP514" s="215" t="b">
        <f t="shared" si="8"/>
        <v>1</v>
      </c>
      <c r="AQ514" s="211"/>
      <c r="AR514" s="216">
        <f t="shared" si="9"/>
        <v>0</v>
      </c>
      <c r="AS514" s="217">
        <f t="shared" si="10"/>
        <v>0</v>
      </c>
      <c r="AT514" s="218">
        <f t="shared" si="11"/>
        <v>0</v>
      </c>
      <c r="AU514" s="453"/>
      <c r="AV514" s="46"/>
      <c r="AW514" s="46"/>
      <c r="AX514" s="46"/>
      <c r="AY514" s="46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56"/>
      <c r="BW514" s="56"/>
      <c r="BX514" s="56"/>
      <c r="BY514" s="56"/>
      <c r="BZ514" s="56"/>
      <c r="CA514" s="56"/>
      <c r="CB514" s="56"/>
      <c r="CC514" s="56"/>
      <c r="CD514" s="56"/>
    </row>
    <row r="515" ht="22.5" customHeight="1">
      <c r="A515" s="170">
        <f t="shared" si="12"/>
        <v>510</v>
      </c>
      <c r="B515" s="173" t="s">
        <v>3037</v>
      </c>
      <c r="C515" s="182" t="str">
        <f t="array" ref="C515">_xlfn.XLOOKUP(G515,DATABASE!$A$2:$A$806,DATABASE!$B$2:$B$806)</f>
        <v>Capem Karangan Trenggalek, Jl Raya Karangan Trenggalek</v>
      </c>
      <c r="D515" s="184" t="str">
        <f t="array" ref="D515">_xlfn.XLOOKUP(G515,DATABASE!$A$2:$A$808,DATABASE!$C$2:$C$808)</f>
        <v>CAPEM</v>
      </c>
      <c r="E515" s="184" t="s">
        <v>351</v>
      </c>
      <c r="F515" s="184" t="s">
        <v>243</v>
      </c>
      <c r="G515" s="184" t="s">
        <v>1864</v>
      </c>
      <c r="H515" s="184">
        <v>202512.0</v>
      </c>
      <c r="I515" s="184" t="s">
        <v>753</v>
      </c>
      <c r="J515" s="182"/>
      <c r="K515" s="184"/>
      <c r="L515" s="294" t="s">
        <v>1866</v>
      </c>
      <c r="M515" s="303">
        <v>43711.0</v>
      </c>
      <c r="N515" s="191"/>
      <c r="O515" s="192">
        <v>15.85</v>
      </c>
      <c r="P515" s="194"/>
      <c r="Q515" s="195">
        <f t="shared" ref="Q515:R515" si="576">(O515*24*3600*30/8)/100000</f>
        <v>51.354</v>
      </c>
      <c r="R515" s="195">
        <f t="shared" si="576"/>
        <v>0</v>
      </c>
      <c r="S515" s="200">
        <v>0.0</v>
      </c>
      <c r="T515" s="201">
        <f t="shared" si="14"/>
        <v>1</v>
      </c>
      <c r="U515" s="201">
        <v>0.99</v>
      </c>
      <c r="V515" s="182">
        <v>720.0</v>
      </c>
      <c r="W515" s="182">
        <f t="shared" si="3"/>
        <v>0</v>
      </c>
      <c r="X515" s="203" t="s">
        <v>291</v>
      </c>
      <c r="Y515" s="204">
        <v>2792792.0</v>
      </c>
      <c r="Z515" s="182"/>
      <c r="AA515" s="182"/>
      <c r="AB515" s="182"/>
      <c r="AC515" s="182"/>
      <c r="AD515" s="182"/>
      <c r="AE515" s="206">
        <f t="shared" si="151"/>
        <v>2792792</v>
      </c>
      <c r="AF515" s="207">
        <f t="shared" si="5"/>
        <v>2792792</v>
      </c>
      <c r="AG515" s="184"/>
      <c r="AH515" s="184"/>
      <c r="AI515" s="184"/>
      <c r="AJ515" s="390" t="s">
        <v>1864</v>
      </c>
      <c r="AK515" s="38" t="s">
        <v>753</v>
      </c>
      <c r="AL515" s="38"/>
      <c r="AM515" s="38" t="str">
        <f t="shared" si="577"/>
        <v>#REF!</v>
      </c>
      <c r="AN515" s="38" t="str">
        <f t="shared" si="501"/>
        <v>#REF!</v>
      </c>
      <c r="AO515" s="42">
        <v>2792792.0</v>
      </c>
      <c r="AP515" s="215" t="b">
        <f t="shared" si="8"/>
        <v>1</v>
      </c>
      <c r="AQ515" s="211"/>
      <c r="AR515" s="216">
        <f t="shared" si="9"/>
        <v>0</v>
      </c>
      <c r="AS515" s="217">
        <f t="shared" si="10"/>
        <v>0</v>
      </c>
      <c r="AT515" s="218">
        <f t="shared" si="11"/>
        <v>0</v>
      </c>
      <c r="AU515" s="453"/>
      <c r="AV515" s="46"/>
      <c r="AW515" s="46"/>
      <c r="AX515" s="46"/>
      <c r="AY515" s="46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56"/>
      <c r="BW515" s="56"/>
      <c r="BX515" s="56"/>
      <c r="BY515" s="56"/>
      <c r="BZ515" s="56"/>
      <c r="CA515" s="56"/>
      <c r="CB515" s="56"/>
      <c r="CC515" s="56"/>
      <c r="CD515" s="56"/>
    </row>
    <row r="516" ht="22.5" customHeight="1">
      <c r="A516" s="170">
        <f t="shared" si="12"/>
        <v>511</v>
      </c>
      <c r="B516" s="173" t="s">
        <v>3037</v>
      </c>
      <c r="C516" s="182" t="str">
        <f t="array" ref="C516">_xlfn.XLOOKUP(G516,DATABASE!$A$2:$A$806,DATABASE!$B$2:$B$806)</f>
        <v>Kantor Kas Tugu, Jl Raya Trenggalek Ponorogo, Trenggalek</v>
      </c>
      <c r="D516" s="184" t="str">
        <f t="array" ref="D516">_xlfn.XLOOKUP(G516,DATABASE!$A$2:$A$808,DATABASE!$C$2:$C$808)</f>
        <v>KANTOR KAS</v>
      </c>
      <c r="E516" s="184" t="s">
        <v>351</v>
      </c>
      <c r="F516" s="184" t="s">
        <v>243</v>
      </c>
      <c r="G516" s="184" t="s">
        <v>1867</v>
      </c>
      <c r="H516" s="184">
        <v>202512.0</v>
      </c>
      <c r="I516" s="184" t="s">
        <v>461</v>
      </c>
      <c r="J516" s="182"/>
      <c r="K516" s="184"/>
      <c r="L516" s="294" t="s">
        <v>1866</v>
      </c>
      <c r="M516" s="303">
        <v>43711.0</v>
      </c>
      <c r="N516" s="191"/>
      <c r="O516" s="192">
        <v>9.14</v>
      </c>
      <c r="P516" s="194"/>
      <c r="Q516" s="195">
        <f t="shared" ref="Q516:R516" si="578">(O516*24*3600*30/8)/100000</f>
        <v>29.6136</v>
      </c>
      <c r="R516" s="195">
        <f t="shared" si="578"/>
        <v>0</v>
      </c>
      <c r="S516" s="200">
        <v>0.0</v>
      </c>
      <c r="T516" s="201">
        <f t="shared" si="14"/>
        <v>1</v>
      </c>
      <c r="U516" s="201">
        <v>0.99</v>
      </c>
      <c r="V516" s="182">
        <v>720.0</v>
      </c>
      <c r="W516" s="182">
        <f t="shared" si="3"/>
        <v>0</v>
      </c>
      <c r="X516" s="203" t="s">
        <v>291</v>
      </c>
      <c r="Y516" s="204">
        <v>2319819.0</v>
      </c>
      <c r="Z516" s="182"/>
      <c r="AA516" s="182"/>
      <c r="AB516" s="182"/>
      <c r="AC516" s="182"/>
      <c r="AD516" s="182"/>
      <c r="AE516" s="206">
        <f t="shared" si="151"/>
        <v>2319819</v>
      </c>
      <c r="AF516" s="207">
        <f t="shared" si="5"/>
        <v>2319819</v>
      </c>
      <c r="AG516" s="184"/>
      <c r="AH516" s="184"/>
      <c r="AI516" s="184"/>
      <c r="AJ516" s="390" t="s">
        <v>1867</v>
      </c>
      <c r="AK516" s="38" t="s">
        <v>461</v>
      </c>
      <c r="AL516" s="38"/>
      <c r="AM516" s="41" t="s">
        <v>461</v>
      </c>
      <c r="AN516" s="38" t="b">
        <f t="shared" si="501"/>
        <v>1</v>
      </c>
      <c r="AO516" s="42">
        <v>2319819.0</v>
      </c>
      <c r="AP516" s="215" t="b">
        <f t="shared" si="8"/>
        <v>1</v>
      </c>
      <c r="AQ516" s="211"/>
      <c r="AR516" s="216">
        <f t="shared" si="9"/>
        <v>0</v>
      </c>
      <c r="AS516" s="217">
        <f t="shared" si="10"/>
        <v>0</v>
      </c>
      <c r="AT516" s="218">
        <f t="shared" si="11"/>
        <v>0</v>
      </c>
      <c r="AU516" s="453"/>
      <c r="AV516" s="46"/>
      <c r="AW516" s="46"/>
      <c r="AX516" s="46"/>
      <c r="AY516" s="46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56"/>
      <c r="BW516" s="56"/>
      <c r="BX516" s="56"/>
      <c r="BY516" s="56"/>
      <c r="BZ516" s="56"/>
      <c r="CA516" s="56"/>
      <c r="CB516" s="56"/>
      <c r="CC516" s="56"/>
      <c r="CD516" s="56"/>
    </row>
    <row r="517" ht="22.5" customHeight="1">
      <c r="A517" s="170">
        <f t="shared" si="12"/>
        <v>512</v>
      </c>
      <c r="B517" s="173" t="s">
        <v>3037</v>
      </c>
      <c r="C517" s="182" t="str">
        <f t="array" ref="C517">_xlfn.XLOOKUP(G517,DATABASE!$A$2:$A$806,DATABASE!$B$2:$B$806)</f>
        <v>Kantor Kas Pemda Jl. A Yani Trenggalek, Bag.Dpn Sekda Tenggalek</v>
      </c>
      <c r="D517" s="184" t="str">
        <f t="array" ref="D517">_xlfn.XLOOKUP(G517,DATABASE!$A$2:$A$808,DATABASE!$C$2:$C$808)</f>
        <v>KANTOR KAS</v>
      </c>
      <c r="E517" s="184" t="s">
        <v>351</v>
      </c>
      <c r="F517" s="184" t="s">
        <v>243</v>
      </c>
      <c r="G517" s="184" t="s">
        <v>1732</v>
      </c>
      <c r="H517" s="184">
        <v>202512.0</v>
      </c>
      <c r="I517" s="184" t="s">
        <v>461</v>
      </c>
      <c r="J517" s="536"/>
      <c r="K517" s="184"/>
      <c r="L517" s="294" t="s">
        <v>1734</v>
      </c>
      <c r="M517" s="303">
        <v>43201.0</v>
      </c>
      <c r="N517" s="191"/>
      <c r="O517" s="192">
        <v>11.58</v>
      </c>
      <c r="P517" s="194"/>
      <c r="Q517" s="195">
        <f t="shared" ref="Q517:R517" si="579">(O517*24*3600*30/8)/100000</f>
        <v>37.5192</v>
      </c>
      <c r="R517" s="195">
        <f t="shared" si="579"/>
        <v>0</v>
      </c>
      <c r="S517" s="200">
        <v>0.0</v>
      </c>
      <c r="T517" s="201">
        <f t="shared" si="14"/>
        <v>1</v>
      </c>
      <c r="U517" s="201">
        <v>0.99</v>
      </c>
      <c r="V517" s="182">
        <v>720.0</v>
      </c>
      <c r="W517" s="182">
        <f t="shared" si="3"/>
        <v>0</v>
      </c>
      <c r="X517" s="203" t="s">
        <v>291</v>
      </c>
      <c r="Y517" s="204">
        <v>2319819.0</v>
      </c>
      <c r="Z517" s="182"/>
      <c r="AA517" s="182"/>
      <c r="AB517" s="182"/>
      <c r="AC517" s="182"/>
      <c r="AD517" s="182"/>
      <c r="AE517" s="206">
        <f t="shared" si="151"/>
        <v>2319819</v>
      </c>
      <c r="AF517" s="207">
        <f t="shared" si="5"/>
        <v>2319819</v>
      </c>
      <c r="AG517" s="184"/>
      <c r="AH517" s="184"/>
      <c r="AI517" s="184"/>
      <c r="AJ517" s="390" t="s">
        <v>1732</v>
      </c>
      <c r="AK517" s="38" t="s">
        <v>461</v>
      </c>
      <c r="AL517" s="38"/>
      <c r="AM517" s="38" t="str">
        <f t="shared" ref="AM517:AM521" si="581">VLOOKUP(AJ517,'[1]Master Jaringan Des 2025(792)'!$D$2:$E$795,2,0)</f>
        <v>#REF!</v>
      </c>
      <c r="AN517" s="38" t="str">
        <f t="shared" si="501"/>
        <v>#REF!</v>
      </c>
      <c r="AO517" s="42">
        <v>2319819.0</v>
      </c>
      <c r="AP517" s="215" t="b">
        <f t="shared" si="8"/>
        <v>1</v>
      </c>
      <c r="AQ517" s="211"/>
      <c r="AR517" s="216">
        <f t="shared" si="9"/>
        <v>0</v>
      </c>
      <c r="AS517" s="217">
        <f t="shared" si="10"/>
        <v>0</v>
      </c>
      <c r="AT517" s="218">
        <f t="shared" si="11"/>
        <v>0</v>
      </c>
      <c r="AU517" s="453"/>
      <c r="AV517" s="46"/>
      <c r="AW517" s="46"/>
      <c r="AX517" s="46"/>
      <c r="AY517" s="46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56"/>
      <c r="BW517" s="56"/>
      <c r="BX517" s="56"/>
      <c r="BY517" s="56"/>
      <c r="BZ517" s="56"/>
      <c r="CA517" s="56"/>
      <c r="CB517" s="56"/>
      <c r="CC517" s="56"/>
      <c r="CD517" s="56"/>
    </row>
    <row r="518" ht="22.5" customHeight="1">
      <c r="A518" s="170">
        <f t="shared" si="12"/>
        <v>513</v>
      </c>
      <c r="B518" s="173" t="s">
        <v>3037</v>
      </c>
      <c r="C518" s="182" t="str">
        <f t="array" ref="C518">_xlfn.XLOOKUP(G518,DATABASE!$A$2:$A$806,DATABASE!$B$2:$B$806)</f>
        <v>ATM Sistem Administrasi Manunggal Satu Atap Trenggalek</v>
      </c>
      <c r="D518" s="184" t="str">
        <f t="array" ref="D518">_xlfn.XLOOKUP(G518,DATABASE!$A$2:$A$808,DATABASE!$C$2:$C$808)</f>
        <v>ATM</v>
      </c>
      <c r="E518" s="184" t="s">
        <v>351</v>
      </c>
      <c r="F518" s="184" t="s">
        <v>243</v>
      </c>
      <c r="G518" s="184" t="s">
        <v>1201</v>
      </c>
      <c r="H518" s="184">
        <v>202512.0</v>
      </c>
      <c r="I518" s="184" t="s">
        <v>1258</v>
      </c>
      <c r="J518" s="182"/>
      <c r="K518" s="184"/>
      <c r="L518" s="294" t="s">
        <v>1203</v>
      </c>
      <c r="M518" s="295" t="s">
        <v>3387</v>
      </c>
      <c r="N518" s="191"/>
      <c r="O518" s="192">
        <v>3.18</v>
      </c>
      <c r="P518" s="194"/>
      <c r="Q518" s="195">
        <f t="shared" ref="Q518:R518" si="580">(O518*24*3600*30/8)/100000</f>
        <v>10.3032</v>
      </c>
      <c r="R518" s="195">
        <f t="shared" si="580"/>
        <v>0</v>
      </c>
      <c r="S518" s="200">
        <v>0.0</v>
      </c>
      <c r="T518" s="201">
        <f t="shared" si="14"/>
        <v>1</v>
      </c>
      <c r="U518" s="201">
        <v>0.99</v>
      </c>
      <c r="V518" s="182">
        <v>720.0</v>
      </c>
      <c r="W518" s="182">
        <f t="shared" si="3"/>
        <v>0</v>
      </c>
      <c r="X518" s="203" t="s">
        <v>291</v>
      </c>
      <c r="Y518" s="204">
        <v>1300000.0</v>
      </c>
      <c r="Z518" s="182"/>
      <c r="AA518" s="182"/>
      <c r="AB518" s="182"/>
      <c r="AC518" s="182"/>
      <c r="AD518" s="182"/>
      <c r="AE518" s="206">
        <f t="shared" si="151"/>
        <v>1300000</v>
      </c>
      <c r="AF518" s="207">
        <f t="shared" si="5"/>
        <v>1300000</v>
      </c>
      <c r="AG518" s="184"/>
      <c r="AH518" s="184"/>
      <c r="AI518" s="184"/>
      <c r="AJ518" s="390" t="s">
        <v>1201</v>
      </c>
      <c r="AK518" s="38" t="s">
        <v>1258</v>
      </c>
      <c r="AL518" s="38"/>
      <c r="AM518" s="38" t="str">
        <f t="shared" si="581"/>
        <v>#REF!</v>
      </c>
      <c r="AN518" s="38" t="str">
        <f t="shared" si="501"/>
        <v>#REF!</v>
      </c>
      <c r="AO518" s="42">
        <v>1300000.0</v>
      </c>
      <c r="AP518" s="215" t="b">
        <f t="shared" si="8"/>
        <v>1</v>
      </c>
      <c r="AQ518" s="211"/>
      <c r="AR518" s="216">
        <f t="shared" si="9"/>
        <v>0</v>
      </c>
      <c r="AS518" s="217">
        <f t="shared" si="10"/>
        <v>0</v>
      </c>
      <c r="AT518" s="218">
        <f t="shared" si="11"/>
        <v>0</v>
      </c>
      <c r="AU518" s="453"/>
      <c r="AV518" s="46"/>
      <c r="AW518" s="46"/>
      <c r="AX518" s="46"/>
      <c r="AY518" s="46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56"/>
      <c r="BW518" s="56"/>
      <c r="BX518" s="56"/>
      <c r="BY518" s="56"/>
      <c r="BZ518" s="56"/>
      <c r="CA518" s="56"/>
      <c r="CB518" s="56"/>
      <c r="CC518" s="56"/>
      <c r="CD518" s="56"/>
    </row>
    <row r="519" ht="22.5" customHeight="1">
      <c r="A519" s="170">
        <f t="shared" si="12"/>
        <v>514</v>
      </c>
      <c r="B519" s="173" t="s">
        <v>3037</v>
      </c>
      <c r="C519" s="182" t="str">
        <f t="array" ref="C519">_xlfn.XLOOKUP(G519,DATABASE!$A$2:$A$806,DATABASE!$B$2:$B$806)</f>
        <v>Capem Watulimo Jl. Raya Prigi Watulimo</v>
      </c>
      <c r="D519" s="184" t="str">
        <f t="array" ref="D519">_xlfn.XLOOKUP(G519,DATABASE!$A$2:$A$808,DATABASE!$C$2:$C$808)</f>
        <v>CAPEM</v>
      </c>
      <c r="E519" s="184" t="s">
        <v>351</v>
      </c>
      <c r="F519" s="184" t="s">
        <v>243</v>
      </c>
      <c r="G519" s="184" t="s">
        <v>1372</v>
      </c>
      <c r="H519" s="184">
        <v>202512.0</v>
      </c>
      <c r="I519" s="184" t="s">
        <v>753</v>
      </c>
      <c r="J519" s="182"/>
      <c r="K519" s="184"/>
      <c r="L519" s="294" t="s">
        <v>1374</v>
      </c>
      <c r="M519" s="295" t="s">
        <v>3017</v>
      </c>
      <c r="N519" s="191"/>
      <c r="O519" s="192">
        <v>18.06</v>
      </c>
      <c r="P519" s="194"/>
      <c r="Q519" s="195">
        <f t="shared" ref="Q519:R519" si="582">(O519*24*3600*30/8)/100000</f>
        <v>58.5144</v>
      </c>
      <c r="R519" s="195">
        <f t="shared" si="582"/>
        <v>0</v>
      </c>
      <c r="S519" s="200">
        <v>0.0</v>
      </c>
      <c r="T519" s="201">
        <f t="shared" si="14"/>
        <v>1</v>
      </c>
      <c r="U519" s="201">
        <v>0.99</v>
      </c>
      <c r="V519" s="182">
        <v>720.0</v>
      </c>
      <c r="W519" s="182">
        <f t="shared" si="3"/>
        <v>0</v>
      </c>
      <c r="X519" s="203" t="s">
        <v>291</v>
      </c>
      <c r="Y519" s="204">
        <v>2792792.0</v>
      </c>
      <c r="Z519" s="182"/>
      <c r="AA519" s="182"/>
      <c r="AB519" s="182"/>
      <c r="AC519" s="182"/>
      <c r="AD519" s="182"/>
      <c r="AE519" s="206">
        <f t="shared" si="151"/>
        <v>2792792</v>
      </c>
      <c r="AF519" s="207">
        <f t="shared" si="5"/>
        <v>2792792</v>
      </c>
      <c r="AG519" s="184"/>
      <c r="AH519" s="184"/>
      <c r="AI519" s="184"/>
      <c r="AJ519" s="390" t="s">
        <v>1372</v>
      </c>
      <c r="AK519" s="38" t="s">
        <v>753</v>
      </c>
      <c r="AL519" s="38"/>
      <c r="AM519" s="38" t="str">
        <f t="shared" si="581"/>
        <v>#REF!</v>
      </c>
      <c r="AN519" s="38" t="str">
        <f t="shared" si="501"/>
        <v>#REF!</v>
      </c>
      <c r="AO519" s="42">
        <v>2792792.0</v>
      </c>
      <c r="AP519" s="215" t="b">
        <f t="shared" si="8"/>
        <v>1</v>
      </c>
      <c r="AQ519" s="211"/>
      <c r="AR519" s="216">
        <f t="shared" si="9"/>
        <v>0</v>
      </c>
      <c r="AS519" s="217">
        <f t="shared" si="10"/>
        <v>0</v>
      </c>
      <c r="AT519" s="218">
        <f t="shared" si="11"/>
        <v>0</v>
      </c>
      <c r="AU519" s="453"/>
      <c r="AV519" s="46"/>
      <c r="AW519" s="46"/>
      <c r="AX519" s="46"/>
      <c r="AY519" s="46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5"/>
      <c r="BU519" s="35"/>
      <c r="BV519" s="56"/>
      <c r="BW519" s="56"/>
      <c r="BX519" s="56"/>
      <c r="BY519" s="56"/>
      <c r="BZ519" s="56"/>
      <c r="CA519" s="56"/>
      <c r="CB519" s="56"/>
      <c r="CC519" s="56"/>
      <c r="CD519" s="56"/>
    </row>
    <row r="520" ht="22.5" customHeight="1">
      <c r="A520" s="170">
        <f t="shared" si="12"/>
        <v>515</v>
      </c>
      <c r="B520" s="173" t="s">
        <v>3037</v>
      </c>
      <c r="C520" s="182" t="str">
        <f t="array" ref="C520">_xlfn.XLOOKUP(G520,DATABASE!$A$2:$A$806,DATABASE!$B$2:$B$806)</f>
        <v>Capem Panggul Jl. Raya Wonocoyo, Panggul Trenggalek</v>
      </c>
      <c r="D520" s="184" t="str">
        <f t="array" ref="D520">_xlfn.XLOOKUP(G520,DATABASE!$A$2:$A$808,DATABASE!$C$2:$C$808)</f>
        <v>CAPEM</v>
      </c>
      <c r="E520" s="184" t="s">
        <v>351</v>
      </c>
      <c r="F520" s="184" t="s">
        <v>243</v>
      </c>
      <c r="G520" s="184" t="s">
        <v>1376</v>
      </c>
      <c r="H520" s="184">
        <v>202512.0</v>
      </c>
      <c r="I520" s="184" t="s">
        <v>753</v>
      </c>
      <c r="J520" s="182"/>
      <c r="K520" s="184"/>
      <c r="L520" s="294" t="s">
        <v>1374</v>
      </c>
      <c r="M520" s="295" t="s">
        <v>3017</v>
      </c>
      <c r="N520" s="191"/>
      <c r="O520" s="192">
        <v>15.33</v>
      </c>
      <c r="P520" s="194"/>
      <c r="Q520" s="195">
        <f t="shared" ref="Q520:R520" si="583">(O520*24*3600*30/8)/100000</f>
        <v>49.6692</v>
      </c>
      <c r="R520" s="195">
        <f t="shared" si="583"/>
        <v>0</v>
      </c>
      <c r="S520" s="200">
        <v>0.0</v>
      </c>
      <c r="T520" s="201">
        <f t="shared" si="14"/>
        <v>1</v>
      </c>
      <c r="U520" s="201">
        <v>0.99</v>
      </c>
      <c r="V520" s="182">
        <v>720.0</v>
      </c>
      <c r="W520" s="182">
        <f t="shared" si="3"/>
        <v>0</v>
      </c>
      <c r="X520" s="203" t="s">
        <v>291</v>
      </c>
      <c r="Y520" s="204">
        <v>2792792.0</v>
      </c>
      <c r="Z520" s="182"/>
      <c r="AA520" s="182"/>
      <c r="AB520" s="182"/>
      <c r="AC520" s="182"/>
      <c r="AD520" s="182"/>
      <c r="AE520" s="206">
        <f t="shared" si="151"/>
        <v>2792792</v>
      </c>
      <c r="AF520" s="207">
        <f t="shared" si="5"/>
        <v>2792792</v>
      </c>
      <c r="AG520" s="184"/>
      <c r="AH520" s="184"/>
      <c r="AI520" s="184"/>
      <c r="AJ520" s="390" t="s">
        <v>1376</v>
      </c>
      <c r="AK520" s="38" t="s">
        <v>753</v>
      </c>
      <c r="AL520" s="38"/>
      <c r="AM520" s="38" t="str">
        <f t="shared" si="581"/>
        <v>#REF!</v>
      </c>
      <c r="AN520" s="38" t="str">
        <f t="shared" si="501"/>
        <v>#REF!</v>
      </c>
      <c r="AO520" s="42">
        <v>2792792.0</v>
      </c>
      <c r="AP520" s="215" t="b">
        <f t="shared" si="8"/>
        <v>1</v>
      </c>
      <c r="AQ520" s="211"/>
      <c r="AR520" s="216">
        <f t="shared" si="9"/>
        <v>0</v>
      </c>
      <c r="AS520" s="217">
        <f t="shared" si="10"/>
        <v>0</v>
      </c>
      <c r="AT520" s="218">
        <f t="shared" si="11"/>
        <v>0</v>
      </c>
      <c r="AU520" s="453"/>
      <c r="AV520" s="46"/>
      <c r="AW520" s="46"/>
      <c r="AX520" s="46"/>
      <c r="AY520" s="46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35"/>
      <c r="BU520" s="35"/>
      <c r="BV520" s="56"/>
      <c r="BW520" s="56"/>
      <c r="BX520" s="56"/>
      <c r="BY520" s="56"/>
      <c r="BZ520" s="56"/>
      <c r="CA520" s="56"/>
      <c r="CB520" s="56"/>
      <c r="CC520" s="56"/>
      <c r="CD520" s="56"/>
    </row>
    <row r="521" ht="22.5" customHeight="1">
      <c r="A521" s="170">
        <f t="shared" si="12"/>
        <v>516</v>
      </c>
      <c r="B521" s="173" t="s">
        <v>3040</v>
      </c>
      <c r="C521" s="182" t="str">
        <f t="array" ref="C521">_xlfn.XLOOKUP(G521,DATABASE!$A$2:$A$806,DATABASE!$B$2:$B$806)</f>
        <v>Cabang Pasuruan.Jl. Pahlawan 18 Pasuruan</v>
      </c>
      <c r="D521" s="184" t="str">
        <f t="array" ref="D521">_xlfn.XLOOKUP(G521,DATABASE!$A$2:$A$808,DATABASE!$C$2:$C$808)</f>
        <v>CABANG</v>
      </c>
      <c r="E521" s="184" t="s">
        <v>351</v>
      </c>
      <c r="F521" s="184" t="s">
        <v>243</v>
      </c>
      <c r="G521" s="184" t="s">
        <v>451</v>
      </c>
      <c r="H521" s="184">
        <v>202512.0</v>
      </c>
      <c r="I521" s="184" t="s">
        <v>575</v>
      </c>
      <c r="J521" s="536"/>
      <c r="K521" s="184"/>
      <c r="L521" s="294" t="s">
        <v>453</v>
      </c>
      <c r="M521" s="295" t="s">
        <v>3388</v>
      </c>
      <c r="N521" s="191"/>
      <c r="O521" s="192">
        <v>110.85</v>
      </c>
      <c r="P521" s="194"/>
      <c r="Q521" s="195">
        <f t="shared" ref="Q521:R521" si="584">(O521*24*3600*30/8)/100000</f>
        <v>359.154</v>
      </c>
      <c r="R521" s="195">
        <f t="shared" si="584"/>
        <v>0</v>
      </c>
      <c r="S521" s="200">
        <v>0.0</v>
      </c>
      <c r="T521" s="201">
        <f t="shared" si="14"/>
        <v>1</v>
      </c>
      <c r="U521" s="201">
        <v>0.99</v>
      </c>
      <c r="V521" s="182">
        <v>720.0</v>
      </c>
      <c r="W521" s="182">
        <f t="shared" si="3"/>
        <v>0</v>
      </c>
      <c r="X521" s="203" t="s">
        <v>291</v>
      </c>
      <c r="Y521" s="204">
        <v>3671171.0</v>
      </c>
      <c r="Z521" s="182"/>
      <c r="AA521" s="182"/>
      <c r="AB521" s="182"/>
      <c r="AC521" s="182"/>
      <c r="AD521" s="182"/>
      <c r="AE521" s="206">
        <f t="shared" si="151"/>
        <v>3671171</v>
      </c>
      <c r="AF521" s="207">
        <f t="shared" si="5"/>
        <v>3671171</v>
      </c>
      <c r="AG521" s="207">
        <v>5.1809448E7</v>
      </c>
      <c r="AH521" s="184"/>
      <c r="AI521" s="184"/>
      <c r="AJ521" s="390" t="s">
        <v>451</v>
      </c>
      <c r="AK521" s="38" t="s">
        <v>575</v>
      </c>
      <c r="AL521" s="38"/>
      <c r="AM521" s="38" t="str">
        <f t="shared" si="581"/>
        <v>#REF!</v>
      </c>
      <c r="AN521" s="38" t="str">
        <f t="shared" si="501"/>
        <v>#REF!</v>
      </c>
      <c r="AO521" s="42">
        <v>3671171.0</v>
      </c>
      <c r="AP521" s="215" t="b">
        <f t="shared" si="8"/>
        <v>1</v>
      </c>
      <c r="AQ521" s="211"/>
      <c r="AR521" s="216">
        <f t="shared" si="9"/>
        <v>0</v>
      </c>
      <c r="AS521" s="217">
        <f t="shared" si="10"/>
        <v>0</v>
      </c>
      <c r="AT521" s="218">
        <f t="shared" si="11"/>
        <v>0</v>
      </c>
      <c r="AU521" s="533"/>
      <c r="AV521" s="46"/>
      <c r="AW521" s="46"/>
      <c r="AX521" s="46"/>
      <c r="AY521" s="46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5"/>
      <c r="BU521" s="35"/>
      <c r="BV521" s="56"/>
      <c r="BW521" s="56"/>
      <c r="BX521" s="56"/>
      <c r="BY521" s="56"/>
      <c r="BZ521" s="56"/>
      <c r="CA521" s="56"/>
      <c r="CB521" s="56"/>
      <c r="CC521" s="56"/>
      <c r="CD521" s="56"/>
    </row>
    <row r="522" ht="22.5" customHeight="1">
      <c r="A522" s="170">
        <f t="shared" si="12"/>
        <v>517</v>
      </c>
      <c r="B522" s="173" t="s">
        <v>3040</v>
      </c>
      <c r="C522" s="182" t="str">
        <f t="array" ref="C522">_xlfn.XLOOKUP(G522,DATABASE!$A$2:$A$806,DATABASE!$B$2:$B$806)</f>
        <v>Kantor Fungsional Pemkab Pasuruan Komplek Perkantoran Raci, Jl. Raya Raci, Bangil, Pasuruan</v>
      </c>
      <c r="D522" s="184" t="str">
        <f t="array" ref="D522">_xlfn.XLOOKUP(G522,DATABASE!$A$2:$A$808,DATABASE!$C$2:$C$808)</f>
        <v>KANTOR FUNGSIONAL</v>
      </c>
      <c r="E522" s="184" t="s">
        <v>351</v>
      </c>
      <c r="F522" s="184" t="s">
        <v>243</v>
      </c>
      <c r="G522" s="184" t="s">
        <v>455</v>
      </c>
      <c r="H522" s="184">
        <v>202512.0</v>
      </c>
      <c r="I522" s="184" t="s">
        <v>461</v>
      </c>
      <c r="J522" s="182"/>
      <c r="K522" s="184"/>
      <c r="L522" s="294" t="s">
        <v>453</v>
      </c>
      <c r="M522" s="295" t="s">
        <v>3388</v>
      </c>
      <c r="N522" s="191"/>
      <c r="O522" s="192">
        <v>9.02</v>
      </c>
      <c r="P522" s="194"/>
      <c r="Q522" s="195">
        <f t="shared" ref="Q522:R522" si="585">(O522*24*3600*30/8)/100000</f>
        <v>29.2248</v>
      </c>
      <c r="R522" s="195">
        <f t="shared" si="585"/>
        <v>0</v>
      </c>
      <c r="S522" s="200">
        <v>0.0</v>
      </c>
      <c r="T522" s="201">
        <f t="shared" si="14"/>
        <v>1</v>
      </c>
      <c r="U522" s="201">
        <v>0.99</v>
      </c>
      <c r="V522" s="182">
        <v>720.0</v>
      </c>
      <c r="W522" s="182">
        <f t="shared" si="3"/>
        <v>0</v>
      </c>
      <c r="X522" s="203" t="s">
        <v>291</v>
      </c>
      <c r="Y522" s="204">
        <v>2319819.0</v>
      </c>
      <c r="Z522" s="182"/>
      <c r="AA522" s="182"/>
      <c r="AB522" s="182"/>
      <c r="AC522" s="182"/>
      <c r="AD522" s="182"/>
      <c r="AE522" s="206">
        <f t="shared" si="151"/>
        <v>2319819</v>
      </c>
      <c r="AF522" s="207">
        <f t="shared" si="5"/>
        <v>2319819</v>
      </c>
      <c r="AG522" s="184"/>
      <c r="AH522" s="184"/>
      <c r="AI522" s="184"/>
      <c r="AJ522" s="390" t="s">
        <v>455</v>
      </c>
      <c r="AK522" s="38" t="s">
        <v>461</v>
      </c>
      <c r="AL522" s="38"/>
      <c r="AM522" s="41" t="s">
        <v>461</v>
      </c>
      <c r="AN522" s="38" t="b">
        <f t="shared" si="501"/>
        <v>1</v>
      </c>
      <c r="AO522" s="42">
        <v>2319819.0</v>
      </c>
      <c r="AP522" s="215" t="b">
        <f t="shared" si="8"/>
        <v>1</v>
      </c>
      <c r="AQ522" s="211"/>
      <c r="AR522" s="216">
        <f t="shared" si="9"/>
        <v>0</v>
      </c>
      <c r="AS522" s="217">
        <f t="shared" si="10"/>
        <v>0</v>
      </c>
      <c r="AT522" s="218">
        <f t="shared" si="11"/>
        <v>0</v>
      </c>
      <c r="AU522" s="373"/>
      <c r="AV522" s="46"/>
      <c r="AW522" s="46"/>
      <c r="AX522" s="46"/>
      <c r="AY522" s="46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5"/>
      <c r="BU522" s="35"/>
      <c r="BV522" s="56"/>
      <c r="BW522" s="56"/>
      <c r="BX522" s="56"/>
      <c r="BY522" s="56"/>
      <c r="BZ522" s="56"/>
      <c r="CA522" s="56"/>
      <c r="CB522" s="56"/>
      <c r="CC522" s="56"/>
      <c r="CD522" s="56"/>
    </row>
    <row r="523" ht="22.5" customHeight="1">
      <c r="A523" s="170">
        <f t="shared" si="12"/>
        <v>518</v>
      </c>
      <c r="B523" s="173" t="s">
        <v>3040</v>
      </c>
      <c r="C523" s="182" t="str">
        <f t="array" ref="C523">_xlfn.XLOOKUP(G523,DATABASE!$A$2:$A$806,DATABASE!$B$2:$B$806)</f>
        <v>Samsat Online Capem Pandaan, Ruko Central Niaga BL E3 Pandaan</v>
      </c>
      <c r="D523" s="184" t="str">
        <f t="array" ref="D523">_xlfn.XLOOKUP(G523,DATABASE!$A$2:$A$808,DATABASE!$C$2:$C$808)</f>
        <v>SAMSAT ONLINE</v>
      </c>
      <c r="E523" s="184" t="s">
        <v>351</v>
      </c>
      <c r="F523" s="184" t="s">
        <v>243</v>
      </c>
      <c r="G523" s="184" t="s">
        <v>1898</v>
      </c>
      <c r="H523" s="184">
        <v>202512.0</v>
      </c>
      <c r="I523" s="184" t="s">
        <v>480</v>
      </c>
      <c r="J523" s="182"/>
      <c r="K523" s="184"/>
      <c r="L523" s="294" t="s">
        <v>1900</v>
      </c>
      <c r="M523" s="295" t="s">
        <v>3046</v>
      </c>
      <c r="N523" s="191"/>
      <c r="O523" s="192">
        <v>0.12562</v>
      </c>
      <c r="P523" s="194"/>
      <c r="Q523" s="195">
        <f t="shared" ref="Q523:R523" si="586">(O523*24*3600*30/8)/100000</f>
        <v>0.4070088</v>
      </c>
      <c r="R523" s="195">
        <f t="shared" si="586"/>
        <v>0</v>
      </c>
      <c r="S523" s="200">
        <v>0.0</v>
      </c>
      <c r="T523" s="201">
        <f t="shared" si="14"/>
        <v>1</v>
      </c>
      <c r="U523" s="201">
        <v>0.99</v>
      </c>
      <c r="V523" s="182">
        <v>720.0</v>
      </c>
      <c r="W523" s="182">
        <f t="shared" si="3"/>
        <v>0</v>
      </c>
      <c r="X523" s="203" t="s">
        <v>291</v>
      </c>
      <c r="Y523" s="204">
        <v>1950000.0</v>
      </c>
      <c r="Z523" s="182"/>
      <c r="AA523" s="182"/>
      <c r="AB523" s="182"/>
      <c r="AC523" s="182"/>
      <c r="AD523" s="182"/>
      <c r="AE523" s="206">
        <f t="shared" si="151"/>
        <v>1950000</v>
      </c>
      <c r="AF523" s="207">
        <f t="shared" si="5"/>
        <v>1950000</v>
      </c>
      <c r="AG523" s="184"/>
      <c r="AH523" s="184"/>
      <c r="AI523" s="184"/>
      <c r="AJ523" s="390" t="s">
        <v>1898</v>
      </c>
      <c r="AK523" s="38" t="s">
        <v>480</v>
      </c>
      <c r="AL523" s="38"/>
      <c r="AM523" s="38" t="str">
        <f>VLOOKUP(AJ523,'[1]Master Jaringan Des 2025(792)'!$D$2:$E$795,2,0)</f>
        <v>#REF!</v>
      </c>
      <c r="AN523" s="38" t="str">
        <f t="shared" si="501"/>
        <v>#REF!</v>
      </c>
      <c r="AO523" s="42">
        <v>1950000.0</v>
      </c>
      <c r="AP523" s="215" t="b">
        <f t="shared" si="8"/>
        <v>1</v>
      </c>
      <c r="AQ523" s="211"/>
      <c r="AR523" s="216">
        <f t="shared" si="9"/>
        <v>0</v>
      </c>
      <c r="AS523" s="217">
        <f t="shared" si="10"/>
        <v>0</v>
      </c>
      <c r="AT523" s="218">
        <f t="shared" si="11"/>
        <v>0</v>
      </c>
      <c r="AU523" s="373"/>
      <c r="AV523" s="46"/>
      <c r="AW523" s="46"/>
      <c r="AX523" s="46"/>
      <c r="AY523" s="46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5"/>
      <c r="BU523" s="35"/>
      <c r="BV523" s="56"/>
      <c r="BW523" s="56"/>
      <c r="BX523" s="56"/>
      <c r="BY523" s="56"/>
      <c r="BZ523" s="56"/>
      <c r="CA523" s="56"/>
      <c r="CB523" s="56"/>
      <c r="CC523" s="56"/>
      <c r="CD523" s="56"/>
    </row>
    <row r="524" ht="22.5" customHeight="1">
      <c r="A524" s="170">
        <f t="shared" si="12"/>
        <v>519</v>
      </c>
      <c r="B524" s="173" t="s">
        <v>3040</v>
      </c>
      <c r="C524" s="182" t="str">
        <f t="array" ref="C524">_xlfn.XLOOKUP(G524,DATABASE!$A$2:$A$806,DATABASE!$B$2:$B$806)</f>
        <v>Kantor Kas Nongkojajar, Pasar Wonosari, Tutur 05 Pasuruan</v>
      </c>
      <c r="D524" s="184" t="str">
        <f t="array" ref="D524">_xlfn.XLOOKUP(G524,DATABASE!$A$2:$A$808,DATABASE!$C$2:$C$808)</f>
        <v>KANTOR KAS</v>
      </c>
      <c r="E524" s="184" t="s">
        <v>351</v>
      </c>
      <c r="F524" s="184" t="s">
        <v>243</v>
      </c>
      <c r="G524" s="184" t="s">
        <v>1902</v>
      </c>
      <c r="H524" s="184">
        <v>202512.0</v>
      </c>
      <c r="I524" s="184" t="s">
        <v>461</v>
      </c>
      <c r="J524" s="182"/>
      <c r="K524" s="184"/>
      <c r="L524" s="294" t="s">
        <v>1900</v>
      </c>
      <c r="M524" s="295" t="s">
        <v>3046</v>
      </c>
      <c r="N524" s="191"/>
      <c r="O524" s="192">
        <v>5.15</v>
      </c>
      <c r="P524" s="194"/>
      <c r="Q524" s="195">
        <f t="shared" ref="Q524:R524" si="587">(O524*24*3600*30/8)/100000</f>
        <v>16.686</v>
      </c>
      <c r="R524" s="195">
        <f t="shared" si="587"/>
        <v>0</v>
      </c>
      <c r="S524" s="200">
        <v>0.0</v>
      </c>
      <c r="T524" s="201">
        <f t="shared" si="14"/>
        <v>1</v>
      </c>
      <c r="U524" s="201">
        <v>0.99</v>
      </c>
      <c r="V524" s="182">
        <v>720.0</v>
      </c>
      <c r="W524" s="182">
        <f t="shared" si="3"/>
        <v>0</v>
      </c>
      <c r="X524" s="203" t="s">
        <v>291</v>
      </c>
      <c r="Y524" s="204">
        <v>2319819.0</v>
      </c>
      <c r="Z524" s="182"/>
      <c r="AA524" s="182"/>
      <c r="AB524" s="182"/>
      <c r="AC524" s="182"/>
      <c r="AD524" s="182"/>
      <c r="AE524" s="206">
        <f t="shared" si="151"/>
        <v>2319819</v>
      </c>
      <c r="AF524" s="207">
        <f t="shared" si="5"/>
        <v>2319819</v>
      </c>
      <c r="AG524" s="184"/>
      <c r="AH524" s="184"/>
      <c r="AI524" s="184"/>
      <c r="AJ524" s="390" t="s">
        <v>1902</v>
      </c>
      <c r="AK524" s="38" t="s">
        <v>461</v>
      </c>
      <c r="AL524" s="38"/>
      <c r="AM524" s="41" t="s">
        <v>461</v>
      </c>
      <c r="AN524" s="38" t="b">
        <f t="shared" si="501"/>
        <v>1</v>
      </c>
      <c r="AO524" s="42">
        <v>2319819.0</v>
      </c>
      <c r="AP524" s="215" t="b">
        <f t="shared" si="8"/>
        <v>1</v>
      </c>
      <c r="AQ524" s="211"/>
      <c r="AR524" s="216">
        <f t="shared" si="9"/>
        <v>0</v>
      </c>
      <c r="AS524" s="217">
        <f t="shared" si="10"/>
        <v>0</v>
      </c>
      <c r="AT524" s="218">
        <f t="shared" si="11"/>
        <v>0</v>
      </c>
      <c r="AU524" s="373"/>
      <c r="AV524" s="46"/>
      <c r="AW524" s="46"/>
      <c r="AX524" s="46"/>
      <c r="AY524" s="46"/>
      <c r="AZ524" s="35"/>
      <c r="BA524" s="35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35"/>
      <c r="BU524" s="35"/>
      <c r="BV524" s="56"/>
      <c r="BW524" s="56"/>
      <c r="BX524" s="56"/>
      <c r="BY524" s="56"/>
      <c r="BZ524" s="56"/>
      <c r="CA524" s="56"/>
      <c r="CB524" s="56"/>
      <c r="CC524" s="56"/>
      <c r="CD524" s="56"/>
    </row>
    <row r="525" ht="22.5" customHeight="1">
      <c r="A525" s="170">
        <f t="shared" si="12"/>
        <v>520</v>
      </c>
      <c r="B525" s="173" t="s">
        <v>3040</v>
      </c>
      <c r="C525" s="182" t="str">
        <f t="array" ref="C525">_xlfn.XLOOKUP(G525,DATABASE!$A$2:$A$806,DATABASE!$B$2:$B$806)</f>
        <v>Capem Purwosari, Jl. Raya Purwosari 75A</v>
      </c>
      <c r="D525" s="184" t="str">
        <f t="array" ref="D525">_xlfn.XLOOKUP(G525,DATABASE!$A$2:$A$808,DATABASE!$C$2:$C$808)</f>
        <v>CAPEM</v>
      </c>
      <c r="E525" s="184" t="s">
        <v>351</v>
      </c>
      <c r="F525" s="184" t="s">
        <v>243</v>
      </c>
      <c r="G525" s="184" t="s">
        <v>744</v>
      </c>
      <c r="H525" s="184">
        <v>202512.0</v>
      </c>
      <c r="I525" s="184" t="s">
        <v>753</v>
      </c>
      <c r="J525" s="182"/>
      <c r="K525" s="184"/>
      <c r="L525" s="294" t="s">
        <v>746</v>
      </c>
      <c r="M525" s="295" t="s">
        <v>3389</v>
      </c>
      <c r="N525" s="191"/>
      <c r="O525" s="192">
        <v>26.45</v>
      </c>
      <c r="P525" s="194"/>
      <c r="Q525" s="195">
        <f t="shared" ref="Q525:R525" si="588">(O525*24*3600*30/8)/100000</f>
        <v>85.698</v>
      </c>
      <c r="R525" s="195">
        <f t="shared" si="588"/>
        <v>0</v>
      </c>
      <c r="S525" s="200">
        <v>0.0</v>
      </c>
      <c r="T525" s="201">
        <f t="shared" si="14"/>
        <v>1</v>
      </c>
      <c r="U525" s="201">
        <v>0.99</v>
      </c>
      <c r="V525" s="182">
        <v>720.0</v>
      </c>
      <c r="W525" s="182">
        <f t="shared" si="3"/>
        <v>0</v>
      </c>
      <c r="X525" s="203" t="s">
        <v>291</v>
      </c>
      <c r="Y525" s="204">
        <v>2792792.0</v>
      </c>
      <c r="Z525" s="182"/>
      <c r="AA525" s="182"/>
      <c r="AB525" s="182"/>
      <c r="AC525" s="182"/>
      <c r="AD525" s="182"/>
      <c r="AE525" s="206">
        <f t="shared" si="151"/>
        <v>2792792</v>
      </c>
      <c r="AF525" s="207">
        <f t="shared" si="5"/>
        <v>2792792</v>
      </c>
      <c r="AG525" s="184"/>
      <c r="AH525" s="184"/>
      <c r="AI525" s="184"/>
      <c r="AJ525" s="390" t="s">
        <v>744</v>
      </c>
      <c r="AK525" s="38" t="s">
        <v>753</v>
      </c>
      <c r="AL525" s="38"/>
      <c r="AM525" s="38" t="str">
        <f t="shared" ref="AM525:AM527" si="590">VLOOKUP(AJ525,'[1]Master Jaringan Des 2025(792)'!$D$2:$E$795,2,0)</f>
        <v>#REF!</v>
      </c>
      <c r="AN525" s="38" t="str">
        <f t="shared" si="501"/>
        <v>#REF!</v>
      </c>
      <c r="AO525" s="42">
        <v>2792792.0</v>
      </c>
      <c r="AP525" s="215" t="b">
        <f t="shared" si="8"/>
        <v>1</v>
      </c>
      <c r="AQ525" s="211"/>
      <c r="AR525" s="216">
        <f t="shared" si="9"/>
        <v>0</v>
      </c>
      <c r="AS525" s="217">
        <f t="shared" si="10"/>
        <v>0</v>
      </c>
      <c r="AT525" s="218">
        <f t="shared" si="11"/>
        <v>0</v>
      </c>
      <c r="AU525" s="373"/>
      <c r="AV525" s="46"/>
      <c r="AW525" s="46"/>
      <c r="AX525" s="46"/>
      <c r="AY525" s="46"/>
      <c r="AZ525" s="35"/>
      <c r="BA525" s="35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35"/>
      <c r="BU525" s="35"/>
      <c r="BV525" s="56"/>
      <c r="BW525" s="56"/>
      <c r="BX525" s="56"/>
      <c r="BY525" s="56"/>
      <c r="BZ525" s="56"/>
      <c r="CA525" s="56"/>
      <c r="CB525" s="56"/>
      <c r="CC525" s="56"/>
      <c r="CD525" s="56"/>
    </row>
    <row r="526" ht="22.5" customHeight="1">
      <c r="A526" s="170">
        <f t="shared" si="12"/>
        <v>521</v>
      </c>
      <c r="B526" s="173" t="s">
        <v>3040</v>
      </c>
      <c r="C526" s="182" t="str">
        <f t="array" ref="C526">_xlfn.XLOOKUP(G526,DATABASE!$A$2:$A$806,DATABASE!$B$2:$B$806)</f>
        <v>PBB Online Pemkot, Jl.Alun-Alun Utara 6 Pasuruan</v>
      </c>
      <c r="D526" s="184" t="str">
        <f t="array" ref="D526">_xlfn.XLOOKUP(G526,DATABASE!$A$2:$A$808,DATABASE!$C$2:$C$808)</f>
        <v>PBB</v>
      </c>
      <c r="E526" s="184" t="s">
        <v>351</v>
      </c>
      <c r="F526" s="184" t="s">
        <v>243</v>
      </c>
      <c r="G526" s="184" t="s">
        <v>2769</v>
      </c>
      <c r="H526" s="184">
        <v>202512.0</v>
      </c>
      <c r="I526" s="184" t="s">
        <v>461</v>
      </c>
      <c r="J526" s="182"/>
      <c r="K526" s="184"/>
      <c r="L526" s="294" t="s">
        <v>2771</v>
      </c>
      <c r="M526" s="295" t="s">
        <v>3390</v>
      </c>
      <c r="N526" s="191"/>
      <c r="O526" s="192">
        <v>7.94</v>
      </c>
      <c r="P526" s="194"/>
      <c r="Q526" s="195">
        <f t="shared" ref="Q526:R526" si="589">(O526*24*3600*30/8)/100000</f>
        <v>25.7256</v>
      </c>
      <c r="R526" s="195">
        <f t="shared" si="589"/>
        <v>0</v>
      </c>
      <c r="S526" s="200">
        <v>0.0</v>
      </c>
      <c r="T526" s="201">
        <f t="shared" si="14"/>
        <v>1</v>
      </c>
      <c r="U526" s="201">
        <v>0.99</v>
      </c>
      <c r="V526" s="182">
        <v>720.0</v>
      </c>
      <c r="W526" s="182">
        <f t="shared" si="3"/>
        <v>0</v>
      </c>
      <c r="X526" s="203" t="s">
        <v>291</v>
      </c>
      <c r="Y526" s="204">
        <v>2319819.0</v>
      </c>
      <c r="Z526" s="182"/>
      <c r="AA526" s="182"/>
      <c r="AB526" s="182"/>
      <c r="AC526" s="182"/>
      <c r="AD526" s="182"/>
      <c r="AE526" s="206">
        <f t="shared" si="151"/>
        <v>2319819</v>
      </c>
      <c r="AF526" s="207">
        <f t="shared" si="5"/>
        <v>2319819</v>
      </c>
      <c r="AG526" s="184"/>
      <c r="AH526" s="184"/>
      <c r="AI526" s="184"/>
      <c r="AJ526" s="390" t="s">
        <v>2769</v>
      </c>
      <c r="AK526" s="38" t="s">
        <v>461</v>
      </c>
      <c r="AL526" s="38"/>
      <c r="AM526" s="38" t="str">
        <f t="shared" si="590"/>
        <v>#REF!</v>
      </c>
      <c r="AN526" s="38" t="str">
        <f t="shared" si="501"/>
        <v>#REF!</v>
      </c>
      <c r="AO526" s="42">
        <v>2319819.0</v>
      </c>
      <c r="AP526" s="215" t="b">
        <f t="shared" si="8"/>
        <v>1</v>
      </c>
      <c r="AQ526" s="211"/>
      <c r="AR526" s="216">
        <f t="shared" si="9"/>
        <v>0</v>
      </c>
      <c r="AS526" s="217">
        <f t="shared" si="10"/>
        <v>0</v>
      </c>
      <c r="AT526" s="218">
        <f t="shared" si="11"/>
        <v>0</v>
      </c>
      <c r="AU526" s="373"/>
      <c r="AV526" s="46"/>
      <c r="AW526" s="46"/>
      <c r="AX526" s="46"/>
      <c r="AY526" s="46"/>
      <c r="AZ526" s="35"/>
      <c r="BA526" s="35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35"/>
      <c r="BU526" s="35"/>
      <c r="BV526" s="56"/>
      <c r="BW526" s="56"/>
      <c r="BX526" s="56"/>
      <c r="BY526" s="56"/>
      <c r="BZ526" s="56"/>
      <c r="CA526" s="56"/>
      <c r="CB526" s="56"/>
      <c r="CC526" s="56"/>
      <c r="CD526" s="56"/>
    </row>
    <row r="527" ht="22.5" customHeight="1">
      <c r="A527" s="170">
        <f t="shared" si="12"/>
        <v>522</v>
      </c>
      <c r="B527" s="173" t="s">
        <v>3040</v>
      </c>
      <c r="C527" s="182" t="str">
        <f t="array" ref="C527">_xlfn.XLOOKUP(G527,DATABASE!$A$2:$A$806,DATABASE!$B$2:$B$806)</f>
        <v>ATM Two-M, Jl. Pang.Sudirman 130 Pasuruan</v>
      </c>
      <c r="D527" s="184" t="str">
        <f t="array" ref="D527">_xlfn.XLOOKUP(G527,DATABASE!$A$2:$A$808,DATABASE!$C$2:$C$808)</f>
        <v>ATM</v>
      </c>
      <c r="E527" s="184" t="s">
        <v>351</v>
      </c>
      <c r="F527" s="184" t="s">
        <v>243</v>
      </c>
      <c r="G527" s="184" t="s">
        <v>2832</v>
      </c>
      <c r="H527" s="184">
        <v>202512.0</v>
      </c>
      <c r="I527" s="184" t="s">
        <v>1258</v>
      </c>
      <c r="J527" s="182"/>
      <c r="K527" s="184"/>
      <c r="L527" s="294" t="s">
        <v>2834</v>
      </c>
      <c r="M527" s="295" t="s">
        <v>3391</v>
      </c>
      <c r="N527" s="191"/>
      <c r="O527" s="192">
        <v>1.02595</v>
      </c>
      <c r="P527" s="194"/>
      <c r="Q527" s="195">
        <f t="shared" ref="Q527:R527" si="591">(O527*24*3600*30/8)/100000</f>
        <v>3.324078</v>
      </c>
      <c r="R527" s="195">
        <f t="shared" si="591"/>
        <v>0</v>
      </c>
      <c r="S527" s="200">
        <v>0.0</v>
      </c>
      <c r="T527" s="201">
        <f t="shared" si="14"/>
        <v>1</v>
      </c>
      <c r="U527" s="201">
        <v>0.99</v>
      </c>
      <c r="V527" s="182">
        <v>720.0</v>
      </c>
      <c r="W527" s="182">
        <f t="shared" si="3"/>
        <v>0</v>
      </c>
      <c r="X527" s="203" t="s">
        <v>291</v>
      </c>
      <c r="Y527" s="204">
        <v>1300000.0</v>
      </c>
      <c r="Z527" s="182"/>
      <c r="AA527" s="182"/>
      <c r="AB527" s="182"/>
      <c r="AC527" s="182"/>
      <c r="AD527" s="182"/>
      <c r="AE527" s="206">
        <f t="shared" si="151"/>
        <v>1300000</v>
      </c>
      <c r="AF527" s="207">
        <f t="shared" si="5"/>
        <v>1300000</v>
      </c>
      <c r="AG527" s="184"/>
      <c r="AH527" s="184"/>
      <c r="AI527" s="184"/>
      <c r="AJ527" s="390" t="s">
        <v>2832</v>
      </c>
      <c r="AK527" s="38" t="s">
        <v>1258</v>
      </c>
      <c r="AL527" s="38"/>
      <c r="AM527" s="38" t="str">
        <f t="shared" si="590"/>
        <v>#REF!</v>
      </c>
      <c r="AN527" s="38" t="str">
        <f t="shared" si="501"/>
        <v>#REF!</v>
      </c>
      <c r="AO527" s="42">
        <v>1300000.0</v>
      </c>
      <c r="AP527" s="215" t="b">
        <f t="shared" si="8"/>
        <v>1</v>
      </c>
      <c r="AQ527" s="211"/>
      <c r="AR527" s="216">
        <f t="shared" si="9"/>
        <v>0</v>
      </c>
      <c r="AS527" s="217">
        <f t="shared" si="10"/>
        <v>0</v>
      </c>
      <c r="AT527" s="218">
        <f t="shared" si="11"/>
        <v>0</v>
      </c>
      <c r="AU527" s="373"/>
      <c r="AV527" s="46"/>
      <c r="AW527" s="46"/>
      <c r="AX527" s="46"/>
      <c r="AY527" s="46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5"/>
      <c r="BU527" s="35"/>
      <c r="BV527" s="56"/>
      <c r="BW527" s="56"/>
      <c r="BX527" s="56"/>
      <c r="BY527" s="56"/>
      <c r="BZ527" s="56"/>
      <c r="CA527" s="56"/>
      <c r="CB527" s="56"/>
      <c r="CC527" s="56"/>
      <c r="CD527" s="56"/>
    </row>
    <row r="528" ht="22.5" customHeight="1">
      <c r="A528" s="170">
        <f t="shared" si="12"/>
        <v>523</v>
      </c>
      <c r="B528" s="173" t="s">
        <v>3040</v>
      </c>
      <c r="C528" s="182" t="str">
        <f t="array" ref="C528">_xlfn.XLOOKUP(G528,DATABASE!$A$2:$A$806,DATABASE!$B$2:$B$806)</f>
        <v>ATM SMPN 1 Beji , Jl. Wicaksono No. 22, Bangle, Gn. Gangsir, Kec Beji, Pasuruan</v>
      </c>
      <c r="D528" s="184" t="str">
        <f t="array" ref="D528">_xlfn.XLOOKUP(G528,DATABASE!$A$2:$A$808,DATABASE!$C$2:$C$808)</f>
        <v>ATM</v>
      </c>
      <c r="E528" s="184" t="s">
        <v>351</v>
      </c>
      <c r="F528" s="184" t="s">
        <v>243</v>
      </c>
      <c r="G528" s="184" t="s">
        <v>1214</v>
      </c>
      <c r="H528" s="184">
        <v>202512.0</v>
      </c>
      <c r="I528" s="184" t="s">
        <v>1258</v>
      </c>
      <c r="J528" s="182"/>
      <c r="K528" s="184"/>
      <c r="L528" s="294" t="s">
        <v>1216</v>
      </c>
      <c r="M528" s="295" t="s">
        <v>3392</v>
      </c>
      <c r="N528" s="191"/>
      <c r="O528" s="192">
        <v>32.01</v>
      </c>
      <c r="P528" s="194"/>
      <c r="Q528" s="195">
        <f t="shared" ref="Q528:R528" si="592">(O528*24*3600*30/8)/100000</f>
        <v>103.7124</v>
      </c>
      <c r="R528" s="195">
        <f t="shared" si="592"/>
        <v>0</v>
      </c>
      <c r="S528" s="376">
        <v>0.5</v>
      </c>
      <c r="T528" s="201">
        <f t="shared" si="14"/>
        <v>0.9993055556</v>
      </c>
      <c r="U528" s="201">
        <v>0.99</v>
      </c>
      <c r="V528" s="182">
        <v>720.0</v>
      </c>
      <c r="W528" s="182">
        <f t="shared" si="3"/>
        <v>0</v>
      </c>
      <c r="X528" s="203" t="s">
        <v>291</v>
      </c>
      <c r="Y528" s="204">
        <v>1300000.0</v>
      </c>
      <c r="Z528" s="182"/>
      <c r="AA528" s="182"/>
      <c r="AB528" s="182"/>
      <c r="AC528" s="182"/>
      <c r="AD528" s="182"/>
      <c r="AE528" s="206">
        <f t="shared" si="151"/>
        <v>1300000</v>
      </c>
      <c r="AF528" s="207">
        <f t="shared" si="5"/>
        <v>1300000</v>
      </c>
      <c r="AG528" s="184"/>
      <c r="AH528" s="184"/>
      <c r="AI528" s="184"/>
      <c r="AJ528" s="390" t="s">
        <v>1214</v>
      </c>
      <c r="AK528" s="38" t="s">
        <v>1258</v>
      </c>
      <c r="AL528" s="38"/>
      <c r="AM528" s="41" t="s">
        <v>1258</v>
      </c>
      <c r="AN528" s="38" t="b">
        <f t="shared" si="501"/>
        <v>1</v>
      </c>
      <c r="AO528" s="42">
        <v>1300000.0</v>
      </c>
      <c r="AP528" s="215" t="b">
        <f t="shared" si="8"/>
        <v>1</v>
      </c>
      <c r="AQ528" s="211"/>
      <c r="AR528" s="216">
        <f t="shared" si="9"/>
        <v>0</v>
      </c>
      <c r="AS528" s="217">
        <f t="shared" si="10"/>
        <v>0</v>
      </c>
      <c r="AT528" s="218">
        <f t="shared" si="11"/>
        <v>0</v>
      </c>
      <c r="AU528" s="373" t="s">
        <v>2952</v>
      </c>
      <c r="AV528" s="46"/>
      <c r="AW528" s="46"/>
      <c r="AX528" s="46"/>
      <c r="AY528" s="46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5"/>
      <c r="BU528" s="35"/>
      <c r="BV528" s="56"/>
      <c r="BW528" s="56"/>
      <c r="BX528" s="56"/>
      <c r="BY528" s="56"/>
      <c r="BZ528" s="56"/>
      <c r="CA528" s="56"/>
      <c r="CB528" s="56"/>
      <c r="CC528" s="56"/>
      <c r="CD528" s="56"/>
    </row>
    <row r="529" ht="22.5" customHeight="1">
      <c r="A529" s="170">
        <f t="shared" si="12"/>
        <v>524</v>
      </c>
      <c r="B529" s="173" t="s">
        <v>3040</v>
      </c>
      <c r="C529" s="182" t="str">
        <f t="array" ref="C529">_xlfn.XLOOKUP(G529,DATABASE!$A$2:$A$806,DATABASE!$B$2:$B$806)</f>
        <v>Capem Kejapanan Ruko JTC, Jl. Melikan Kejapanan, Pasuruan</v>
      </c>
      <c r="D529" s="184" t="str">
        <f t="array" ref="D529">_xlfn.XLOOKUP(G529,DATABASE!$A$2:$A$808,DATABASE!$C$2:$C$808)</f>
        <v>CAPEM</v>
      </c>
      <c r="E529" s="184" t="s">
        <v>351</v>
      </c>
      <c r="F529" s="184" t="s">
        <v>243</v>
      </c>
      <c r="G529" s="184" t="s">
        <v>1218</v>
      </c>
      <c r="H529" s="184">
        <v>202512.0</v>
      </c>
      <c r="I529" s="184" t="s">
        <v>753</v>
      </c>
      <c r="J529" s="182"/>
      <c r="K529" s="184"/>
      <c r="L529" s="294" t="s">
        <v>1216</v>
      </c>
      <c r="M529" s="295" t="s">
        <v>3392</v>
      </c>
      <c r="N529" s="191"/>
      <c r="O529" s="192">
        <v>17.93</v>
      </c>
      <c r="P529" s="194"/>
      <c r="Q529" s="195">
        <f t="shared" ref="Q529:R529" si="593">(O529*24*3600*30/8)/100000</f>
        <v>58.0932</v>
      </c>
      <c r="R529" s="195">
        <f t="shared" si="593"/>
        <v>0</v>
      </c>
      <c r="S529" s="200">
        <v>0.0</v>
      </c>
      <c r="T529" s="201">
        <f t="shared" si="14"/>
        <v>1</v>
      </c>
      <c r="U529" s="201">
        <v>0.99</v>
      </c>
      <c r="V529" s="182">
        <v>720.0</v>
      </c>
      <c r="W529" s="182">
        <f t="shared" si="3"/>
        <v>0</v>
      </c>
      <c r="X529" s="203" t="s">
        <v>291</v>
      </c>
      <c r="Y529" s="204">
        <v>2792792.0</v>
      </c>
      <c r="Z529" s="182"/>
      <c r="AA529" s="182"/>
      <c r="AB529" s="182"/>
      <c r="AC529" s="182"/>
      <c r="AD529" s="182"/>
      <c r="AE529" s="206">
        <f t="shared" si="151"/>
        <v>2792792</v>
      </c>
      <c r="AF529" s="207">
        <f t="shared" si="5"/>
        <v>2792792</v>
      </c>
      <c r="AG529" s="184"/>
      <c r="AH529" s="184"/>
      <c r="AI529" s="184"/>
      <c r="AJ529" s="390" t="s">
        <v>1218</v>
      </c>
      <c r="AK529" s="38" t="s">
        <v>753</v>
      </c>
      <c r="AL529" s="38"/>
      <c r="AM529" s="38" t="str">
        <f t="shared" ref="AM529:AM534" si="595">VLOOKUP(AJ529,'[1]Master Jaringan Des 2025(792)'!$D$2:$E$795,2,0)</f>
        <v>#REF!</v>
      </c>
      <c r="AN529" s="38" t="str">
        <f t="shared" si="501"/>
        <v>#REF!</v>
      </c>
      <c r="AO529" s="42">
        <v>2792792.0</v>
      </c>
      <c r="AP529" s="215" t="b">
        <f t="shared" si="8"/>
        <v>1</v>
      </c>
      <c r="AQ529" s="211"/>
      <c r="AR529" s="216">
        <f t="shared" si="9"/>
        <v>0</v>
      </c>
      <c r="AS529" s="217">
        <f t="shared" si="10"/>
        <v>0</v>
      </c>
      <c r="AT529" s="218">
        <f t="shared" si="11"/>
        <v>0</v>
      </c>
      <c r="AU529" s="373"/>
      <c r="AV529" s="46"/>
      <c r="AW529" s="46"/>
      <c r="AX529" s="46"/>
      <c r="AY529" s="46"/>
      <c r="AZ529" s="35"/>
      <c r="BA529" s="35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35"/>
      <c r="BU529" s="35"/>
      <c r="BV529" s="56"/>
      <c r="BW529" s="56"/>
      <c r="BX529" s="56"/>
      <c r="BY529" s="56"/>
      <c r="BZ529" s="56"/>
      <c r="CA529" s="56"/>
      <c r="CB529" s="56"/>
      <c r="CC529" s="56"/>
      <c r="CD529" s="56"/>
    </row>
    <row r="530" ht="22.5" customHeight="1">
      <c r="A530" s="170">
        <f t="shared" si="12"/>
        <v>525</v>
      </c>
      <c r="B530" s="173" t="s">
        <v>3040</v>
      </c>
      <c r="C530" s="182" t="str">
        <f t="array" ref="C530">_xlfn.XLOOKUP(G530,DATABASE!$A$2:$A$806,DATABASE!$B$2:$B$806)</f>
        <v>Capem Nguling, Jl Raya Nguling No. 95, Pasuruan</v>
      </c>
      <c r="D530" s="184" t="str">
        <f t="array" ref="D530">_xlfn.XLOOKUP(G530,DATABASE!$A$2:$A$808,DATABASE!$C$2:$C$808)</f>
        <v>CAPEM</v>
      </c>
      <c r="E530" s="184" t="s">
        <v>351</v>
      </c>
      <c r="F530" s="184" t="s">
        <v>243</v>
      </c>
      <c r="G530" s="184" t="s">
        <v>1351</v>
      </c>
      <c r="H530" s="184">
        <v>202512.0</v>
      </c>
      <c r="I530" s="184" t="s">
        <v>753</v>
      </c>
      <c r="J530" s="182"/>
      <c r="K530" s="184"/>
      <c r="L530" s="294" t="s">
        <v>1353</v>
      </c>
      <c r="M530" s="303">
        <v>42251.0</v>
      </c>
      <c r="N530" s="191"/>
      <c r="O530" s="192">
        <v>12.92</v>
      </c>
      <c r="P530" s="194"/>
      <c r="Q530" s="195">
        <f t="shared" ref="Q530:R530" si="594">(O530*24*3600*30/8)/100000</f>
        <v>41.8608</v>
      </c>
      <c r="R530" s="195">
        <f t="shared" si="594"/>
        <v>0</v>
      </c>
      <c r="S530" s="200">
        <v>0.0</v>
      </c>
      <c r="T530" s="201">
        <f t="shared" si="14"/>
        <v>1</v>
      </c>
      <c r="U530" s="201">
        <v>0.99</v>
      </c>
      <c r="V530" s="182">
        <v>720.0</v>
      </c>
      <c r="W530" s="182">
        <f t="shared" si="3"/>
        <v>0</v>
      </c>
      <c r="X530" s="203" t="s">
        <v>291</v>
      </c>
      <c r="Y530" s="204">
        <v>2792792.0</v>
      </c>
      <c r="Z530" s="182"/>
      <c r="AA530" s="182"/>
      <c r="AB530" s="182"/>
      <c r="AC530" s="182"/>
      <c r="AD530" s="182"/>
      <c r="AE530" s="206">
        <f t="shared" si="151"/>
        <v>2792792</v>
      </c>
      <c r="AF530" s="207">
        <f t="shared" si="5"/>
        <v>2792792</v>
      </c>
      <c r="AG530" s="184"/>
      <c r="AH530" s="184"/>
      <c r="AI530" s="184"/>
      <c r="AJ530" s="390" t="s">
        <v>1351</v>
      </c>
      <c r="AK530" s="38" t="s">
        <v>753</v>
      </c>
      <c r="AL530" s="38"/>
      <c r="AM530" s="38" t="str">
        <f t="shared" si="595"/>
        <v>#REF!</v>
      </c>
      <c r="AN530" s="38" t="str">
        <f t="shared" si="501"/>
        <v>#REF!</v>
      </c>
      <c r="AO530" s="42">
        <v>2792792.0</v>
      </c>
      <c r="AP530" s="215" t="b">
        <f t="shared" si="8"/>
        <v>1</v>
      </c>
      <c r="AQ530" s="211"/>
      <c r="AR530" s="216">
        <f t="shared" si="9"/>
        <v>0</v>
      </c>
      <c r="AS530" s="217">
        <f t="shared" si="10"/>
        <v>0</v>
      </c>
      <c r="AT530" s="218">
        <f t="shared" si="11"/>
        <v>0</v>
      </c>
      <c r="AU530" s="373"/>
      <c r="AV530" s="46"/>
      <c r="AW530" s="46"/>
      <c r="AX530" s="46"/>
      <c r="AY530" s="46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35"/>
      <c r="BU530" s="35"/>
      <c r="BV530" s="56"/>
      <c r="BW530" s="56"/>
      <c r="BX530" s="56"/>
      <c r="BY530" s="56"/>
      <c r="BZ530" s="56"/>
      <c r="CA530" s="56"/>
      <c r="CB530" s="56"/>
      <c r="CC530" s="56"/>
      <c r="CD530" s="56"/>
    </row>
    <row r="531" ht="22.5" customHeight="1">
      <c r="A531" s="170">
        <f t="shared" si="12"/>
        <v>526</v>
      </c>
      <c r="B531" s="173" t="s">
        <v>3040</v>
      </c>
      <c r="C531" s="182" t="str">
        <f t="array" ref="C531">_xlfn.XLOOKUP(G531,DATABASE!$A$2:$A$806,DATABASE!$B$2:$B$806)</f>
        <v>Capem Ngopak, Jl Raya Ngopak No. 65 Ngopak, Pasuruan</v>
      </c>
      <c r="D531" s="184" t="str">
        <f t="array" ref="D531">_xlfn.XLOOKUP(G531,DATABASE!$A$2:$A$808,DATABASE!$C$2:$C$808)</f>
        <v>CAPEM</v>
      </c>
      <c r="E531" s="184" t="s">
        <v>351</v>
      </c>
      <c r="F531" s="184" t="s">
        <v>243</v>
      </c>
      <c r="G531" s="184" t="s">
        <v>1537</v>
      </c>
      <c r="H531" s="184">
        <v>202512.0</v>
      </c>
      <c r="I531" s="184" t="s">
        <v>753</v>
      </c>
      <c r="J531" s="182"/>
      <c r="K531" s="184"/>
      <c r="L531" s="294" t="s">
        <v>1539</v>
      </c>
      <c r="M531" s="303">
        <v>42156.0</v>
      </c>
      <c r="N531" s="191"/>
      <c r="O531" s="192">
        <v>20.66</v>
      </c>
      <c r="P531" s="194"/>
      <c r="Q531" s="195">
        <f t="shared" ref="Q531:R531" si="596">(O531*24*3600*30/8)/100000</f>
        <v>66.9384</v>
      </c>
      <c r="R531" s="195">
        <f t="shared" si="596"/>
        <v>0</v>
      </c>
      <c r="S531" s="200">
        <v>0.0</v>
      </c>
      <c r="T531" s="201">
        <f t="shared" si="14"/>
        <v>1</v>
      </c>
      <c r="U531" s="201">
        <v>0.99</v>
      </c>
      <c r="V531" s="182">
        <v>720.0</v>
      </c>
      <c r="W531" s="182">
        <f t="shared" si="3"/>
        <v>0</v>
      </c>
      <c r="X531" s="203" t="s">
        <v>291</v>
      </c>
      <c r="Y531" s="204">
        <v>2792792.0</v>
      </c>
      <c r="Z531" s="182"/>
      <c r="AA531" s="182"/>
      <c r="AB531" s="182"/>
      <c r="AC531" s="182"/>
      <c r="AD531" s="182"/>
      <c r="AE531" s="206">
        <f t="shared" si="151"/>
        <v>2792792</v>
      </c>
      <c r="AF531" s="207">
        <f t="shared" si="5"/>
        <v>2792792</v>
      </c>
      <c r="AG531" s="184"/>
      <c r="AH531" s="184"/>
      <c r="AI531" s="184"/>
      <c r="AJ531" s="390" t="s">
        <v>1537</v>
      </c>
      <c r="AK531" s="38" t="s">
        <v>753</v>
      </c>
      <c r="AL531" s="38"/>
      <c r="AM531" s="38" t="str">
        <f t="shared" si="595"/>
        <v>#REF!</v>
      </c>
      <c r="AN531" s="38" t="str">
        <f t="shared" si="501"/>
        <v>#REF!</v>
      </c>
      <c r="AO531" s="42">
        <v>2792792.0</v>
      </c>
      <c r="AP531" s="215" t="b">
        <f t="shared" si="8"/>
        <v>1</v>
      </c>
      <c r="AQ531" s="211"/>
      <c r="AR531" s="216">
        <f t="shared" si="9"/>
        <v>0</v>
      </c>
      <c r="AS531" s="217">
        <f t="shared" si="10"/>
        <v>0</v>
      </c>
      <c r="AT531" s="218">
        <f t="shared" si="11"/>
        <v>0</v>
      </c>
      <c r="AU531" s="373"/>
      <c r="AV531" s="46"/>
      <c r="AW531" s="46"/>
      <c r="AX531" s="46"/>
      <c r="AY531" s="46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5"/>
      <c r="BU531" s="35"/>
      <c r="BV531" s="56"/>
      <c r="BW531" s="56"/>
      <c r="BX531" s="56"/>
      <c r="BY531" s="56"/>
      <c r="BZ531" s="56"/>
      <c r="CA531" s="56"/>
      <c r="CB531" s="56"/>
      <c r="CC531" s="56"/>
      <c r="CD531" s="56"/>
    </row>
    <row r="532" ht="22.5" customHeight="1">
      <c r="A532" s="170">
        <f t="shared" si="12"/>
        <v>527</v>
      </c>
      <c r="B532" s="173" t="s">
        <v>3040</v>
      </c>
      <c r="C532" s="182" t="str">
        <f t="array" ref="C532">_xlfn.XLOOKUP(G532,DATABASE!$A$2:$A$806,DATABASE!$B$2:$B$806)</f>
        <v>Capem Warung Dowo, Jl Raya Warung Dowo No 11 Pasuruan</v>
      </c>
      <c r="D532" s="184" t="str">
        <f t="array" ref="D532">_xlfn.XLOOKUP(G532,DATABASE!$A$2:$A$808,DATABASE!$C$2:$C$808)</f>
        <v>CAPEM</v>
      </c>
      <c r="E532" s="184" t="s">
        <v>351</v>
      </c>
      <c r="F532" s="184" t="s">
        <v>243</v>
      </c>
      <c r="G532" s="184" t="s">
        <v>748</v>
      </c>
      <c r="H532" s="184">
        <v>202512.0</v>
      </c>
      <c r="I532" s="184" t="s">
        <v>753</v>
      </c>
      <c r="J532" s="182"/>
      <c r="K532" s="184"/>
      <c r="L532" s="294" t="s">
        <v>751</v>
      </c>
      <c r="M532" s="295" t="s">
        <v>3393</v>
      </c>
      <c r="N532" s="191"/>
      <c r="O532" s="192">
        <v>31.96</v>
      </c>
      <c r="P532" s="194"/>
      <c r="Q532" s="195">
        <f t="shared" ref="Q532:R532" si="597">(O532*24*3600*30/8)/100000</f>
        <v>103.5504</v>
      </c>
      <c r="R532" s="195">
        <f t="shared" si="597"/>
        <v>0</v>
      </c>
      <c r="S532" s="200">
        <v>0.0</v>
      </c>
      <c r="T532" s="201">
        <f t="shared" si="14"/>
        <v>1</v>
      </c>
      <c r="U532" s="201">
        <v>0.99</v>
      </c>
      <c r="V532" s="182">
        <v>720.0</v>
      </c>
      <c r="W532" s="182">
        <f t="shared" si="3"/>
        <v>0</v>
      </c>
      <c r="X532" s="203" t="s">
        <v>291</v>
      </c>
      <c r="Y532" s="204">
        <v>2792792.0</v>
      </c>
      <c r="Z532" s="182"/>
      <c r="AA532" s="182"/>
      <c r="AB532" s="182"/>
      <c r="AC532" s="182"/>
      <c r="AD532" s="182"/>
      <c r="AE532" s="206">
        <f t="shared" si="151"/>
        <v>2792792</v>
      </c>
      <c r="AF532" s="207">
        <f t="shared" si="5"/>
        <v>2792792</v>
      </c>
      <c r="AG532" s="184"/>
      <c r="AH532" s="184"/>
      <c r="AI532" s="184"/>
      <c r="AJ532" s="390" t="s">
        <v>748</v>
      </c>
      <c r="AK532" s="38" t="s">
        <v>753</v>
      </c>
      <c r="AL532" s="38"/>
      <c r="AM532" s="38" t="str">
        <f t="shared" si="595"/>
        <v>#REF!</v>
      </c>
      <c r="AN532" s="38" t="str">
        <f t="shared" si="501"/>
        <v>#REF!</v>
      </c>
      <c r="AO532" s="42">
        <v>2792792.0</v>
      </c>
      <c r="AP532" s="215" t="b">
        <f t="shared" si="8"/>
        <v>1</v>
      </c>
      <c r="AQ532" s="211"/>
      <c r="AR532" s="216">
        <f t="shared" si="9"/>
        <v>0</v>
      </c>
      <c r="AS532" s="217">
        <f t="shared" si="10"/>
        <v>0</v>
      </c>
      <c r="AT532" s="218">
        <f t="shared" si="11"/>
        <v>0</v>
      </c>
      <c r="AU532" s="373"/>
      <c r="AV532" s="46"/>
      <c r="AW532" s="46"/>
      <c r="AX532" s="46"/>
      <c r="AY532" s="46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5"/>
      <c r="BU532" s="35"/>
      <c r="BV532" s="56"/>
      <c r="BW532" s="56"/>
      <c r="BX532" s="56"/>
      <c r="BY532" s="56"/>
      <c r="BZ532" s="56"/>
      <c r="CA532" s="56"/>
      <c r="CB532" s="56"/>
      <c r="CC532" s="56"/>
      <c r="CD532" s="56"/>
    </row>
    <row r="533" ht="22.5" customHeight="1">
      <c r="A533" s="170">
        <f t="shared" si="12"/>
        <v>528</v>
      </c>
      <c r="B533" s="173" t="s">
        <v>3040</v>
      </c>
      <c r="C533" s="182" t="str">
        <f t="array" ref="C533">_xlfn.XLOOKUP(G533,DATABASE!$A$2:$A$806,DATABASE!$B$2:$B$806)</f>
        <v>Payment Point Pel.Pajak Jl.Pang Sudirman 20, Pasuruan</v>
      </c>
      <c r="D533" s="184" t="str">
        <f t="array" ref="D533">_xlfn.XLOOKUP(G533,DATABASE!$A$2:$A$808,DATABASE!$C$2:$C$808)</f>
        <v>PAYMENT POINT</v>
      </c>
      <c r="E533" s="184" t="s">
        <v>351</v>
      </c>
      <c r="F533" s="184" t="s">
        <v>243</v>
      </c>
      <c r="G533" s="184" t="s">
        <v>755</v>
      </c>
      <c r="H533" s="184">
        <v>202512.0</v>
      </c>
      <c r="I533" s="184" t="s">
        <v>461</v>
      </c>
      <c r="J533" s="182"/>
      <c r="K533" s="184"/>
      <c r="L533" s="294" t="s">
        <v>751</v>
      </c>
      <c r="M533" s="295" t="s">
        <v>3393</v>
      </c>
      <c r="N533" s="191"/>
      <c r="O533" s="192">
        <v>4.05</v>
      </c>
      <c r="P533" s="194"/>
      <c r="Q533" s="195">
        <f t="shared" ref="Q533:R533" si="598">(O533*24*3600*30/8)/100000</f>
        <v>13.122</v>
      </c>
      <c r="R533" s="195">
        <f t="shared" si="598"/>
        <v>0</v>
      </c>
      <c r="S533" s="200">
        <v>0.0</v>
      </c>
      <c r="T533" s="201">
        <f t="shared" si="14"/>
        <v>1</v>
      </c>
      <c r="U533" s="201">
        <v>0.99</v>
      </c>
      <c r="V533" s="182">
        <v>720.0</v>
      </c>
      <c r="W533" s="182">
        <f t="shared" si="3"/>
        <v>0</v>
      </c>
      <c r="X533" s="203" t="s">
        <v>291</v>
      </c>
      <c r="Y533" s="204">
        <v>2319819.0</v>
      </c>
      <c r="Z533" s="182"/>
      <c r="AA533" s="182"/>
      <c r="AB533" s="182"/>
      <c r="AC533" s="182"/>
      <c r="AD533" s="182"/>
      <c r="AE533" s="206">
        <f t="shared" si="151"/>
        <v>2319819</v>
      </c>
      <c r="AF533" s="207">
        <f t="shared" si="5"/>
        <v>2319819</v>
      </c>
      <c r="AG533" s="184"/>
      <c r="AH533" s="184"/>
      <c r="AI533" s="184"/>
      <c r="AJ533" s="390" t="s">
        <v>755</v>
      </c>
      <c r="AK533" s="38" t="s">
        <v>461</v>
      </c>
      <c r="AL533" s="38"/>
      <c r="AM533" s="38" t="str">
        <f t="shared" si="595"/>
        <v>#REF!</v>
      </c>
      <c r="AN533" s="38" t="str">
        <f t="shared" si="501"/>
        <v>#REF!</v>
      </c>
      <c r="AO533" s="42">
        <v>2319819.0</v>
      </c>
      <c r="AP533" s="215" t="b">
        <f t="shared" si="8"/>
        <v>1</v>
      </c>
      <c r="AQ533" s="211"/>
      <c r="AR533" s="216">
        <f t="shared" si="9"/>
        <v>0</v>
      </c>
      <c r="AS533" s="217">
        <f t="shared" si="10"/>
        <v>0</v>
      </c>
      <c r="AT533" s="218">
        <f t="shared" si="11"/>
        <v>0</v>
      </c>
      <c r="AU533" s="373"/>
      <c r="AV533" s="46"/>
      <c r="AW533" s="46"/>
      <c r="AX533" s="46"/>
      <c r="AY533" s="46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5"/>
      <c r="BU533" s="35"/>
      <c r="BV533" s="56"/>
      <c r="BW533" s="56"/>
      <c r="BX533" s="56"/>
      <c r="BY533" s="56"/>
      <c r="BZ533" s="56"/>
      <c r="CA533" s="56"/>
      <c r="CB533" s="56"/>
      <c r="CC533" s="56"/>
      <c r="CD533" s="56"/>
    </row>
    <row r="534" ht="22.5" customHeight="1">
      <c r="A534" s="170">
        <f t="shared" si="12"/>
        <v>529</v>
      </c>
      <c r="B534" s="173" t="s">
        <v>3040</v>
      </c>
      <c r="C534" s="182" t="str">
        <f t="array" ref="C534">_xlfn.XLOOKUP(G534,DATABASE!$A$2:$A$806,DATABASE!$B$2:$B$806)</f>
        <v>ATM KK RSUD, Jl. Raya Raci Bangil</v>
      </c>
      <c r="D534" s="184" t="str">
        <f t="array" ref="D534">_xlfn.XLOOKUP(G534,DATABASE!$A$2:$A$808,DATABASE!$C$2:$C$808)</f>
        <v>ATM</v>
      </c>
      <c r="E534" s="184" t="s">
        <v>351</v>
      </c>
      <c r="F534" s="184" t="s">
        <v>243</v>
      </c>
      <c r="G534" s="184" t="s">
        <v>2049</v>
      </c>
      <c r="H534" s="184">
        <v>202512.0</v>
      </c>
      <c r="I534" s="184" t="s">
        <v>1258</v>
      </c>
      <c r="J534" s="182"/>
      <c r="K534" s="184"/>
      <c r="L534" s="294" t="s">
        <v>2051</v>
      </c>
      <c r="M534" s="295" t="s">
        <v>3394</v>
      </c>
      <c r="N534" s="191"/>
      <c r="O534" s="192">
        <v>20.95</v>
      </c>
      <c r="P534" s="194"/>
      <c r="Q534" s="195">
        <f t="shared" ref="Q534:R534" si="599">(O534*24*3600*30/8)/100000</f>
        <v>67.878</v>
      </c>
      <c r="R534" s="195">
        <f t="shared" si="599"/>
        <v>0</v>
      </c>
      <c r="S534" s="200">
        <v>0.0</v>
      </c>
      <c r="T534" s="201">
        <f t="shared" si="14"/>
        <v>1</v>
      </c>
      <c r="U534" s="201">
        <v>0.99</v>
      </c>
      <c r="V534" s="182">
        <v>720.0</v>
      </c>
      <c r="W534" s="182">
        <f t="shared" si="3"/>
        <v>0</v>
      </c>
      <c r="X534" s="203" t="s">
        <v>291</v>
      </c>
      <c r="Y534" s="204">
        <v>1300000.0</v>
      </c>
      <c r="Z534" s="182"/>
      <c r="AA534" s="182"/>
      <c r="AB534" s="182"/>
      <c r="AC534" s="182"/>
      <c r="AD534" s="182"/>
      <c r="AE534" s="206">
        <f t="shared" si="151"/>
        <v>1300000</v>
      </c>
      <c r="AF534" s="207">
        <f t="shared" si="5"/>
        <v>1300000</v>
      </c>
      <c r="AG534" s="184"/>
      <c r="AH534" s="184"/>
      <c r="AI534" s="184"/>
      <c r="AJ534" s="390" t="s">
        <v>2049</v>
      </c>
      <c r="AK534" s="38" t="s">
        <v>1258</v>
      </c>
      <c r="AL534" s="38"/>
      <c r="AM534" s="38" t="str">
        <f t="shared" si="595"/>
        <v>#REF!</v>
      </c>
      <c r="AN534" s="38" t="str">
        <f t="shared" si="501"/>
        <v>#REF!</v>
      </c>
      <c r="AO534" s="42">
        <v>1300000.0</v>
      </c>
      <c r="AP534" s="215" t="b">
        <f t="shared" si="8"/>
        <v>1</v>
      </c>
      <c r="AQ534" s="211"/>
      <c r="AR534" s="216">
        <f t="shared" si="9"/>
        <v>0</v>
      </c>
      <c r="AS534" s="217">
        <f t="shared" si="10"/>
        <v>0</v>
      </c>
      <c r="AT534" s="218">
        <f t="shared" si="11"/>
        <v>0</v>
      </c>
      <c r="AU534" s="373"/>
      <c r="AV534" s="46"/>
      <c r="AW534" s="46"/>
      <c r="AX534" s="46"/>
      <c r="AY534" s="46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56"/>
      <c r="BW534" s="56"/>
      <c r="BX534" s="56"/>
      <c r="BY534" s="56"/>
      <c r="BZ534" s="56"/>
      <c r="CA534" s="56"/>
      <c r="CB534" s="56"/>
      <c r="CC534" s="56"/>
      <c r="CD534" s="56"/>
    </row>
    <row r="535" ht="22.5" customHeight="1">
      <c r="A535" s="170">
        <f t="shared" si="12"/>
        <v>530</v>
      </c>
      <c r="B535" s="173" t="s">
        <v>3040</v>
      </c>
      <c r="C535" s="182" t="str">
        <f t="array" ref="C535">_xlfn.XLOOKUP(G535,DATABASE!$A$2:$A$806,DATABASE!$B$2:$B$806)</f>
        <v>Payment Point RSUD Dr. Soedarsono Pasuruan, Jl. Dr. Wahidin Sudiro Husodo No. 1-4, Pasuruan</v>
      </c>
      <c r="D535" s="184" t="str">
        <f t="array" ref="D535">_xlfn.XLOOKUP(G535,DATABASE!$A$2:$A$808,DATABASE!$C$2:$C$808)</f>
        <v>PAYMENT POINT</v>
      </c>
      <c r="E535" s="184" t="s">
        <v>351</v>
      </c>
      <c r="F535" s="184" t="s">
        <v>243</v>
      </c>
      <c r="G535" s="184" t="s">
        <v>2289</v>
      </c>
      <c r="H535" s="184">
        <v>202512.0</v>
      </c>
      <c r="I535" s="184" t="s">
        <v>461</v>
      </c>
      <c r="J535" s="182"/>
      <c r="K535" s="184"/>
      <c r="L535" s="294" t="s">
        <v>2291</v>
      </c>
      <c r="M535" s="295" t="s">
        <v>3395</v>
      </c>
      <c r="N535" s="191"/>
      <c r="O535" s="192">
        <v>0.3985</v>
      </c>
      <c r="P535" s="194"/>
      <c r="Q535" s="195">
        <f t="shared" ref="Q535:R535" si="600">(O535*24*3600*30/8)/100000</f>
        <v>1.29114</v>
      </c>
      <c r="R535" s="195">
        <f t="shared" si="600"/>
        <v>0</v>
      </c>
      <c r="S535" s="200">
        <v>0.0</v>
      </c>
      <c r="T535" s="201">
        <f t="shared" si="14"/>
        <v>1</v>
      </c>
      <c r="U535" s="201">
        <v>0.99</v>
      </c>
      <c r="V535" s="182">
        <v>720.0</v>
      </c>
      <c r="W535" s="182">
        <f t="shared" si="3"/>
        <v>0</v>
      </c>
      <c r="X535" s="203" t="s">
        <v>291</v>
      </c>
      <c r="Y535" s="204">
        <v>2319819.0</v>
      </c>
      <c r="Z535" s="182"/>
      <c r="AA535" s="182"/>
      <c r="AB535" s="182"/>
      <c r="AC535" s="182"/>
      <c r="AD535" s="182"/>
      <c r="AE535" s="206">
        <f t="shared" si="151"/>
        <v>2319819</v>
      </c>
      <c r="AF535" s="207">
        <f t="shared" si="5"/>
        <v>2319819</v>
      </c>
      <c r="AG535" s="184"/>
      <c r="AH535" s="184"/>
      <c r="AI535" s="184"/>
      <c r="AJ535" s="390" t="s">
        <v>2289</v>
      </c>
      <c r="AK535" s="38" t="s">
        <v>461</v>
      </c>
      <c r="AL535" s="38"/>
      <c r="AM535" s="41" t="s">
        <v>461</v>
      </c>
      <c r="AN535" s="38" t="b">
        <f t="shared" si="501"/>
        <v>1</v>
      </c>
      <c r="AO535" s="42">
        <v>2319819.0</v>
      </c>
      <c r="AP535" s="215" t="b">
        <f t="shared" si="8"/>
        <v>1</v>
      </c>
      <c r="AQ535" s="211"/>
      <c r="AR535" s="216">
        <f t="shared" si="9"/>
        <v>0</v>
      </c>
      <c r="AS535" s="217">
        <f t="shared" si="10"/>
        <v>0</v>
      </c>
      <c r="AT535" s="218">
        <f t="shared" si="11"/>
        <v>0</v>
      </c>
      <c r="AU535" s="373"/>
      <c r="AV535" s="46"/>
      <c r="AW535" s="46"/>
      <c r="AX535" s="46"/>
      <c r="AY535" s="46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5"/>
      <c r="BU535" s="35"/>
      <c r="BV535" s="56"/>
      <c r="BW535" s="56"/>
      <c r="BX535" s="56"/>
      <c r="BY535" s="56"/>
      <c r="BZ535" s="56"/>
      <c r="CA535" s="56"/>
      <c r="CB535" s="56"/>
      <c r="CC535" s="56"/>
      <c r="CD535" s="56"/>
    </row>
    <row r="536" ht="22.5" customHeight="1">
      <c r="A536" s="170">
        <f t="shared" si="12"/>
        <v>531</v>
      </c>
      <c r="B536" s="173" t="s">
        <v>3040</v>
      </c>
      <c r="C536" s="182" t="str">
        <f t="array" ref="C536">_xlfn.XLOOKUP(G536,DATABASE!$A$2:$A$806,DATABASE!$B$2:$B$806)</f>
        <v>Payment Point Sistem Administrasi Manunggal Satu Atap Kabupaten Pasuruan, Jl. R.A.Kartini No.34, Lumpangbolong, Dermo, Bangil, Pasuruan</v>
      </c>
      <c r="D536" s="184" t="str">
        <f t="array" ref="D536">_xlfn.XLOOKUP(G536,DATABASE!$A$2:$A$808,DATABASE!$C$2:$C$808)</f>
        <v>PAYMENT POINT</v>
      </c>
      <c r="E536" s="184" t="s">
        <v>351</v>
      </c>
      <c r="F536" s="184" t="s">
        <v>243</v>
      </c>
      <c r="G536" s="184" t="s">
        <v>2293</v>
      </c>
      <c r="H536" s="184">
        <v>202512.0</v>
      </c>
      <c r="I536" s="184" t="s">
        <v>461</v>
      </c>
      <c r="J536" s="182"/>
      <c r="K536" s="184"/>
      <c r="L536" s="294" t="s">
        <v>2291</v>
      </c>
      <c r="M536" s="295" t="s">
        <v>3395</v>
      </c>
      <c r="N536" s="191"/>
      <c r="O536" s="192">
        <v>0.11028</v>
      </c>
      <c r="P536" s="194"/>
      <c r="Q536" s="195">
        <f t="shared" ref="Q536:R536" si="601">(O536*24*3600*30/8)/100000</f>
        <v>0.3573072</v>
      </c>
      <c r="R536" s="195">
        <f t="shared" si="601"/>
        <v>0</v>
      </c>
      <c r="S536" s="200">
        <v>0.0</v>
      </c>
      <c r="T536" s="201">
        <f t="shared" si="14"/>
        <v>1</v>
      </c>
      <c r="U536" s="201">
        <v>0.99</v>
      </c>
      <c r="V536" s="182">
        <v>720.0</v>
      </c>
      <c r="W536" s="182">
        <f t="shared" si="3"/>
        <v>0</v>
      </c>
      <c r="X536" s="203" t="s">
        <v>291</v>
      </c>
      <c r="Y536" s="204">
        <v>2319819.0</v>
      </c>
      <c r="Z536" s="182"/>
      <c r="AA536" s="182"/>
      <c r="AB536" s="182"/>
      <c r="AC536" s="182"/>
      <c r="AD536" s="182"/>
      <c r="AE536" s="206">
        <f t="shared" si="151"/>
        <v>2319819</v>
      </c>
      <c r="AF536" s="207">
        <f t="shared" si="5"/>
        <v>2319819</v>
      </c>
      <c r="AG536" s="184"/>
      <c r="AH536" s="184"/>
      <c r="AI536" s="184"/>
      <c r="AJ536" s="390" t="s">
        <v>2293</v>
      </c>
      <c r="AK536" s="38" t="s">
        <v>461</v>
      </c>
      <c r="AL536" s="38"/>
      <c r="AM536" s="38" t="str">
        <f t="shared" ref="AM536:AM538" si="603">VLOOKUP(AJ536,'[1]Master Jaringan Des 2025(792)'!$D$2:$E$795,2,0)</f>
        <v>#REF!</v>
      </c>
      <c r="AN536" s="38" t="str">
        <f t="shared" si="501"/>
        <v>#REF!</v>
      </c>
      <c r="AO536" s="42">
        <v>2319819.0</v>
      </c>
      <c r="AP536" s="215" t="b">
        <f t="shared" si="8"/>
        <v>1</v>
      </c>
      <c r="AQ536" s="211"/>
      <c r="AR536" s="216">
        <f t="shared" si="9"/>
        <v>0</v>
      </c>
      <c r="AS536" s="217">
        <f t="shared" si="10"/>
        <v>0</v>
      </c>
      <c r="AT536" s="218">
        <f t="shared" si="11"/>
        <v>0</v>
      </c>
      <c r="AU536" s="373"/>
      <c r="AV536" s="46"/>
      <c r="AW536" s="46"/>
      <c r="AX536" s="46"/>
      <c r="AY536" s="46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5"/>
      <c r="BU536" s="35"/>
      <c r="BV536" s="56"/>
      <c r="BW536" s="56"/>
      <c r="BX536" s="56"/>
      <c r="BY536" s="56"/>
      <c r="BZ536" s="56"/>
      <c r="CA536" s="56"/>
      <c r="CB536" s="56"/>
      <c r="CC536" s="56"/>
      <c r="CD536" s="56"/>
    </row>
    <row r="537" ht="22.5" customHeight="1">
      <c r="A537" s="170">
        <f t="shared" si="12"/>
        <v>532</v>
      </c>
      <c r="B537" s="173" t="s">
        <v>3040</v>
      </c>
      <c r="C537" s="182" t="str">
        <f t="array" ref="C537">_xlfn.XLOOKUP(G537,DATABASE!$A$2:$A$806,DATABASE!$B$2:$B$806)</f>
        <v>Capem Bangil</v>
      </c>
      <c r="D537" s="184" t="str">
        <f t="array" ref="D537">_xlfn.XLOOKUP(G537,DATABASE!$A$2:$A$808,DATABASE!$C$2:$C$808)</f>
        <v>CAPEM</v>
      </c>
      <c r="E537" s="184" t="s">
        <v>351</v>
      </c>
      <c r="F537" s="184" t="s">
        <v>243</v>
      </c>
      <c r="G537" s="184" t="s">
        <v>1036</v>
      </c>
      <c r="H537" s="184">
        <v>202512.0</v>
      </c>
      <c r="I537" s="184" t="s">
        <v>753</v>
      </c>
      <c r="J537" s="182"/>
      <c r="K537" s="184"/>
      <c r="L537" s="294" t="s">
        <v>1038</v>
      </c>
      <c r="M537" s="295" t="s">
        <v>2245</v>
      </c>
      <c r="N537" s="191"/>
      <c r="O537" s="192">
        <v>21.91</v>
      </c>
      <c r="P537" s="194"/>
      <c r="Q537" s="195">
        <f t="shared" ref="Q537:R537" si="602">(O537*24*3600*30/8)/100000</f>
        <v>70.9884</v>
      </c>
      <c r="R537" s="195">
        <f t="shared" si="602"/>
        <v>0</v>
      </c>
      <c r="S537" s="200">
        <v>0.0</v>
      </c>
      <c r="T537" s="201">
        <f t="shared" si="14"/>
        <v>1</v>
      </c>
      <c r="U537" s="201">
        <v>0.99</v>
      </c>
      <c r="V537" s="182">
        <v>720.0</v>
      </c>
      <c r="W537" s="182">
        <f t="shared" si="3"/>
        <v>0</v>
      </c>
      <c r="X537" s="203" t="s">
        <v>291</v>
      </c>
      <c r="Y537" s="204">
        <v>2792792.0</v>
      </c>
      <c r="Z537" s="182"/>
      <c r="AA537" s="182"/>
      <c r="AB537" s="182"/>
      <c r="AC537" s="182"/>
      <c r="AD537" s="182"/>
      <c r="AE537" s="206">
        <f t="shared" si="151"/>
        <v>2792792</v>
      </c>
      <c r="AF537" s="207">
        <f t="shared" si="5"/>
        <v>2792792</v>
      </c>
      <c r="AG537" s="184"/>
      <c r="AH537" s="184"/>
      <c r="AI537" s="184"/>
      <c r="AJ537" s="390" t="s">
        <v>1036</v>
      </c>
      <c r="AK537" s="38" t="s">
        <v>753</v>
      </c>
      <c r="AL537" s="38"/>
      <c r="AM537" s="38" t="str">
        <f t="shared" si="603"/>
        <v>#REF!</v>
      </c>
      <c r="AN537" s="38" t="str">
        <f t="shared" si="501"/>
        <v>#REF!</v>
      </c>
      <c r="AO537" s="42">
        <v>2792792.0</v>
      </c>
      <c r="AP537" s="215" t="b">
        <f t="shared" si="8"/>
        <v>1</v>
      </c>
      <c r="AQ537" s="211"/>
      <c r="AR537" s="216">
        <f t="shared" si="9"/>
        <v>0</v>
      </c>
      <c r="AS537" s="217">
        <f t="shared" si="10"/>
        <v>0</v>
      </c>
      <c r="AT537" s="218">
        <f t="shared" si="11"/>
        <v>0</v>
      </c>
      <c r="AU537" s="373"/>
      <c r="AV537" s="46"/>
      <c r="AW537" s="46"/>
      <c r="AX537" s="46"/>
      <c r="AY537" s="46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5"/>
      <c r="BU537" s="35"/>
      <c r="BV537" s="56"/>
      <c r="BW537" s="56"/>
      <c r="BX537" s="56"/>
      <c r="BY537" s="56"/>
      <c r="BZ537" s="56"/>
      <c r="CA537" s="56"/>
      <c r="CB537" s="56"/>
      <c r="CC537" s="56"/>
      <c r="CD537" s="56"/>
    </row>
    <row r="538" ht="22.5" customHeight="1">
      <c r="A538" s="170">
        <f t="shared" si="12"/>
        <v>533</v>
      </c>
      <c r="B538" s="173" t="s">
        <v>3040</v>
      </c>
      <c r="C538" s="182" t="str">
        <f t="array" ref="C538">_xlfn.XLOOKUP(G538,DATABASE!$A$2:$A$806,DATABASE!$B$2:$B$806)</f>
        <v>Capem Pandaan</v>
      </c>
      <c r="D538" s="184" t="str">
        <f t="array" ref="D538">_xlfn.XLOOKUP(G538,DATABASE!$A$2:$A$808,DATABASE!$C$2:$C$808)</f>
        <v>CAPEM</v>
      </c>
      <c r="E538" s="184" t="s">
        <v>351</v>
      </c>
      <c r="F538" s="184" t="s">
        <v>243</v>
      </c>
      <c r="G538" s="184" t="s">
        <v>1039</v>
      </c>
      <c r="H538" s="184">
        <v>202512.0</v>
      </c>
      <c r="I538" s="184" t="s">
        <v>753</v>
      </c>
      <c r="J538" s="182"/>
      <c r="K538" s="184"/>
      <c r="L538" s="294" t="s">
        <v>1038</v>
      </c>
      <c r="M538" s="295" t="s">
        <v>2245</v>
      </c>
      <c r="N538" s="191"/>
      <c r="O538" s="192">
        <v>26.46</v>
      </c>
      <c r="P538" s="194"/>
      <c r="Q538" s="195">
        <f t="shared" ref="Q538:R538" si="604">(O538*24*3600*30/8)/100000</f>
        <v>85.7304</v>
      </c>
      <c r="R538" s="195">
        <f t="shared" si="604"/>
        <v>0</v>
      </c>
      <c r="S538" s="200">
        <v>0.0</v>
      </c>
      <c r="T538" s="201">
        <f t="shared" si="14"/>
        <v>1</v>
      </c>
      <c r="U538" s="201">
        <v>0.99</v>
      </c>
      <c r="V538" s="182">
        <v>720.0</v>
      </c>
      <c r="W538" s="182">
        <f t="shared" si="3"/>
        <v>0</v>
      </c>
      <c r="X538" s="203" t="s">
        <v>291</v>
      </c>
      <c r="Y538" s="204">
        <v>2792792.0</v>
      </c>
      <c r="Z538" s="182"/>
      <c r="AA538" s="182"/>
      <c r="AB538" s="182"/>
      <c r="AC538" s="182"/>
      <c r="AD538" s="182"/>
      <c r="AE538" s="206">
        <f t="shared" si="151"/>
        <v>2792792</v>
      </c>
      <c r="AF538" s="207">
        <f t="shared" si="5"/>
        <v>2792792</v>
      </c>
      <c r="AG538" s="184"/>
      <c r="AH538" s="184"/>
      <c r="AI538" s="184"/>
      <c r="AJ538" s="390" t="s">
        <v>1039</v>
      </c>
      <c r="AK538" s="38" t="s">
        <v>753</v>
      </c>
      <c r="AL538" s="38"/>
      <c r="AM538" s="38" t="str">
        <f t="shared" si="603"/>
        <v>#REF!</v>
      </c>
      <c r="AN538" s="38" t="str">
        <f t="shared" si="501"/>
        <v>#REF!</v>
      </c>
      <c r="AO538" s="42">
        <v>2792792.0</v>
      </c>
      <c r="AP538" s="215" t="b">
        <f t="shared" si="8"/>
        <v>1</v>
      </c>
      <c r="AQ538" s="211"/>
      <c r="AR538" s="216">
        <f t="shared" si="9"/>
        <v>0</v>
      </c>
      <c r="AS538" s="217">
        <f t="shared" si="10"/>
        <v>0</v>
      </c>
      <c r="AT538" s="218">
        <f t="shared" si="11"/>
        <v>0</v>
      </c>
      <c r="AU538" s="373"/>
      <c r="AV538" s="46"/>
      <c r="AW538" s="46"/>
      <c r="AX538" s="46"/>
      <c r="AY538" s="46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56"/>
      <c r="BW538" s="56"/>
      <c r="BX538" s="56"/>
      <c r="BY538" s="56"/>
      <c r="BZ538" s="56"/>
      <c r="CA538" s="56"/>
      <c r="CB538" s="56"/>
      <c r="CC538" s="56"/>
      <c r="CD538" s="56"/>
    </row>
    <row r="539" ht="22.5" customHeight="1">
      <c r="A539" s="170">
        <f t="shared" si="12"/>
        <v>534</v>
      </c>
      <c r="B539" s="173" t="s">
        <v>3040</v>
      </c>
      <c r="C539" s="182" t="str">
        <f t="array" ref="C539">_xlfn.XLOOKUP(G539,DATABASE!$A$2:$A$806,DATABASE!$B$2:$B$806)</f>
        <v>ATM PP Block Office Raci JL.Ry Raci KM 91,Kec Bangil,Kab Pasuruan</v>
      </c>
      <c r="D539" s="184" t="str">
        <f t="array" ref="D539">_xlfn.XLOOKUP(G539,DATABASE!$A$2:$A$808,DATABASE!$C$2:$C$808)</f>
        <v>ATM</v>
      </c>
      <c r="E539" s="184" t="s">
        <v>351</v>
      </c>
      <c r="F539" s="184" t="s">
        <v>243</v>
      </c>
      <c r="G539" s="184" t="s">
        <v>2421</v>
      </c>
      <c r="H539" s="184">
        <v>202512.0</v>
      </c>
      <c r="I539" s="184" t="s">
        <v>1258</v>
      </c>
      <c r="J539" s="182"/>
      <c r="K539" s="184"/>
      <c r="L539" s="294" t="s">
        <v>2423</v>
      </c>
      <c r="M539" s="295" t="s">
        <v>3042</v>
      </c>
      <c r="N539" s="191"/>
      <c r="O539" s="192">
        <v>1.49837</v>
      </c>
      <c r="P539" s="194"/>
      <c r="Q539" s="195">
        <f t="shared" ref="Q539:R539" si="605">(O539*24*3600*30/8)/100000</f>
        <v>4.8547188</v>
      </c>
      <c r="R539" s="195">
        <f t="shared" si="605"/>
        <v>0</v>
      </c>
      <c r="S539" s="200">
        <v>0.0</v>
      </c>
      <c r="T539" s="201">
        <f t="shared" si="14"/>
        <v>1</v>
      </c>
      <c r="U539" s="201">
        <v>0.99</v>
      </c>
      <c r="V539" s="182">
        <v>720.0</v>
      </c>
      <c r="W539" s="182">
        <f t="shared" si="3"/>
        <v>0</v>
      </c>
      <c r="X539" s="203" t="s">
        <v>291</v>
      </c>
      <c r="Y539" s="204">
        <v>1300000.0</v>
      </c>
      <c r="Z539" s="182"/>
      <c r="AA539" s="182"/>
      <c r="AB539" s="182"/>
      <c r="AC539" s="182"/>
      <c r="AD539" s="182"/>
      <c r="AE539" s="206">
        <f t="shared" si="151"/>
        <v>1300000</v>
      </c>
      <c r="AF539" s="207">
        <f t="shared" si="5"/>
        <v>1300000</v>
      </c>
      <c r="AG539" s="184"/>
      <c r="AH539" s="184"/>
      <c r="AI539" s="184"/>
      <c r="AJ539" s="390" t="s">
        <v>2421</v>
      </c>
      <c r="AK539" s="38" t="s">
        <v>1258</v>
      </c>
      <c r="AL539" s="38"/>
      <c r="AM539" s="41" t="s">
        <v>1258</v>
      </c>
      <c r="AN539" s="38" t="b">
        <f t="shared" si="501"/>
        <v>1</v>
      </c>
      <c r="AO539" s="42">
        <v>1300000.0</v>
      </c>
      <c r="AP539" s="215" t="b">
        <f t="shared" si="8"/>
        <v>1</v>
      </c>
      <c r="AQ539" s="211"/>
      <c r="AR539" s="216">
        <f t="shared" si="9"/>
        <v>0</v>
      </c>
      <c r="AS539" s="217">
        <f t="shared" si="10"/>
        <v>0</v>
      </c>
      <c r="AT539" s="218">
        <f t="shared" si="11"/>
        <v>0</v>
      </c>
      <c r="AU539" s="373"/>
      <c r="AV539" s="46"/>
      <c r="AW539" s="46"/>
      <c r="AX539" s="46"/>
      <c r="AY539" s="46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5"/>
      <c r="BU539" s="35"/>
      <c r="BV539" s="56"/>
      <c r="BW539" s="56"/>
      <c r="BX539" s="56"/>
      <c r="BY539" s="56"/>
      <c r="BZ539" s="56"/>
      <c r="CA539" s="56"/>
      <c r="CB539" s="56"/>
      <c r="CC539" s="56"/>
      <c r="CD539" s="56"/>
    </row>
    <row r="540" ht="22.5" customHeight="1">
      <c r="A540" s="170">
        <f t="shared" si="12"/>
        <v>535</v>
      </c>
      <c r="B540" s="173" t="s">
        <v>3040</v>
      </c>
      <c r="C540" s="182" t="str">
        <f t="array" ref="C540">_xlfn.XLOOKUP(G540,DATABASE!$A$2:$A$806,DATABASE!$B$2:$B$806)</f>
        <v>ATM RSUD Grati Pasuruan,Raya Grati,Pasuruan</v>
      </c>
      <c r="D540" s="184" t="str">
        <f t="array" ref="D540">_xlfn.XLOOKUP(G540,DATABASE!$A$2:$A$808,DATABASE!$C$2:$C$808)</f>
        <v>ATM</v>
      </c>
      <c r="E540" s="184" t="s">
        <v>351</v>
      </c>
      <c r="F540" s="184" t="s">
        <v>243</v>
      </c>
      <c r="G540" s="184" t="s">
        <v>2491</v>
      </c>
      <c r="H540" s="184">
        <v>202512.0</v>
      </c>
      <c r="I540" s="184" t="s">
        <v>1258</v>
      </c>
      <c r="J540" s="182"/>
      <c r="K540" s="184"/>
      <c r="L540" s="294" t="s">
        <v>2493</v>
      </c>
      <c r="M540" s="295" t="s">
        <v>3406</v>
      </c>
      <c r="N540" s="191"/>
      <c r="O540" s="192">
        <v>0.9941</v>
      </c>
      <c r="P540" s="194"/>
      <c r="Q540" s="195">
        <f t="shared" ref="Q540:R540" si="606">(O540*24*3600*30/8)/100000</f>
        <v>3.220884</v>
      </c>
      <c r="R540" s="195">
        <f t="shared" si="606"/>
        <v>0</v>
      </c>
      <c r="S540" s="200">
        <v>0.0</v>
      </c>
      <c r="T540" s="201">
        <f t="shared" si="14"/>
        <v>1</v>
      </c>
      <c r="U540" s="201">
        <v>0.99</v>
      </c>
      <c r="V540" s="182">
        <v>720.0</v>
      </c>
      <c r="W540" s="182">
        <f t="shared" si="3"/>
        <v>0</v>
      </c>
      <c r="X540" s="203" t="s">
        <v>291</v>
      </c>
      <c r="Y540" s="204">
        <v>1300000.0</v>
      </c>
      <c r="Z540" s="182"/>
      <c r="AA540" s="182"/>
      <c r="AB540" s="182"/>
      <c r="AC540" s="182"/>
      <c r="AD540" s="182"/>
      <c r="AE540" s="206">
        <f t="shared" si="151"/>
        <v>1300000</v>
      </c>
      <c r="AF540" s="207">
        <f t="shared" si="5"/>
        <v>1300000</v>
      </c>
      <c r="AG540" s="184"/>
      <c r="AH540" s="184"/>
      <c r="AI540" s="184"/>
      <c r="AJ540" s="390" t="s">
        <v>2491</v>
      </c>
      <c r="AK540" s="38" t="s">
        <v>1258</v>
      </c>
      <c r="AL540" s="38"/>
      <c r="AM540" s="41" t="s">
        <v>1258</v>
      </c>
      <c r="AN540" s="38" t="b">
        <f t="shared" si="501"/>
        <v>1</v>
      </c>
      <c r="AO540" s="42">
        <v>1300000.0</v>
      </c>
      <c r="AP540" s="215" t="b">
        <f t="shared" si="8"/>
        <v>1</v>
      </c>
      <c r="AQ540" s="211"/>
      <c r="AR540" s="216">
        <f t="shared" si="9"/>
        <v>0</v>
      </c>
      <c r="AS540" s="217">
        <f t="shared" si="10"/>
        <v>0</v>
      </c>
      <c r="AT540" s="218">
        <f t="shared" si="11"/>
        <v>0</v>
      </c>
      <c r="AU540" s="373"/>
      <c r="AV540" s="46"/>
      <c r="AW540" s="46"/>
      <c r="AX540" s="46"/>
      <c r="AY540" s="46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5"/>
      <c r="BU540" s="35"/>
      <c r="BV540" s="56"/>
      <c r="BW540" s="56"/>
      <c r="BX540" s="56"/>
      <c r="BY540" s="56"/>
      <c r="BZ540" s="56"/>
      <c r="CA540" s="56"/>
      <c r="CB540" s="56"/>
      <c r="CC540" s="56"/>
      <c r="CD540" s="56"/>
    </row>
    <row r="541" ht="22.5" customHeight="1">
      <c r="A541" s="170">
        <f t="shared" si="12"/>
        <v>536</v>
      </c>
      <c r="B541" s="173" t="s">
        <v>3040</v>
      </c>
      <c r="C541" s="182" t="str">
        <f t="array" ref="C541">_xlfn.XLOOKUP(G541,DATABASE!$A$2:$A$806,DATABASE!$B$2:$B$806)</f>
        <v>Payment Point Raya Raci, Pasuruan,KM9, PP Mall PPP Kab Pasuruan</v>
      </c>
      <c r="D541" s="184" t="str">
        <f t="array" ref="D541">_xlfn.XLOOKUP(G541,DATABASE!$A$2:$A$808,DATABASE!$C$2:$C$808)</f>
        <v>PAYMENT POINT</v>
      </c>
      <c r="E541" s="184" t="s">
        <v>351</v>
      </c>
      <c r="F541" s="184" t="s">
        <v>243</v>
      </c>
      <c r="G541" s="184" t="s">
        <v>2495</v>
      </c>
      <c r="H541" s="184">
        <v>202512.0</v>
      </c>
      <c r="I541" s="184" t="s">
        <v>461</v>
      </c>
      <c r="J541" s="182"/>
      <c r="K541" s="184"/>
      <c r="L541" s="294" t="s">
        <v>2493</v>
      </c>
      <c r="M541" s="295" t="s">
        <v>3406</v>
      </c>
      <c r="N541" s="191"/>
      <c r="O541" s="192">
        <v>0.5227700000000001</v>
      </c>
      <c r="P541" s="194"/>
      <c r="Q541" s="195">
        <f t="shared" ref="Q541:R541" si="607">(O541*24*3600*30/8)/100000</f>
        <v>1.6937748</v>
      </c>
      <c r="R541" s="195">
        <f t="shared" si="607"/>
        <v>0</v>
      </c>
      <c r="S541" s="200">
        <v>0.0</v>
      </c>
      <c r="T541" s="201">
        <f t="shared" si="14"/>
        <v>1</v>
      </c>
      <c r="U541" s="201">
        <v>0.99</v>
      </c>
      <c r="V541" s="182">
        <v>720.0</v>
      </c>
      <c r="W541" s="182">
        <f t="shared" si="3"/>
        <v>0</v>
      </c>
      <c r="X541" s="203" t="s">
        <v>291</v>
      </c>
      <c r="Y541" s="204">
        <v>2319819.0</v>
      </c>
      <c r="Z541" s="182"/>
      <c r="AA541" s="182"/>
      <c r="AB541" s="182"/>
      <c r="AC541" s="182"/>
      <c r="AD541" s="182"/>
      <c r="AE541" s="206">
        <f t="shared" si="151"/>
        <v>2319819</v>
      </c>
      <c r="AF541" s="207">
        <f t="shared" si="5"/>
        <v>2319819</v>
      </c>
      <c r="AG541" s="184"/>
      <c r="AH541" s="184"/>
      <c r="AI541" s="184"/>
      <c r="AJ541" s="390" t="s">
        <v>2495</v>
      </c>
      <c r="AK541" s="38" t="s">
        <v>461</v>
      </c>
      <c r="AL541" s="38"/>
      <c r="AM541" s="41" t="s">
        <v>461</v>
      </c>
      <c r="AN541" s="38" t="b">
        <f t="shared" si="501"/>
        <v>1</v>
      </c>
      <c r="AO541" s="42">
        <v>2319819.0</v>
      </c>
      <c r="AP541" s="215" t="b">
        <f t="shared" si="8"/>
        <v>1</v>
      </c>
      <c r="AQ541" s="211"/>
      <c r="AR541" s="216">
        <f t="shared" si="9"/>
        <v>0</v>
      </c>
      <c r="AS541" s="217">
        <f t="shared" si="10"/>
        <v>0</v>
      </c>
      <c r="AT541" s="218">
        <f t="shared" si="11"/>
        <v>0</v>
      </c>
      <c r="AU541" s="373"/>
      <c r="AV541" s="46"/>
      <c r="AW541" s="46"/>
      <c r="AX541" s="46"/>
      <c r="AY541" s="46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5"/>
      <c r="BU541" s="35"/>
      <c r="BV541" s="56"/>
      <c r="BW541" s="56"/>
      <c r="BX541" s="56"/>
      <c r="BY541" s="56"/>
      <c r="BZ541" s="56"/>
      <c r="CA541" s="56"/>
      <c r="CB541" s="56"/>
      <c r="CC541" s="56"/>
      <c r="CD541" s="56"/>
    </row>
    <row r="542" ht="22.5" customHeight="1">
      <c r="A542" s="170">
        <f t="shared" si="12"/>
        <v>537</v>
      </c>
      <c r="B542" s="173" t="s">
        <v>3040</v>
      </c>
      <c r="C542" s="182" t="str">
        <f t="array" ref="C542">_xlfn.XLOOKUP(G542,DATABASE!$A$2:$A$806,DATABASE!$B$2:$B$806)</f>
        <v>ATM Wonorejo, Raya Wonorejo 77,Pasuruan</v>
      </c>
      <c r="D542" s="184" t="str">
        <f t="array" ref="D542">_xlfn.XLOOKUP(G542,DATABASE!$A$2:$A$808,DATABASE!$C$2:$C$808)</f>
        <v>ATM</v>
      </c>
      <c r="E542" s="184" t="s">
        <v>351</v>
      </c>
      <c r="F542" s="184" t="s">
        <v>243</v>
      </c>
      <c r="G542" s="184" t="s">
        <v>2629</v>
      </c>
      <c r="H542" s="184">
        <v>202512.0</v>
      </c>
      <c r="I542" s="184" t="s">
        <v>1258</v>
      </c>
      <c r="J542" s="182"/>
      <c r="K542" s="184"/>
      <c r="L542" s="294" t="s">
        <v>2631</v>
      </c>
      <c r="M542" s="303">
        <v>44621.0</v>
      </c>
      <c r="N542" s="191"/>
      <c r="O542" s="192">
        <v>0.21811</v>
      </c>
      <c r="P542" s="194"/>
      <c r="Q542" s="195">
        <f t="shared" ref="Q542:R542" si="608">(O542*24*3600*30/8)/100000</f>
        <v>0.7066764</v>
      </c>
      <c r="R542" s="195">
        <f t="shared" si="608"/>
        <v>0</v>
      </c>
      <c r="S542" s="200">
        <v>0.0</v>
      </c>
      <c r="T542" s="201">
        <f t="shared" si="14"/>
        <v>1</v>
      </c>
      <c r="U542" s="201">
        <v>0.99</v>
      </c>
      <c r="V542" s="182">
        <v>720.0</v>
      </c>
      <c r="W542" s="182">
        <f t="shared" si="3"/>
        <v>0</v>
      </c>
      <c r="X542" s="203" t="s">
        <v>291</v>
      </c>
      <c r="Y542" s="204">
        <v>1300000.0</v>
      </c>
      <c r="Z542" s="182"/>
      <c r="AA542" s="182"/>
      <c r="AB542" s="182"/>
      <c r="AC542" s="182"/>
      <c r="AD542" s="182"/>
      <c r="AE542" s="206">
        <f t="shared" si="151"/>
        <v>1300000</v>
      </c>
      <c r="AF542" s="207">
        <f t="shared" si="5"/>
        <v>1300000</v>
      </c>
      <c r="AG542" s="184"/>
      <c r="AH542" s="184"/>
      <c r="AI542" s="184"/>
      <c r="AJ542" s="390" t="s">
        <v>2629</v>
      </c>
      <c r="AK542" s="38" t="s">
        <v>1258</v>
      </c>
      <c r="AL542" s="38"/>
      <c r="AM542" s="41" t="s">
        <v>1258</v>
      </c>
      <c r="AN542" s="38" t="b">
        <f t="shared" si="501"/>
        <v>1</v>
      </c>
      <c r="AO542" s="42">
        <v>1300000.0</v>
      </c>
      <c r="AP542" s="215" t="b">
        <f t="shared" si="8"/>
        <v>1</v>
      </c>
      <c r="AQ542" s="211"/>
      <c r="AR542" s="216">
        <f t="shared" si="9"/>
        <v>0</v>
      </c>
      <c r="AS542" s="217">
        <f t="shared" si="10"/>
        <v>0</v>
      </c>
      <c r="AT542" s="218">
        <f t="shared" si="11"/>
        <v>0</v>
      </c>
      <c r="AU542" s="373"/>
      <c r="AV542" s="46"/>
      <c r="AW542" s="46"/>
      <c r="AX542" s="46"/>
      <c r="AY542" s="46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5"/>
      <c r="BU542" s="35"/>
      <c r="BV542" s="56"/>
      <c r="BW542" s="56"/>
      <c r="BX542" s="56"/>
      <c r="BY542" s="56"/>
      <c r="BZ542" s="56"/>
      <c r="CA542" s="56"/>
      <c r="CB542" s="56"/>
      <c r="CC542" s="56"/>
      <c r="CD542" s="56"/>
    </row>
    <row r="543" ht="22.5" customHeight="1">
      <c r="A543" s="170">
        <f t="shared" si="12"/>
        <v>538</v>
      </c>
      <c r="B543" s="173" t="s">
        <v>3040</v>
      </c>
      <c r="C543" s="182" t="str">
        <f t="array" ref="C543">_xlfn.XLOOKUP(G543,DATABASE!$A$2:$A$806,DATABASE!$B$2:$B$806)</f>
        <v>ATM Gondangwetan, Jl. Raya Gondangwetan No. 24 kec Gondangwetan, Pasuruan</v>
      </c>
      <c r="D543" s="184" t="str">
        <f t="array" ref="D543">_xlfn.XLOOKUP(G543,DATABASE!$A$2:$A$808,DATABASE!$C$2:$C$808)</f>
        <v>ATM</v>
      </c>
      <c r="E543" s="184" t="s">
        <v>351</v>
      </c>
      <c r="F543" s="184" t="s">
        <v>243</v>
      </c>
      <c r="G543" s="184" t="s">
        <v>2632</v>
      </c>
      <c r="H543" s="184">
        <v>202512.0</v>
      </c>
      <c r="I543" s="184" t="s">
        <v>1258</v>
      </c>
      <c r="J543" s="182"/>
      <c r="K543" s="184"/>
      <c r="L543" s="294" t="s">
        <v>2634</v>
      </c>
      <c r="M543" s="303">
        <v>44655.0</v>
      </c>
      <c r="N543" s="191"/>
      <c r="O543" s="192">
        <v>1.196</v>
      </c>
      <c r="P543" s="194"/>
      <c r="Q543" s="195">
        <f t="shared" ref="Q543:R543" si="609">(O543*24*3600*30/8)/100000</f>
        <v>3.87504</v>
      </c>
      <c r="R543" s="195">
        <f t="shared" si="609"/>
        <v>0</v>
      </c>
      <c r="S543" s="200">
        <v>0.0</v>
      </c>
      <c r="T543" s="201">
        <f t="shared" si="14"/>
        <v>1</v>
      </c>
      <c r="U543" s="201">
        <v>0.99</v>
      </c>
      <c r="V543" s="182">
        <v>720.0</v>
      </c>
      <c r="W543" s="182">
        <f t="shared" si="3"/>
        <v>0</v>
      </c>
      <c r="X543" s="203" t="s">
        <v>291</v>
      </c>
      <c r="Y543" s="204">
        <v>1300000.0</v>
      </c>
      <c r="Z543" s="182"/>
      <c r="AA543" s="182"/>
      <c r="AB543" s="182"/>
      <c r="AC543" s="182"/>
      <c r="AD543" s="182"/>
      <c r="AE543" s="206">
        <f t="shared" si="151"/>
        <v>1300000</v>
      </c>
      <c r="AF543" s="207">
        <f t="shared" si="5"/>
        <v>1300000</v>
      </c>
      <c r="AG543" s="184"/>
      <c r="AH543" s="184"/>
      <c r="AI543" s="184"/>
      <c r="AJ543" s="390" t="s">
        <v>2632</v>
      </c>
      <c r="AK543" s="38" t="s">
        <v>1258</v>
      </c>
      <c r="AL543" s="38"/>
      <c r="AM543" s="41" t="s">
        <v>1258</v>
      </c>
      <c r="AN543" s="38" t="b">
        <f t="shared" si="501"/>
        <v>1</v>
      </c>
      <c r="AO543" s="42">
        <v>1300000.0</v>
      </c>
      <c r="AP543" s="215" t="b">
        <f t="shared" si="8"/>
        <v>1</v>
      </c>
      <c r="AQ543" s="211"/>
      <c r="AR543" s="216">
        <f t="shared" si="9"/>
        <v>0</v>
      </c>
      <c r="AS543" s="217">
        <f t="shared" si="10"/>
        <v>0</v>
      </c>
      <c r="AT543" s="218">
        <f t="shared" si="11"/>
        <v>0</v>
      </c>
      <c r="AU543" s="373"/>
      <c r="AV543" s="46"/>
      <c r="AW543" s="46"/>
      <c r="AX543" s="46"/>
      <c r="AY543" s="46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5"/>
      <c r="BU543" s="35"/>
      <c r="BV543" s="56"/>
      <c r="BW543" s="56"/>
      <c r="BX543" s="56"/>
      <c r="BY543" s="56"/>
      <c r="BZ543" s="56"/>
      <c r="CA543" s="56"/>
      <c r="CB543" s="56"/>
      <c r="CC543" s="56"/>
      <c r="CD543" s="56"/>
    </row>
    <row r="544" ht="22.5" customHeight="1">
      <c r="A544" s="170">
        <f t="shared" si="12"/>
        <v>539</v>
      </c>
      <c r="B544" s="173" t="s">
        <v>3040</v>
      </c>
      <c r="C544" s="182" t="str">
        <f t="array" ref="C544">_xlfn.XLOOKUP(G544,DATABASE!$A$2:$A$806,DATABASE!$B$2:$B$806)</f>
        <v>ATM Sukorejo, Jl. Matoa Raya No. 1, Dsn. Glatik, Ds. Glagahsari, Kec.Sukorejo, Pasuruan</v>
      </c>
      <c r="D544" s="184" t="str">
        <f t="array" ref="D544">_xlfn.XLOOKUP(G544,DATABASE!$A$2:$A$808,DATABASE!$C$2:$C$808)</f>
        <v>ATM</v>
      </c>
      <c r="E544" s="184" t="s">
        <v>351</v>
      </c>
      <c r="F544" s="184" t="s">
        <v>243</v>
      </c>
      <c r="G544" s="184" t="s">
        <v>970</v>
      </c>
      <c r="H544" s="184">
        <v>202512.0</v>
      </c>
      <c r="I544" s="184" t="s">
        <v>1258</v>
      </c>
      <c r="J544" s="182"/>
      <c r="K544" s="184"/>
      <c r="L544" s="294" t="s">
        <v>972</v>
      </c>
      <c r="M544" s="295" t="s">
        <v>1877</v>
      </c>
      <c r="N544" s="191"/>
      <c r="O544" s="192">
        <v>1.24552</v>
      </c>
      <c r="P544" s="194"/>
      <c r="Q544" s="195">
        <f t="shared" ref="Q544:R544" si="610">(O544*24*3600*30/8)/100000</f>
        <v>4.0354848</v>
      </c>
      <c r="R544" s="195">
        <f t="shared" si="610"/>
        <v>0</v>
      </c>
      <c r="S544" s="200">
        <v>0.0</v>
      </c>
      <c r="T544" s="201">
        <f t="shared" si="14"/>
        <v>1</v>
      </c>
      <c r="U544" s="201">
        <v>0.99</v>
      </c>
      <c r="V544" s="182">
        <v>720.0</v>
      </c>
      <c r="W544" s="182">
        <f t="shared" si="3"/>
        <v>0</v>
      </c>
      <c r="X544" s="203" t="s">
        <v>291</v>
      </c>
      <c r="Y544" s="204">
        <v>1300000.0</v>
      </c>
      <c r="Z544" s="182"/>
      <c r="AA544" s="182"/>
      <c r="AB544" s="182"/>
      <c r="AC544" s="182"/>
      <c r="AD544" s="182"/>
      <c r="AE544" s="206">
        <f t="shared" si="151"/>
        <v>1300000</v>
      </c>
      <c r="AF544" s="207">
        <f t="shared" si="5"/>
        <v>1300000</v>
      </c>
      <c r="AG544" s="184"/>
      <c r="AH544" s="184"/>
      <c r="AI544" s="184"/>
      <c r="AJ544" s="390" t="s">
        <v>970</v>
      </c>
      <c r="AK544" s="38" t="s">
        <v>1258</v>
      </c>
      <c r="AL544" s="38"/>
      <c r="AM544" s="41" t="s">
        <v>1258</v>
      </c>
      <c r="AN544" s="38" t="b">
        <f t="shared" si="501"/>
        <v>1</v>
      </c>
      <c r="AO544" s="42">
        <v>1300000.0</v>
      </c>
      <c r="AP544" s="215" t="b">
        <f t="shared" si="8"/>
        <v>1</v>
      </c>
      <c r="AQ544" s="211"/>
      <c r="AR544" s="216">
        <f t="shared" si="9"/>
        <v>0</v>
      </c>
      <c r="AS544" s="217">
        <f t="shared" si="10"/>
        <v>0</v>
      </c>
      <c r="AT544" s="218">
        <f t="shared" si="11"/>
        <v>0</v>
      </c>
      <c r="AU544" s="373"/>
      <c r="AV544" s="46"/>
      <c r="AW544" s="46"/>
      <c r="AX544" s="46"/>
      <c r="AY544" s="46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5"/>
      <c r="BU544" s="35"/>
      <c r="BV544" s="56"/>
      <c r="BW544" s="56"/>
      <c r="BX544" s="56"/>
      <c r="BY544" s="56"/>
      <c r="BZ544" s="56"/>
      <c r="CA544" s="56"/>
      <c r="CB544" s="56"/>
      <c r="CC544" s="56"/>
      <c r="CD544" s="56"/>
    </row>
    <row r="545" ht="22.5" customHeight="1">
      <c r="A545" s="170">
        <f t="shared" si="12"/>
        <v>540</v>
      </c>
      <c r="B545" s="173" t="s">
        <v>3048</v>
      </c>
      <c r="C545" s="182" t="str">
        <f t="array" ref="C545">_xlfn.XLOOKUP(G545,DATABASE!$A$2:$A$806,DATABASE!$B$2:$B$806)</f>
        <v>Cabang Sampang, Jl. KH Wachid Hasyim Sampang</v>
      </c>
      <c r="D545" s="184" t="str">
        <f t="array" ref="D545">_xlfn.XLOOKUP(G545,DATABASE!$A$2:$A$808,DATABASE!$C$2:$C$808)</f>
        <v>CABANG</v>
      </c>
      <c r="E545" s="184" t="s">
        <v>351</v>
      </c>
      <c r="F545" s="184" t="s">
        <v>243</v>
      </c>
      <c r="G545" s="184" t="s">
        <v>973</v>
      </c>
      <c r="H545" s="184">
        <v>202512.0</v>
      </c>
      <c r="I545" s="184" t="s">
        <v>575</v>
      </c>
      <c r="J545" s="182"/>
      <c r="K545" s="184"/>
      <c r="L545" s="294" t="s">
        <v>972</v>
      </c>
      <c r="M545" s="295" t="s">
        <v>1877</v>
      </c>
      <c r="N545" s="191"/>
      <c r="O545" s="192">
        <v>91.46</v>
      </c>
      <c r="P545" s="194"/>
      <c r="Q545" s="195">
        <f t="shared" ref="Q545:R545" si="611">(O545*24*3600*30/8)/100000</f>
        <v>296.3304</v>
      </c>
      <c r="R545" s="195">
        <f t="shared" si="611"/>
        <v>0</v>
      </c>
      <c r="S545" s="376">
        <v>2.0</v>
      </c>
      <c r="T545" s="201">
        <f t="shared" si="14"/>
        <v>0.9972222222</v>
      </c>
      <c r="U545" s="201">
        <v>0.99</v>
      </c>
      <c r="V545" s="182">
        <v>720.0</v>
      </c>
      <c r="W545" s="182">
        <f t="shared" si="3"/>
        <v>0</v>
      </c>
      <c r="X545" s="203" t="s">
        <v>291</v>
      </c>
      <c r="Y545" s="204">
        <v>3671171.0</v>
      </c>
      <c r="Z545" s="182"/>
      <c r="AA545" s="182"/>
      <c r="AB545" s="182"/>
      <c r="AC545" s="182"/>
      <c r="AD545" s="182"/>
      <c r="AE545" s="206">
        <f t="shared" si="151"/>
        <v>3671171</v>
      </c>
      <c r="AF545" s="207">
        <f t="shared" si="5"/>
        <v>3671171</v>
      </c>
      <c r="AG545" s="207">
        <v>1.537342E7</v>
      </c>
      <c r="AH545" s="184"/>
      <c r="AI545" s="184"/>
      <c r="AJ545" s="390" t="s">
        <v>973</v>
      </c>
      <c r="AK545" s="38" t="s">
        <v>575</v>
      </c>
      <c r="AL545" s="38"/>
      <c r="AM545" s="38" t="str">
        <f t="shared" ref="AM545:AM547" si="613">VLOOKUP(AJ545,'[1]Master Jaringan Des 2025(792)'!$D$2:$E$795,2,0)</f>
        <v>#REF!</v>
      </c>
      <c r="AN545" s="38" t="str">
        <f t="shared" si="501"/>
        <v>#REF!</v>
      </c>
      <c r="AO545" s="42">
        <v>3671171.0</v>
      </c>
      <c r="AP545" s="215" t="b">
        <f t="shared" si="8"/>
        <v>1</v>
      </c>
      <c r="AQ545" s="211"/>
      <c r="AR545" s="216">
        <f t="shared" si="9"/>
        <v>0</v>
      </c>
      <c r="AS545" s="217">
        <f t="shared" si="10"/>
        <v>0</v>
      </c>
      <c r="AT545" s="218">
        <f t="shared" si="11"/>
        <v>0</v>
      </c>
      <c r="AU545" s="397" t="s">
        <v>1869</v>
      </c>
      <c r="AV545" s="46"/>
      <c r="AW545" s="46"/>
      <c r="AX545" s="46"/>
      <c r="AY545" s="46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5"/>
      <c r="BU545" s="35"/>
      <c r="BV545" s="56"/>
      <c r="BW545" s="56"/>
      <c r="BX545" s="56"/>
      <c r="BY545" s="56"/>
      <c r="BZ545" s="56"/>
      <c r="CA545" s="56"/>
      <c r="CB545" s="56"/>
      <c r="CC545" s="56"/>
      <c r="CD545" s="56"/>
    </row>
    <row r="546" ht="22.5" customHeight="1">
      <c r="A546" s="170">
        <f t="shared" si="12"/>
        <v>541</v>
      </c>
      <c r="B546" s="173" t="s">
        <v>3048</v>
      </c>
      <c r="C546" s="182" t="str">
        <f t="array" ref="C546">_xlfn.XLOOKUP(G546,DATABASE!$A$2:$A$806,DATABASE!$B$2:$B$806)</f>
        <v>Capem Ketapang, Jl. Raya Ketapang</v>
      </c>
      <c r="D546" s="184" t="str">
        <f t="array" ref="D546">_xlfn.XLOOKUP(G546,DATABASE!$A$2:$A$808,DATABASE!$C$2:$C$808)</f>
        <v>CAPEM</v>
      </c>
      <c r="E546" s="184" t="s">
        <v>351</v>
      </c>
      <c r="F546" s="184" t="s">
        <v>243</v>
      </c>
      <c r="G546" s="184" t="s">
        <v>1076</v>
      </c>
      <c r="H546" s="184">
        <v>202512.0</v>
      </c>
      <c r="I546" s="184" t="s">
        <v>753</v>
      </c>
      <c r="J546" s="182"/>
      <c r="K546" s="184"/>
      <c r="L546" s="294" t="s">
        <v>1078</v>
      </c>
      <c r="M546" s="303">
        <v>42125.0</v>
      </c>
      <c r="N546" s="191"/>
      <c r="O546" s="192">
        <v>13.11</v>
      </c>
      <c r="P546" s="194"/>
      <c r="Q546" s="195">
        <f t="shared" ref="Q546:R546" si="612">(O546*24*3600*30/8)/100000</f>
        <v>42.4764</v>
      </c>
      <c r="R546" s="195">
        <f t="shared" si="612"/>
        <v>0</v>
      </c>
      <c r="S546" s="200">
        <v>0.0</v>
      </c>
      <c r="T546" s="201">
        <f t="shared" si="14"/>
        <v>1</v>
      </c>
      <c r="U546" s="201">
        <v>0.99</v>
      </c>
      <c r="V546" s="182">
        <v>720.0</v>
      </c>
      <c r="W546" s="182">
        <f t="shared" si="3"/>
        <v>0</v>
      </c>
      <c r="X546" s="203" t="s">
        <v>291</v>
      </c>
      <c r="Y546" s="204">
        <v>2792792.0</v>
      </c>
      <c r="Z546" s="182"/>
      <c r="AA546" s="182"/>
      <c r="AB546" s="182"/>
      <c r="AC546" s="182"/>
      <c r="AD546" s="182"/>
      <c r="AE546" s="206">
        <f t="shared" si="151"/>
        <v>2792792</v>
      </c>
      <c r="AF546" s="207">
        <f t="shared" si="5"/>
        <v>2792792</v>
      </c>
      <c r="AG546" s="184"/>
      <c r="AH546" s="184"/>
      <c r="AI546" s="184"/>
      <c r="AJ546" s="390" t="s">
        <v>1076</v>
      </c>
      <c r="AK546" s="38" t="s">
        <v>753</v>
      </c>
      <c r="AL546" s="38"/>
      <c r="AM546" s="38" t="str">
        <f t="shared" si="613"/>
        <v>#REF!</v>
      </c>
      <c r="AN546" s="38" t="str">
        <f t="shared" si="501"/>
        <v>#REF!</v>
      </c>
      <c r="AO546" s="42">
        <v>2792792.0</v>
      </c>
      <c r="AP546" s="215" t="b">
        <f t="shared" si="8"/>
        <v>1</v>
      </c>
      <c r="AQ546" s="211"/>
      <c r="AR546" s="216">
        <f t="shared" si="9"/>
        <v>0</v>
      </c>
      <c r="AS546" s="217">
        <f t="shared" si="10"/>
        <v>0</v>
      </c>
      <c r="AT546" s="218">
        <f t="shared" si="11"/>
        <v>0</v>
      </c>
      <c r="AU546" s="373"/>
      <c r="AV546" s="46"/>
      <c r="AW546" s="46"/>
      <c r="AX546" s="46"/>
      <c r="AY546" s="46"/>
      <c r="AZ546" s="35"/>
      <c r="BA546" s="35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35"/>
      <c r="BU546" s="35"/>
      <c r="BV546" s="56"/>
      <c r="BW546" s="56"/>
      <c r="BX546" s="56"/>
      <c r="BY546" s="56"/>
      <c r="BZ546" s="56"/>
      <c r="CA546" s="56"/>
      <c r="CB546" s="56"/>
      <c r="CC546" s="56"/>
      <c r="CD546" s="56"/>
    </row>
    <row r="547" ht="22.5" customHeight="1">
      <c r="A547" s="170">
        <f t="shared" si="12"/>
        <v>542</v>
      </c>
      <c r="B547" s="173" t="s">
        <v>3048</v>
      </c>
      <c r="C547" s="182" t="str">
        <f t="array" ref="C547">_xlfn.XLOOKUP(G547,DATABASE!$A$2:$A$806,DATABASE!$B$2:$B$806)</f>
        <v>Samsat Online Capem Ketapang, Jl Raya Ketapang Banyu Wates, Sampang</v>
      </c>
      <c r="D547" s="184" t="str">
        <f t="array" ref="D547">_xlfn.XLOOKUP(G547,DATABASE!$A$2:$A$808,DATABASE!$C$2:$C$808)</f>
        <v>SAMSAT ONLINE</v>
      </c>
      <c r="E547" s="184" t="s">
        <v>351</v>
      </c>
      <c r="F547" s="184" t="s">
        <v>243</v>
      </c>
      <c r="G547" s="184" t="s">
        <v>2037</v>
      </c>
      <c r="H547" s="184">
        <v>202512.0</v>
      </c>
      <c r="I547" s="184" t="s">
        <v>480</v>
      </c>
      <c r="J547" s="182"/>
      <c r="K547" s="184"/>
      <c r="L547" s="294" t="s">
        <v>2039</v>
      </c>
      <c r="M547" s="303">
        <v>45665.0</v>
      </c>
      <c r="N547" s="191"/>
      <c r="O547" s="192">
        <v>3.24</v>
      </c>
      <c r="P547" s="194"/>
      <c r="Q547" s="195">
        <f t="shared" ref="Q547:R547" si="614">(O547*24*3600*30/8)/100000</f>
        <v>10.4976</v>
      </c>
      <c r="R547" s="195">
        <f t="shared" si="614"/>
        <v>0</v>
      </c>
      <c r="S547" s="200">
        <v>0.0</v>
      </c>
      <c r="T547" s="201">
        <f t="shared" si="14"/>
        <v>1</v>
      </c>
      <c r="U547" s="201">
        <v>0.99</v>
      </c>
      <c r="V547" s="182">
        <v>720.0</v>
      </c>
      <c r="W547" s="182">
        <f t="shared" si="3"/>
        <v>0</v>
      </c>
      <c r="X547" s="203" t="s">
        <v>291</v>
      </c>
      <c r="Y547" s="204">
        <v>1950000.0</v>
      </c>
      <c r="Z547" s="182"/>
      <c r="AA547" s="182"/>
      <c r="AB547" s="182"/>
      <c r="AC547" s="182"/>
      <c r="AD547" s="182"/>
      <c r="AE547" s="206">
        <f t="shared" si="151"/>
        <v>1950000</v>
      </c>
      <c r="AF547" s="207">
        <f t="shared" si="5"/>
        <v>1950000</v>
      </c>
      <c r="AG547" s="184"/>
      <c r="AH547" s="184"/>
      <c r="AI547" s="184"/>
      <c r="AJ547" s="390" t="s">
        <v>2037</v>
      </c>
      <c r="AK547" s="38" t="s">
        <v>480</v>
      </c>
      <c r="AL547" s="38"/>
      <c r="AM547" s="38" t="str">
        <f t="shared" si="613"/>
        <v>#REF!</v>
      </c>
      <c r="AN547" s="38" t="str">
        <f t="shared" si="501"/>
        <v>#REF!</v>
      </c>
      <c r="AO547" s="42">
        <v>1950000.0</v>
      </c>
      <c r="AP547" s="215" t="b">
        <f t="shared" si="8"/>
        <v>1</v>
      </c>
      <c r="AQ547" s="211"/>
      <c r="AR547" s="216">
        <f t="shared" si="9"/>
        <v>0</v>
      </c>
      <c r="AS547" s="217">
        <f t="shared" si="10"/>
        <v>0</v>
      </c>
      <c r="AT547" s="218">
        <f t="shared" si="11"/>
        <v>0</v>
      </c>
      <c r="AU547" s="373"/>
      <c r="AV547" s="46"/>
      <c r="AW547" s="46"/>
      <c r="AX547" s="46"/>
      <c r="AY547" s="46"/>
      <c r="AZ547" s="35"/>
      <c r="BA547" s="35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5"/>
      <c r="BU547" s="35"/>
      <c r="BV547" s="56"/>
      <c r="BW547" s="56"/>
      <c r="BX547" s="56"/>
      <c r="BY547" s="56"/>
      <c r="BZ547" s="56"/>
      <c r="CA547" s="56"/>
      <c r="CB547" s="56"/>
      <c r="CC547" s="56"/>
      <c r="CD547" s="56"/>
    </row>
    <row r="548" ht="22.5" customHeight="1">
      <c r="A548" s="170">
        <f t="shared" si="12"/>
        <v>543</v>
      </c>
      <c r="B548" s="173" t="s">
        <v>3048</v>
      </c>
      <c r="C548" s="182" t="str">
        <f t="array" ref="C548">_xlfn.XLOOKUP(G548,DATABASE!$A$2:$A$806,DATABASE!$B$2:$B$806)</f>
        <v>Kantor Kas RSUD Sampang, Depan Gedung lama JL. Rajawali NO.10, Kec. Sampang</v>
      </c>
      <c r="D548" s="184" t="str">
        <f t="array" ref="D548">_xlfn.XLOOKUP(G548,DATABASE!$A$2:$A$808,DATABASE!$C$2:$C$808)</f>
        <v>KANTOR KAS</v>
      </c>
      <c r="E548" s="184" t="s">
        <v>351</v>
      </c>
      <c r="F548" s="184" t="s">
        <v>243</v>
      </c>
      <c r="G548" s="184" t="s">
        <v>2040</v>
      </c>
      <c r="H548" s="184">
        <v>202512.0</v>
      </c>
      <c r="I548" s="184" t="s">
        <v>461</v>
      </c>
      <c r="J548" s="182"/>
      <c r="K548" s="184"/>
      <c r="L548" s="294" t="s">
        <v>2039</v>
      </c>
      <c r="M548" s="303">
        <v>45665.0</v>
      </c>
      <c r="N548" s="191"/>
      <c r="O548" s="192">
        <v>4.2</v>
      </c>
      <c r="P548" s="194"/>
      <c r="Q548" s="195">
        <f t="shared" ref="Q548:R548" si="615">(O548*24*3600*30/8)/100000</f>
        <v>13.608</v>
      </c>
      <c r="R548" s="195">
        <f t="shared" si="615"/>
        <v>0</v>
      </c>
      <c r="S548" s="200">
        <v>0.0</v>
      </c>
      <c r="T548" s="201">
        <f t="shared" si="14"/>
        <v>1</v>
      </c>
      <c r="U548" s="201">
        <v>0.99</v>
      </c>
      <c r="V548" s="182">
        <v>720.0</v>
      </c>
      <c r="W548" s="182">
        <f t="shared" si="3"/>
        <v>0</v>
      </c>
      <c r="X548" s="203" t="s">
        <v>291</v>
      </c>
      <c r="Y548" s="204">
        <v>2319819.0</v>
      </c>
      <c r="Z548" s="182"/>
      <c r="AA548" s="182"/>
      <c r="AB548" s="182"/>
      <c r="AC548" s="182"/>
      <c r="AD548" s="182"/>
      <c r="AE548" s="206">
        <f t="shared" si="151"/>
        <v>2319819</v>
      </c>
      <c r="AF548" s="207">
        <f t="shared" si="5"/>
        <v>2319819</v>
      </c>
      <c r="AG548" s="184"/>
      <c r="AH548" s="184"/>
      <c r="AI548" s="184"/>
      <c r="AJ548" s="390" t="s">
        <v>2040</v>
      </c>
      <c r="AK548" s="38" t="s">
        <v>461</v>
      </c>
      <c r="AL548" s="38"/>
      <c r="AM548" s="41" t="s">
        <v>461</v>
      </c>
      <c r="AN548" s="38" t="b">
        <f t="shared" si="501"/>
        <v>1</v>
      </c>
      <c r="AO548" s="42">
        <v>2319819.0</v>
      </c>
      <c r="AP548" s="215" t="b">
        <f t="shared" si="8"/>
        <v>1</v>
      </c>
      <c r="AQ548" s="211"/>
      <c r="AR548" s="216">
        <f t="shared" si="9"/>
        <v>0</v>
      </c>
      <c r="AS548" s="217">
        <f t="shared" si="10"/>
        <v>0</v>
      </c>
      <c r="AT548" s="218">
        <f t="shared" si="11"/>
        <v>0</v>
      </c>
      <c r="AU548" s="373"/>
      <c r="AV548" s="46"/>
      <c r="AW548" s="46"/>
      <c r="AX548" s="46"/>
      <c r="AY548" s="46"/>
      <c r="AZ548" s="35"/>
      <c r="BA548" s="35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5"/>
      <c r="BU548" s="35"/>
      <c r="BV548" s="56"/>
      <c r="BW548" s="56"/>
      <c r="BX548" s="56"/>
      <c r="BY548" s="56"/>
      <c r="BZ548" s="56"/>
      <c r="CA548" s="56"/>
      <c r="CB548" s="56"/>
      <c r="CC548" s="56"/>
      <c r="CD548" s="56"/>
    </row>
    <row r="549" ht="22.5" customHeight="1">
      <c r="A549" s="170">
        <f t="shared" si="12"/>
        <v>544</v>
      </c>
      <c r="B549" s="173" t="s">
        <v>3048</v>
      </c>
      <c r="C549" s="182" t="str">
        <f t="array" ref="C549">_xlfn.XLOOKUP(G549,DATABASE!$A$2:$A$806,DATABASE!$B$2:$B$806)</f>
        <v>Payment Point Mall Pelayanan Publik Kab Sampang, Jl. Wahid Hasyim No. 23, Sampang</v>
      </c>
      <c r="D549" s="184" t="str">
        <f t="array" ref="D549">_xlfn.XLOOKUP(G549,DATABASE!$A$2:$A$808,DATABASE!$C$2:$C$808)</f>
        <v>PAYMENT POINT</v>
      </c>
      <c r="E549" s="184" t="s">
        <v>351</v>
      </c>
      <c r="F549" s="184" t="s">
        <v>243</v>
      </c>
      <c r="G549" s="184" t="s">
        <v>938</v>
      </c>
      <c r="H549" s="184">
        <v>202512.0</v>
      </c>
      <c r="I549" s="184" t="s">
        <v>461</v>
      </c>
      <c r="J549" s="182"/>
      <c r="K549" s="184"/>
      <c r="L549" s="294" t="s">
        <v>940</v>
      </c>
      <c r="M549" s="295" t="s">
        <v>1877</v>
      </c>
      <c r="N549" s="191"/>
      <c r="O549" s="192">
        <v>1.2088</v>
      </c>
      <c r="P549" s="194"/>
      <c r="Q549" s="195">
        <f t="shared" ref="Q549:R549" si="616">(O549*24*3600*30/8)/100000</f>
        <v>3.916512</v>
      </c>
      <c r="R549" s="195">
        <f t="shared" si="616"/>
        <v>0</v>
      </c>
      <c r="S549" s="200">
        <v>0.0</v>
      </c>
      <c r="T549" s="201">
        <f t="shared" si="14"/>
        <v>1</v>
      </c>
      <c r="U549" s="201">
        <v>0.99</v>
      </c>
      <c r="V549" s="182">
        <v>720.0</v>
      </c>
      <c r="W549" s="182">
        <f t="shared" si="3"/>
        <v>0</v>
      </c>
      <c r="X549" s="203" t="s">
        <v>291</v>
      </c>
      <c r="Y549" s="204">
        <v>2319819.0</v>
      </c>
      <c r="Z549" s="182"/>
      <c r="AA549" s="182"/>
      <c r="AB549" s="182"/>
      <c r="AC549" s="182"/>
      <c r="AD549" s="182"/>
      <c r="AE549" s="206">
        <f t="shared" si="151"/>
        <v>2319819</v>
      </c>
      <c r="AF549" s="207">
        <f t="shared" si="5"/>
        <v>2319819</v>
      </c>
      <c r="AG549" s="184"/>
      <c r="AH549" s="184"/>
      <c r="AI549" s="184"/>
      <c r="AJ549" s="390" t="s">
        <v>938</v>
      </c>
      <c r="AK549" s="38" t="s">
        <v>461</v>
      </c>
      <c r="AL549" s="38"/>
      <c r="AM549" s="41" t="s">
        <v>461</v>
      </c>
      <c r="AN549" s="38" t="b">
        <f t="shared" si="501"/>
        <v>1</v>
      </c>
      <c r="AO549" s="42">
        <v>2319819.0</v>
      </c>
      <c r="AP549" s="215" t="b">
        <f t="shared" si="8"/>
        <v>1</v>
      </c>
      <c r="AQ549" s="211"/>
      <c r="AR549" s="216">
        <f t="shared" si="9"/>
        <v>0</v>
      </c>
      <c r="AS549" s="217">
        <f t="shared" si="10"/>
        <v>0</v>
      </c>
      <c r="AT549" s="218">
        <f t="shared" si="11"/>
        <v>0</v>
      </c>
      <c r="AU549" s="373"/>
      <c r="AV549" s="46"/>
      <c r="AW549" s="46"/>
      <c r="AX549" s="46"/>
      <c r="AY549" s="46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5"/>
      <c r="BU549" s="35"/>
      <c r="BV549" s="56"/>
      <c r="BW549" s="56"/>
      <c r="BX549" s="56"/>
      <c r="BY549" s="56"/>
      <c r="BZ549" s="56"/>
      <c r="CA549" s="56"/>
      <c r="CB549" s="56"/>
      <c r="CC549" s="56"/>
      <c r="CD549" s="56"/>
    </row>
    <row r="550" ht="22.5" customHeight="1">
      <c r="A550" s="170">
        <f t="shared" si="12"/>
        <v>545</v>
      </c>
      <c r="B550" s="173" t="s">
        <v>3052</v>
      </c>
      <c r="C550" s="182" t="str">
        <f t="array" ref="C550">_xlfn.XLOOKUP(G550,DATABASE!$A$2:$A$806,DATABASE!$B$2:$B$806)</f>
        <v>Cabang Bangkalan</v>
      </c>
      <c r="D550" s="184" t="str">
        <f t="array" ref="D550">_xlfn.XLOOKUP(G550,DATABASE!$A$2:$A$808,DATABASE!$C$2:$C$808)</f>
        <v>CABANG</v>
      </c>
      <c r="E550" s="184" t="s">
        <v>351</v>
      </c>
      <c r="F550" s="184" t="s">
        <v>243</v>
      </c>
      <c r="G550" s="184" t="s">
        <v>941</v>
      </c>
      <c r="H550" s="184">
        <v>202512.0</v>
      </c>
      <c r="I550" s="184" t="s">
        <v>575</v>
      </c>
      <c r="J550" s="182"/>
      <c r="K550" s="184"/>
      <c r="L550" s="294" t="s">
        <v>940</v>
      </c>
      <c r="M550" s="295" t="s">
        <v>1877</v>
      </c>
      <c r="N550" s="191"/>
      <c r="O550" s="192">
        <v>66.09</v>
      </c>
      <c r="P550" s="194"/>
      <c r="Q550" s="195">
        <f t="shared" ref="Q550:R550" si="617">(O550*24*3600*30/8)/100000</f>
        <v>214.1316</v>
      </c>
      <c r="R550" s="195">
        <f t="shared" si="617"/>
        <v>0</v>
      </c>
      <c r="S550" s="200">
        <v>0.0</v>
      </c>
      <c r="T550" s="201">
        <f t="shared" si="14"/>
        <v>1</v>
      </c>
      <c r="U550" s="201">
        <v>0.99</v>
      </c>
      <c r="V550" s="182">
        <v>720.0</v>
      </c>
      <c r="W550" s="182">
        <f t="shared" si="3"/>
        <v>0</v>
      </c>
      <c r="X550" s="203" t="s">
        <v>291</v>
      </c>
      <c r="Y550" s="204">
        <v>3671171.0</v>
      </c>
      <c r="Z550" s="182"/>
      <c r="AA550" s="182"/>
      <c r="AB550" s="182"/>
      <c r="AC550" s="182"/>
      <c r="AD550" s="182"/>
      <c r="AE550" s="206">
        <f t="shared" si="151"/>
        <v>3671171</v>
      </c>
      <c r="AF550" s="207">
        <f t="shared" si="5"/>
        <v>3671171</v>
      </c>
      <c r="AG550" s="207">
        <v>2.7618642E7</v>
      </c>
      <c r="AH550" s="184"/>
      <c r="AI550" s="184"/>
      <c r="AJ550" s="390" t="s">
        <v>941</v>
      </c>
      <c r="AK550" s="38" t="s">
        <v>575</v>
      </c>
      <c r="AL550" s="38"/>
      <c r="AM550" s="38" t="str">
        <f>VLOOKUP(AJ550,'[1]Master Jaringan Des 2025(792)'!$D$2:$E$795,2,0)</f>
        <v>#REF!</v>
      </c>
      <c r="AN550" s="38" t="str">
        <f t="shared" si="501"/>
        <v>#REF!</v>
      </c>
      <c r="AO550" s="42">
        <v>3671171.0</v>
      </c>
      <c r="AP550" s="215" t="b">
        <f t="shared" si="8"/>
        <v>1</v>
      </c>
      <c r="AQ550" s="211"/>
      <c r="AR550" s="216">
        <f t="shared" si="9"/>
        <v>0</v>
      </c>
      <c r="AS550" s="217">
        <f t="shared" si="10"/>
        <v>0</v>
      </c>
      <c r="AT550" s="218">
        <f t="shared" si="11"/>
        <v>0</v>
      </c>
      <c r="AU550" s="373"/>
      <c r="AV550" s="46"/>
      <c r="AW550" s="46"/>
      <c r="AX550" s="46"/>
      <c r="AY550" s="46"/>
      <c r="AZ550" s="35"/>
      <c r="BA550" s="35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35"/>
      <c r="BU550" s="35"/>
      <c r="BV550" s="56"/>
      <c r="BW550" s="56"/>
      <c r="BX550" s="56"/>
      <c r="BY550" s="56"/>
      <c r="BZ550" s="56"/>
      <c r="CA550" s="56"/>
      <c r="CB550" s="56"/>
      <c r="CC550" s="56"/>
      <c r="CD550" s="56"/>
    </row>
    <row r="551" ht="22.5" customHeight="1">
      <c r="A551" s="170">
        <f t="shared" si="12"/>
        <v>546</v>
      </c>
      <c r="B551" s="173" t="s">
        <v>3052</v>
      </c>
      <c r="C551" s="182" t="str">
        <f t="array" ref="C551">_xlfn.XLOOKUP(G551,DATABASE!$A$2:$A$806,DATABASE!$B$2:$B$806)</f>
        <v>Capem Kamal, Jl. Trunojoyo 30 Bangkalan</v>
      </c>
      <c r="D551" s="184" t="str">
        <f t="array" ref="D551">_xlfn.XLOOKUP(G551,DATABASE!$A$2:$A$808,DATABASE!$C$2:$C$808)</f>
        <v>CAPEM</v>
      </c>
      <c r="E551" s="184" t="s">
        <v>351</v>
      </c>
      <c r="F551" s="184" t="s">
        <v>243</v>
      </c>
      <c r="G551" s="184" t="s">
        <v>344</v>
      </c>
      <c r="H551" s="184">
        <v>202512.0</v>
      </c>
      <c r="I551" s="184" t="s">
        <v>753</v>
      </c>
      <c r="J551" s="182"/>
      <c r="K551" s="184"/>
      <c r="L551" s="294" t="s">
        <v>347</v>
      </c>
      <c r="M551" s="295" t="s">
        <v>3457</v>
      </c>
      <c r="N551" s="191"/>
      <c r="O551" s="192">
        <v>20.6</v>
      </c>
      <c r="P551" s="194"/>
      <c r="Q551" s="195">
        <f t="shared" ref="Q551:R551" si="618">(O551*24*3600*30/8)/100000</f>
        <v>66.744</v>
      </c>
      <c r="R551" s="195">
        <f t="shared" si="618"/>
        <v>0</v>
      </c>
      <c r="S551" s="376">
        <v>3.37</v>
      </c>
      <c r="T551" s="201">
        <f t="shared" si="14"/>
        <v>0.9953194444</v>
      </c>
      <c r="U551" s="201">
        <v>0.99</v>
      </c>
      <c r="V551" s="182">
        <v>720.0</v>
      </c>
      <c r="W551" s="182">
        <f t="shared" si="3"/>
        <v>0</v>
      </c>
      <c r="X551" s="203" t="s">
        <v>291</v>
      </c>
      <c r="Y551" s="204">
        <v>2792792.0</v>
      </c>
      <c r="Z551" s="182"/>
      <c r="AA551" s="182"/>
      <c r="AB551" s="182"/>
      <c r="AC551" s="182"/>
      <c r="AD551" s="182"/>
      <c r="AE551" s="206">
        <f t="shared" si="151"/>
        <v>2792792</v>
      </c>
      <c r="AF551" s="207">
        <f t="shared" si="5"/>
        <v>2792792</v>
      </c>
      <c r="AG551" s="184"/>
      <c r="AH551" s="184"/>
      <c r="AI551" s="184"/>
      <c r="AJ551" s="390" t="s">
        <v>344</v>
      </c>
      <c r="AK551" s="38" t="s">
        <v>753</v>
      </c>
      <c r="AL551" s="38"/>
      <c r="AM551" s="41" t="s">
        <v>753</v>
      </c>
      <c r="AN551" s="38" t="b">
        <f t="shared" si="501"/>
        <v>1</v>
      </c>
      <c r="AO551" s="42">
        <v>2792792.0</v>
      </c>
      <c r="AP551" s="215" t="b">
        <f t="shared" si="8"/>
        <v>1</v>
      </c>
      <c r="AQ551" s="211"/>
      <c r="AR551" s="216">
        <f t="shared" si="9"/>
        <v>0</v>
      </c>
      <c r="AS551" s="217">
        <f t="shared" si="10"/>
        <v>0</v>
      </c>
      <c r="AT551" s="218">
        <f t="shared" si="11"/>
        <v>0</v>
      </c>
      <c r="AU551" s="373" t="s">
        <v>2952</v>
      </c>
      <c r="AV551" s="46"/>
      <c r="AW551" s="46"/>
      <c r="AX551" s="46"/>
      <c r="AY551" s="46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35"/>
      <c r="BU551" s="35"/>
      <c r="BV551" s="56"/>
      <c r="BW551" s="56"/>
      <c r="BX551" s="56"/>
      <c r="BY551" s="56"/>
      <c r="BZ551" s="56"/>
      <c r="CA551" s="56"/>
      <c r="CB551" s="56"/>
      <c r="CC551" s="56"/>
      <c r="CD551" s="56"/>
    </row>
    <row r="552" ht="22.5" customHeight="1">
      <c r="A552" s="170">
        <f t="shared" si="12"/>
        <v>547</v>
      </c>
      <c r="B552" s="173" t="s">
        <v>3052</v>
      </c>
      <c r="C552" s="182" t="str">
        <f t="array" ref="C552">_xlfn.XLOOKUP(G552,DATABASE!$A$2:$A$806,DATABASE!$B$2:$B$806)</f>
        <v>Samsat Online Dinas Pendapatan Daerah Tanjung Bumi, Raya Paseseh Tanjung Bumi</v>
      </c>
      <c r="D552" s="184" t="str">
        <f t="array" ref="D552">_xlfn.XLOOKUP(G552,DATABASE!$A$2:$A$808,DATABASE!$C$2:$C$808)</f>
        <v>SAMSAT ONLINE</v>
      </c>
      <c r="E552" s="184" t="s">
        <v>351</v>
      </c>
      <c r="F552" s="184" t="s">
        <v>243</v>
      </c>
      <c r="G552" s="184" t="s">
        <v>2707</v>
      </c>
      <c r="H552" s="184">
        <v>202512.0</v>
      </c>
      <c r="I552" s="184" t="s">
        <v>480</v>
      </c>
      <c r="J552" s="182"/>
      <c r="K552" s="184"/>
      <c r="L552" s="294" t="s">
        <v>2709</v>
      </c>
      <c r="M552" s="303">
        <v>43717.0</v>
      </c>
      <c r="N552" s="191"/>
      <c r="O552" s="192">
        <v>0.0448</v>
      </c>
      <c r="P552" s="194"/>
      <c r="Q552" s="195">
        <f t="shared" ref="Q552:R552" si="619">(O552*24*3600*30/8)/100000</f>
        <v>0.145152</v>
      </c>
      <c r="R552" s="195">
        <f t="shared" si="619"/>
        <v>0</v>
      </c>
      <c r="S552" s="200">
        <v>0.0</v>
      </c>
      <c r="T552" s="201">
        <f t="shared" si="14"/>
        <v>1</v>
      </c>
      <c r="U552" s="201">
        <v>0.99</v>
      </c>
      <c r="V552" s="182">
        <v>720.0</v>
      </c>
      <c r="W552" s="182">
        <f t="shared" si="3"/>
        <v>0</v>
      </c>
      <c r="X552" s="203" t="s">
        <v>291</v>
      </c>
      <c r="Y552" s="204">
        <v>1950000.0</v>
      </c>
      <c r="Z552" s="182"/>
      <c r="AA552" s="182"/>
      <c r="AB552" s="182"/>
      <c r="AC552" s="182"/>
      <c r="AD552" s="182"/>
      <c r="AE552" s="206">
        <f t="shared" si="151"/>
        <v>1950000</v>
      </c>
      <c r="AF552" s="207">
        <f t="shared" si="5"/>
        <v>1950000</v>
      </c>
      <c r="AG552" s="184"/>
      <c r="AH552" s="184"/>
      <c r="AI552" s="184"/>
      <c r="AJ552" s="390" t="s">
        <v>2707</v>
      </c>
      <c r="AK552" s="38" t="s">
        <v>480</v>
      </c>
      <c r="AL552" s="38"/>
      <c r="AM552" s="38" t="str">
        <f>VLOOKUP(AJ552,'[1]Master Jaringan Des 2025(792)'!$D$2:$E$795,2,0)</f>
        <v>#REF!</v>
      </c>
      <c r="AN552" s="38" t="str">
        <f t="shared" si="501"/>
        <v>#REF!</v>
      </c>
      <c r="AO552" s="42">
        <v>1950000.0</v>
      </c>
      <c r="AP552" s="215" t="b">
        <f t="shared" si="8"/>
        <v>1</v>
      </c>
      <c r="AQ552" s="211"/>
      <c r="AR552" s="216">
        <f>IFERROR(VLOOKUP(#REF!,'[2]Availability Des25'!$C$5:$G$18,5,0),0)</f>
        <v>0</v>
      </c>
      <c r="AS552" s="217">
        <f>IFERROR(VLOOKUP(#REF!,'[2]Availability Des25'!$C$5:$H$18,6,0),0)</f>
        <v>0</v>
      </c>
      <c r="AT552" s="218">
        <f>IFERROR(VLOOKUP(#REF!,'[2]Availability Des25'!$C$5:$I$18,7,0),0)</f>
        <v>0</v>
      </c>
      <c r="AU552" s="373"/>
      <c r="AV552" s="46"/>
      <c r="AW552" s="46"/>
      <c r="AX552" s="46"/>
      <c r="AY552" s="46"/>
      <c r="AZ552" s="35"/>
      <c r="BA552" s="35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35"/>
      <c r="BU552" s="35"/>
      <c r="BV552" s="56"/>
      <c r="BW552" s="56"/>
      <c r="BX552" s="56"/>
      <c r="BY552" s="56"/>
      <c r="BZ552" s="56"/>
      <c r="CA552" s="56"/>
      <c r="CB552" s="56"/>
      <c r="CC552" s="56"/>
      <c r="CD552" s="56"/>
    </row>
    <row r="553" ht="22.5" customHeight="1">
      <c r="A553" s="170">
        <f t="shared" si="12"/>
        <v>548</v>
      </c>
      <c r="B553" s="173" t="s">
        <v>3052</v>
      </c>
      <c r="C553" s="182" t="str">
        <f t="array" ref="C553">_xlfn.XLOOKUP(G553,DATABASE!$A$2:$A$806,DATABASE!$B$2:$B$806)</f>
        <v>KPP Bangkalan, Jl. Soekarno-Hatta 2 Bangkalan</v>
      </c>
      <c r="D553" s="184" t="str">
        <f t="array" ref="D553">_xlfn.XLOOKUP(G553,DATABASE!$A$2:$A$808,DATABASE!$C$2:$C$808)</f>
        <v>KPP</v>
      </c>
      <c r="E553" s="184" t="s">
        <v>351</v>
      </c>
      <c r="F553" s="184" t="s">
        <v>243</v>
      </c>
      <c r="G553" s="184" t="s">
        <v>1338</v>
      </c>
      <c r="H553" s="184">
        <v>202512.0</v>
      </c>
      <c r="I553" s="184" t="s">
        <v>461</v>
      </c>
      <c r="J553" s="182"/>
      <c r="K553" s="184"/>
      <c r="L553" s="294" t="s">
        <v>1341</v>
      </c>
      <c r="M553" s="295" t="s">
        <v>1877</v>
      </c>
      <c r="N553" s="191"/>
      <c r="O553" s="192">
        <v>0.46639</v>
      </c>
      <c r="P553" s="194"/>
      <c r="Q553" s="195">
        <f t="shared" ref="Q553:R553" si="620">(O553*24*3600*30/8)/100000</f>
        <v>1.5111036</v>
      </c>
      <c r="R553" s="195">
        <f t="shared" si="620"/>
        <v>0</v>
      </c>
      <c r="S553" s="200">
        <v>0.0</v>
      </c>
      <c r="T553" s="201">
        <f t="shared" si="14"/>
        <v>1</v>
      </c>
      <c r="U553" s="201">
        <v>0.99</v>
      </c>
      <c r="V553" s="182">
        <v>720.0</v>
      </c>
      <c r="W553" s="182">
        <f t="shared" si="3"/>
        <v>0</v>
      </c>
      <c r="X553" s="203" t="s">
        <v>291</v>
      </c>
      <c r="Y553" s="204">
        <v>2319819.0</v>
      </c>
      <c r="Z553" s="182"/>
      <c r="AA553" s="182"/>
      <c r="AB553" s="182"/>
      <c r="AC553" s="182"/>
      <c r="AD553" s="182"/>
      <c r="AE553" s="206">
        <f t="shared" si="151"/>
        <v>2319819</v>
      </c>
      <c r="AF553" s="207">
        <f t="shared" si="5"/>
        <v>2319819</v>
      </c>
      <c r="AG553" s="184"/>
      <c r="AH553" s="184"/>
      <c r="AI553" s="184"/>
      <c r="AJ553" s="390" t="s">
        <v>1338</v>
      </c>
      <c r="AK553" s="38" t="s">
        <v>461</v>
      </c>
      <c r="AL553" s="38"/>
      <c r="AM553" s="41" t="s">
        <v>461</v>
      </c>
      <c r="AN553" s="38" t="b">
        <f t="shared" si="501"/>
        <v>1</v>
      </c>
      <c r="AO553" s="42">
        <v>2319819.0</v>
      </c>
      <c r="AP553" s="215" t="b">
        <f t="shared" si="8"/>
        <v>1</v>
      </c>
      <c r="AQ553" s="211"/>
      <c r="AR553" s="216">
        <f t="shared" ref="AR553:AR559" si="622">IFERROR(VLOOKUP(AX552,'[2]Availability Des25'!$C$5:$G$18,5,0),0)</f>
        <v>0</v>
      </c>
      <c r="AS553" s="217">
        <f t="shared" ref="AS553:AS559" si="623">IFERROR(VLOOKUP(AX552,'[2]Availability Des25'!$C$5:$H$18,6,0),0)</f>
        <v>0</v>
      </c>
      <c r="AT553" s="218">
        <f t="shared" ref="AT553:AT559" si="624">IFERROR(VLOOKUP(AX552,'[2]Availability Des25'!$C$5:$I$18,7,0),0)</f>
        <v>0</v>
      </c>
      <c r="AU553" s="373"/>
      <c r="AV553" s="46"/>
      <c r="AW553" s="46"/>
      <c r="AX553" s="46"/>
      <c r="AY553" s="46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5"/>
      <c r="BU553" s="35"/>
      <c r="BV553" s="56"/>
      <c r="BW553" s="56"/>
      <c r="BX553" s="56"/>
      <c r="BY553" s="56"/>
      <c r="BZ553" s="56"/>
      <c r="CA553" s="56"/>
      <c r="CB553" s="56"/>
      <c r="CC553" s="56"/>
      <c r="CD553" s="56"/>
    </row>
    <row r="554" ht="22.5" customHeight="1">
      <c r="A554" s="170">
        <f t="shared" si="12"/>
        <v>549</v>
      </c>
      <c r="B554" s="173" t="s">
        <v>3052</v>
      </c>
      <c r="C554" s="182" t="str">
        <f t="array" ref="C554">_xlfn.XLOOKUP(G554,DATABASE!$A$2:$A$806,DATABASE!$B$2:$B$806)</f>
        <v>Capem Blega, Jl. Raya Blega Kauman</v>
      </c>
      <c r="D554" s="184" t="str">
        <f t="array" ref="D554">_xlfn.XLOOKUP(G554,DATABASE!$A$2:$A$808,DATABASE!$C$2:$C$808)</f>
        <v>CAPEM</v>
      </c>
      <c r="E554" s="184" t="s">
        <v>351</v>
      </c>
      <c r="F554" s="184" t="s">
        <v>243</v>
      </c>
      <c r="G554" s="184" t="s">
        <v>2168</v>
      </c>
      <c r="H554" s="184">
        <v>202512.0</v>
      </c>
      <c r="I554" s="184" t="s">
        <v>753</v>
      </c>
      <c r="J554" s="182"/>
      <c r="K554" s="184"/>
      <c r="L554" s="294" t="s">
        <v>2170</v>
      </c>
      <c r="M554" s="295" t="s">
        <v>1006</v>
      </c>
      <c r="N554" s="191"/>
      <c r="O554" s="192">
        <v>12.64</v>
      </c>
      <c r="P554" s="194"/>
      <c r="Q554" s="195">
        <f t="shared" ref="Q554:R554" si="621">(O554*24*3600*30/8)/100000</f>
        <v>40.9536</v>
      </c>
      <c r="R554" s="195">
        <f t="shared" si="621"/>
        <v>0</v>
      </c>
      <c r="S554" s="200">
        <v>0.0</v>
      </c>
      <c r="T554" s="201">
        <f t="shared" si="14"/>
        <v>1</v>
      </c>
      <c r="U554" s="201">
        <v>0.99</v>
      </c>
      <c r="V554" s="182">
        <v>720.0</v>
      </c>
      <c r="W554" s="182">
        <f t="shared" si="3"/>
        <v>0</v>
      </c>
      <c r="X554" s="203" t="s">
        <v>291</v>
      </c>
      <c r="Y554" s="204">
        <v>2792792.0</v>
      </c>
      <c r="Z554" s="182"/>
      <c r="AA554" s="182"/>
      <c r="AB554" s="182"/>
      <c r="AC554" s="182"/>
      <c r="AD554" s="182"/>
      <c r="AE554" s="206">
        <f t="shared" si="151"/>
        <v>2792792</v>
      </c>
      <c r="AF554" s="207">
        <f t="shared" si="5"/>
        <v>2792792</v>
      </c>
      <c r="AG554" s="184"/>
      <c r="AH554" s="184"/>
      <c r="AI554" s="184"/>
      <c r="AJ554" s="390" t="s">
        <v>2168</v>
      </c>
      <c r="AK554" s="38" t="s">
        <v>753</v>
      </c>
      <c r="AL554" s="38"/>
      <c r="AM554" s="38" t="str">
        <f t="shared" ref="AM554:AM555" si="626">VLOOKUP(AJ554,'[1]Master Jaringan Des 2025(792)'!$D$2:$E$795,2,0)</f>
        <v>#REF!</v>
      </c>
      <c r="AN554" s="38" t="str">
        <f t="shared" si="501"/>
        <v>#REF!</v>
      </c>
      <c r="AO554" s="42">
        <v>2792792.0</v>
      </c>
      <c r="AP554" s="215" t="b">
        <f t="shared" si="8"/>
        <v>1</v>
      </c>
      <c r="AQ554" s="211"/>
      <c r="AR554" s="216">
        <f t="shared" si="622"/>
        <v>0</v>
      </c>
      <c r="AS554" s="217">
        <f t="shared" si="623"/>
        <v>0</v>
      </c>
      <c r="AT554" s="218">
        <f t="shared" si="624"/>
        <v>0</v>
      </c>
      <c r="AU554" s="373"/>
      <c r="AV554" s="46"/>
      <c r="AW554" s="46"/>
      <c r="AX554" s="46"/>
      <c r="AY554" s="46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56"/>
      <c r="BW554" s="56"/>
      <c r="BX554" s="56"/>
      <c r="BY554" s="56"/>
      <c r="BZ554" s="56"/>
      <c r="CA554" s="56"/>
      <c r="CB554" s="56"/>
      <c r="CC554" s="56"/>
      <c r="CD554" s="56"/>
    </row>
    <row r="555" ht="22.5" customHeight="1">
      <c r="A555" s="170">
        <f t="shared" si="12"/>
        <v>550</v>
      </c>
      <c r="B555" s="173" t="s">
        <v>3052</v>
      </c>
      <c r="C555" s="182" t="str">
        <f t="array" ref="C555">_xlfn.XLOOKUP(G555,DATABASE!$A$2:$A$806,DATABASE!$B$2:$B$806)</f>
        <v>Kantor Kas Pemda Bangkalan, Jl. Soekarno Hatta No. 35, Bangkalan</v>
      </c>
      <c r="D555" s="184" t="str">
        <f t="array" ref="D555">_xlfn.XLOOKUP(G555,DATABASE!$A$2:$A$808,DATABASE!$C$2:$C$808)</f>
        <v>KANTOR KAS</v>
      </c>
      <c r="E555" s="184" t="s">
        <v>351</v>
      </c>
      <c r="F555" s="184" t="s">
        <v>243</v>
      </c>
      <c r="G555" s="184" t="s">
        <v>2172</v>
      </c>
      <c r="H555" s="184">
        <v>202512.0</v>
      </c>
      <c r="I555" s="184" t="s">
        <v>461</v>
      </c>
      <c r="J555" s="182"/>
      <c r="K555" s="184"/>
      <c r="L555" s="294" t="s">
        <v>2170</v>
      </c>
      <c r="M555" s="295" t="s">
        <v>1006</v>
      </c>
      <c r="N555" s="191"/>
      <c r="O555" s="192">
        <v>3.45</v>
      </c>
      <c r="P555" s="194"/>
      <c r="Q555" s="195">
        <f t="shared" ref="Q555:R555" si="625">(O555*24*3600*30/8)/100000</f>
        <v>11.178</v>
      </c>
      <c r="R555" s="195">
        <f t="shared" si="625"/>
        <v>0</v>
      </c>
      <c r="S555" s="200">
        <v>0.0</v>
      </c>
      <c r="T555" s="201">
        <f t="shared" si="14"/>
        <v>1</v>
      </c>
      <c r="U555" s="201">
        <v>0.99</v>
      </c>
      <c r="V555" s="182">
        <v>720.0</v>
      </c>
      <c r="W555" s="182">
        <f t="shared" si="3"/>
        <v>0</v>
      </c>
      <c r="X555" s="203" t="s">
        <v>291</v>
      </c>
      <c r="Y555" s="204">
        <v>2319819.0</v>
      </c>
      <c r="Z555" s="182"/>
      <c r="AA555" s="182"/>
      <c r="AB555" s="182"/>
      <c r="AC555" s="182"/>
      <c r="AD555" s="182"/>
      <c r="AE555" s="206">
        <f t="shared" si="151"/>
        <v>2319819</v>
      </c>
      <c r="AF555" s="207">
        <f t="shared" si="5"/>
        <v>2319819</v>
      </c>
      <c r="AG555" s="184"/>
      <c r="AH555" s="184"/>
      <c r="AI555" s="184"/>
      <c r="AJ555" s="390" t="s">
        <v>2172</v>
      </c>
      <c r="AK555" s="38" t="s">
        <v>461</v>
      </c>
      <c r="AL555" s="38"/>
      <c r="AM555" s="38" t="str">
        <f t="shared" si="626"/>
        <v>#REF!</v>
      </c>
      <c r="AN555" s="38" t="str">
        <f t="shared" si="501"/>
        <v>#REF!</v>
      </c>
      <c r="AO555" s="42">
        <v>2319819.0</v>
      </c>
      <c r="AP555" s="215" t="b">
        <f t="shared" si="8"/>
        <v>1</v>
      </c>
      <c r="AQ555" s="211"/>
      <c r="AR555" s="216">
        <f t="shared" si="622"/>
        <v>0</v>
      </c>
      <c r="AS555" s="217">
        <f t="shared" si="623"/>
        <v>0</v>
      </c>
      <c r="AT555" s="218">
        <f t="shared" si="624"/>
        <v>0</v>
      </c>
      <c r="AU555" s="373"/>
      <c r="AV555" s="46"/>
      <c r="AW555" s="46"/>
      <c r="AX555" s="46"/>
      <c r="AY555" s="46"/>
      <c r="AZ555" s="35"/>
      <c r="BA555" s="35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35"/>
      <c r="BU555" s="35"/>
      <c r="BV555" s="56"/>
      <c r="BW555" s="56"/>
      <c r="BX555" s="56"/>
      <c r="BY555" s="56"/>
      <c r="BZ555" s="56"/>
      <c r="CA555" s="56"/>
      <c r="CB555" s="56"/>
      <c r="CC555" s="56"/>
      <c r="CD555" s="56"/>
    </row>
    <row r="556" ht="22.5" customHeight="1">
      <c r="A556" s="170">
        <f t="shared" si="12"/>
        <v>551</v>
      </c>
      <c r="B556" s="173" t="s">
        <v>3052</v>
      </c>
      <c r="C556" s="182" t="str">
        <f t="array" ref="C556">_xlfn.XLOOKUP(G556,DATABASE!$A$2:$A$806,DATABASE!$B$2:$B$806)</f>
        <v>Payment Point Mall Pelayanan Publik Bangkalan, Jl. Halim Perdana Kusuma, Bangkalan</v>
      </c>
      <c r="D556" s="184" t="str">
        <f t="array" ref="D556">_xlfn.XLOOKUP(G556,DATABASE!$A$2:$A$808,DATABASE!$C$2:$C$808)</f>
        <v>PAYMENT POINT</v>
      </c>
      <c r="E556" s="184" t="s">
        <v>351</v>
      </c>
      <c r="F556" s="184" t="s">
        <v>243</v>
      </c>
      <c r="G556" s="184" t="s">
        <v>2352</v>
      </c>
      <c r="H556" s="184">
        <v>202512.0</v>
      </c>
      <c r="I556" s="184" t="s">
        <v>461</v>
      </c>
      <c r="J556" s="182"/>
      <c r="K556" s="184"/>
      <c r="L556" s="294" t="s">
        <v>2354</v>
      </c>
      <c r="M556" s="303">
        <v>43837.0</v>
      </c>
      <c r="N556" s="191"/>
      <c r="O556" s="192">
        <v>0.67461</v>
      </c>
      <c r="P556" s="194"/>
      <c r="Q556" s="195">
        <f t="shared" ref="Q556:R556" si="627">(O556*24*3600*30/8)/100000</f>
        <v>2.1857364</v>
      </c>
      <c r="R556" s="195">
        <f t="shared" si="627"/>
        <v>0</v>
      </c>
      <c r="S556" s="200">
        <v>0.0</v>
      </c>
      <c r="T556" s="201">
        <f t="shared" si="14"/>
        <v>1</v>
      </c>
      <c r="U556" s="201">
        <v>0.99</v>
      </c>
      <c r="V556" s="182">
        <v>720.0</v>
      </c>
      <c r="W556" s="182">
        <f t="shared" si="3"/>
        <v>0</v>
      </c>
      <c r="X556" s="203" t="s">
        <v>291</v>
      </c>
      <c r="Y556" s="204">
        <v>2319819.0</v>
      </c>
      <c r="Z556" s="182"/>
      <c r="AA556" s="182"/>
      <c r="AB556" s="182"/>
      <c r="AC556" s="182"/>
      <c r="AD556" s="182"/>
      <c r="AE556" s="206">
        <f t="shared" si="151"/>
        <v>2319819</v>
      </c>
      <c r="AF556" s="207">
        <f t="shared" si="5"/>
        <v>2319819</v>
      </c>
      <c r="AG556" s="184"/>
      <c r="AH556" s="184"/>
      <c r="AI556" s="184"/>
      <c r="AJ556" s="390" t="s">
        <v>2352</v>
      </c>
      <c r="AK556" s="38" t="s">
        <v>461</v>
      </c>
      <c r="AL556" s="38"/>
      <c r="AM556" s="41" t="s">
        <v>461</v>
      </c>
      <c r="AN556" s="38" t="b">
        <f t="shared" si="501"/>
        <v>1</v>
      </c>
      <c r="AO556" s="42">
        <v>2319819.0</v>
      </c>
      <c r="AP556" s="215" t="b">
        <f t="shared" si="8"/>
        <v>1</v>
      </c>
      <c r="AQ556" s="211"/>
      <c r="AR556" s="216">
        <f t="shared" si="622"/>
        <v>0</v>
      </c>
      <c r="AS556" s="217">
        <f t="shared" si="623"/>
        <v>0</v>
      </c>
      <c r="AT556" s="218">
        <f t="shared" si="624"/>
        <v>0</v>
      </c>
      <c r="AU556" s="373"/>
      <c r="AV556" s="46"/>
      <c r="AW556" s="46"/>
      <c r="AX556" s="46"/>
      <c r="AY556" s="46"/>
      <c r="AZ556" s="35"/>
      <c r="BA556" s="35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35"/>
      <c r="BU556" s="35"/>
      <c r="BV556" s="56"/>
      <c r="BW556" s="56"/>
      <c r="BX556" s="56"/>
      <c r="BY556" s="56"/>
      <c r="BZ556" s="56"/>
      <c r="CA556" s="56"/>
      <c r="CB556" s="56"/>
      <c r="CC556" s="56"/>
      <c r="CD556" s="56"/>
    </row>
    <row r="557" ht="22.5" customHeight="1">
      <c r="A557" s="170">
        <f t="shared" si="12"/>
        <v>552</v>
      </c>
      <c r="B557" s="173" t="s">
        <v>3052</v>
      </c>
      <c r="C557" s="182" t="str">
        <f t="array" ref="C557">_xlfn.XLOOKUP(G557,DATABASE!$A$2:$A$806,DATABASE!$B$2:$B$806)</f>
        <v>Payment Point Sistem Administrasi Manunggal Satu Atap Bangkalan, Jl. Soekarno Hatta No. 12, Bangkalan</v>
      </c>
      <c r="D557" s="184" t="str">
        <f t="array" ref="D557">_xlfn.XLOOKUP(G557,DATABASE!$A$2:$A$808,DATABASE!$C$2:$C$808)</f>
        <v>PAYMENT POINT</v>
      </c>
      <c r="E557" s="184" t="s">
        <v>351</v>
      </c>
      <c r="F557" s="451" t="s">
        <v>2935</v>
      </c>
      <c r="G557" s="184" t="s">
        <v>1540</v>
      </c>
      <c r="H557" s="184">
        <v>202512.0</v>
      </c>
      <c r="I557" s="184" t="s">
        <v>461</v>
      </c>
      <c r="J557" s="182"/>
      <c r="K557" s="184"/>
      <c r="L557" s="294" t="s">
        <v>1542</v>
      </c>
      <c r="M557" s="295" t="s">
        <v>3502</v>
      </c>
      <c r="N557" s="191"/>
      <c r="O557" s="192">
        <v>1.46918</v>
      </c>
      <c r="P557" s="194"/>
      <c r="Q557" s="195">
        <f t="shared" ref="Q557:R557" si="628">(O557*24*3600*30/8)/100000</f>
        <v>4.7601432</v>
      </c>
      <c r="R557" s="195">
        <f t="shared" si="628"/>
        <v>0</v>
      </c>
      <c r="S557" s="200">
        <v>0.0</v>
      </c>
      <c r="T557" s="201">
        <f t="shared" si="14"/>
        <v>1</v>
      </c>
      <c r="U557" s="201">
        <v>0.99</v>
      </c>
      <c r="V557" s="182">
        <v>720.0</v>
      </c>
      <c r="W557" s="182">
        <f t="shared" si="3"/>
        <v>0</v>
      </c>
      <c r="X557" s="203" t="s">
        <v>291</v>
      </c>
      <c r="Y557" s="204">
        <v>2319819.0</v>
      </c>
      <c r="Z557" s="182"/>
      <c r="AA557" s="182"/>
      <c r="AB557" s="182"/>
      <c r="AC557" s="182"/>
      <c r="AD557" s="445">
        <v>0.0</v>
      </c>
      <c r="AE557" s="446">
        <f t="shared" si="151"/>
        <v>2319819</v>
      </c>
      <c r="AF557" s="447">
        <f t="shared" si="5"/>
        <v>2319819</v>
      </c>
      <c r="AG557" s="445"/>
      <c r="AH557" s="445"/>
      <c r="AI557" s="445" t="s">
        <v>2933</v>
      </c>
      <c r="AJ557" s="825" t="s">
        <v>1540</v>
      </c>
      <c r="AK557" s="38" t="s">
        <v>461</v>
      </c>
      <c r="AL557" s="38"/>
      <c r="AM557" s="41" t="s">
        <v>461</v>
      </c>
      <c r="AN557" s="38" t="b">
        <f t="shared" si="501"/>
        <v>1</v>
      </c>
      <c r="AO557" s="42">
        <v>2319819.0</v>
      </c>
      <c r="AP557" s="215" t="b">
        <f t="shared" si="8"/>
        <v>1</v>
      </c>
      <c r="AQ557" s="211"/>
      <c r="AR557" s="216">
        <f t="shared" si="622"/>
        <v>0</v>
      </c>
      <c r="AS557" s="217">
        <f t="shared" si="623"/>
        <v>0</v>
      </c>
      <c r="AT557" s="218">
        <f t="shared" si="624"/>
        <v>0</v>
      </c>
      <c r="AU557" s="373"/>
      <c r="AV557" s="46"/>
      <c r="AW557" s="46"/>
      <c r="AX557" s="46"/>
      <c r="AY557" s="46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56"/>
      <c r="BW557" s="56"/>
      <c r="BX557" s="56"/>
      <c r="BY557" s="56"/>
      <c r="BZ557" s="56"/>
      <c r="CA557" s="56"/>
      <c r="CB557" s="56"/>
      <c r="CC557" s="56"/>
      <c r="CD557" s="56"/>
    </row>
    <row r="558" ht="22.5" customHeight="1">
      <c r="A558" s="170">
        <f t="shared" si="12"/>
        <v>553</v>
      </c>
      <c r="B558" s="173" t="s">
        <v>3052</v>
      </c>
      <c r="C558" s="182" t="str">
        <f t="array" ref="C558">_xlfn.XLOOKUP(G558,DATABASE!$A$2:$A$806,DATABASE!$B$2:$B$806)</f>
        <v>Capem Kwanyar Bangkalan, Kauman, Ketetang, Kwanyar</v>
      </c>
      <c r="D558" s="184" t="str">
        <f t="array" ref="D558">_xlfn.XLOOKUP(G558,DATABASE!$A$2:$A$808,DATABASE!$C$2:$C$808)</f>
        <v>CAPEM</v>
      </c>
      <c r="E558" s="184" t="s">
        <v>351</v>
      </c>
      <c r="F558" s="184" t="s">
        <v>243</v>
      </c>
      <c r="G558" s="184" t="s">
        <v>1544</v>
      </c>
      <c r="H558" s="184">
        <v>202512.0</v>
      </c>
      <c r="I558" s="184" t="s">
        <v>753</v>
      </c>
      <c r="J558" s="182"/>
      <c r="K558" s="184"/>
      <c r="L558" s="294" t="s">
        <v>1542</v>
      </c>
      <c r="M558" s="295" t="s">
        <v>3502</v>
      </c>
      <c r="N558" s="191"/>
      <c r="O558" s="192">
        <v>14.16</v>
      </c>
      <c r="P558" s="194"/>
      <c r="Q558" s="195">
        <f t="shared" ref="Q558:R558" si="629">(O558*24*3600*30/8)/100000</f>
        <v>45.8784</v>
      </c>
      <c r="R558" s="195">
        <f t="shared" si="629"/>
        <v>0</v>
      </c>
      <c r="S558" s="200">
        <v>0.0</v>
      </c>
      <c r="T558" s="201">
        <f t="shared" si="14"/>
        <v>1</v>
      </c>
      <c r="U558" s="201">
        <v>0.99</v>
      </c>
      <c r="V558" s="182">
        <v>720.0</v>
      </c>
      <c r="W558" s="182">
        <f t="shared" si="3"/>
        <v>0</v>
      </c>
      <c r="X558" s="203" t="s">
        <v>291</v>
      </c>
      <c r="Y558" s="204">
        <v>2792792.0</v>
      </c>
      <c r="Z558" s="182"/>
      <c r="AA558" s="182"/>
      <c r="AB558" s="182"/>
      <c r="AC558" s="182"/>
      <c r="AD558" s="182"/>
      <c r="AE558" s="206">
        <f t="shared" si="151"/>
        <v>2792792</v>
      </c>
      <c r="AF558" s="207">
        <f t="shared" si="5"/>
        <v>2792792</v>
      </c>
      <c r="AG558" s="184"/>
      <c r="AH558" s="184"/>
      <c r="AI558" s="184"/>
      <c r="AJ558" s="390" t="s">
        <v>1544</v>
      </c>
      <c r="AK558" s="38" t="s">
        <v>753</v>
      </c>
      <c r="AL558" s="38"/>
      <c r="AM558" s="41" t="s">
        <v>753</v>
      </c>
      <c r="AN558" s="38" t="b">
        <f t="shared" si="501"/>
        <v>1</v>
      </c>
      <c r="AO558" s="42">
        <v>2792792.0</v>
      </c>
      <c r="AP558" s="215" t="b">
        <f t="shared" si="8"/>
        <v>1</v>
      </c>
      <c r="AQ558" s="211"/>
      <c r="AR558" s="216">
        <f t="shared" si="622"/>
        <v>0</v>
      </c>
      <c r="AS558" s="217">
        <f t="shared" si="623"/>
        <v>0</v>
      </c>
      <c r="AT558" s="218">
        <f t="shared" si="624"/>
        <v>0</v>
      </c>
      <c r="AU558" s="373"/>
      <c r="AV558" s="46"/>
      <c r="AW558" s="46"/>
      <c r="AX558" s="46"/>
      <c r="AY558" s="46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5"/>
      <c r="BU558" s="35"/>
      <c r="BV558" s="56"/>
      <c r="BW558" s="56"/>
      <c r="BX558" s="56"/>
      <c r="BY558" s="56"/>
      <c r="BZ558" s="56"/>
      <c r="CA558" s="56"/>
      <c r="CB558" s="56"/>
      <c r="CC558" s="56"/>
      <c r="CD558" s="56"/>
    </row>
    <row r="559" ht="22.5" customHeight="1">
      <c r="A559" s="170">
        <f t="shared" si="12"/>
        <v>554</v>
      </c>
      <c r="B559" s="173" t="s">
        <v>3052</v>
      </c>
      <c r="C559" s="182" t="str">
        <f t="array" ref="C559">_xlfn.XLOOKUP(G559,DATABASE!$A$2:$A$809,DATABASE!$B$2:$B$809)</f>
        <v>Host To Host Online Jl. Soekarno Hatta 35, Bangkalan</v>
      </c>
      <c r="D559" s="184" t="str">
        <f t="array" ref="D559">_xlfn.XLOOKUP(G559,DATABASE!$A$2:$A$808,DATABASE!$C$2:$C$808)</f>
        <v>H2H</v>
      </c>
      <c r="E559" s="184" t="s">
        <v>351</v>
      </c>
      <c r="F559" s="184" t="s">
        <v>243</v>
      </c>
      <c r="G559" s="184" t="s">
        <v>943</v>
      </c>
      <c r="H559" s="184">
        <v>202512.0</v>
      </c>
      <c r="I559" s="184" t="s">
        <v>461</v>
      </c>
      <c r="J559" s="182"/>
      <c r="K559" s="184"/>
      <c r="L559" s="294" t="s">
        <v>945</v>
      </c>
      <c r="M559" s="295" t="s">
        <v>3039</v>
      </c>
      <c r="N559" s="191"/>
      <c r="O559" s="192">
        <v>8.16</v>
      </c>
      <c r="P559" s="194"/>
      <c r="Q559" s="195">
        <f t="shared" ref="Q559:R559" si="630">(O559*24*3600*30/8)/100000</f>
        <v>26.4384</v>
      </c>
      <c r="R559" s="195">
        <f t="shared" si="630"/>
        <v>0</v>
      </c>
      <c r="S559" s="200">
        <v>0.0</v>
      </c>
      <c r="T559" s="201">
        <f t="shared" si="14"/>
        <v>1</v>
      </c>
      <c r="U559" s="201">
        <v>0.99</v>
      </c>
      <c r="V559" s="182">
        <v>720.0</v>
      </c>
      <c r="W559" s="182">
        <f t="shared" si="3"/>
        <v>0</v>
      </c>
      <c r="X559" s="203" t="s">
        <v>291</v>
      </c>
      <c r="Y559" s="204">
        <v>2319819.0</v>
      </c>
      <c r="Z559" s="182"/>
      <c r="AA559" s="182"/>
      <c r="AB559" s="182"/>
      <c r="AC559" s="182"/>
      <c r="AD559" s="182"/>
      <c r="AE559" s="206">
        <f t="shared" si="151"/>
        <v>2319819</v>
      </c>
      <c r="AF559" s="207">
        <f t="shared" si="5"/>
        <v>2319819</v>
      </c>
      <c r="AG559" s="184"/>
      <c r="AH559" s="184" t="s">
        <v>276</v>
      </c>
      <c r="AI559" s="184"/>
      <c r="AJ559" s="390" t="s">
        <v>943</v>
      </c>
      <c r="AK559" s="38" t="s">
        <v>461</v>
      </c>
      <c r="AL559" s="38"/>
      <c r="AM559" s="41" t="s">
        <v>461</v>
      </c>
      <c r="AN559" s="38" t="b">
        <f t="shared" si="501"/>
        <v>1</v>
      </c>
      <c r="AO559" s="42">
        <v>2319819.0</v>
      </c>
      <c r="AP559" s="215" t="b">
        <f t="shared" si="8"/>
        <v>1</v>
      </c>
      <c r="AQ559" s="211"/>
      <c r="AR559" s="216">
        <f t="shared" si="622"/>
        <v>0</v>
      </c>
      <c r="AS559" s="217">
        <f t="shared" si="623"/>
        <v>0</v>
      </c>
      <c r="AT559" s="218">
        <f t="shared" si="624"/>
        <v>0</v>
      </c>
      <c r="AU559" s="373"/>
      <c r="AV559" s="46"/>
      <c r="AW559" s="46"/>
      <c r="AX559" s="46"/>
      <c r="AY559" s="46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5"/>
      <c r="BU559" s="35"/>
      <c r="BV559" s="56"/>
      <c r="BW559" s="56"/>
      <c r="BX559" s="56"/>
      <c r="BY559" s="56"/>
      <c r="BZ559" s="56"/>
      <c r="CA559" s="56"/>
      <c r="CB559" s="56"/>
      <c r="CC559" s="56"/>
      <c r="CD559" s="56"/>
    </row>
    <row r="560" ht="22.5" customHeight="1">
      <c r="A560" s="170">
        <f t="shared" si="12"/>
        <v>555</v>
      </c>
      <c r="B560" s="173" t="s">
        <v>3052</v>
      </c>
      <c r="C560" s="220" t="str">
        <f t="array" ref="C560">_xlfn.XLOOKUP(G560,DATABASE!$A$2:$A$809,DATABASE!$B$2:$B$809)</f>
        <v>CRM Samsat Bangkalan, Jl.Soekarno Hatta No.12,RW01 Mlajah, Bangkalan</v>
      </c>
      <c r="D560" s="221" t="str">
        <f t="array" ref="D560">_xlfn.XLOOKUP(G560,DATABASE!$A$2:$A$809,DATABASE!$C$2:$C$809)</f>
        <v>CRM</v>
      </c>
      <c r="E560" s="221" t="s">
        <v>351</v>
      </c>
      <c r="F560" s="222" t="s">
        <v>396</v>
      </c>
      <c r="G560" s="826" t="s">
        <v>2877</v>
      </c>
      <c r="H560" s="221">
        <v>202512.0</v>
      </c>
      <c r="I560" s="221" t="s">
        <v>1258</v>
      </c>
      <c r="J560" s="220"/>
      <c r="K560" s="221"/>
      <c r="L560" s="225" t="s">
        <v>2879</v>
      </c>
      <c r="M560" s="775">
        <v>45994.0</v>
      </c>
      <c r="N560" s="227"/>
      <c r="O560" s="228"/>
      <c r="P560" s="230"/>
      <c r="Q560" s="232"/>
      <c r="R560" s="232"/>
      <c r="S560" s="827"/>
      <c r="T560" s="233"/>
      <c r="U560" s="233"/>
      <c r="V560" s="220"/>
      <c r="W560" s="220"/>
      <c r="X560" s="234"/>
      <c r="Y560" s="828">
        <v>1170000.0</v>
      </c>
      <c r="Z560" s="220"/>
      <c r="AA560" s="220"/>
      <c r="AB560" s="220"/>
      <c r="AC560" s="829">
        <v>1981982.0</v>
      </c>
      <c r="AD560" s="220"/>
      <c r="AE560" s="236">
        <f>sum(Y560:AD560)</f>
        <v>3151982</v>
      </c>
      <c r="AF560" s="237"/>
      <c r="AG560" s="221"/>
      <c r="AH560" s="221"/>
      <c r="AI560" s="221"/>
      <c r="AJ560" s="830"/>
      <c r="AK560" s="249"/>
      <c r="AL560" s="249"/>
      <c r="AM560" s="831"/>
      <c r="AN560" s="249"/>
      <c r="AO560" s="251"/>
      <c r="AP560" s="253"/>
      <c r="AQ560" s="254"/>
      <c r="AR560" s="257"/>
      <c r="AS560" s="259"/>
      <c r="AT560" s="261"/>
      <c r="AU560" s="832"/>
      <c r="AV560" s="46"/>
      <c r="AW560" s="46"/>
      <c r="AX560" s="46"/>
      <c r="AY560" s="46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56"/>
      <c r="BW560" s="56"/>
      <c r="BX560" s="56"/>
      <c r="BY560" s="56"/>
      <c r="BZ560" s="56"/>
      <c r="CA560" s="56"/>
      <c r="CB560" s="56"/>
      <c r="CC560" s="56"/>
      <c r="CD560" s="56"/>
    </row>
    <row r="561" ht="22.5" customHeight="1">
      <c r="A561" s="170">
        <f t="shared" si="12"/>
        <v>556</v>
      </c>
      <c r="B561" s="173" t="s">
        <v>3054</v>
      </c>
      <c r="C561" s="182" t="str">
        <f t="array" ref="C561">_xlfn.XLOOKUP(G561,DATABASE!$A$2:$A$806,DATABASE!$B$2:$B$806)</f>
        <v>Cabang Gresik</v>
      </c>
      <c r="D561" s="184" t="str">
        <f t="array" ref="D561">_xlfn.XLOOKUP(G561,DATABASE!$A$2:$A$808,DATABASE!$C$2:$C$808)</f>
        <v>CABANG</v>
      </c>
      <c r="E561" s="184" t="s">
        <v>351</v>
      </c>
      <c r="F561" s="184" t="s">
        <v>243</v>
      </c>
      <c r="G561" s="184" t="s">
        <v>946</v>
      </c>
      <c r="H561" s="184">
        <v>202512.0</v>
      </c>
      <c r="I561" s="184" t="s">
        <v>575</v>
      </c>
      <c r="J561" s="182"/>
      <c r="K561" s="184"/>
      <c r="L561" s="294" t="s">
        <v>945</v>
      </c>
      <c r="M561" s="295" t="s">
        <v>3039</v>
      </c>
      <c r="N561" s="191"/>
      <c r="O561" s="192">
        <v>98.21000000000001</v>
      </c>
      <c r="P561" s="194"/>
      <c r="Q561" s="195">
        <f t="shared" ref="Q561:R561" si="631">(O561*24*3600*30/8)/100000</f>
        <v>318.2004</v>
      </c>
      <c r="R561" s="195">
        <f t="shared" si="631"/>
        <v>0</v>
      </c>
      <c r="S561" s="200">
        <v>0.0</v>
      </c>
      <c r="T561" s="201">
        <f t="shared" ref="T561:T680" si="633">(V561-S561)/V561*100%</f>
        <v>1</v>
      </c>
      <c r="U561" s="201">
        <v>0.99</v>
      </c>
      <c r="V561" s="182">
        <v>720.0</v>
      </c>
      <c r="W561" s="182">
        <f t="shared" ref="W561:W796" si="634">IF(T561&lt;99%,((S561-V561)/720)*Y561,0)</f>
        <v>0</v>
      </c>
      <c r="X561" s="203" t="s">
        <v>291</v>
      </c>
      <c r="Y561" s="204">
        <v>3671171.0</v>
      </c>
      <c r="Z561" s="182"/>
      <c r="AA561" s="182"/>
      <c r="AB561" s="182"/>
      <c r="AC561" s="182"/>
      <c r="AD561" s="182"/>
      <c r="AE561" s="206">
        <f t="shared" ref="AE561:AE796" si="635">SUM(Y561:AD561)</f>
        <v>3671171</v>
      </c>
      <c r="AF561" s="207">
        <f t="shared" ref="AF561:AF796" si="636">IFERROR(AE561+W561,0)</f>
        <v>3671171</v>
      </c>
      <c r="AG561" s="207">
        <v>3.5284226E7</v>
      </c>
      <c r="AH561" s="184"/>
      <c r="AI561" s="184"/>
      <c r="AJ561" s="390" t="s">
        <v>946</v>
      </c>
      <c r="AK561" s="38" t="s">
        <v>575</v>
      </c>
      <c r="AL561" s="38"/>
      <c r="AM561" s="38" t="str">
        <f t="shared" ref="AM561:AM568" si="637">VLOOKUP(AJ561,'[1]Master Jaringan Des 2025(792)'!$D$2:$E$795,2,0)</f>
        <v>#REF!</v>
      </c>
      <c r="AN561" s="38" t="str">
        <f t="shared" ref="AN561:AN796" si="638">AM561=AK561</f>
        <v>#REF!</v>
      </c>
      <c r="AO561" s="42">
        <v>3671171.0</v>
      </c>
      <c r="AP561" s="215" t="b">
        <f t="shared" ref="AP561:AP796" si="639">AO561=Y561</f>
        <v>1</v>
      </c>
      <c r="AQ561" s="211"/>
      <c r="AR561" s="216">
        <f>IFERROR(VLOOKUP(AX559,'[2]Availability Des25'!$C$5:$G$18,5,0),0)</f>
        <v>0</v>
      </c>
      <c r="AS561" s="217">
        <f>IFERROR(VLOOKUP(AX559,'[2]Availability Des25'!$C$5:$H$18,6,0),0)</f>
        <v>0</v>
      </c>
      <c r="AT561" s="218">
        <f>IFERROR(VLOOKUP(AX559,'[2]Availability Des25'!$C$5:$I$18,7,0),0)</f>
        <v>0</v>
      </c>
      <c r="AU561" s="373"/>
      <c r="AV561" s="46"/>
      <c r="AW561" s="46"/>
      <c r="AX561" s="46"/>
      <c r="AY561" s="46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5"/>
      <c r="BU561" s="35"/>
      <c r="BV561" s="56"/>
      <c r="BW561" s="56"/>
      <c r="BX561" s="56"/>
      <c r="BY561" s="56"/>
      <c r="BZ561" s="56"/>
      <c r="CA561" s="56"/>
      <c r="CB561" s="56"/>
      <c r="CC561" s="56"/>
      <c r="CD561" s="56"/>
    </row>
    <row r="562" ht="22.5" customHeight="1">
      <c r="A562" s="170">
        <f t="shared" si="12"/>
        <v>557</v>
      </c>
      <c r="B562" s="173" t="s">
        <v>3054</v>
      </c>
      <c r="C562" s="182" t="str">
        <f t="array" ref="C562">_xlfn.XLOOKUP(G562,DATABASE!$A$2:$A$806,DATABASE!$B$2:$B$806)</f>
        <v>Samsat Online Capem Driyorejo, Jl. Raya Cangkir 103 Driyorejo</v>
      </c>
      <c r="D562" s="184" t="str">
        <f t="array" ref="D562">_xlfn.XLOOKUP(G562,DATABASE!$A$2:$A$808,DATABASE!$C$2:$C$808)</f>
        <v>SAMSAT ONLINE</v>
      </c>
      <c r="E562" s="184" t="s">
        <v>351</v>
      </c>
      <c r="F562" s="184" t="s">
        <v>243</v>
      </c>
      <c r="G562" s="184" t="s">
        <v>357</v>
      </c>
      <c r="H562" s="184">
        <v>202512.0</v>
      </c>
      <c r="I562" s="184" t="s">
        <v>480</v>
      </c>
      <c r="J562" s="182"/>
      <c r="K562" s="184"/>
      <c r="L562" s="294" t="s">
        <v>359</v>
      </c>
      <c r="M562" s="295" t="s">
        <v>3542</v>
      </c>
      <c r="N562" s="191"/>
      <c r="O562" s="192">
        <v>4.32699</v>
      </c>
      <c r="P562" s="194"/>
      <c r="Q562" s="195">
        <f t="shared" ref="Q562:R562" si="632">(O562*24*3600*30/8)/100000</f>
        <v>14.0194476</v>
      </c>
      <c r="R562" s="195">
        <f t="shared" si="632"/>
        <v>0</v>
      </c>
      <c r="S562" s="200">
        <v>0.0</v>
      </c>
      <c r="T562" s="201">
        <f t="shared" si="633"/>
        <v>1</v>
      </c>
      <c r="U562" s="201">
        <v>0.99</v>
      </c>
      <c r="V562" s="182">
        <v>720.0</v>
      </c>
      <c r="W562" s="182">
        <f t="shared" si="634"/>
        <v>0</v>
      </c>
      <c r="X562" s="203" t="s">
        <v>291</v>
      </c>
      <c r="Y562" s="204">
        <v>1950000.0</v>
      </c>
      <c r="Z562" s="182"/>
      <c r="AA562" s="182"/>
      <c r="AB562" s="182"/>
      <c r="AC562" s="182"/>
      <c r="AD562" s="182"/>
      <c r="AE562" s="206">
        <f t="shared" si="635"/>
        <v>1950000</v>
      </c>
      <c r="AF562" s="207">
        <f t="shared" si="636"/>
        <v>1950000</v>
      </c>
      <c r="AG562" s="184"/>
      <c r="AH562" s="184"/>
      <c r="AI562" s="184"/>
      <c r="AJ562" s="390" t="s">
        <v>357</v>
      </c>
      <c r="AK562" s="38" t="s">
        <v>480</v>
      </c>
      <c r="AL562" s="38"/>
      <c r="AM562" s="38" t="str">
        <f t="shared" si="637"/>
        <v>#REF!</v>
      </c>
      <c r="AN562" s="38" t="str">
        <f t="shared" si="638"/>
        <v>#REF!</v>
      </c>
      <c r="AO562" s="42">
        <v>1950000.0</v>
      </c>
      <c r="AP562" s="215" t="b">
        <f t="shared" si="639"/>
        <v>1</v>
      </c>
      <c r="AQ562" s="211"/>
      <c r="AR562" s="216">
        <f t="shared" ref="AR562:AR609" si="641">IFERROR(VLOOKUP(AX561,'[2]Availability Des25'!$C$5:$G$18,5,0),0)</f>
        <v>0</v>
      </c>
      <c r="AS562" s="217">
        <f t="shared" ref="AS562:AS609" si="642">IFERROR(VLOOKUP(AX561,'[2]Availability Des25'!$C$5:$H$18,6,0),0)</f>
        <v>0</v>
      </c>
      <c r="AT562" s="218">
        <f t="shared" ref="AT562:AT609" si="643">IFERROR(VLOOKUP(AX561,'[2]Availability Des25'!$C$5:$I$18,7,0),0)</f>
        <v>0</v>
      </c>
      <c r="AU562" s="373"/>
      <c r="AV562" s="46"/>
      <c r="AW562" s="46"/>
      <c r="AX562" s="46"/>
      <c r="AY562" s="46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5"/>
      <c r="BU562" s="35"/>
      <c r="BV562" s="56"/>
      <c r="BW562" s="56"/>
      <c r="BX562" s="56"/>
      <c r="BY562" s="56"/>
      <c r="BZ562" s="56"/>
      <c r="CA562" s="56"/>
      <c r="CB562" s="56"/>
      <c r="CC562" s="56"/>
      <c r="CD562" s="56"/>
    </row>
    <row r="563" ht="22.5" customHeight="1">
      <c r="A563" s="170">
        <f t="shared" si="12"/>
        <v>558</v>
      </c>
      <c r="B563" s="173" t="s">
        <v>3054</v>
      </c>
      <c r="C563" s="182" t="str">
        <f t="array" ref="C563">_xlfn.XLOOKUP(G563,DATABASE!$A$2:$A$806,DATABASE!$B$2:$B$806)</f>
        <v>Capem Driyorejo, Jl. Raya Cangkir 103 Driyorejo</v>
      </c>
      <c r="D563" s="184" t="str">
        <f t="array" ref="D563">_xlfn.XLOOKUP(G563,DATABASE!$A$2:$A$808,DATABASE!$C$2:$C$808)</f>
        <v>CAPEM</v>
      </c>
      <c r="E563" s="184" t="s">
        <v>351</v>
      </c>
      <c r="F563" s="184" t="s">
        <v>243</v>
      </c>
      <c r="G563" s="184" t="s">
        <v>1191</v>
      </c>
      <c r="H563" s="184">
        <v>202512.0</v>
      </c>
      <c r="I563" s="184" t="s">
        <v>753</v>
      </c>
      <c r="J563" s="182"/>
      <c r="K563" s="184"/>
      <c r="L563" s="294" t="s">
        <v>1194</v>
      </c>
      <c r="M563" s="303">
        <v>42278.0</v>
      </c>
      <c r="N563" s="191"/>
      <c r="O563" s="192">
        <v>16.67</v>
      </c>
      <c r="P563" s="194"/>
      <c r="Q563" s="195">
        <f t="shared" ref="Q563:R563" si="640">(O563*24*3600*30/8)/100000</f>
        <v>54.0108</v>
      </c>
      <c r="R563" s="195">
        <f t="shared" si="640"/>
        <v>0</v>
      </c>
      <c r="S563" s="200">
        <v>0.0</v>
      </c>
      <c r="T563" s="201">
        <f t="shared" si="633"/>
        <v>1</v>
      </c>
      <c r="U563" s="201">
        <v>0.99</v>
      </c>
      <c r="V563" s="182">
        <v>720.0</v>
      </c>
      <c r="W563" s="182">
        <f t="shared" si="634"/>
        <v>0</v>
      </c>
      <c r="X563" s="203" t="s">
        <v>291</v>
      </c>
      <c r="Y563" s="204">
        <v>2792792.0</v>
      </c>
      <c r="Z563" s="182"/>
      <c r="AA563" s="182"/>
      <c r="AB563" s="182"/>
      <c r="AC563" s="182"/>
      <c r="AD563" s="182"/>
      <c r="AE563" s="206">
        <f t="shared" si="635"/>
        <v>2792792</v>
      </c>
      <c r="AF563" s="207">
        <f t="shared" si="636"/>
        <v>2792792</v>
      </c>
      <c r="AG563" s="184"/>
      <c r="AH563" s="184"/>
      <c r="AI563" s="184"/>
      <c r="AJ563" s="390" t="s">
        <v>1191</v>
      </c>
      <c r="AK563" s="38" t="s">
        <v>753</v>
      </c>
      <c r="AL563" s="38"/>
      <c r="AM563" s="38" t="str">
        <f t="shared" si="637"/>
        <v>#REF!</v>
      </c>
      <c r="AN563" s="38" t="str">
        <f t="shared" si="638"/>
        <v>#REF!</v>
      </c>
      <c r="AO563" s="42">
        <v>2792792.0</v>
      </c>
      <c r="AP563" s="215" t="b">
        <f t="shared" si="639"/>
        <v>1</v>
      </c>
      <c r="AQ563" s="211"/>
      <c r="AR563" s="216">
        <f t="shared" si="641"/>
        <v>0</v>
      </c>
      <c r="AS563" s="217">
        <f t="shared" si="642"/>
        <v>0</v>
      </c>
      <c r="AT563" s="218">
        <f t="shared" si="643"/>
        <v>0</v>
      </c>
      <c r="AU563" s="373"/>
      <c r="AV563" s="46"/>
      <c r="AW563" s="46"/>
      <c r="AX563" s="46"/>
      <c r="AY563" s="46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56"/>
      <c r="BW563" s="56"/>
      <c r="BX563" s="56"/>
      <c r="BY563" s="56"/>
      <c r="BZ563" s="56"/>
      <c r="CA563" s="56"/>
      <c r="CB563" s="56"/>
      <c r="CC563" s="56"/>
      <c r="CD563" s="56"/>
    </row>
    <row r="564" ht="22.5" customHeight="1">
      <c r="A564" s="170">
        <f t="shared" si="12"/>
        <v>559</v>
      </c>
      <c r="B564" s="173" t="s">
        <v>3054</v>
      </c>
      <c r="C564" s="182" t="str">
        <f t="array" ref="C564">_xlfn.XLOOKUP(G564,DATABASE!$A$2:$A$806,DATABASE!$B$2:$B$806)</f>
        <v>Capem Sidayu, Jl. Pahlawan 5, Sidayu</v>
      </c>
      <c r="D564" s="184" t="str">
        <f t="array" ref="D564">_xlfn.XLOOKUP(G564,DATABASE!$A$2:$A$808,DATABASE!$C$2:$C$808)</f>
        <v>CAPEM</v>
      </c>
      <c r="E564" s="184" t="s">
        <v>351</v>
      </c>
      <c r="F564" s="184" t="s">
        <v>243</v>
      </c>
      <c r="G564" s="184" t="s">
        <v>1047</v>
      </c>
      <c r="H564" s="184">
        <v>202512.0</v>
      </c>
      <c r="I564" s="184" t="s">
        <v>753</v>
      </c>
      <c r="J564" s="182"/>
      <c r="K564" s="184"/>
      <c r="L564" s="294" t="s">
        <v>1049</v>
      </c>
      <c r="M564" s="303">
        <v>42310.0</v>
      </c>
      <c r="N564" s="191"/>
      <c r="O564" s="192">
        <v>15.65</v>
      </c>
      <c r="P564" s="194"/>
      <c r="Q564" s="195">
        <f t="shared" ref="Q564:R564" si="644">(O564*24*3600*30/8)/100000</f>
        <v>50.706</v>
      </c>
      <c r="R564" s="195">
        <f t="shared" si="644"/>
        <v>0</v>
      </c>
      <c r="S564" s="200">
        <v>0.0</v>
      </c>
      <c r="T564" s="201">
        <f t="shared" si="633"/>
        <v>1</v>
      </c>
      <c r="U564" s="201">
        <v>0.99</v>
      </c>
      <c r="V564" s="182">
        <v>720.0</v>
      </c>
      <c r="W564" s="182">
        <f t="shared" si="634"/>
        <v>0</v>
      </c>
      <c r="X564" s="203" t="s">
        <v>291</v>
      </c>
      <c r="Y564" s="204">
        <v>2792792.0</v>
      </c>
      <c r="Z564" s="182"/>
      <c r="AA564" s="182"/>
      <c r="AB564" s="182"/>
      <c r="AC564" s="182"/>
      <c r="AD564" s="182"/>
      <c r="AE564" s="206">
        <f t="shared" si="635"/>
        <v>2792792</v>
      </c>
      <c r="AF564" s="207">
        <f t="shared" si="636"/>
        <v>2792792</v>
      </c>
      <c r="AG564" s="184"/>
      <c r="AH564" s="184"/>
      <c r="AI564" s="184"/>
      <c r="AJ564" s="390" t="s">
        <v>1047</v>
      </c>
      <c r="AK564" s="38" t="s">
        <v>753</v>
      </c>
      <c r="AL564" s="38"/>
      <c r="AM564" s="38" t="str">
        <f t="shared" si="637"/>
        <v>#REF!</v>
      </c>
      <c r="AN564" s="38" t="str">
        <f t="shared" si="638"/>
        <v>#REF!</v>
      </c>
      <c r="AO564" s="42">
        <v>2792792.0</v>
      </c>
      <c r="AP564" s="215" t="b">
        <f t="shared" si="639"/>
        <v>1</v>
      </c>
      <c r="AQ564" s="211"/>
      <c r="AR564" s="216">
        <f t="shared" si="641"/>
        <v>0</v>
      </c>
      <c r="AS564" s="217">
        <f t="shared" si="642"/>
        <v>0</v>
      </c>
      <c r="AT564" s="218">
        <f t="shared" si="643"/>
        <v>0</v>
      </c>
      <c r="AU564" s="373"/>
      <c r="AV564" s="46"/>
      <c r="AW564" s="46"/>
      <c r="AX564" s="46"/>
      <c r="AY564" s="46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5"/>
      <c r="BU564" s="35"/>
      <c r="BV564" s="56"/>
      <c r="BW564" s="56"/>
      <c r="BX564" s="56"/>
      <c r="BY564" s="56"/>
      <c r="BZ564" s="56"/>
      <c r="CA564" s="56"/>
      <c r="CB564" s="56"/>
      <c r="CC564" s="56"/>
      <c r="CD564" s="56"/>
    </row>
    <row r="565" ht="22.5" customHeight="1">
      <c r="A565" s="170">
        <f t="shared" si="12"/>
        <v>560</v>
      </c>
      <c r="B565" s="173" t="s">
        <v>3054</v>
      </c>
      <c r="C565" s="182" t="str">
        <f t="array" ref="C565">_xlfn.XLOOKUP(G565,DATABASE!$A$2:$A$806,DATABASE!$B$2:$B$806)</f>
        <v>Capem Cerme, Ruko Selasa, Jl Tegal Suruh 3</v>
      </c>
      <c r="D565" s="184" t="str">
        <f t="array" ref="D565">_xlfn.XLOOKUP(G565,DATABASE!$A$2:$A$808,DATABASE!$C$2:$C$808)</f>
        <v>CAPEM</v>
      </c>
      <c r="E565" s="184" t="s">
        <v>351</v>
      </c>
      <c r="F565" s="184" t="s">
        <v>243</v>
      </c>
      <c r="G565" s="184" t="s">
        <v>1050</v>
      </c>
      <c r="H565" s="184">
        <v>202512.0</v>
      </c>
      <c r="I565" s="184" t="s">
        <v>753</v>
      </c>
      <c r="J565" s="182"/>
      <c r="K565" s="184"/>
      <c r="L565" s="294" t="s">
        <v>1052</v>
      </c>
      <c r="M565" s="295" t="s">
        <v>3568</v>
      </c>
      <c r="N565" s="191"/>
      <c r="O565" s="192">
        <v>25.13</v>
      </c>
      <c r="P565" s="194"/>
      <c r="Q565" s="195">
        <f t="shared" ref="Q565:R565" si="645">(O565*24*3600*30/8)/100000</f>
        <v>81.4212</v>
      </c>
      <c r="R565" s="195">
        <f t="shared" si="645"/>
        <v>0</v>
      </c>
      <c r="S565" s="200">
        <v>0.0</v>
      </c>
      <c r="T565" s="201">
        <f t="shared" si="633"/>
        <v>1</v>
      </c>
      <c r="U565" s="201">
        <v>0.99</v>
      </c>
      <c r="V565" s="182">
        <v>720.0</v>
      </c>
      <c r="W565" s="182">
        <f t="shared" si="634"/>
        <v>0</v>
      </c>
      <c r="X565" s="203" t="s">
        <v>291</v>
      </c>
      <c r="Y565" s="204">
        <v>2792792.0</v>
      </c>
      <c r="Z565" s="182"/>
      <c r="AA565" s="182"/>
      <c r="AB565" s="182"/>
      <c r="AC565" s="182"/>
      <c r="AD565" s="182"/>
      <c r="AE565" s="206">
        <f t="shared" si="635"/>
        <v>2792792</v>
      </c>
      <c r="AF565" s="207">
        <f t="shared" si="636"/>
        <v>2792792</v>
      </c>
      <c r="AG565" s="184"/>
      <c r="AH565" s="184"/>
      <c r="AI565" s="184"/>
      <c r="AJ565" s="390" t="s">
        <v>1050</v>
      </c>
      <c r="AK565" s="38" t="s">
        <v>753</v>
      </c>
      <c r="AL565" s="38"/>
      <c r="AM565" s="38" t="str">
        <f t="shared" si="637"/>
        <v>#REF!</v>
      </c>
      <c r="AN565" s="38" t="str">
        <f t="shared" si="638"/>
        <v>#REF!</v>
      </c>
      <c r="AO565" s="42">
        <v>2792792.0</v>
      </c>
      <c r="AP565" s="215" t="b">
        <f t="shared" si="639"/>
        <v>1</v>
      </c>
      <c r="AQ565" s="211"/>
      <c r="AR565" s="216">
        <f t="shared" si="641"/>
        <v>0</v>
      </c>
      <c r="AS565" s="217">
        <f t="shared" si="642"/>
        <v>0</v>
      </c>
      <c r="AT565" s="218">
        <f t="shared" si="643"/>
        <v>0</v>
      </c>
      <c r="AU565" s="373"/>
      <c r="AV565" s="46"/>
      <c r="AW565" s="46"/>
      <c r="AX565" s="46"/>
      <c r="AY565" s="46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5"/>
      <c r="BU565" s="35"/>
      <c r="BV565" s="56"/>
      <c r="BW565" s="56"/>
      <c r="BX565" s="56"/>
      <c r="BY565" s="56"/>
      <c r="BZ565" s="56"/>
      <c r="CA565" s="56"/>
      <c r="CB565" s="56"/>
      <c r="CC565" s="56"/>
      <c r="CD565" s="56"/>
    </row>
    <row r="566" ht="22.5" customHeight="1">
      <c r="A566" s="170">
        <f t="shared" si="12"/>
        <v>561</v>
      </c>
      <c r="B566" s="173" t="s">
        <v>3054</v>
      </c>
      <c r="C566" s="182" t="str">
        <f t="array" ref="C566">_xlfn.XLOOKUP(G566,DATABASE!$A$2:$A$806,DATABASE!$B$2:$B$806)</f>
        <v>Samsat Online Capem Sidayu, Jl. Pemuda 10, Sidayu</v>
      </c>
      <c r="D566" s="184" t="str">
        <f t="array" ref="D566">_xlfn.XLOOKUP(G566,DATABASE!$A$2:$A$808,DATABASE!$C$2:$C$808)</f>
        <v>SAMSAT ONLINE</v>
      </c>
      <c r="E566" s="184" t="s">
        <v>351</v>
      </c>
      <c r="F566" s="184" t="s">
        <v>243</v>
      </c>
      <c r="G566" s="184" t="s">
        <v>264</v>
      </c>
      <c r="H566" s="184">
        <v>202512.0</v>
      </c>
      <c r="I566" s="184" t="s">
        <v>480</v>
      </c>
      <c r="J566" s="182"/>
      <c r="K566" s="184"/>
      <c r="L566" s="294" t="s">
        <v>266</v>
      </c>
      <c r="M566" s="303">
        <v>42156.0</v>
      </c>
      <c r="N566" s="191"/>
      <c r="O566" s="192">
        <v>0.52376</v>
      </c>
      <c r="P566" s="194"/>
      <c r="Q566" s="195">
        <f t="shared" ref="Q566:R566" si="646">(O566*24*3600*30/8)/100000</f>
        <v>1.6969824</v>
      </c>
      <c r="R566" s="195">
        <f t="shared" si="646"/>
        <v>0</v>
      </c>
      <c r="S566" s="200">
        <v>0.0</v>
      </c>
      <c r="T566" s="201">
        <f t="shared" si="633"/>
        <v>1</v>
      </c>
      <c r="U566" s="201">
        <v>0.99</v>
      </c>
      <c r="V566" s="182">
        <v>720.0</v>
      </c>
      <c r="W566" s="182">
        <f t="shared" si="634"/>
        <v>0</v>
      </c>
      <c r="X566" s="203" t="s">
        <v>291</v>
      </c>
      <c r="Y566" s="204">
        <v>1950000.0</v>
      </c>
      <c r="Z566" s="182"/>
      <c r="AA566" s="182"/>
      <c r="AB566" s="182"/>
      <c r="AC566" s="182"/>
      <c r="AD566" s="182"/>
      <c r="AE566" s="206">
        <f t="shared" si="635"/>
        <v>1950000</v>
      </c>
      <c r="AF566" s="207">
        <f t="shared" si="636"/>
        <v>1950000</v>
      </c>
      <c r="AG566" s="184"/>
      <c r="AH566" s="184"/>
      <c r="AI566" s="428"/>
      <c r="AJ566" s="390" t="s">
        <v>264</v>
      </c>
      <c r="AK566" s="38" t="s">
        <v>480</v>
      </c>
      <c r="AL566" s="38"/>
      <c r="AM566" s="38" t="str">
        <f t="shared" si="637"/>
        <v>#REF!</v>
      </c>
      <c r="AN566" s="38" t="str">
        <f t="shared" si="638"/>
        <v>#REF!</v>
      </c>
      <c r="AO566" s="42">
        <v>1950000.0</v>
      </c>
      <c r="AP566" s="215" t="b">
        <f t="shared" si="639"/>
        <v>1</v>
      </c>
      <c r="AQ566" s="211"/>
      <c r="AR566" s="216">
        <f t="shared" si="641"/>
        <v>0</v>
      </c>
      <c r="AS566" s="217">
        <f t="shared" si="642"/>
        <v>0</v>
      </c>
      <c r="AT566" s="218">
        <f t="shared" si="643"/>
        <v>0</v>
      </c>
      <c r="AU566" s="373"/>
      <c r="AV566" s="46"/>
      <c r="AW566" s="46"/>
      <c r="AX566" s="46"/>
      <c r="AY566" s="46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5"/>
      <c r="BU566" s="35"/>
      <c r="BV566" s="56"/>
      <c r="BW566" s="56"/>
      <c r="BX566" s="56"/>
      <c r="BY566" s="56"/>
      <c r="BZ566" s="56"/>
      <c r="CA566" s="56"/>
      <c r="CB566" s="56"/>
      <c r="CC566" s="56"/>
      <c r="CD566" s="56"/>
    </row>
    <row r="567" ht="22.5" customHeight="1">
      <c r="A567" s="170">
        <f t="shared" si="12"/>
        <v>562</v>
      </c>
      <c r="B567" s="173" t="s">
        <v>3054</v>
      </c>
      <c r="C567" s="182" t="str">
        <f t="array" ref="C567">_xlfn.XLOOKUP(G567,DATABASE!$A$2:$A$806,DATABASE!$B$2:$B$806)</f>
        <v>PBB Online KK Pemda,JL.Dr.Wahidin Sudiro Husada 245, Kebomas, Gresik</v>
      </c>
      <c r="D567" s="184" t="str">
        <f t="array" ref="D567">_xlfn.XLOOKUP(G567,DATABASE!$A$2:$A$808,DATABASE!$C$2:$C$808)</f>
        <v>PBB</v>
      </c>
      <c r="E567" s="184" t="s">
        <v>351</v>
      </c>
      <c r="F567" s="184" t="s">
        <v>243</v>
      </c>
      <c r="G567" s="184" t="s">
        <v>1069</v>
      </c>
      <c r="H567" s="184">
        <v>202512.0</v>
      </c>
      <c r="I567" s="184" t="s">
        <v>461</v>
      </c>
      <c r="J567" s="182"/>
      <c r="K567" s="184"/>
      <c r="L567" s="294" t="s">
        <v>1071</v>
      </c>
      <c r="M567" s="303">
        <v>42156.0</v>
      </c>
      <c r="N567" s="191"/>
      <c r="O567" s="192">
        <v>9.46</v>
      </c>
      <c r="P567" s="194"/>
      <c r="Q567" s="195">
        <f t="shared" ref="Q567:R567" si="647">(O567*24*3600*30/8)/100000</f>
        <v>30.6504</v>
      </c>
      <c r="R567" s="195">
        <f t="shared" si="647"/>
        <v>0</v>
      </c>
      <c r="S567" s="200">
        <v>0.0</v>
      </c>
      <c r="T567" s="201">
        <f t="shared" si="633"/>
        <v>1</v>
      </c>
      <c r="U567" s="201">
        <v>0.99</v>
      </c>
      <c r="V567" s="182">
        <v>720.0</v>
      </c>
      <c r="W567" s="182">
        <f t="shared" si="634"/>
        <v>0</v>
      </c>
      <c r="X567" s="203" t="s">
        <v>291</v>
      </c>
      <c r="Y567" s="204">
        <v>2319819.0</v>
      </c>
      <c r="Z567" s="182"/>
      <c r="AA567" s="182"/>
      <c r="AB567" s="182"/>
      <c r="AC567" s="182"/>
      <c r="AD567" s="182"/>
      <c r="AE567" s="206">
        <f t="shared" si="635"/>
        <v>2319819</v>
      </c>
      <c r="AF567" s="207">
        <f t="shared" si="636"/>
        <v>2319819</v>
      </c>
      <c r="AG567" s="184"/>
      <c r="AH567" s="184"/>
      <c r="AI567" s="184"/>
      <c r="AJ567" s="390" t="s">
        <v>1069</v>
      </c>
      <c r="AK567" s="38" t="s">
        <v>461</v>
      </c>
      <c r="AL567" s="38"/>
      <c r="AM567" s="38" t="str">
        <f t="shared" si="637"/>
        <v>#REF!</v>
      </c>
      <c r="AN567" s="38" t="str">
        <f t="shared" si="638"/>
        <v>#REF!</v>
      </c>
      <c r="AO567" s="42">
        <v>2319819.0</v>
      </c>
      <c r="AP567" s="215" t="b">
        <f t="shared" si="639"/>
        <v>1</v>
      </c>
      <c r="AQ567" s="211"/>
      <c r="AR567" s="216">
        <f t="shared" si="641"/>
        <v>0</v>
      </c>
      <c r="AS567" s="217">
        <f t="shared" si="642"/>
        <v>0</v>
      </c>
      <c r="AT567" s="218">
        <f t="shared" si="643"/>
        <v>0</v>
      </c>
      <c r="AU567" s="373"/>
      <c r="AV567" s="46"/>
      <c r="AW567" s="46"/>
      <c r="AX567" s="46"/>
      <c r="AY567" s="46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5"/>
      <c r="BU567" s="35"/>
      <c r="BV567" s="56"/>
      <c r="BW567" s="56"/>
      <c r="BX567" s="56"/>
      <c r="BY567" s="56"/>
      <c r="BZ567" s="56"/>
      <c r="CA567" s="56"/>
      <c r="CB567" s="56"/>
      <c r="CC567" s="56"/>
      <c r="CD567" s="56"/>
    </row>
    <row r="568" ht="22.5" customHeight="1">
      <c r="A568" s="170">
        <f t="shared" si="12"/>
        <v>563</v>
      </c>
      <c r="B568" s="173" t="s">
        <v>3054</v>
      </c>
      <c r="C568" s="182" t="str">
        <f t="array" ref="C568">_xlfn.XLOOKUP(G568,DATABASE!$A$2:$A$806,DATABASE!$B$2:$B$806)</f>
        <v>Capem Balongpangang, Jl. Raya Balongpanggang, Gresik</v>
      </c>
      <c r="D568" s="184" t="str">
        <f t="array" ref="D568">_xlfn.XLOOKUP(G568,DATABASE!$A$2:$A$808,DATABASE!$C$2:$C$808)</f>
        <v>CAPEM</v>
      </c>
      <c r="E568" s="184" t="s">
        <v>351</v>
      </c>
      <c r="F568" s="184" t="s">
        <v>243</v>
      </c>
      <c r="G568" s="184" t="s">
        <v>1354</v>
      </c>
      <c r="H568" s="184">
        <v>202512.0</v>
      </c>
      <c r="I568" s="184" t="s">
        <v>753</v>
      </c>
      <c r="J568" s="182"/>
      <c r="K568" s="184"/>
      <c r="L568" s="294" t="s">
        <v>1356</v>
      </c>
      <c r="M568" s="303">
        <v>42156.0</v>
      </c>
      <c r="N568" s="191"/>
      <c r="O568" s="192">
        <v>18.92</v>
      </c>
      <c r="P568" s="194"/>
      <c r="Q568" s="195">
        <f t="shared" ref="Q568:R568" si="648">(O568*24*3600*30/8)/100000</f>
        <v>61.3008</v>
      </c>
      <c r="R568" s="195">
        <f t="shared" si="648"/>
        <v>0</v>
      </c>
      <c r="S568" s="200">
        <v>0.0</v>
      </c>
      <c r="T568" s="201">
        <f t="shared" si="633"/>
        <v>1</v>
      </c>
      <c r="U568" s="201">
        <v>0.99</v>
      </c>
      <c r="V568" s="182">
        <v>720.0</v>
      </c>
      <c r="W568" s="182">
        <f t="shared" si="634"/>
        <v>0</v>
      </c>
      <c r="X568" s="203" t="s">
        <v>291</v>
      </c>
      <c r="Y568" s="204">
        <v>2792792.0</v>
      </c>
      <c r="Z568" s="182"/>
      <c r="AA568" s="182"/>
      <c r="AB568" s="182"/>
      <c r="AC568" s="182"/>
      <c r="AD568" s="182"/>
      <c r="AE568" s="206">
        <f t="shared" si="635"/>
        <v>2792792</v>
      </c>
      <c r="AF568" s="207">
        <f t="shared" si="636"/>
        <v>2792792</v>
      </c>
      <c r="AG568" s="184"/>
      <c r="AH568" s="184" t="s">
        <v>276</v>
      </c>
      <c r="AI568" s="184"/>
      <c r="AJ568" s="390" t="s">
        <v>1354</v>
      </c>
      <c r="AK568" s="38" t="s">
        <v>753</v>
      </c>
      <c r="AL568" s="38"/>
      <c r="AM568" s="38" t="str">
        <f t="shared" si="637"/>
        <v>#REF!</v>
      </c>
      <c r="AN568" s="38" t="str">
        <f t="shared" si="638"/>
        <v>#REF!</v>
      </c>
      <c r="AO568" s="42">
        <v>2792792.0</v>
      </c>
      <c r="AP568" s="215" t="b">
        <f t="shared" si="639"/>
        <v>1</v>
      </c>
      <c r="AQ568" s="211"/>
      <c r="AR568" s="216">
        <f t="shared" si="641"/>
        <v>0</v>
      </c>
      <c r="AS568" s="217">
        <f t="shared" si="642"/>
        <v>0</v>
      </c>
      <c r="AT568" s="218">
        <f t="shared" si="643"/>
        <v>0</v>
      </c>
      <c r="AU568" s="373"/>
      <c r="AV568" s="46"/>
      <c r="AW568" s="46"/>
      <c r="AX568" s="46"/>
      <c r="AY568" s="46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5"/>
      <c r="BU568" s="35"/>
      <c r="BV568" s="56"/>
      <c r="BW568" s="56"/>
      <c r="BX568" s="56"/>
      <c r="BY568" s="56"/>
      <c r="BZ568" s="56"/>
      <c r="CA568" s="56"/>
      <c r="CB568" s="56"/>
      <c r="CC568" s="56"/>
      <c r="CD568" s="56"/>
    </row>
    <row r="569" ht="22.5" customHeight="1">
      <c r="A569" s="170">
        <f t="shared" si="12"/>
        <v>564</v>
      </c>
      <c r="B569" s="173" t="s">
        <v>3054</v>
      </c>
      <c r="C569" s="182" t="str">
        <f t="array" ref="C569">_xlfn.XLOOKUP(G569,DATABASE!$A$2:$A$806,DATABASE!$B$2:$B$806)</f>
        <v>Payment Point KPP Selatan Gresik, Jl. Dr. Wahidin Sudirohusodo No 700 Gresik</v>
      </c>
      <c r="D569" s="184" t="str">
        <f t="array" ref="D569">_xlfn.XLOOKUP(G569,DATABASE!$A$2:$A$808,DATABASE!$C$2:$C$808)</f>
        <v>PAYMENT POINT</v>
      </c>
      <c r="E569" s="184" t="s">
        <v>351</v>
      </c>
      <c r="F569" s="184" t="s">
        <v>243</v>
      </c>
      <c r="G569" s="184" t="s">
        <v>2671</v>
      </c>
      <c r="H569" s="184">
        <v>202512.0</v>
      </c>
      <c r="I569" s="184" t="s">
        <v>461</v>
      </c>
      <c r="J569" s="182"/>
      <c r="K569" s="184"/>
      <c r="L569" s="294" t="s">
        <v>2673</v>
      </c>
      <c r="M569" s="303">
        <v>45630.0</v>
      </c>
      <c r="N569" s="191"/>
      <c r="O569" s="192">
        <v>0.7639199999999999</v>
      </c>
      <c r="P569" s="194"/>
      <c r="Q569" s="195">
        <f t="shared" ref="Q569:R569" si="649">(O569*24*3600*30/8)/100000</f>
        <v>2.4751008</v>
      </c>
      <c r="R569" s="195">
        <f t="shared" si="649"/>
        <v>0</v>
      </c>
      <c r="S569" s="200">
        <v>0.0</v>
      </c>
      <c r="T569" s="201">
        <f t="shared" si="633"/>
        <v>1</v>
      </c>
      <c r="U569" s="201">
        <v>0.99</v>
      </c>
      <c r="V569" s="182">
        <v>720.0</v>
      </c>
      <c r="W569" s="182">
        <f t="shared" si="634"/>
        <v>0</v>
      </c>
      <c r="X569" s="203" t="s">
        <v>291</v>
      </c>
      <c r="Y569" s="204">
        <v>2319819.0</v>
      </c>
      <c r="Z569" s="182"/>
      <c r="AA569" s="182"/>
      <c r="AB569" s="182"/>
      <c r="AC569" s="182"/>
      <c r="AD569" s="182"/>
      <c r="AE569" s="206">
        <f t="shared" si="635"/>
        <v>2319819</v>
      </c>
      <c r="AF569" s="207">
        <f t="shared" si="636"/>
        <v>2319819</v>
      </c>
      <c r="AG569" s="184"/>
      <c r="AH569" s="184"/>
      <c r="AI569" s="184"/>
      <c r="AJ569" s="390" t="s">
        <v>2671</v>
      </c>
      <c r="AK569" s="38" t="s">
        <v>461</v>
      </c>
      <c r="AL569" s="38"/>
      <c r="AM569" s="41" t="s">
        <v>461</v>
      </c>
      <c r="AN569" s="38" t="b">
        <f t="shared" si="638"/>
        <v>1</v>
      </c>
      <c r="AO569" s="42">
        <v>2319819.0</v>
      </c>
      <c r="AP569" s="215" t="b">
        <f t="shared" si="639"/>
        <v>1</v>
      </c>
      <c r="AQ569" s="211"/>
      <c r="AR569" s="216">
        <f t="shared" si="641"/>
        <v>0</v>
      </c>
      <c r="AS569" s="217">
        <f t="shared" si="642"/>
        <v>0</v>
      </c>
      <c r="AT569" s="218">
        <f t="shared" si="643"/>
        <v>0</v>
      </c>
      <c r="AU569" s="373"/>
      <c r="AV569" s="46"/>
      <c r="AW569" s="46"/>
      <c r="AX569" s="46"/>
      <c r="AY569" s="46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5"/>
      <c r="BU569" s="35"/>
      <c r="BV569" s="56"/>
      <c r="BW569" s="56"/>
      <c r="BX569" s="56"/>
      <c r="BY569" s="56"/>
      <c r="BZ569" s="56"/>
      <c r="CA569" s="56"/>
      <c r="CB569" s="56"/>
      <c r="CC569" s="56"/>
      <c r="CD569" s="56"/>
    </row>
    <row r="570" ht="22.5" customHeight="1">
      <c r="A570" s="170">
        <f t="shared" si="12"/>
        <v>565</v>
      </c>
      <c r="B570" s="173" t="s">
        <v>3054</v>
      </c>
      <c r="C570" s="182" t="str">
        <f t="array" ref="C570">_xlfn.XLOOKUP(G570,DATABASE!$A$2:$A$806,DATABASE!$B$2:$B$806)</f>
        <v>Samsat Online Capem Cerme, Jl. Tegal Suruh No.3 Cerme Gresik</v>
      </c>
      <c r="D570" s="184" t="str">
        <f t="array" ref="D570">_xlfn.XLOOKUP(G570,DATABASE!$A$2:$A$808,DATABASE!$C$2:$C$808)</f>
        <v>SAMSAT ONLINE</v>
      </c>
      <c r="E570" s="184" t="s">
        <v>351</v>
      </c>
      <c r="F570" s="184" t="s">
        <v>243</v>
      </c>
      <c r="G570" s="184" t="s">
        <v>261</v>
      </c>
      <c r="H570" s="184">
        <v>202512.0</v>
      </c>
      <c r="I570" s="184" t="s">
        <v>480</v>
      </c>
      <c r="J570" s="182"/>
      <c r="K570" s="184"/>
      <c r="L570" s="294" t="s">
        <v>263</v>
      </c>
      <c r="M570" s="303">
        <v>42125.0</v>
      </c>
      <c r="N570" s="191"/>
      <c r="O570" s="192">
        <v>0.5320900000000001</v>
      </c>
      <c r="P570" s="194"/>
      <c r="Q570" s="195">
        <f t="shared" ref="Q570:R570" si="650">(O570*24*3600*30/8)/100000</f>
        <v>1.7239716</v>
      </c>
      <c r="R570" s="195">
        <f t="shared" si="650"/>
        <v>0</v>
      </c>
      <c r="S570" s="200">
        <v>0.0</v>
      </c>
      <c r="T570" s="201">
        <f t="shared" si="633"/>
        <v>1</v>
      </c>
      <c r="U570" s="201">
        <v>0.99</v>
      </c>
      <c r="V570" s="182">
        <v>720.0</v>
      </c>
      <c r="W570" s="182">
        <f t="shared" si="634"/>
        <v>0</v>
      </c>
      <c r="X570" s="203" t="s">
        <v>291</v>
      </c>
      <c r="Y570" s="204">
        <v>1950000.0</v>
      </c>
      <c r="Z570" s="182"/>
      <c r="AA570" s="182"/>
      <c r="AB570" s="182"/>
      <c r="AC570" s="182"/>
      <c r="AD570" s="182"/>
      <c r="AE570" s="206">
        <f t="shared" si="635"/>
        <v>1950000</v>
      </c>
      <c r="AF570" s="207">
        <f t="shared" si="636"/>
        <v>1950000</v>
      </c>
      <c r="AG570" s="184"/>
      <c r="AH570" s="184"/>
      <c r="AI570" s="184"/>
      <c r="AJ570" s="390" t="s">
        <v>261</v>
      </c>
      <c r="AK570" s="38" t="s">
        <v>480</v>
      </c>
      <c r="AL570" s="38"/>
      <c r="AM570" s="38" t="str">
        <f t="shared" ref="AM570:AM571" si="652">VLOOKUP(AJ570,'[1]Master Jaringan Des 2025(792)'!$D$2:$E$795,2,0)</f>
        <v>#REF!</v>
      </c>
      <c r="AN570" s="38" t="str">
        <f t="shared" si="638"/>
        <v>#REF!</v>
      </c>
      <c r="AO570" s="42">
        <v>1950000.0</v>
      </c>
      <c r="AP570" s="215" t="b">
        <f t="shared" si="639"/>
        <v>1</v>
      </c>
      <c r="AQ570" s="211"/>
      <c r="AR570" s="216">
        <f t="shared" si="641"/>
        <v>0</v>
      </c>
      <c r="AS570" s="217">
        <f t="shared" si="642"/>
        <v>0</v>
      </c>
      <c r="AT570" s="218">
        <f t="shared" si="643"/>
        <v>0</v>
      </c>
      <c r="AU570" s="373"/>
      <c r="AV570" s="46"/>
      <c r="AW570" s="46"/>
      <c r="AX570" s="46"/>
      <c r="AY570" s="46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56"/>
      <c r="BW570" s="56"/>
      <c r="BX570" s="56"/>
      <c r="BY570" s="56"/>
      <c r="BZ570" s="56"/>
      <c r="CA570" s="56"/>
      <c r="CB570" s="56"/>
      <c r="CC570" s="56"/>
      <c r="CD570" s="56"/>
    </row>
    <row r="571" ht="22.5" customHeight="1">
      <c r="A571" s="170">
        <f t="shared" si="12"/>
        <v>566</v>
      </c>
      <c r="B571" s="173" t="s">
        <v>3054</v>
      </c>
      <c r="C571" s="182" t="str">
        <f t="array" ref="C571">_xlfn.XLOOKUP(G571,DATABASE!$A$2:$A$806,DATABASE!$B$2:$B$806)</f>
        <v>Capem Menganti</v>
      </c>
      <c r="D571" s="184" t="str">
        <f t="array" ref="D571">_xlfn.XLOOKUP(G571,DATABASE!$A$2:$A$808,DATABASE!$C$2:$C$808)</f>
        <v>CAPEM</v>
      </c>
      <c r="E571" s="184" t="s">
        <v>351</v>
      </c>
      <c r="F571" s="184" t="s">
        <v>243</v>
      </c>
      <c r="G571" s="184" t="s">
        <v>1551</v>
      </c>
      <c r="H571" s="184">
        <v>202512.0</v>
      </c>
      <c r="I571" s="184" t="s">
        <v>753</v>
      </c>
      <c r="J571" s="182"/>
      <c r="K571" s="184"/>
      <c r="L571" s="294" t="s">
        <v>1553</v>
      </c>
      <c r="M571" s="295" t="s">
        <v>3618</v>
      </c>
      <c r="N571" s="191"/>
      <c r="O571" s="192">
        <v>21.98</v>
      </c>
      <c r="P571" s="194"/>
      <c r="Q571" s="195">
        <f t="shared" ref="Q571:R571" si="651">(O571*24*3600*30/8)/100000</f>
        <v>71.2152</v>
      </c>
      <c r="R571" s="195">
        <f t="shared" si="651"/>
        <v>0</v>
      </c>
      <c r="S571" s="200">
        <v>0.0</v>
      </c>
      <c r="T571" s="201">
        <f t="shared" si="633"/>
        <v>1</v>
      </c>
      <c r="U571" s="201">
        <v>0.99</v>
      </c>
      <c r="V571" s="182">
        <v>720.0</v>
      </c>
      <c r="W571" s="182">
        <f t="shared" si="634"/>
        <v>0</v>
      </c>
      <c r="X571" s="203" t="s">
        <v>291</v>
      </c>
      <c r="Y571" s="204">
        <v>2792792.0</v>
      </c>
      <c r="Z571" s="182"/>
      <c r="AA571" s="182"/>
      <c r="AB571" s="182"/>
      <c r="AC571" s="182"/>
      <c r="AD571" s="182"/>
      <c r="AE571" s="206">
        <f t="shared" si="635"/>
        <v>2792792</v>
      </c>
      <c r="AF571" s="207">
        <f t="shared" si="636"/>
        <v>2792792</v>
      </c>
      <c r="AG571" s="184"/>
      <c r="AH571" s="184"/>
      <c r="AI571" s="184"/>
      <c r="AJ571" s="390" t="s">
        <v>1551</v>
      </c>
      <c r="AK571" s="38" t="s">
        <v>753</v>
      </c>
      <c r="AL571" s="38"/>
      <c r="AM571" s="38" t="str">
        <f t="shared" si="652"/>
        <v>#REF!</v>
      </c>
      <c r="AN571" s="38" t="str">
        <f t="shared" si="638"/>
        <v>#REF!</v>
      </c>
      <c r="AO571" s="42">
        <v>2792792.0</v>
      </c>
      <c r="AP571" s="215" t="b">
        <f t="shared" si="639"/>
        <v>1</v>
      </c>
      <c r="AQ571" s="211"/>
      <c r="AR571" s="216">
        <f t="shared" si="641"/>
        <v>0</v>
      </c>
      <c r="AS571" s="217">
        <f t="shared" si="642"/>
        <v>0</v>
      </c>
      <c r="AT571" s="218">
        <f t="shared" si="643"/>
        <v>0</v>
      </c>
      <c r="AU571" s="373"/>
      <c r="AV571" s="46"/>
      <c r="AW571" s="46"/>
      <c r="AX571" s="46"/>
      <c r="AY571" s="46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56"/>
      <c r="BW571" s="56"/>
      <c r="BX571" s="56"/>
      <c r="BY571" s="56"/>
      <c r="BZ571" s="56"/>
      <c r="CA571" s="56"/>
      <c r="CB571" s="56"/>
      <c r="CC571" s="56"/>
      <c r="CD571" s="56"/>
    </row>
    <row r="572" ht="22.5" customHeight="1">
      <c r="A572" s="170">
        <f t="shared" si="12"/>
        <v>567</v>
      </c>
      <c r="B572" s="173" t="s">
        <v>3054</v>
      </c>
      <c r="C572" s="182" t="str">
        <f t="array" ref="C572">_xlfn.XLOOKUP(G572,DATABASE!$A$2:$A$806,DATABASE!$B$2:$B$806)</f>
        <v>Kantor Kas GKB Jl Jawa Gresik</v>
      </c>
      <c r="D572" s="184" t="str">
        <f t="array" ref="D572">_xlfn.XLOOKUP(G572,DATABASE!$A$2:$A$808,DATABASE!$C$2:$C$808)</f>
        <v>KANTOR KAS</v>
      </c>
      <c r="E572" s="184" t="s">
        <v>351</v>
      </c>
      <c r="F572" s="184" t="s">
        <v>243</v>
      </c>
      <c r="G572" s="184" t="s">
        <v>1948</v>
      </c>
      <c r="H572" s="184">
        <v>202512.0</v>
      </c>
      <c r="I572" s="184" t="s">
        <v>461</v>
      </c>
      <c r="J572" s="182"/>
      <c r="K572" s="184"/>
      <c r="L572" s="294" t="s">
        <v>1950</v>
      </c>
      <c r="M572" s="303">
        <v>43805.0</v>
      </c>
      <c r="N572" s="191"/>
      <c r="O572" s="192">
        <v>6.9</v>
      </c>
      <c r="P572" s="194"/>
      <c r="Q572" s="195">
        <f t="shared" ref="Q572:R572" si="653">(O572*24*3600*30/8)/100000</f>
        <v>22.356</v>
      </c>
      <c r="R572" s="195">
        <f t="shared" si="653"/>
        <v>0</v>
      </c>
      <c r="S572" s="200">
        <v>0.0</v>
      </c>
      <c r="T572" s="201">
        <f t="shared" si="633"/>
        <v>1</v>
      </c>
      <c r="U572" s="201">
        <v>0.99</v>
      </c>
      <c r="V572" s="182">
        <v>720.0</v>
      </c>
      <c r="W572" s="182">
        <f t="shared" si="634"/>
        <v>0</v>
      </c>
      <c r="X572" s="203" t="s">
        <v>291</v>
      </c>
      <c r="Y572" s="204">
        <v>2319819.0</v>
      </c>
      <c r="Z572" s="182"/>
      <c r="AA572" s="182"/>
      <c r="AB572" s="182"/>
      <c r="AC572" s="182"/>
      <c r="AD572" s="182"/>
      <c r="AE572" s="206">
        <f t="shared" si="635"/>
        <v>2319819</v>
      </c>
      <c r="AF572" s="207">
        <f t="shared" si="636"/>
        <v>2319819</v>
      </c>
      <c r="AG572" s="184"/>
      <c r="AH572" s="184"/>
      <c r="AI572" s="184"/>
      <c r="AJ572" s="390" t="s">
        <v>1948</v>
      </c>
      <c r="AK572" s="38" t="s">
        <v>461</v>
      </c>
      <c r="AL572" s="38"/>
      <c r="AM572" s="41" t="s">
        <v>461</v>
      </c>
      <c r="AN572" s="38" t="b">
        <f t="shared" si="638"/>
        <v>1</v>
      </c>
      <c r="AO572" s="42">
        <v>2319819.0</v>
      </c>
      <c r="AP572" s="215" t="b">
        <f t="shared" si="639"/>
        <v>1</v>
      </c>
      <c r="AQ572" s="211"/>
      <c r="AR572" s="216">
        <f t="shared" si="641"/>
        <v>0</v>
      </c>
      <c r="AS572" s="217">
        <f t="shared" si="642"/>
        <v>0</v>
      </c>
      <c r="AT572" s="218">
        <f t="shared" si="643"/>
        <v>0</v>
      </c>
      <c r="AU572" s="373"/>
      <c r="AV572" s="46"/>
      <c r="AW572" s="46"/>
      <c r="AX572" s="46"/>
      <c r="AY572" s="46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5"/>
      <c r="BU572" s="35"/>
      <c r="BV572" s="56"/>
      <c r="BW572" s="56"/>
      <c r="BX572" s="56"/>
      <c r="BY572" s="56"/>
      <c r="BZ572" s="56"/>
      <c r="CA572" s="56"/>
      <c r="CB572" s="56"/>
      <c r="CC572" s="56"/>
      <c r="CD572" s="56"/>
    </row>
    <row r="573" ht="22.5" customHeight="1">
      <c r="A573" s="170">
        <f t="shared" si="12"/>
        <v>568</v>
      </c>
      <c r="B573" s="173" t="s">
        <v>3054</v>
      </c>
      <c r="C573" s="182" t="str">
        <f t="array" ref="C573">_xlfn.XLOOKUP(G573,DATABASE!$A$2:$A$806,DATABASE!$B$2:$B$806)</f>
        <v>Payment Point Sistem Administrasi Manunggal Satu Atap Gresik, Dr.Wahidin Sudirohusodo 680, Kembangan, Kab Gresik</v>
      </c>
      <c r="D573" s="184" t="str">
        <f t="array" ref="D573">_xlfn.XLOOKUP(G573,DATABASE!$A$2:$A$808,DATABASE!$C$2:$C$808)</f>
        <v>PAYMENT POINT</v>
      </c>
      <c r="E573" s="184" t="s">
        <v>351</v>
      </c>
      <c r="F573" s="184" t="s">
        <v>243</v>
      </c>
      <c r="G573" s="184" t="s">
        <v>2243</v>
      </c>
      <c r="H573" s="184">
        <v>202512.0</v>
      </c>
      <c r="I573" s="184" t="s">
        <v>461</v>
      </c>
      <c r="J573" s="182"/>
      <c r="K573" s="184"/>
      <c r="L573" s="294" t="s">
        <v>2246</v>
      </c>
      <c r="M573" s="303">
        <v>43805.0</v>
      </c>
      <c r="N573" s="191"/>
      <c r="O573" s="192">
        <v>0.6174</v>
      </c>
      <c r="P573" s="194"/>
      <c r="Q573" s="195">
        <f t="shared" ref="Q573:R573" si="654">(O573*24*3600*30/8)/100000</f>
        <v>2.000376</v>
      </c>
      <c r="R573" s="195">
        <f t="shared" si="654"/>
        <v>0</v>
      </c>
      <c r="S573" s="200">
        <v>0.0</v>
      </c>
      <c r="T573" s="201">
        <f t="shared" si="633"/>
        <v>1</v>
      </c>
      <c r="U573" s="201">
        <v>0.99</v>
      </c>
      <c r="V573" s="182">
        <v>720.0</v>
      </c>
      <c r="W573" s="182">
        <f t="shared" si="634"/>
        <v>0</v>
      </c>
      <c r="X573" s="203" t="s">
        <v>291</v>
      </c>
      <c r="Y573" s="204">
        <v>2319819.0</v>
      </c>
      <c r="Z573" s="182"/>
      <c r="AA573" s="182"/>
      <c r="AB573" s="182"/>
      <c r="AC573" s="182"/>
      <c r="AD573" s="182"/>
      <c r="AE573" s="206">
        <f t="shared" si="635"/>
        <v>2319819</v>
      </c>
      <c r="AF573" s="207">
        <f t="shared" si="636"/>
        <v>2319819</v>
      </c>
      <c r="AG573" s="184"/>
      <c r="AH573" s="184"/>
      <c r="AI573" s="184"/>
      <c r="AJ573" s="390" t="s">
        <v>2243</v>
      </c>
      <c r="AK573" s="38" t="s">
        <v>461</v>
      </c>
      <c r="AL573" s="38"/>
      <c r="AM573" s="41" t="s">
        <v>461</v>
      </c>
      <c r="AN573" s="38" t="b">
        <f t="shared" si="638"/>
        <v>1</v>
      </c>
      <c r="AO573" s="42">
        <v>2319819.0</v>
      </c>
      <c r="AP573" s="215" t="b">
        <f t="shared" si="639"/>
        <v>1</v>
      </c>
      <c r="AQ573" s="211"/>
      <c r="AR573" s="216">
        <f t="shared" si="641"/>
        <v>0</v>
      </c>
      <c r="AS573" s="217">
        <f t="shared" si="642"/>
        <v>0</v>
      </c>
      <c r="AT573" s="218">
        <f t="shared" si="643"/>
        <v>0</v>
      </c>
      <c r="AU573" s="373"/>
      <c r="AV573" s="46"/>
      <c r="AW573" s="46"/>
      <c r="AX573" s="46"/>
      <c r="AY573" s="46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5"/>
      <c r="BU573" s="35"/>
      <c r="BV573" s="56"/>
      <c r="BW573" s="56"/>
      <c r="BX573" s="56"/>
      <c r="BY573" s="56"/>
      <c r="BZ573" s="56"/>
      <c r="CA573" s="56"/>
      <c r="CB573" s="56"/>
      <c r="CC573" s="56"/>
      <c r="CD573" s="56"/>
    </row>
    <row r="574" ht="22.5" customHeight="1">
      <c r="A574" s="170">
        <f t="shared" si="12"/>
        <v>569</v>
      </c>
      <c r="B574" s="173" t="s">
        <v>3054</v>
      </c>
      <c r="C574" s="182" t="str">
        <f t="array" ref="C574">_xlfn.XLOOKUP(G574,DATABASE!$A$2:$A$806,DATABASE!$B$2:$B$806)</f>
        <v>Kantor Kas Pemkab 2 Jl.Wahidin Sudirohusodo 245 Gresik</v>
      </c>
      <c r="D574" s="184" t="str">
        <f t="array" ref="D574">_xlfn.XLOOKUP(G574,DATABASE!$A$2:$A$808,DATABASE!$C$2:$C$808)</f>
        <v>KANTOR KAS</v>
      </c>
      <c r="E574" s="184" t="s">
        <v>351</v>
      </c>
      <c r="F574" s="184" t="s">
        <v>243</v>
      </c>
      <c r="G574" s="184" t="s">
        <v>789</v>
      </c>
      <c r="H574" s="184">
        <v>202512.0</v>
      </c>
      <c r="I574" s="184" t="s">
        <v>461</v>
      </c>
      <c r="J574" s="182"/>
      <c r="K574" s="184"/>
      <c r="L574" s="294" t="s">
        <v>791</v>
      </c>
      <c r="M574" s="295" t="s">
        <v>3039</v>
      </c>
      <c r="N574" s="191"/>
      <c r="O574" s="192">
        <v>16.02</v>
      </c>
      <c r="P574" s="194"/>
      <c r="Q574" s="195">
        <f t="shared" ref="Q574:R574" si="655">(O574*24*3600*30/8)/100000</f>
        <v>51.9048</v>
      </c>
      <c r="R574" s="195">
        <f t="shared" si="655"/>
        <v>0</v>
      </c>
      <c r="S574" s="200">
        <v>0.0</v>
      </c>
      <c r="T574" s="201">
        <f t="shared" si="633"/>
        <v>1</v>
      </c>
      <c r="U574" s="201">
        <v>0.99</v>
      </c>
      <c r="V574" s="182">
        <v>720.0</v>
      </c>
      <c r="W574" s="182">
        <f t="shared" si="634"/>
        <v>0</v>
      </c>
      <c r="X574" s="203" t="s">
        <v>291</v>
      </c>
      <c r="Y574" s="204">
        <v>2319819.0</v>
      </c>
      <c r="Z574" s="182"/>
      <c r="AA574" s="182"/>
      <c r="AB574" s="182"/>
      <c r="AC574" s="182"/>
      <c r="AD574" s="182"/>
      <c r="AE574" s="206">
        <f t="shared" si="635"/>
        <v>2319819</v>
      </c>
      <c r="AF574" s="207">
        <f t="shared" si="636"/>
        <v>2319819</v>
      </c>
      <c r="AG574" s="184"/>
      <c r="AH574" s="184"/>
      <c r="AI574" s="184"/>
      <c r="AJ574" s="390" t="s">
        <v>789</v>
      </c>
      <c r="AK574" s="38" t="s">
        <v>461</v>
      </c>
      <c r="AL574" s="38"/>
      <c r="AM574" s="41" t="s">
        <v>461</v>
      </c>
      <c r="AN574" s="38" t="b">
        <f t="shared" si="638"/>
        <v>1</v>
      </c>
      <c r="AO574" s="42">
        <v>2319819.0</v>
      </c>
      <c r="AP574" s="215" t="b">
        <f t="shared" si="639"/>
        <v>1</v>
      </c>
      <c r="AQ574" s="211"/>
      <c r="AR574" s="216">
        <f t="shared" si="641"/>
        <v>0</v>
      </c>
      <c r="AS574" s="217">
        <f t="shared" si="642"/>
        <v>0</v>
      </c>
      <c r="AT574" s="218">
        <f t="shared" si="643"/>
        <v>0</v>
      </c>
      <c r="AU574" s="373"/>
      <c r="AV574" s="46"/>
      <c r="AW574" s="46"/>
      <c r="AX574" s="46"/>
      <c r="AY574" s="46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56"/>
      <c r="BW574" s="56"/>
      <c r="BX574" s="56"/>
      <c r="BY574" s="56"/>
      <c r="BZ574" s="56"/>
      <c r="CA574" s="56"/>
      <c r="CB574" s="56"/>
      <c r="CC574" s="56"/>
      <c r="CD574" s="56"/>
    </row>
    <row r="575" ht="22.5" customHeight="1">
      <c r="A575" s="170">
        <f t="shared" si="12"/>
        <v>570</v>
      </c>
      <c r="B575" s="173" t="s">
        <v>3059</v>
      </c>
      <c r="C575" s="182" t="str">
        <f t="array" ref="C575">_xlfn.XLOOKUP(G575,DATABASE!$A$2:$A$806,DATABASE!$B$2:$B$806)</f>
        <v>Cabang Sidoarjo , Jl.A Yani No.29 Sidoarjo</v>
      </c>
      <c r="D575" s="184" t="str">
        <f t="array" ref="D575">_xlfn.XLOOKUP(G575,DATABASE!$A$2:$A$808,DATABASE!$C$2:$C$808)</f>
        <v>CABANG</v>
      </c>
      <c r="E575" s="184" t="s">
        <v>351</v>
      </c>
      <c r="F575" s="184" t="s">
        <v>243</v>
      </c>
      <c r="G575" s="184" t="s">
        <v>794</v>
      </c>
      <c r="H575" s="184">
        <v>202512.0</v>
      </c>
      <c r="I575" s="184" t="s">
        <v>575</v>
      </c>
      <c r="J575" s="182"/>
      <c r="K575" s="184"/>
      <c r="L575" s="294" t="s">
        <v>791</v>
      </c>
      <c r="M575" s="295" t="s">
        <v>3039</v>
      </c>
      <c r="N575" s="191"/>
      <c r="O575" s="192">
        <v>148.32</v>
      </c>
      <c r="P575" s="194"/>
      <c r="Q575" s="195">
        <f t="shared" ref="Q575:R575" si="656">(O575*24*3600*30/8)/100000</f>
        <v>480.5568</v>
      </c>
      <c r="R575" s="195">
        <f t="shared" si="656"/>
        <v>0</v>
      </c>
      <c r="S575" s="200">
        <v>0.0</v>
      </c>
      <c r="T575" s="201">
        <f t="shared" si="633"/>
        <v>1</v>
      </c>
      <c r="U575" s="201">
        <v>0.99</v>
      </c>
      <c r="V575" s="182">
        <v>720.0</v>
      </c>
      <c r="W575" s="182">
        <f t="shared" si="634"/>
        <v>0</v>
      </c>
      <c r="X575" s="203" t="s">
        <v>291</v>
      </c>
      <c r="Y575" s="204">
        <v>3671171.0</v>
      </c>
      <c r="Z575" s="182"/>
      <c r="AA575" s="182"/>
      <c r="AB575" s="182"/>
      <c r="AC575" s="182"/>
      <c r="AD575" s="182"/>
      <c r="AE575" s="206">
        <f t="shared" si="635"/>
        <v>3671171</v>
      </c>
      <c r="AF575" s="207">
        <f t="shared" si="636"/>
        <v>3671171</v>
      </c>
      <c r="AG575" s="184"/>
      <c r="AH575" s="184"/>
      <c r="AI575" s="184"/>
      <c r="AJ575" s="390" t="s">
        <v>794</v>
      </c>
      <c r="AK575" s="38" t="s">
        <v>575</v>
      </c>
      <c r="AL575" s="38"/>
      <c r="AM575" s="38" t="str">
        <f t="shared" ref="AM575:AM578" si="658">VLOOKUP(AJ575,'[1]Master Jaringan Des 2025(792)'!$D$2:$E$795,2,0)</f>
        <v>#REF!</v>
      </c>
      <c r="AN575" s="38" t="str">
        <f t="shared" si="638"/>
        <v>#REF!</v>
      </c>
      <c r="AO575" s="42">
        <v>3671171.0</v>
      </c>
      <c r="AP575" s="215" t="b">
        <f t="shared" si="639"/>
        <v>1</v>
      </c>
      <c r="AQ575" s="211"/>
      <c r="AR575" s="216">
        <f t="shared" si="641"/>
        <v>0</v>
      </c>
      <c r="AS575" s="217">
        <f t="shared" si="642"/>
        <v>0</v>
      </c>
      <c r="AT575" s="218">
        <f t="shared" si="643"/>
        <v>0</v>
      </c>
      <c r="AU575" s="373"/>
      <c r="AV575" s="46"/>
      <c r="AW575" s="46"/>
      <c r="AX575" s="46"/>
      <c r="AY575" s="46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56"/>
      <c r="BW575" s="56"/>
      <c r="BX575" s="56"/>
      <c r="BY575" s="56"/>
      <c r="BZ575" s="56"/>
      <c r="CA575" s="56"/>
      <c r="CB575" s="56"/>
      <c r="CC575" s="56"/>
      <c r="CD575" s="56"/>
    </row>
    <row r="576" ht="22.5" customHeight="1">
      <c r="A576" s="170">
        <f t="shared" si="12"/>
        <v>571</v>
      </c>
      <c r="B576" s="173" t="s">
        <v>3059</v>
      </c>
      <c r="C576" s="182" t="str">
        <f t="array" ref="C576">_xlfn.XLOOKUP(G576,DATABASE!$A$2:$A$806,DATABASE!$B$2:$B$806)</f>
        <v>Capem Puspo Argo / Jemundo , Jl Sawunggaling 177 Sidoarjo</v>
      </c>
      <c r="D576" s="184" t="str">
        <f t="array" ref="D576">_xlfn.XLOOKUP(G576,DATABASE!$A$2:$A$808,DATABASE!$C$2:$C$808)</f>
        <v>CAPEM</v>
      </c>
      <c r="E576" s="184" t="s">
        <v>351</v>
      </c>
      <c r="F576" s="184" t="s">
        <v>243</v>
      </c>
      <c r="G576" s="184" t="s">
        <v>1164</v>
      </c>
      <c r="H576" s="184">
        <v>202512.0</v>
      </c>
      <c r="I576" s="184" t="s">
        <v>753</v>
      </c>
      <c r="J576" s="182"/>
      <c r="K576" s="184"/>
      <c r="L576" s="294" t="s">
        <v>1166</v>
      </c>
      <c r="M576" s="295" t="s">
        <v>3660</v>
      </c>
      <c r="N576" s="191"/>
      <c r="O576" s="192">
        <v>20.56</v>
      </c>
      <c r="P576" s="194"/>
      <c r="Q576" s="195">
        <f t="shared" ref="Q576:R576" si="657">(O576*24*3600*30/8)/100000</f>
        <v>66.6144</v>
      </c>
      <c r="R576" s="195">
        <f t="shared" si="657"/>
        <v>0</v>
      </c>
      <c r="S576" s="200">
        <v>0.0</v>
      </c>
      <c r="T576" s="201">
        <f t="shared" si="633"/>
        <v>1</v>
      </c>
      <c r="U576" s="201">
        <v>0.99</v>
      </c>
      <c r="V576" s="182">
        <v>720.0</v>
      </c>
      <c r="W576" s="182">
        <f t="shared" si="634"/>
        <v>0</v>
      </c>
      <c r="X576" s="203" t="s">
        <v>291</v>
      </c>
      <c r="Y576" s="204">
        <v>2792792.0</v>
      </c>
      <c r="Z576" s="182"/>
      <c r="AA576" s="182"/>
      <c r="AB576" s="182"/>
      <c r="AC576" s="182"/>
      <c r="AD576" s="182"/>
      <c r="AE576" s="206">
        <f t="shared" si="635"/>
        <v>2792792</v>
      </c>
      <c r="AF576" s="207">
        <f t="shared" si="636"/>
        <v>2792792</v>
      </c>
      <c r="AG576" s="207">
        <v>7.8960249E7</v>
      </c>
      <c r="AH576" s="184"/>
      <c r="AI576" s="184"/>
      <c r="AJ576" s="390" t="s">
        <v>1164</v>
      </c>
      <c r="AK576" s="38" t="s">
        <v>753</v>
      </c>
      <c r="AL576" s="38"/>
      <c r="AM576" s="38" t="str">
        <f t="shared" si="658"/>
        <v>#REF!</v>
      </c>
      <c r="AN576" s="38" t="str">
        <f t="shared" si="638"/>
        <v>#REF!</v>
      </c>
      <c r="AO576" s="42">
        <v>2792792.0</v>
      </c>
      <c r="AP576" s="215" t="b">
        <f t="shared" si="639"/>
        <v>1</v>
      </c>
      <c r="AQ576" s="211"/>
      <c r="AR576" s="216">
        <f t="shared" si="641"/>
        <v>0</v>
      </c>
      <c r="AS576" s="217">
        <f t="shared" si="642"/>
        <v>0</v>
      </c>
      <c r="AT576" s="218">
        <f t="shared" si="643"/>
        <v>0</v>
      </c>
      <c r="AU576" s="373"/>
      <c r="AV576" s="46"/>
      <c r="AW576" s="46"/>
      <c r="AX576" s="46"/>
      <c r="AY576" s="46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5"/>
      <c r="BU576" s="35"/>
      <c r="BV576" s="56"/>
      <c r="BW576" s="56"/>
      <c r="BX576" s="56"/>
      <c r="BY576" s="56"/>
      <c r="BZ576" s="56"/>
      <c r="CA576" s="56"/>
      <c r="CB576" s="56"/>
      <c r="CC576" s="56"/>
      <c r="CD576" s="56"/>
    </row>
    <row r="577" ht="22.5" customHeight="1">
      <c r="A577" s="170">
        <f t="shared" si="12"/>
        <v>572</v>
      </c>
      <c r="B577" s="173" t="s">
        <v>3059</v>
      </c>
      <c r="C577" s="182" t="str">
        <f t="array" ref="C577">_xlfn.XLOOKUP(G577,DATABASE!$A$2:$A$806,DATABASE!$B$2:$B$806)</f>
        <v>Capem Tulangan, Jl. Raya Kenongo 21, Tulangan Sidoarjo</v>
      </c>
      <c r="D577" s="184" t="str">
        <f t="array" ref="D577">_xlfn.XLOOKUP(G577,DATABASE!$A$2:$A$808,DATABASE!$C$2:$C$808)</f>
        <v>CAPEM</v>
      </c>
      <c r="E577" s="184" t="s">
        <v>351</v>
      </c>
      <c r="F577" s="184" t="s">
        <v>243</v>
      </c>
      <c r="G577" s="184" t="s">
        <v>866</v>
      </c>
      <c r="H577" s="184">
        <v>202512.0</v>
      </c>
      <c r="I577" s="184" t="s">
        <v>753</v>
      </c>
      <c r="J577" s="182"/>
      <c r="K577" s="184"/>
      <c r="L577" s="294" t="s">
        <v>868</v>
      </c>
      <c r="M577" s="303">
        <v>42156.0</v>
      </c>
      <c r="N577" s="191"/>
      <c r="O577" s="192">
        <v>36.55</v>
      </c>
      <c r="P577" s="194"/>
      <c r="Q577" s="195">
        <f t="shared" ref="Q577:R577" si="659">(O577*24*3600*30/8)/100000</f>
        <v>118.422</v>
      </c>
      <c r="R577" s="195">
        <f t="shared" si="659"/>
        <v>0</v>
      </c>
      <c r="S577" s="200">
        <v>0.0</v>
      </c>
      <c r="T577" s="201">
        <f t="shared" si="633"/>
        <v>1</v>
      </c>
      <c r="U577" s="201">
        <v>0.99</v>
      </c>
      <c r="V577" s="182">
        <v>720.0</v>
      </c>
      <c r="W577" s="182">
        <f t="shared" si="634"/>
        <v>0</v>
      </c>
      <c r="X577" s="203" t="s">
        <v>291</v>
      </c>
      <c r="Y577" s="204">
        <v>2792792.0</v>
      </c>
      <c r="Z577" s="182"/>
      <c r="AA577" s="182"/>
      <c r="AB577" s="182"/>
      <c r="AC577" s="182"/>
      <c r="AD577" s="182"/>
      <c r="AE577" s="206">
        <f t="shared" si="635"/>
        <v>2792792</v>
      </c>
      <c r="AF577" s="207">
        <f t="shared" si="636"/>
        <v>2792792</v>
      </c>
      <c r="AG577" s="184"/>
      <c r="AH577" s="184"/>
      <c r="AI577" s="184"/>
      <c r="AJ577" s="390" t="s">
        <v>866</v>
      </c>
      <c r="AK577" s="38" t="s">
        <v>753</v>
      </c>
      <c r="AL577" s="38"/>
      <c r="AM577" s="38" t="str">
        <f t="shared" si="658"/>
        <v>#REF!</v>
      </c>
      <c r="AN577" s="38" t="str">
        <f t="shared" si="638"/>
        <v>#REF!</v>
      </c>
      <c r="AO577" s="42">
        <v>2792792.0</v>
      </c>
      <c r="AP577" s="215" t="b">
        <f t="shared" si="639"/>
        <v>1</v>
      </c>
      <c r="AQ577" s="211"/>
      <c r="AR577" s="216">
        <f t="shared" si="641"/>
        <v>0</v>
      </c>
      <c r="AS577" s="217">
        <f t="shared" si="642"/>
        <v>0</v>
      </c>
      <c r="AT577" s="218">
        <f t="shared" si="643"/>
        <v>0</v>
      </c>
      <c r="AU577" s="597"/>
      <c r="AV577" s="46"/>
      <c r="AW577" s="46"/>
      <c r="AX577" s="46"/>
      <c r="AY577" s="46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56"/>
      <c r="BW577" s="56"/>
      <c r="BX577" s="56"/>
      <c r="BY577" s="56"/>
      <c r="BZ577" s="56"/>
      <c r="CA577" s="56"/>
      <c r="CB577" s="56"/>
      <c r="CC577" s="56"/>
      <c r="CD577" s="56"/>
    </row>
    <row r="578" ht="22.5" customHeight="1">
      <c r="A578" s="170">
        <f t="shared" si="12"/>
        <v>573</v>
      </c>
      <c r="B578" s="173" t="s">
        <v>3059</v>
      </c>
      <c r="C578" s="182" t="str">
        <f t="array" ref="C578">_xlfn.XLOOKUP(G578,DATABASE!$A$2:$A$806,DATABASE!$B$2:$B$806)</f>
        <v>Capem Waru , Jl Tropodo 110 Waru Sidoarjo</v>
      </c>
      <c r="D578" s="184" t="str">
        <f t="array" ref="D578">_xlfn.XLOOKUP(G578,DATABASE!$A$2:$A$808,DATABASE!$C$2:$C$808)</f>
        <v>CAPEM</v>
      </c>
      <c r="E578" s="184" t="s">
        <v>351</v>
      </c>
      <c r="F578" s="184" t="s">
        <v>243</v>
      </c>
      <c r="G578" s="184" t="s">
        <v>1579</v>
      </c>
      <c r="H578" s="184">
        <v>202512.0</v>
      </c>
      <c r="I578" s="184" t="s">
        <v>753</v>
      </c>
      <c r="J578" s="182"/>
      <c r="K578" s="184"/>
      <c r="L578" s="294" t="s">
        <v>1581</v>
      </c>
      <c r="M578" s="303">
        <v>43717.0</v>
      </c>
      <c r="N578" s="191"/>
      <c r="O578" s="192">
        <v>28.54</v>
      </c>
      <c r="P578" s="194"/>
      <c r="Q578" s="195">
        <f t="shared" ref="Q578:R578" si="660">(O578*24*3600*30/8)/100000</f>
        <v>92.4696</v>
      </c>
      <c r="R578" s="195">
        <f t="shared" si="660"/>
        <v>0</v>
      </c>
      <c r="S578" s="200">
        <v>0.0</v>
      </c>
      <c r="T578" s="201">
        <f t="shared" si="633"/>
        <v>1</v>
      </c>
      <c r="U578" s="201">
        <v>0.99</v>
      </c>
      <c r="V578" s="182">
        <v>720.0</v>
      </c>
      <c r="W578" s="182">
        <f t="shared" si="634"/>
        <v>0</v>
      </c>
      <c r="X578" s="203" t="s">
        <v>291</v>
      </c>
      <c r="Y578" s="204">
        <v>2792792.0</v>
      </c>
      <c r="Z578" s="182"/>
      <c r="AA578" s="182"/>
      <c r="AB578" s="182"/>
      <c r="AC578" s="182"/>
      <c r="AD578" s="182"/>
      <c r="AE578" s="206">
        <f t="shared" si="635"/>
        <v>2792792</v>
      </c>
      <c r="AF578" s="207">
        <f t="shared" si="636"/>
        <v>2792792</v>
      </c>
      <c r="AG578" s="184"/>
      <c r="AH578" s="184"/>
      <c r="AI578" s="184"/>
      <c r="AJ578" s="390" t="s">
        <v>1579</v>
      </c>
      <c r="AK578" s="38" t="s">
        <v>753</v>
      </c>
      <c r="AL578" s="38"/>
      <c r="AM578" s="38" t="str">
        <f t="shared" si="658"/>
        <v>#REF!</v>
      </c>
      <c r="AN578" s="38" t="str">
        <f t="shared" si="638"/>
        <v>#REF!</v>
      </c>
      <c r="AO578" s="42">
        <v>2792792.0</v>
      </c>
      <c r="AP578" s="215" t="b">
        <f t="shared" si="639"/>
        <v>1</v>
      </c>
      <c r="AQ578" s="211"/>
      <c r="AR578" s="216">
        <f t="shared" si="641"/>
        <v>0</v>
      </c>
      <c r="AS578" s="217">
        <f t="shared" si="642"/>
        <v>0</v>
      </c>
      <c r="AT578" s="218">
        <f t="shared" si="643"/>
        <v>0</v>
      </c>
      <c r="AU578" s="453"/>
      <c r="AV578" s="46"/>
      <c r="AW578" s="46"/>
      <c r="AX578" s="46"/>
      <c r="AY578" s="46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56"/>
      <c r="BW578" s="56"/>
      <c r="BX578" s="56"/>
      <c r="BY578" s="56"/>
      <c r="BZ578" s="56"/>
      <c r="CA578" s="56"/>
      <c r="CB578" s="56"/>
      <c r="CC578" s="56"/>
      <c r="CD578" s="56"/>
    </row>
    <row r="579" ht="22.5" customHeight="1">
      <c r="A579" s="170">
        <f t="shared" si="12"/>
        <v>574</v>
      </c>
      <c r="B579" s="173" t="s">
        <v>3059</v>
      </c>
      <c r="C579" s="182" t="str">
        <f t="array" ref="C579">_xlfn.XLOOKUP(G579,DATABASE!$A$2:$A$806,DATABASE!$B$2:$B$806)</f>
        <v>Kantor Kas RSUD Sidoarjo Jl Mojopahit 557 Sidoarjo</v>
      </c>
      <c r="D579" s="184" t="str">
        <f t="array" ref="D579">_xlfn.XLOOKUP(G579,DATABASE!$A$2:$A$808,DATABASE!$C$2:$C$808)</f>
        <v>KANTOR KAS</v>
      </c>
      <c r="E579" s="184" t="s">
        <v>351</v>
      </c>
      <c r="F579" s="184" t="s">
        <v>243</v>
      </c>
      <c r="G579" s="184" t="s">
        <v>1583</v>
      </c>
      <c r="H579" s="184">
        <v>202512.0</v>
      </c>
      <c r="I579" s="184" t="s">
        <v>461</v>
      </c>
      <c r="J579" s="182"/>
      <c r="K579" s="184"/>
      <c r="L579" s="294" t="s">
        <v>1581</v>
      </c>
      <c r="M579" s="303">
        <v>43717.0</v>
      </c>
      <c r="N579" s="191"/>
      <c r="O579" s="192">
        <v>4.83</v>
      </c>
      <c r="P579" s="194"/>
      <c r="Q579" s="195">
        <f t="shared" ref="Q579:R579" si="661">(O579*24*3600*30/8)/100000</f>
        <v>15.6492</v>
      </c>
      <c r="R579" s="195">
        <f t="shared" si="661"/>
        <v>0</v>
      </c>
      <c r="S579" s="200">
        <v>0.0</v>
      </c>
      <c r="T579" s="201">
        <f t="shared" si="633"/>
        <v>1</v>
      </c>
      <c r="U579" s="201">
        <v>0.99</v>
      </c>
      <c r="V579" s="182">
        <v>720.0</v>
      </c>
      <c r="W579" s="182">
        <f t="shared" si="634"/>
        <v>0</v>
      </c>
      <c r="X579" s="203" t="s">
        <v>291</v>
      </c>
      <c r="Y579" s="204">
        <v>2319819.0</v>
      </c>
      <c r="Z579" s="182"/>
      <c r="AA579" s="182"/>
      <c r="AB579" s="182"/>
      <c r="AC579" s="182"/>
      <c r="AD579" s="182"/>
      <c r="AE579" s="206">
        <f t="shared" si="635"/>
        <v>2319819</v>
      </c>
      <c r="AF579" s="207">
        <f t="shared" si="636"/>
        <v>2319819</v>
      </c>
      <c r="AG579" s="184"/>
      <c r="AH579" s="184"/>
      <c r="AI579" s="184"/>
      <c r="AJ579" s="390" t="s">
        <v>1583</v>
      </c>
      <c r="AK579" s="38" t="s">
        <v>461</v>
      </c>
      <c r="AL579" s="38"/>
      <c r="AM579" s="41" t="s">
        <v>461</v>
      </c>
      <c r="AN579" s="38" t="b">
        <f t="shared" si="638"/>
        <v>1</v>
      </c>
      <c r="AO579" s="42">
        <v>2319819.0</v>
      </c>
      <c r="AP579" s="215" t="b">
        <f t="shared" si="639"/>
        <v>1</v>
      </c>
      <c r="AQ579" s="211"/>
      <c r="AR579" s="216">
        <f t="shared" si="641"/>
        <v>0</v>
      </c>
      <c r="AS579" s="217">
        <f t="shared" si="642"/>
        <v>0</v>
      </c>
      <c r="AT579" s="218">
        <f t="shared" si="643"/>
        <v>0</v>
      </c>
      <c r="AU579" s="453"/>
      <c r="AV579" s="46"/>
      <c r="AW579" s="46"/>
      <c r="AX579" s="46"/>
      <c r="AY579" s="46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56"/>
      <c r="BW579" s="56"/>
      <c r="BX579" s="56"/>
      <c r="BY579" s="56"/>
      <c r="BZ579" s="56"/>
      <c r="CA579" s="56"/>
      <c r="CB579" s="56"/>
      <c r="CC579" s="56"/>
      <c r="CD579" s="56"/>
    </row>
    <row r="580" ht="22.5" customHeight="1">
      <c r="A580" s="170">
        <f t="shared" si="12"/>
        <v>575</v>
      </c>
      <c r="B580" s="173" t="s">
        <v>3059</v>
      </c>
      <c r="C580" s="182" t="str">
        <f t="array" ref="C580">_xlfn.XLOOKUP(G580,DATABASE!$A$2:$A$806,DATABASE!$B$2:$B$806)</f>
        <v>Payment Point Tarik, Jl.Tarik 1 Sidoarjo</v>
      </c>
      <c r="D580" s="184" t="str">
        <f t="array" ref="D580">_xlfn.XLOOKUP(G580,DATABASE!$A$2:$A$808,DATABASE!$C$2:$C$808)</f>
        <v>PAYMENT POINT</v>
      </c>
      <c r="E580" s="184" t="s">
        <v>351</v>
      </c>
      <c r="F580" s="184" t="s">
        <v>243</v>
      </c>
      <c r="G580" s="184" t="s">
        <v>2665</v>
      </c>
      <c r="H580" s="184">
        <v>202512.0</v>
      </c>
      <c r="I580" s="184" t="s">
        <v>461</v>
      </c>
      <c r="J580" s="182"/>
      <c r="K580" s="184"/>
      <c r="L580" s="294" t="s">
        <v>2667</v>
      </c>
      <c r="M580" s="303">
        <v>43775.0</v>
      </c>
      <c r="N580" s="191"/>
      <c r="O580" s="192">
        <v>2.45229</v>
      </c>
      <c r="P580" s="194"/>
      <c r="Q580" s="195">
        <f t="shared" ref="Q580:R580" si="662">(O580*24*3600*30/8)/100000</f>
        <v>7.9454196</v>
      </c>
      <c r="R580" s="195">
        <f t="shared" si="662"/>
        <v>0</v>
      </c>
      <c r="S580" s="200">
        <v>0.0</v>
      </c>
      <c r="T580" s="201">
        <f t="shared" si="633"/>
        <v>1</v>
      </c>
      <c r="U580" s="201">
        <v>0.99</v>
      </c>
      <c r="V580" s="182">
        <v>720.0</v>
      </c>
      <c r="W580" s="182">
        <f t="shared" si="634"/>
        <v>0</v>
      </c>
      <c r="X580" s="203" t="s">
        <v>291</v>
      </c>
      <c r="Y580" s="204">
        <v>2319819.0</v>
      </c>
      <c r="Z580" s="182"/>
      <c r="AA580" s="182"/>
      <c r="AB580" s="182"/>
      <c r="AC580" s="182"/>
      <c r="AD580" s="182"/>
      <c r="AE580" s="206">
        <f t="shared" si="635"/>
        <v>2319819</v>
      </c>
      <c r="AF580" s="207">
        <f t="shared" si="636"/>
        <v>2319819</v>
      </c>
      <c r="AG580" s="184"/>
      <c r="AH580" s="184"/>
      <c r="AI580" s="184"/>
      <c r="AJ580" s="390" t="s">
        <v>2665</v>
      </c>
      <c r="AK580" s="38" t="s">
        <v>461</v>
      </c>
      <c r="AL580" s="38"/>
      <c r="AM580" s="41" t="s">
        <v>461</v>
      </c>
      <c r="AN580" s="38" t="b">
        <f t="shared" si="638"/>
        <v>1</v>
      </c>
      <c r="AO580" s="42">
        <v>2319819.0</v>
      </c>
      <c r="AP580" s="215" t="b">
        <f t="shared" si="639"/>
        <v>1</v>
      </c>
      <c r="AQ580" s="211"/>
      <c r="AR580" s="216">
        <f t="shared" si="641"/>
        <v>0</v>
      </c>
      <c r="AS580" s="217">
        <f t="shared" si="642"/>
        <v>0</v>
      </c>
      <c r="AT580" s="218">
        <f t="shared" si="643"/>
        <v>0</v>
      </c>
      <c r="AU580" s="453"/>
      <c r="AV580" s="46"/>
      <c r="AW580" s="46"/>
      <c r="AX580" s="46"/>
      <c r="AY580" s="46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56"/>
      <c r="BW580" s="56"/>
      <c r="BX580" s="56"/>
      <c r="BY580" s="56"/>
      <c r="BZ580" s="56"/>
      <c r="CA580" s="56"/>
      <c r="CB580" s="56"/>
      <c r="CC580" s="56"/>
      <c r="CD580" s="56"/>
    </row>
    <row r="581" ht="22.5" customHeight="1">
      <c r="A581" s="170">
        <f t="shared" si="12"/>
        <v>576</v>
      </c>
      <c r="B581" s="173" t="s">
        <v>3059</v>
      </c>
      <c r="C581" s="182" t="str">
        <f t="array" ref="C581">_xlfn.XLOOKUP(G581,DATABASE!$A$2:$A$806,DATABASE!$B$2:$B$806)</f>
        <v>ATM Kec.Sedati, Jl.Sedati 1 Sidoarjo</v>
      </c>
      <c r="D581" s="184" t="str">
        <f t="array" ref="D581">_xlfn.XLOOKUP(G581,DATABASE!$A$2:$A$808,DATABASE!$C$2:$C$808)</f>
        <v>ATM</v>
      </c>
      <c r="E581" s="184" t="s">
        <v>351</v>
      </c>
      <c r="F581" s="184" t="s">
        <v>243</v>
      </c>
      <c r="G581" s="184" t="s">
        <v>2649</v>
      </c>
      <c r="H581" s="184">
        <v>202512.0</v>
      </c>
      <c r="I581" s="184" t="s">
        <v>1258</v>
      </c>
      <c r="J581" s="182"/>
      <c r="K581" s="184"/>
      <c r="L581" s="294" t="s">
        <v>2651</v>
      </c>
      <c r="M581" s="303">
        <v>43775.0</v>
      </c>
      <c r="N581" s="191"/>
      <c r="O581" s="192">
        <v>32.09</v>
      </c>
      <c r="P581" s="194"/>
      <c r="Q581" s="195">
        <f t="shared" ref="Q581:R581" si="663">(O581*24*3600*30/8)/100000</f>
        <v>103.9716</v>
      </c>
      <c r="R581" s="195">
        <f t="shared" si="663"/>
        <v>0</v>
      </c>
      <c r="S581" s="200">
        <v>0.0</v>
      </c>
      <c r="T581" s="201">
        <f t="shared" si="633"/>
        <v>1</v>
      </c>
      <c r="U581" s="201">
        <v>0.99</v>
      </c>
      <c r="V581" s="182">
        <v>720.0</v>
      </c>
      <c r="W581" s="182">
        <f t="shared" si="634"/>
        <v>0</v>
      </c>
      <c r="X581" s="203" t="s">
        <v>291</v>
      </c>
      <c r="Y581" s="204">
        <v>1300000.0</v>
      </c>
      <c r="Z581" s="182"/>
      <c r="AA581" s="182"/>
      <c r="AB581" s="182"/>
      <c r="AC581" s="182"/>
      <c r="AD581" s="182"/>
      <c r="AE581" s="206">
        <f t="shared" si="635"/>
        <v>1300000</v>
      </c>
      <c r="AF581" s="207">
        <f t="shared" si="636"/>
        <v>1300000</v>
      </c>
      <c r="AG581" s="184"/>
      <c r="AH581" s="184"/>
      <c r="AI581" s="184"/>
      <c r="AJ581" s="390" t="s">
        <v>2649</v>
      </c>
      <c r="AK581" s="38" t="s">
        <v>1258</v>
      </c>
      <c r="AL581" s="38"/>
      <c r="AM581" s="41" t="s">
        <v>1258</v>
      </c>
      <c r="AN581" s="38" t="b">
        <f t="shared" si="638"/>
        <v>1</v>
      </c>
      <c r="AO581" s="42">
        <v>1300000.0</v>
      </c>
      <c r="AP581" s="215" t="b">
        <f t="shared" si="639"/>
        <v>1</v>
      </c>
      <c r="AQ581" s="211"/>
      <c r="AR581" s="216">
        <f t="shared" si="641"/>
        <v>0</v>
      </c>
      <c r="AS581" s="217">
        <f t="shared" si="642"/>
        <v>0</v>
      </c>
      <c r="AT581" s="218">
        <f t="shared" si="643"/>
        <v>0</v>
      </c>
      <c r="AU581" s="453"/>
      <c r="AV581" s="46"/>
      <c r="AW581" s="46"/>
      <c r="AX581" s="46"/>
      <c r="AY581" s="46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5"/>
      <c r="BU581" s="35"/>
      <c r="BV581" s="56"/>
      <c r="BW581" s="56"/>
      <c r="BX581" s="56"/>
      <c r="BY581" s="56"/>
      <c r="BZ581" s="56"/>
      <c r="CA581" s="56"/>
      <c r="CB581" s="56"/>
      <c r="CC581" s="56"/>
      <c r="CD581" s="56"/>
    </row>
    <row r="582" ht="22.5" customHeight="1">
      <c r="A582" s="170">
        <f t="shared" si="12"/>
        <v>577</v>
      </c>
      <c r="B582" s="173" t="s">
        <v>3059</v>
      </c>
      <c r="C582" s="182" t="str">
        <f t="array" ref="C582">_xlfn.XLOOKUP(G582,DATABASE!$A$2:$A$806,DATABASE!$B$2:$B$806)</f>
        <v>Payment Point Kec. Gedangan Ruang Sekretariat, Jl.Ry Sukodono 1, Keboansikep, Sidoarjo</v>
      </c>
      <c r="D582" s="184" t="str">
        <f t="array" ref="D582">_xlfn.XLOOKUP(G582,DATABASE!$A$2:$A$808,DATABASE!$C$2:$C$808)</f>
        <v>PAYMENT POINT</v>
      </c>
      <c r="E582" s="184" t="s">
        <v>351</v>
      </c>
      <c r="F582" s="184" t="s">
        <v>243</v>
      </c>
      <c r="G582" s="184" t="s">
        <v>2652</v>
      </c>
      <c r="H582" s="184">
        <v>202512.0</v>
      </c>
      <c r="I582" s="184" t="s">
        <v>461</v>
      </c>
      <c r="J582" s="182"/>
      <c r="K582" s="184"/>
      <c r="L582" s="294" t="s">
        <v>2654</v>
      </c>
      <c r="M582" s="295" t="s">
        <v>1658</v>
      </c>
      <c r="N582" s="191"/>
      <c r="O582" s="192">
        <v>0.28132</v>
      </c>
      <c r="P582" s="194"/>
      <c r="Q582" s="195">
        <f t="shared" ref="Q582:R582" si="664">(O582*24*3600*30/8)/100000</f>
        <v>0.9114768</v>
      </c>
      <c r="R582" s="195">
        <f t="shared" si="664"/>
        <v>0</v>
      </c>
      <c r="S582" s="200">
        <v>0.0</v>
      </c>
      <c r="T582" s="201">
        <f t="shared" si="633"/>
        <v>1</v>
      </c>
      <c r="U582" s="201">
        <v>0.99</v>
      </c>
      <c r="V582" s="182">
        <v>720.0</v>
      </c>
      <c r="W582" s="182">
        <f t="shared" si="634"/>
        <v>0</v>
      </c>
      <c r="X582" s="203" t="s">
        <v>291</v>
      </c>
      <c r="Y582" s="204">
        <v>2319819.0</v>
      </c>
      <c r="Z582" s="182"/>
      <c r="AA582" s="182"/>
      <c r="AB582" s="182"/>
      <c r="AC582" s="182"/>
      <c r="AD582" s="182"/>
      <c r="AE582" s="206">
        <f t="shared" si="635"/>
        <v>2319819</v>
      </c>
      <c r="AF582" s="207">
        <f t="shared" si="636"/>
        <v>2319819</v>
      </c>
      <c r="AG582" s="184"/>
      <c r="AH582" s="184"/>
      <c r="AI582" s="184"/>
      <c r="AJ582" s="390" t="s">
        <v>2652</v>
      </c>
      <c r="AK582" s="38" t="s">
        <v>461</v>
      </c>
      <c r="AL582" s="38"/>
      <c r="AM582" s="41" t="s">
        <v>461</v>
      </c>
      <c r="AN582" s="38" t="b">
        <f t="shared" si="638"/>
        <v>1</v>
      </c>
      <c r="AO582" s="42">
        <v>2319819.0</v>
      </c>
      <c r="AP582" s="215" t="b">
        <f t="shared" si="639"/>
        <v>1</v>
      </c>
      <c r="AQ582" s="211"/>
      <c r="AR582" s="216">
        <f t="shared" si="641"/>
        <v>0</v>
      </c>
      <c r="AS582" s="217">
        <f t="shared" si="642"/>
        <v>0</v>
      </c>
      <c r="AT582" s="218">
        <f t="shared" si="643"/>
        <v>0</v>
      </c>
      <c r="AU582" s="453"/>
      <c r="AV582" s="46"/>
      <c r="AW582" s="46"/>
      <c r="AX582" s="46"/>
      <c r="AY582" s="46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5"/>
      <c r="BU582" s="35"/>
      <c r="BV582" s="56"/>
      <c r="BW582" s="56"/>
      <c r="BX582" s="56"/>
      <c r="BY582" s="56"/>
      <c r="BZ582" s="56"/>
      <c r="CA582" s="56"/>
      <c r="CB582" s="56"/>
      <c r="CC582" s="56"/>
      <c r="CD582" s="56"/>
    </row>
    <row r="583" ht="22.5" customHeight="1">
      <c r="A583" s="170">
        <f t="shared" si="12"/>
        <v>578</v>
      </c>
      <c r="B583" s="173" t="s">
        <v>3059</v>
      </c>
      <c r="C583" s="182" t="str">
        <f t="array" ref="C583">_xlfn.XLOOKUP(G583,DATABASE!$A$2:$A$806,DATABASE!$B$2:$B$806)</f>
        <v>Kantor Fungsional Waru Sidoarjo, Ruko Trans Waru No. 10, Sidoarjo</v>
      </c>
      <c r="D583" s="184" t="str">
        <f t="array" ref="D583">_xlfn.XLOOKUP(G583,DATABASE!$A$2:$A$808,DATABASE!$C$2:$C$808)</f>
        <v>KANTOR FUNGSIONAL</v>
      </c>
      <c r="E583" s="184" t="s">
        <v>351</v>
      </c>
      <c r="F583" s="184" t="s">
        <v>243</v>
      </c>
      <c r="G583" s="184" t="s">
        <v>2655</v>
      </c>
      <c r="H583" s="184">
        <v>202512.0</v>
      </c>
      <c r="I583" s="184" t="s">
        <v>461</v>
      </c>
      <c r="J583" s="182"/>
      <c r="K583" s="184"/>
      <c r="L583" s="294" t="s">
        <v>2657</v>
      </c>
      <c r="M583" s="295" t="s">
        <v>3728</v>
      </c>
      <c r="N583" s="191"/>
      <c r="O583" s="192">
        <v>2.20654</v>
      </c>
      <c r="P583" s="194"/>
      <c r="Q583" s="195">
        <f t="shared" ref="Q583:R583" si="665">(O583*24*3600*30/8)/100000</f>
        <v>7.1491896</v>
      </c>
      <c r="R583" s="195">
        <f t="shared" si="665"/>
        <v>0</v>
      </c>
      <c r="S583" s="200">
        <v>0.0</v>
      </c>
      <c r="T583" s="201">
        <f t="shared" si="633"/>
        <v>1</v>
      </c>
      <c r="U583" s="201">
        <v>0.99</v>
      </c>
      <c r="V583" s="182">
        <v>720.0</v>
      </c>
      <c r="W583" s="182">
        <f t="shared" si="634"/>
        <v>0</v>
      </c>
      <c r="X583" s="203" t="s">
        <v>291</v>
      </c>
      <c r="Y583" s="204">
        <v>2319819.0</v>
      </c>
      <c r="Z583" s="182"/>
      <c r="AA583" s="182"/>
      <c r="AB583" s="182"/>
      <c r="AC583" s="182"/>
      <c r="AD583" s="182"/>
      <c r="AE583" s="206">
        <f t="shared" si="635"/>
        <v>2319819</v>
      </c>
      <c r="AF583" s="207">
        <f t="shared" si="636"/>
        <v>2319819</v>
      </c>
      <c r="AG583" s="184"/>
      <c r="AH583" s="184"/>
      <c r="AI583" s="184"/>
      <c r="AJ583" s="390" t="s">
        <v>2655</v>
      </c>
      <c r="AK583" s="38" t="s">
        <v>461</v>
      </c>
      <c r="AL583" s="38"/>
      <c r="AM583" s="41" t="s">
        <v>461</v>
      </c>
      <c r="AN583" s="38" t="b">
        <f t="shared" si="638"/>
        <v>1</v>
      </c>
      <c r="AO583" s="42">
        <v>2319819.0</v>
      </c>
      <c r="AP583" s="215" t="b">
        <f t="shared" si="639"/>
        <v>1</v>
      </c>
      <c r="AQ583" s="211"/>
      <c r="AR583" s="216">
        <f t="shared" si="641"/>
        <v>0</v>
      </c>
      <c r="AS583" s="217">
        <f t="shared" si="642"/>
        <v>0</v>
      </c>
      <c r="AT583" s="218">
        <f t="shared" si="643"/>
        <v>0</v>
      </c>
      <c r="AU583" s="453"/>
      <c r="AV583" s="46"/>
      <c r="AW583" s="46"/>
      <c r="AX583" s="46"/>
      <c r="AY583" s="46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5"/>
      <c r="BU583" s="35"/>
      <c r="BV583" s="56"/>
      <c r="BW583" s="56"/>
      <c r="BX583" s="56"/>
      <c r="BY583" s="56"/>
      <c r="BZ583" s="56"/>
      <c r="CA583" s="56"/>
      <c r="CB583" s="56"/>
      <c r="CC583" s="56"/>
      <c r="CD583" s="56"/>
    </row>
    <row r="584" ht="22.5" customHeight="1">
      <c r="A584" s="170">
        <f t="shared" si="12"/>
        <v>579</v>
      </c>
      <c r="B584" s="173" t="s">
        <v>3059</v>
      </c>
      <c r="C584" s="182" t="str">
        <f t="array" ref="C584">_xlfn.XLOOKUP(G584,DATABASE!$A$2:$A$806,DATABASE!$B$2:$B$806)</f>
        <v>ATM Kec.Sukodono, Cab Sidoarjo, Raya Bukit Kweni,Sidoarjo</v>
      </c>
      <c r="D584" s="184" t="str">
        <f t="array" ref="D584">_xlfn.XLOOKUP(G584,DATABASE!$A$2:$A$808,DATABASE!$C$2:$C$808)</f>
        <v>ATM</v>
      </c>
      <c r="E584" s="184" t="s">
        <v>351</v>
      </c>
      <c r="F584" s="184" t="s">
        <v>243</v>
      </c>
      <c r="G584" s="184" t="s">
        <v>2659</v>
      </c>
      <c r="H584" s="184">
        <v>202512.0</v>
      </c>
      <c r="I584" s="184" t="s">
        <v>1258</v>
      </c>
      <c r="J584" s="182"/>
      <c r="K584" s="184"/>
      <c r="L584" s="294" t="s">
        <v>2661</v>
      </c>
      <c r="M584" s="295" t="s">
        <v>3728</v>
      </c>
      <c r="N584" s="191"/>
      <c r="O584" s="192">
        <v>0.8759699999999999</v>
      </c>
      <c r="P584" s="194"/>
      <c r="Q584" s="195">
        <f t="shared" ref="Q584:R584" si="666">(O584*24*3600*30/8)/100000</f>
        <v>2.8381428</v>
      </c>
      <c r="R584" s="195">
        <f t="shared" si="666"/>
        <v>0</v>
      </c>
      <c r="S584" s="200">
        <v>0.0</v>
      </c>
      <c r="T584" s="201">
        <f t="shared" si="633"/>
        <v>1</v>
      </c>
      <c r="U584" s="201">
        <v>0.99</v>
      </c>
      <c r="V584" s="182">
        <v>720.0</v>
      </c>
      <c r="W584" s="182">
        <f t="shared" si="634"/>
        <v>0</v>
      </c>
      <c r="X584" s="203" t="s">
        <v>291</v>
      </c>
      <c r="Y584" s="204">
        <v>1300000.0</v>
      </c>
      <c r="Z584" s="182"/>
      <c r="AA584" s="182"/>
      <c r="AB584" s="182"/>
      <c r="AC584" s="182"/>
      <c r="AD584" s="182"/>
      <c r="AE584" s="206">
        <f t="shared" si="635"/>
        <v>1300000</v>
      </c>
      <c r="AF584" s="207">
        <f t="shared" si="636"/>
        <v>1300000</v>
      </c>
      <c r="AG584" s="184"/>
      <c r="AH584" s="184"/>
      <c r="AI584" s="184"/>
      <c r="AJ584" s="390" t="s">
        <v>2659</v>
      </c>
      <c r="AK584" s="38" t="s">
        <v>1258</v>
      </c>
      <c r="AL584" s="38"/>
      <c r="AM584" s="41" t="s">
        <v>1258</v>
      </c>
      <c r="AN584" s="38" t="b">
        <f t="shared" si="638"/>
        <v>1</v>
      </c>
      <c r="AO584" s="42">
        <v>1300000.0</v>
      </c>
      <c r="AP584" s="215" t="b">
        <f t="shared" si="639"/>
        <v>1</v>
      </c>
      <c r="AQ584" s="211"/>
      <c r="AR584" s="216">
        <f t="shared" si="641"/>
        <v>0</v>
      </c>
      <c r="AS584" s="217">
        <f t="shared" si="642"/>
        <v>0</v>
      </c>
      <c r="AT584" s="218">
        <f t="shared" si="643"/>
        <v>0</v>
      </c>
      <c r="AU584" s="453"/>
      <c r="AV584" s="46"/>
      <c r="AW584" s="46"/>
      <c r="AX584" s="46"/>
      <c r="AY584" s="46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5"/>
      <c r="BU584" s="35"/>
      <c r="BV584" s="56"/>
      <c r="BW584" s="56"/>
      <c r="BX584" s="56"/>
      <c r="BY584" s="56"/>
      <c r="BZ584" s="56"/>
      <c r="CA584" s="56"/>
      <c r="CB584" s="56"/>
      <c r="CC584" s="56"/>
      <c r="CD584" s="56"/>
    </row>
    <row r="585" ht="22.5" customHeight="1">
      <c r="A585" s="170">
        <f t="shared" si="12"/>
        <v>580</v>
      </c>
      <c r="B585" s="173" t="s">
        <v>3059</v>
      </c>
      <c r="C585" s="182" t="str">
        <f t="array" ref="C585">_xlfn.XLOOKUP(G585,DATABASE!$A$2:$A$806,DATABASE!$B$2:$B$806)</f>
        <v>Kantor Kas Krembung ,Kecamatan Krembung 1,Sidoarjo</v>
      </c>
      <c r="D585" s="184" t="str">
        <f t="array" ref="D585">_xlfn.XLOOKUP(G585,DATABASE!$A$2:$A$808,DATABASE!$C$2:$C$808)</f>
        <v>KANTOR KAS</v>
      </c>
      <c r="E585" s="184" t="s">
        <v>351</v>
      </c>
      <c r="F585" s="184" t="s">
        <v>243</v>
      </c>
      <c r="G585" s="184" t="s">
        <v>2662</v>
      </c>
      <c r="H585" s="184">
        <v>202512.0</v>
      </c>
      <c r="I585" s="184" t="s">
        <v>461</v>
      </c>
      <c r="J585" s="182"/>
      <c r="K585" s="184"/>
      <c r="L585" s="294" t="s">
        <v>2664</v>
      </c>
      <c r="M585" s="295" t="s">
        <v>3728</v>
      </c>
      <c r="N585" s="191"/>
      <c r="O585" s="192">
        <v>4.68</v>
      </c>
      <c r="P585" s="194"/>
      <c r="Q585" s="195">
        <f t="shared" ref="Q585:R585" si="667">(O585*24*3600*30/8)/100000</f>
        <v>15.1632</v>
      </c>
      <c r="R585" s="195">
        <f t="shared" si="667"/>
        <v>0</v>
      </c>
      <c r="S585" s="200">
        <v>0.0</v>
      </c>
      <c r="T585" s="201">
        <f t="shared" si="633"/>
        <v>1</v>
      </c>
      <c r="U585" s="201">
        <v>0.99</v>
      </c>
      <c r="V585" s="182">
        <v>720.0</v>
      </c>
      <c r="W585" s="182">
        <f t="shared" si="634"/>
        <v>0</v>
      </c>
      <c r="X585" s="203" t="s">
        <v>291</v>
      </c>
      <c r="Y585" s="204">
        <v>2319819.0</v>
      </c>
      <c r="Z585" s="182"/>
      <c r="AA585" s="182"/>
      <c r="AB585" s="182"/>
      <c r="AC585" s="182"/>
      <c r="AD585" s="182"/>
      <c r="AE585" s="206">
        <f t="shared" si="635"/>
        <v>2319819</v>
      </c>
      <c r="AF585" s="207">
        <f t="shared" si="636"/>
        <v>2319819</v>
      </c>
      <c r="AG585" s="184"/>
      <c r="AH585" s="184"/>
      <c r="AI585" s="184"/>
      <c r="AJ585" s="390" t="s">
        <v>2662</v>
      </c>
      <c r="AK585" s="38" t="s">
        <v>461</v>
      </c>
      <c r="AL585" s="38"/>
      <c r="AM585" s="41" t="s">
        <v>461</v>
      </c>
      <c r="AN585" s="38" t="b">
        <f t="shared" si="638"/>
        <v>1</v>
      </c>
      <c r="AO585" s="42">
        <v>2319819.0</v>
      </c>
      <c r="AP585" s="215" t="b">
        <f t="shared" si="639"/>
        <v>1</v>
      </c>
      <c r="AQ585" s="211"/>
      <c r="AR585" s="216">
        <f t="shared" si="641"/>
        <v>0</v>
      </c>
      <c r="AS585" s="217">
        <f t="shared" si="642"/>
        <v>0</v>
      </c>
      <c r="AT585" s="218">
        <f t="shared" si="643"/>
        <v>0</v>
      </c>
      <c r="AU585" s="453"/>
      <c r="AV585" s="46"/>
      <c r="AW585" s="46"/>
      <c r="AX585" s="46"/>
      <c r="AY585" s="46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5"/>
      <c r="BU585" s="35"/>
      <c r="BV585" s="56"/>
      <c r="BW585" s="56"/>
      <c r="BX585" s="56"/>
      <c r="BY585" s="56"/>
      <c r="BZ585" s="56"/>
      <c r="CA585" s="56"/>
      <c r="CB585" s="56"/>
      <c r="CC585" s="56"/>
      <c r="CD585" s="56"/>
    </row>
    <row r="586" ht="22.5" customHeight="1">
      <c r="A586" s="170">
        <f t="shared" si="12"/>
        <v>581</v>
      </c>
      <c r="B586" s="173" t="s">
        <v>3059</v>
      </c>
      <c r="C586" s="182" t="str">
        <f t="array" ref="C586">_xlfn.XLOOKUP(G586,DATABASE!$A$2:$A$806,DATABASE!$B$2:$B$806)</f>
        <v>Payment Point Tanggul angin , Jl. Praja Mukti 2 Tanggulangin Sidoarjo</v>
      </c>
      <c r="D586" s="184" t="str">
        <f t="array" ref="D586">_xlfn.XLOOKUP(G586,DATABASE!$A$2:$A$808,DATABASE!$C$2:$C$808)</f>
        <v>PAYMENT POINT</v>
      </c>
      <c r="E586" s="184" t="s">
        <v>351</v>
      </c>
      <c r="F586" s="184" t="s">
        <v>243</v>
      </c>
      <c r="G586" s="184" t="s">
        <v>2265</v>
      </c>
      <c r="H586" s="184">
        <v>202512.0</v>
      </c>
      <c r="I586" s="184" t="s">
        <v>461</v>
      </c>
      <c r="J586" s="182"/>
      <c r="K586" s="184"/>
      <c r="L586" s="294" t="s">
        <v>2267</v>
      </c>
      <c r="M586" s="295" t="s">
        <v>3758</v>
      </c>
      <c r="N586" s="191"/>
      <c r="O586" s="192">
        <v>0.37562</v>
      </c>
      <c r="P586" s="194"/>
      <c r="Q586" s="195">
        <f t="shared" ref="Q586:R586" si="668">(O586*24*3600*30/8)/100000</f>
        <v>1.2170088</v>
      </c>
      <c r="R586" s="195">
        <f t="shared" si="668"/>
        <v>0</v>
      </c>
      <c r="S586" s="376">
        <v>2.25</v>
      </c>
      <c r="T586" s="201">
        <f t="shared" si="633"/>
        <v>0.996875</v>
      </c>
      <c r="U586" s="201">
        <v>0.99</v>
      </c>
      <c r="V586" s="182">
        <v>720.0</v>
      </c>
      <c r="W586" s="182">
        <f t="shared" si="634"/>
        <v>0</v>
      </c>
      <c r="X586" s="203" t="s">
        <v>291</v>
      </c>
      <c r="Y586" s="204">
        <v>2319819.0</v>
      </c>
      <c r="Z586" s="182"/>
      <c r="AA586" s="182"/>
      <c r="AB586" s="182"/>
      <c r="AC586" s="182"/>
      <c r="AD586" s="182"/>
      <c r="AE586" s="206">
        <f t="shared" si="635"/>
        <v>2319819</v>
      </c>
      <c r="AF586" s="207">
        <f t="shared" si="636"/>
        <v>2319819</v>
      </c>
      <c r="AG586" s="184"/>
      <c r="AH586" s="184"/>
      <c r="AI586" s="184"/>
      <c r="AJ586" s="390" t="s">
        <v>2265</v>
      </c>
      <c r="AK586" s="38" t="s">
        <v>461</v>
      </c>
      <c r="AL586" s="38"/>
      <c r="AM586" s="41" t="s">
        <v>461</v>
      </c>
      <c r="AN586" s="38" t="b">
        <f t="shared" si="638"/>
        <v>1</v>
      </c>
      <c r="AO586" s="42">
        <v>2319819.0</v>
      </c>
      <c r="AP586" s="215" t="b">
        <f t="shared" si="639"/>
        <v>1</v>
      </c>
      <c r="AQ586" s="211"/>
      <c r="AR586" s="216">
        <f t="shared" si="641"/>
        <v>0</v>
      </c>
      <c r="AS586" s="217">
        <f t="shared" si="642"/>
        <v>0</v>
      </c>
      <c r="AT586" s="218">
        <f t="shared" si="643"/>
        <v>0</v>
      </c>
      <c r="AU586" s="453" t="s">
        <v>2952</v>
      </c>
      <c r="AV586" s="46"/>
      <c r="AW586" s="46"/>
      <c r="AX586" s="46"/>
      <c r="AY586" s="46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56"/>
      <c r="BW586" s="56"/>
      <c r="BX586" s="56"/>
      <c r="BY586" s="56"/>
      <c r="BZ586" s="56"/>
      <c r="CA586" s="56"/>
      <c r="CB586" s="56"/>
      <c r="CC586" s="56"/>
      <c r="CD586" s="56"/>
    </row>
    <row r="587" ht="22.5" customHeight="1">
      <c r="A587" s="170">
        <f t="shared" si="12"/>
        <v>582</v>
      </c>
      <c r="B587" s="173" t="s">
        <v>3059</v>
      </c>
      <c r="C587" s="182" t="str">
        <f t="array" ref="C587">_xlfn.XLOOKUP(G587,DATABASE!$A$2:$A$806,DATABASE!$B$2:$B$806)</f>
        <v>Payment Point Sistem Administrasi Manunggal Satu Atap Cemeng Sda, Jl. Raya Cemeng Kalang No. 12, Sidoarjo</v>
      </c>
      <c r="D587" s="184" t="str">
        <f t="array" ref="D587">_xlfn.XLOOKUP(G587,DATABASE!$A$2:$A$808,DATABASE!$C$2:$C$808)</f>
        <v>PAYMENT POINT</v>
      </c>
      <c r="E587" s="184" t="s">
        <v>351</v>
      </c>
      <c r="F587" s="184" t="s">
        <v>243</v>
      </c>
      <c r="G587" s="184" t="s">
        <v>2270</v>
      </c>
      <c r="H587" s="184">
        <v>202512.0</v>
      </c>
      <c r="I587" s="184" t="s">
        <v>461</v>
      </c>
      <c r="J587" s="182"/>
      <c r="K587" s="184"/>
      <c r="L587" s="294" t="s">
        <v>2272</v>
      </c>
      <c r="M587" s="295" t="s">
        <v>3758</v>
      </c>
      <c r="N587" s="191"/>
      <c r="O587" s="192">
        <v>1.71848</v>
      </c>
      <c r="P587" s="194"/>
      <c r="Q587" s="195">
        <f t="shared" ref="Q587:R587" si="669">(O587*24*3600*30/8)/100000</f>
        <v>5.5678752</v>
      </c>
      <c r="R587" s="195">
        <f t="shared" si="669"/>
        <v>0</v>
      </c>
      <c r="S587" s="200">
        <v>0.0</v>
      </c>
      <c r="T587" s="201">
        <f t="shared" si="633"/>
        <v>1</v>
      </c>
      <c r="U587" s="201">
        <v>0.99</v>
      </c>
      <c r="V587" s="182">
        <v>720.0</v>
      </c>
      <c r="W587" s="182">
        <f t="shared" si="634"/>
        <v>0</v>
      </c>
      <c r="X587" s="203" t="s">
        <v>291</v>
      </c>
      <c r="Y587" s="204">
        <v>2319819.0</v>
      </c>
      <c r="Z587" s="182"/>
      <c r="AA587" s="182"/>
      <c r="AB587" s="182"/>
      <c r="AC587" s="182"/>
      <c r="AD587" s="182"/>
      <c r="AE587" s="206">
        <f t="shared" si="635"/>
        <v>2319819</v>
      </c>
      <c r="AF587" s="207">
        <f t="shared" si="636"/>
        <v>2319819</v>
      </c>
      <c r="AG587" s="184"/>
      <c r="AH587" s="184"/>
      <c r="AI587" s="184"/>
      <c r="AJ587" s="390" t="s">
        <v>2270</v>
      </c>
      <c r="AK587" s="38" t="s">
        <v>461</v>
      </c>
      <c r="AL587" s="38"/>
      <c r="AM587" s="41" t="s">
        <v>461</v>
      </c>
      <c r="AN587" s="38" t="b">
        <f t="shared" si="638"/>
        <v>1</v>
      </c>
      <c r="AO587" s="42">
        <v>2319819.0</v>
      </c>
      <c r="AP587" s="215" t="b">
        <f t="shared" si="639"/>
        <v>1</v>
      </c>
      <c r="AQ587" s="211"/>
      <c r="AR587" s="216">
        <f t="shared" si="641"/>
        <v>0</v>
      </c>
      <c r="AS587" s="217">
        <f t="shared" si="642"/>
        <v>0</v>
      </c>
      <c r="AT587" s="218">
        <f t="shared" si="643"/>
        <v>0</v>
      </c>
      <c r="AU587" s="453"/>
      <c r="AV587" s="46"/>
      <c r="AW587" s="46"/>
      <c r="AX587" s="46"/>
      <c r="AY587" s="46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5"/>
      <c r="BU587" s="35"/>
      <c r="BV587" s="56"/>
      <c r="BW587" s="56"/>
      <c r="BX587" s="56"/>
      <c r="BY587" s="56"/>
      <c r="BZ587" s="56"/>
      <c r="CA587" s="56"/>
      <c r="CB587" s="56"/>
      <c r="CC587" s="56"/>
      <c r="CD587" s="56"/>
    </row>
    <row r="588" ht="22.5" customHeight="1">
      <c r="A588" s="170">
        <f t="shared" si="12"/>
        <v>583</v>
      </c>
      <c r="B588" s="173" t="s">
        <v>3059</v>
      </c>
      <c r="C588" s="182" t="str">
        <f t="array" ref="C588">_xlfn.XLOOKUP(G588,DATABASE!$A$2:$A$806,DATABASE!$B$2:$B$806)</f>
        <v>Payment Point Sistem Administrasi Manunggal Satu Atap Kemasan, Jl. Raya Kemasan No. 17, Krian, Sidoarjo</v>
      </c>
      <c r="D588" s="184" t="str">
        <f t="array" ref="D588">_xlfn.XLOOKUP(G588,DATABASE!$A$2:$A$808,DATABASE!$C$2:$C$808)</f>
        <v>PAYMENT POINT</v>
      </c>
      <c r="E588" s="184" t="s">
        <v>351</v>
      </c>
      <c r="F588" s="451" t="s">
        <v>2935</v>
      </c>
      <c r="G588" s="184" t="s">
        <v>2273</v>
      </c>
      <c r="H588" s="184">
        <v>202512.0</v>
      </c>
      <c r="I588" s="184" t="s">
        <v>461</v>
      </c>
      <c r="J588" s="182"/>
      <c r="K588" s="184"/>
      <c r="L588" s="294" t="s">
        <v>2272</v>
      </c>
      <c r="M588" s="295" t="s">
        <v>3758</v>
      </c>
      <c r="N588" s="191"/>
      <c r="O588" s="192">
        <v>0.12831</v>
      </c>
      <c r="P588" s="194"/>
      <c r="Q588" s="195">
        <f t="shared" ref="Q588:R588" si="670">(O588*24*3600*30/8)/100000</f>
        <v>0.4157244</v>
      </c>
      <c r="R588" s="195">
        <f t="shared" si="670"/>
        <v>0</v>
      </c>
      <c r="S588" s="200">
        <v>0.0</v>
      </c>
      <c r="T588" s="201">
        <f t="shared" si="633"/>
        <v>1</v>
      </c>
      <c r="U588" s="201">
        <v>0.99</v>
      </c>
      <c r="V588" s="182">
        <v>720.0</v>
      </c>
      <c r="W588" s="182">
        <f t="shared" si="634"/>
        <v>0</v>
      </c>
      <c r="X588" s="203" t="s">
        <v>291</v>
      </c>
      <c r="Y588" s="204">
        <v>2319819.0</v>
      </c>
      <c r="Z588" s="182"/>
      <c r="AA588" s="182"/>
      <c r="AB588" s="182"/>
      <c r="AC588" s="182"/>
      <c r="AD588" s="445">
        <v>0.0</v>
      </c>
      <c r="AE588" s="446">
        <f t="shared" si="635"/>
        <v>2319819</v>
      </c>
      <c r="AF588" s="447">
        <f t="shared" si="636"/>
        <v>2319819</v>
      </c>
      <c r="AG588" s="445"/>
      <c r="AH588" s="445"/>
      <c r="AI588" s="445" t="s">
        <v>2935</v>
      </c>
      <c r="AJ588" s="825" t="s">
        <v>2273</v>
      </c>
      <c r="AK588" s="38" t="s">
        <v>461</v>
      </c>
      <c r="AL588" s="38"/>
      <c r="AM588" s="41" t="s">
        <v>461</v>
      </c>
      <c r="AN588" s="38" t="b">
        <f t="shared" si="638"/>
        <v>1</v>
      </c>
      <c r="AO588" s="42">
        <v>2319819.0</v>
      </c>
      <c r="AP588" s="215" t="b">
        <f t="shared" si="639"/>
        <v>1</v>
      </c>
      <c r="AQ588" s="211"/>
      <c r="AR588" s="216">
        <f t="shared" si="641"/>
        <v>0</v>
      </c>
      <c r="AS588" s="217">
        <f t="shared" si="642"/>
        <v>0</v>
      </c>
      <c r="AT588" s="218">
        <f t="shared" si="643"/>
        <v>0</v>
      </c>
      <c r="AU588" s="453"/>
      <c r="AV588" s="46"/>
      <c r="AW588" s="46"/>
      <c r="AX588" s="46"/>
      <c r="AY588" s="46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56"/>
      <c r="BW588" s="56"/>
      <c r="BX588" s="56"/>
      <c r="BY588" s="56"/>
      <c r="BZ588" s="56"/>
      <c r="CA588" s="56"/>
      <c r="CB588" s="56"/>
      <c r="CC588" s="56"/>
      <c r="CD588" s="56"/>
    </row>
    <row r="589" ht="22.5" customHeight="1">
      <c r="A589" s="170">
        <f t="shared" si="12"/>
        <v>584</v>
      </c>
      <c r="B589" s="173" t="s">
        <v>3059</v>
      </c>
      <c r="C589" s="182" t="str">
        <f t="array" ref="C589">_xlfn.XLOOKUP(G589,DATABASE!$A$2:$A$806,DATABASE!$B$2:$B$806)</f>
        <v>Capem Taman, Jl. Raya Kalijaten, Ruko Town House B1,Sepanjang</v>
      </c>
      <c r="D589" s="184" t="str">
        <f t="array" ref="D589">_xlfn.XLOOKUP(G589,DATABASE!$A$2:$A$808,DATABASE!$C$2:$C$808)</f>
        <v>CAPEM</v>
      </c>
      <c r="E589" s="184" t="s">
        <v>351</v>
      </c>
      <c r="F589" s="184" t="s">
        <v>243</v>
      </c>
      <c r="G589" s="184" t="s">
        <v>1060</v>
      </c>
      <c r="H589" s="184">
        <v>202512.0</v>
      </c>
      <c r="I589" s="184" t="s">
        <v>753</v>
      </c>
      <c r="J589" s="182"/>
      <c r="K589" s="184"/>
      <c r="L589" s="294" t="s">
        <v>1062</v>
      </c>
      <c r="M589" s="295" t="s">
        <v>3786</v>
      </c>
      <c r="N589" s="191"/>
      <c r="O589" s="192">
        <v>24.95</v>
      </c>
      <c r="P589" s="194"/>
      <c r="Q589" s="195">
        <f t="shared" ref="Q589:R589" si="671">(O589*24*3600*30/8)/100000</f>
        <v>80.838</v>
      </c>
      <c r="R589" s="195">
        <f t="shared" si="671"/>
        <v>0</v>
      </c>
      <c r="S589" s="200">
        <v>0.0</v>
      </c>
      <c r="T589" s="201">
        <f t="shared" si="633"/>
        <v>1</v>
      </c>
      <c r="U589" s="201">
        <v>0.99</v>
      </c>
      <c r="V589" s="182">
        <v>720.0</v>
      </c>
      <c r="W589" s="182">
        <f t="shared" si="634"/>
        <v>0</v>
      </c>
      <c r="X589" s="203" t="s">
        <v>291</v>
      </c>
      <c r="Y589" s="204">
        <v>2792792.0</v>
      </c>
      <c r="Z589" s="182"/>
      <c r="AA589" s="182"/>
      <c r="AB589" s="182"/>
      <c r="AC589" s="182"/>
      <c r="AD589" s="182"/>
      <c r="AE589" s="206">
        <f t="shared" si="635"/>
        <v>2792792</v>
      </c>
      <c r="AF589" s="207">
        <f t="shared" si="636"/>
        <v>2792792</v>
      </c>
      <c r="AG589" s="184"/>
      <c r="AH589" s="184"/>
      <c r="AI589" s="184"/>
      <c r="AJ589" s="390" t="s">
        <v>1060</v>
      </c>
      <c r="AK589" s="38" t="s">
        <v>753</v>
      </c>
      <c r="AL589" s="38"/>
      <c r="AM589" s="38" t="str">
        <f t="shared" ref="AM589:AM591" si="673">VLOOKUP(AJ589,'[1]Master Jaringan Des 2025(792)'!$D$2:$E$795,2,0)</f>
        <v>#REF!</v>
      </c>
      <c r="AN589" s="38" t="str">
        <f t="shared" si="638"/>
        <v>#REF!</v>
      </c>
      <c r="AO589" s="42">
        <v>2792792.0</v>
      </c>
      <c r="AP589" s="215" t="b">
        <f t="shared" si="639"/>
        <v>1</v>
      </c>
      <c r="AQ589" s="211"/>
      <c r="AR589" s="216">
        <f t="shared" si="641"/>
        <v>0</v>
      </c>
      <c r="AS589" s="217">
        <f t="shared" si="642"/>
        <v>0</v>
      </c>
      <c r="AT589" s="218">
        <f t="shared" si="643"/>
        <v>0</v>
      </c>
      <c r="AU589" s="453"/>
      <c r="AV589" s="46"/>
      <c r="AW589" s="46"/>
      <c r="AX589" s="46"/>
      <c r="AY589" s="46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5"/>
      <c r="BU589" s="35"/>
      <c r="BV589" s="56"/>
      <c r="BW589" s="56"/>
      <c r="BX589" s="56"/>
      <c r="BY589" s="56"/>
      <c r="BZ589" s="56"/>
      <c r="CA589" s="56"/>
      <c r="CB589" s="56"/>
      <c r="CC589" s="56"/>
      <c r="CD589" s="56"/>
    </row>
    <row r="590" ht="22.5" customHeight="1">
      <c r="A590" s="170">
        <f t="shared" si="12"/>
        <v>585</v>
      </c>
      <c r="B590" s="173" t="s">
        <v>3059</v>
      </c>
      <c r="C590" s="182" t="str">
        <f t="array" ref="C590">_xlfn.XLOOKUP(G590,DATABASE!$A$2:$A$806,DATABASE!$B$2:$B$806)</f>
        <v>PBB Online Pemda SDA , Jl Pahlawan 56 Sidoarjo</v>
      </c>
      <c r="D590" s="184" t="str">
        <f t="array" ref="D590">_xlfn.XLOOKUP(G590,DATABASE!$A$2:$A$808,DATABASE!$C$2:$C$808)</f>
        <v>PBB</v>
      </c>
      <c r="E590" s="184" t="s">
        <v>351</v>
      </c>
      <c r="F590" s="184" t="s">
        <v>243</v>
      </c>
      <c r="G590" s="184" t="s">
        <v>1064</v>
      </c>
      <c r="H590" s="184">
        <v>202512.0</v>
      </c>
      <c r="I590" s="184" t="s">
        <v>461</v>
      </c>
      <c r="J590" s="182"/>
      <c r="K590" s="184"/>
      <c r="L590" s="294" t="s">
        <v>1062</v>
      </c>
      <c r="M590" s="295" t="s">
        <v>3786</v>
      </c>
      <c r="N590" s="191"/>
      <c r="O590" s="192">
        <v>12.53</v>
      </c>
      <c r="P590" s="194"/>
      <c r="Q590" s="195">
        <f t="shared" ref="Q590:R590" si="672">(O590*24*3600*30/8)/100000</f>
        <v>40.5972</v>
      </c>
      <c r="R590" s="195">
        <f t="shared" si="672"/>
        <v>0</v>
      </c>
      <c r="S590" s="200">
        <v>0.0</v>
      </c>
      <c r="T590" s="201">
        <f t="shared" si="633"/>
        <v>1</v>
      </c>
      <c r="U590" s="201">
        <v>0.99</v>
      </c>
      <c r="V590" s="182">
        <v>720.0</v>
      </c>
      <c r="W590" s="182">
        <f t="shared" si="634"/>
        <v>0</v>
      </c>
      <c r="X590" s="203" t="s">
        <v>291</v>
      </c>
      <c r="Y590" s="204">
        <v>2319819.0</v>
      </c>
      <c r="Z590" s="182"/>
      <c r="AA590" s="182"/>
      <c r="AB590" s="182"/>
      <c r="AC590" s="182"/>
      <c r="AD590" s="182"/>
      <c r="AE590" s="206">
        <f t="shared" si="635"/>
        <v>2319819</v>
      </c>
      <c r="AF590" s="207">
        <f t="shared" si="636"/>
        <v>2319819</v>
      </c>
      <c r="AG590" s="184"/>
      <c r="AH590" s="184"/>
      <c r="AI590" s="184"/>
      <c r="AJ590" s="390" t="s">
        <v>1064</v>
      </c>
      <c r="AK590" s="38" t="s">
        <v>461</v>
      </c>
      <c r="AL590" s="38"/>
      <c r="AM590" s="38" t="str">
        <f t="shared" si="673"/>
        <v>#REF!</v>
      </c>
      <c r="AN590" s="38" t="str">
        <f t="shared" si="638"/>
        <v>#REF!</v>
      </c>
      <c r="AO590" s="42">
        <v>2319819.0</v>
      </c>
      <c r="AP590" s="215" t="b">
        <f t="shared" si="639"/>
        <v>1</v>
      </c>
      <c r="AQ590" s="211"/>
      <c r="AR590" s="216">
        <f t="shared" si="641"/>
        <v>0</v>
      </c>
      <c r="AS590" s="217">
        <f t="shared" si="642"/>
        <v>0</v>
      </c>
      <c r="AT590" s="218">
        <f t="shared" si="643"/>
        <v>0</v>
      </c>
      <c r="AU590" s="453"/>
      <c r="AV590" s="46"/>
      <c r="AW590" s="46"/>
      <c r="AX590" s="46"/>
      <c r="AY590" s="46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5"/>
      <c r="BU590" s="35"/>
      <c r="BV590" s="56"/>
      <c r="BW590" s="56"/>
      <c r="BX590" s="56"/>
      <c r="BY590" s="56"/>
      <c r="BZ590" s="56"/>
      <c r="CA590" s="56"/>
      <c r="CB590" s="56"/>
      <c r="CC590" s="56"/>
      <c r="CD590" s="56"/>
    </row>
    <row r="591" ht="22.5" customHeight="1">
      <c r="A591" s="170">
        <f t="shared" si="12"/>
        <v>586</v>
      </c>
      <c r="B591" s="173" t="s">
        <v>3059</v>
      </c>
      <c r="C591" s="182" t="str">
        <f t="array" ref="C591">_xlfn.XLOOKUP(G591,DATABASE!$A$2:$A$806,DATABASE!$B$2:$B$806)</f>
        <v>Samsat Online Dipenda Jemundo, Jl.Jemondo Sidoarjo</v>
      </c>
      <c r="D591" s="184" t="str">
        <f t="array" ref="D591">_xlfn.XLOOKUP(G591,DATABASE!$A$2:$A$808,DATABASE!$C$2:$C$808)</f>
        <v>SAMSAT ONLINE</v>
      </c>
      <c r="E591" s="184" t="s">
        <v>351</v>
      </c>
      <c r="F591" s="184" t="s">
        <v>243</v>
      </c>
      <c r="G591" s="184" t="s">
        <v>2112</v>
      </c>
      <c r="H591" s="184">
        <v>202512.0</v>
      </c>
      <c r="I591" s="184" t="s">
        <v>480</v>
      </c>
      <c r="J591" s="182"/>
      <c r="K591" s="184"/>
      <c r="L591" s="294" t="s">
        <v>2114</v>
      </c>
      <c r="M591" s="295" t="s">
        <v>2438</v>
      </c>
      <c r="N591" s="191"/>
      <c r="O591" s="192">
        <v>1.25188</v>
      </c>
      <c r="P591" s="194"/>
      <c r="Q591" s="195">
        <f t="shared" ref="Q591:R591" si="674">(O591*24*3600*30/8)/100000</f>
        <v>4.0560912</v>
      </c>
      <c r="R591" s="195">
        <f t="shared" si="674"/>
        <v>0</v>
      </c>
      <c r="S591" s="200">
        <v>0.0</v>
      </c>
      <c r="T591" s="201">
        <f t="shared" si="633"/>
        <v>1</v>
      </c>
      <c r="U591" s="201">
        <v>0.99</v>
      </c>
      <c r="V591" s="182">
        <v>720.0</v>
      </c>
      <c r="W591" s="182">
        <f t="shared" si="634"/>
        <v>0</v>
      </c>
      <c r="X591" s="203" t="s">
        <v>291</v>
      </c>
      <c r="Y591" s="204">
        <v>1950000.0</v>
      </c>
      <c r="Z591" s="182"/>
      <c r="AA591" s="182"/>
      <c r="AB591" s="182"/>
      <c r="AC591" s="182"/>
      <c r="AD591" s="182"/>
      <c r="AE591" s="206">
        <f t="shared" si="635"/>
        <v>1950000</v>
      </c>
      <c r="AF591" s="207">
        <f t="shared" si="636"/>
        <v>1950000</v>
      </c>
      <c r="AG591" s="184"/>
      <c r="AH591" s="184" t="s">
        <v>276</v>
      </c>
      <c r="AI591" s="184"/>
      <c r="AJ591" s="390" t="s">
        <v>2112</v>
      </c>
      <c r="AK591" s="38" t="s">
        <v>480</v>
      </c>
      <c r="AL591" s="38"/>
      <c r="AM591" s="38" t="str">
        <f t="shared" si="673"/>
        <v>#REF!</v>
      </c>
      <c r="AN591" s="38" t="str">
        <f t="shared" si="638"/>
        <v>#REF!</v>
      </c>
      <c r="AO591" s="42">
        <v>1950000.0</v>
      </c>
      <c r="AP591" s="215" t="b">
        <f t="shared" si="639"/>
        <v>1</v>
      </c>
      <c r="AQ591" s="211"/>
      <c r="AR591" s="216">
        <f t="shared" si="641"/>
        <v>0</v>
      </c>
      <c r="AS591" s="217">
        <f t="shared" si="642"/>
        <v>0</v>
      </c>
      <c r="AT591" s="218">
        <f t="shared" si="643"/>
        <v>0</v>
      </c>
      <c r="AU591" s="453"/>
      <c r="AV591" s="46"/>
      <c r="AW591" s="46"/>
      <c r="AX591" s="46"/>
      <c r="AY591" s="46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35"/>
      <c r="BU591" s="35"/>
      <c r="BV591" s="56"/>
      <c r="BW591" s="56"/>
      <c r="BX591" s="56"/>
      <c r="BY591" s="56"/>
      <c r="BZ591" s="56"/>
      <c r="CA591" s="56"/>
      <c r="CB591" s="56"/>
      <c r="CC591" s="56"/>
      <c r="CD591" s="56"/>
    </row>
    <row r="592" ht="22.5" customHeight="1">
      <c r="A592" s="170">
        <f t="shared" si="12"/>
        <v>587</v>
      </c>
      <c r="B592" s="173" t="s">
        <v>3059</v>
      </c>
      <c r="C592" s="182" t="str">
        <f t="array" ref="C592">_xlfn.XLOOKUP(G592,DATABASE!$A$2:$A$806,DATABASE!$B$2:$B$806)</f>
        <v>Payment Point Jabon Loket P B B , Majapahit 1, Dukuhsari Sidoarjo</v>
      </c>
      <c r="D592" s="184" t="str">
        <f t="array" ref="D592">_xlfn.XLOOKUP(G592,DATABASE!$A$2:$A$808,DATABASE!$C$2:$C$808)</f>
        <v>PAYMENT POINT</v>
      </c>
      <c r="E592" s="184" t="s">
        <v>351</v>
      </c>
      <c r="F592" s="184" t="s">
        <v>243</v>
      </c>
      <c r="G592" s="184" t="s">
        <v>2117</v>
      </c>
      <c r="H592" s="184">
        <v>202512.0</v>
      </c>
      <c r="I592" s="184" t="s">
        <v>461</v>
      </c>
      <c r="J592" s="182"/>
      <c r="K592" s="184"/>
      <c r="L592" s="294" t="s">
        <v>2114</v>
      </c>
      <c r="M592" s="295" t="s">
        <v>2438</v>
      </c>
      <c r="N592" s="191"/>
      <c r="O592" s="192">
        <v>1.69492</v>
      </c>
      <c r="P592" s="194"/>
      <c r="Q592" s="195">
        <f t="shared" ref="Q592:R592" si="675">(O592*24*3600*30/8)/100000</f>
        <v>5.4915408</v>
      </c>
      <c r="R592" s="195">
        <f t="shared" si="675"/>
        <v>0</v>
      </c>
      <c r="S592" s="200">
        <v>0.0</v>
      </c>
      <c r="T592" s="201">
        <f t="shared" si="633"/>
        <v>1</v>
      </c>
      <c r="U592" s="201">
        <v>0.99</v>
      </c>
      <c r="V592" s="182">
        <v>720.0</v>
      </c>
      <c r="W592" s="182">
        <f t="shared" si="634"/>
        <v>0</v>
      </c>
      <c r="X592" s="203" t="s">
        <v>291</v>
      </c>
      <c r="Y592" s="204">
        <v>2319819.0</v>
      </c>
      <c r="Z592" s="182"/>
      <c r="AA592" s="182"/>
      <c r="AB592" s="182"/>
      <c r="AC592" s="182"/>
      <c r="AD592" s="182"/>
      <c r="AE592" s="206">
        <f t="shared" si="635"/>
        <v>2319819</v>
      </c>
      <c r="AF592" s="207">
        <f t="shared" si="636"/>
        <v>2319819</v>
      </c>
      <c r="AG592" s="184"/>
      <c r="AH592" s="184"/>
      <c r="AI592" s="184"/>
      <c r="AJ592" s="390" t="s">
        <v>2117</v>
      </c>
      <c r="AK592" s="38" t="s">
        <v>461</v>
      </c>
      <c r="AL592" s="38"/>
      <c r="AM592" s="41" t="s">
        <v>461</v>
      </c>
      <c r="AN592" s="38" t="b">
        <f t="shared" si="638"/>
        <v>1</v>
      </c>
      <c r="AO592" s="42">
        <v>2319819.0</v>
      </c>
      <c r="AP592" s="215" t="b">
        <f t="shared" si="639"/>
        <v>1</v>
      </c>
      <c r="AQ592" s="211"/>
      <c r="AR592" s="216">
        <f t="shared" si="641"/>
        <v>0</v>
      </c>
      <c r="AS592" s="217">
        <f t="shared" si="642"/>
        <v>0</v>
      </c>
      <c r="AT592" s="218">
        <f t="shared" si="643"/>
        <v>0</v>
      </c>
      <c r="AU592" s="453"/>
      <c r="AV592" s="46"/>
      <c r="AW592" s="46"/>
      <c r="AX592" s="46"/>
      <c r="AY592" s="46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5"/>
      <c r="BU592" s="35"/>
      <c r="BV592" s="56"/>
      <c r="BW592" s="56"/>
      <c r="BX592" s="56"/>
      <c r="BY592" s="56"/>
      <c r="BZ592" s="56"/>
      <c r="CA592" s="56"/>
      <c r="CB592" s="56"/>
      <c r="CC592" s="56"/>
      <c r="CD592" s="56"/>
    </row>
    <row r="593" ht="22.5" customHeight="1">
      <c r="A593" s="170">
        <f t="shared" si="12"/>
        <v>588</v>
      </c>
      <c r="B593" s="173" t="s">
        <v>3059</v>
      </c>
      <c r="C593" s="182" t="str">
        <f t="array" ref="C593">_xlfn.XLOOKUP(G593,DATABASE!$A$2:$A$806,DATABASE!$B$2:$B$806)</f>
        <v>Capem Krian, JL Imam Bonjol 30, Sidoarjo</v>
      </c>
      <c r="D593" s="184" t="str">
        <f t="array" ref="D593">_xlfn.XLOOKUP(G593,DATABASE!$A$2:$A$808,DATABASE!$C$2:$C$808)</f>
        <v>CAPEM</v>
      </c>
      <c r="E593" s="184" t="s">
        <v>351</v>
      </c>
      <c r="F593" s="184" t="s">
        <v>243</v>
      </c>
      <c r="G593" s="184" t="s">
        <v>1007</v>
      </c>
      <c r="H593" s="184">
        <v>202512.0</v>
      </c>
      <c r="I593" s="184" t="s">
        <v>753</v>
      </c>
      <c r="J593" s="182"/>
      <c r="K593" s="184"/>
      <c r="L593" s="294" t="s">
        <v>1009</v>
      </c>
      <c r="M593" s="303">
        <v>42252.0</v>
      </c>
      <c r="N593" s="191"/>
      <c r="O593" s="192">
        <v>20.88</v>
      </c>
      <c r="P593" s="194"/>
      <c r="Q593" s="195">
        <f t="shared" ref="Q593:R593" si="676">(O593*24*3600*30/8)/100000</f>
        <v>67.6512</v>
      </c>
      <c r="R593" s="195">
        <f t="shared" si="676"/>
        <v>0</v>
      </c>
      <c r="S593" s="200">
        <v>0.0</v>
      </c>
      <c r="T593" s="201">
        <f t="shared" si="633"/>
        <v>1</v>
      </c>
      <c r="U593" s="201">
        <v>0.99</v>
      </c>
      <c r="V593" s="182">
        <v>720.0</v>
      </c>
      <c r="W593" s="182">
        <f t="shared" si="634"/>
        <v>0</v>
      </c>
      <c r="X593" s="203" t="s">
        <v>291</v>
      </c>
      <c r="Y593" s="204">
        <v>2792792.0</v>
      </c>
      <c r="Z593" s="182"/>
      <c r="AA593" s="182"/>
      <c r="AB593" s="182"/>
      <c r="AC593" s="182"/>
      <c r="AD593" s="182"/>
      <c r="AE593" s="206">
        <f t="shared" si="635"/>
        <v>2792792</v>
      </c>
      <c r="AF593" s="207">
        <f t="shared" si="636"/>
        <v>2792792</v>
      </c>
      <c r="AG593" s="184"/>
      <c r="AH593" s="184"/>
      <c r="AI593" s="184"/>
      <c r="AJ593" s="390" t="s">
        <v>1007</v>
      </c>
      <c r="AK593" s="38" t="s">
        <v>753</v>
      </c>
      <c r="AL593" s="38"/>
      <c r="AM593" s="38" t="str">
        <f t="shared" ref="AM593:AM601" si="678">VLOOKUP(AJ593,'[1]Master Jaringan Des 2025(792)'!$D$2:$E$795,2,0)</f>
        <v>#REF!</v>
      </c>
      <c r="AN593" s="38" t="str">
        <f t="shared" si="638"/>
        <v>#REF!</v>
      </c>
      <c r="AO593" s="42">
        <v>2792792.0</v>
      </c>
      <c r="AP593" s="215" t="b">
        <f t="shared" si="639"/>
        <v>1</v>
      </c>
      <c r="AQ593" s="211"/>
      <c r="AR593" s="216">
        <f t="shared" si="641"/>
        <v>0</v>
      </c>
      <c r="AS593" s="217">
        <f t="shared" si="642"/>
        <v>0</v>
      </c>
      <c r="AT593" s="218">
        <f t="shared" si="643"/>
        <v>0</v>
      </c>
      <c r="AU593" s="453"/>
      <c r="AV593" s="46"/>
      <c r="AW593" s="46"/>
      <c r="AX593" s="46"/>
      <c r="AY593" s="46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5"/>
      <c r="BU593" s="35"/>
      <c r="BV593" s="56"/>
      <c r="BW593" s="56"/>
      <c r="BX593" s="56"/>
      <c r="BY593" s="56"/>
      <c r="BZ593" s="56"/>
      <c r="CA593" s="56"/>
      <c r="CB593" s="56"/>
      <c r="CC593" s="56"/>
      <c r="CD593" s="56"/>
    </row>
    <row r="594" ht="22.5" customHeight="1">
      <c r="A594" s="170">
        <f t="shared" si="12"/>
        <v>589</v>
      </c>
      <c r="B594" s="173" t="s">
        <v>3059</v>
      </c>
      <c r="C594" s="182" t="str">
        <f t="array" ref="C594">_xlfn.XLOOKUP(G594,DATABASE!$A$2:$A$806,DATABASE!$B$2:$B$806)</f>
        <v>Capem Gedangan, Jl. A. Yani 159 Gedangan Sidoarjo</v>
      </c>
      <c r="D594" s="184" t="str">
        <f t="array" ref="D594">_xlfn.XLOOKUP(G594,DATABASE!$A$2:$A$808,DATABASE!$C$2:$C$808)</f>
        <v>CAPEM</v>
      </c>
      <c r="E594" s="184" t="s">
        <v>351</v>
      </c>
      <c r="F594" s="184" t="s">
        <v>243</v>
      </c>
      <c r="G594" s="184" t="s">
        <v>1403</v>
      </c>
      <c r="H594" s="184">
        <v>202512.0</v>
      </c>
      <c r="I594" s="184" t="s">
        <v>753</v>
      </c>
      <c r="J594" s="182"/>
      <c r="K594" s="184"/>
      <c r="L594" s="294" t="s">
        <v>1405</v>
      </c>
      <c r="M594" s="295" t="s">
        <v>2912</v>
      </c>
      <c r="N594" s="191"/>
      <c r="O594" s="192">
        <v>7.48</v>
      </c>
      <c r="P594" s="194"/>
      <c r="Q594" s="195">
        <f t="shared" ref="Q594:R594" si="677">(O594*24*3600*30/8)/100000</f>
        <v>24.2352</v>
      </c>
      <c r="R594" s="195">
        <f t="shared" si="677"/>
        <v>0</v>
      </c>
      <c r="S594" s="200">
        <v>0.0</v>
      </c>
      <c r="T594" s="201">
        <f t="shared" si="633"/>
        <v>1</v>
      </c>
      <c r="U594" s="201">
        <v>0.99</v>
      </c>
      <c r="V594" s="182">
        <v>720.0</v>
      </c>
      <c r="W594" s="182">
        <f t="shared" si="634"/>
        <v>0</v>
      </c>
      <c r="X594" s="203" t="s">
        <v>291</v>
      </c>
      <c r="Y594" s="204">
        <v>2792792.0</v>
      </c>
      <c r="Z594" s="182"/>
      <c r="AA594" s="182"/>
      <c r="AB594" s="182"/>
      <c r="AC594" s="182"/>
      <c r="AD594" s="182"/>
      <c r="AE594" s="206">
        <f t="shared" si="635"/>
        <v>2792792</v>
      </c>
      <c r="AF594" s="207">
        <f t="shared" si="636"/>
        <v>2792792</v>
      </c>
      <c r="AG594" s="184"/>
      <c r="AH594" s="184"/>
      <c r="AI594" s="184"/>
      <c r="AJ594" s="390" t="s">
        <v>1403</v>
      </c>
      <c r="AK594" s="38" t="s">
        <v>753</v>
      </c>
      <c r="AL594" s="38"/>
      <c r="AM594" s="38" t="str">
        <f t="shared" si="678"/>
        <v>#REF!</v>
      </c>
      <c r="AN594" s="38" t="str">
        <f t="shared" si="638"/>
        <v>#REF!</v>
      </c>
      <c r="AO594" s="42">
        <v>2792792.0</v>
      </c>
      <c r="AP594" s="215" t="b">
        <f t="shared" si="639"/>
        <v>1</v>
      </c>
      <c r="AQ594" s="211"/>
      <c r="AR594" s="216">
        <f t="shared" si="641"/>
        <v>0</v>
      </c>
      <c r="AS594" s="217">
        <f t="shared" si="642"/>
        <v>0</v>
      </c>
      <c r="AT594" s="218">
        <f t="shared" si="643"/>
        <v>0</v>
      </c>
      <c r="AU594" s="453"/>
      <c r="AV594" s="46"/>
      <c r="AW594" s="46"/>
      <c r="AX594" s="46"/>
      <c r="AY594" s="46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5"/>
      <c r="BU594" s="35"/>
      <c r="BV594" s="56"/>
      <c r="BW594" s="56"/>
      <c r="BX594" s="56"/>
      <c r="BY594" s="56"/>
      <c r="BZ594" s="56"/>
      <c r="CA594" s="56"/>
      <c r="CB594" s="56"/>
      <c r="CC594" s="56"/>
      <c r="CD594" s="56"/>
    </row>
    <row r="595" ht="22.5" customHeight="1">
      <c r="A595" s="170">
        <f t="shared" si="12"/>
        <v>590</v>
      </c>
      <c r="B595" s="173" t="s">
        <v>3059</v>
      </c>
      <c r="C595" s="182" t="str">
        <f t="array" ref="C595">_xlfn.XLOOKUP(G595,DATABASE!$A$2:$A$806,DATABASE!$B$2:$B$806)</f>
        <v>Capem Porong, Jl. Bayangkara 547 Porong Sidoarjo</v>
      </c>
      <c r="D595" s="184" t="str">
        <f t="array" ref="D595">_xlfn.XLOOKUP(G595,DATABASE!$A$2:$A$808,DATABASE!$C$2:$C$808)</f>
        <v>CAPEM</v>
      </c>
      <c r="E595" s="184" t="s">
        <v>351</v>
      </c>
      <c r="F595" s="184" t="s">
        <v>243</v>
      </c>
      <c r="G595" s="184" t="s">
        <v>2739</v>
      </c>
      <c r="H595" s="184">
        <v>202512.0</v>
      </c>
      <c r="I595" s="184" t="s">
        <v>753</v>
      </c>
      <c r="J595" s="182"/>
      <c r="K595" s="184"/>
      <c r="L595" s="294" t="s">
        <v>2741</v>
      </c>
      <c r="M595" s="295" t="s">
        <v>3372</v>
      </c>
      <c r="N595" s="191"/>
      <c r="O595" s="192">
        <v>20.01</v>
      </c>
      <c r="P595" s="194"/>
      <c r="Q595" s="195">
        <f t="shared" ref="Q595:R595" si="679">(O595*24*3600*30/8)/100000</f>
        <v>64.8324</v>
      </c>
      <c r="R595" s="195">
        <f t="shared" si="679"/>
        <v>0</v>
      </c>
      <c r="S595" s="200">
        <v>0.0</v>
      </c>
      <c r="T595" s="201">
        <f t="shared" si="633"/>
        <v>1</v>
      </c>
      <c r="U595" s="201">
        <v>0.99</v>
      </c>
      <c r="V595" s="182">
        <v>720.0</v>
      </c>
      <c r="W595" s="182">
        <f t="shared" si="634"/>
        <v>0</v>
      </c>
      <c r="X595" s="203" t="s">
        <v>291</v>
      </c>
      <c r="Y595" s="204">
        <v>2792792.0</v>
      </c>
      <c r="Z595" s="182"/>
      <c r="AA595" s="182"/>
      <c r="AB595" s="182"/>
      <c r="AC595" s="182"/>
      <c r="AD595" s="182"/>
      <c r="AE595" s="206">
        <f t="shared" si="635"/>
        <v>2792792</v>
      </c>
      <c r="AF595" s="207">
        <f t="shared" si="636"/>
        <v>2792792</v>
      </c>
      <c r="AG595" s="184"/>
      <c r="AH595" s="184"/>
      <c r="AI595" s="184"/>
      <c r="AJ595" s="390" t="s">
        <v>2739</v>
      </c>
      <c r="AK595" s="38" t="s">
        <v>753</v>
      </c>
      <c r="AL595" s="38"/>
      <c r="AM595" s="38" t="str">
        <f t="shared" si="678"/>
        <v>#REF!</v>
      </c>
      <c r="AN595" s="38" t="str">
        <f t="shared" si="638"/>
        <v>#REF!</v>
      </c>
      <c r="AO595" s="42">
        <v>2792792.0</v>
      </c>
      <c r="AP595" s="215" t="b">
        <f t="shared" si="639"/>
        <v>1</v>
      </c>
      <c r="AQ595" s="211"/>
      <c r="AR595" s="216">
        <f t="shared" si="641"/>
        <v>0</v>
      </c>
      <c r="AS595" s="217">
        <f t="shared" si="642"/>
        <v>0</v>
      </c>
      <c r="AT595" s="218">
        <f t="shared" si="643"/>
        <v>0</v>
      </c>
      <c r="AU595" s="453"/>
      <c r="AV595" s="46"/>
      <c r="AW595" s="46"/>
      <c r="AX595" s="46"/>
      <c r="AY595" s="46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5"/>
      <c r="BU595" s="35"/>
      <c r="BV595" s="56"/>
      <c r="BW595" s="56"/>
      <c r="BX595" s="56"/>
      <c r="BY595" s="56"/>
      <c r="BZ595" s="56"/>
      <c r="CA595" s="56"/>
      <c r="CB595" s="56"/>
      <c r="CC595" s="56"/>
      <c r="CD595" s="56"/>
    </row>
    <row r="596" ht="22.5" customHeight="1">
      <c r="A596" s="170">
        <f t="shared" si="12"/>
        <v>591</v>
      </c>
      <c r="B596" s="173" t="s">
        <v>3059</v>
      </c>
      <c r="C596" s="182" t="str">
        <f t="array" ref="C596">_xlfn.XLOOKUP(G596,DATABASE!$A$2:$A$806,DATABASE!$B$2:$B$806)</f>
        <v>Payment Point Buduran, Jl Moch. Mangunduprojo 270,Sidoarjo</v>
      </c>
      <c r="D596" s="184" t="str">
        <f t="array" ref="D596">_xlfn.XLOOKUP(G596,DATABASE!$A$2:$A$808,DATABASE!$C$2:$C$808)</f>
        <v>PAYMENT POINT</v>
      </c>
      <c r="E596" s="184" t="s">
        <v>351</v>
      </c>
      <c r="F596" s="184" t="s">
        <v>243</v>
      </c>
      <c r="G596" s="184" t="s">
        <v>2746</v>
      </c>
      <c r="H596" s="184">
        <v>202512.0</v>
      </c>
      <c r="I596" s="184" t="s">
        <v>461</v>
      </c>
      <c r="J596" s="182"/>
      <c r="K596" s="184"/>
      <c r="L596" s="294" t="s">
        <v>2748</v>
      </c>
      <c r="M596" s="295" t="s">
        <v>3372</v>
      </c>
      <c r="N596" s="191"/>
      <c r="O596" s="192">
        <v>21.26</v>
      </c>
      <c r="P596" s="194"/>
      <c r="Q596" s="195">
        <f t="shared" ref="Q596:R596" si="680">(O596*24*3600*30/8)/100000</f>
        <v>68.8824</v>
      </c>
      <c r="R596" s="195">
        <f t="shared" si="680"/>
        <v>0</v>
      </c>
      <c r="S596" s="200">
        <v>0.0</v>
      </c>
      <c r="T596" s="201">
        <f t="shared" si="633"/>
        <v>1</v>
      </c>
      <c r="U596" s="201">
        <v>0.99</v>
      </c>
      <c r="V596" s="182">
        <v>720.0</v>
      </c>
      <c r="W596" s="182">
        <f t="shared" si="634"/>
        <v>0</v>
      </c>
      <c r="X596" s="203" t="s">
        <v>291</v>
      </c>
      <c r="Y596" s="204">
        <v>2319819.0</v>
      </c>
      <c r="Z596" s="182"/>
      <c r="AA596" s="182"/>
      <c r="AB596" s="182"/>
      <c r="AC596" s="182"/>
      <c r="AD596" s="182"/>
      <c r="AE596" s="206">
        <f t="shared" si="635"/>
        <v>2319819</v>
      </c>
      <c r="AF596" s="207">
        <f t="shared" si="636"/>
        <v>2319819</v>
      </c>
      <c r="AG596" s="184"/>
      <c r="AH596" s="184"/>
      <c r="AI596" s="184"/>
      <c r="AJ596" s="390" t="s">
        <v>2746</v>
      </c>
      <c r="AK596" s="38" t="s">
        <v>461</v>
      </c>
      <c r="AL596" s="38"/>
      <c r="AM596" s="38" t="str">
        <f t="shared" si="678"/>
        <v>#REF!</v>
      </c>
      <c r="AN596" s="38" t="str">
        <f t="shared" si="638"/>
        <v>#REF!</v>
      </c>
      <c r="AO596" s="42">
        <v>2319819.0</v>
      </c>
      <c r="AP596" s="215" t="b">
        <f t="shared" si="639"/>
        <v>1</v>
      </c>
      <c r="AQ596" s="211"/>
      <c r="AR596" s="216">
        <f t="shared" si="641"/>
        <v>0</v>
      </c>
      <c r="AS596" s="217">
        <f t="shared" si="642"/>
        <v>0</v>
      </c>
      <c r="AT596" s="218">
        <f t="shared" si="643"/>
        <v>0</v>
      </c>
      <c r="AU596" s="453"/>
      <c r="AV596" s="46"/>
      <c r="AW596" s="46"/>
      <c r="AX596" s="46"/>
      <c r="AY596" s="46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5"/>
      <c r="BU596" s="35"/>
      <c r="BV596" s="56"/>
      <c r="BW596" s="56"/>
      <c r="BX596" s="56"/>
      <c r="BY596" s="56"/>
      <c r="BZ596" s="56"/>
      <c r="CA596" s="56"/>
      <c r="CB596" s="56"/>
      <c r="CC596" s="56"/>
      <c r="CD596" s="56"/>
    </row>
    <row r="597" ht="22.5" customHeight="1">
      <c r="A597" s="170">
        <f t="shared" si="12"/>
        <v>592</v>
      </c>
      <c r="B597" s="173" t="s">
        <v>3059</v>
      </c>
      <c r="C597" s="182" t="str">
        <f t="array" ref="C597">_xlfn.XLOOKUP(G597,DATABASE!$A$2:$A$806,DATABASE!$B$2:$B$806)</f>
        <v>Payment Point Balong Bendo, Jl. Mayjend Bambang Yuwono 2, Sidoarjo</v>
      </c>
      <c r="D597" s="184" t="str">
        <f t="array" ref="D597">_xlfn.XLOOKUP(G597,DATABASE!$A$2:$A$808,DATABASE!$C$2:$C$808)</f>
        <v>PAYMENT POINT</v>
      </c>
      <c r="E597" s="184" t="s">
        <v>351</v>
      </c>
      <c r="F597" s="184" t="s">
        <v>243</v>
      </c>
      <c r="G597" s="184" t="s">
        <v>1547</v>
      </c>
      <c r="H597" s="184">
        <v>202512.0</v>
      </c>
      <c r="I597" s="184" t="s">
        <v>461</v>
      </c>
      <c r="J597" s="182"/>
      <c r="K597" s="184"/>
      <c r="L597" s="294" t="s">
        <v>1549</v>
      </c>
      <c r="M597" s="295" t="s">
        <v>3372</v>
      </c>
      <c r="N597" s="191"/>
      <c r="O597" s="192">
        <v>36.38</v>
      </c>
      <c r="P597" s="194"/>
      <c r="Q597" s="195">
        <f t="shared" ref="Q597:R597" si="681">(O597*24*3600*30/8)/100000</f>
        <v>117.8712</v>
      </c>
      <c r="R597" s="195">
        <f t="shared" si="681"/>
        <v>0</v>
      </c>
      <c r="S597" s="200">
        <v>0.0</v>
      </c>
      <c r="T597" s="201">
        <f t="shared" si="633"/>
        <v>1</v>
      </c>
      <c r="U597" s="201">
        <v>0.99</v>
      </c>
      <c r="V597" s="182">
        <v>720.0</v>
      </c>
      <c r="W597" s="182">
        <f t="shared" si="634"/>
        <v>0</v>
      </c>
      <c r="X597" s="203" t="s">
        <v>291</v>
      </c>
      <c r="Y597" s="204">
        <v>2319819.0</v>
      </c>
      <c r="Z597" s="182"/>
      <c r="AA597" s="182"/>
      <c r="AB597" s="182"/>
      <c r="AC597" s="182"/>
      <c r="AD597" s="182"/>
      <c r="AE597" s="206">
        <f t="shared" si="635"/>
        <v>2319819</v>
      </c>
      <c r="AF597" s="207">
        <f t="shared" si="636"/>
        <v>2319819</v>
      </c>
      <c r="AG597" s="184"/>
      <c r="AH597" s="184"/>
      <c r="AI597" s="184"/>
      <c r="AJ597" s="390" t="s">
        <v>1547</v>
      </c>
      <c r="AK597" s="38" t="s">
        <v>461</v>
      </c>
      <c r="AL597" s="38"/>
      <c r="AM597" s="38" t="str">
        <f t="shared" si="678"/>
        <v>#REF!</v>
      </c>
      <c r="AN597" s="38" t="str">
        <f t="shared" si="638"/>
        <v>#REF!</v>
      </c>
      <c r="AO597" s="42">
        <v>2319819.0</v>
      </c>
      <c r="AP597" s="215" t="b">
        <f t="shared" si="639"/>
        <v>1</v>
      </c>
      <c r="AQ597" s="211"/>
      <c r="AR597" s="216">
        <f t="shared" si="641"/>
        <v>0</v>
      </c>
      <c r="AS597" s="217">
        <f t="shared" si="642"/>
        <v>0</v>
      </c>
      <c r="AT597" s="218">
        <f t="shared" si="643"/>
        <v>0</v>
      </c>
      <c r="AU597" s="453"/>
      <c r="AV597" s="46"/>
      <c r="AW597" s="46"/>
      <c r="AX597" s="46"/>
      <c r="AY597" s="46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5"/>
      <c r="BU597" s="35"/>
      <c r="BV597" s="56"/>
      <c r="BW597" s="56"/>
      <c r="BX597" s="56"/>
      <c r="BY597" s="56"/>
      <c r="BZ597" s="56"/>
      <c r="CA597" s="56"/>
      <c r="CB597" s="56"/>
      <c r="CC597" s="56"/>
      <c r="CD597" s="56"/>
    </row>
    <row r="598" ht="22.5" customHeight="1">
      <c r="A598" s="170">
        <f t="shared" si="12"/>
        <v>593</v>
      </c>
      <c r="B598" s="173" t="s">
        <v>3059</v>
      </c>
      <c r="C598" s="182" t="str">
        <f t="array" ref="C598">_xlfn.XLOOKUP(G598,DATABASE!$A$2:$A$806,DATABASE!$B$2:$B$806)</f>
        <v>Capem Prambon</v>
      </c>
      <c r="D598" s="184" t="str">
        <f t="array" ref="D598">_xlfn.XLOOKUP(G598,DATABASE!$A$2:$A$808,DATABASE!$C$2:$C$808)</f>
        <v>CAPEM</v>
      </c>
      <c r="E598" s="184" t="s">
        <v>351</v>
      </c>
      <c r="F598" s="184" t="s">
        <v>243</v>
      </c>
      <c r="G598" s="184" t="s">
        <v>2296</v>
      </c>
      <c r="H598" s="184">
        <v>202512.0</v>
      </c>
      <c r="I598" s="184" t="s">
        <v>753</v>
      </c>
      <c r="J598" s="182"/>
      <c r="K598" s="184"/>
      <c r="L598" s="294" t="s">
        <v>2298</v>
      </c>
      <c r="M598" s="295" t="s">
        <v>3869</v>
      </c>
      <c r="N598" s="191"/>
      <c r="O598" s="192">
        <v>34.0</v>
      </c>
      <c r="P598" s="194"/>
      <c r="Q598" s="195">
        <f t="shared" ref="Q598:R598" si="682">(O598*24*3600*30/8)/100000</f>
        <v>110.16</v>
      </c>
      <c r="R598" s="195">
        <f t="shared" si="682"/>
        <v>0</v>
      </c>
      <c r="S598" s="200">
        <v>0.0</v>
      </c>
      <c r="T598" s="201">
        <f t="shared" si="633"/>
        <v>1</v>
      </c>
      <c r="U598" s="201">
        <v>0.99</v>
      </c>
      <c r="V598" s="182">
        <v>720.0</v>
      </c>
      <c r="W598" s="182">
        <f t="shared" si="634"/>
        <v>0</v>
      </c>
      <c r="X598" s="203" t="s">
        <v>291</v>
      </c>
      <c r="Y598" s="204">
        <v>2792792.0</v>
      </c>
      <c r="Z598" s="182"/>
      <c r="AA598" s="182"/>
      <c r="AB598" s="182"/>
      <c r="AC598" s="182"/>
      <c r="AD598" s="182"/>
      <c r="AE598" s="206">
        <f t="shared" si="635"/>
        <v>2792792</v>
      </c>
      <c r="AF598" s="207">
        <f t="shared" si="636"/>
        <v>2792792</v>
      </c>
      <c r="AG598" s="184"/>
      <c r="AH598" s="184"/>
      <c r="AI598" s="184"/>
      <c r="AJ598" s="390" t="s">
        <v>2296</v>
      </c>
      <c r="AK598" s="38" t="s">
        <v>753</v>
      </c>
      <c r="AL598" s="38"/>
      <c r="AM598" s="38" t="str">
        <f t="shared" si="678"/>
        <v>#REF!</v>
      </c>
      <c r="AN598" s="38" t="str">
        <f t="shared" si="638"/>
        <v>#REF!</v>
      </c>
      <c r="AO598" s="42">
        <v>2792792.0</v>
      </c>
      <c r="AP598" s="215" t="b">
        <f t="shared" si="639"/>
        <v>1</v>
      </c>
      <c r="AQ598" s="211"/>
      <c r="AR598" s="216">
        <f t="shared" si="641"/>
        <v>0</v>
      </c>
      <c r="AS598" s="217">
        <f t="shared" si="642"/>
        <v>0</v>
      </c>
      <c r="AT598" s="218">
        <f t="shared" si="643"/>
        <v>0</v>
      </c>
      <c r="AU598" s="453"/>
      <c r="AV598" s="46"/>
      <c r="AW598" s="46"/>
      <c r="AX598" s="46"/>
      <c r="AY598" s="46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35"/>
      <c r="BU598" s="35"/>
      <c r="BV598" s="56"/>
      <c r="BW598" s="56"/>
      <c r="BX598" s="56"/>
      <c r="BY598" s="56"/>
      <c r="BZ598" s="56"/>
      <c r="CA598" s="56"/>
      <c r="CB598" s="56"/>
      <c r="CC598" s="56"/>
      <c r="CD598" s="56"/>
    </row>
    <row r="599" ht="22.5" customHeight="1">
      <c r="A599" s="170">
        <f t="shared" si="12"/>
        <v>594</v>
      </c>
      <c r="B599" s="173" t="s">
        <v>3059</v>
      </c>
      <c r="C599" s="182" t="str">
        <f t="array" ref="C599">_xlfn.XLOOKUP(G599,DATABASE!$A$2:$A$806,DATABASE!$B$2:$B$806)</f>
        <v>Payment Point Wonoayu Jl. Wonoayu 83, Sidoarjo</v>
      </c>
      <c r="D599" s="184" t="str">
        <f t="array" ref="D599">_xlfn.XLOOKUP(G599,DATABASE!$A$2:$A$808,DATABASE!$C$2:$C$808)</f>
        <v>PAYMENT POINT</v>
      </c>
      <c r="E599" s="184" t="s">
        <v>351</v>
      </c>
      <c r="F599" s="184" t="s">
        <v>243</v>
      </c>
      <c r="G599" s="184" t="s">
        <v>2300</v>
      </c>
      <c r="H599" s="184">
        <v>202512.0</v>
      </c>
      <c r="I599" s="184" t="s">
        <v>461</v>
      </c>
      <c r="J599" s="182"/>
      <c r="K599" s="184"/>
      <c r="L599" s="294" t="s">
        <v>2298</v>
      </c>
      <c r="M599" s="295" t="s">
        <v>3869</v>
      </c>
      <c r="N599" s="191"/>
      <c r="O599" s="192">
        <v>3.96</v>
      </c>
      <c r="P599" s="194"/>
      <c r="Q599" s="195">
        <f t="shared" ref="Q599:R599" si="683">(O599*24*3600*30/8)/100000</f>
        <v>12.8304</v>
      </c>
      <c r="R599" s="195">
        <f t="shared" si="683"/>
        <v>0</v>
      </c>
      <c r="S599" s="200">
        <v>0.0</v>
      </c>
      <c r="T599" s="201">
        <f t="shared" si="633"/>
        <v>1</v>
      </c>
      <c r="U599" s="201">
        <v>0.99</v>
      </c>
      <c r="V599" s="182">
        <v>720.0</v>
      </c>
      <c r="W599" s="182">
        <f t="shared" si="634"/>
        <v>0</v>
      </c>
      <c r="X599" s="203" t="s">
        <v>291</v>
      </c>
      <c r="Y599" s="204">
        <v>2319819.0</v>
      </c>
      <c r="Z599" s="182"/>
      <c r="AA599" s="182"/>
      <c r="AB599" s="182"/>
      <c r="AC599" s="182"/>
      <c r="AD599" s="182"/>
      <c r="AE599" s="206">
        <f t="shared" si="635"/>
        <v>2319819</v>
      </c>
      <c r="AF599" s="207">
        <f t="shared" si="636"/>
        <v>2319819</v>
      </c>
      <c r="AG599" s="184"/>
      <c r="AH599" s="184"/>
      <c r="AI599" s="184"/>
      <c r="AJ599" s="390" t="s">
        <v>2300</v>
      </c>
      <c r="AK599" s="38" t="s">
        <v>461</v>
      </c>
      <c r="AL599" s="38"/>
      <c r="AM599" s="38" t="str">
        <f t="shared" si="678"/>
        <v>#REF!</v>
      </c>
      <c r="AN599" s="38" t="str">
        <f t="shared" si="638"/>
        <v>#REF!</v>
      </c>
      <c r="AO599" s="42">
        <v>2319819.0</v>
      </c>
      <c r="AP599" s="215" t="b">
        <f t="shared" si="639"/>
        <v>1</v>
      </c>
      <c r="AQ599" s="211"/>
      <c r="AR599" s="216">
        <f t="shared" si="641"/>
        <v>0</v>
      </c>
      <c r="AS599" s="217">
        <f t="shared" si="642"/>
        <v>0</v>
      </c>
      <c r="AT599" s="218">
        <f t="shared" si="643"/>
        <v>0</v>
      </c>
      <c r="AU599" s="453"/>
      <c r="AV599" s="46"/>
      <c r="AW599" s="46"/>
      <c r="AX599" s="46"/>
      <c r="AY599" s="46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35"/>
      <c r="BU599" s="35"/>
      <c r="BV599" s="56"/>
      <c r="BW599" s="56"/>
      <c r="BX599" s="56"/>
      <c r="BY599" s="56"/>
      <c r="BZ599" s="56"/>
      <c r="CA599" s="56"/>
      <c r="CB599" s="56"/>
      <c r="CC599" s="56"/>
      <c r="CD599" s="56"/>
    </row>
    <row r="600" ht="22.5" customHeight="1">
      <c r="A600" s="170">
        <f t="shared" si="12"/>
        <v>595</v>
      </c>
      <c r="B600" s="173" t="s">
        <v>3059</v>
      </c>
      <c r="C600" s="182" t="str">
        <f t="array" ref="C600">_xlfn.XLOOKUP(G600,DATABASE!$A$2:$A$806,DATABASE!$B$2:$B$806)</f>
        <v>Payment Point Candi, Jl Moch Ridwan No 1 Sidoarjo</v>
      </c>
      <c r="D600" s="184" t="str">
        <f t="array" ref="D600">_xlfn.XLOOKUP(G600,DATABASE!$A$2:$A$808,DATABASE!$C$2:$C$808)</f>
        <v>PAYMENT POINT</v>
      </c>
      <c r="E600" s="184" t="s">
        <v>351</v>
      </c>
      <c r="F600" s="184" t="s">
        <v>243</v>
      </c>
      <c r="G600" s="184" t="s">
        <v>2743</v>
      </c>
      <c r="H600" s="184">
        <v>202512.0</v>
      </c>
      <c r="I600" s="184" t="s">
        <v>461</v>
      </c>
      <c r="J600" s="182"/>
      <c r="K600" s="184"/>
      <c r="L600" s="294" t="s">
        <v>2745</v>
      </c>
      <c r="M600" s="295" t="s">
        <v>3372</v>
      </c>
      <c r="N600" s="191"/>
      <c r="O600" s="192">
        <v>4.56</v>
      </c>
      <c r="P600" s="194"/>
      <c r="Q600" s="195">
        <f t="shared" ref="Q600:R600" si="684">(O600*24*3600*30/8)/100000</f>
        <v>14.7744</v>
      </c>
      <c r="R600" s="195">
        <f t="shared" si="684"/>
        <v>0</v>
      </c>
      <c r="S600" s="200">
        <v>0.0</v>
      </c>
      <c r="T600" s="201">
        <f t="shared" si="633"/>
        <v>1</v>
      </c>
      <c r="U600" s="201">
        <v>0.99</v>
      </c>
      <c r="V600" s="182">
        <v>720.0</v>
      </c>
      <c r="W600" s="182">
        <f t="shared" si="634"/>
        <v>0</v>
      </c>
      <c r="X600" s="203" t="s">
        <v>291</v>
      </c>
      <c r="Y600" s="204">
        <v>2319819.0</v>
      </c>
      <c r="Z600" s="182"/>
      <c r="AA600" s="182"/>
      <c r="AB600" s="182"/>
      <c r="AC600" s="182"/>
      <c r="AD600" s="182"/>
      <c r="AE600" s="206">
        <f t="shared" si="635"/>
        <v>2319819</v>
      </c>
      <c r="AF600" s="207">
        <f t="shared" si="636"/>
        <v>2319819</v>
      </c>
      <c r="AG600" s="184"/>
      <c r="AH600" s="184"/>
      <c r="AI600" s="184"/>
      <c r="AJ600" s="390" t="s">
        <v>2743</v>
      </c>
      <c r="AK600" s="38" t="s">
        <v>461</v>
      </c>
      <c r="AL600" s="38"/>
      <c r="AM600" s="38" t="str">
        <f t="shared" si="678"/>
        <v>#REF!</v>
      </c>
      <c r="AN600" s="38" t="str">
        <f t="shared" si="638"/>
        <v>#REF!</v>
      </c>
      <c r="AO600" s="42">
        <v>2319819.0</v>
      </c>
      <c r="AP600" s="215" t="b">
        <f t="shared" si="639"/>
        <v>1</v>
      </c>
      <c r="AQ600" s="211"/>
      <c r="AR600" s="216">
        <f t="shared" si="641"/>
        <v>0</v>
      </c>
      <c r="AS600" s="217">
        <f t="shared" si="642"/>
        <v>0</v>
      </c>
      <c r="AT600" s="218">
        <f t="shared" si="643"/>
        <v>0</v>
      </c>
      <c r="AU600" s="453"/>
      <c r="AV600" s="46"/>
      <c r="AW600" s="46"/>
      <c r="AX600" s="46"/>
      <c r="AY600" s="46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35"/>
      <c r="BU600" s="35"/>
      <c r="BV600" s="56"/>
      <c r="BW600" s="56"/>
      <c r="BX600" s="56"/>
      <c r="BY600" s="56"/>
      <c r="BZ600" s="56"/>
      <c r="CA600" s="56"/>
      <c r="CB600" s="56"/>
      <c r="CC600" s="56"/>
      <c r="CD600" s="56"/>
    </row>
    <row r="601" ht="22.5" customHeight="1">
      <c r="A601" s="170">
        <f t="shared" si="12"/>
        <v>596</v>
      </c>
      <c r="B601" s="173" t="s">
        <v>3059</v>
      </c>
      <c r="C601" s="182" t="str">
        <f t="array" ref="C601">_xlfn.XLOOKUP(G601,DATABASE!$A$2:$A$806,DATABASE!$B$2:$B$806)</f>
        <v>ATM di Lippo Plz Sda, Jl Raya Jati, Sidoarjo</v>
      </c>
      <c r="D601" s="184" t="str">
        <f t="array" ref="D601">_xlfn.XLOOKUP(G601,DATABASE!$A$2:$A$808,DATABASE!$C$2:$C$808)</f>
        <v>ATM</v>
      </c>
      <c r="E601" s="184" t="s">
        <v>351</v>
      </c>
      <c r="F601" s="184" t="s">
        <v>243</v>
      </c>
      <c r="G601" s="184" t="s">
        <v>1766</v>
      </c>
      <c r="H601" s="184">
        <v>202512.0</v>
      </c>
      <c r="I601" s="184" t="s">
        <v>1258</v>
      </c>
      <c r="J601" s="182"/>
      <c r="K601" s="184"/>
      <c r="L601" s="294" t="s">
        <v>1768</v>
      </c>
      <c r="M601" s="295" t="s">
        <v>3900</v>
      </c>
      <c r="N601" s="191"/>
      <c r="O601" s="192">
        <v>30.91</v>
      </c>
      <c r="P601" s="194"/>
      <c r="Q601" s="195">
        <f t="shared" ref="Q601:R601" si="685">(O601*24*3600*30/8)/100000</f>
        <v>100.1484</v>
      </c>
      <c r="R601" s="195">
        <f t="shared" si="685"/>
        <v>0</v>
      </c>
      <c r="S601" s="200">
        <v>0.0</v>
      </c>
      <c r="T601" s="201">
        <f t="shared" si="633"/>
        <v>1</v>
      </c>
      <c r="U601" s="201">
        <v>0.99</v>
      </c>
      <c r="V601" s="182">
        <v>720.0</v>
      </c>
      <c r="W601" s="182">
        <f t="shared" si="634"/>
        <v>0</v>
      </c>
      <c r="X601" s="203" t="s">
        <v>291</v>
      </c>
      <c r="Y601" s="204">
        <v>1300000.0</v>
      </c>
      <c r="Z601" s="182"/>
      <c r="AA601" s="182"/>
      <c r="AB601" s="182"/>
      <c r="AC601" s="182"/>
      <c r="AD601" s="182"/>
      <c r="AE601" s="206">
        <f t="shared" si="635"/>
        <v>1300000</v>
      </c>
      <c r="AF601" s="207">
        <f t="shared" si="636"/>
        <v>1300000</v>
      </c>
      <c r="AG601" s="184"/>
      <c r="AH601" s="184"/>
      <c r="AI601" s="184"/>
      <c r="AJ601" s="390" t="s">
        <v>1766</v>
      </c>
      <c r="AK601" s="38" t="s">
        <v>1258</v>
      </c>
      <c r="AL601" s="38"/>
      <c r="AM601" s="38" t="str">
        <f t="shared" si="678"/>
        <v>#REF!</v>
      </c>
      <c r="AN601" s="38" t="str">
        <f t="shared" si="638"/>
        <v>#REF!</v>
      </c>
      <c r="AO601" s="42">
        <v>1300000.0</v>
      </c>
      <c r="AP601" s="215" t="b">
        <f t="shared" si="639"/>
        <v>1</v>
      </c>
      <c r="AQ601" s="211"/>
      <c r="AR601" s="216">
        <f t="shared" si="641"/>
        <v>0</v>
      </c>
      <c r="AS601" s="217">
        <f t="shared" si="642"/>
        <v>0</v>
      </c>
      <c r="AT601" s="218">
        <f t="shared" si="643"/>
        <v>0</v>
      </c>
      <c r="AU601" s="453"/>
      <c r="AV601" s="46"/>
      <c r="AW601" s="46"/>
      <c r="AX601" s="46"/>
      <c r="AY601" s="46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5"/>
      <c r="BU601" s="35"/>
      <c r="BV601" s="56"/>
      <c r="BW601" s="56"/>
      <c r="BX601" s="56"/>
      <c r="BY601" s="56"/>
      <c r="BZ601" s="56"/>
      <c r="CA601" s="56"/>
      <c r="CB601" s="56"/>
      <c r="CC601" s="56"/>
      <c r="CD601" s="56"/>
    </row>
    <row r="602" ht="22.5" customHeight="1">
      <c r="A602" s="170">
        <f t="shared" si="12"/>
        <v>597</v>
      </c>
      <c r="B602" s="173" t="s">
        <v>3059</v>
      </c>
      <c r="C602" s="182" t="str">
        <f t="array" ref="C602">_xlfn.XLOOKUP(G602,DATABASE!$A$2:$A$806,DATABASE!$B$2:$B$806)</f>
        <v>ATM Dinas Perijinan Jl. Pahlawan 141, Sidoarjo</v>
      </c>
      <c r="D602" s="184" t="str">
        <f t="array" ref="D602">_xlfn.XLOOKUP(G602,DATABASE!$A$2:$A$808,DATABASE!$C$2:$C$808)</f>
        <v>ATM</v>
      </c>
      <c r="E602" s="184" t="s">
        <v>351</v>
      </c>
      <c r="F602" s="184" t="s">
        <v>243</v>
      </c>
      <c r="G602" s="184" t="s">
        <v>1770</v>
      </c>
      <c r="H602" s="184">
        <v>202512.0</v>
      </c>
      <c r="I602" s="184" t="s">
        <v>1258</v>
      </c>
      <c r="J602" s="182"/>
      <c r="K602" s="184"/>
      <c r="L602" s="294" t="s">
        <v>1768</v>
      </c>
      <c r="M602" s="295" t="s">
        <v>3900</v>
      </c>
      <c r="N602" s="191"/>
      <c r="O602" s="192">
        <v>29.11</v>
      </c>
      <c r="P602" s="194"/>
      <c r="Q602" s="195">
        <f t="shared" ref="Q602:R602" si="686">(O602*24*3600*30/8)/100000</f>
        <v>94.3164</v>
      </c>
      <c r="R602" s="195">
        <f t="shared" si="686"/>
        <v>0</v>
      </c>
      <c r="S602" s="200">
        <v>0.0</v>
      </c>
      <c r="T602" s="201">
        <f t="shared" si="633"/>
        <v>1</v>
      </c>
      <c r="U602" s="201">
        <v>0.99</v>
      </c>
      <c r="V602" s="182">
        <v>720.0</v>
      </c>
      <c r="W602" s="182">
        <f t="shared" si="634"/>
        <v>0</v>
      </c>
      <c r="X602" s="203" t="s">
        <v>291</v>
      </c>
      <c r="Y602" s="204">
        <v>1300000.0</v>
      </c>
      <c r="Z602" s="182"/>
      <c r="AA602" s="182"/>
      <c r="AB602" s="182"/>
      <c r="AC602" s="182"/>
      <c r="AD602" s="182"/>
      <c r="AE602" s="206">
        <f t="shared" si="635"/>
        <v>1300000</v>
      </c>
      <c r="AF602" s="207">
        <f t="shared" si="636"/>
        <v>1300000</v>
      </c>
      <c r="AG602" s="184"/>
      <c r="AH602" s="184"/>
      <c r="AI602" s="184"/>
      <c r="AJ602" s="390" t="s">
        <v>1770</v>
      </c>
      <c r="AK602" s="38" t="s">
        <v>1258</v>
      </c>
      <c r="AL602" s="38"/>
      <c r="AM602" s="41" t="s">
        <v>1258</v>
      </c>
      <c r="AN602" s="38" t="b">
        <f t="shared" si="638"/>
        <v>1</v>
      </c>
      <c r="AO602" s="42">
        <v>1300000.0</v>
      </c>
      <c r="AP602" s="215" t="b">
        <f t="shared" si="639"/>
        <v>1</v>
      </c>
      <c r="AQ602" s="211"/>
      <c r="AR602" s="216">
        <f t="shared" si="641"/>
        <v>0</v>
      </c>
      <c r="AS602" s="217">
        <f t="shared" si="642"/>
        <v>0</v>
      </c>
      <c r="AT602" s="218">
        <f t="shared" si="643"/>
        <v>0</v>
      </c>
      <c r="AU602" s="453"/>
      <c r="AV602" s="46"/>
      <c r="AW602" s="46"/>
      <c r="AX602" s="46"/>
      <c r="AY602" s="46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5"/>
      <c r="BU602" s="35"/>
      <c r="BV602" s="56"/>
      <c r="BW602" s="56"/>
      <c r="BX602" s="56"/>
      <c r="BY602" s="56"/>
      <c r="BZ602" s="56"/>
      <c r="CA602" s="56"/>
      <c r="CB602" s="56"/>
      <c r="CC602" s="56"/>
      <c r="CD602" s="56"/>
    </row>
    <row r="603" ht="22.5" customHeight="1">
      <c r="A603" s="170">
        <f t="shared" si="12"/>
        <v>598</v>
      </c>
      <c r="B603" s="173" t="s">
        <v>3059</v>
      </c>
      <c r="C603" s="182" t="str">
        <f t="array" ref="C603">_xlfn.XLOOKUP(G603,DATABASE!$A$2:$A$806,DATABASE!$B$2:$B$806)</f>
        <v>Kantor Kas Betro Jl. Garuda 47 RT.1 RW.5, Betro Sedati Sidoarjo</v>
      </c>
      <c r="D603" s="184" t="str">
        <f t="array" ref="D603">_xlfn.XLOOKUP(G603,DATABASE!$A$2:$A$808,DATABASE!$C$2:$C$808)</f>
        <v>KANTOR KAS</v>
      </c>
      <c r="E603" s="184" t="s">
        <v>351</v>
      </c>
      <c r="F603" s="184" t="s">
        <v>243</v>
      </c>
      <c r="G603" s="184" t="s">
        <v>2001</v>
      </c>
      <c r="H603" s="184">
        <v>202512.0</v>
      </c>
      <c r="I603" s="184" t="s">
        <v>461</v>
      </c>
      <c r="J603" s="182"/>
      <c r="K603" s="184"/>
      <c r="L603" s="294" t="s">
        <v>2003</v>
      </c>
      <c r="M603" s="295" t="s">
        <v>3381</v>
      </c>
      <c r="N603" s="191"/>
      <c r="O603" s="192">
        <v>4.609999999999999</v>
      </c>
      <c r="P603" s="194"/>
      <c r="Q603" s="195">
        <f t="shared" ref="Q603:R603" si="687">(O603*24*3600*30/8)/100000</f>
        <v>14.9364</v>
      </c>
      <c r="R603" s="195">
        <f t="shared" si="687"/>
        <v>0</v>
      </c>
      <c r="S603" s="200">
        <v>0.0</v>
      </c>
      <c r="T603" s="201">
        <f t="shared" si="633"/>
        <v>1</v>
      </c>
      <c r="U603" s="201">
        <v>0.99</v>
      </c>
      <c r="V603" s="182">
        <v>720.0</v>
      </c>
      <c r="W603" s="182">
        <f t="shared" si="634"/>
        <v>0</v>
      </c>
      <c r="X603" s="203" t="s">
        <v>291</v>
      </c>
      <c r="Y603" s="204">
        <v>2319819.0</v>
      </c>
      <c r="Z603" s="182"/>
      <c r="AA603" s="182"/>
      <c r="AB603" s="182"/>
      <c r="AC603" s="182"/>
      <c r="AD603" s="182"/>
      <c r="AE603" s="206">
        <f t="shared" si="635"/>
        <v>2319819</v>
      </c>
      <c r="AF603" s="207">
        <f t="shared" si="636"/>
        <v>2319819</v>
      </c>
      <c r="AG603" s="184"/>
      <c r="AH603" s="184"/>
      <c r="AI603" s="184"/>
      <c r="AJ603" s="390" t="s">
        <v>2001</v>
      </c>
      <c r="AK603" s="38" t="s">
        <v>461</v>
      </c>
      <c r="AL603" s="38"/>
      <c r="AM603" s="41" t="s">
        <v>461</v>
      </c>
      <c r="AN603" s="38" t="b">
        <f t="shared" si="638"/>
        <v>1</v>
      </c>
      <c r="AO603" s="42">
        <v>2319819.0</v>
      </c>
      <c r="AP603" s="215" t="b">
        <f t="shared" si="639"/>
        <v>1</v>
      </c>
      <c r="AQ603" s="211"/>
      <c r="AR603" s="216">
        <f t="shared" si="641"/>
        <v>0</v>
      </c>
      <c r="AS603" s="217">
        <f t="shared" si="642"/>
        <v>0</v>
      </c>
      <c r="AT603" s="218">
        <f t="shared" si="643"/>
        <v>0</v>
      </c>
      <c r="AU603" s="453"/>
      <c r="AV603" s="46"/>
      <c r="AW603" s="46"/>
      <c r="AX603" s="46"/>
      <c r="AY603" s="46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5"/>
      <c r="BU603" s="35"/>
      <c r="BV603" s="56"/>
      <c r="BW603" s="56"/>
      <c r="BX603" s="56"/>
      <c r="BY603" s="56"/>
      <c r="BZ603" s="56"/>
      <c r="CA603" s="56"/>
      <c r="CB603" s="56"/>
      <c r="CC603" s="56"/>
      <c r="CD603" s="56"/>
    </row>
    <row r="604" ht="22.5" customHeight="1">
      <c r="A604" s="170">
        <f t="shared" si="12"/>
        <v>599</v>
      </c>
      <c r="B604" s="173" t="s">
        <v>3059</v>
      </c>
      <c r="C604" s="182" t="str">
        <f t="array" ref="C604">_xlfn.XLOOKUP(G604,DATABASE!$A$2:$A$806,DATABASE!$B$2:$B$806)</f>
        <v>ATM Dinsos, Jl. Raya Jati No.1 Sidoarjo</v>
      </c>
      <c r="D604" s="184" t="str">
        <f t="array" ref="D604">_xlfn.XLOOKUP(G604,DATABASE!$A$2:$A$808,DATABASE!$C$2:$C$808)</f>
        <v>ATM</v>
      </c>
      <c r="E604" s="184" t="s">
        <v>351</v>
      </c>
      <c r="F604" s="184" t="s">
        <v>243</v>
      </c>
      <c r="G604" s="184" t="s">
        <v>2346</v>
      </c>
      <c r="H604" s="184">
        <v>202512.0</v>
      </c>
      <c r="I604" s="184" t="s">
        <v>1258</v>
      </c>
      <c r="J604" s="182"/>
      <c r="K604" s="184"/>
      <c r="L604" s="294" t="s">
        <v>2348</v>
      </c>
      <c r="M604" s="295" t="s">
        <v>3922</v>
      </c>
      <c r="N604" s="191"/>
      <c r="O604" s="192">
        <v>29.76</v>
      </c>
      <c r="P604" s="194"/>
      <c r="Q604" s="195">
        <f t="shared" ref="Q604:R604" si="688">(O604*24*3600*30/8)/100000</f>
        <v>96.4224</v>
      </c>
      <c r="R604" s="195">
        <f t="shared" si="688"/>
        <v>0</v>
      </c>
      <c r="S604" s="200">
        <v>0.0</v>
      </c>
      <c r="T604" s="201">
        <f t="shared" si="633"/>
        <v>1</v>
      </c>
      <c r="U604" s="201">
        <v>0.99</v>
      </c>
      <c r="V604" s="182">
        <v>720.0</v>
      </c>
      <c r="W604" s="182">
        <f t="shared" si="634"/>
        <v>0</v>
      </c>
      <c r="X604" s="203" t="s">
        <v>291</v>
      </c>
      <c r="Y604" s="204">
        <v>1300000.0</v>
      </c>
      <c r="Z604" s="182"/>
      <c r="AA604" s="182"/>
      <c r="AB604" s="182"/>
      <c r="AC604" s="182"/>
      <c r="AD604" s="182"/>
      <c r="AE604" s="206">
        <f t="shared" si="635"/>
        <v>1300000</v>
      </c>
      <c r="AF604" s="207">
        <f t="shared" si="636"/>
        <v>1300000</v>
      </c>
      <c r="AG604" s="184"/>
      <c r="AH604" s="184"/>
      <c r="AI604" s="184"/>
      <c r="AJ604" s="390" t="s">
        <v>2346</v>
      </c>
      <c r="AK604" s="38" t="s">
        <v>1258</v>
      </c>
      <c r="AL604" s="38"/>
      <c r="AM604" s="38" t="str">
        <f>VLOOKUP(AJ604,'[1]Master Jaringan Des 2025(792)'!$D$2:$E$795,2,0)</f>
        <v>#REF!</v>
      </c>
      <c r="AN604" s="38" t="str">
        <f t="shared" si="638"/>
        <v>#REF!</v>
      </c>
      <c r="AO604" s="42">
        <v>1300000.0</v>
      </c>
      <c r="AP604" s="215" t="b">
        <f t="shared" si="639"/>
        <v>1</v>
      </c>
      <c r="AQ604" s="211"/>
      <c r="AR604" s="216">
        <f t="shared" si="641"/>
        <v>0</v>
      </c>
      <c r="AS604" s="217">
        <f t="shared" si="642"/>
        <v>0</v>
      </c>
      <c r="AT604" s="218">
        <f t="shared" si="643"/>
        <v>0</v>
      </c>
      <c r="AU604" s="453"/>
      <c r="AV604" s="46"/>
      <c r="AW604" s="46"/>
      <c r="AX604" s="46"/>
      <c r="AY604" s="46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56"/>
      <c r="BW604" s="56"/>
      <c r="BX604" s="56"/>
      <c r="BY604" s="56"/>
      <c r="BZ604" s="56"/>
      <c r="CA604" s="56"/>
      <c r="CB604" s="56"/>
      <c r="CC604" s="56"/>
      <c r="CD604" s="56"/>
    </row>
    <row r="605" ht="22.5" customHeight="1">
      <c r="A605" s="170">
        <f t="shared" si="12"/>
        <v>600</v>
      </c>
      <c r="B605" s="173" t="s">
        <v>3059</v>
      </c>
      <c r="C605" s="182" t="str">
        <f t="array" ref="C605">_xlfn.XLOOKUP(G605,DATABASE!$A$2:$A$806,DATABASE!$B$2:$B$806)</f>
        <v>ATM Dinas Lingkungan Hidup &amp; Kebersihan (DLHK), Gedung DLHK, Jl. Raya Siwalanpanji No. 36, Bedrek, Kec. Buduran, Kab. Sidoarjo</v>
      </c>
      <c r="D605" s="184" t="str">
        <f t="array" ref="D605">_xlfn.XLOOKUP(G605,DATABASE!$A$2:$A$808,DATABASE!$C$2:$C$808)</f>
        <v>ATM</v>
      </c>
      <c r="E605" s="184" t="s">
        <v>351</v>
      </c>
      <c r="F605" s="184" t="s">
        <v>243</v>
      </c>
      <c r="G605" s="184" t="s">
        <v>2350</v>
      </c>
      <c r="H605" s="184">
        <v>202512.0</v>
      </c>
      <c r="I605" s="184" t="s">
        <v>1258</v>
      </c>
      <c r="J605" s="182"/>
      <c r="K605" s="184"/>
      <c r="L605" s="294" t="s">
        <v>2348</v>
      </c>
      <c r="M605" s="295" t="s">
        <v>3922</v>
      </c>
      <c r="N605" s="191"/>
      <c r="O605" s="192">
        <v>0.15328</v>
      </c>
      <c r="P605" s="194"/>
      <c r="Q605" s="195">
        <f t="shared" ref="Q605:R605" si="689">(O605*24*3600*30/8)/100000</f>
        <v>0.4966272</v>
      </c>
      <c r="R605" s="195">
        <f t="shared" si="689"/>
        <v>0</v>
      </c>
      <c r="S605" s="200">
        <v>0.0</v>
      </c>
      <c r="T605" s="201">
        <f t="shared" si="633"/>
        <v>1</v>
      </c>
      <c r="U605" s="201">
        <v>0.99</v>
      </c>
      <c r="V605" s="182">
        <v>720.0</v>
      </c>
      <c r="W605" s="182">
        <f t="shared" si="634"/>
        <v>0</v>
      </c>
      <c r="X605" s="203" t="s">
        <v>291</v>
      </c>
      <c r="Y605" s="204">
        <v>1300000.0</v>
      </c>
      <c r="Z605" s="182"/>
      <c r="AA605" s="182"/>
      <c r="AB605" s="182"/>
      <c r="AC605" s="182"/>
      <c r="AD605" s="182"/>
      <c r="AE605" s="206">
        <f t="shared" si="635"/>
        <v>1300000</v>
      </c>
      <c r="AF605" s="207">
        <f t="shared" si="636"/>
        <v>1300000</v>
      </c>
      <c r="AG605" s="184"/>
      <c r="AH605" s="184"/>
      <c r="AI605" s="184"/>
      <c r="AJ605" s="390" t="s">
        <v>2350</v>
      </c>
      <c r="AK605" s="38" t="s">
        <v>1258</v>
      </c>
      <c r="AL605" s="38"/>
      <c r="AM605" s="41" t="s">
        <v>1258</v>
      </c>
      <c r="AN605" s="38" t="b">
        <f t="shared" si="638"/>
        <v>1</v>
      </c>
      <c r="AO605" s="42">
        <v>1300000.0</v>
      </c>
      <c r="AP605" s="215" t="b">
        <f t="shared" si="639"/>
        <v>1</v>
      </c>
      <c r="AQ605" s="211"/>
      <c r="AR605" s="216">
        <f t="shared" si="641"/>
        <v>0</v>
      </c>
      <c r="AS605" s="217">
        <f t="shared" si="642"/>
        <v>0</v>
      </c>
      <c r="AT605" s="218">
        <f t="shared" si="643"/>
        <v>0</v>
      </c>
      <c r="AU605" s="453"/>
      <c r="AV605" s="46"/>
      <c r="AW605" s="46"/>
      <c r="AX605" s="46"/>
      <c r="AY605" s="46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56"/>
      <c r="BW605" s="56"/>
      <c r="BX605" s="56"/>
      <c r="BY605" s="56"/>
      <c r="BZ605" s="56"/>
      <c r="CA605" s="56"/>
      <c r="CB605" s="56"/>
      <c r="CC605" s="56"/>
      <c r="CD605" s="56"/>
    </row>
    <row r="606" ht="22.5" customHeight="1">
      <c r="A606" s="170">
        <f t="shared" si="12"/>
        <v>601</v>
      </c>
      <c r="B606" s="173" t="s">
        <v>3059</v>
      </c>
      <c r="C606" s="182" t="str">
        <f t="array" ref="C606">_xlfn.XLOOKUP(G606,DATABASE!$A$2:$A$806,DATABASE!$B$2:$B$806)</f>
        <v>ATM Alfamart Kemantren,Jl Raya Kludan No 17 Kec.Tanggulangin - Sidoarjo</v>
      </c>
      <c r="D606" s="184" t="str">
        <f t="array" ref="D606">_xlfn.XLOOKUP(G606,DATABASE!$A$2:$A$808,DATABASE!$C$2:$C$808)</f>
        <v>ATM</v>
      </c>
      <c r="E606" s="184" t="s">
        <v>351</v>
      </c>
      <c r="F606" s="184" t="s">
        <v>243</v>
      </c>
      <c r="G606" s="184" t="s">
        <v>2382</v>
      </c>
      <c r="H606" s="184">
        <v>202512.0</v>
      </c>
      <c r="I606" s="184" t="s">
        <v>1258</v>
      </c>
      <c r="J606" s="182"/>
      <c r="K606" s="184"/>
      <c r="L606" s="294" t="s">
        <v>2384</v>
      </c>
      <c r="M606" s="295" t="s">
        <v>3937</v>
      </c>
      <c r="N606" s="191"/>
      <c r="O606" s="192">
        <v>32.19</v>
      </c>
      <c r="P606" s="194"/>
      <c r="Q606" s="195">
        <f t="shared" ref="Q606:R606" si="690">(O606*24*3600*30/8)/100000</f>
        <v>104.2956</v>
      </c>
      <c r="R606" s="195">
        <f t="shared" si="690"/>
        <v>0</v>
      </c>
      <c r="S606" s="200">
        <v>0.0</v>
      </c>
      <c r="T606" s="201">
        <f t="shared" si="633"/>
        <v>1</v>
      </c>
      <c r="U606" s="201">
        <v>0.99</v>
      </c>
      <c r="V606" s="182">
        <v>720.0</v>
      </c>
      <c r="W606" s="182">
        <f t="shared" si="634"/>
        <v>0</v>
      </c>
      <c r="X606" s="203" t="s">
        <v>291</v>
      </c>
      <c r="Y606" s="204">
        <v>1300000.0</v>
      </c>
      <c r="Z606" s="182"/>
      <c r="AA606" s="182"/>
      <c r="AB606" s="182"/>
      <c r="AC606" s="182"/>
      <c r="AD606" s="182"/>
      <c r="AE606" s="206">
        <f t="shared" si="635"/>
        <v>1300000</v>
      </c>
      <c r="AF606" s="207">
        <f t="shared" si="636"/>
        <v>1300000</v>
      </c>
      <c r="AG606" s="184"/>
      <c r="AH606" s="184"/>
      <c r="AI606" s="184"/>
      <c r="AJ606" s="390" t="s">
        <v>2382</v>
      </c>
      <c r="AK606" s="38" t="s">
        <v>1258</v>
      </c>
      <c r="AL606" s="38"/>
      <c r="AM606" s="41" t="s">
        <v>1258</v>
      </c>
      <c r="AN606" s="38" t="b">
        <f t="shared" si="638"/>
        <v>1</v>
      </c>
      <c r="AO606" s="42">
        <v>1300000.0</v>
      </c>
      <c r="AP606" s="215" t="b">
        <f t="shared" si="639"/>
        <v>1</v>
      </c>
      <c r="AQ606" s="211"/>
      <c r="AR606" s="216">
        <f t="shared" si="641"/>
        <v>0</v>
      </c>
      <c r="AS606" s="217">
        <f t="shared" si="642"/>
        <v>0</v>
      </c>
      <c r="AT606" s="218">
        <f t="shared" si="643"/>
        <v>0</v>
      </c>
      <c r="AU606" s="453"/>
      <c r="AV606" s="46"/>
      <c r="AW606" s="46"/>
      <c r="AX606" s="46"/>
      <c r="AY606" s="46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56"/>
      <c r="BW606" s="56"/>
      <c r="BX606" s="56"/>
      <c r="BY606" s="56"/>
      <c r="BZ606" s="56"/>
      <c r="CA606" s="56"/>
      <c r="CB606" s="56"/>
      <c r="CC606" s="56"/>
      <c r="CD606" s="56"/>
    </row>
    <row r="607" ht="22.5" customHeight="1">
      <c r="A607" s="170">
        <f t="shared" si="12"/>
        <v>602</v>
      </c>
      <c r="B607" s="173" t="s">
        <v>3059</v>
      </c>
      <c r="C607" s="182" t="str">
        <f t="array" ref="C607">_xlfn.XLOOKUP(G607,DATABASE!$A$2:$A$806,DATABASE!$B$2:$B$806)</f>
        <v>Payment Point Kec. Sukodono ,Jl. Raya Bukit Kweni, Desa Anggaswangi, Kel Sukodono, Sidoarjo</v>
      </c>
      <c r="D607" s="184" t="str">
        <f t="array" ref="D607">_xlfn.XLOOKUP(G607,DATABASE!$A$2:$A$808,DATABASE!$C$2:$C$808)</f>
        <v>PAYMENT POINT</v>
      </c>
      <c r="E607" s="184" t="s">
        <v>351</v>
      </c>
      <c r="F607" s="184" t="s">
        <v>243</v>
      </c>
      <c r="G607" s="184" t="s">
        <v>619</v>
      </c>
      <c r="H607" s="184">
        <v>202512.0</v>
      </c>
      <c r="I607" s="184" t="s">
        <v>461</v>
      </c>
      <c r="J607" s="182"/>
      <c r="K607" s="184"/>
      <c r="L607" s="294" t="s">
        <v>621</v>
      </c>
      <c r="M607" s="295" t="s">
        <v>3951</v>
      </c>
      <c r="N607" s="191"/>
      <c r="O607" s="192">
        <v>0.32065</v>
      </c>
      <c r="P607" s="194"/>
      <c r="Q607" s="195">
        <f t="shared" ref="Q607:R607" si="691">(O607*24*3600*30/8)/100000</f>
        <v>1.038906</v>
      </c>
      <c r="R607" s="195">
        <f t="shared" si="691"/>
        <v>0</v>
      </c>
      <c r="S607" s="200">
        <v>0.0</v>
      </c>
      <c r="T607" s="201">
        <f t="shared" si="633"/>
        <v>1</v>
      </c>
      <c r="U607" s="201">
        <v>0.99</v>
      </c>
      <c r="V607" s="182">
        <v>720.0</v>
      </c>
      <c r="W607" s="182">
        <f t="shared" si="634"/>
        <v>0</v>
      </c>
      <c r="X607" s="203" t="s">
        <v>291</v>
      </c>
      <c r="Y607" s="204">
        <v>2319819.0</v>
      </c>
      <c r="Z607" s="182"/>
      <c r="AA607" s="182"/>
      <c r="AB607" s="182"/>
      <c r="AC607" s="182"/>
      <c r="AD607" s="182"/>
      <c r="AE607" s="206">
        <f t="shared" si="635"/>
        <v>2319819</v>
      </c>
      <c r="AF607" s="207">
        <f t="shared" si="636"/>
        <v>2319819</v>
      </c>
      <c r="AG607" s="184"/>
      <c r="AH607" s="184"/>
      <c r="AI607" s="184"/>
      <c r="AJ607" s="390" t="s">
        <v>619</v>
      </c>
      <c r="AK607" s="38" t="s">
        <v>461</v>
      </c>
      <c r="AL607" s="38"/>
      <c r="AM607" s="41" t="s">
        <v>461</v>
      </c>
      <c r="AN607" s="38" t="b">
        <f t="shared" si="638"/>
        <v>1</v>
      </c>
      <c r="AO607" s="42">
        <v>2319819.0</v>
      </c>
      <c r="AP607" s="215" t="b">
        <f t="shared" si="639"/>
        <v>1</v>
      </c>
      <c r="AQ607" s="211"/>
      <c r="AR607" s="216">
        <f t="shared" si="641"/>
        <v>0</v>
      </c>
      <c r="AS607" s="217">
        <f t="shared" si="642"/>
        <v>0</v>
      </c>
      <c r="AT607" s="218">
        <f t="shared" si="643"/>
        <v>0</v>
      </c>
      <c r="AU607" s="453"/>
      <c r="AV607" s="46"/>
      <c r="AW607" s="46"/>
      <c r="AX607" s="46"/>
      <c r="AY607" s="46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35"/>
      <c r="BU607" s="35"/>
      <c r="BV607" s="56"/>
      <c r="BW607" s="56"/>
      <c r="BX607" s="56"/>
      <c r="BY607" s="56"/>
      <c r="BZ607" s="56"/>
      <c r="CA607" s="56"/>
      <c r="CB607" s="56"/>
      <c r="CC607" s="56"/>
      <c r="CD607" s="56"/>
    </row>
    <row r="608" ht="22.5" customHeight="1">
      <c r="A608" s="170">
        <f t="shared" si="12"/>
        <v>603</v>
      </c>
      <c r="B608" s="173" t="s">
        <v>3059</v>
      </c>
      <c r="C608" s="182" t="str">
        <f t="array" ref="C608">_xlfn.XLOOKUP(G608,DATABASE!$A$2:$A$806,DATABASE!$B$2:$B$806)</f>
        <v>Host To Host PPB Online RSUD Sidoarjo, Jl. Raya Mojopahit No. 667 Sidoarjo (Ruang IT)</v>
      </c>
      <c r="D608" s="184" t="str">
        <f t="array" ref="D608">_xlfn.XLOOKUP(G608,DATABASE!$A$2:$A$808,DATABASE!$C$2:$C$808)</f>
        <v>H2H</v>
      </c>
      <c r="E608" s="184" t="s">
        <v>351</v>
      </c>
      <c r="F608" s="184" t="s">
        <v>243</v>
      </c>
      <c r="G608" s="184" t="s">
        <v>623</v>
      </c>
      <c r="H608" s="184">
        <v>202512.0</v>
      </c>
      <c r="I608" s="184" t="s">
        <v>461</v>
      </c>
      <c r="J608" s="182"/>
      <c r="K608" s="184"/>
      <c r="L608" s="294" t="s">
        <v>621</v>
      </c>
      <c r="M608" s="295" t="s">
        <v>3951</v>
      </c>
      <c r="N608" s="191"/>
      <c r="O608" s="192">
        <v>3.92</v>
      </c>
      <c r="P608" s="194"/>
      <c r="Q608" s="195">
        <f t="shared" ref="Q608:R608" si="692">(O608*24*3600*30/8)/100000</f>
        <v>12.7008</v>
      </c>
      <c r="R608" s="195">
        <f t="shared" si="692"/>
        <v>0</v>
      </c>
      <c r="S608" s="200">
        <v>0.0</v>
      </c>
      <c r="T608" s="201">
        <f t="shared" si="633"/>
        <v>1</v>
      </c>
      <c r="U608" s="201">
        <v>0.99</v>
      </c>
      <c r="V608" s="182">
        <v>720.0</v>
      </c>
      <c r="W608" s="182">
        <f t="shared" si="634"/>
        <v>0</v>
      </c>
      <c r="X608" s="203" t="s">
        <v>291</v>
      </c>
      <c r="Y608" s="204">
        <v>2319819.0</v>
      </c>
      <c r="Z608" s="182"/>
      <c r="AA608" s="182"/>
      <c r="AB608" s="182"/>
      <c r="AC608" s="182"/>
      <c r="AD608" s="182"/>
      <c r="AE608" s="206">
        <f t="shared" si="635"/>
        <v>2319819</v>
      </c>
      <c r="AF608" s="207">
        <f t="shared" si="636"/>
        <v>2319819</v>
      </c>
      <c r="AG608" s="184"/>
      <c r="AH608" s="184"/>
      <c r="AI608" s="184"/>
      <c r="AJ608" s="390" t="s">
        <v>623</v>
      </c>
      <c r="AK608" s="38" t="s">
        <v>461</v>
      </c>
      <c r="AL608" s="38"/>
      <c r="AM608" s="41" t="s">
        <v>461</v>
      </c>
      <c r="AN608" s="38" t="b">
        <f t="shared" si="638"/>
        <v>1</v>
      </c>
      <c r="AO608" s="42">
        <v>2319819.0</v>
      </c>
      <c r="AP608" s="215" t="b">
        <f t="shared" si="639"/>
        <v>1</v>
      </c>
      <c r="AQ608" s="211"/>
      <c r="AR608" s="216">
        <f t="shared" si="641"/>
        <v>0</v>
      </c>
      <c r="AS608" s="217">
        <f t="shared" si="642"/>
        <v>0</v>
      </c>
      <c r="AT608" s="218">
        <f t="shared" si="643"/>
        <v>0</v>
      </c>
      <c r="AU608" s="453"/>
      <c r="AV608" s="46"/>
      <c r="AW608" s="46"/>
      <c r="AX608" s="46"/>
      <c r="AY608" s="46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35"/>
      <c r="BU608" s="35"/>
      <c r="BV608" s="56"/>
      <c r="BW608" s="56"/>
      <c r="BX608" s="56"/>
      <c r="BY608" s="56"/>
      <c r="BZ608" s="56"/>
      <c r="CA608" s="56"/>
      <c r="CB608" s="56"/>
      <c r="CC608" s="56"/>
      <c r="CD608" s="56"/>
    </row>
    <row r="609" ht="22.5" customHeight="1">
      <c r="A609" s="170">
        <f t="shared" si="12"/>
        <v>604</v>
      </c>
      <c r="B609" s="173" t="s">
        <v>3059</v>
      </c>
      <c r="C609" s="182" t="str">
        <f t="array" ref="C609">_xlfn.XLOOKUP(G609,DATABASE!$A$2:$A$806,DATABASE!$B$2:$B$806)</f>
        <v>Payment Point RSUD Sibar Sidoarjo JL. Bibis Bunder Kamera'an Tambak Kemerakan Kec. Krian, Sidoarjo</v>
      </c>
      <c r="D609" s="184" t="str">
        <f t="array" ref="D609">_xlfn.XLOOKUP(G609,DATABASE!$A$2:$A$808,DATABASE!$C$2:$C$808)</f>
        <v>PAYMENT POINT</v>
      </c>
      <c r="E609" s="184" t="s">
        <v>351</v>
      </c>
      <c r="F609" s="184" t="s">
        <v>243</v>
      </c>
      <c r="G609" s="184" t="s">
        <v>537</v>
      </c>
      <c r="H609" s="184">
        <v>202512.0</v>
      </c>
      <c r="I609" s="184" t="s">
        <v>461</v>
      </c>
      <c r="J609" s="182"/>
      <c r="K609" s="184"/>
      <c r="L609" s="294" t="s">
        <v>539</v>
      </c>
      <c r="M609" s="303">
        <v>45756.0</v>
      </c>
      <c r="N609" s="191"/>
      <c r="O609" s="192">
        <v>0.22931</v>
      </c>
      <c r="P609" s="194"/>
      <c r="Q609" s="195">
        <f t="shared" ref="Q609:R609" si="693">(O609*24*3600*30/8)/100000</f>
        <v>0.7429644</v>
      </c>
      <c r="R609" s="195">
        <f t="shared" si="693"/>
        <v>0</v>
      </c>
      <c r="S609" s="200">
        <v>0.0</v>
      </c>
      <c r="T609" s="201">
        <f t="shared" si="633"/>
        <v>1</v>
      </c>
      <c r="U609" s="201">
        <v>0.99</v>
      </c>
      <c r="V609" s="182">
        <v>720.0</v>
      </c>
      <c r="W609" s="182">
        <f t="shared" si="634"/>
        <v>0</v>
      </c>
      <c r="X609" s="203" t="s">
        <v>291</v>
      </c>
      <c r="Y609" s="204">
        <v>2319819.0</v>
      </c>
      <c r="Z609" s="182"/>
      <c r="AA609" s="182"/>
      <c r="AB609" s="182"/>
      <c r="AC609" s="182"/>
      <c r="AD609" s="182"/>
      <c r="AE609" s="206">
        <f t="shared" si="635"/>
        <v>2319819</v>
      </c>
      <c r="AF609" s="207">
        <f t="shared" si="636"/>
        <v>2319819</v>
      </c>
      <c r="AG609" s="184"/>
      <c r="AH609" s="184" t="s">
        <v>276</v>
      </c>
      <c r="AI609" s="184"/>
      <c r="AJ609" s="390" t="s">
        <v>537</v>
      </c>
      <c r="AK609" s="38" t="s">
        <v>461</v>
      </c>
      <c r="AL609" s="38"/>
      <c r="AM609" s="41" t="s">
        <v>461</v>
      </c>
      <c r="AN609" s="38" t="b">
        <f t="shared" si="638"/>
        <v>1</v>
      </c>
      <c r="AO609" s="42">
        <v>2319819.0</v>
      </c>
      <c r="AP609" s="215" t="b">
        <f t="shared" si="639"/>
        <v>1</v>
      </c>
      <c r="AQ609" s="211"/>
      <c r="AR609" s="216">
        <f t="shared" si="641"/>
        <v>0</v>
      </c>
      <c r="AS609" s="217">
        <f t="shared" si="642"/>
        <v>0</v>
      </c>
      <c r="AT609" s="218">
        <f t="shared" si="643"/>
        <v>0</v>
      </c>
      <c r="AU609" s="453"/>
      <c r="AV609" s="46"/>
      <c r="AW609" s="46"/>
      <c r="AX609" s="46"/>
      <c r="AY609" s="46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35"/>
      <c r="BU609" s="35"/>
      <c r="BV609" s="56"/>
      <c r="BW609" s="56"/>
      <c r="BX609" s="56"/>
      <c r="BY609" s="56"/>
      <c r="BZ609" s="56"/>
      <c r="CA609" s="56"/>
      <c r="CB609" s="56"/>
      <c r="CC609" s="56"/>
      <c r="CD609" s="56"/>
    </row>
    <row r="610" ht="22.5" customHeight="1">
      <c r="A610" s="170">
        <f t="shared" si="12"/>
        <v>605</v>
      </c>
      <c r="B610" s="173" t="s">
        <v>3129</v>
      </c>
      <c r="C610" s="182" t="str">
        <f t="array" ref="C610">_xlfn.XLOOKUP(G610,DATABASE!$A$2:$A$806,DATABASE!$B$2:$B$806)</f>
        <v>Cabang Lamongan, Pangsud No.74</v>
      </c>
      <c r="D610" s="184" t="str">
        <f t="array" ref="D610">_xlfn.XLOOKUP(G610,DATABASE!$A$2:$A$808,DATABASE!$C$2:$C$808)</f>
        <v>CABANG</v>
      </c>
      <c r="E610" s="184" t="s">
        <v>351</v>
      </c>
      <c r="F610" s="184" t="s">
        <v>243</v>
      </c>
      <c r="G610" s="184" t="s">
        <v>249</v>
      </c>
      <c r="H610" s="184">
        <v>202512.0</v>
      </c>
      <c r="I610" s="184" t="s">
        <v>575</v>
      </c>
      <c r="J610" s="182"/>
      <c r="K610" s="184"/>
      <c r="L610" s="294" t="s">
        <v>251</v>
      </c>
      <c r="M610" s="295" t="s">
        <v>3985</v>
      </c>
      <c r="N610" s="191"/>
      <c r="O610" s="192">
        <v>52.23999999999999</v>
      </c>
      <c r="P610" s="194"/>
      <c r="Q610" s="195">
        <f t="shared" ref="Q610:R610" si="694">(O610*24*3600*30/8)/100000</f>
        <v>169.2576</v>
      </c>
      <c r="R610" s="195">
        <f t="shared" si="694"/>
        <v>0</v>
      </c>
      <c r="S610" s="200">
        <v>0.0</v>
      </c>
      <c r="T610" s="201">
        <f t="shared" si="633"/>
        <v>1</v>
      </c>
      <c r="U610" s="201">
        <v>0.99</v>
      </c>
      <c r="V610" s="182">
        <v>720.0</v>
      </c>
      <c r="W610" s="182">
        <f t="shared" si="634"/>
        <v>0</v>
      </c>
      <c r="X610" s="203" t="s">
        <v>291</v>
      </c>
      <c r="Y610" s="204">
        <v>3671171.0</v>
      </c>
      <c r="Z610" s="182"/>
      <c r="AA610" s="182"/>
      <c r="AB610" s="182"/>
      <c r="AC610" s="182"/>
      <c r="AD610" s="182"/>
      <c r="AE610" s="206">
        <f t="shared" si="635"/>
        <v>3671171</v>
      </c>
      <c r="AF610" s="207">
        <f t="shared" si="636"/>
        <v>3671171</v>
      </c>
      <c r="AG610" s="207"/>
      <c r="AH610" s="184"/>
      <c r="AI610" s="184"/>
      <c r="AJ610" s="390" t="s">
        <v>249</v>
      </c>
      <c r="AK610" s="38" t="s">
        <v>575</v>
      </c>
      <c r="AL610" s="38"/>
      <c r="AM610" s="38" t="str">
        <f>VLOOKUP(AJ610,'[1]Master Jaringan Des 2025(792)'!$D$2:$E$795,2,0)</f>
        <v>#REF!</v>
      </c>
      <c r="AN610" s="38" t="str">
        <f t="shared" si="638"/>
        <v>#REF!</v>
      </c>
      <c r="AO610" s="42">
        <v>3671171.0</v>
      </c>
      <c r="AP610" s="215" t="b">
        <f t="shared" si="639"/>
        <v>1</v>
      </c>
      <c r="AQ610" s="211"/>
      <c r="AR610" s="216">
        <f>IFERROR(VLOOKUP(#REF!,'[2]Availability Des25'!$C$5:$G$18,5,0),0)</f>
        <v>0</v>
      </c>
      <c r="AS610" s="217">
        <f>IFERROR(VLOOKUP(#REF!,'[2]Availability Des25'!$C$5:$H$18,6,0),0)</f>
        <v>0</v>
      </c>
      <c r="AT610" s="218">
        <f>IFERROR(VLOOKUP(#REF!,'[2]Availability Des25'!$C$5:$I$18,7,0),0)</f>
        <v>0</v>
      </c>
      <c r="AU610" s="453"/>
      <c r="AV610" s="46"/>
      <c r="AW610" s="46"/>
      <c r="AX610" s="46"/>
      <c r="AY610" s="46"/>
      <c r="AZ610" s="35"/>
      <c r="BA610" s="35"/>
      <c r="BB610" s="35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35"/>
      <c r="BU610" s="35"/>
      <c r="BV610" s="56"/>
      <c r="BW610" s="56"/>
      <c r="BX610" s="56"/>
      <c r="BY610" s="56"/>
      <c r="BZ610" s="56"/>
      <c r="CA610" s="56"/>
      <c r="CB610" s="56"/>
      <c r="CC610" s="56"/>
      <c r="CD610" s="56"/>
    </row>
    <row r="611" ht="22.5" customHeight="1">
      <c r="A611" s="170">
        <f t="shared" si="12"/>
        <v>606</v>
      </c>
      <c r="B611" s="173" t="s">
        <v>3129</v>
      </c>
      <c r="C611" s="182" t="str">
        <f t="array" ref="C611">_xlfn.XLOOKUP(G611,DATABASE!$A$2:$A$806,DATABASE!$B$2:$B$806)</f>
        <v>Samsat Online Capem Babat, Raya Babat 211 Lamongan</v>
      </c>
      <c r="D611" s="184" t="str">
        <f t="array" ref="D611">_xlfn.XLOOKUP(G611,DATABASE!$A$2:$A$808,DATABASE!$C$2:$C$808)</f>
        <v>SAMSAT ONLINE</v>
      </c>
      <c r="E611" s="184" t="s">
        <v>351</v>
      </c>
      <c r="F611" s="184" t="s">
        <v>243</v>
      </c>
      <c r="G611" s="184" t="s">
        <v>254</v>
      </c>
      <c r="H611" s="184">
        <v>202512.0</v>
      </c>
      <c r="I611" s="184" t="s">
        <v>480</v>
      </c>
      <c r="J611" s="182"/>
      <c r="K611" s="184"/>
      <c r="L611" s="294" t="s">
        <v>251</v>
      </c>
      <c r="M611" s="295" t="s">
        <v>3985</v>
      </c>
      <c r="N611" s="191"/>
      <c r="O611" s="192">
        <v>0.00747</v>
      </c>
      <c r="P611" s="194"/>
      <c r="Q611" s="195">
        <f t="shared" ref="Q611:R611" si="695">(O611*24*3600*30/8)/100000</f>
        <v>0.0242028</v>
      </c>
      <c r="R611" s="195">
        <f t="shared" si="695"/>
        <v>0</v>
      </c>
      <c r="S611" s="200">
        <v>0.0</v>
      </c>
      <c r="T611" s="201">
        <f t="shared" si="633"/>
        <v>1</v>
      </c>
      <c r="U611" s="201">
        <v>0.99</v>
      </c>
      <c r="V611" s="182">
        <v>720.0</v>
      </c>
      <c r="W611" s="182">
        <f t="shared" si="634"/>
        <v>0</v>
      </c>
      <c r="X611" s="203" t="s">
        <v>291</v>
      </c>
      <c r="Y611" s="204">
        <v>1950000.0</v>
      </c>
      <c r="Z611" s="182"/>
      <c r="AA611" s="182"/>
      <c r="AB611" s="182"/>
      <c r="AC611" s="182"/>
      <c r="AD611" s="182"/>
      <c r="AE611" s="206">
        <f t="shared" si="635"/>
        <v>1950000</v>
      </c>
      <c r="AF611" s="207">
        <f t="shared" si="636"/>
        <v>1950000</v>
      </c>
      <c r="AG611" s="207">
        <v>4.7383683E7</v>
      </c>
      <c r="AH611" s="184"/>
      <c r="AI611" s="184"/>
      <c r="AJ611" s="390" t="s">
        <v>254</v>
      </c>
      <c r="AK611" s="38" t="s">
        <v>480</v>
      </c>
      <c r="AL611" s="38"/>
      <c r="AM611" s="41" t="s">
        <v>480</v>
      </c>
      <c r="AN611" s="38" t="b">
        <f t="shared" si="638"/>
        <v>1</v>
      </c>
      <c r="AO611" s="42">
        <v>1950000.0</v>
      </c>
      <c r="AP611" s="215" t="b">
        <f t="shared" si="639"/>
        <v>1</v>
      </c>
      <c r="AQ611" s="211"/>
      <c r="AR611" s="216">
        <f t="shared" ref="AR611:AR796" si="697">IFERROR(VLOOKUP(AX610,'[2]Availability Des25'!$C$5:$G$18,5,0),0)</f>
        <v>0</v>
      </c>
      <c r="AS611" s="217">
        <f t="shared" ref="AS611:AS796" si="698">IFERROR(VLOOKUP(AX610,'[2]Availability Des25'!$C$5:$H$18,6,0),0)</f>
        <v>0</v>
      </c>
      <c r="AT611" s="218">
        <f t="shared" ref="AT611:AT796" si="699">IFERROR(VLOOKUP(AX610,'[2]Availability Des25'!$C$5:$I$18,7,0),0)</f>
        <v>0</v>
      </c>
      <c r="AU611" s="453"/>
      <c r="AV611" s="46"/>
      <c r="AW611" s="46"/>
      <c r="AX611" s="46"/>
      <c r="AY611" s="46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35"/>
      <c r="BU611" s="35"/>
      <c r="BV611" s="56"/>
      <c r="BW611" s="56"/>
      <c r="BX611" s="56"/>
      <c r="BY611" s="56"/>
      <c r="BZ611" s="56"/>
      <c r="CA611" s="56"/>
      <c r="CB611" s="56"/>
      <c r="CC611" s="56"/>
      <c r="CD611" s="56"/>
    </row>
    <row r="612" ht="22.5" customHeight="1">
      <c r="A612" s="170">
        <f t="shared" si="12"/>
        <v>607</v>
      </c>
      <c r="B612" s="173" t="s">
        <v>3129</v>
      </c>
      <c r="C612" s="182" t="str">
        <f t="array" ref="C612">_xlfn.XLOOKUP(G612,DATABASE!$A$2:$A$806,DATABASE!$B$2:$B$806)</f>
        <v>Capem Karanggeneng, Raya Karanggeneng</v>
      </c>
      <c r="D612" s="184" t="str">
        <f t="array" ref="D612">_xlfn.XLOOKUP(G612,DATABASE!$A$2:$A$808,DATABASE!$C$2:$C$808)</f>
        <v>CAPEM</v>
      </c>
      <c r="E612" s="184" t="s">
        <v>351</v>
      </c>
      <c r="F612" s="184" t="s">
        <v>243</v>
      </c>
      <c r="G612" s="184" t="s">
        <v>1026</v>
      </c>
      <c r="H612" s="184">
        <v>202512.0</v>
      </c>
      <c r="I612" s="184" t="s">
        <v>753</v>
      </c>
      <c r="J612" s="182"/>
      <c r="K612" s="184"/>
      <c r="L612" s="294" t="s">
        <v>1028</v>
      </c>
      <c r="M612" s="303">
        <v>42156.0</v>
      </c>
      <c r="N612" s="191"/>
      <c r="O612" s="192">
        <v>16.45</v>
      </c>
      <c r="P612" s="194"/>
      <c r="Q612" s="195">
        <f t="shared" ref="Q612:R612" si="696">(O612*24*3600*30/8)/100000</f>
        <v>53.298</v>
      </c>
      <c r="R612" s="195">
        <f t="shared" si="696"/>
        <v>0</v>
      </c>
      <c r="S612" s="376">
        <v>0.5</v>
      </c>
      <c r="T612" s="201">
        <f t="shared" si="633"/>
        <v>0.9993055556</v>
      </c>
      <c r="U612" s="201">
        <v>0.99</v>
      </c>
      <c r="V612" s="182">
        <v>720.0</v>
      </c>
      <c r="W612" s="182">
        <f t="shared" si="634"/>
        <v>0</v>
      </c>
      <c r="X612" s="203" t="s">
        <v>291</v>
      </c>
      <c r="Y612" s="204">
        <v>2792792.0</v>
      </c>
      <c r="Z612" s="182"/>
      <c r="AA612" s="182"/>
      <c r="AB612" s="182"/>
      <c r="AC612" s="182"/>
      <c r="AD612" s="182"/>
      <c r="AE612" s="206">
        <f t="shared" si="635"/>
        <v>2792792</v>
      </c>
      <c r="AF612" s="207">
        <f t="shared" si="636"/>
        <v>2792792</v>
      </c>
      <c r="AG612" s="184"/>
      <c r="AH612" s="184"/>
      <c r="AI612" s="184"/>
      <c r="AJ612" s="390" t="s">
        <v>1026</v>
      </c>
      <c r="AK612" s="38" t="s">
        <v>753</v>
      </c>
      <c r="AL612" s="38"/>
      <c r="AM612" s="38" t="str">
        <f t="shared" ref="AM612:AM617" si="701">VLOOKUP(AJ612,'[1]Master Jaringan Des 2025(792)'!$D$2:$E$795,2,0)</f>
        <v>#REF!</v>
      </c>
      <c r="AN612" s="38" t="str">
        <f t="shared" si="638"/>
        <v>#REF!</v>
      </c>
      <c r="AO612" s="42">
        <v>2792792.0</v>
      </c>
      <c r="AP612" s="215" t="b">
        <f t="shared" si="639"/>
        <v>1</v>
      </c>
      <c r="AQ612" s="211"/>
      <c r="AR612" s="216">
        <f t="shared" si="697"/>
        <v>0</v>
      </c>
      <c r="AS612" s="217">
        <f t="shared" si="698"/>
        <v>0</v>
      </c>
      <c r="AT612" s="218">
        <f t="shared" si="699"/>
        <v>0</v>
      </c>
      <c r="AU612" s="455" t="s">
        <v>1869</v>
      </c>
      <c r="AV612" s="46"/>
      <c r="AW612" s="46"/>
      <c r="AX612" s="46"/>
      <c r="AY612" s="46"/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35"/>
      <c r="BU612" s="35"/>
      <c r="BV612" s="56"/>
      <c r="BW612" s="56"/>
      <c r="BX612" s="56"/>
      <c r="BY612" s="56"/>
      <c r="BZ612" s="56"/>
      <c r="CA612" s="56"/>
      <c r="CB612" s="56"/>
      <c r="CC612" s="56"/>
      <c r="CD612" s="56"/>
    </row>
    <row r="613" ht="22.5" customHeight="1">
      <c r="A613" s="170">
        <f t="shared" si="12"/>
        <v>608</v>
      </c>
      <c r="B613" s="173" t="s">
        <v>3129</v>
      </c>
      <c r="C613" s="182" t="str">
        <f t="array" ref="C613">_xlfn.XLOOKUP(G613,DATABASE!$A$2:$A$806,DATABASE!$B$2:$B$806)</f>
        <v>Capem Sugio, Jl.Sugio 58 Lamongan</v>
      </c>
      <c r="D613" s="184" t="str">
        <f t="array" ref="D613">_xlfn.XLOOKUP(G613,DATABASE!$A$2:$A$808,DATABASE!$C$2:$C$808)</f>
        <v>CAPEM</v>
      </c>
      <c r="E613" s="184" t="s">
        <v>351</v>
      </c>
      <c r="F613" s="184" t="s">
        <v>243</v>
      </c>
      <c r="G613" s="184" t="s">
        <v>1186</v>
      </c>
      <c r="H613" s="184">
        <v>202512.0</v>
      </c>
      <c r="I613" s="184" t="s">
        <v>753</v>
      </c>
      <c r="J613" s="182"/>
      <c r="K613" s="184"/>
      <c r="L613" s="294" t="s">
        <v>1188</v>
      </c>
      <c r="M613" s="303">
        <v>43108.0</v>
      </c>
      <c r="N613" s="191"/>
      <c r="O613" s="192">
        <v>19.96</v>
      </c>
      <c r="P613" s="194"/>
      <c r="Q613" s="195">
        <f t="shared" ref="Q613:R613" si="700">(O613*24*3600*30/8)/100000</f>
        <v>64.6704</v>
      </c>
      <c r="R613" s="195">
        <f t="shared" si="700"/>
        <v>0</v>
      </c>
      <c r="S613" s="200">
        <v>0.0</v>
      </c>
      <c r="T613" s="201">
        <f t="shared" si="633"/>
        <v>1</v>
      </c>
      <c r="U613" s="201">
        <v>0.99</v>
      </c>
      <c r="V613" s="182">
        <v>720.0</v>
      </c>
      <c r="W613" s="182">
        <f t="shared" si="634"/>
        <v>0</v>
      </c>
      <c r="X613" s="203" t="s">
        <v>291</v>
      </c>
      <c r="Y613" s="204">
        <v>2792792.0</v>
      </c>
      <c r="Z613" s="182"/>
      <c r="AA613" s="182"/>
      <c r="AB613" s="182"/>
      <c r="AC613" s="182"/>
      <c r="AD613" s="182"/>
      <c r="AE613" s="206">
        <f t="shared" si="635"/>
        <v>2792792</v>
      </c>
      <c r="AF613" s="207">
        <f t="shared" si="636"/>
        <v>2792792</v>
      </c>
      <c r="AG613" s="184"/>
      <c r="AH613" s="184"/>
      <c r="AI613" s="184"/>
      <c r="AJ613" s="390" t="s">
        <v>1186</v>
      </c>
      <c r="AK613" s="38" t="s">
        <v>753</v>
      </c>
      <c r="AL613" s="38"/>
      <c r="AM613" s="38" t="str">
        <f t="shared" si="701"/>
        <v>#REF!</v>
      </c>
      <c r="AN613" s="38" t="str">
        <f t="shared" si="638"/>
        <v>#REF!</v>
      </c>
      <c r="AO613" s="42">
        <v>2792792.0</v>
      </c>
      <c r="AP613" s="215" t="b">
        <f t="shared" si="639"/>
        <v>1</v>
      </c>
      <c r="AQ613" s="211"/>
      <c r="AR613" s="216">
        <f t="shared" si="697"/>
        <v>0</v>
      </c>
      <c r="AS613" s="217">
        <f t="shared" si="698"/>
        <v>0</v>
      </c>
      <c r="AT613" s="218">
        <f t="shared" si="699"/>
        <v>0</v>
      </c>
      <c r="AU613" s="453"/>
      <c r="AV613" s="46"/>
      <c r="AW613" s="46"/>
      <c r="AX613" s="46"/>
      <c r="AY613" s="46"/>
      <c r="AZ613" s="35"/>
      <c r="BA613" s="35"/>
      <c r="BB613" s="35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35"/>
      <c r="BU613" s="35"/>
      <c r="BV613" s="56"/>
      <c r="BW613" s="56"/>
      <c r="BX613" s="56"/>
      <c r="BY613" s="56"/>
      <c r="BZ613" s="56"/>
      <c r="CA613" s="56"/>
      <c r="CB613" s="56"/>
      <c r="CC613" s="56"/>
      <c r="CD613" s="56"/>
    </row>
    <row r="614" ht="22.5" customHeight="1">
      <c r="A614" s="170">
        <f t="shared" si="12"/>
        <v>609</v>
      </c>
      <c r="B614" s="173" t="s">
        <v>3129</v>
      </c>
      <c r="C614" s="182" t="str">
        <f t="array" ref="C614">_xlfn.XLOOKUP(G614,DATABASE!$A$2:$A$806,DATABASE!$B$2:$B$806)</f>
        <v>Capem Brondong, Ds. Jompong RT 01 RW 05 Raya Brondong</v>
      </c>
      <c r="D614" s="184" t="str">
        <f t="array" ref="D614">_xlfn.XLOOKUP(G614,DATABASE!$A$2:$A$808,DATABASE!$C$2:$C$808)</f>
        <v>CAPEM</v>
      </c>
      <c r="E614" s="184" t="s">
        <v>351</v>
      </c>
      <c r="F614" s="184" t="s">
        <v>243</v>
      </c>
      <c r="G614" s="184" t="s">
        <v>1189</v>
      </c>
      <c r="H614" s="184">
        <v>202512.0</v>
      </c>
      <c r="I614" s="184" t="s">
        <v>753</v>
      </c>
      <c r="J614" s="182"/>
      <c r="K614" s="184"/>
      <c r="L614" s="294" t="s">
        <v>1188</v>
      </c>
      <c r="M614" s="303">
        <v>43108.0</v>
      </c>
      <c r="N614" s="191"/>
      <c r="O614" s="192">
        <v>15.03</v>
      </c>
      <c r="P614" s="194"/>
      <c r="Q614" s="195">
        <f t="shared" ref="Q614:R614" si="702">(O614*24*3600*30/8)/100000</f>
        <v>48.6972</v>
      </c>
      <c r="R614" s="195">
        <f t="shared" si="702"/>
        <v>0</v>
      </c>
      <c r="S614" s="376">
        <v>2.4</v>
      </c>
      <c r="T614" s="201">
        <f t="shared" si="633"/>
        <v>0.9966666667</v>
      </c>
      <c r="U614" s="201">
        <v>0.99</v>
      </c>
      <c r="V614" s="182">
        <v>720.0</v>
      </c>
      <c r="W614" s="182">
        <f t="shared" si="634"/>
        <v>0</v>
      </c>
      <c r="X614" s="203" t="s">
        <v>291</v>
      </c>
      <c r="Y614" s="204">
        <v>2792792.0</v>
      </c>
      <c r="Z614" s="182"/>
      <c r="AA614" s="182"/>
      <c r="AB614" s="182"/>
      <c r="AC614" s="182"/>
      <c r="AD614" s="182"/>
      <c r="AE614" s="206">
        <f t="shared" si="635"/>
        <v>2792792</v>
      </c>
      <c r="AF614" s="207">
        <f t="shared" si="636"/>
        <v>2792792</v>
      </c>
      <c r="AG614" s="184"/>
      <c r="AH614" s="184"/>
      <c r="AI614" s="184"/>
      <c r="AJ614" s="390" t="s">
        <v>1189</v>
      </c>
      <c r="AK614" s="38" t="s">
        <v>753</v>
      </c>
      <c r="AL614" s="38"/>
      <c r="AM614" s="38" t="str">
        <f t="shared" si="701"/>
        <v>#REF!</v>
      </c>
      <c r="AN614" s="38" t="str">
        <f t="shared" si="638"/>
        <v>#REF!</v>
      </c>
      <c r="AO614" s="42">
        <v>2792792.0</v>
      </c>
      <c r="AP614" s="215" t="b">
        <f t="shared" si="639"/>
        <v>1</v>
      </c>
      <c r="AQ614" s="211"/>
      <c r="AR614" s="216">
        <f t="shared" si="697"/>
        <v>0</v>
      </c>
      <c r="AS614" s="217">
        <f t="shared" si="698"/>
        <v>0</v>
      </c>
      <c r="AT614" s="218">
        <f t="shared" si="699"/>
        <v>0</v>
      </c>
      <c r="AU614" s="455" t="s">
        <v>1869</v>
      </c>
      <c r="AV614" s="46"/>
      <c r="AW614" s="46"/>
      <c r="AX614" s="46"/>
      <c r="AY614" s="46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5"/>
      <c r="BU614" s="35"/>
      <c r="BV614" s="56"/>
      <c r="BW614" s="56"/>
      <c r="BX614" s="56"/>
      <c r="BY614" s="56"/>
      <c r="BZ614" s="56"/>
      <c r="CA614" s="56"/>
      <c r="CB614" s="56"/>
      <c r="CC614" s="56"/>
      <c r="CD614" s="56"/>
    </row>
    <row r="615" ht="22.5" customHeight="1">
      <c r="A615" s="170">
        <f t="shared" si="12"/>
        <v>610</v>
      </c>
      <c r="B615" s="173" t="s">
        <v>3129</v>
      </c>
      <c r="C615" s="182" t="str">
        <f t="array" ref="C615">_xlfn.XLOOKUP(G615,DATABASE!$A$2:$A$806,DATABASE!$B$2:$B$806)</f>
        <v>Samsat Online Capem Brondong, Raya Daendels Brondong</v>
      </c>
      <c r="D615" s="184" t="str">
        <f t="array" ref="D615">_xlfn.XLOOKUP(G615,DATABASE!$A$2:$A$808,DATABASE!$C$2:$C$808)</f>
        <v>SAMSAT ONLINE</v>
      </c>
      <c r="E615" s="184" t="s">
        <v>351</v>
      </c>
      <c r="F615" s="184" t="s">
        <v>243</v>
      </c>
      <c r="G615" s="184" t="s">
        <v>270</v>
      </c>
      <c r="H615" s="184">
        <v>202512.0</v>
      </c>
      <c r="I615" s="184" t="s">
        <v>480</v>
      </c>
      <c r="J615" s="182"/>
      <c r="K615" s="184"/>
      <c r="L615" s="294" t="s">
        <v>272</v>
      </c>
      <c r="M615" s="303">
        <v>42156.0</v>
      </c>
      <c r="N615" s="191"/>
      <c r="O615" s="192">
        <v>0.44957</v>
      </c>
      <c r="P615" s="194"/>
      <c r="Q615" s="195">
        <f t="shared" ref="Q615:R615" si="703">(O615*24*3600*30/8)/100000</f>
        <v>1.4566068</v>
      </c>
      <c r="R615" s="195">
        <f t="shared" si="703"/>
        <v>0</v>
      </c>
      <c r="S615" s="200">
        <v>0.0</v>
      </c>
      <c r="T615" s="201">
        <f t="shared" si="633"/>
        <v>1</v>
      </c>
      <c r="U615" s="201">
        <v>0.99</v>
      </c>
      <c r="V615" s="182">
        <v>720.0</v>
      </c>
      <c r="W615" s="182">
        <f t="shared" si="634"/>
        <v>0</v>
      </c>
      <c r="X615" s="203" t="s">
        <v>291</v>
      </c>
      <c r="Y615" s="204">
        <v>1950000.0</v>
      </c>
      <c r="Z615" s="182"/>
      <c r="AA615" s="182"/>
      <c r="AB615" s="182"/>
      <c r="AC615" s="182"/>
      <c r="AD615" s="182"/>
      <c r="AE615" s="206">
        <f t="shared" si="635"/>
        <v>1950000</v>
      </c>
      <c r="AF615" s="207">
        <f t="shared" si="636"/>
        <v>1950000</v>
      </c>
      <c r="AG615" s="184"/>
      <c r="AH615" s="184"/>
      <c r="AI615" s="184"/>
      <c r="AJ615" s="390" t="s">
        <v>270</v>
      </c>
      <c r="AK615" s="38" t="s">
        <v>480</v>
      </c>
      <c r="AL615" s="38"/>
      <c r="AM615" s="38" t="str">
        <f t="shared" si="701"/>
        <v>#REF!</v>
      </c>
      <c r="AN615" s="38" t="str">
        <f t="shared" si="638"/>
        <v>#REF!</v>
      </c>
      <c r="AO615" s="42">
        <v>1950000.0</v>
      </c>
      <c r="AP615" s="215" t="b">
        <f t="shared" si="639"/>
        <v>1</v>
      </c>
      <c r="AQ615" s="211"/>
      <c r="AR615" s="216">
        <f t="shared" si="697"/>
        <v>0</v>
      </c>
      <c r="AS615" s="217">
        <f t="shared" si="698"/>
        <v>0</v>
      </c>
      <c r="AT615" s="218">
        <f t="shared" si="699"/>
        <v>0</v>
      </c>
      <c r="AU615" s="453"/>
      <c r="AV615" s="46"/>
      <c r="AW615" s="46"/>
      <c r="AX615" s="46"/>
      <c r="AY615" s="46"/>
      <c r="AZ615" s="35"/>
      <c r="BA615" s="35"/>
      <c r="BB615" s="35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35"/>
      <c r="BU615" s="35"/>
      <c r="BV615" s="56"/>
      <c r="BW615" s="56"/>
      <c r="BX615" s="56"/>
      <c r="BY615" s="56"/>
      <c r="BZ615" s="56"/>
      <c r="CA615" s="56"/>
      <c r="CB615" s="56"/>
      <c r="CC615" s="56"/>
      <c r="CD615" s="56"/>
    </row>
    <row r="616" ht="22.5" customHeight="1">
      <c r="A616" s="170">
        <f t="shared" si="12"/>
        <v>611</v>
      </c>
      <c r="B616" s="173" t="s">
        <v>3129</v>
      </c>
      <c r="C616" s="182" t="str">
        <f t="array" ref="C616">_xlfn.XLOOKUP(G616,DATABASE!$A$2:$A$806,DATABASE!$B$2:$B$806)</f>
        <v>Samsat Online Plaza Lamongan, Pangsud 24 Plaza Lamongan</v>
      </c>
      <c r="D616" s="184" t="str">
        <f t="array" ref="D616">_xlfn.XLOOKUP(G616,DATABASE!$A$2:$A$808,DATABASE!$C$2:$C$808)</f>
        <v>SAMSAT ONLINE</v>
      </c>
      <c r="E616" s="184" t="s">
        <v>351</v>
      </c>
      <c r="F616" s="184" t="s">
        <v>243</v>
      </c>
      <c r="G616" s="184" t="s">
        <v>2802</v>
      </c>
      <c r="H616" s="184">
        <v>202512.0</v>
      </c>
      <c r="I616" s="184" t="s">
        <v>480</v>
      </c>
      <c r="J616" s="182"/>
      <c r="K616" s="184"/>
      <c r="L616" s="294" t="s">
        <v>2804</v>
      </c>
      <c r="M616" s="303">
        <v>42187.0</v>
      </c>
      <c r="N616" s="191"/>
      <c r="O616" s="192">
        <v>0.43611</v>
      </c>
      <c r="P616" s="194"/>
      <c r="Q616" s="195">
        <f t="shared" ref="Q616:R616" si="704">(O616*24*3600*30/8)/100000</f>
        <v>1.4129964</v>
      </c>
      <c r="R616" s="195">
        <f t="shared" si="704"/>
        <v>0</v>
      </c>
      <c r="S616" s="200">
        <v>0.0</v>
      </c>
      <c r="T616" s="201">
        <f t="shared" si="633"/>
        <v>1</v>
      </c>
      <c r="U616" s="201">
        <v>0.99</v>
      </c>
      <c r="V616" s="182">
        <v>720.0</v>
      </c>
      <c r="W616" s="182">
        <f t="shared" si="634"/>
        <v>0</v>
      </c>
      <c r="X616" s="203" t="s">
        <v>291</v>
      </c>
      <c r="Y616" s="204">
        <v>1950000.0</v>
      </c>
      <c r="Z616" s="182"/>
      <c r="AA616" s="182"/>
      <c r="AB616" s="182"/>
      <c r="AC616" s="182"/>
      <c r="AD616" s="182"/>
      <c r="AE616" s="206">
        <f t="shared" si="635"/>
        <v>1950000</v>
      </c>
      <c r="AF616" s="207">
        <f t="shared" si="636"/>
        <v>1950000</v>
      </c>
      <c r="AG616" s="184"/>
      <c r="AH616" s="184"/>
      <c r="AI616" s="184"/>
      <c r="AJ616" s="390" t="s">
        <v>2802</v>
      </c>
      <c r="AK616" s="38" t="s">
        <v>480</v>
      </c>
      <c r="AL616" s="38"/>
      <c r="AM616" s="38" t="str">
        <f t="shared" si="701"/>
        <v>#REF!</v>
      </c>
      <c r="AN616" s="38" t="str">
        <f t="shared" si="638"/>
        <v>#REF!</v>
      </c>
      <c r="AO616" s="42">
        <v>1950000.0</v>
      </c>
      <c r="AP616" s="215" t="b">
        <f t="shared" si="639"/>
        <v>1</v>
      </c>
      <c r="AQ616" s="211"/>
      <c r="AR616" s="216">
        <f t="shared" si="697"/>
        <v>0</v>
      </c>
      <c r="AS616" s="217">
        <f t="shared" si="698"/>
        <v>0</v>
      </c>
      <c r="AT616" s="218">
        <f t="shared" si="699"/>
        <v>0</v>
      </c>
      <c r="AU616" s="453"/>
      <c r="AV616" s="46"/>
      <c r="AW616" s="46"/>
      <c r="AX616" s="46"/>
      <c r="AY616" s="46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35"/>
      <c r="BU616" s="35"/>
      <c r="BV616" s="56"/>
      <c r="BW616" s="56"/>
      <c r="BX616" s="56"/>
      <c r="BY616" s="56"/>
      <c r="BZ616" s="56"/>
      <c r="CA616" s="56"/>
      <c r="CB616" s="56"/>
      <c r="CC616" s="56"/>
      <c r="CD616" s="56"/>
    </row>
    <row r="617" ht="22.5" customHeight="1">
      <c r="A617" s="170">
        <f t="shared" si="12"/>
        <v>612</v>
      </c>
      <c r="B617" s="173" t="s">
        <v>3129</v>
      </c>
      <c r="C617" s="182" t="str">
        <f t="array" ref="C617">_xlfn.XLOOKUP(G617,DATABASE!$A$2:$A$806,DATABASE!$B$2:$B$806)</f>
        <v>ATM Yayasan Pondok Pesantren Sunan Drajat, Jl. Raden Qosim Banjaranyar Paciran</v>
      </c>
      <c r="D617" s="184" t="str">
        <f t="array" ref="D617">_xlfn.XLOOKUP(G617,DATABASE!$A$2:$A$808,DATABASE!$C$2:$C$808)</f>
        <v>ATM</v>
      </c>
      <c r="E617" s="184" t="s">
        <v>351</v>
      </c>
      <c r="F617" s="184" t="s">
        <v>243</v>
      </c>
      <c r="G617" s="184" t="s">
        <v>2846</v>
      </c>
      <c r="H617" s="184">
        <v>202512.0</v>
      </c>
      <c r="I617" s="184" t="s">
        <v>1258</v>
      </c>
      <c r="J617" s="182"/>
      <c r="K617" s="184"/>
      <c r="L617" s="294" t="s">
        <v>2848</v>
      </c>
      <c r="M617" s="295" t="s">
        <v>2213</v>
      </c>
      <c r="N617" s="191"/>
      <c r="O617" s="192">
        <v>0.82167</v>
      </c>
      <c r="P617" s="194"/>
      <c r="Q617" s="195">
        <f t="shared" ref="Q617:R617" si="705">(O617*24*3600*30/8)/100000</f>
        <v>2.6622108</v>
      </c>
      <c r="R617" s="195">
        <f t="shared" si="705"/>
        <v>0</v>
      </c>
      <c r="S617" s="200">
        <v>0.0</v>
      </c>
      <c r="T617" s="201">
        <f t="shared" si="633"/>
        <v>1</v>
      </c>
      <c r="U617" s="201">
        <v>0.99</v>
      </c>
      <c r="V617" s="182">
        <v>720.0</v>
      </c>
      <c r="W617" s="182">
        <f t="shared" si="634"/>
        <v>0</v>
      </c>
      <c r="X617" s="203" t="s">
        <v>291</v>
      </c>
      <c r="Y617" s="204">
        <v>1300000.0</v>
      </c>
      <c r="Z617" s="182"/>
      <c r="AA617" s="182"/>
      <c r="AB617" s="182"/>
      <c r="AC617" s="182"/>
      <c r="AD617" s="182"/>
      <c r="AE617" s="206">
        <f t="shared" si="635"/>
        <v>1300000</v>
      </c>
      <c r="AF617" s="207">
        <f t="shared" si="636"/>
        <v>1300000</v>
      </c>
      <c r="AG617" s="184"/>
      <c r="AH617" s="184"/>
      <c r="AI617" s="184"/>
      <c r="AJ617" s="390" t="s">
        <v>2846</v>
      </c>
      <c r="AK617" s="38" t="s">
        <v>1258</v>
      </c>
      <c r="AL617" s="38"/>
      <c r="AM617" s="38" t="str">
        <f t="shared" si="701"/>
        <v>#REF!</v>
      </c>
      <c r="AN617" s="38" t="str">
        <f t="shared" si="638"/>
        <v>#REF!</v>
      </c>
      <c r="AO617" s="42">
        <v>1300000.0</v>
      </c>
      <c r="AP617" s="215" t="b">
        <f t="shared" si="639"/>
        <v>1</v>
      </c>
      <c r="AQ617" s="211"/>
      <c r="AR617" s="216">
        <f t="shared" si="697"/>
        <v>0</v>
      </c>
      <c r="AS617" s="217">
        <f t="shared" si="698"/>
        <v>0</v>
      </c>
      <c r="AT617" s="218">
        <f t="shared" si="699"/>
        <v>0</v>
      </c>
      <c r="AU617" s="453"/>
      <c r="AV617" s="46"/>
      <c r="AW617" s="46"/>
      <c r="AX617" s="46"/>
      <c r="AY617" s="46"/>
      <c r="AZ617" s="35"/>
      <c r="BA617" s="35"/>
      <c r="BB617" s="35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35"/>
      <c r="BU617" s="35"/>
      <c r="BV617" s="56"/>
      <c r="BW617" s="56"/>
      <c r="BX617" s="56"/>
      <c r="BY617" s="56"/>
      <c r="BZ617" s="56"/>
      <c r="CA617" s="56"/>
      <c r="CB617" s="56"/>
      <c r="CC617" s="56"/>
      <c r="CD617" s="56"/>
    </row>
    <row r="618" ht="22.5" customHeight="1">
      <c r="A618" s="170">
        <f t="shared" si="12"/>
        <v>613</v>
      </c>
      <c r="B618" s="173" t="s">
        <v>3129</v>
      </c>
      <c r="C618" s="182" t="str">
        <f t="array" ref="C618">_xlfn.XLOOKUP(G618,DATABASE!$A$2:$A$806,DATABASE!$B$2:$B$806)</f>
        <v>Kantor Kas Weru, Jl. Pasar Wisata No. 75, Desa Sidokumpul, Kec.Paciran, Lamongan</v>
      </c>
      <c r="D618" s="184" t="str">
        <f t="array" ref="D618">_xlfn.XLOOKUP(G618,DATABASE!$A$2:$A$808,DATABASE!$C$2:$C$808)</f>
        <v>KANTOR KAS</v>
      </c>
      <c r="E618" s="184" t="s">
        <v>351</v>
      </c>
      <c r="F618" s="184" t="s">
        <v>243</v>
      </c>
      <c r="G618" s="184" t="s">
        <v>2849</v>
      </c>
      <c r="H618" s="184">
        <v>202512.0</v>
      </c>
      <c r="I618" s="184" t="s">
        <v>461</v>
      </c>
      <c r="J618" s="182"/>
      <c r="K618" s="184"/>
      <c r="L618" s="294" t="s">
        <v>2848</v>
      </c>
      <c r="M618" s="295" t="s">
        <v>2213</v>
      </c>
      <c r="N618" s="191"/>
      <c r="O618" s="192">
        <v>1.62281</v>
      </c>
      <c r="P618" s="194"/>
      <c r="Q618" s="195">
        <f t="shared" ref="Q618:R618" si="706">(O618*24*3600*30/8)/100000</f>
        <v>5.2579044</v>
      </c>
      <c r="R618" s="195">
        <f t="shared" si="706"/>
        <v>0</v>
      </c>
      <c r="S618" s="200">
        <v>0.0</v>
      </c>
      <c r="T618" s="201">
        <f t="shared" si="633"/>
        <v>1</v>
      </c>
      <c r="U618" s="201">
        <v>0.99</v>
      </c>
      <c r="V618" s="182">
        <v>720.0</v>
      </c>
      <c r="W618" s="182">
        <f t="shared" si="634"/>
        <v>0</v>
      </c>
      <c r="X618" s="203" t="s">
        <v>291</v>
      </c>
      <c r="Y618" s="204">
        <v>2319819.0</v>
      </c>
      <c r="Z618" s="182"/>
      <c r="AA618" s="182"/>
      <c r="AB618" s="182"/>
      <c r="AC618" s="182"/>
      <c r="AD618" s="182"/>
      <c r="AE618" s="206">
        <f t="shared" si="635"/>
        <v>2319819</v>
      </c>
      <c r="AF618" s="207">
        <f t="shared" si="636"/>
        <v>2319819</v>
      </c>
      <c r="AG618" s="184"/>
      <c r="AH618" s="184"/>
      <c r="AI618" s="184"/>
      <c r="AJ618" s="390" t="s">
        <v>2849</v>
      </c>
      <c r="AK618" s="38" t="s">
        <v>461</v>
      </c>
      <c r="AL618" s="38"/>
      <c r="AM618" s="41" t="s">
        <v>461</v>
      </c>
      <c r="AN618" s="38" t="b">
        <f t="shared" si="638"/>
        <v>1</v>
      </c>
      <c r="AO618" s="42">
        <v>2319819.0</v>
      </c>
      <c r="AP618" s="215" t="b">
        <f t="shared" si="639"/>
        <v>1</v>
      </c>
      <c r="AQ618" s="211"/>
      <c r="AR618" s="216">
        <f t="shared" si="697"/>
        <v>0</v>
      </c>
      <c r="AS618" s="217">
        <f t="shared" si="698"/>
        <v>0</v>
      </c>
      <c r="AT618" s="218">
        <f t="shared" si="699"/>
        <v>0</v>
      </c>
      <c r="AU618" s="453"/>
      <c r="AV618" s="46"/>
      <c r="AW618" s="46"/>
      <c r="AX618" s="46"/>
      <c r="AY618" s="46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5"/>
      <c r="BU618" s="35"/>
      <c r="BV618" s="56"/>
      <c r="BW618" s="56"/>
      <c r="BX618" s="56"/>
      <c r="BY618" s="56"/>
      <c r="BZ618" s="56"/>
      <c r="CA618" s="56"/>
      <c r="CB618" s="56"/>
      <c r="CC618" s="56"/>
      <c r="CD618" s="56"/>
    </row>
    <row r="619" ht="22.5" customHeight="1">
      <c r="A619" s="170">
        <f t="shared" si="12"/>
        <v>614</v>
      </c>
      <c r="B619" s="173" t="s">
        <v>3129</v>
      </c>
      <c r="C619" s="182" t="str">
        <f t="array" ref="C619">_xlfn.XLOOKUP(G619,DATABASE!$A$2:$A$806,DATABASE!$B$2:$B$806)</f>
        <v>Capem Mantup, Dsn Mantup Selatan, RT02 RW02, Kab Lamongan</v>
      </c>
      <c r="D619" s="184" t="str">
        <f t="array" ref="D619">_xlfn.XLOOKUP(G619,DATABASE!$A$2:$A$808,DATABASE!$C$2:$C$808)</f>
        <v>CAPEM</v>
      </c>
      <c r="E619" s="184" t="s">
        <v>351</v>
      </c>
      <c r="F619" s="184" t="s">
        <v>243</v>
      </c>
      <c r="G619" s="184" t="s">
        <v>1820</v>
      </c>
      <c r="H619" s="184">
        <v>202512.0</v>
      </c>
      <c r="I619" s="184" t="s">
        <v>753</v>
      </c>
      <c r="J619" s="182"/>
      <c r="K619" s="184"/>
      <c r="L619" s="294" t="s">
        <v>1822</v>
      </c>
      <c r="M619" s="295" t="s">
        <v>1658</v>
      </c>
      <c r="N619" s="191"/>
      <c r="O619" s="192">
        <v>18.69</v>
      </c>
      <c r="P619" s="194"/>
      <c r="Q619" s="195">
        <f t="shared" ref="Q619:R619" si="707">(O619*24*3600*30/8)/100000</f>
        <v>60.5556</v>
      </c>
      <c r="R619" s="195">
        <f t="shared" si="707"/>
        <v>0</v>
      </c>
      <c r="S619" s="200">
        <v>0.0</v>
      </c>
      <c r="T619" s="201">
        <f t="shared" si="633"/>
        <v>1</v>
      </c>
      <c r="U619" s="201">
        <v>0.99</v>
      </c>
      <c r="V619" s="182">
        <v>720.0</v>
      </c>
      <c r="W619" s="182">
        <f t="shared" si="634"/>
        <v>0</v>
      </c>
      <c r="X619" s="203" t="s">
        <v>291</v>
      </c>
      <c r="Y619" s="204">
        <v>2792792.0</v>
      </c>
      <c r="Z619" s="182"/>
      <c r="AA619" s="182"/>
      <c r="AB619" s="182"/>
      <c r="AC619" s="182"/>
      <c r="AD619" s="182"/>
      <c r="AE619" s="206">
        <f t="shared" si="635"/>
        <v>2792792</v>
      </c>
      <c r="AF619" s="207">
        <f t="shared" si="636"/>
        <v>2792792</v>
      </c>
      <c r="AG619" s="184"/>
      <c r="AH619" s="184"/>
      <c r="AI619" s="184"/>
      <c r="AJ619" s="390" t="s">
        <v>1820</v>
      </c>
      <c r="AK619" s="38" t="s">
        <v>753</v>
      </c>
      <c r="AL619" s="38"/>
      <c r="AM619" s="38" t="str">
        <f>VLOOKUP(AJ619,'[1]Master Jaringan Des 2025(792)'!$D$2:$E$795,2,0)</f>
        <v>#REF!</v>
      </c>
      <c r="AN619" s="38" t="str">
        <f t="shared" si="638"/>
        <v>#REF!</v>
      </c>
      <c r="AO619" s="42">
        <v>2792792.0</v>
      </c>
      <c r="AP619" s="215" t="b">
        <f t="shared" si="639"/>
        <v>1</v>
      </c>
      <c r="AQ619" s="211"/>
      <c r="AR619" s="216">
        <f t="shared" si="697"/>
        <v>0</v>
      </c>
      <c r="AS619" s="217">
        <f t="shared" si="698"/>
        <v>0</v>
      </c>
      <c r="AT619" s="218">
        <f t="shared" si="699"/>
        <v>0</v>
      </c>
      <c r="AU619" s="453"/>
      <c r="AV619" s="46"/>
      <c r="AW619" s="46"/>
      <c r="AX619" s="46"/>
      <c r="AY619" s="46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5"/>
      <c r="BU619" s="35"/>
      <c r="BV619" s="56"/>
      <c r="BW619" s="56"/>
      <c r="BX619" s="56"/>
      <c r="BY619" s="56"/>
      <c r="BZ619" s="56"/>
      <c r="CA619" s="56"/>
      <c r="CB619" s="56"/>
      <c r="CC619" s="56"/>
      <c r="CD619" s="56"/>
    </row>
    <row r="620" ht="22.5" customHeight="1">
      <c r="A620" s="170">
        <f t="shared" si="12"/>
        <v>615</v>
      </c>
      <c r="B620" s="173" t="s">
        <v>3129</v>
      </c>
      <c r="C620" s="182" t="str">
        <f t="array" ref="C620">_xlfn.XLOOKUP(G620,DATABASE!$A$2:$A$806,DATABASE!$B$2:$B$806)</f>
        <v>Payment Point Ponpes Sunan Drajat, Jl R.Qosim Banjaranyar Paciran,Lamongan</v>
      </c>
      <c r="D620" s="184" t="str">
        <f t="array" ref="D620">_xlfn.XLOOKUP(G620,DATABASE!$A$2:$A$808,DATABASE!$C$2:$C$808)</f>
        <v>PAYMENT POINT</v>
      </c>
      <c r="E620" s="184" t="s">
        <v>351</v>
      </c>
      <c r="F620" s="184" t="s">
        <v>243</v>
      </c>
      <c r="G620" s="184" t="s">
        <v>1823</v>
      </c>
      <c r="H620" s="184">
        <v>202512.0</v>
      </c>
      <c r="I620" s="184" t="s">
        <v>461</v>
      </c>
      <c r="J620" s="182"/>
      <c r="K620" s="184"/>
      <c r="L620" s="294" t="s">
        <v>1822</v>
      </c>
      <c r="M620" s="295" t="s">
        <v>1658</v>
      </c>
      <c r="N620" s="191"/>
      <c r="O620" s="192">
        <v>0.7683599999999999</v>
      </c>
      <c r="P620" s="194"/>
      <c r="Q620" s="195">
        <f t="shared" ref="Q620:R620" si="708">(O620*24*3600*30/8)/100000</f>
        <v>2.4894864</v>
      </c>
      <c r="R620" s="195">
        <f t="shared" si="708"/>
        <v>0</v>
      </c>
      <c r="S620" s="200">
        <v>0.0</v>
      </c>
      <c r="T620" s="201">
        <f t="shared" si="633"/>
        <v>1</v>
      </c>
      <c r="U620" s="201">
        <v>0.99</v>
      </c>
      <c r="V620" s="182">
        <v>720.0</v>
      </c>
      <c r="W620" s="182">
        <f t="shared" si="634"/>
        <v>0</v>
      </c>
      <c r="X620" s="203" t="s">
        <v>291</v>
      </c>
      <c r="Y620" s="204">
        <v>2319819.0</v>
      </c>
      <c r="Z620" s="182"/>
      <c r="AA620" s="182"/>
      <c r="AB620" s="182"/>
      <c r="AC620" s="182"/>
      <c r="AD620" s="182"/>
      <c r="AE620" s="206">
        <f t="shared" si="635"/>
        <v>2319819</v>
      </c>
      <c r="AF620" s="207">
        <f t="shared" si="636"/>
        <v>2319819</v>
      </c>
      <c r="AG620" s="184"/>
      <c r="AH620" s="184"/>
      <c r="AI620" s="184"/>
      <c r="AJ620" s="390" t="s">
        <v>1823</v>
      </c>
      <c r="AK620" s="38" t="s">
        <v>461</v>
      </c>
      <c r="AL620" s="38"/>
      <c r="AM620" s="41" t="s">
        <v>461</v>
      </c>
      <c r="AN620" s="38" t="b">
        <f t="shared" si="638"/>
        <v>1</v>
      </c>
      <c r="AO620" s="42">
        <v>2319819.0</v>
      </c>
      <c r="AP620" s="215" t="b">
        <f t="shared" si="639"/>
        <v>1</v>
      </c>
      <c r="AQ620" s="211"/>
      <c r="AR620" s="216">
        <f t="shared" si="697"/>
        <v>0</v>
      </c>
      <c r="AS620" s="217">
        <f t="shared" si="698"/>
        <v>0</v>
      </c>
      <c r="AT620" s="218">
        <f t="shared" si="699"/>
        <v>0</v>
      </c>
      <c r="AU620" s="453"/>
      <c r="AV620" s="46"/>
      <c r="AW620" s="46"/>
      <c r="AX620" s="46"/>
      <c r="AY620" s="46"/>
      <c r="AZ620" s="35"/>
      <c r="BA620" s="35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35"/>
      <c r="BU620" s="35"/>
      <c r="BV620" s="56"/>
      <c r="BW620" s="56"/>
      <c r="BX620" s="56"/>
      <c r="BY620" s="56"/>
      <c r="BZ620" s="56"/>
      <c r="CA620" s="56"/>
      <c r="CB620" s="56"/>
      <c r="CC620" s="56"/>
      <c r="CD620" s="56"/>
    </row>
    <row r="621" ht="22.5" customHeight="1">
      <c r="A621" s="170">
        <f t="shared" si="12"/>
        <v>616</v>
      </c>
      <c r="B621" s="173" t="s">
        <v>3129</v>
      </c>
      <c r="C621" s="182" t="str">
        <f t="array" ref="C621">_xlfn.XLOOKUP(G621,DATABASE!$A$2:$A$806,DATABASE!$B$2:$B$806)</f>
        <v>Payment Point KPP Pratama , Jl. Sunan Giri 27 Lamongan</v>
      </c>
      <c r="D621" s="184" t="str">
        <f t="array" ref="D621">_xlfn.XLOOKUP(G621,DATABASE!$A$2:$A$808,DATABASE!$C$2:$C$808)</f>
        <v>PAYMENT POINT</v>
      </c>
      <c r="E621" s="184" t="s">
        <v>351</v>
      </c>
      <c r="F621" s="184" t="s">
        <v>243</v>
      </c>
      <c r="G621" s="184" t="s">
        <v>1892</v>
      </c>
      <c r="H621" s="184">
        <v>202512.0</v>
      </c>
      <c r="I621" s="184" t="s">
        <v>461</v>
      </c>
      <c r="J621" s="182"/>
      <c r="K621" s="184"/>
      <c r="L621" s="294" t="s">
        <v>1894</v>
      </c>
      <c r="M621" s="303">
        <v>43805.0</v>
      </c>
      <c r="N621" s="191"/>
      <c r="O621" s="192">
        <v>0.64274</v>
      </c>
      <c r="P621" s="194"/>
      <c r="Q621" s="195">
        <f t="shared" ref="Q621:R621" si="709">(O621*24*3600*30/8)/100000</f>
        <v>2.0824776</v>
      </c>
      <c r="R621" s="195">
        <f t="shared" si="709"/>
        <v>0</v>
      </c>
      <c r="S621" s="200">
        <v>0.0</v>
      </c>
      <c r="T621" s="201">
        <f t="shared" si="633"/>
        <v>1</v>
      </c>
      <c r="U621" s="201">
        <v>0.99</v>
      </c>
      <c r="V621" s="182">
        <v>720.0</v>
      </c>
      <c r="W621" s="182">
        <f t="shared" si="634"/>
        <v>0</v>
      </c>
      <c r="X621" s="203" t="s">
        <v>291</v>
      </c>
      <c r="Y621" s="204">
        <v>2319819.0</v>
      </c>
      <c r="Z621" s="182"/>
      <c r="AA621" s="182"/>
      <c r="AB621" s="182"/>
      <c r="AC621" s="182"/>
      <c r="AD621" s="182"/>
      <c r="AE621" s="206">
        <f t="shared" si="635"/>
        <v>2319819</v>
      </c>
      <c r="AF621" s="207">
        <f t="shared" si="636"/>
        <v>2319819</v>
      </c>
      <c r="AG621" s="184"/>
      <c r="AH621" s="184"/>
      <c r="AI621" s="184"/>
      <c r="AJ621" s="390" t="s">
        <v>1892</v>
      </c>
      <c r="AK621" s="38" t="s">
        <v>461</v>
      </c>
      <c r="AL621" s="38"/>
      <c r="AM621" s="41" t="s">
        <v>461</v>
      </c>
      <c r="AN621" s="38" t="b">
        <f t="shared" si="638"/>
        <v>1</v>
      </c>
      <c r="AO621" s="42">
        <v>2319819.0</v>
      </c>
      <c r="AP621" s="215" t="b">
        <f t="shared" si="639"/>
        <v>1</v>
      </c>
      <c r="AQ621" s="211"/>
      <c r="AR621" s="216">
        <f t="shared" si="697"/>
        <v>0</v>
      </c>
      <c r="AS621" s="217">
        <f t="shared" si="698"/>
        <v>0</v>
      </c>
      <c r="AT621" s="218">
        <f t="shared" si="699"/>
        <v>0</v>
      </c>
      <c r="AU621" s="453"/>
      <c r="AV621" s="46"/>
      <c r="AW621" s="46"/>
      <c r="AX621" s="46"/>
      <c r="AY621" s="46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56"/>
      <c r="BW621" s="56"/>
      <c r="BX621" s="56"/>
      <c r="BY621" s="56"/>
      <c r="BZ621" s="56"/>
      <c r="CA621" s="56"/>
      <c r="CB621" s="56"/>
      <c r="CC621" s="56"/>
      <c r="CD621" s="56"/>
    </row>
    <row r="622" ht="22.5" customHeight="1">
      <c r="A622" s="170">
        <f t="shared" si="12"/>
        <v>617</v>
      </c>
      <c r="B622" s="173" t="s">
        <v>3129</v>
      </c>
      <c r="C622" s="182" t="str">
        <f t="array" ref="C622">_xlfn.XLOOKUP(G622,DATABASE!$A$2:$A$806,DATABASE!$B$2:$B$806)</f>
        <v>Host To Host S P P Online Unisda, Jl. Airlangga No.3 Lamongan</v>
      </c>
      <c r="D622" s="184" t="str">
        <f t="array" ref="D622">_xlfn.XLOOKUP(G622,DATABASE!$A$2:$A$808,DATABASE!$C$2:$C$808)</f>
        <v>H2H</v>
      </c>
      <c r="E622" s="184" t="s">
        <v>351</v>
      </c>
      <c r="F622" s="184" t="s">
        <v>243</v>
      </c>
      <c r="G622" s="184" t="s">
        <v>708</v>
      </c>
      <c r="H622" s="184">
        <v>202512.0</v>
      </c>
      <c r="I622" s="184" t="s">
        <v>461</v>
      </c>
      <c r="J622" s="182"/>
      <c r="K622" s="184"/>
      <c r="L622" s="294" t="s">
        <v>710</v>
      </c>
      <c r="M622" s="303">
        <v>42774.0</v>
      </c>
      <c r="N622" s="191"/>
      <c r="O622" s="192">
        <v>2.68</v>
      </c>
      <c r="P622" s="194"/>
      <c r="Q622" s="195">
        <f t="shared" ref="Q622:R622" si="710">(O622*24*3600*30/8)/100000</f>
        <v>8.6832</v>
      </c>
      <c r="R622" s="195">
        <f t="shared" si="710"/>
        <v>0</v>
      </c>
      <c r="S622" s="200">
        <v>0.0</v>
      </c>
      <c r="T622" s="201">
        <f t="shared" si="633"/>
        <v>1</v>
      </c>
      <c r="U622" s="201">
        <v>0.99</v>
      </c>
      <c r="V622" s="182">
        <v>720.0</v>
      </c>
      <c r="W622" s="182">
        <f t="shared" si="634"/>
        <v>0</v>
      </c>
      <c r="X622" s="203" t="s">
        <v>291</v>
      </c>
      <c r="Y622" s="204">
        <v>2319819.0</v>
      </c>
      <c r="Z622" s="182"/>
      <c r="AA622" s="182"/>
      <c r="AB622" s="182"/>
      <c r="AC622" s="182"/>
      <c r="AD622" s="182"/>
      <c r="AE622" s="206">
        <f t="shared" si="635"/>
        <v>2319819</v>
      </c>
      <c r="AF622" s="207">
        <f t="shared" si="636"/>
        <v>2319819</v>
      </c>
      <c r="AG622" s="184"/>
      <c r="AH622" s="184"/>
      <c r="AI622" s="184"/>
      <c r="AJ622" s="390" t="s">
        <v>708</v>
      </c>
      <c r="AK622" s="38" t="s">
        <v>461</v>
      </c>
      <c r="AL622" s="38"/>
      <c r="AM622" s="38" t="str">
        <f t="shared" ref="AM622:AM623" si="712">VLOOKUP(AJ622,'[1]Master Jaringan Des 2025(792)'!$D$2:$E$795,2,0)</f>
        <v>#REF!</v>
      </c>
      <c r="AN622" s="38" t="str">
        <f t="shared" si="638"/>
        <v>#REF!</v>
      </c>
      <c r="AO622" s="42">
        <v>2319819.0</v>
      </c>
      <c r="AP622" s="215" t="b">
        <f t="shared" si="639"/>
        <v>1</v>
      </c>
      <c r="AQ622" s="211"/>
      <c r="AR622" s="216">
        <f t="shared" si="697"/>
        <v>0</v>
      </c>
      <c r="AS622" s="217">
        <f t="shared" si="698"/>
        <v>0</v>
      </c>
      <c r="AT622" s="218">
        <f t="shared" si="699"/>
        <v>0</v>
      </c>
      <c r="AU622" s="453"/>
      <c r="AV622" s="46"/>
      <c r="AW622" s="46"/>
      <c r="AX622" s="46"/>
      <c r="AY622" s="46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35"/>
      <c r="BU622" s="35"/>
      <c r="BV622" s="56"/>
      <c r="BW622" s="56"/>
      <c r="BX622" s="56"/>
      <c r="BY622" s="56"/>
      <c r="BZ622" s="56"/>
      <c r="CA622" s="56"/>
      <c r="CB622" s="56"/>
      <c r="CC622" s="56"/>
      <c r="CD622" s="56"/>
    </row>
    <row r="623" ht="22.5" customHeight="1">
      <c r="A623" s="170">
        <f t="shared" si="12"/>
        <v>618</v>
      </c>
      <c r="B623" s="173" t="s">
        <v>3129</v>
      </c>
      <c r="C623" s="182" t="str">
        <f t="array" ref="C623">_xlfn.XLOOKUP(G623,DATABASE!$A$2:$A$806,DATABASE!$B$2:$B$806)</f>
        <v>Host To Host Pemda Lamongan,JL. Ahmad Dahlan No.1 Lamongan</v>
      </c>
      <c r="D623" s="184" t="str">
        <f t="array" ref="D623">_xlfn.XLOOKUP(G623,DATABASE!$A$2:$A$808,DATABASE!$C$2:$C$808)</f>
        <v>H2H</v>
      </c>
      <c r="E623" s="184" t="s">
        <v>351</v>
      </c>
      <c r="F623" s="184" t="s">
        <v>243</v>
      </c>
      <c r="G623" s="184" t="s">
        <v>2283</v>
      </c>
      <c r="H623" s="184">
        <v>202512.0</v>
      </c>
      <c r="I623" s="184" t="s">
        <v>461</v>
      </c>
      <c r="J623" s="182"/>
      <c r="K623" s="184"/>
      <c r="L623" s="294" t="s">
        <v>2285</v>
      </c>
      <c r="M623" s="295" t="s">
        <v>1179</v>
      </c>
      <c r="N623" s="191"/>
      <c r="O623" s="192">
        <v>12.4</v>
      </c>
      <c r="P623" s="194"/>
      <c r="Q623" s="195">
        <f t="shared" ref="Q623:R623" si="711">(O623*24*3600*30/8)/100000</f>
        <v>40.176</v>
      </c>
      <c r="R623" s="195">
        <f t="shared" si="711"/>
        <v>0</v>
      </c>
      <c r="S623" s="200">
        <v>0.0</v>
      </c>
      <c r="T623" s="201">
        <f t="shared" si="633"/>
        <v>1</v>
      </c>
      <c r="U623" s="201">
        <v>0.99</v>
      </c>
      <c r="V623" s="182">
        <v>720.0</v>
      </c>
      <c r="W623" s="182">
        <f t="shared" si="634"/>
        <v>0</v>
      </c>
      <c r="X623" s="203" t="s">
        <v>291</v>
      </c>
      <c r="Y623" s="204">
        <v>2319819.0</v>
      </c>
      <c r="Z623" s="182"/>
      <c r="AA623" s="182"/>
      <c r="AB623" s="182"/>
      <c r="AC623" s="182"/>
      <c r="AD623" s="182"/>
      <c r="AE623" s="206">
        <f t="shared" si="635"/>
        <v>2319819</v>
      </c>
      <c r="AF623" s="207">
        <f t="shared" si="636"/>
        <v>2319819</v>
      </c>
      <c r="AG623" s="184"/>
      <c r="AH623" s="184" t="s">
        <v>276</v>
      </c>
      <c r="AI623" s="184"/>
      <c r="AJ623" s="390" t="s">
        <v>2283</v>
      </c>
      <c r="AK623" s="38" t="s">
        <v>461</v>
      </c>
      <c r="AL623" s="38"/>
      <c r="AM623" s="38" t="str">
        <f t="shared" si="712"/>
        <v>#REF!</v>
      </c>
      <c r="AN623" s="38" t="str">
        <f t="shared" si="638"/>
        <v>#REF!</v>
      </c>
      <c r="AO623" s="42">
        <v>2319819.0</v>
      </c>
      <c r="AP623" s="215" t="b">
        <f t="shared" si="639"/>
        <v>1</v>
      </c>
      <c r="AQ623" s="211"/>
      <c r="AR623" s="216">
        <f t="shared" si="697"/>
        <v>0</v>
      </c>
      <c r="AS623" s="217">
        <f t="shared" si="698"/>
        <v>0</v>
      </c>
      <c r="AT623" s="218">
        <f t="shared" si="699"/>
        <v>0</v>
      </c>
      <c r="AU623" s="453"/>
      <c r="AV623" s="46"/>
      <c r="AW623" s="46"/>
      <c r="AX623" s="46"/>
      <c r="AY623" s="46"/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5"/>
      <c r="BU623" s="35"/>
      <c r="BV623" s="56"/>
      <c r="BW623" s="56"/>
      <c r="BX623" s="56"/>
      <c r="BY623" s="56"/>
      <c r="BZ623" s="56"/>
      <c r="CA623" s="56"/>
      <c r="CB623" s="56"/>
      <c r="CC623" s="56"/>
      <c r="CD623" s="56"/>
    </row>
    <row r="624" ht="22.5" customHeight="1">
      <c r="A624" s="170">
        <f t="shared" si="12"/>
        <v>619</v>
      </c>
      <c r="B624" s="173" t="s">
        <v>3129</v>
      </c>
      <c r="C624" s="182" t="str">
        <f t="array" ref="C624">_xlfn.XLOOKUP(G624,DATABASE!$A$2:$A$806,DATABASE!$B$2:$B$806)</f>
        <v>Payment Point Kantor Sistem Administrasi Manunggal Satu Atap Bersama Jl. Veteran No 02 Lamongan</v>
      </c>
      <c r="D624" s="184" t="str">
        <f t="array" ref="D624">_xlfn.XLOOKUP(G624,DATABASE!$A$2:$A$808,DATABASE!$C$2:$C$808)</f>
        <v>PAYMENT POINT</v>
      </c>
      <c r="E624" s="184" t="s">
        <v>351</v>
      </c>
      <c r="F624" s="184" t="s">
        <v>243</v>
      </c>
      <c r="G624" s="184" t="s">
        <v>2287</v>
      </c>
      <c r="H624" s="184">
        <v>202512.0</v>
      </c>
      <c r="I624" s="184" t="s">
        <v>461</v>
      </c>
      <c r="J624" s="182"/>
      <c r="K624" s="184"/>
      <c r="L624" s="294" t="s">
        <v>2285</v>
      </c>
      <c r="M624" s="295" t="s">
        <v>1179</v>
      </c>
      <c r="N624" s="191"/>
      <c r="O624" s="192">
        <v>1.38</v>
      </c>
      <c r="P624" s="194"/>
      <c r="Q624" s="195">
        <f t="shared" ref="Q624:R624" si="713">(O624*24*3600*30/8)/100000</f>
        <v>4.4712</v>
      </c>
      <c r="R624" s="195">
        <f t="shared" si="713"/>
        <v>0</v>
      </c>
      <c r="S624" s="200">
        <v>0.0</v>
      </c>
      <c r="T624" s="201">
        <f t="shared" si="633"/>
        <v>1</v>
      </c>
      <c r="U624" s="201">
        <v>0.99</v>
      </c>
      <c r="V624" s="182">
        <v>720.0</v>
      </c>
      <c r="W624" s="182">
        <f t="shared" si="634"/>
        <v>0</v>
      </c>
      <c r="X624" s="203" t="s">
        <v>291</v>
      </c>
      <c r="Y624" s="204">
        <v>2319819.0</v>
      </c>
      <c r="Z624" s="182"/>
      <c r="AA624" s="182"/>
      <c r="AB624" s="182"/>
      <c r="AC624" s="182"/>
      <c r="AD624" s="182"/>
      <c r="AE624" s="206">
        <f t="shared" si="635"/>
        <v>2319819</v>
      </c>
      <c r="AF624" s="207">
        <f t="shared" si="636"/>
        <v>2319819</v>
      </c>
      <c r="AG624" s="184"/>
      <c r="AH624" s="184" t="s">
        <v>276</v>
      </c>
      <c r="AI624" s="184"/>
      <c r="AJ624" s="390" t="s">
        <v>2287</v>
      </c>
      <c r="AK624" s="38" t="s">
        <v>461</v>
      </c>
      <c r="AL624" s="38"/>
      <c r="AM624" s="41" t="s">
        <v>461</v>
      </c>
      <c r="AN624" s="38" t="b">
        <f t="shared" si="638"/>
        <v>1</v>
      </c>
      <c r="AO624" s="42">
        <v>2319819.0</v>
      </c>
      <c r="AP624" s="215" t="b">
        <f t="shared" si="639"/>
        <v>1</v>
      </c>
      <c r="AQ624" s="211"/>
      <c r="AR624" s="216">
        <f t="shared" si="697"/>
        <v>0</v>
      </c>
      <c r="AS624" s="217">
        <f t="shared" si="698"/>
        <v>0</v>
      </c>
      <c r="AT624" s="218">
        <f t="shared" si="699"/>
        <v>0</v>
      </c>
      <c r="AU624" s="453"/>
      <c r="AV624" s="46"/>
      <c r="AW624" s="46"/>
      <c r="AX624" s="46"/>
      <c r="AY624" s="46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35"/>
      <c r="BU624" s="35"/>
      <c r="BV624" s="56"/>
      <c r="BW624" s="56"/>
      <c r="BX624" s="56"/>
      <c r="BY624" s="56"/>
      <c r="BZ624" s="56"/>
      <c r="CA624" s="56"/>
      <c r="CB624" s="56"/>
      <c r="CC624" s="56"/>
      <c r="CD624" s="56"/>
    </row>
    <row r="625" ht="22.5" customHeight="1">
      <c r="A625" s="170">
        <f t="shared" si="12"/>
        <v>620</v>
      </c>
      <c r="B625" s="173" t="s">
        <v>3129</v>
      </c>
      <c r="C625" s="182" t="str">
        <f t="array" ref="C625">_xlfn.XLOOKUP(G625,DATABASE!$A$2:$A$806,DATABASE!$B$2:$B$806)</f>
        <v>Capem Babat Jl.Ry Babat RT02 RW02, Babat, Lamongan</v>
      </c>
      <c r="D625" s="184" t="str">
        <f t="array" ref="D625">_xlfn.XLOOKUP(G625,DATABASE!$A$2:$A$808,DATABASE!$C$2:$C$808)</f>
        <v>CAPEM</v>
      </c>
      <c r="E625" s="184" t="s">
        <v>351</v>
      </c>
      <c r="F625" s="184" t="s">
        <v>243</v>
      </c>
      <c r="G625" s="184" t="s">
        <v>2309</v>
      </c>
      <c r="H625" s="184">
        <v>202512.0</v>
      </c>
      <c r="I625" s="184" t="s">
        <v>753</v>
      </c>
      <c r="J625" s="182"/>
      <c r="K625" s="184"/>
      <c r="L625" s="294" t="s">
        <v>2311</v>
      </c>
      <c r="M625" s="303">
        <v>43866.0</v>
      </c>
      <c r="N625" s="191"/>
      <c r="O625" s="192">
        <v>16.36</v>
      </c>
      <c r="P625" s="194"/>
      <c r="Q625" s="195">
        <f t="shared" ref="Q625:R625" si="714">(O625*24*3600*30/8)/100000</f>
        <v>53.0064</v>
      </c>
      <c r="R625" s="195">
        <f t="shared" si="714"/>
        <v>0</v>
      </c>
      <c r="S625" s="200">
        <v>0.0</v>
      </c>
      <c r="T625" s="201">
        <f t="shared" si="633"/>
        <v>1</v>
      </c>
      <c r="U625" s="201">
        <v>0.99</v>
      </c>
      <c r="V625" s="182">
        <v>720.0</v>
      </c>
      <c r="W625" s="182">
        <f t="shared" si="634"/>
        <v>0</v>
      </c>
      <c r="X625" s="203" t="s">
        <v>291</v>
      </c>
      <c r="Y625" s="204">
        <v>2792792.0</v>
      </c>
      <c r="Z625" s="182"/>
      <c r="AA625" s="182"/>
      <c r="AB625" s="182"/>
      <c r="AC625" s="182"/>
      <c r="AD625" s="182"/>
      <c r="AE625" s="206">
        <f t="shared" si="635"/>
        <v>2792792</v>
      </c>
      <c r="AF625" s="207">
        <f t="shared" si="636"/>
        <v>2792792</v>
      </c>
      <c r="AG625" s="184"/>
      <c r="AH625" s="184"/>
      <c r="AI625" s="184"/>
      <c r="AJ625" s="390" t="s">
        <v>2309</v>
      </c>
      <c r="AK625" s="38" t="s">
        <v>753</v>
      </c>
      <c r="AL625" s="38"/>
      <c r="AM625" s="41" t="s">
        <v>753</v>
      </c>
      <c r="AN625" s="38" t="b">
        <f t="shared" si="638"/>
        <v>1</v>
      </c>
      <c r="AO625" s="42">
        <v>2792792.0</v>
      </c>
      <c r="AP625" s="215" t="b">
        <f t="shared" si="639"/>
        <v>1</v>
      </c>
      <c r="AQ625" s="211"/>
      <c r="AR625" s="216">
        <f t="shared" si="697"/>
        <v>0</v>
      </c>
      <c r="AS625" s="217">
        <f t="shared" si="698"/>
        <v>0</v>
      </c>
      <c r="AT625" s="218">
        <f t="shared" si="699"/>
        <v>0</v>
      </c>
      <c r="AU625" s="453"/>
      <c r="AV625" s="46"/>
      <c r="AW625" s="46"/>
      <c r="AX625" s="46"/>
      <c r="AY625" s="46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5"/>
      <c r="BU625" s="35"/>
      <c r="BV625" s="56"/>
      <c r="BW625" s="56"/>
      <c r="BX625" s="56"/>
      <c r="BY625" s="56"/>
      <c r="BZ625" s="56"/>
      <c r="CA625" s="56"/>
      <c r="CB625" s="56"/>
      <c r="CC625" s="56"/>
      <c r="CD625" s="56"/>
    </row>
    <row r="626" ht="22.5" customHeight="1">
      <c r="A626" s="170">
        <f t="shared" si="12"/>
        <v>621</v>
      </c>
      <c r="B626" s="173" t="s">
        <v>3129</v>
      </c>
      <c r="C626" s="182" t="str">
        <f t="array" ref="C626">_xlfn.XLOOKUP(G626,DATABASE!$A$2:$A$806,DATABASE!$B$2:$B$806)</f>
        <v>ATM DISPENDIK Jl. KH. Ahmad Dahlan No. 75, Jetis, Kec. Lamongan, Kab.Lamongan</v>
      </c>
      <c r="D626" s="184" t="str">
        <f t="array" ref="D626">_xlfn.XLOOKUP(G626,DATABASE!$A$2:$A$808,DATABASE!$C$2:$C$808)</f>
        <v>ATM</v>
      </c>
      <c r="E626" s="184" t="s">
        <v>351</v>
      </c>
      <c r="F626" s="184" t="s">
        <v>243</v>
      </c>
      <c r="G626" s="184" t="s">
        <v>2312</v>
      </c>
      <c r="H626" s="184">
        <v>202512.0</v>
      </c>
      <c r="I626" s="184" t="s">
        <v>1258</v>
      </c>
      <c r="J626" s="182"/>
      <c r="K626" s="184"/>
      <c r="L626" s="294" t="s">
        <v>2311</v>
      </c>
      <c r="M626" s="303">
        <v>43866.0</v>
      </c>
      <c r="N626" s="191"/>
      <c r="O626" s="192">
        <v>31.74</v>
      </c>
      <c r="P626" s="194"/>
      <c r="Q626" s="195">
        <f t="shared" ref="Q626:R626" si="715">(O626*24*3600*30/8)/100000</f>
        <v>102.8376</v>
      </c>
      <c r="R626" s="195">
        <f t="shared" si="715"/>
        <v>0</v>
      </c>
      <c r="S626" s="200">
        <v>0.0</v>
      </c>
      <c r="T626" s="201">
        <f t="shared" si="633"/>
        <v>1</v>
      </c>
      <c r="U626" s="201">
        <v>0.99</v>
      </c>
      <c r="V626" s="182">
        <v>720.0</v>
      </c>
      <c r="W626" s="182">
        <f t="shared" si="634"/>
        <v>0</v>
      </c>
      <c r="X626" s="203" t="s">
        <v>291</v>
      </c>
      <c r="Y626" s="204">
        <v>1300000.0</v>
      </c>
      <c r="Z626" s="182"/>
      <c r="AA626" s="182"/>
      <c r="AB626" s="182"/>
      <c r="AC626" s="182"/>
      <c r="AD626" s="182"/>
      <c r="AE626" s="206">
        <f t="shared" si="635"/>
        <v>1300000</v>
      </c>
      <c r="AF626" s="207">
        <f t="shared" si="636"/>
        <v>1300000</v>
      </c>
      <c r="AG626" s="184"/>
      <c r="AH626" s="184"/>
      <c r="AI626" s="184"/>
      <c r="AJ626" s="390" t="s">
        <v>2312</v>
      </c>
      <c r="AK626" s="38" t="s">
        <v>1258</v>
      </c>
      <c r="AL626" s="38"/>
      <c r="AM626" s="41" t="s">
        <v>1258</v>
      </c>
      <c r="AN626" s="38" t="b">
        <f t="shared" si="638"/>
        <v>1</v>
      </c>
      <c r="AO626" s="42">
        <v>1300000.0</v>
      </c>
      <c r="AP626" s="215" t="b">
        <f t="shared" si="639"/>
        <v>1</v>
      </c>
      <c r="AQ626" s="211"/>
      <c r="AR626" s="216">
        <f t="shared" si="697"/>
        <v>0</v>
      </c>
      <c r="AS626" s="217">
        <f t="shared" si="698"/>
        <v>0</v>
      </c>
      <c r="AT626" s="218">
        <f t="shared" si="699"/>
        <v>0</v>
      </c>
      <c r="AU626" s="453"/>
      <c r="AV626" s="46"/>
      <c r="AW626" s="46"/>
      <c r="AX626" s="46"/>
      <c r="AY626" s="46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35"/>
      <c r="BU626" s="35"/>
      <c r="BV626" s="56"/>
      <c r="BW626" s="56"/>
      <c r="BX626" s="56"/>
      <c r="BY626" s="56"/>
      <c r="BZ626" s="56"/>
      <c r="CA626" s="56"/>
      <c r="CB626" s="56"/>
      <c r="CC626" s="56"/>
      <c r="CD626" s="56"/>
    </row>
    <row r="627" ht="22.5" customHeight="1">
      <c r="A627" s="170">
        <f t="shared" si="12"/>
        <v>622</v>
      </c>
      <c r="B627" s="173" t="s">
        <v>3129</v>
      </c>
      <c r="C627" s="182" t="str">
        <f t="array" ref="C627">_xlfn.XLOOKUP(G627,DATABASE!$A$2:$A$806,DATABASE!$B$2:$B$806)</f>
        <v>Payment Point Mall Pelayanan Publik Jl. Lamongrejo No. 120, Kec. Lamongan (1191400438)</v>
      </c>
      <c r="D627" s="184" t="str">
        <f t="array" ref="D627">_xlfn.XLOOKUP(G627,DATABASE!$A$2:$A$808,DATABASE!$C$2:$C$808)</f>
        <v>PAYMENT POINT</v>
      </c>
      <c r="E627" s="184" t="s">
        <v>351</v>
      </c>
      <c r="F627" s="184" t="s">
        <v>243</v>
      </c>
      <c r="G627" s="184" t="s">
        <v>2504</v>
      </c>
      <c r="H627" s="184">
        <v>202512.0</v>
      </c>
      <c r="I627" s="184" t="s">
        <v>461</v>
      </c>
      <c r="J627" s="182"/>
      <c r="K627" s="184"/>
      <c r="L627" s="294" t="s">
        <v>2507</v>
      </c>
      <c r="M627" s="295" t="s">
        <v>4138</v>
      </c>
      <c r="N627" s="191"/>
      <c r="O627" s="192">
        <v>0.76257</v>
      </c>
      <c r="P627" s="194"/>
      <c r="Q627" s="195">
        <f t="shared" ref="Q627:R627" si="716">(O627*24*3600*30/8)/100000</f>
        <v>2.4707268</v>
      </c>
      <c r="R627" s="195">
        <f t="shared" si="716"/>
        <v>0</v>
      </c>
      <c r="S627" s="200">
        <v>0.0</v>
      </c>
      <c r="T627" s="201">
        <f t="shared" si="633"/>
        <v>1</v>
      </c>
      <c r="U627" s="201">
        <v>0.99</v>
      </c>
      <c r="V627" s="182">
        <v>720.0</v>
      </c>
      <c r="W627" s="182">
        <f t="shared" si="634"/>
        <v>0</v>
      </c>
      <c r="X627" s="203" t="s">
        <v>291</v>
      </c>
      <c r="Y627" s="204">
        <v>2319819.0</v>
      </c>
      <c r="Z627" s="182"/>
      <c r="AA627" s="182"/>
      <c r="AB627" s="182"/>
      <c r="AC627" s="182"/>
      <c r="AD627" s="182"/>
      <c r="AE627" s="206">
        <f t="shared" si="635"/>
        <v>2319819</v>
      </c>
      <c r="AF627" s="207">
        <f t="shared" si="636"/>
        <v>2319819</v>
      </c>
      <c r="AG627" s="184"/>
      <c r="AH627" s="184"/>
      <c r="AI627" s="184"/>
      <c r="AJ627" s="390" t="s">
        <v>2504</v>
      </c>
      <c r="AK627" s="38" t="s">
        <v>461</v>
      </c>
      <c r="AL627" s="38"/>
      <c r="AM627" s="41" t="s">
        <v>461</v>
      </c>
      <c r="AN627" s="38" t="b">
        <f t="shared" si="638"/>
        <v>1</v>
      </c>
      <c r="AO627" s="42">
        <v>2319819.0</v>
      </c>
      <c r="AP627" s="215" t="b">
        <f t="shared" si="639"/>
        <v>1</v>
      </c>
      <c r="AQ627" s="211"/>
      <c r="AR627" s="216">
        <f t="shared" si="697"/>
        <v>0</v>
      </c>
      <c r="AS627" s="217">
        <f t="shared" si="698"/>
        <v>0</v>
      </c>
      <c r="AT627" s="218">
        <f t="shared" si="699"/>
        <v>0</v>
      </c>
      <c r="AU627" s="453"/>
      <c r="AV627" s="46"/>
      <c r="AW627" s="46"/>
      <c r="AX627" s="46"/>
      <c r="AY627" s="46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5"/>
      <c r="BU627" s="35"/>
      <c r="BV627" s="56"/>
      <c r="BW627" s="56"/>
      <c r="BX627" s="56"/>
      <c r="BY627" s="56"/>
      <c r="BZ627" s="56"/>
      <c r="CA627" s="56"/>
      <c r="CB627" s="56"/>
      <c r="CC627" s="56"/>
      <c r="CD627" s="56"/>
    </row>
    <row r="628" ht="22.5" customHeight="1">
      <c r="A628" s="170">
        <f t="shared" si="12"/>
        <v>623</v>
      </c>
      <c r="B628" s="173" t="s">
        <v>3129</v>
      </c>
      <c r="C628" s="182" t="str">
        <f t="array" ref="C628">_xlfn.XLOOKUP(G628,DATABASE!$A$2:$A$806,DATABASE!$B$2:$B$806)</f>
        <v>Host To Host Online Mall Pelayanan Publik Lamongrejo 120,Lamongan</v>
      </c>
      <c r="D628" s="184" t="str">
        <f t="array" ref="D628">_xlfn.XLOOKUP(G628,DATABASE!$A$2:$A$808,DATABASE!$C$2:$C$808)</f>
        <v>H2H</v>
      </c>
      <c r="E628" s="240" t="s">
        <v>351</v>
      </c>
      <c r="F628" s="241" t="s">
        <v>5208</v>
      </c>
      <c r="G628" s="240" t="s">
        <v>2509</v>
      </c>
      <c r="H628" s="240">
        <v>202512.0</v>
      </c>
      <c r="I628" s="240" t="s">
        <v>461</v>
      </c>
      <c r="J628" s="242"/>
      <c r="K628" s="240"/>
      <c r="L628" s="788" t="s">
        <v>2507</v>
      </c>
      <c r="M628" s="789" t="s">
        <v>4138</v>
      </c>
      <c r="N628" s="790">
        <v>46010.0</v>
      </c>
      <c r="O628" s="246">
        <v>0.00373</v>
      </c>
      <c r="P628" s="244"/>
      <c r="Q628" s="247">
        <f t="shared" ref="Q628:R628" si="717">(O628*24*3600*30/8)/100000</f>
        <v>0.0120852</v>
      </c>
      <c r="R628" s="247">
        <f t="shared" si="717"/>
        <v>0</v>
      </c>
      <c r="S628" s="603">
        <v>0.0</v>
      </c>
      <c r="T628" s="250">
        <f t="shared" si="633"/>
        <v>1</v>
      </c>
      <c r="U628" s="250">
        <v>0.99</v>
      </c>
      <c r="V628" s="242">
        <v>720.0</v>
      </c>
      <c r="W628" s="242">
        <f t="shared" si="634"/>
        <v>0</v>
      </c>
      <c r="X628" s="252" t="s">
        <v>291</v>
      </c>
      <c r="Y628" s="255">
        <v>0.0</v>
      </c>
      <c r="Z628" s="242"/>
      <c r="AA628" s="242"/>
      <c r="AB628" s="273">
        <v>1469219.0</v>
      </c>
      <c r="AC628" s="242"/>
      <c r="AD628" s="242"/>
      <c r="AE628" s="262">
        <f t="shared" si="635"/>
        <v>1469219</v>
      </c>
      <c r="AF628" s="264">
        <f t="shared" si="636"/>
        <v>1469219</v>
      </c>
      <c r="AG628" s="240"/>
      <c r="AH628" s="240"/>
      <c r="AI628" s="240"/>
      <c r="AJ628" s="791" t="s">
        <v>2509</v>
      </c>
      <c r="AK628" s="275" t="s">
        <v>461</v>
      </c>
      <c r="AL628" s="275"/>
      <c r="AM628" s="275" t="s">
        <v>461</v>
      </c>
      <c r="AN628" s="275" t="b">
        <f t="shared" si="638"/>
        <v>1</v>
      </c>
      <c r="AO628" s="276">
        <v>2319819.0</v>
      </c>
      <c r="AP628" s="277" t="b">
        <f t="shared" si="639"/>
        <v>0</v>
      </c>
      <c r="AQ628" s="282"/>
      <c r="AR628" s="216">
        <f t="shared" si="697"/>
        <v>0</v>
      </c>
      <c r="AS628" s="217">
        <f t="shared" si="698"/>
        <v>0</v>
      </c>
      <c r="AT628" s="218">
        <f t="shared" si="699"/>
        <v>0</v>
      </c>
      <c r="AU628" s="453"/>
      <c r="AV628" s="46"/>
      <c r="AW628" s="46"/>
      <c r="AX628" s="46"/>
      <c r="AY628" s="46"/>
      <c r="AZ628" s="35"/>
      <c r="BA628" s="35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35"/>
      <c r="BU628" s="35"/>
      <c r="BV628" s="56"/>
      <c r="BW628" s="56"/>
      <c r="BX628" s="56"/>
      <c r="BY628" s="56"/>
      <c r="BZ628" s="56"/>
      <c r="CA628" s="56"/>
      <c r="CB628" s="56"/>
      <c r="CC628" s="56"/>
      <c r="CD628" s="56"/>
    </row>
    <row r="629" ht="22.5" customHeight="1">
      <c r="A629" s="170">
        <f t="shared" si="12"/>
        <v>624</v>
      </c>
      <c r="B629" s="173" t="s">
        <v>3129</v>
      </c>
      <c r="C629" s="182" t="str">
        <f t="array" ref="C629">_xlfn.XLOOKUP(G629,DATABASE!$A$2:$A$806,DATABASE!$B$2:$B$806)</f>
        <v>ATM kantor Kedungpring, Basuki Rahmad 21,Kec Kedungpring,Lamongan</v>
      </c>
      <c r="D629" s="184" t="str">
        <f t="array" ref="D629">_xlfn.XLOOKUP(G629,DATABASE!$A$2:$A$808,DATABASE!$C$2:$C$808)</f>
        <v>ATM</v>
      </c>
      <c r="E629" s="184" t="s">
        <v>351</v>
      </c>
      <c r="F629" s="184" t="s">
        <v>243</v>
      </c>
      <c r="G629" s="184" t="s">
        <v>2592</v>
      </c>
      <c r="H629" s="184">
        <v>202512.0</v>
      </c>
      <c r="I629" s="184" t="s">
        <v>1258</v>
      </c>
      <c r="J629" s="182"/>
      <c r="K629" s="184"/>
      <c r="L629" s="294" t="s">
        <v>2594</v>
      </c>
      <c r="M629" s="295" t="s">
        <v>4156</v>
      </c>
      <c r="N629" s="191"/>
      <c r="O629" s="192">
        <v>0.9535399999999999</v>
      </c>
      <c r="P629" s="194"/>
      <c r="Q629" s="195">
        <f t="shared" ref="Q629:R629" si="718">(O629*24*3600*30/8)/100000</f>
        <v>3.0894696</v>
      </c>
      <c r="R629" s="195">
        <f t="shared" si="718"/>
        <v>0</v>
      </c>
      <c r="S629" s="200">
        <v>0.0</v>
      </c>
      <c r="T629" s="201">
        <f t="shared" si="633"/>
        <v>1</v>
      </c>
      <c r="U629" s="201">
        <v>0.99</v>
      </c>
      <c r="V629" s="182">
        <v>720.0</v>
      </c>
      <c r="W629" s="182">
        <f t="shared" si="634"/>
        <v>0</v>
      </c>
      <c r="X629" s="203" t="s">
        <v>291</v>
      </c>
      <c r="Y629" s="204">
        <v>1300000.0</v>
      </c>
      <c r="Z629" s="182"/>
      <c r="AA629" s="182"/>
      <c r="AB629" s="182"/>
      <c r="AC629" s="182"/>
      <c r="AD629" s="182"/>
      <c r="AE629" s="206">
        <f t="shared" si="635"/>
        <v>1300000</v>
      </c>
      <c r="AF629" s="207">
        <f t="shared" si="636"/>
        <v>1300000</v>
      </c>
      <c r="AG629" s="184"/>
      <c r="AH629" s="184"/>
      <c r="AI629" s="184"/>
      <c r="AJ629" s="390" t="s">
        <v>2592</v>
      </c>
      <c r="AK629" s="38" t="s">
        <v>1258</v>
      </c>
      <c r="AL629" s="38"/>
      <c r="AM629" s="41" t="s">
        <v>1258</v>
      </c>
      <c r="AN629" s="38" t="b">
        <f t="shared" si="638"/>
        <v>1</v>
      </c>
      <c r="AO629" s="42">
        <v>1300000.0</v>
      </c>
      <c r="AP629" s="215" t="b">
        <f t="shared" si="639"/>
        <v>1</v>
      </c>
      <c r="AQ629" s="211"/>
      <c r="AR629" s="216">
        <f t="shared" si="697"/>
        <v>0</v>
      </c>
      <c r="AS629" s="217">
        <f t="shared" si="698"/>
        <v>0</v>
      </c>
      <c r="AT629" s="218">
        <f t="shared" si="699"/>
        <v>0</v>
      </c>
      <c r="AU629" s="453"/>
      <c r="AV629" s="46"/>
      <c r="AW629" s="46"/>
      <c r="AX629" s="46"/>
      <c r="AY629" s="46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5"/>
      <c r="BU629" s="35"/>
      <c r="BV629" s="56"/>
      <c r="BW629" s="56"/>
      <c r="BX629" s="56"/>
      <c r="BY629" s="56"/>
      <c r="BZ629" s="56"/>
      <c r="CA629" s="56"/>
      <c r="CB629" s="56"/>
      <c r="CC629" s="56"/>
      <c r="CD629" s="56"/>
    </row>
    <row r="630" ht="22.5" customHeight="1">
      <c r="A630" s="170">
        <f t="shared" si="12"/>
        <v>625</v>
      </c>
      <c r="B630" s="173" t="s">
        <v>3129</v>
      </c>
      <c r="C630" s="182" t="str">
        <f t="array" ref="C630">_xlfn.XLOOKUP(G630,DATABASE!$A$2:$A$806,DATABASE!$B$2:$B$806)</f>
        <v>ATM Mall Pelayanan Publik Lamongan, Jl.Lamongrejo 120, Lamongan</v>
      </c>
      <c r="D630" s="184" t="str">
        <f t="array" ref="D630">_xlfn.XLOOKUP(G630,DATABASE!$A$2:$A$808,DATABASE!$C$2:$C$808)</f>
        <v>ATM</v>
      </c>
      <c r="E630" s="184" t="s">
        <v>351</v>
      </c>
      <c r="F630" s="184" t="s">
        <v>243</v>
      </c>
      <c r="G630" s="184" t="s">
        <v>2596</v>
      </c>
      <c r="H630" s="184">
        <v>202512.0</v>
      </c>
      <c r="I630" s="184" t="s">
        <v>1258</v>
      </c>
      <c r="J630" s="182"/>
      <c r="K630" s="184"/>
      <c r="L630" s="294" t="s">
        <v>2594</v>
      </c>
      <c r="M630" s="295" t="s">
        <v>4156</v>
      </c>
      <c r="N630" s="191"/>
      <c r="O630" s="192">
        <v>0.81054</v>
      </c>
      <c r="P630" s="194"/>
      <c r="Q630" s="195">
        <f t="shared" ref="Q630:R630" si="719">(O630*24*3600*30/8)/100000</f>
        <v>2.6261496</v>
      </c>
      <c r="R630" s="195">
        <f t="shared" si="719"/>
        <v>0</v>
      </c>
      <c r="S630" s="200">
        <v>0.0</v>
      </c>
      <c r="T630" s="201">
        <f t="shared" si="633"/>
        <v>1</v>
      </c>
      <c r="U630" s="201">
        <v>0.99</v>
      </c>
      <c r="V630" s="182">
        <v>720.0</v>
      </c>
      <c r="W630" s="182">
        <f t="shared" si="634"/>
        <v>0</v>
      </c>
      <c r="X630" s="203" t="s">
        <v>291</v>
      </c>
      <c r="Y630" s="204">
        <v>1300000.0</v>
      </c>
      <c r="Z630" s="182"/>
      <c r="AA630" s="182"/>
      <c r="AB630" s="182"/>
      <c r="AC630" s="182"/>
      <c r="AD630" s="182"/>
      <c r="AE630" s="206">
        <f t="shared" si="635"/>
        <v>1300000</v>
      </c>
      <c r="AF630" s="207">
        <f t="shared" si="636"/>
        <v>1300000</v>
      </c>
      <c r="AG630" s="184"/>
      <c r="AH630" s="184"/>
      <c r="AI630" s="184"/>
      <c r="AJ630" s="390" t="s">
        <v>2596</v>
      </c>
      <c r="AK630" s="38" t="s">
        <v>1258</v>
      </c>
      <c r="AL630" s="38"/>
      <c r="AM630" s="41" t="s">
        <v>1258</v>
      </c>
      <c r="AN630" s="38" t="b">
        <f t="shared" si="638"/>
        <v>1</v>
      </c>
      <c r="AO630" s="42">
        <v>1300000.0</v>
      </c>
      <c r="AP630" s="215" t="b">
        <f t="shared" si="639"/>
        <v>1</v>
      </c>
      <c r="AQ630" s="211"/>
      <c r="AR630" s="216">
        <f t="shared" si="697"/>
        <v>0</v>
      </c>
      <c r="AS630" s="217">
        <f t="shared" si="698"/>
        <v>0</v>
      </c>
      <c r="AT630" s="218">
        <f t="shared" si="699"/>
        <v>0</v>
      </c>
      <c r="AU630" s="453"/>
      <c r="AV630" s="46"/>
      <c r="AW630" s="46"/>
      <c r="AX630" s="46"/>
      <c r="AY630" s="46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56"/>
      <c r="BW630" s="56"/>
      <c r="BX630" s="56"/>
      <c r="BY630" s="56"/>
      <c r="BZ630" s="56"/>
      <c r="CA630" s="56"/>
      <c r="CB630" s="56"/>
      <c r="CC630" s="56"/>
      <c r="CD630" s="56"/>
    </row>
    <row r="631" ht="22.5" customHeight="1">
      <c r="A631" s="170">
        <f t="shared" si="12"/>
        <v>626</v>
      </c>
      <c r="B631" s="173" t="s">
        <v>3148</v>
      </c>
      <c r="C631" s="182" t="str">
        <f t="array" ref="C631">_xlfn.XLOOKUP(G631,DATABASE!$A$2:$A$806,DATABASE!$B$2:$B$806)</f>
        <v>Cabang Situbondo, Jl. Basuki Rahmad No 135 Kel Mimbaan Kec Panji, Situbondo</v>
      </c>
      <c r="D631" s="184" t="str">
        <f t="array" ref="D631">_xlfn.XLOOKUP(G631,DATABASE!$A$2:$A$808,DATABASE!$C$2:$C$808)</f>
        <v>CABANG</v>
      </c>
      <c r="E631" s="184" t="s">
        <v>351</v>
      </c>
      <c r="F631" s="451" t="s">
        <v>2935</v>
      </c>
      <c r="G631" s="184" t="s">
        <v>326</v>
      </c>
      <c r="H631" s="184">
        <v>202512.0</v>
      </c>
      <c r="I631" s="184" t="s">
        <v>575</v>
      </c>
      <c r="J631" s="182"/>
      <c r="K631" s="184"/>
      <c r="L631" s="294" t="s">
        <v>328</v>
      </c>
      <c r="M631" s="295" t="s">
        <v>2245</v>
      </c>
      <c r="N631" s="191"/>
      <c r="O631" s="192">
        <v>86.08</v>
      </c>
      <c r="P631" s="194"/>
      <c r="Q631" s="195">
        <f t="shared" ref="Q631:R631" si="720">(O631*24*3600*30/8)/100000</f>
        <v>278.8992</v>
      </c>
      <c r="R631" s="195">
        <f t="shared" si="720"/>
        <v>0</v>
      </c>
      <c r="S631" s="376">
        <v>2.5</v>
      </c>
      <c r="T631" s="201">
        <f t="shared" si="633"/>
        <v>0.9965277778</v>
      </c>
      <c r="U631" s="201">
        <v>0.99</v>
      </c>
      <c r="V631" s="182">
        <v>720.0</v>
      </c>
      <c r="W631" s="182">
        <f t="shared" si="634"/>
        <v>0</v>
      </c>
      <c r="X631" s="203" t="s">
        <v>291</v>
      </c>
      <c r="Y631" s="204">
        <v>3671171.0</v>
      </c>
      <c r="Z631" s="182"/>
      <c r="AA631" s="182"/>
      <c r="AB631" s="182"/>
      <c r="AC631" s="182"/>
      <c r="AD631" s="445">
        <v>0.0</v>
      </c>
      <c r="AE631" s="446">
        <f t="shared" si="635"/>
        <v>3671171</v>
      </c>
      <c r="AF631" s="447">
        <f t="shared" si="636"/>
        <v>3671171</v>
      </c>
      <c r="AG631" s="445"/>
      <c r="AH631" s="445"/>
      <c r="AI631" s="445" t="s">
        <v>2935</v>
      </c>
      <c r="AJ631" s="825" t="s">
        <v>326</v>
      </c>
      <c r="AK631" s="38" t="s">
        <v>575</v>
      </c>
      <c r="AL631" s="38"/>
      <c r="AM631" s="38" t="str">
        <f t="shared" ref="AM631:AM632" si="722">VLOOKUP(AJ631,'[1]Master Jaringan Des 2025(792)'!$D$2:$E$795,2,0)</f>
        <v>#REF!</v>
      </c>
      <c r="AN631" s="38" t="str">
        <f t="shared" si="638"/>
        <v>#REF!</v>
      </c>
      <c r="AO631" s="42">
        <v>3671171.0</v>
      </c>
      <c r="AP631" s="215" t="b">
        <f t="shared" si="639"/>
        <v>1</v>
      </c>
      <c r="AQ631" s="211"/>
      <c r="AR631" s="216">
        <f t="shared" si="697"/>
        <v>0</v>
      </c>
      <c r="AS631" s="217">
        <f t="shared" si="698"/>
        <v>0</v>
      </c>
      <c r="AT631" s="218">
        <f t="shared" si="699"/>
        <v>0</v>
      </c>
      <c r="AU631" s="455" t="s">
        <v>1869</v>
      </c>
      <c r="AV631" s="46"/>
      <c r="AW631" s="46"/>
      <c r="AX631" s="46"/>
      <c r="AY631" s="46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56"/>
      <c r="BW631" s="56"/>
      <c r="BX631" s="56"/>
      <c r="BY631" s="56"/>
      <c r="BZ631" s="56"/>
      <c r="CA631" s="56"/>
      <c r="CB631" s="56"/>
      <c r="CC631" s="56"/>
      <c r="CD631" s="56"/>
    </row>
    <row r="632" ht="22.5" customHeight="1">
      <c r="A632" s="170">
        <f t="shared" si="12"/>
        <v>627</v>
      </c>
      <c r="B632" s="173" t="s">
        <v>3148</v>
      </c>
      <c r="C632" s="182" t="str">
        <f t="array" ref="C632">_xlfn.XLOOKUP(G632,DATABASE!$A$2:$A$806,DATABASE!$B$2:$B$806)</f>
        <v>Samsat Online Capem Besuki, Jl. Sudirman 7</v>
      </c>
      <c r="D632" s="184" t="str">
        <f t="array" ref="D632">_xlfn.XLOOKUP(G632,DATABASE!$A$2:$A$808,DATABASE!$C$2:$C$808)</f>
        <v>SAMSAT ONLINE</v>
      </c>
      <c r="E632" s="184" t="s">
        <v>351</v>
      </c>
      <c r="F632" s="184" t="s">
        <v>243</v>
      </c>
      <c r="G632" s="184" t="s">
        <v>1649</v>
      </c>
      <c r="H632" s="184">
        <v>202512.0</v>
      </c>
      <c r="I632" s="184" t="s">
        <v>480</v>
      </c>
      <c r="J632" s="182"/>
      <c r="K632" s="184"/>
      <c r="L632" s="294" t="s">
        <v>1651</v>
      </c>
      <c r="M632" s="295" t="s">
        <v>4186</v>
      </c>
      <c r="N632" s="191"/>
      <c r="O632" s="192">
        <v>2.72091</v>
      </c>
      <c r="P632" s="194"/>
      <c r="Q632" s="195">
        <f t="shared" ref="Q632:R632" si="721">(O632*24*3600*30/8)/100000</f>
        <v>8.8157484</v>
      </c>
      <c r="R632" s="195">
        <f t="shared" si="721"/>
        <v>0</v>
      </c>
      <c r="S632" s="200">
        <v>0.0</v>
      </c>
      <c r="T632" s="201">
        <f t="shared" si="633"/>
        <v>1</v>
      </c>
      <c r="U632" s="201">
        <v>0.99</v>
      </c>
      <c r="V632" s="182">
        <v>720.0</v>
      </c>
      <c r="W632" s="182">
        <f t="shared" si="634"/>
        <v>0</v>
      </c>
      <c r="X632" s="203" t="s">
        <v>291</v>
      </c>
      <c r="Y632" s="204">
        <v>1950000.0</v>
      </c>
      <c r="Z632" s="182"/>
      <c r="AA632" s="182"/>
      <c r="AB632" s="182"/>
      <c r="AC632" s="182"/>
      <c r="AD632" s="182"/>
      <c r="AE632" s="206">
        <f t="shared" si="635"/>
        <v>1950000</v>
      </c>
      <c r="AF632" s="207">
        <f t="shared" si="636"/>
        <v>1950000</v>
      </c>
      <c r="AG632" s="207">
        <v>3.782585E7</v>
      </c>
      <c r="AH632" s="184"/>
      <c r="AI632" s="184"/>
      <c r="AJ632" s="390" t="s">
        <v>1649</v>
      </c>
      <c r="AK632" s="38" t="s">
        <v>480</v>
      </c>
      <c r="AL632" s="38"/>
      <c r="AM632" s="38" t="str">
        <f t="shared" si="722"/>
        <v>#REF!</v>
      </c>
      <c r="AN632" s="38" t="str">
        <f t="shared" si="638"/>
        <v>#REF!</v>
      </c>
      <c r="AO632" s="42">
        <v>1950000.0</v>
      </c>
      <c r="AP632" s="215" t="b">
        <f t="shared" si="639"/>
        <v>1</v>
      </c>
      <c r="AQ632" s="211"/>
      <c r="AR632" s="216">
        <f t="shared" si="697"/>
        <v>0</v>
      </c>
      <c r="AS632" s="217">
        <f t="shared" si="698"/>
        <v>0</v>
      </c>
      <c r="AT632" s="218">
        <f t="shared" si="699"/>
        <v>0</v>
      </c>
      <c r="AU632" s="453"/>
      <c r="AV632" s="46"/>
      <c r="AW632" s="46"/>
      <c r="AX632" s="46"/>
      <c r="AY632" s="46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56"/>
      <c r="BW632" s="56"/>
      <c r="BX632" s="56"/>
      <c r="BY632" s="56"/>
      <c r="BZ632" s="56"/>
      <c r="CA632" s="56"/>
      <c r="CB632" s="56"/>
      <c r="CC632" s="56"/>
      <c r="CD632" s="56"/>
    </row>
    <row r="633" ht="22.5" customHeight="1">
      <c r="A633" s="170">
        <f t="shared" si="12"/>
        <v>628</v>
      </c>
      <c r="B633" s="173" t="s">
        <v>3148</v>
      </c>
      <c r="C633" s="182" t="str">
        <f t="array" ref="C633">_xlfn.XLOOKUP(G633,DATABASE!$A$2:$A$806,DATABASE!$B$2:$B$806)</f>
        <v>Kantor Kas RSUD Abdoer Rohim, Jl. Anggrek 8 Situbondo</v>
      </c>
      <c r="D633" s="184" t="str">
        <f t="array" ref="D633">_xlfn.XLOOKUP(G633,DATABASE!$A$2:$A$808,DATABASE!$C$2:$C$808)</f>
        <v>KANTOR KAS</v>
      </c>
      <c r="E633" s="184" t="s">
        <v>351</v>
      </c>
      <c r="F633" s="184" t="s">
        <v>243</v>
      </c>
      <c r="G633" s="184" t="s">
        <v>1653</v>
      </c>
      <c r="H633" s="184">
        <v>202512.0</v>
      </c>
      <c r="I633" s="184" t="s">
        <v>461</v>
      </c>
      <c r="J633" s="182"/>
      <c r="K633" s="184"/>
      <c r="L633" s="294" t="s">
        <v>1651</v>
      </c>
      <c r="M633" s="295" t="s">
        <v>4186</v>
      </c>
      <c r="N633" s="191"/>
      <c r="O633" s="192">
        <v>7.26</v>
      </c>
      <c r="P633" s="194"/>
      <c r="Q633" s="195">
        <f t="shared" ref="Q633:R633" si="723">(O633*24*3600*30/8)/100000</f>
        <v>23.5224</v>
      </c>
      <c r="R633" s="195">
        <f t="shared" si="723"/>
        <v>0</v>
      </c>
      <c r="S633" s="200">
        <v>0.0</v>
      </c>
      <c r="T633" s="201">
        <f t="shared" si="633"/>
        <v>1</v>
      </c>
      <c r="U633" s="201">
        <v>0.99</v>
      </c>
      <c r="V633" s="182">
        <v>720.0</v>
      </c>
      <c r="W633" s="182">
        <f t="shared" si="634"/>
        <v>0</v>
      </c>
      <c r="X633" s="203" t="s">
        <v>291</v>
      </c>
      <c r="Y633" s="204">
        <v>2319819.0</v>
      </c>
      <c r="Z633" s="182"/>
      <c r="AA633" s="182"/>
      <c r="AB633" s="182"/>
      <c r="AC633" s="182"/>
      <c r="AD633" s="182"/>
      <c r="AE633" s="206">
        <f t="shared" si="635"/>
        <v>2319819</v>
      </c>
      <c r="AF633" s="207">
        <f t="shared" si="636"/>
        <v>2319819</v>
      </c>
      <c r="AG633" s="184"/>
      <c r="AH633" s="184"/>
      <c r="AI633" s="184"/>
      <c r="AJ633" s="390" t="s">
        <v>1653</v>
      </c>
      <c r="AK633" s="38" t="s">
        <v>461</v>
      </c>
      <c r="AL633" s="38"/>
      <c r="AM633" s="41" t="s">
        <v>461</v>
      </c>
      <c r="AN633" s="38" t="b">
        <f t="shared" si="638"/>
        <v>1</v>
      </c>
      <c r="AO633" s="42">
        <v>2319819.0</v>
      </c>
      <c r="AP633" s="215" t="b">
        <f t="shared" si="639"/>
        <v>1</v>
      </c>
      <c r="AQ633" s="211"/>
      <c r="AR633" s="216">
        <f t="shared" si="697"/>
        <v>0</v>
      </c>
      <c r="AS633" s="217">
        <f t="shared" si="698"/>
        <v>0</v>
      </c>
      <c r="AT633" s="218">
        <f t="shared" si="699"/>
        <v>0</v>
      </c>
      <c r="AU633" s="453"/>
      <c r="AV633" s="46"/>
      <c r="AW633" s="46"/>
      <c r="AX633" s="46"/>
      <c r="AY633" s="46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56"/>
      <c r="BW633" s="56"/>
      <c r="BX633" s="56"/>
      <c r="BY633" s="56"/>
      <c r="BZ633" s="56"/>
      <c r="CA633" s="56"/>
      <c r="CB633" s="56"/>
      <c r="CC633" s="56"/>
      <c r="CD633" s="56"/>
    </row>
    <row r="634" ht="22.5" customHeight="1">
      <c r="A634" s="170">
        <f t="shared" si="12"/>
        <v>629</v>
      </c>
      <c r="B634" s="173" t="s">
        <v>3148</v>
      </c>
      <c r="C634" s="182" t="str">
        <f t="array" ref="C634">_xlfn.XLOOKUP(G634,DATABASE!$A$2:$A$806,DATABASE!$B$2:$B$806)</f>
        <v>ATM RSUD Dr. Abdoer Rahman, Jl Anggrek No. 68</v>
      </c>
      <c r="D634" s="184" t="str">
        <f t="array" ref="D634">_xlfn.XLOOKUP(G634,DATABASE!$A$2:$A$808,DATABASE!$C$2:$C$808)</f>
        <v>ATM</v>
      </c>
      <c r="E634" s="184" t="s">
        <v>351</v>
      </c>
      <c r="F634" s="184" t="s">
        <v>243</v>
      </c>
      <c r="G634" s="184" t="s">
        <v>1720</v>
      </c>
      <c r="H634" s="184">
        <v>202512.0</v>
      </c>
      <c r="I634" s="184" t="s">
        <v>1258</v>
      </c>
      <c r="J634" s="182"/>
      <c r="K634" s="184"/>
      <c r="L634" s="294" t="s">
        <v>1722</v>
      </c>
      <c r="M634" s="295" t="s">
        <v>4186</v>
      </c>
      <c r="N634" s="191"/>
      <c r="O634" s="192">
        <v>28.82</v>
      </c>
      <c r="P634" s="194"/>
      <c r="Q634" s="195">
        <f t="shared" ref="Q634:R634" si="724">(O634*24*3600*30/8)/100000</f>
        <v>93.3768</v>
      </c>
      <c r="R634" s="195">
        <f t="shared" si="724"/>
        <v>0</v>
      </c>
      <c r="S634" s="200">
        <v>0.0</v>
      </c>
      <c r="T634" s="201">
        <f t="shared" si="633"/>
        <v>1</v>
      </c>
      <c r="U634" s="201">
        <v>0.99</v>
      </c>
      <c r="V634" s="182">
        <v>720.0</v>
      </c>
      <c r="W634" s="182">
        <f t="shared" si="634"/>
        <v>0</v>
      </c>
      <c r="X634" s="203" t="s">
        <v>291</v>
      </c>
      <c r="Y634" s="204">
        <v>1300000.0</v>
      </c>
      <c r="Z634" s="182"/>
      <c r="AA634" s="182"/>
      <c r="AB634" s="182"/>
      <c r="AC634" s="182"/>
      <c r="AD634" s="182"/>
      <c r="AE634" s="206">
        <f t="shared" si="635"/>
        <v>1300000</v>
      </c>
      <c r="AF634" s="207">
        <f t="shared" si="636"/>
        <v>1300000</v>
      </c>
      <c r="AG634" s="184"/>
      <c r="AH634" s="184"/>
      <c r="AI634" s="184"/>
      <c r="AJ634" s="390" t="s">
        <v>1720</v>
      </c>
      <c r="AK634" s="38" t="s">
        <v>1258</v>
      </c>
      <c r="AL634" s="38"/>
      <c r="AM634" s="38" t="str">
        <f>VLOOKUP(AJ634,'[1]Master Jaringan Des 2025(792)'!$D$2:$E$795,2,0)</f>
        <v>#REF!</v>
      </c>
      <c r="AN634" s="38" t="str">
        <f t="shared" si="638"/>
        <v>#REF!</v>
      </c>
      <c r="AO634" s="42">
        <v>1300000.0</v>
      </c>
      <c r="AP634" s="215" t="b">
        <f t="shared" si="639"/>
        <v>1</v>
      </c>
      <c r="AQ634" s="211"/>
      <c r="AR634" s="216">
        <f t="shared" si="697"/>
        <v>0</v>
      </c>
      <c r="AS634" s="217">
        <f t="shared" si="698"/>
        <v>0</v>
      </c>
      <c r="AT634" s="218">
        <f t="shared" si="699"/>
        <v>0</v>
      </c>
      <c r="AU634" s="453"/>
      <c r="AV634" s="46"/>
      <c r="AW634" s="46"/>
      <c r="AX634" s="46"/>
      <c r="AY634" s="46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5"/>
      <c r="BU634" s="35"/>
      <c r="BV634" s="56"/>
      <c r="BW634" s="56"/>
      <c r="BX634" s="56"/>
      <c r="BY634" s="56"/>
      <c r="BZ634" s="56"/>
      <c r="CA634" s="56"/>
      <c r="CB634" s="56"/>
      <c r="CC634" s="56"/>
      <c r="CD634" s="56"/>
    </row>
    <row r="635" ht="22.5" customHeight="1">
      <c r="A635" s="170">
        <f t="shared" si="12"/>
        <v>630</v>
      </c>
      <c r="B635" s="173" t="s">
        <v>3148</v>
      </c>
      <c r="C635" s="182" t="str">
        <f t="array" ref="C635">_xlfn.XLOOKUP(G635,DATABASE!$A$2:$A$806,DATABASE!$B$2:$B$806)</f>
        <v>Kantor Kas KPP Pratama, Jl. Argopuro 41 Situbondo</v>
      </c>
      <c r="D635" s="184" t="str">
        <f t="array" ref="D635">_xlfn.XLOOKUP(G635,DATABASE!$A$2:$A$808,DATABASE!$C$2:$C$808)</f>
        <v>KANTOR KAS</v>
      </c>
      <c r="E635" s="184" t="s">
        <v>351</v>
      </c>
      <c r="F635" s="184" t="s">
        <v>243</v>
      </c>
      <c r="G635" s="184" t="s">
        <v>1724</v>
      </c>
      <c r="H635" s="184">
        <v>202512.0</v>
      </c>
      <c r="I635" s="184" t="s">
        <v>461</v>
      </c>
      <c r="J635" s="182"/>
      <c r="K635" s="184"/>
      <c r="L635" s="294" t="s">
        <v>1722</v>
      </c>
      <c r="M635" s="295" t="s">
        <v>4186</v>
      </c>
      <c r="N635" s="191"/>
      <c r="O635" s="192">
        <v>2.12966</v>
      </c>
      <c r="P635" s="194"/>
      <c r="Q635" s="195">
        <f t="shared" ref="Q635:R635" si="725">(O635*24*3600*30/8)/100000</f>
        <v>6.9000984</v>
      </c>
      <c r="R635" s="195">
        <f t="shared" si="725"/>
        <v>0</v>
      </c>
      <c r="S635" s="200">
        <v>0.0</v>
      </c>
      <c r="T635" s="201">
        <f t="shared" si="633"/>
        <v>1</v>
      </c>
      <c r="U635" s="201">
        <v>0.99</v>
      </c>
      <c r="V635" s="182">
        <v>720.0</v>
      </c>
      <c r="W635" s="182">
        <f t="shared" si="634"/>
        <v>0</v>
      </c>
      <c r="X635" s="203" t="s">
        <v>291</v>
      </c>
      <c r="Y635" s="204">
        <v>2319819.0</v>
      </c>
      <c r="Z635" s="182"/>
      <c r="AA635" s="182"/>
      <c r="AB635" s="182"/>
      <c r="AC635" s="182"/>
      <c r="AD635" s="182"/>
      <c r="AE635" s="206">
        <f t="shared" si="635"/>
        <v>2319819</v>
      </c>
      <c r="AF635" s="207">
        <f t="shared" si="636"/>
        <v>2319819</v>
      </c>
      <c r="AG635" s="184"/>
      <c r="AH635" s="184"/>
      <c r="AI635" s="184"/>
      <c r="AJ635" s="390" t="s">
        <v>1724</v>
      </c>
      <c r="AK635" s="38" t="s">
        <v>461</v>
      </c>
      <c r="AL635" s="38"/>
      <c r="AM635" s="41" t="s">
        <v>461</v>
      </c>
      <c r="AN635" s="38" t="b">
        <f t="shared" si="638"/>
        <v>1</v>
      </c>
      <c r="AO635" s="42">
        <v>2319819.0</v>
      </c>
      <c r="AP635" s="215" t="b">
        <f t="shared" si="639"/>
        <v>1</v>
      </c>
      <c r="AQ635" s="211"/>
      <c r="AR635" s="216">
        <f t="shared" si="697"/>
        <v>0</v>
      </c>
      <c r="AS635" s="217">
        <f t="shared" si="698"/>
        <v>0</v>
      </c>
      <c r="AT635" s="218">
        <f t="shared" si="699"/>
        <v>0</v>
      </c>
      <c r="AU635" s="453"/>
      <c r="AV635" s="46"/>
      <c r="AW635" s="46"/>
      <c r="AX635" s="46"/>
      <c r="AY635" s="46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56"/>
      <c r="BW635" s="56"/>
      <c r="BX635" s="56"/>
      <c r="BY635" s="56"/>
      <c r="BZ635" s="56"/>
      <c r="CA635" s="56"/>
      <c r="CB635" s="56"/>
      <c r="CC635" s="56"/>
      <c r="CD635" s="56"/>
    </row>
    <row r="636" ht="22.5" customHeight="1">
      <c r="A636" s="170">
        <f t="shared" si="12"/>
        <v>631</v>
      </c>
      <c r="B636" s="173" t="s">
        <v>3148</v>
      </c>
      <c r="C636" s="182" t="str">
        <f t="array" ref="C636">_xlfn.XLOOKUP(G636,DATABASE!$A$2:$A$806,DATABASE!$B$2:$B$806)</f>
        <v>Samsat Online Capem Asembagus, Jl. Raya Asembagus</v>
      </c>
      <c r="D636" s="184" t="str">
        <f t="array" ref="D636">_xlfn.XLOOKUP(G636,DATABASE!$A$2:$A$808,DATABASE!$C$2:$C$808)</f>
        <v>SAMSAT ONLINE</v>
      </c>
      <c r="E636" s="184" t="s">
        <v>351</v>
      </c>
      <c r="F636" s="184" t="s">
        <v>243</v>
      </c>
      <c r="G636" s="184" t="s">
        <v>329</v>
      </c>
      <c r="H636" s="184">
        <v>202512.0</v>
      </c>
      <c r="I636" s="184" t="s">
        <v>480</v>
      </c>
      <c r="J636" s="182"/>
      <c r="K636" s="184"/>
      <c r="L636" s="294" t="s">
        <v>331</v>
      </c>
      <c r="M636" s="295" t="s">
        <v>4223</v>
      </c>
      <c r="N636" s="191"/>
      <c r="O636" s="192">
        <v>0.00799</v>
      </c>
      <c r="P636" s="194"/>
      <c r="Q636" s="195">
        <f t="shared" ref="Q636:R636" si="726">(O636*24*3600*30/8)/100000</f>
        <v>0.0258876</v>
      </c>
      <c r="R636" s="195">
        <f t="shared" si="726"/>
        <v>0</v>
      </c>
      <c r="S636" s="200">
        <v>0.0</v>
      </c>
      <c r="T636" s="201">
        <f t="shared" si="633"/>
        <v>1</v>
      </c>
      <c r="U636" s="201">
        <v>0.99</v>
      </c>
      <c r="V636" s="182">
        <v>720.0</v>
      </c>
      <c r="W636" s="182">
        <f t="shared" si="634"/>
        <v>0</v>
      </c>
      <c r="X636" s="203" t="s">
        <v>291</v>
      </c>
      <c r="Y636" s="204">
        <v>1950000.0</v>
      </c>
      <c r="Z636" s="182"/>
      <c r="AA636" s="182"/>
      <c r="AB636" s="182"/>
      <c r="AC636" s="182"/>
      <c r="AD636" s="182"/>
      <c r="AE636" s="206">
        <f t="shared" si="635"/>
        <v>1950000</v>
      </c>
      <c r="AF636" s="207">
        <f t="shared" si="636"/>
        <v>1950000</v>
      </c>
      <c r="AG636" s="184"/>
      <c r="AH636" s="184"/>
      <c r="AI636" s="184"/>
      <c r="AJ636" s="390" t="s">
        <v>329</v>
      </c>
      <c r="AK636" s="38" t="s">
        <v>480</v>
      </c>
      <c r="AL636" s="38"/>
      <c r="AM636" s="38" t="str">
        <f t="shared" ref="AM636:AM637" si="728">VLOOKUP(AJ636,'[1]Master Jaringan Des 2025(792)'!$D$2:$E$795,2,0)</f>
        <v>#REF!</v>
      </c>
      <c r="AN636" s="38" t="str">
        <f t="shared" si="638"/>
        <v>#REF!</v>
      </c>
      <c r="AO636" s="42">
        <v>1950000.0</v>
      </c>
      <c r="AP636" s="215" t="b">
        <f t="shared" si="639"/>
        <v>1</v>
      </c>
      <c r="AQ636" s="211"/>
      <c r="AR636" s="216">
        <f t="shared" si="697"/>
        <v>0</v>
      </c>
      <c r="AS636" s="217">
        <f t="shared" si="698"/>
        <v>0</v>
      </c>
      <c r="AT636" s="218">
        <f t="shared" si="699"/>
        <v>0</v>
      </c>
      <c r="AU636" s="453"/>
      <c r="AV636" s="46"/>
      <c r="AW636" s="46"/>
      <c r="AX636" s="46"/>
      <c r="AY636" s="46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5"/>
      <c r="BU636" s="35"/>
      <c r="BV636" s="56"/>
      <c r="BW636" s="56"/>
      <c r="BX636" s="56"/>
      <c r="BY636" s="56"/>
      <c r="BZ636" s="56"/>
      <c r="CA636" s="56"/>
      <c r="CB636" s="56"/>
      <c r="CC636" s="56"/>
      <c r="CD636" s="56"/>
    </row>
    <row r="637" ht="22.5" customHeight="1">
      <c r="A637" s="170">
        <f t="shared" si="12"/>
        <v>632</v>
      </c>
      <c r="B637" s="173" t="s">
        <v>3148</v>
      </c>
      <c r="C637" s="182" t="str">
        <f t="array" ref="C637">_xlfn.XLOOKUP(G637,DATABASE!$A$2:$A$806,DATABASE!$B$2:$B$806)</f>
        <v>Capem Asembagus, Jl. Raya Asembagus 1, Situbondo</v>
      </c>
      <c r="D637" s="184" t="str">
        <f t="array" ref="D637">_xlfn.XLOOKUP(G637,DATABASE!$A$2:$A$808,DATABASE!$C$2:$C$808)</f>
        <v>CAPEM</v>
      </c>
      <c r="E637" s="184" t="s">
        <v>351</v>
      </c>
      <c r="F637" s="184" t="s">
        <v>243</v>
      </c>
      <c r="G637" s="184" t="s">
        <v>1378</v>
      </c>
      <c r="H637" s="184">
        <v>202512.0</v>
      </c>
      <c r="I637" s="184" t="s">
        <v>753</v>
      </c>
      <c r="J637" s="182"/>
      <c r="K637" s="184"/>
      <c r="L637" s="294" t="s">
        <v>1380</v>
      </c>
      <c r="M637" s="295" t="s">
        <v>4232</v>
      </c>
      <c r="N637" s="191"/>
      <c r="O637" s="192">
        <v>29.59</v>
      </c>
      <c r="P637" s="194"/>
      <c r="Q637" s="195">
        <f t="shared" ref="Q637:R637" si="727">(O637*24*3600*30/8)/100000</f>
        <v>95.8716</v>
      </c>
      <c r="R637" s="195">
        <f t="shared" si="727"/>
        <v>0</v>
      </c>
      <c r="S637" s="200">
        <v>0.0</v>
      </c>
      <c r="T637" s="201">
        <f t="shared" si="633"/>
        <v>1</v>
      </c>
      <c r="U637" s="201">
        <v>0.99</v>
      </c>
      <c r="V637" s="182">
        <v>720.0</v>
      </c>
      <c r="W637" s="182">
        <f t="shared" si="634"/>
        <v>0</v>
      </c>
      <c r="X637" s="203" t="s">
        <v>291</v>
      </c>
      <c r="Y637" s="204">
        <v>2792792.0</v>
      </c>
      <c r="Z637" s="182"/>
      <c r="AA637" s="182"/>
      <c r="AB637" s="182"/>
      <c r="AC637" s="182"/>
      <c r="AD637" s="182"/>
      <c r="AE637" s="206">
        <f t="shared" si="635"/>
        <v>2792792</v>
      </c>
      <c r="AF637" s="207">
        <f t="shared" si="636"/>
        <v>2792792</v>
      </c>
      <c r="AG637" s="184"/>
      <c r="AH637" s="184"/>
      <c r="AI637" s="184"/>
      <c r="AJ637" s="390" t="s">
        <v>1378</v>
      </c>
      <c r="AK637" s="38" t="s">
        <v>753</v>
      </c>
      <c r="AL637" s="38"/>
      <c r="AM637" s="38" t="str">
        <f t="shared" si="728"/>
        <v>#REF!</v>
      </c>
      <c r="AN637" s="38" t="str">
        <f t="shared" si="638"/>
        <v>#REF!</v>
      </c>
      <c r="AO637" s="42">
        <v>2792792.0</v>
      </c>
      <c r="AP637" s="215" t="b">
        <f t="shared" si="639"/>
        <v>1</v>
      </c>
      <c r="AQ637" s="211"/>
      <c r="AR637" s="216">
        <f t="shared" si="697"/>
        <v>0</v>
      </c>
      <c r="AS637" s="217">
        <f t="shared" si="698"/>
        <v>0</v>
      </c>
      <c r="AT637" s="218">
        <f t="shared" si="699"/>
        <v>0</v>
      </c>
      <c r="AU637" s="453"/>
      <c r="AV637" s="46"/>
      <c r="AW637" s="46"/>
      <c r="AX637" s="46"/>
      <c r="AY637" s="46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35"/>
      <c r="BU637" s="35"/>
      <c r="BV637" s="56"/>
      <c r="BW637" s="56"/>
      <c r="BX637" s="56"/>
      <c r="BY637" s="56"/>
      <c r="BZ637" s="56"/>
      <c r="CA637" s="56"/>
      <c r="CB637" s="56"/>
      <c r="CC637" s="56"/>
      <c r="CD637" s="56"/>
    </row>
    <row r="638" ht="22.5" customHeight="1">
      <c r="A638" s="170">
        <f t="shared" si="12"/>
        <v>633</v>
      </c>
      <c r="B638" s="173" t="s">
        <v>3148</v>
      </c>
      <c r="C638" s="182" t="str">
        <f t="array" ref="C638">_xlfn.XLOOKUP(G638,DATABASE!$A$2:$A$806,DATABASE!$B$2:$B$806)</f>
        <v>Kantor Kas Ponpes Salafiyah, Jl KH R.Samsul Arifin, Dsn Sukorejo, Kec.Banyu Putih Situbondo</v>
      </c>
      <c r="D638" s="184" t="str">
        <f t="array" ref="D638">_xlfn.XLOOKUP(G638,DATABASE!$A$2:$A$808,DATABASE!$C$2:$C$808)</f>
        <v>KANTOR KAS</v>
      </c>
      <c r="E638" s="184" t="s">
        <v>351</v>
      </c>
      <c r="F638" s="184" t="s">
        <v>243</v>
      </c>
      <c r="G638" s="184" t="s">
        <v>2684</v>
      </c>
      <c r="H638" s="184">
        <v>202512.0</v>
      </c>
      <c r="I638" s="184" t="s">
        <v>461</v>
      </c>
      <c r="J638" s="182"/>
      <c r="K638" s="184"/>
      <c r="L638" s="294" t="s">
        <v>2686</v>
      </c>
      <c r="M638" s="295" t="s">
        <v>4186</v>
      </c>
      <c r="N638" s="191"/>
      <c r="O638" s="192">
        <v>5.85</v>
      </c>
      <c r="P638" s="194"/>
      <c r="Q638" s="195">
        <f t="shared" ref="Q638:R638" si="729">(O638*24*3600*30/8)/100000</f>
        <v>18.954</v>
      </c>
      <c r="R638" s="195">
        <f t="shared" si="729"/>
        <v>0</v>
      </c>
      <c r="S638" s="200">
        <v>0.0</v>
      </c>
      <c r="T638" s="201">
        <f t="shared" si="633"/>
        <v>1</v>
      </c>
      <c r="U638" s="201">
        <v>0.99</v>
      </c>
      <c r="V638" s="182">
        <v>720.0</v>
      </c>
      <c r="W638" s="182">
        <f t="shared" si="634"/>
        <v>0</v>
      </c>
      <c r="X638" s="203" t="s">
        <v>291</v>
      </c>
      <c r="Y638" s="204">
        <v>2319819.0</v>
      </c>
      <c r="Z638" s="182"/>
      <c r="AA638" s="182"/>
      <c r="AB638" s="182"/>
      <c r="AC638" s="182"/>
      <c r="AD638" s="182"/>
      <c r="AE638" s="206">
        <f t="shared" si="635"/>
        <v>2319819</v>
      </c>
      <c r="AF638" s="207">
        <f t="shared" si="636"/>
        <v>2319819</v>
      </c>
      <c r="AG638" s="184"/>
      <c r="AH638" s="184"/>
      <c r="AI638" s="184"/>
      <c r="AJ638" s="390" t="s">
        <v>2684</v>
      </c>
      <c r="AK638" s="38" t="s">
        <v>461</v>
      </c>
      <c r="AL638" s="38"/>
      <c r="AM638" s="41" t="s">
        <v>461</v>
      </c>
      <c r="AN638" s="38" t="b">
        <f t="shared" si="638"/>
        <v>1</v>
      </c>
      <c r="AO638" s="42">
        <v>2319819.0</v>
      </c>
      <c r="AP638" s="215" t="b">
        <f t="shared" si="639"/>
        <v>1</v>
      </c>
      <c r="AQ638" s="211"/>
      <c r="AR638" s="216">
        <f t="shared" si="697"/>
        <v>0</v>
      </c>
      <c r="AS638" s="217">
        <f t="shared" si="698"/>
        <v>0</v>
      </c>
      <c r="AT638" s="218">
        <f t="shared" si="699"/>
        <v>0</v>
      </c>
      <c r="AU638" s="453"/>
      <c r="AV638" s="46"/>
      <c r="AW638" s="46"/>
      <c r="AX638" s="46"/>
      <c r="AY638" s="46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35"/>
      <c r="BU638" s="35"/>
      <c r="BV638" s="56"/>
      <c r="BW638" s="56"/>
      <c r="BX638" s="56"/>
      <c r="BY638" s="56"/>
      <c r="BZ638" s="56"/>
      <c r="CA638" s="56"/>
      <c r="CB638" s="56"/>
      <c r="CC638" s="56"/>
      <c r="CD638" s="56"/>
    </row>
    <row r="639" ht="22.5" customHeight="1">
      <c r="A639" s="170">
        <f t="shared" si="12"/>
        <v>634</v>
      </c>
      <c r="B639" s="173" t="s">
        <v>3148</v>
      </c>
      <c r="C639" s="182" t="str">
        <f t="array" ref="C639">_xlfn.XLOOKUP(G639,DATABASE!$A$2:$A$806,DATABASE!$B$2:$B$806)</f>
        <v>ATM Sistem Administrasi Manunggal Satu Atap Situbondo, Jl. Gunung Arjuno Situbondo</v>
      </c>
      <c r="D639" s="184" t="str">
        <f t="array" ref="D639">_xlfn.XLOOKUP(G639,DATABASE!$A$2:$A$808,DATABASE!$C$2:$C$808)</f>
        <v>ATM</v>
      </c>
      <c r="E639" s="184" t="s">
        <v>351</v>
      </c>
      <c r="F639" s="184" t="s">
        <v>243</v>
      </c>
      <c r="G639" s="184" t="s">
        <v>1986</v>
      </c>
      <c r="H639" s="184">
        <v>202512.0</v>
      </c>
      <c r="I639" s="184" t="s">
        <v>1258</v>
      </c>
      <c r="J639" s="182"/>
      <c r="K639" s="184"/>
      <c r="L639" s="294" t="s">
        <v>1988</v>
      </c>
      <c r="M639" s="303">
        <v>42289.0</v>
      </c>
      <c r="N639" s="191"/>
      <c r="O639" s="192">
        <v>2.47</v>
      </c>
      <c r="P639" s="194"/>
      <c r="Q639" s="195">
        <f t="shared" ref="Q639:R639" si="730">(O639*24*3600*30/8)/100000</f>
        <v>8.0028</v>
      </c>
      <c r="R639" s="195">
        <f t="shared" si="730"/>
        <v>0</v>
      </c>
      <c r="S639" s="200">
        <v>0.0</v>
      </c>
      <c r="T639" s="201">
        <f t="shared" si="633"/>
        <v>1</v>
      </c>
      <c r="U639" s="201">
        <v>0.99</v>
      </c>
      <c r="V639" s="182">
        <v>720.0</v>
      </c>
      <c r="W639" s="182">
        <f t="shared" si="634"/>
        <v>0</v>
      </c>
      <c r="X639" s="203" t="s">
        <v>291</v>
      </c>
      <c r="Y639" s="204">
        <v>1300000.0</v>
      </c>
      <c r="Z639" s="182"/>
      <c r="AA639" s="182"/>
      <c r="AB639" s="182"/>
      <c r="AC639" s="182"/>
      <c r="AD639" s="182"/>
      <c r="AE639" s="206">
        <f t="shared" si="635"/>
        <v>1300000</v>
      </c>
      <c r="AF639" s="207">
        <f t="shared" si="636"/>
        <v>1300000</v>
      </c>
      <c r="AG639" s="184"/>
      <c r="AH639" s="184"/>
      <c r="AI639" s="184"/>
      <c r="AJ639" s="390" t="s">
        <v>1986</v>
      </c>
      <c r="AK639" s="38" t="s">
        <v>1258</v>
      </c>
      <c r="AL639" s="38"/>
      <c r="AM639" s="38" t="str">
        <f t="shared" ref="AM639:AM641" si="732">VLOOKUP(AJ639,'[1]Master Jaringan Des 2025(792)'!$D$2:$E$795,2,0)</f>
        <v>#REF!</v>
      </c>
      <c r="AN639" s="38" t="str">
        <f t="shared" si="638"/>
        <v>#REF!</v>
      </c>
      <c r="AO639" s="42">
        <v>1300000.0</v>
      </c>
      <c r="AP639" s="215" t="b">
        <f t="shared" si="639"/>
        <v>1</v>
      </c>
      <c r="AQ639" s="211"/>
      <c r="AR639" s="216">
        <f t="shared" si="697"/>
        <v>0</v>
      </c>
      <c r="AS639" s="217">
        <f t="shared" si="698"/>
        <v>0</v>
      </c>
      <c r="AT639" s="218">
        <f t="shared" si="699"/>
        <v>0</v>
      </c>
      <c r="AU639" s="453"/>
      <c r="AV639" s="46"/>
      <c r="AW639" s="46"/>
      <c r="AX639" s="46"/>
      <c r="AY639" s="46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5"/>
      <c r="BU639" s="35"/>
      <c r="BV639" s="56"/>
      <c r="BW639" s="56"/>
      <c r="BX639" s="56"/>
      <c r="BY639" s="56"/>
      <c r="BZ639" s="56"/>
      <c r="CA639" s="56"/>
      <c r="CB639" s="56"/>
      <c r="CC639" s="56"/>
      <c r="CD639" s="56"/>
    </row>
    <row r="640" ht="22.5" customHeight="1">
      <c r="A640" s="170">
        <f t="shared" si="12"/>
        <v>635</v>
      </c>
      <c r="B640" s="173" t="s">
        <v>3148</v>
      </c>
      <c r="C640" s="182" t="str">
        <f t="array" ref="C640">_xlfn.XLOOKUP(G640,DATABASE!$A$2:$A$806,DATABASE!$B$2:$B$806)</f>
        <v>Host To Host SP2D Pemda Situbondo JL.PB Sudirman No.1 Situbondo</v>
      </c>
      <c r="D640" s="184" t="str">
        <f t="array" ref="D640">_xlfn.XLOOKUP(G640,DATABASE!$A$2:$A$808,DATABASE!$C$2:$C$808)</f>
        <v>H2H</v>
      </c>
      <c r="E640" s="184" t="s">
        <v>351</v>
      </c>
      <c r="F640" s="184" t="s">
        <v>243</v>
      </c>
      <c r="G640" s="184" t="s">
        <v>724</v>
      </c>
      <c r="H640" s="184">
        <v>202512.0</v>
      </c>
      <c r="I640" s="184" t="s">
        <v>461</v>
      </c>
      <c r="J640" s="182"/>
      <c r="K640" s="184"/>
      <c r="L640" s="294" t="s">
        <v>726</v>
      </c>
      <c r="M640" s="295" t="s">
        <v>4259</v>
      </c>
      <c r="N640" s="191"/>
      <c r="O640" s="192">
        <v>47.59</v>
      </c>
      <c r="P640" s="194"/>
      <c r="Q640" s="195">
        <f t="shared" ref="Q640:R640" si="731">(O640*24*3600*30/8)/100000</f>
        <v>154.1916</v>
      </c>
      <c r="R640" s="195">
        <f t="shared" si="731"/>
        <v>0</v>
      </c>
      <c r="S640" s="200">
        <v>0.0</v>
      </c>
      <c r="T640" s="201">
        <f t="shared" si="633"/>
        <v>1</v>
      </c>
      <c r="U640" s="201">
        <v>0.99</v>
      </c>
      <c r="V640" s="182">
        <v>720.0</v>
      </c>
      <c r="W640" s="182">
        <f t="shared" si="634"/>
        <v>0</v>
      </c>
      <c r="X640" s="203" t="s">
        <v>291</v>
      </c>
      <c r="Y640" s="204">
        <v>2319819.0</v>
      </c>
      <c r="Z640" s="182"/>
      <c r="AA640" s="182"/>
      <c r="AB640" s="182"/>
      <c r="AC640" s="182"/>
      <c r="AD640" s="182"/>
      <c r="AE640" s="206">
        <f t="shared" si="635"/>
        <v>2319819</v>
      </c>
      <c r="AF640" s="207">
        <f t="shared" si="636"/>
        <v>2319819</v>
      </c>
      <c r="AG640" s="184"/>
      <c r="AH640" s="184"/>
      <c r="AI640" s="184"/>
      <c r="AJ640" s="390" t="s">
        <v>724</v>
      </c>
      <c r="AK640" s="38" t="s">
        <v>461</v>
      </c>
      <c r="AL640" s="38"/>
      <c r="AM640" s="38" t="str">
        <f t="shared" si="732"/>
        <v>#REF!</v>
      </c>
      <c r="AN640" s="38" t="str">
        <f t="shared" si="638"/>
        <v>#REF!</v>
      </c>
      <c r="AO640" s="42">
        <v>2319819.0</v>
      </c>
      <c r="AP640" s="215" t="b">
        <f t="shared" si="639"/>
        <v>1</v>
      </c>
      <c r="AQ640" s="211"/>
      <c r="AR640" s="216">
        <f t="shared" si="697"/>
        <v>0</v>
      </c>
      <c r="AS640" s="217">
        <f t="shared" si="698"/>
        <v>0</v>
      </c>
      <c r="AT640" s="218">
        <f t="shared" si="699"/>
        <v>0</v>
      </c>
      <c r="AU640" s="453"/>
      <c r="AV640" s="46"/>
      <c r="AW640" s="46"/>
      <c r="AX640" s="46"/>
      <c r="AY640" s="46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56"/>
      <c r="BW640" s="56"/>
      <c r="BX640" s="56"/>
      <c r="BY640" s="56"/>
      <c r="BZ640" s="56"/>
      <c r="CA640" s="56"/>
      <c r="CB640" s="56"/>
      <c r="CC640" s="56"/>
      <c r="CD640" s="56"/>
    </row>
    <row r="641" ht="22.5" customHeight="1">
      <c r="A641" s="170">
        <f t="shared" si="12"/>
        <v>636</v>
      </c>
      <c r="B641" s="173" t="s">
        <v>3148</v>
      </c>
      <c r="C641" s="182" t="str">
        <f t="array" ref="C641">_xlfn.XLOOKUP(G641,DATABASE!$A$2:$A$806,DATABASE!$B$2:$B$806)</f>
        <v>Capem Besuki</v>
      </c>
      <c r="D641" s="184" t="str">
        <f t="array" ref="D641">_xlfn.XLOOKUP(G641,DATABASE!$A$2:$A$808,DATABASE!$C$2:$C$808)</f>
        <v>CAPEM</v>
      </c>
      <c r="E641" s="184" t="s">
        <v>351</v>
      </c>
      <c r="F641" s="184" t="s">
        <v>243</v>
      </c>
      <c r="G641" s="184" t="s">
        <v>1003</v>
      </c>
      <c r="H641" s="184">
        <v>202512.0</v>
      </c>
      <c r="I641" s="184" t="s">
        <v>753</v>
      </c>
      <c r="J641" s="182"/>
      <c r="K641" s="184"/>
      <c r="L641" s="294" t="s">
        <v>1005</v>
      </c>
      <c r="M641" s="303">
        <v>42167.0</v>
      </c>
      <c r="N641" s="191"/>
      <c r="O641" s="192">
        <v>17.72</v>
      </c>
      <c r="P641" s="194"/>
      <c r="Q641" s="195">
        <f t="shared" ref="Q641:R641" si="733">(O641*24*3600*30/8)/100000</f>
        <v>57.4128</v>
      </c>
      <c r="R641" s="195">
        <f t="shared" si="733"/>
        <v>0</v>
      </c>
      <c r="S641" s="200">
        <v>0.0</v>
      </c>
      <c r="T641" s="201">
        <f t="shared" si="633"/>
        <v>1</v>
      </c>
      <c r="U641" s="201">
        <v>0.99</v>
      </c>
      <c r="V641" s="182">
        <v>720.0</v>
      </c>
      <c r="W641" s="182">
        <f t="shared" si="634"/>
        <v>0</v>
      </c>
      <c r="X641" s="203" t="s">
        <v>291</v>
      </c>
      <c r="Y641" s="204">
        <v>2792792.0</v>
      </c>
      <c r="Z641" s="182"/>
      <c r="AA641" s="182"/>
      <c r="AB641" s="182"/>
      <c r="AC641" s="182"/>
      <c r="AD641" s="182"/>
      <c r="AE641" s="206">
        <f t="shared" si="635"/>
        <v>2792792</v>
      </c>
      <c r="AF641" s="207">
        <f t="shared" si="636"/>
        <v>2792792</v>
      </c>
      <c r="AG641" s="184"/>
      <c r="AH641" s="184" t="s">
        <v>276</v>
      </c>
      <c r="AI641" s="184"/>
      <c r="AJ641" s="390" t="s">
        <v>1003</v>
      </c>
      <c r="AK641" s="38" t="s">
        <v>753</v>
      </c>
      <c r="AL641" s="38"/>
      <c r="AM641" s="38" t="str">
        <f t="shared" si="732"/>
        <v>#REF!</v>
      </c>
      <c r="AN641" s="38" t="str">
        <f t="shared" si="638"/>
        <v>#REF!</v>
      </c>
      <c r="AO641" s="42">
        <v>2792792.0</v>
      </c>
      <c r="AP641" s="215" t="b">
        <f t="shared" si="639"/>
        <v>1</v>
      </c>
      <c r="AQ641" s="211"/>
      <c r="AR641" s="216">
        <f t="shared" si="697"/>
        <v>0</v>
      </c>
      <c r="AS641" s="217">
        <f t="shared" si="698"/>
        <v>0</v>
      </c>
      <c r="AT641" s="218">
        <f t="shared" si="699"/>
        <v>0</v>
      </c>
      <c r="AU641" s="453"/>
      <c r="AV641" s="46"/>
      <c r="AW641" s="46"/>
      <c r="AX641" s="46"/>
      <c r="AY641" s="46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5"/>
      <c r="BU641" s="35"/>
      <c r="BV641" s="56"/>
      <c r="BW641" s="56"/>
      <c r="BX641" s="56"/>
      <c r="BY641" s="56"/>
      <c r="BZ641" s="56"/>
      <c r="CA641" s="56"/>
      <c r="CB641" s="56"/>
      <c r="CC641" s="56"/>
      <c r="CD641" s="56"/>
    </row>
    <row r="642" ht="22.5" customHeight="1">
      <c r="A642" s="170">
        <f t="shared" si="12"/>
        <v>637</v>
      </c>
      <c r="B642" s="173" t="s">
        <v>3148</v>
      </c>
      <c r="C642" s="182" t="str">
        <f t="array" ref="C642">_xlfn.XLOOKUP(G642,DATABASE!$A$2:$A$806,DATABASE!$B$2:$B$806)</f>
        <v>Payment Point RSUD Besuki Jl.Olahraga 55,Kec Besuki,Kab Situbondo</v>
      </c>
      <c r="D642" s="184" t="str">
        <f t="array" ref="D642">_xlfn.XLOOKUP(G642,DATABASE!$A$2:$A$808,DATABASE!$C$2:$C$808)</f>
        <v>PAYMENT POINT</v>
      </c>
      <c r="E642" s="184" t="s">
        <v>351</v>
      </c>
      <c r="F642" s="184" t="s">
        <v>243</v>
      </c>
      <c r="G642" s="184" t="s">
        <v>2379</v>
      </c>
      <c r="H642" s="184">
        <v>202512.0</v>
      </c>
      <c r="I642" s="184" t="s">
        <v>461</v>
      </c>
      <c r="J642" s="182"/>
      <c r="K642" s="184"/>
      <c r="L642" s="294" t="s">
        <v>2381</v>
      </c>
      <c r="M642" s="303">
        <v>43712.0</v>
      </c>
      <c r="N642" s="191"/>
      <c r="O642" s="192">
        <v>0.05357000000000001</v>
      </c>
      <c r="P642" s="194"/>
      <c r="Q642" s="195">
        <f t="shared" ref="Q642:R642" si="734">(O642*24*3600*30/8)/100000</f>
        <v>0.1735668</v>
      </c>
      <c r="R642" s="195">
        <f t="shared" si="734"/>
        <v>0</v>
      </c>
      <c r="S642" s="200">
        <v>0.0</v>
      </c>
      <c r="T642" s="201">
        <f t="shared" si="633"/>
        <v>1</v>
      </c>
      <c r="U642" s="201">
        <v>0.99</v>
      </c>
      <c r="V642" s="182">
        <v>720.0</v>
      </c>
      <c r="W642" s="182">
        <f t="shared" si="634"/>
        <v>0</v>
      </c>
      <c r="X642" s="203" t="s">
        <v>291</v>
      </c>
      <c r="Y642" s="204">
        <v>2319819.0</v>
      </c>
      <c r="Z642" s="182"/>
      <c r="AA642" s="182"/>
      <c r="AB642" s="182"/>
      <c r="AC642" s="182"/>
      <c r="AD642" s="182"/>
      <c r="AE642" s="206">
        <f t="shared" si="635"/>
        <v>2319819</v>
      </c>
      <c r="AF642" s="207">
        <f t="shared" si="636"/>
        <v>2319819</v>
      </c>
      <c r="AG642" s="184"/>
      <c r="AH642" s="184"/>
      <c r="AI642" s="184"/>
      <c r="AJ642" s="390" t="s">
        <v>2379</v>
      </c>
      <c r="AK642" s="38" t="s">
        <v>461</v>
      </c>
      <c r="AL642" s="38"/>
      <c r="AM642" s="41" t="s">
        <v>461</v>
      </c>
      <c r="AN642" s="38" t="b">
        <f t="shared" si="638"/>
        <v>1</v>
      </c>
      <c r="AO642" s="42">
        <v>2319819.0</v>
      </c>
      <c r="AP642" s="215" t="b">
        <f t="shared" si="639"/>
        <v>1</v>
      </c>
      <c r="AQ642" s="211"/>
      <c r="AR642" s="216">
        <f t="shared" si="697"/>
        <v>0</v>
      </c>
      <c r="AS642" s="217">
        <f t="shared" si="698"/>
        <v>0</v>
      </c>
      <c r="AT642" s="218">
        <f t="shared" si="699"/>
        <v>0</v>
      </c>
      <c r="AU642" s="453"/>
      <c r="AV642" s="46"/>
      <c r="AW642" s="46"/>
      <c r="AX642" s="46"/>
      <c r="AY642" s="46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5"/>
      <c r="BU642" s="35"/>
      <c r="BV642" s="56"/>
      <c r="BW642" s="56"/>
      <c r="BX642" s="56"/>
      <c r="BY642" s="56"/>
      <c r="BZ642" s="56"/>
      <c r="CA642" s="56"/>
      <c r="CB642" s="56"/>
      <c r="CC642" s="56"/>
      <c r="CD642" s="56"/>
    </row>
    <row r="643" ht="22.5" customHeight="1">
      <c r="A643" s="170">
        <f t="shared" si="12"/>
        <v>638</v>
      </c>
      <c r="B643" s="173" t="s">
        <v>3148</v>
      </c>
      <c r="C643" s="182" t="str">
        <f t="array" ref="C643">_xlfn.XLOOKUP(G643,DATABASE!$A$2:$A$806,DATABASE!$B$2:$B$806)</f>
        <v>ATM DPRD Kabupaten Situbondo, Jl. Kenanga No. 1, Kab. Situbondo</v>
      </c>
      <c r="D643" s="184" t="str">
        <f t="array" ref="D643">_xlfn.XLOOKUP(G643,DATABASE!$A$2:$A$808,DATABASE!$C$2:$C$808)</f>
        <v>ATM</v>
      </c>
      <c r="E643" s="184" t="s">
        <v>351</v>
      </c>
      <c r="F643" s="184" t="s">
        <v>243</v>
      </c>
      <c r="G643" s="184" t="s">
        <v>2414</v>
      </c>
      <c r="H643" s="184">
        <v>202512.0</v>
      </c>
      <c r="I643" s="184" t="s">
        <v>1258</v>
      </c>
      <c r="J643" s="182"/>
      <c r="K643" s="184"/>
      <c r="L643" s="294" t="s">
        <v>2416</v>
      </c>
      <c r="M643" s="303">
        <v>44143.0</v>
      </c>
      <c r="N643" s="191"/>
      <c r="O643" s="192">
        <v>2.34</v>
      </c>
      <c r="P643" s="194"/>
      <c r="Q643" s="195">
        <f t="shared" ref="Q643:R643" si="735">(O643*24*3600*30/8)/100000</f>
        <v>7.5816</v>
      </c>
      <c r="R643" s="195">
        <f t="shared" si="735"/>
        <v>0</v>
      </c>
      <c r="S643" s="200">
        <v>0.0</v>
      </c>
      <c r="T643" s="201">
        <f t="shared" si="633"/>
        <v>1</v>
      </c>
      <c r="U643" s="201">
        <v>0.99</v>
      </c>
      <c r="V643" s="182">
        <v>720.0</v>
      </c>
      <c r="W643" s="182">
        <f t="shared" si="634"/>
        <v>0</v>
      </c>
      <c r="X643" s="203" t="s">
        <v>291</v>
      </c>
      <c r="Y643" s="204">
        <v>1300000.0</v>
      </c>
      <c r="Z643" s="182"/>
      <c r="AA643" s="182"/>
      <c r="AB643" s="182"/>
      <c r="AC643" s="182"/>
      <c r="AD643" s="182"/>
      <c r="AE643" s="206">
        <f t="shared" si="635"/>
        <v>1300000</v>
      </c>
      <c r="AF643" s="207">
        <f t="shared" si="636"/>
        <v>1300000</v>
      </c>
      <c r="AG643" s="184"/>
      <c r="AH643" s="184"/>
      <c r="AI643" s="184"/>
      <c r="AJ643" s="390" t="s">
        <v>2414</v>
      </c>
      <c r="AK643" s="38" t="s">
        <v>1258</v>
      </c>
      <c r="AL643" s="38"/>
      <c r="AM643" s="41" t="s">
        <v>1258</v>
      </c>
      <c r="AN643" s="38" t="b">
        <f t="shared" si="638"/>
        <v>1</v>
      </c>
      <c r="AO643" s="42">
        <v>1300000.0</v>
      </c>
      <c r="AP643" s="215" t="b">
        <f t="shared" si="639"/>
        <v>1</v>
      </c>
      <c r="AQ643" s="211"/>
      <c r="AR643" s="216">
        <f t="shared" si="697"/>
        <v>0</v>
      </c>
      <c r="AS643" s="217">
        <f t="shared" si="698"/>
        <v>0</v>
      </c>
      <c r="AT643" s="218">
        <f t="shared" si="699"/>
        <v>0</v>
      </c>
      <c r="AU643" s="453"/>
      <c r="AV643" s="46"/>
      <c r="AW643" s="46"/>
      <c r="AX643" s="46"/>
      <c r="AY643" s="46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5"/>
      <c r="BU643" s="35"/>
      <c r="BV643" s="56"/>
      <c r="BW643" s="56"/>
      <c r="BX643" s="56"/>
      <c r="BY643" s="56"/>
      <c r="BZ643" s="56"/>
      <c r="CA643" s="56"/>
      <c r="CB643" s="56"/>
      <c r="CC643" s="56"/>
      <c r="CD643" s="56"/>
    </row>
    <row r="644" ht="22.5" customHeight="1">
      <c r="A644" s="170">
        <f t="shared" si="12"/>
        <v>639</v>
      </c>
      <c r="B644" s="173" t="s">
        <v>3148</v>
      </c>
      <c r="C644" s="182" t="str">
        <f t="array" ref="C644">_xlfn.XLOOKUP(G644,DATABASE!$A$2:$A$806,DATABASE!$B$2:$B$806)</f>
        <v>ATM Puskesmas Kapongan JL.Banyuwangi,Kab Situbondo</v>
      </c>
      <c r="D644" s="184" t="str">
        <f t="array" ref="D644">_xlfn.XLOOKUP(G644,DATABASE!$A$2:$A$808,DATABASE!$C$2:$C$808)</f>
        <v>ATM</v>
      </c>
      <c r="E644" s="184" t="s">
        <v>351</v>
      </c>
      <c r="F644" s="184" t="s">
        <v>243</v>
      </c>
      <c r="G644" s="184" t="s">
        <v>2431</v>
      </c>
      <c r="H644" s="184">
        <v>202512.0</v>
      </c>
      <c r="I644" s="184" t="s">
        <v>1258</v>
      </c>
      <c r="J644" s="182"/>
      <c r="K644" s="184"/>
      <c r="L644" s="294" t="s">
        <v>2433</v>
      </c>
      <c r="M644" s="295" t="s">
        <v>4302</v>
      </c>
      <c r="N644" s="191"/>
      <c r="O644" s="192">
        <v>2.31</v>
      </c>
      <c r="P644" s="194"/>
      <c r="Q644" s="195">
        <f t="shared" ref="Q644:R644" si="736">(O644*24*3600*30/8)/100000</f>
        <v>7.4844</v>
      </c>
      <c r="R644" s="195">
        <f t="shared" si="736"/>
        <v>0</v>
      </c>
      <c r="S644" s="200">
        <v>0.0</v>
      </c>
      <c r="T644" s="201">
        <f t="shared" si="633"/>
        <v>1</v>
      </c>
      <c r="U644" s="201">
        <v>0.99</v>
      </c>
      <c r="V644" s="182">
        <v>720.0</v>
      </c>
      <c r="W644" s="182">
        <f t="shared" si="634"/>
        <v>0</v>
      </c>
      <c r="X644" s="203" t="s">
        <v>291</v>
      </c>
      <c r="Y644" s="204">
        <v>1300000.0</v>
      </c>
      <c r="Z644" s="182"/>
      <c r="AA644" s="182"/>
      <c r="AB644" s="182"/>
      <c r="AC644" s="182"/>
      <c r="AD644" s="182"/>
      <c r="AE644" s="206">
        <f t="shared" si="635"/>
        <v>1300000</v>
      </c>
      <c r="AF644" s="207">
        <f t="shared" si="636"/>
        <v>1300000</v>
      </c>
      <c r="AG644" s="184"/>
      <c r="AH644" s="184"/>
      <c r="AI644" s="184"/>
      <c r="AJ644" s="390" t="s">
        <v>2431</v>
      </c>
      <c r="AK644" s="38" t="s">
        <v>1258</v>
      </c>
      <c r="AL644" s="38"/>
      <c r="AM644" s="41" t="s">
        <v>1258</v>
      </c>
      <c r="AN644" s="38" t="b">
        <f t="shared" si="638"/>
        <v>1</v>
      </c>
      <c r="AO644" s="42">
        <v>1300000.0</v>
      </c>
      <c r="AP644" s="215" t="b">
        <f t="shared" si="639"/>
        <v>1</v>
      </c>
      <c r="AQ644" s="211"/>
      <c r="AR644" s="216">
        <f t="shared" si="697"/>
        <v>0</v>
      </c>
      <c r="AS644" s="217">
        <f t="shared" si="698"/>
        <v>0</v>
      </c>
      <c r="AT644" s="218">
        <f t="shared" si="699"/>
        <v>0</v>
      </c>
      <c r="AU644" s="453"/>
      <c r="AV644" s="46"/>
      <c r="AW644" s="46"/>
      <c r="AX644" s="46"/>
      <c r="AY644" s="46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5"/>
      <c r="BU644" s="35"/>
      <c r="BV644" s="56"/>
      <c r="BW644" s="56"/>
      <c r="BX644" s="56"/>
      <c r="BY644" s="56"/>
      <c r="BZ644" s="56"/>
      <c r="CA644" s="56"/>
      <c r="CB644" s="56"/>
      <c r="CC644" s="56"/>
      <c r="CD644" s="56"/>
    </row>
    <row r="645" ht="22.5" customHeight="1">
      <c r="A645" s="170">
        <f t="shared" si="12"/>
        <v>640</v>
      </c>
      <c r="B645" s="173" t="s">
        <v>3148</v>
      </c>
      <c r="C645" s="182" t="str">
        <f t="array" ref="C645">_xlfn.XLOOKUP(G645,DATABASE!$A$2:$A$806,DATABASE!$B$2:$B$806)</f>
        <v>ATM RSUD Asembagus JLRy Banyuwangi Kab Situbondo</v>
      </c>
      <c r="D645" s="184" t="str">
        <f t="array" ref="D645">_xlfn.XLOOKUP(G645,DATABASE!$A$2:$A$808,DATABASE!$C$2:$C$808)</f>
        <v>ATM</v>
      </c>
      <c r="E645" s="184" t="s">
        <v>351</v>
      </c>
      <c r="F645" s="184" t="s">
        <v>243</v>
      </c>
      <c r="G645" s="184" t="s">
        <v>2428</v>
      </c>
      <c r="H645" s="184">
        <v>202512.0</v>
      </c>
      <c r="I645" s="184" t="s">
        <v>1258</v>
      </c>
      <c r="J645" s="182"/>
      <c r="K645" s="184"/>
      <c r="L645" s="294" t="s">
        <v>2430</v>
      </c>
      <c r="M645" s="303">
        <v>44147.0</v>
      </c>
      <c r="N645" s="191"/>
      <c r="O645" s="192">
        <v>2.32</v>
      </c>
      <c r="P645" s="194"/>
      <c r="Q645" s="195">
        <f t="shared" ref="Q645:R645" si="737">(O645*24*3600*30/8)/100000</f>
        <v>7.5168</v>
      </c>
      <c r="R645" s="195">
        <f t="shared" si="737"/>
        <v>0</v>
      </c>
      <c r="S645" s="200">
        <v>0.0</v>
      </c>
      <c r="T645" s="201">
        <f t="shared" si="633"/>
        <v>1</v>
      </c>
      <c r="U645" s="201">
        <v>0.99</v>
      </c>
      <c r="V645" s="182">
        <v>720.0</v>
      </c>
      <c r="W645" s="182">
        <f t="shared" si="634"/>
        <v>0</v>
      </c>
      <c r="X645" s="203" t="s">
        <v>291</v>
      </c>
      <c r="Y645" s="204">
        <v>1300000.0</v>
      </c>
      <c r="Z645" s="182"/>
      <c r="AA645" s="182"/>
      <c r="AB645" s="182"/>
      <c r="AC645" s="182"/>
      <c r="AD645" s="182"/>
      <c r="AE645" s="206">
        <f t="shared" si="635"/>
        <v>1300000</v>
      </c>
      <c r="AF645" s="207">
        <f t="shared" si="636"/>
        <v>1300000</v>
      </c>
      <c r="AG645" s="184"/>
      <c r="AH645" s="184"/>
      <c r="AI645" s="184"/>
      <c r="AJ645" s="390" t="s">
        <v>2428</v>
      </c>
      <c r="AK645" s="38" t="s">
        <v>1258</v>
      </c>
      <c r="AL645" s="38"/>
      <c r="AM645" s="41" t="s">
        <v>1258</v>
      </c>
      <c r="AN645" s="38" t="b">
        <f t="shared" si="638"/>
        <v>1</v>
      </c>
      <c r="AO645" s="42">
        <v>1300000.0</v>
      </c>
      <c r="AP645" s="215" t="b">
        <f t="shared" si="639"/>
        <v>1</v>
      </c>
      <c r="AQ645" s="211"/>
      <c r="AR645" s="216">
        <f t="shared" si="697"/>
        <v>0</v>
      </c>
      <c r="AS645" s="217">
        <f t="shared" si="698"/>
        <v>0</v>
      </c>
      <c r="AT645" s="218">
        <f t="shared" si="699"/>
        <v>0</v>
      </c>
      <c r="AU645" s="453"/>
      <c r="AV645" s="46"/>
      <c r="AW645" s="46"/>
      <c r="AX645" s="46"/>
      <c r="AY645" s="46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5"/>
      <c r="BU645" s="35"/>
      <c r="BV645" s="56"/>
      <c r="BW645" s="56"/>
      <c r="BX645" s="56"/>
      <c r="BY645" s="56"/>
      <c r="BZ645" s="56"/>
      <c r="CA645" s="56"/>
      <c r="CB645" s="56"/>
      <c r="CC645" s="56"/>
      <c r="CD645" s="56"/>
    </row>
    <row r="646" ht="22.5" customHeight="1">
      <c r="A646" s="170">
        <f t="shared" si="12"/>
        <v>641</v>
      </c>
      <c r="B646" s="173" t="s">
        <v>3148</v>
      </c>
      <c r="C646" s="182" t="str">
        <f t="array" ref="C646">_xlfn.XLOOKUP(G646,DATABASE!$A$2:$A$806,DATABASE!$B$2:$B$806)</f>
        <v>ATM Kantor Kec. ATM Suboh, Situbondo</v>
      </c>
      <c r="D646" s="184" t="str">
        <f t="array" ref="D646">_xlfn.XLOOKUP(G646,DATABASE!$A$2:$A$808,DATABASE!$C$2:$C$808)</f>
        <v>ATM</v>
      </c>
      <c r="E646" s="184" t="s">
        <v>351</v>
      </c>
      <c r="F646" s="184" t="s">
        <v>243</v>
      </c>
      <c r="G646" s="184" t="s">
        <v>2531</v>
      </c>
      <c r="H646" s="184">
        <v>202512.0</v>
      </c>
      <c r="I646" s="184" t="s">
        <v>1258</v>
      </c>
      <c r="J646" s="182"/>
      <c r="K646" s="184"/>
      <c r="L646" s="294" t="s">
        <v>2533</v>
      </c>
      <c r="M646" s="295" t="s">
        <v>4320</v>
      </c>
      <c r="N646" s="191"/>
      <c r="O646" s="192">
        <v>0.97111</v>
      </c>
      <c r="P646" s="194"/>
      <c r="Q646" s="195">
        <f t="shared" ref="Q646:R646" si="738">(O646*24*3600*30/8)/100000</f>
        <v>3.1463964</v>
      </c>
      <c r="R646" s="195">
        <f t="shared" si="738"/>
        <v>0</v>
      </c>
      <c r="S646" s="200">
        <v>0.0</v>
      </c>
      <c r="T646" s="201">
        <f t="shared" si="633"/>
        <v>1</v>
      </c>
      <c r="U646" s="201">
        <v>0.99</v>
      </c>
      <c r="V646" s="182">
        <v>720.0</v>
      </c>
      <c r="W646" s="182">
        <f t="shared" si="634"/>
        <v>0</v>
      </c>
      <c r="X646" s="203" t="s">
        <v>291</v>
      </c>
      <c r="Y646" s="204">
        <v>1300000.0</v>
      </c>
      <c r="Z646" s="182"/>
      <c r="AA646" s="182"/>
      <c r="AB646" s="182"/>
      <c r="AC646" s="182"/>
      <c r="AD646" s="182"/>
      <c r="AE646" s="206">
        <f t="shared" si="635"/>
        <v>1300000</v>
      </c>
      <c r="AF646" s="207">
        <f t="shared" si="636"/>
        <v>1300000</v>
      </c>
      <c r="AG646" s="184"/>
      <c r="AH646" s="184"/>
      <c r="AI646" s="184"/>
      <c r="AJ646" s="390" t="s">
        <v>2531</v>
      </c>
      <c r="AK646" s="38" t="s">
        <v>1258</v>
      </c>
      <c r="AL646" s="38"/>
      <c r="AM646" s="41" t="s">
        <v>1258</v>
      </c>
      <c r="AN646" s="38" t="b">
        <f t="shared" si="638"/>
        <v>1</v>
      </c>
      <c r="AO646" s="42">
        <v>1300000.0</v>
      </c>
      <c r="AP646" s="215" t="b">
        <f t="shared" si="639"/>
        <v>1</v>
      </c>
      <c r="AQ646" s="211"/>
      <c r="AR646" s="216">
        <f t="shared" si="697"/>
        <v>0</v>
      </c>
      <c r="AS646" s="217">
        <f t="shared" si="698"/>
        <v>0</v>
      </c>
      <c r="AT646" s="218">
        <f t="shared" si="699"/>
        <v>0</v>
      </c>
      <c r="AU646" s="453"/>
      <c r="AV646" s="46"/>
      <c r="AW646" s="46"/>
      <c r="AX646" s="46"/>
      <c r="AY646" s="46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5"/>
      <c r="BU646" s="35"/>
      <c r="BV646" s="56"/>
      <c r="BW646" s="56"/>
      <c r="BX646" s="56"/>
      <c r="BY646" s="56"/>
      <c r="BZ646" s="56"/>
      <c r="CA646" s="56"/>
      <c r="CB646" s="56"/>
      <c r="CC646" s="56"/>
      <c r="CD646" s="56"/>
    </row>
    <row r="647" ht="22.5" customHeight="1">
      <c r="A647" s="170">
        <f t="shared" si="12"/>
        <v>642</v>
      </c>
      <c r="B647" s="173" t="s">
        <v>3148</v>
      </c>
      <c r="C647" s="182" t="str">
        <f t="array" ref="C647">_xlfn.XLOOKUP(G647,DATABASE!$A$2:$A$806,DATABASE!$B$2:$B$806)</f>
        <v>ATM Ponpes Salafiah 2 Situbondo, Ponpes KH. R. As'ad Syamsul Arifin, Situbondo</v>
      </c>
      <c r="D647" s="184" t="str">
        <f t="array" ref="D647">_xlfn.XLOOKUP(G647,DATABASE!$A$2:$A$808,DATABASE!$C$2:$C$808)</f>
        <v>ATM</v>
      </c>
      <c r="E647" s="184" t="s">
        <v>351</v>
      </c>
      <c r="F647" s="184" t="s">
        <v>243</v>
      </c>
      <c r="G647" s="184" t="s">
        <v>2581</v>
      </c>
      <c r="H647" s="184">
        <v>202512.0</v>
      </c>
      <c r="I647" s="184" t="s">
        <v>1258</v>
      </c>
      <c r="J647" s="182"/>
      <c r="K647" s="184"/>
      <c r="L647" s="294" t="s">
        <v>2583</v>
      </c>
      <c r="M647" s="303">
        <v>44714.0</v>
      </c>
      <c r="N647" s="191"/>
      <c r="O647" s="192">
        <v>1.16013</v>
      </c>
      <c r="P647" s="194"/>
      <c r="Q647" s="195">
        <f t="shared" ref="Q647:R647" si="739">(O647*24*3600*30/8)/100000</f>
        <v>3.7588212</v>
      </c>
      <c r="R647" s="195">
        <f t="shared" si="739"/>
        <v>0</v>
      </c>
      <c r="S647" s="200">
        <v>0.0</v>
      </c>
      <c r="T647" s="201">
        <f t="shared" si="633"/>
        <v>1</v>
      </c>
      <c r="U647" s="201">
        <v>0.99</v>
      </c>
      <c r="V647" s="182">
        <v>720.0</v>
      </c>
      <c r="W647" s="182">
        <f t="shared" si="634"/>
        <v>0</v>
      </c>
      <c r="X647" s="203" t="s">
        <v>291</v>
      </c>
      <c r="Y647" s="204">
        <v>1300000.0</v>
      </c>
      <c r="Z647" s="182"/>
      <c r="AA647" s="182"/>
      <c r="AB647" s="182"/>
      <c r="AC647" s="182"/>
      <c r="AD647" s="182"/>
      <c r="AE647" s="206">
        <f t="shared" si="635"/>
        <v>1300000</v>
      </c>
      <c r="AF647" s="207">
        <f t="shared" si="636"/>
        <v>1300000</v>
      </c>
      <c r="AG647" s="184"/>
      <c r="AH647" s="184"/>
      <c r="AI647" s="184"/>
      <c r="AJ647" s="390" t="s">
        <v>2581</v>
      </c>
      <c r="AK647" s="38" t="s">
        <v>1258</v>
      </c>
      <c r="AL647" s="38"/>
      <c r="AM647" s="41" t="s">
        <v>1258</v>
      </c>
      <c r="AN647" s="38" t="b">
        <f t="shared" si="638"/>
        <v>1</v>
      </c>
      <c r="AO647" s="42">
        <v>1300000.0</v>
      </c>
      <c r="AP647" s="215" t="b">
        <f t="shared" si="639"/>
        <v>1</v>
      </c>
      <c r="AQ647" s="211"/>
      <c r="AR647" s="216">
        <f t="shared" si="697"/>
        <v>0</v>
      </c>
      <c r="AS647" s="217">
        <f t="shared" si="698"/>
        <v>0</v>
      </c>
      <c r="AT647" s="218">
        <f t="shared" si="699"/>
        <v>0</v>
      </c>
      <c r="AU647" s="453"/>
      <c r="AV647" s="46"/>
      <c r="AW647" s="46"/>
      <c r="AX647" s="46"/>
      <c r="AY647" s="46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5"/>
      <c r="BU647" s="35"/>
      <c r="BV647" s="56"/>
      <c r="BW647" s="56"/>
      <c r="BX647" s="56"/>
      <c r="BY647" s="56"/>
      <c r="BZ647" s="56"/>
      <c r="CA647" s="56"/>
      <c r="CB647" s="56"/>
      <c r="CC647" s="56"/>
      <c r="CD647" s="56"/>
    </row>
    <row r="648" ht="22.5" customHeight="1">
      <c r="A648" s="170">
        <f t="shared" si="12"/>
        <v>643</v>
      </c>
      <c r="B648" s="173" t="s">
        <v>3148</v>
      </c>
      <c r="C648" s="182" t="str">
        <f t="array" ref="C648">_xlfn.XLOOKUP(G648,DATABASE!$A$2:$A$806,DATABASE!$B$2:$B$806)</f>
        <v>ATM Korpri Mart Situbondo, Jl.Basuki Rahmat, Situbondo</v>
      </c>
      <c r="D648" s="184" t="str">
        <f t="array" ref="D648">_xlfn.XLOOKUP(G648,DATABASE!$A$2:$A$808,DATABASE!$C$2:$C$808)</f>
        <v>ATM</v>
      </c>
      <c r="E648" s="184" t="s">
        <v>351</v>
      </c>
      <c r="F648" s="184" t="s">
        <v>243</v>
      </c>
      <c r="G648" s="184" t="s">
        <v>2618</v>
      </c>
      <c r="H648" s="184">
        <v>202512.0</v>
      </c>
      <c r="I648" s="184" t="s">
        <v>1258</v>
      </c>
      <c r="J648" s="182"/>
      <c r="K648" s="184"/>
      <c r="L648" s="294" t="s">
        <v>2620</v>
      </c>
      <c r="M648" s="303">
        <v>44897.0</v>
      </c>
      <c r="N648" s="191"/>
      <c r="O648" s="192">
        <v>1.00308</v>
      </c>
      <c r="P648" s="194"/>
      <c r="Q648" s="195">
        <f t="shared" ref="Q648:R648" si="740">(O648*24*3600*30/8)/100000</f>
        <v>3.2499792</v>
      </c>
      <c r="R648" s="195">
        <f t="shared" si="740"/>
        <v>0</v>
      </c>
      <c r="S648" s="200">
        <v>0.0</v>
      </c>
      <c r="T648" s="201">
        <f t="shared" si="633"/>
        <v>1</v>
      </c>
      <c r="U648" s="201">
        <v>0.99</v>
      </c>
      <c r="V648" s="182">
        <v>720.0</v>
      </c>
      <c r="W648" s="182">
        <f t="shared" si="634"/>
        <v>0</v>
      </c>
      <c r="X648" s="203" t="s">
        <v>291</v>
      </c>
      <c r="Y648" s="204">
        <v>1300000.0</v>
      </c>
      <c r="Z648" s="182"/>
      <c r="AA648" s="182"/>
      <c r="AB648" s="182"/>
      <c r="AC648" s="182"/>
      <c r="AD648" s="182"/>
      <c r="AE648" s="206">
        <f t="shared" si="635"/>
        <v>1300000</v>
      </c>
      <c r="AF648" s="207">
        <f t="shared" si="636"/>
        <v>1300000</v>
      </c>
      <c r="AG648" s="184"/>
      <c r="AH648" s="184"/>
      <c r="AI648" s="184"/>
      <c r="AJ648" s="390" t="s">
        <v>2618</v>
      </c>
      <c r="AK648" s="38" t="s">
        <v>1258</v>
      </c>
      <c r="AL648" s="38"/>
      <c r="AM648" s="41" t="s">
        <v>1258</v>
      </c>
      <c r="AN648" s="38" t="b">
        <f t="shared" si="638"/>
        <v>1</v>
      </c>
      <c r="AO648" s="42">
        <v>1300000.0</v>
      </c>
      <c r="AP648" s="215" t="b">
        <f t="shared" si="639"/>
        <v>1</v>
      </c>
      <c r="AQ648" s="211"/>
      <c r="AR648" s="216">
        <f t="shared" si="697"/>
        <v>0</v>
      </c>
      <c r="AS648" s="217">
        <f t="shared" si="698"/>
        <v>0</v>
      </c>
      <c r="AT648" s="218">
        <f t="shared" si="699"/>
        <v>0</v>
      </c>
      <c r="AU648" s="453"/>
      <c r="AV648" s="46"/>
      <c r="AW648" s="46"/>
      <c r="AX648" s="46"/>
      <c r="AY648" s="46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5"/>
      <c r="BU648" s="35"/>
      <c r="BV648" s="56"/>
      <c r="BW648" s="56"/>
      <c r="BX648" s="56"/>
      <c r="BY648" s="56"/>
      <c r="BZ648" s="56"/>
      <c r="CA648" s="56"/>
      <c r="CB648" s="56"/>
      <c r="CC648" s="56"/>
      <c r="CD648" s="56"/>
    </row>
    <row r="649" ht="22.5" customHeight="1">
      <c r="A649" s="170">
        <f t="shared" si="12"/>
        <v>644</v>
      </c>
      <c r="B649" s="173" t="s">
        <v>3148</v>
      </c>
      <c r="C649" s="182" t="str">
        <f t="array" ref="C649">_xlfn.XLOOKUP(G649,DATABASE!$A$2:$A$806,DATABASE!$B$2:$B$806)</f>
        <v>CRM Banyuglugur, Raya Kalianget Krajan Banyuglugur, Situbondo</v>
      </c>
      <c r="D649" s="184" t="str">
        <f t="array" ref="D649">_xlfn.XLOOKUP(G649,DATABASE!$A$2:$A$808,DATABASE!$C$2:$C$808)</f>
        <v>CRM</v>
      </c>
      <c r="E649" s="184" t="s">
        <v>351</v>
      </c>
      <c r="F649" s="184" t="s">
        <v>243</v>
      </c>
      <c r="G649" s="184" t="s">
        <v>492</v>
      </c>
      <c r="H649" s="184">
        <v>202512.0</v>
      </c>
      <c r="I649" s="184" t="s">
        <v>1258</v>
      </c>
      <c r="J649" s="182"/>
      <c r="K649" s="184"/>
      <c r="L649" s="294" t="s">
        <v>494</v>
      </c>
      <c r="M649" s="303">
        <v>44994.0</v>
      </c>
      <c r="N649" s="191"/>
      <c r="O649" s="192">
        <v>0.9799199999999999</v>
      </c>
      <c r="P649" s="194"/>
      <c r="Q649" s="195">
        <f t="shared" ref="Q649:R649" si="741">(O649*24*3600*30/8)/100000</f>
        <v>3.1749408</v>
      </c>
      <c r="R649" s="195">
        <f t="shared" si="741"/>
        <v>0</v>
      </c>
      <c r="S649" s="200">
        <v>0.0</v>
      </c>
      <c r="T649" s="201">
        <f t="shared" si="633"/>
        <v>1</v>
      </c>
      <c r="U649" s="201">
        <v>0.99</v>
      </c>
      <c r="V649" s="182">
        <v>720.0</v>
      </c>
      <c r="W649" s="182">
        <f t="shared" si="634"/>
        <v>0</v>
      </c>
      <c r="X649" s="203" t="s">
        <v>291</v>
      </c>
      <c r="Y649" s="204">
        <v>1300000.0</v>
      </c>
      <c r="Z649" s="182"/>
      <c r="AA649" s="182"/>
      <c r="AB649" s="182"/>
      <c r="AC649" s="182"/>
      <c r="AD649" s="182"/>
      <c r="AE649" s="206">
        <f t="shared" si="635"/>
        <v>1300000</v>
      </c>
      <c r="AF649" s="207">
        <f t="shared" si="636"/>
        <v>1300000</v>
      </c>
      <c r="AG649" s="184"/>
      <c r="AH649" s="184"/>
      <c r="AI649" s="184"/>
      <c r="AJ649" s="390" t="s">
        <v>492</v>
      </c>
      <c r="AK649" s="38" t="s">
        <v>1258</v>
      </c>
      <c r="AL649" s="38"/>
      <c r="AM649" s="41" t="s">
        <v>1258</v>
      </c>
      <c r="AN649" s="38" t="b">
        <f t="shared" si="638"/>
        <v>1</v>
      </c>
      <c r="AO649" s="42">
        <v>1300000.0</v>
      </c>
      <c r="AP649" s="215" t="b">
        <f t="shared" si="639"/>
        <v>1</v>
      </c>
      <c r="AQ649" s="211"/>
      <c r="AR649" s="216">
        <f t="shared" si="697"/>
        <v>0</v>
      </c>
      <c r="AS649" s="217">
        <f t="shared" si="698"/>
        <v>0</v>
      </c>
      <c r="AT649" s="218">
        <f t="shared" si="699"/>
        <v>0</v>
      </c>
      <c r="AU649" s="453"/>
      <c r="AV649" s="46"/>
      <c r="AW649" s="46"/>
      <c r="AX649" s="46"/>
      <c r="AY649" s="46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35"/>
      <c r="BU649" s="35"/>
      <c r="BV649" s="56"/>
      <c r="BW649" s="56"/>
      <c r="BX649" s="56"/>
      <c r="BY649" s="56"/>
      <c r="BZ649" s="56"/>
      <c r="CA649" s="56"/>
      <c r="CB649" s="56"/>
      <c r="CC649" s="56"/>
      <c r="CD649" s="56"/>
    </row>
    <row r="650" ht="22.5" customHeight="1">
      <c r="A650" s="170">
        <f t="shared" si="12"/>
        <v>645</v>
      </c>
      <c r="B650" s="173" t="s">
        <v>3148</v>
      </c>
      <c r="C650" s="182" t="str">
        <f t="array" ref="C650">_xlfn.XLOOKUP(G650,DATABASE!$A$2:$A$806,DATABASE!$B$2:$B$806)</f>
        <v>ATM Univ Abdurachman Saleh, Jl.PB Sudirman No 7, Situbondo</v>
      </c>
      <c r="D650" s="184" t="str">
        <f t="array" ref="D650">_xlfn.XLOOKUP(G650,DATABASE!$A$2:$A$808,DATABASE!$C$2:$C$808)</f>
        <v>ATM</v>
      </c>
      <c r="E650" s="184" t="s">
        <v>351</v>
      </c>
      <c r="F650" s="184" t="s">
        <v>243</v>
      </c>
      <c r="G650" s="184" t="s">
        <v>495</v>
      </c>
      <c r="H650" s="184">
        <v>202512.0</v>
      </c>
      <c r="I650" s="184" t="s">
        <v>1258</v>
      </c>
      <c r="J650" s="182"/>
      <c r="K650" s="184"/>
      <c r="L650" s="294" t="s">
        <v>497</v>
      </c>
      <c r="M650" s="303">
        <v>44897.0</v>
      </c>
      <c r="N650" s="191"/>
      <c r="O650" s="192">
        <v>0.86002</v>
      </c>
      <c r="P650" s="194"/>
      <c r="Q650" s="195">
        <f t="shared" ref="Q650:R650" si="742">(O650*24*3600*30/8)/100000</f>
        <v>2.7864648</v>
      </c>
      <c r="R650" s="195">
        <f t="shared" si="742"/>
        <v>0</v>
      </c>
      <c r="S650" s="200">
        <v>0.0</v>
      </c>
      <c r="T650" s="201">
        <f t="shared" si="633"/>
        <v>1</v>
      </c>
      <c r="U650" s="201">
        <v>0.99</v>
      </c>
      <c r="V650" s="182">
        <v>720.0</v>
      </c>
      <c r="W650" s="182">
        <f t="shared" si="634"/>
        <v>0</v>
      </c>
      <c r="X650" s="203" t="s">
        <v>291</v>
      </c>
      <c r="Y650" s="204">
        <v>1300000.0</v>
      </c>
      <c r="Z650" s="182"/>
      <c r="AA650" s="182"/>
      <c r="AB650" s="182"/>
      <c r="AC650" s="182"/>
      <c r="AD650" s="182"/>
      <c r="AE650" s="206">
        <f t="shared" si="635"/>
        <v>1300000</v>
      </c>
      <c r="AF650" s="207">
        <f t="shared" si="636"/>
        <v>1300000</v>
      </c>
      <c r="AG650" s="184"/>
      <c r="AH650" s="184"/>
      <c r="AI650" s="184"/>
      <c r="AJ650" s="390" t="s">
        <v>495</v>
      </c>
      <c r="AK650" s="38" t="s">
        <v>1258</v>
      </c>
      <c r="AL650" s="38"/>
      <c r="AM650" s="41" t="s">
        <v>1258</v>
      </c>
      <c r="AN650" s="38" t="b">
        <f t="shared" si="638"/>
        <v>1</v>
      </c>
      <c r="AO650" s="42">
        <v>1300000.0</v>
      </c>
      <c r="AP650" s="215" t="b">
        <f t="shared" si="639"/>
        <v>1</v>
      </c>
      <c r="AQ650" s="211"/>
      <c r="AR650" s="216">
        <f t="shared" si="697"/>
        <v>0</v>
      </c>
      <c r="AS650" s="217">
        <f t="shared" si="698"/>
        <v>0</v>
      </c>
      <c r="AT650" s="218">
        <f t="shared" si="699"/>
        <v>0</v>
      </c>
      <c r="AU650" s="453"/>
      <c r="AV650" s="46"/>
      <c r="AW650" s="46"/>
      <c r="AX650" s="46"/>
      <c r="AY650" s="46"/>
      <c r="AZ650" s="35"/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5"/>
      <c r="BU650" s="35"/>
      <c r="BV650" s="56"/>
      <c r="BW650" s="56"/>
      <c r="BX650" s="56"/>
      <c r="BY650" s="56"/>
      <c r="BZ650" s="56"/>
      <c r="CA650" s="56"/>
      <c r="CB650" s="56"/>
      <c r="CC650" s="56"/>
      <c r="CD650" s="56"/>
    </row>
    <row r="651" ht="22.5" customHeight="1">
      <c r="A651" s="170">
        <f t="shared" si="12"/>
        <v>646</v>
      </c>
      <c r="B651" s="173" t="s">
        <v>3168</v>
      </c>
      <c r="C651" s="182" t="str">
        <f t="array" ref="C651">_xlfn.XLOOKUP(G651,DATABASE!$A$2:$A$806,DATABASE!$B$2:$B$806)</f>
        <v>Cabang Bondowoso</v>
      </c>
      <c r="D651" s="184" t="str">
        <f t="array" ref="D651">_xlfn.XLOOKUP(G651,DATABASE!$A$2:$A$808,DATABASE!$C$2:$C$808)</f>
        <v>CABANG</v>
      </c>
      <c r="E651" s="184" t="s">
        <v>351</v>
      </c>
      <c r="F651" s="184" t="s">
        <v>243</v>
      </c>
      <c r="G651" s="184" t="s">
        <v>844</v>
      </c>
      <c r="H651" s="184">
        <v>202512.0</v>
      </c>
      <c r="I651" s="184" t="s">
        <v>575</v>
      </c>
      <c r="J651" s="182"/>
      <c r="K651" s="184"/>
      <c r="L651" s="294" t="s">
        <v>846</v>
      </c>
      <c r="M651" s="295" t="s">
        <v>1877</v>
      </c>
      <c r="N651" s="191"/>
      <c r="O651" s="192">
        <v>0.26305</v>
      </c>
      <c r="P651" s="194"/>
      <c r="Q651" s="195">
        <f t="shared" ref="Q651:R651" si="743">(O651*24*3600*30/8)/100000</f>
        <v>0.852282</v>
      </c>
      <c r="R651" s="195">
        <f t="shared" si="743"/>
        <v>0</v>
      </c>
      <c r="S651" s="200">
        <v>0.0</v>
      </c>
      <c r="T651" s="201">
        <f t="shared" si="633"/>
        <v>1</v>
      </c>
      <c r="U651" s="201">
        <v>0.99</v>
      </c>
      <c r="V651" s="182">
        <v>720.0</v>
      </c>
      <c r="W651" s="182">
        <f t="shared" si="634"/>
        <v>0</v>
      </c>
      <c r="X651" s="203" t="s">
        <v>291</v>
      </c>
      <c r="Y651" s="204">
        <v>3671171.0</v>
      </c>
      <c r="Z651" s="182"/>
      <c r="AA651" s="182"/>
      <c r="AB651" s="182"/>
      <c r="AC651" s="182"/>
      <c r="AD651" s="182"/>
      <c r="AE651" s="206">
        <f t="shared" si="635"/>
        <v>3671171</v>
      </c>
      <c r="AF651" s="207">
        <f t="shared" si="636"/>
        <v>3671171</v>
      </c>
      <c r="AG651" s="184"/>
      <c r="AH651" s="184"/>
      <c r="AI651" s="184"/>
      <c r="AJ651" s="390" t="s">
        <v>844</v>
      </c>
      <c r="AK651" s="38" t="s">
        <v>575</v>
      </c>
      <c r="AL651" s="38"/>
      <c r="AM651" s="38" t="str">
        <f t="shared" ref="AM651:AM659" si="745">VLOOKUP(AJ651,'[1]Master Jaringan Des 2025(792)'!$D$2:$E$795,2,0)</f>
        <v>#REF!</v>
      </c>
      <c r="AN651" s="38" t="str">
        <f t="shared" si="638"/>
        <v>#REF!</v>
      </c>
      <c r="AO651" s="42">
        <v>3671171.0</v>
      </c>
      <c r="AP651" s="215" t="b">
        <f t="shared" si="639"/>
        <v>1</v>
      </c>
      <c r="AQ651" s="211"/>
      <c r="AR651" s="216">
        <f t="shared" si="697"/>
        <v>0</v>
      </c>
      <c r="AS651" s="217">
        <f t="shared" si="698"/>
        <v>0</v>
      </c>
      <c r="AT651" s="218">
        <f t="shared" si="699"/>
        <v>0</v>
      </c>
      <c r="AU651" s="453"/>
      <c r="AV651" s="46"/>
      <c r="AW651" s="46"/>
      <c r="AX651" s="46"/>
      <c r="AY651" s="46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5"/>
      <c r="BU651" s="35"/>
      <c r="BV651" s="56"/>
      <c r="BW651" s="56"/>
      <c r="BX651" s="56"/>
      <c r="BY651" s="56"/>
      <c r="BZ651" s="56"/>
      <c r="CA651" s="56"/>
      <c r="CB651" s="56"/>
      <c r="CC651" s="56"/>
      <c r="CD651" s="56"/>
    </row>
    <row r="652" ht="22.5" customHeight="1">
      <c r="A652" s="170">
        <f t="shared" si="12"/>
        <v>647</v>
      </c>
      <c r="B652" s="173" t="s">
        <v>3168</v>
      </c>
      <c r="C652" s="182" t="str">
        <f t="array" ref="C652">_xlfn.XLOOKUP(G652,DATABASE!$A$2:$A$806,DATABASE!$B$2:$B$806)</f>
        <v>Capem Prajekan, Jl. Raya Prajekan 16</v>
      </c>
      <c r="D652" s="184" t="str">
        <f t="array" ref="D652">_xlfn.XLOOKUP(G652,DATABASE!$A$2:$A$808,DATABASE!$C$2:$C$808)</f>
        <v>CAPEM</v>
      </c>
      <c r="E652" s="184" t="s">
        <v>351</v>
      </c>
      <c r="F652" s="184" t="s">
        <v>243</v>
      </c>
      <c r="G652" s="184" t="s">
        <v>1087</v>
      </c>
      <c r="H652" s="184">
        <v>202512.0</v>
      </c>
      <c r="I652" s="184" t="s">
        <v>753</v>
      </c>
      <c r="J652" s="182"/>
      <c r="K652" s="184"/>
      <c r="L652" s="294" t="s">
        <v>1089</v>
      </c>
      <c r="M652" s="303">
        <v>42156.0</v>
      </c>
      <c r="N652" s="191"/>
      <c r="O652" s="192">
        <v>21.24</v>
      </c>
      <c r="P652" s="194"/>
      <c r="Q652" s="195">
        <f t="shared" ref="Q652:R652" si="744">(O652*24*3600*30/8)/100000</f>
        <v>68.8176</v>
      </c>
      <c r="R652" s="195">
        <f t="shared" si="744"/>
        <v>0</v>
      </c>
      <c r="S652" s="200">
        <v>0.0</v>
      </c>
      <c r="T652" s="201">
        <f t="shared" si="633"/>
        <v>1</v>
      </c>
      <c r="U652" s="201">
        <v>0.99</v>
      </c>
      <c r="V652" s="182">
        <v>720.0</v>
      </c>
      <c r="W652" s="182">
        <f t="shared" si="634"/>
        <v>0</v>
      </c>
      <c r="X652" s="203" t="s">
        <v>291</v>
      </c>
      <c r="Y652" s="204">
        <v>2792792.0</v>
      </c>
      <c r="Z652" s="182"/>
      <c r="AA652" s="182"/>
      <c r="AB652" s="182"/>
      <c r="AC652" s="182"/>
      <c r="AD652" s="182"/>
      <c r="AE652" s="206">
        <f t="shared" si="635"/>
        <v>2792792</v>
      </c>
      <c r="AF652" s="207">
        <f t="shared" si="636"/>
        <v>2792792</v>
      </c>
      <c r="AG652" s="207">
        <v>3.3468642E7</v>
      </c>
      <c r="AH652" s="184"/>
      <c r="AI652" s="184"/>
      <c r="AJ652" s="390" t="s">
        <v>1087</v>
      </c>
      <c r="AK652" s="38" t="s">
        <v>753</v>
      </c>
      <c r="AL652" s="38"/>
      <c r="AM652" s="38" t="str">
        <f t="shared" si="745"/>
        <v>#REF!</v>
      </c>
      <c r="AN652" s="38" t="str">
        <f t="shared" si="638"/>
        <v>#REF!</v>
      </c>
      <c r="AO652" s="42">
        <v>2792792.0</v>
      </c>
      <c r="AP652" s="215" t="b">
        <f t="shared" si="639"/>
        <v>1</v>
      </c>
      <c r="AQ652" s="211"/>
      <c r="AR652" s="216">
        <f t="shared" si="697"/>
        <v>0</v>
      </c>
      <c r="AS652" s="217">
        <f t="shared" si="698"/>
        <v>0</v>
      </c>
      <c r="AT652" s="218">
        <f t="shared" si="699"/>
        <v>0</v>
      </c>
      <c r="AU652" s="453"/>
      <c r="AV652" s="46"/>
      <c r="AW652" s="46"/>
      <c r="AX652" s="46"/>
      <c r="AY652" s="46"/>
      <c r="AZ652" s="35"/>
      <c r="BA652" s="35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35"/>
      <c r="BU652" s="35"/>
      <c r="BV652" s="56"/>
      <c r="BW652" s="56"/>
      <c r="BX652" s="56"/>
      <c r="BY652" s="56"/>
      <c r="BZ652" s="56"/>
      <c r="CA652" s="56"/>
      <c r="CB652" s="56"/>
      <c r="CC652" s="56"/>
      <c r="CD652" s="56"/>
    </row>
    <row r="653" ht="22.5" customHeight="1">
      <c r="A653" s="170">
        <f t="shared" si="12"/>
        <v>648</v>
      </c>
      <c r="B653" s="173" t="s">
        <v>3168</v>
      </c>
      <c r="C653" s="182" t="str">
        <f t="array" ref="C653">_xlfn.XLOOKUP(G653,DATABASE!$A$2:$A$806,DATABASE!$B$2:$B$806)</f>
        <v>Capem Wonosari, Jl. Raya Wonosari 324-325</v>
      </c>
      <c r="D653" s="184" t="str">
        <f t="array" ref="D653">_xlfn.XLOOKUP(G653,DATABASE!$A$2:$A$808,DATABASE!$C$2:$C$808)</f>
        <v>CAPEM</v>
      </c>
      <c r="E653" s="184" t="s">
        <v>351</v>
      </c>
      <c r="F653" s="184" t="s">
        <v>243</v>
      </c>
      <c r="G653" s="184" t="s">
        <v>1240</v>
      </c>
      <c r="H653" s="184">
        <v>202512.0</v>
      </c>
      <c r="I653" s="184" t="s">
        <v>753</v>
      </c>
      <c r="J653" s="182"/>
      <c r="K653" s="184"/>
      <c r="L653" s="294" t="s">
        <v>1242</v>
      </c>
      <c r="M653" s="295" t="s">
        <v>2912</v>
      </c>
      <c r="N653" s="191"/>
      <c r="O653" s="192">
        <v>15.98</v>
      </c>
      <c r="P653" s="194"/>
      <c r="Q653" s="195">
        <f t="shared" ref="Q653:R653" si="746">(O653*24*3600*30/8)/100000</f>
        <v>51.7752</v>
      </c>
      <c r="R653" s="195">
        <f t="shared" si="746"/>
        <v>0</v>
      </c>
      <c r="S653" s="200">
        <v>0.0</v>
      </c>
      <c r="T653" s="201">
        <f t="shared" si="633"/>
        <v>1</v>
      </c>
      <c r="U653" s="201">
        <v>0.99</v>
      </c>
      <c r="V653" s="182">
        <v>720.0</v>
      </c>
      <c r="W653" s="182">
        <f t="shared" si="634"/>
        <v>0</v>
      </c>
      <c r="X653" s="203" t="s">
        <v>291</v>
      </c>
      <c r="Y653" s="204">
        <v>2792792.0</v>
      </c>
      <c r="Z653" s="182"/>
      <c r="AA653" s="182"/>
      <c r="AB653" s="182"/>
      <c r="AC653" s="182"/>
      <c r="AD653" s="182"/>
      <c r="AE653" s="206">
        <f t="shared" si="635"/>
        <v>2792792</v>
      </c>
      <c r="AF653" s="207">
        <f t="shared" si="636"/>
        <v>2792792</v>
      </c>
      <c r="AG653" s="184"/>
      <c r="AH653" s="184"/>
      <c r="AI653" s="184"/>
      <c r="AJ653" s="390" t="s">
        <v>1240</v>
      </c>
      <c r="AK653" s="38" t="s">
        <v>753</v>
      </c>
      <c r="AL653" s="38"/>
      <c r="AM653" s="38" t="str">
        <f t="shared" si="745"/>
        <v>#REF!</v>
      </c>
      <c r="AN653" s="38" t="str">
        <f t="shared" si="638"/>
        <v>#REF!</v>
      </c>
      <c r="AO653" s="42">
        <v>2792792.0</v>
      </c>
      <c r="AP653" s="215" t="b">
        <f t="shared" si="639"/>
        <v>1</v>
      </c>
      <c r="AQ653" s="211"/>
      <c r="AR653" s="216">
        <f t="shared" si="697"/>
        <v>0</v>
      </c>
      <c r="AS653" s="217">
        <f t="shared" si="698"/>
        <v>0</v>
      </c>
      <c r="AT653" s="218">
        <f t="shared" si="699"/>
        <v>0</v>
      </c>
      <c r="AU653" s="453"/>
      <c r="AV653" s="46"/>
      <c r="AW653" s="46"/>
      <c r="AX653" s="46"/>
      <c r="AY653" s="46"/>
      <c r="AZ653" s="35"/>
      <c r="BA653" s="35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35"/>
      <c r="BU653" s="35"/>
      <c r="BV653" s="56"/>
      <c r="BW653" s="56"/>
      <c r="BX653" s="56"/>
      <c r="BY653" s="56"/>
      <c r="BZ653" s="56"/>
      <c r="CA653" s="56"/>
      <c r="CB653" s="56"/>
      <c r="CC653" s="56"/>
      <c r="CD653" s="56"/>
    </row>
    <row r="654" ht="22.5" customHeight="1">
      <c r="A654" s="170">
        <f t="shared" si="12"/>
        <v>649</v>
      </c>
      <c r="B654" s="173" t="s">
        <v>3168</v>
      </c>
      <c r="C654" s="182" t="str">
        <f t="array" ref="C654">_xlfn.XLOOKUP(G654,DATABASE!$A$2:$A$806,DATABASE!$B$2:$B$806)</f>
        <v>PBB Online DPPKA Jl. Letnan Karsono No 1, Bondowoso</v>
      </c>
      <c r="D654" s="184" t="str">
        <f t="array" ref="D654">_xlfn.XLOOKUP(G654,DATABASE!$A$2:$A$808,DATABASE!$C$2:$C$808)</f>
        <v>PBB</v>
      </c>
      <c r="E654" s="184" t="s">
        <v>351</v>
      </c>
      <c r="F654" s="184" t="s">
        <v>243</v>
      </c>
      <c r="G654" s="184" t="s">
        <v>771</v>
      </c>
      <c r="H654" s="184">
        <v>202512.0</v>
      </c>
      <c r="I654" s="184" t="s">
        <v>461</v>
      </c>
      <c r="J654" s="182"/>
      <c r="K654" s="184"/>
      <c r="L654" s="294" t="s">
        <v>773</v>
      </c>
      <c r="M654" s="295" t="s">
        <v>3386</v>
      </c>
      <c r="N654" s="191"/>
      <c r="O654" s="192">
        <v>3.86</v>
      </c>
      <c r="P654" s="194"/>
      <c r="Q654" s="195">
        <f t="shared" ref="Q654:R654" si="747">(O654*24*3600*30/8)/100000</f>
        <v>12.5064</v>
      </c>
      <c r="R654" s="195">
        <f t="shared" si="747"/>
        <v>0</v>
      </c>
      <c r="S654" s="200">
        <v>0.0</v>
      </c>
      <c r="T654" s="201">
        <f t="shared" si="633"/>
        <v>1</v>
      </c>
      <c r="U654" s="201">
        <v>0.99</v>
      </c>
      <c r="V654" s="182">
        <v>720.0</v>
      </c>
      <c r="W654" s="182">
        <f t="shared" si="634"/>
        <v>0</v>
      </c>
      <c r="X654" s="203" t="s">
        <v>291</v>
      </c>
      <c r="Y654" s="204">
        <v>2319819.0</v>
      </c>
      <c r="Z654" s="182"/>
      <c r="AA654" s="182"/>
      <c r="AB654" s="182"/>
      <c r="AC654" s="182"/>
      <c r="AD654" s="182"/>
      <c r="AE654" s="206">
        <f t="shared" si="635"/>
        <v>2319819</v>
      </c>
      <c r="AF654" s="207">
        <f t="shared" si="636"/>
        <v>2319819</v>
      </c>
      <c r="AG654" s="184"/>
      <c r="AH654" s="184"/>
      <c r="AI654" s="184"/>
      <c r="AJ654" s="390" t="s">
        <v>771</v>
      </c>
      <c r="AK654" s="38" t="s">
        <v>461</v>
      </c>
      <c r="AL654" s="38"/>
      <c r="AM654" s="38" t="str">
        <f t="shared" si="745"/>
        <v>#REF!</v>
      </c>
      <c r="AN654" s="38" t="str">
        <f t="shared" si="638"/>
        <v>#REF!</v>
      </c>
      <c r="AO654" s="42">
        <v>2319819.0</v>
      </c>
      <c r="AP654" s="215" t="b">
        <f t="shared" si="639"/>
        <v>1</v>
      </c>
      <c r="AQ654" s="211"/>
      <c r="AR654" s="216">
        <f t="shared" si="697"/>
        <v>0</v>
      </c>
      <c r="AS654" s="217">
        <f t="shared" si="698"/>
        <v>0</v>
      </c>
      <c r="AT654" s="218">
        <f t="shared" si="699"/>
        <v>0</v>
      </c>
      <c r="AU654" s="453"/>
      <c r="AV654" s="46"/>
      <c r="AW654" s="46"/>
      <c r="AX654" s="46"/>
      <c r="AY654" s="46"/>
      <c r="AZ654" s="35"/>
      <c r="BA654" s="35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35"/>
      <c r="BU654" s="35"/>
      <c r="BV654" s="56"/>
      <c r="BW654" s="56"/>
      <c r="BX654" s="56"/>
      <c r="BY654" s="56"/>
      <c r="BZ654" s="56"/>
      <c r="CA654" s="56"/>
      <c r="CB654" s="56"/>
      <c r="CC654" s="56"/>
      <c r="CD654" s="56"/>
    </row>
    <row r="655" ht="22.5" customHeight="1">
      <c r="A655" s="170">
        <f t="shared" si="12"/>
        <v>650</v>
      </c>
      <c r="B655" s="173" t="s">
        <v>3168</v>
      </c>
      <c r="C655" s="182" t="str">
        <f t="array" ref="C655">_xlfn.XLOOKUP(G655,DATABASE!$A$2:$A$806,DATABASE!$B$2:$B$806)</f>
        <v>Capem Maesan, Jl Raya Maesan No 1, Bondowoso</v>
      </c>
      <c r="D655" s="184" t="str">
        <f t="array" ref="D655">_xlfn.XLOOKUP(G655,DATABASE!$A$2:$A$808,DATABASE!$C$2:$C$808)</f>
        <v>CAPEM</v>
      </c>
      <c r="E655" s="184" t="s">
        <v>351</v>
      </c>
      <c r="F655" s="184" t="s">
        <v>243</v>
      </c>
      <c r="G655" s="184" t="s">
        <v>1236</v>
      </c>
      <c r="H655" s="184">
        <v>202512.0</v>
      </c>
      <c r="I655" s="184" t="s">
        <v>753</v>
      </c>
      <c r="J655" s="182"/>
      <c r="K655" s="184"/>
      <c r="L655" s="294" t="s">
        <v>1238</v>
      </c>
      <c r="M655" s="295" t="s">
        <v>4396</v>
      </c>
      <c r="N655" s="191"/>
      <c r="O655" s="192">
        <v>13.33</v>
      </c>
      <c r="P655" s="194"/>
      <c r="Q655" s="195">
        <f t="shared" ref="Q655:R655" si="748">(O655*24*3600*30/8)/100000</f>
        <v>43.1892</v>
      </c>
      <c r="R655" s="195">
        <f t="shared" si="748"/>
        <v>0</v>
      </c>
      <c r="S655" s="200">
        <v>0.0</v>
      </c>
      <c r="T655" s="201">
        <f t="shared" si="633"/>
        <v>1</v>
      </c>
      <c r="U655" s="201">
        <v>0.99</v>
      </c>
      <c r="V655" s="182">
        <v>720.0</v>
      </c>
      <c r="W655" s="182">
        <f t="shared" si="634"/>
        <v>0</v>
      </c>
      <c r="X655" s="203" t="s">
        <v>291</v>
      </c>
      <c r="Y655" s="204">
        <v>2792792.0</v>
      </c>
      <c r="Z655" s="182"/>
      <c r="AA655" s="182"/>
      <c r="AB655" s="182"/>
      <c r="AC655" s="182"/>
      <c r="AD655" s="182"/>
      <c r="AE655" s="206">
        <f t="shared" si="635"/>
        <v>2792792</v>
      </c>
      <c r="AF655" s="207">
        <f t="shared" si="636"/>
        <v>2792792</v>
      </c>
      <c r="AG655" s="184"/>
      <c r="AH655" s="184"/>
      <c r="AI655" s="184"/>
      <c r="AJ655" s="390" t="s">
        <v>1236</v>
      </c>
      <c r="AK655" s="38" t="s">
        <v>753</v>
      </c>
      <c r="AL655" s="38"/>
      <c r="AM655" s="38" t="str">
        <f t="shared" si="745"/>
        <v>#REF!</v>
      </c>
      <c r="AN655" s="38" t="str">
        <f t="shared" si="638"/>
        <v>#REF!</v>
      </c>
      <c r="AO655" s="42">
        <v>2792792.0</v>
      </c>
      <c r="AP655" s="215" t="b">
        <f t="shared" si="639"/>
        <v>1</v>
      </c>
      <c r="AQ655" s="211"/>
      <c r="AR655" s="216">
        <f t="shared" si="697"/>
        <v>0</v>
      </c>
      <c r="AS655" s="217">
        <f t="shared" si="698"/>
        <v>0</v>
      </c>
      <c r="AT655" s="218">
        <f t="shared" si="699"/>
        <v>0</v>
      </c>
      <c r="AU655" s="453"/>
      <c r="AV655" s="46"/>
      <c r="AW655" s="46"/>
      <c r="AX655" s="46"/>
      <c r="AY655" s="46"/>
      <c r="AZ655" s="35"/>
      <c r="BA655" s="35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35"/>
      <c r="BU655" s="35"/>
      <c r="BV655" s="56"/>
      <c r="BW655" s="56"/>
      <c r="BX655" s="56"/>
      <c r="BY655" s="56"/>
      <c r="BZ655" s="56"/>
      <c r="CA655" s="56"/>
      <c r="CB655" s="56"/>
      <c r="CC655" s="56"/>
      <c r="CD655" s="56"/>
    </row>
    <row r="656" ht="22.5" customHeight="1">
      <c r="A656" s="170">
        <f t="shared" si="12"/>
        <v>651</v>
      </c>
      <c r="B656" s="173" t="s">
        <v>3168</v>
      </c>
      <c r="C656" s="182" t="str">
        <f t="array" ref="C656">_xlfn.XLOOKUP(G656,DATABASE!$A$2:$A$806,DATABASE!$B$2:$B$806)</f>
        <v>Samsat Online Capem Wonosari, Jl. Raya Wonosari 231, Kec. Wonosari, Bondowoso</v>
      </c>
      <c r="D656" s="184" t="str">
        <f t="array" ref="D656">_xlfn.XLOOKUP(G656,DATABASE!$A$2:$A$808,DATABASE!$C$2:$C$808)</f>
        <v>SAMSAT ONLINE</v>
      </c>
      <c r="E656" s="184" t="s">
        <v>351</v>
      </c>
      <c r="F656" s="184" t="s">
        <v>243</v>
      </c>
      <c r="G656" s="184" t="s">
        <v>323</v>
      </c>
      <c r="H656" s="184">
        <v>202512.0</v>
      </c>
      <c r="I656" s="184" t="s">
        <v>480</v>
      </c>
      <c r="J656" s="182"/>
      <c r="K656" s="184"/>
      <c r="L656" s="294" t="s">
        <v>325</v>
      </c>
      <c r="M656" s="303">
        <v>42156.0</v>
      </c>
      <c r="N656" s="191"/>
      <c r="O656" s="192">
        <v>0.1089</v>
      </c>
      <c r="P656" s="194"/>
      <c r="Q656" s="195">
        <f t="shared" ref="Q656:R656" si="749">(O656*24*3600*30/8)/100000</f>
        <v>0.352836</v>
      </c>
      <c r="R656" s="195">
        <f t="shared" si="749"/>
        <v>0</v>
      </c>
      <c r="S656" s="200">
        <v>0.0</v>
      </c>
      <c r="T656" s="201">
        <f t="shared" si="633"/>
        <v>1</v>
      </c>
      <c r="U656" s="201">
        <v>0.99</v>
      </c>
      <c r="V656" s="182">
        <v>720.0</v>
      </c>
      <c r="W656" s="182">
        <f t="shared" si="634"/>
        <v>0</v>
      </c>
      <c r="X656" s="203" t="s">
        <v>291</v>
      </c>
      <c r="Y656" s="204">
        <v>1950000.0</v>
      </c>
      <c r="Z656" s="182"/>
      <c r="AA656" s="182"/>
      <c r="AB656" s="182"/>
      <c r="AC656" s="182"/>
      <c r="AD656" s="182"/>
      <c r="AE656" s="206">
        <f t="shared" si="635"/>
        <v>1950000</v>
      </c>
      <c r="AF656" s="207">
        <f t="shared" si="636"/>
        <v>1950000</v>
      </c>
      <c r="AG656" s="184"/>
      <c r="AH656" s="184"/>
      <c r="AI656" s="184"/>
      <c r="AJ656" s="390" t="s">
        <v>323</v>
      </c>
      <c r="AK656" s="38" t="s">
        <v>480</v>
      </c>
      <c r="AL656" s="38"/>
      <c r="AM656" s="38" t="str">
        <f t="shared" si="745"/>
        <v>#REF!</v>
      </c>
      <c r="AN656" s="38" t="str">
        <f t="shared" si="638"/>
        <v>#REF!</v>
      </c>
      <c r="AO656" s="42">
        <v>1950000.0</v>
      </c>
      <c r="AP656" s="215" t="b">
        <f t="shared" si="639"/>
        <v>1</v>
      </c>
      <c r="AQ656" s="211"/>
      <c r="AR656" s="216">
        <f t="shared" si="697"/>
        <v>0</v>
      </c>
      <c r="AS656" s="217">
        <f t="shared" si="698"/>
        <v>0</v>
      </c>
      <c r="AT656" s="218">
        <f t="shared" si="699"/>
        <v>0</v>
      </c>
      <c r="AU656" s="453"/>
      <c r="AV656" s="46"/>
      <c r="AW656" s="46"/>
      <c r="AX656" s="46"/>
      <c r="AY656" s="46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5"/>
      <c r="BU656" s="35"/>
      <c r="BV656" s="56"/>
      <c r="BW656" s="56"/>
      <c r="BX656" s="56"/>
      <c r="BY656" s="56"/>
      <c r="BZ656" s="56"/>
      <c r="CA656" s="56"/>
      <c r="CB656" s="56"/>
      <c r="CC656" s="56"/>
      <c r="CD656" s="56"/>
    </row>
    <row r="657" ht="22.5" customHeight="1">
      <c r="A657" s="170">
        <f t="shared" si="12"/>
        <v>652</v>
      </c>
      <c r="B657" s="173" t="s">
        <v>3168</v>
      </c>
      <c r="C657" s="182" t="str">
        <f t="array" ref="C657">_xlfn.XLOOKUP(G657,DATABASE!$A$2:$A$806,DATABASE!$B$2:$B$806)</f>
        <v>ATM Pemda Bondowoso JL Amir Kusnan 02 Bondowoso</v>
      </c>
      <c r="D657" s="184" t="str">
        <f t="array" ref="D657">_xlfn.XLOOKUP(G657,DATABASE!$A$2:$A$808,DATABASE!$C$2:$C$808)</f>
        <v>ATM</v>
      </c>
      <c r="E657" s="184" t="s">
        <v>351</v>
      </c>
      <c r="F657" s="184" t="s">
        <v>243</v>
      </c>
      <c r="G657" s="184" t="s">
        <v>1777</v>
      </c>
      <c r="H657" s="184">
        <v>202512.0</v>
      </c>
      <c r="I657" s="184" t="s">
        <v>1258</v>
      </c>
      <c r="J657" s="182"/>
      <c r="K657" s="184"/>
      <c r="L657" s="294" t="s">
        <v>1779</v>
      </c>
      <c r="M657" s="303">
        <v>42339.0</v>
      </c>
      <c r="N657" s="191"/>
      <c r="O657" s="192">
        <v>1.50205</v>
      </c>
      <c r="P657" s="194"/>
      <c r="Q657" s="195">
        <f t="shared" ref="Q657:R657" si="750">(O657*24*3600*30/8)/100000</f>
        <v>4.866642</v>
      </c>
      <c r="R657" s="195">
        <f t="shared" si="750"/>
        <v>0</v>
      </c>
      <c r="S657" s="200">
        <v>0.0</v>
      </c>
      <c r="T657" s="201">
        <f t="shared" si="633"/>
        <v>1</v>
      </c>
      <c r="U657" s="201">
        <v>0.99</v>
      </c>
      <c r="V657" s="182">
        <v>720.0</v>
      </c>
      <c r="W657" s="182">
        <f t="shared" si="634"/>
        <v>0</v>
      </c>
      <c r="X657" s="203" t="s">
        <v>291</v>
      </c>
      <c r="Y657" s="204">
        <v>1300000.0</v>
      </c>
      <c r="Z657" s="182"/>
      <c r="AA657" s="182"/>
      <c r="AB657" s="182"/>
      <c r="AC657" s="182"/>
      <c r="AD657" s="182"/>
      <c r="AE657" s="206">
        <f t="shared" si="635"/>
        <v>1300000</v>
      </c>
      <c r="AF657" s="207">
        <f t="shared" si="636"/>
        <v>1300000</v>
      </c>
      <c r="AG657" s="184"/>
      <c r="AH657" s="184"/>
      <c r="AI657" s="184"/>
      <c r="AJ657" s="390" t="s">
        <v>1777</v>
      </c>
      <c r="AK657" s="38" t="s">
        <v>1258</v>
      </c>
      <c r="AL657" s="38"/>
      <c r="AM657" s="38" t="str">
        <f t="shared" si="745"/>
        <v>#REF!</v>
      </c>
      <c r="AN657" s="38" t="str">
        <f t="shared" si="638"/>
        <v>#REF!</v>
      </c>
      <c r="AO657" s="42">
        <v>1300000.0</v>
      </c>
      <c r="AP657" s="215" t="b">
        <f t="shared" si="639"/>
        <v>1</v>
      </c>
      <c r="AQ657" s="211"/>
      <c r="AR657" s="216">
        <f t="shared" si="697"/>
        <v>0</v>
      </c>
      <c r="AS657" s="217">
        <f t="shared" si="698"/>
        <v>0</v>
      </c>
      <c r="AT657" s="218">
        <f t="shared" si="699"/>
        <v>0</v>
      </c>
      <c r="AU657" s="453"/>
      <c r="AV657" s="46"/>
      <c r="AW657" s="46"/>
      <c r="AX657" s="46"/>
      <c r="AY657" s="46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5"/>
      <c r="BU657" s="35"/>
      <c r="BV657" s="56"/>
      <c r="BW657" s="56"/>
      <c r="BX657" s="56"/>
      <c r="BY657" s="56"/>
      <c r="BZ657" s="56"/>
      <c r="CA657" s="56"/>
      <c r="CB657" s="56"/>
      <c r="CC657" s="56"/>
      <c r="CD657" s="56"/>
    </row>
    <row r="658" ht="22.5" customHeight="1">
      <c r="A658" s="170">
        <f t="shared" si="12"/>
        <v>653</v>
      </c>
      <c r="B658" s="173" t="s">
        <v>3168</v>
      </c>
      <c r="C658" s="182" t="str">
        <f t="array" ref="C658">_xlfn.XLOOKUP(G658,DATABASE!$A$2:$A$806,DATABASE!$B$2:$B$806)</f>
        <v>ATM DPRD Bondowoso, Jl. Situbondo No.100 Tenggarang, Bondowoso</v>
      </c>
      <c r="D658" s="184" t="str">
        <f t="array" ref="D658">_xlfn.XLOOKUP(G658,DATABASE!$A$2:$A$808,DATABASE!$C$2:$C$808)</f>
        <v>ATM</v>
      </c>
      <c r="E658" s="184" t="s">
        <v>351</v>
      </c>
      <c r="F658" s="184" t="s">
        <v>243</v>
      </c>
      <c r="G658" s="184" t="s">
        <v>2008</v>
      </c>
      <c r="H658" s="184">
        <v>202512.0</v>
      </c>
      <c r="I658" s="184" t="s">
        <v>1258</v>
      </c>
      <c r="J658" s="182"/>
      <c r="K658" s="184"/>
      <c r="L658" s="294" t="s">
        <v>2010</v>
      </c>
      <c r="M658" s="295" t="s">
        <v>3393</v>
      </c>
      <c r="N658" s="191"/>
      <c r="O658" s="192">
        <v>0.88273</v>
      </c>
      <c r="P658" s="194"/>
      <c r="Q658" s="195">
        <f t="shared" ref="Q658:R658" si="751">(O658*24*3600*30/8)/100000</f>
        <v>2.8600452</v>
      </c>
      <c r="R658" s="195">
        <f t="shared" si="751"/>
        <v>0</v>
      </c>
      <c r="S658" s="200">
        <v>0.0</v>
      </c>
      <c r="T658" s="201">
        <f t="shared" si="633"/>
        <v>1</v>
      </c>
      <c r="U658" s="201">
        <v>0.99</v>
      </c>
      <c r="V658" s="182">
        <v>720.0</v>
      </c>
      <c r="W658" s="182">
        <f t="shared" si="634"/>
        <v>0</v>
      </c>
      <c r="X658" s="203" t="s">
        <v>291</v>
      </c>
      <c r="Y658" s="204">
        <v>1300000.0</v>
      </c>
      <c r="Z658" s="182"/>
      <c r="AA658" s="182"/>
      <c r="AB658" s="182"/>
      <c r="AC658" s="182"/>
      <c r="AD658" s="182"/>
      <c r="AE658" s="206">
        <f t="shared" si="635"/>
        <v>1300000</v>
      </c>
      <c r="AF658" s="207">
        <f t="shared" si="636"/>
        <v>1300000</v>
      </c>
      <c r="AG658" s="184"/>
      <c r="AH658" s="184"/>
      <c r="AI658" s="184"/>
      <c r="AJ658" s="390" t="s">
        <v>2008</v>
      </c>
      <c r="AK658" s="38" t="s">
        <v>1258</v>
      </c>
      <c r="AL658" s="38"/>
      <c r="AM658" s="38" t="str">
        <f t="shared" si="745"/>
        <v>#REF!</v>
      </c>
      <c r="AN658" s="38" t="str">
        <f t="shared" si="638"/>
        <v>#REF!</v>
      </c>
      <c r="AO658" s="42">
        <v>1300000.0</v>
      </c>
      <c r="AP658" s="215" t="b">
        <f t="shared" si="639"/>
        <v>1</v>
      </c>
      <c r="AQ658" s="211"/>
      <c r="AR658" s="216">
        <f t="shared" si="697"/>
        <v>0</v>
      </c>
      <c r="AS658" s="217">
        <f t="shared" si="698"/>
        <v>0</v>
      </c>
      <c r="AT658" s="218">
        <f t="shared" si="699"/>
        <v>0</v>
      </c>
      <c r="AU658" s="453"/>
      <c r="AV658" s="46"/>
      <c r="AW658" s="46"/>
      <c r="AX658" s="46"/>
      <c r="AY658" s="46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5"/>
      <c r="BU658" s="35"/>
      <c r="BV658" s="56"/>
      <c r="BW658" s="56"/>
      <c r="BX658" s="56"/>
      <c r="BY658" s="56"/>
      <c r="BZ658" s="56"/>
      <c r="CA658" s="56"/>
      <c r="CB658" s="56"/>
      <c r="CC658" s="56"/>
      <c r="CD658" s="56"/>
    </row>
    <row r="659" ht="22.5" customHeight="1">
      <c r="A659" s="170">
        <f t="shared" si="12"/>
        <v>654</v>
      </c>
      <c r="B659" s="173" t="s">
        <v>3168</v>
      </c>
      <c r="C659" s="182" t="str">
        <f t="array" ref="C659">_xlfn.XLOOKUP(G659,DATABASE!$A$2:$A$806,DATABASE!$B$2:$B$806)</f>
        <v>ATM Puskesmas Pujer, Jl. Maskuning Wetan, Kec. Pujer, Kabupaten Bondowoso, Jawa Timur, 68271</v>
      </c>
      <c r="D659" s="184" t="str">
        <f t="array" ref="D659">_xlfn.XLOOKUP(G659,DATABASE!$A$2:$A$808,DATABASE!$C$2:$C$808)</f>
        <v>ATM</v>
      </c>
      <c r="E659" s="184" t="s">
        <v>351</v>
      </c>
      <c r="F659" s="184" t="s">
        <v>243</v>
      </c>
      <c r="G659" s="184" t="s">
        <v>1922</v>
      </c>
      <c r="H659" s="184">
        <v>202512.0</v>
      </c>
      <c r="I659" s="184" t="s">
        <v>1258</v>
      </c>
      <c r="J659" s="182"/>
      <c r="K659" s="184"/>
      <c r="L659" s="294" t="s">
        <v>1924</v>
      </c>
      <c r="M659" s="295" t="s">
        <v>4429</v>
      </c>
      <c r="N659" s="191"/>
      <c r="O659" s="192">
        <v>0.9850700000000001</v>
      </c>
      <c r="P659" s="194"/>
      <c r="Q659" s="195">
        <f t="shared" ref="Q659:R659" si="752">(O659*24*3600*30/8)/100000</f>
        <v>3.1916268</v>
      </c>
      <c r="R659" s="195">
        <f t="shared" si="752"/>
        <v>0</v>
      </c>
      <c r="S659" s="200">
        <v>0.0</v>
      </c>
      <c r="T659" s="201">
        <f t="shared" si="633"/>
        <v>1</v>
      </c>
      <c r="U659" s="201">
        <v>0.99</v>
      </c>
      <c r="V659" s="182">
        <v>720.0</v>
      </c>
      <c r="W659" s="182">
        <f t="shared" si="634"/>
        <v>0</v>
      </c>
      <c r="X659" s="203" t="s">
        <v>291</v>
      </c>
      <c r="Y659" s="204">
        <v>1300000.0</v>
      </c>
      <c r="Z659" s="182"/>
      <c r="AA659" s="182"/>
      <c r="AB659" s="182"/>
      <c r="AC659" s="182"/>
      <c r="AD659" s="182"/>
      <c r="AE659" s="206">
        <f t="shared" si="635"/>
        <v>1300000</v>
      </c>
      <c r="AF659" s="207">
        <f t="shared" si="636"/>
        <v>1300000</v>
      </c>
      <c r="AG659" s="184"/>
      <c r="AH659" s="184"/>
      <c r="AI659" s="184"/>
      <c r="AJ659" s="390" t="s">
        <v>1922</v>
      </c>
      <c r="AK659" s="38" t="s">
        <v>1258</v>
      </c>
      <c r="AL659" s="38"/>
      <c r="AM659" s="38" t="str">
        <f t="shared" si="745"/>
        <v>#REF!</v>
      </c>
      <c r="AN659" s="38" t="str">
        <f t="shared" si="638"/>
        <v>#REF!</v>
      </c>
      <c r="AO659" s="42">
        <v>1300000.0</v>
      </c>
      <c r="AP659" s="215" t="b">
        <f t="shared" si="639"/>
        <v>1</v>
      </c>
      <c r="AQ659" s="211"/>
      <c r="AR659" s="216">
        <f t="shared" si="697"/>
        <v>0</v>
      </c>
      <c r="AS659" s="217">
        <f t="shared" si="698"/>
        <v>0</v>
      </c>
      <c r="AT659" s="218">
        <f t="shared" si="699"/>
        <v>0</v>
      </c>
      <c r="AU659" s="453"/>
      <c r="AV659" s="46"/>
      <c r="AW659" s="46"/>
      <c r="AX659" s="46"/>
      <c r="AY659" s="46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5"/>
      <c r="BU659" s="35"/>
      <c r="BV659" s="56"/>
      <c r="BW659" s="56"/>
      <c r="BX659" s="56"/>
      <c r="BY659" s="56"/>
      <c r="BZ659" s="56"/>
      <c r="CA659" s="56"/>
      <c r="CB659" s="56"/>
      <c r="CC659" s="56"/>
      <c r="CD659" s="56"/>
    </row>
    <row r="660" ht="22.5" customHeight="1">
      <c r="A660" s="170">
        <f t="shared" si="12"/>
        <v>655</v>
      </c>
      <c r="B660" s="173" t="s">
        <v>3168</v>
      </c>
      <c r="C660" s="182" t="str">
        <f t="array" ref="C660">_xlfn.XLOOKUP(G660,DATABASE!$A$2:$A$806,DATABASE!$B$2:$B$806)</f>
        <v>Kantor Kas Wringin, Jl.Raya Wringin Ruko A2 Wringin, Bondowoso</v>
      </c>
      <c r="D660" s="184" t="str">
        <f t="array" ref="D660">_xlfn.XLOOKUP(G660,DATABASE!$A$2:$A$808,DATABASE!$C$2:$C$808)</f>
        <v>KANTOR KAS</v>
      </c>
      <c r="E660" s="184" t="s">
        <v>351</v>
      </c>
      <c r="F660" s="184" t="s">
        <v>243</v>
      </c>
      <c r="G660" s="184" t="s">
        <v>2185</v>
      </c>
      <c r="H660" s="184">
        <v>202512.0</v>
      </c>
      <c r="I660" s="184" t="s">
        <v>461</v>
      </c>
      <c r="J660" s="182"/>
      <c r="K660" s="184"/>
      <c r="L660" s="294" t="s">
        <v>2187</v>
      </c>
      <c r="M660" s="295" t="s">
        <v>4186</v>
      </c>
      <c r="N660" s="191"/>
      <c r="O660" s="192">
        <v>3.42</v>
      </c>
      <c r="P660" s="194"/>
      <c r="Q660" s="195">
        <f t="shared" ref="Q660:R660" si="753">(O660*24*3600*30/8)/100000</f>
        <v>11.0808</v>
      </c>
      <c r="R660" s="195">
        <f t="shared" si="753"/>
        <v>0</v>
      </c>
      <c r="S660" s="200">
        <v>0.0</v>
      </c>
      <c r="T660" s="201">
        <f t="shared" si="633"/>
        <v>1</v>
      </c>
      <c r="U660" s="201">
        <v>0.99</v>
      </c>
      <c r="V660" s="182">
        <v>720.0</v>
      </c>
      <c r="W660" s="182">
        <f t="shared" si="634"/>
        <v>0</v>
      </c>
      <c r="X660" s="203" t="s">
        <v>291</v>
      </c>
      <c r="Y660" s="204">
        <v>2319819.0</v>
      </c>
      <c r="Z660" s="182"/>
      <c r="AA660" s="182"/>
      <c r="AB660" s="182"/>
      <c r="AC660" s="182"/>
      <c r="AD660" s="182"/>
      <c r="AE660" s="206">
        <f t="shared" si="635"/>
        <v>2319819</v>
      </c>
      <c r="AF660" s="207">
        <f t="shared" si="636"/>
        <v>2319819</v>
      </c>
      <c r="AG660" s="184"/>
      <c r="AH660" s="184"/>
      <c r="AI660" s="184"/>
      <c r="AJ660" s="390" t="s">
        <v>2185</v>
      </c>
      <c r="AK660" s="38" t="s">
        <v>461</v>
      </c>
      <c r="AL660" s="38"/>
      <c r="AM660" s="41" t="s">
        <v>461</v>
      </c>
      <c r="AN660" s="38" t="b">
        <f t="shared" si="638"/>
        <v>1</v>
      </c>
      <c r="AO660" s="42">
        <v>2319819.0</v>
      </c>
      <c r="AP660" s="215" t="b">
        <f t="shared" si="639"/>
        <v>1</v>
      </c>
      <c r="AQ660" s="211"/>
      <c r="AR660" s="216">
        <f t="shared" si="697"/>
        <v>0</v>
      </c>
      <c r="AS660" s="217">
        <f t="shared" si="698"/>
        <v>0</v>
      </c>
      <c r="AT660" s="218">
        <f t="shared" si="699"/>
        <v>0</v>
      </c>
      <c r="AU660" s="453"/>
      <c r="AV660" s="46"/>
      <c r="AW660" s="46"/>
      <c r="AX660" s="46"/>
      <c r="AY660" s="46"/>
      <c r="AZ660" s="35"/>
      <c r="BA660" s="35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35"/>
      <c r="BU660" s="35"/>
      <c r="BV660" s="56"/>
      <c r="BW660" s="56"/>
      <c r="BX660" s="56"/>
      <c r="BY660" s="56"/>
      <c r="BZ660" s="56"/>
      <c r="CA660" s="56"/>
      <c r="CB660" s="56"/>
      <c r="CC660" s="56"/>
      <c r="CD660" s="56"/>
    </row>
    <row r="661" ht="22.5" customHeight="1">
      <c r="A661" s="170">
        <f t="shared" si="12"/>
        <v>656</v>
      </c>
      <c r="B661" s="173" t="s">
        <v>3168</v>
      </c>
      <c r="C661" s="182" t="str">
        <f t="array" ref="C661">_xlfn.XLOOKUP(G661,DATABASE!$A$2:$A$806,DATABASE!$B$2:$B$806)</f>
        <v>Kantor Kas RSUD Koesnadi Jl.Kapt Piere Tendean Bondowoso</v>
      </c>
      <c r="D661" s="184" t="str">
        <f t="array" ref="D661">_xlfn.XLOOKUP(G661,DATABASE!$A$2:$A$808,DATABASE!$C$2:$C$808)</f>
        <v>KANTOR KAS</v>
      </c>
      <c r="E661" s="184" t="s">
        <v>351</v>
      </c>
      <c r="F661" s="184" t="s">
        <v>243</v>
      </c>
      <c r="G661" s="184" t="s">
        <v>1594</v>
      </c>
      <c r="H661" s="184">
        <v>202512.0</v>
      </c>
      <c r="I661" s="184" t="s">
        <v>461</v>
      </c>
      <c r="J661" s="182"/>
      <c r="K661" s="184"/>
      <c r="L661" s="294" t="s">
        <v>1596</v>
      </c>
      <c r="M661" s="303">
        <v>43132.0</v>
      </c>
      <c r="N661" s="191"/>
      <c r="O661" s="192">
        <v>5.53</v>
      </c>
      <c r="P661" s="194"/>
      <c r="Q661" s="195">
        <f t="shared" ref="Q661:R661" si="754">(O661*24*3600*30/8)/100000</f>
        <v>17.9172</v>
      </c>
      <c r="R661" s="195">
        <f t="shared" si="754"/>
        <v>0</v>
      </c>
      <c r="S661" s="200">
        <v>0.0</v>
      </c>
      <c r="T661" s="201">
        <f t="shared" si="633"/>
        <v>1</v>
      </c>
      <c r="U661" s="201">
        <v>0.99</v>
      </c>
      <c r="V661" s="182">
        <v>720.0</v>
      </c>
      <c r="W661" s="182">
        <f t="shared" si="634"/>
        <v>0</v>
      </c>
      <c r="X661" s="203" t="s">
        <v>291</v>
      </c>
      <c r="Y661" s="204">
        <v>2319819.0</v>
      </c>
      <c r="Z661" s="182"/>
      <c r="AA661" s="182"/>
      <c r="AB661" s="182"/>
      <c r="AC661" s="182"/>
      <c r="AD661" s="182"/>
      <c r="AE661" s="206">
        <f t="shared" si="635"/>
        <v>2319819</v>
      </c>
      <c r="AF661" s="207">
        <f t="shared" si="636"/>
        <v>2319819</v>
      </c>
      <c r="AG661" s="184"/>
      <c r="AH661" s="184"/>
      <c r="AI661" s="184"/>
      <c r="AJ661" s="390" t="s">
        <v>1594</v>
      </c>
      <c r="AK661" s="38" t="s">
        <v>461</v>
      </c>
      <c r="AL661" s="38"/>
      <c r="AM661" s="38" t="str">
        <f t="shared" ref="AM661:AM664" si="756">VLOOKUP(AJ661,'[1]Master Jaringan Des 2025(792)'!$D$2:$E$795,2,0)</f>
        <v>#REF!</v>
      </c>
      <c r="AN661" s="38" t="str">
        <f t="shared" si="638"/>
        <v>#REF!</v>
      </c>
      <c r="AO661" s="42">
        <v>2319819.0</v>
      </c>
      <c r="AP661" s="215" t="b">
        <f t="shared" si="639"/>
        <v>1</v>
      </c>
      <c r="AQ661" s="211"/>
      <c r="AR661" s="216">
        <f t="shared" si="697"/>
        <v>0</v>
      </c>
      <c r="AS661" s="217">
        <f t="shared" si="698"/>
        <v>0</v>
      </c>
      <c r="AT661" s="218">
        <f t="shared" si="699"/>
        <v>0</v>
      </c>
      <c r="AU661" s="453"/>
      <c r="AV661" s="46"/>
      <c r="AW661" s="46"/>
      <c r="AX661" s="46"/>
      <c r="AY661" s="46"/>
      <c r="AZ661" s="35"/>
      <c r="BA661" s="35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35"/>
      <c r="BU661" s="35"/>
      <c r="BV661" s="56"/>
      <c r="BW661" s="56"/>
      <c r="BX661" s="56"/>
      <c r="BY661" s="56"/>
      <c r="BZ661" s="56"/>
      <c r="CA661" s="56"/>
      <c r="CB661" s="56"/>
      <c r="CC661" s="56"/>
      <c r="CD661" s="56"/>
    </row>
    <row r="662" ht="22.5" customHeight="1">
      <c r="A662" s="170">
        <f t="shared" si="12"/>
        <v>657</v>
      </c>
      <c r="B662" s="173" t="s">
        <v>3168</v>
      </c>
      <c r="C662" s="182" t="str">
        <f t="array" ref="C662">_xlfn.XLOOKUP(G662,DATABASE!$A$2:$A$806,DATABASE!$B$2:$B$806)</f>
        <v>Kantor Fungsional Pemkab Bondowoso, Jl. Letjen Suprapto 68 Bondowoso</v>
      </c>
      <c r="D662" s="184" t="str">
        <f t="array" ref="D662">_xlfn.XLOOKUP(G662,DATABASE!$A$2:$A$808,DATABASE!$C$2:$C$808)</f>
        <v>KANTOR FUNGSIONAL</v>
      </c>
      <c r="E662" s="184" t="s">
        <v>351</v>
      </c>
      <c r="F662" s="184" t="s">
        <v>243</v>
      </c>
      <c r="G662" s="184" t="s">
        <v>1633</v>
      </c>
      <c r="H662" s="184">
        <v>202512.0</v>
      </c>
      <c r="I662" s="184" t="s">
        <v>461</v>
      </c>
      <c r="J662" s="182"/>
      <c r="K662" s="184"/>
      <c r="L662" s="294" t="s">
        <v>1635</v>
      </c>
      <c r="M662" s="295" t="s">
        <v>4455</v>
      </c>
      <c r="N662" s="191"/>
      <c r="O662" s="192">
        <v>13.02</v>
      </c>
      <c r="P662" s="194"/>
      <c r="Q662" s="195">
        <f t="shared" ref="Q662:R662" si="755">(O662*24*3600*30/8)/100000</f>
        <v>42.1848</v>
      </c>
      <c r="R662" s="195">
        <f t="shared" si="755"/>
        <v>0</v>
      </c>
      <c r="S662" s="200">
        <v>0.0</v>
      </c>
      <c r="T662" s="201">
        <f t="shared" si="633"/>
        <v>1</v>
      </c>
      <c r="U662" s="201">
        <v>0.99</v>
      </c>
      <c r="V662" s="182">
        <v>720.0</v>
      </c>
      <c r="W662" s="182">
        <f t="shared" si="634"/>
        <v>0</v>
      </c>
      <c r="X662" s="203" t="s">
        <v>291</v>
      </c>
      <c r="Y662" s="204">
        <v>2319819.0</v>
      </c>
      <c r="Z662" s="182"/>
      <c r="AA662" s="182"/>
      <c r="AB662" s="182"/>
      <c r="AC662" s="182"/>
      <c r="AD662" s="182"/>
      <c r="AE662" s="206">
        <f t="shared" si="635"/>
        <v>2319819</v>
      </c>
      <c r="AF662" s="207">
        <f t="shared" si="636"/>
        <v>2319819</v>
      </c>
      <c r="AG662" s="184"/>
      <c r="AH662" s="184"/>
      <c r="AI662" s="184"/>
      <c r="AJ662" s="390" t="s">
        <v>1633</v>
      </c>
      <c r="AK662" s="38" t="s">
        <v>461</v>
      </c>
      <c r="AL662" s="38"/>
      <c r="AM662" s="38" t="str">
        <f t="shared" si="756"/>
        <v>#REF!</v>
      </c>
      <c r="AN662" s="38" t="str">
        <f t="shared" si="638"/>
        <v>#REF!</v>
      </c>
      <c r="AO662" s="42">
        <v>2319819.0</v>
      </c>
      <c r="AP662" s="215" t="b">
        <f t="shared" si="639"/>
        <v>1</v>
      </c>
      <c r="AQ662" s="211"/>
      <c r="AR662" s="216">
        <f t="shared" si="697"/>
        <v>0</v>
      </c>
      <c r="AS662" s="217">
        <f t="shared" si="698"/>
        <v>0</v>
      </c>
      <c r="AT662" s="218">
        <f t="shared" si="699"/>
        <v>0</v>
      </c>
      <c r="AU662" s="453"/>
      <c r="AV662" s="46"/>
      <c r="AW662" s="46"/>
      <c r="AX662" s="46"/>
      <c r="AY662" s="46"/>
      <c r="AZ662" s="35"/>
      <c r="BA662" s="35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35"/>
      <c r="BU662" s="35"/>
      <c r="BV662" s="56"/>
      <c r="BW662" s="56"/>
      <c r="BX662" s="56"/>
      <c r="BY662" s="56"/>
      <c r="BZ662" s="56"/>
      <c r="CA662" s="56"/>
      <c r="CB662" s="56"/>
      <c r="CC662" s="56"/>
      <c r="CD662" s="56"/>
    </row>
    <row r="663" ht="22.5" customHeight="1">
      <c r="A663" s="170">
        <f t="shared" si="12"/>
        <v>658</v>
      </c>
      <c r="B663" s="173" t="s">
        <v>3168</v>
      </c>
      <c r="C663" s="182" t="str">
        <f t="array" ref="C663">_xlfn.XLOOKUP(G663,DATABASE!$A$2:$A$806,DATABASE!$B$2:$B$806)</f>
        <v>Host To Host SP2D BPKAD Bondowoso,Jl.Letjen Suprapto No 68 Bondowoso</v>
      </c>
      <c r="D663" s="184" t="str">
        <f t="array" ref="D663">_xlfn.XLOOKUP(G663,DATABASE!$A$2:$A$808,DATABASE!$C$2:$C$808)</f>
        <v>H2H</v>
      </c>
      <c r="E663" s="184" t="s">
        <v>351</v>
      </c>
      <c r="F663" s="184" t="s">
        <v>243</v>
      </c>
      <c r="G663" s="184" t="s">
        <v>576</v>
      </c>
      <c r="H663" s="184">
        <v>202512.0</v>
      </c>
      <c r="I663" s="184" t="s">
        <v>461</v>
      </c>
      <c r="J663" s="182"/>
      <c r="K663" s="184"/>
      <c r="L663" s="294" t="s">
        <v>578</v>
      </c>
      <c r="M663" s="295" t="s">
        <v>4455</v>
      </c>
      <c r="N663" s="191"/>
      <c r="O663" s="192">
        <v>3.6</v>
      </c>
      <c r="P663" s="194"/>
      <c r="Q663" s="195">
        <f t="shared" ref="Q663:R663" si="757">(O663*24*3600*30/8)/100000</f>
        <v>11.664</v>
      </c>
      <c r="R663" s="195">
        <f t="shared" si="757"/>
        <v>0</v>
      </c>
      <c r="S663" s="200">
        <v>0.0</v>
      </c>
      <c r="T663" s="201">
        <f t="shared" si="633"/>
        <v>1</v>
      </c>
      <c r="U663" s="201">
        <v>0.99</v>
      </c>
      <c r="V663" s="182">
        <v>720.0</v>
      </c>
      <c r="W663" s="182">
        <f t="shared" si="634"/>
        <v>0</v>
      </c>
      <c r="X663" s="203" t="s">
        <v>291</v>
      </c>
      <c r="Y663" s="204">
        <v>2319819.0</v>
      </c>
      <c r="Z663" s="182"/>
      <c r="AA663" s="182"/>
      <c r="AB663" s="182"/>
      <c r="AC663" s="182"/>
      <c r="AD663" s="182"/>
      <c r="AE663" s="206">
        <f t="shared" si="635"/>
        <v>2319819</v>
      </c>
      <c r="AF663" s="207">
        <f t="shared" si="636"/>
        <v>2319819</v>
      </c>
      <c r="AG663" s="184"/>
      <c r="AH663" s="184"/>
      <c r="AI663" s="184"/>
      <c r="AJ663" s="390" t="s">
        <v>576</v>
      </c>
      <c r="AK663" s="38" t="s">
        <v>461</v>
      </c>
      <c r="AL663" s="38"/>
      <c r="AM663" s="38" t="str">
        <f t="shared" si="756"/>
        <v>#REF!</v>
      </c>
      <c r="AN663" s="38" t="str">
        <f t="shared" si="638"/>
        <v>#REF!</v>
      </c>
      <c r="AO663" s="42">
        <v>2319819.0</v>
      </c>
      <c r="AP663" s="215" t="b">
        <f t="shared" si="639"/>
        <v>1</v>
      </c>
      <c r="AQ663" s="211"/>
      <c r="AR663" s="216">
        <f t="shared" si="697"/>
        <v>0</v>
      </c>
      <c r="AS663" s="217">
        <f t="shared" si="698"/>
        <v>0</v>
      </c>
      <c r="AT663" s="218">
        <f t="shared" si="699"/>
        <v>0</v>
      </c>
      <c r="AU663" s="453"/>
      <c r="AV663" s="46"/>
      <c r="AW663" s="46"/>
      <c r="AX663" s="46"/>
      <c r="AY663" s="46"/>
      <c r="AZ663" s="35"/>
      <c r="BA663" s="35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35"/>
      <c r="BU663" s="35"/>
      <c r="BV663" s="56"/>
      <c r="BW663" s="56"/>
      <c r="BX663" s="56"/>
      <c r="BY663" s="56"/>
      <c r="BZ663" s="56"/>
      <c r="CA663" s="56"/>
      <c r="CB663" s="56"/>
      <c r="CC663" s="56"/>
      <c r="CD663" s="56"/>
    </row>
    <row r="664" ht="22.5" customHeight="1">
      <c r="A664" s="170">
        <f t="shared" si="12"/>
        <v>659</v>
      </c>
      <c r="B664" s="173" t="s">
        <v>3168</v>
      </c>
      <c r="C664" s="182" t="str">
        <f t="array" ref="C664">_xlfn.XLOOKUP(G664,DATABASE!$A$2:$A$806,DATABASE!$B$2:$B$806)</f>
        <v>ATM Kantor Kec Sukosari Bondowoso</v>
      </c>
      <c r="D664" s="184" t="str">
        <f t="array" ref="D664">_xlfn.XLOOKUP(G664,DATABASE!$A$2:$A$808,DATABASE!$C$2:$C$808)</f>
        <v>ATM</v>
      </c>
      <c r="E664" s="184" t="s">
        <v>351</v>
      </c>
      <c r="F664" s="184" t="s">
        <v>243</v>
      </c>
      <c r="G664" s="184" t="s">
        <v>2162</v>
      </c>
      <c r="H664" s="184">
        <v>202512.0</v>
      </c>
      <c r="I664" s="184" t="s">
        <v>1258</v>
      </c>
      <c r="J664" s="182"/>
      <c r="K664" s="184"/>
      <c r="L664" s="294" t="s">
        <v>2164</v>
      </c>
      <c r="M664" s="303">
        <v>43346.0</v>
      </c>
      <c r="N664" s="191"/>
      <c r="O664" s="192">
        <v>1.20039</v>
      </c>
      <c r="P664" s="194"/>
      <c r="Q664" s="195">
        <f t="shared" ref="Q664:R664" si="758">(O664*24*3600*30/8)/100000</f>
        <v>3.8892636</v>
      </c>
      <c r="R664" s="195">
        <f t="shared" si="758"/>
        <v>0</v>
      </c>
      <c r="S664" s="200">
        <v>0.0</v>
      </c>
      <c r="T664" s="201">
        <f t="shared" si="633"/>
        <v>1</v>
      </c>
      <c r="U664" s="201">
        <v>0.99</v>
      </c>
      <c r="V664" s="182">
        <v>720.0</v>
      </c>
      <c r="W664" s="182">
        <f t="shared" si="634"/>
        <v>0</v>
      </c>
      <c r="X664" s="203" t="s">
        <v>291</v>
      </c>
      <c r="Y664" s="204">
        <v>1300000.0</v>
      </c>
      <c r="Z664" s="182"/>
      <c r="AA664" s="182"/>
      <c r="AB664" s="182"/>
      <c r="AC664" s="182"/>
      <c r="AD664" s="182"/>
      <c r="AE664" s="206">
        <f t="shared" si="635"/>
        <v>1300000</v>
      </c>
      <c r="AF664" s="207">
        <f t="shared" si="636"/>
        <v>1300000</v>
      </c>
      <c r="AG664" s="184"/>
      <c r="AH664" s="184" t="s">
        <v>276</v>
      </c>
      <c r="AI664" s="184"/>
      <c r="AJ664" s="390" t="s">
        <v>2162</v>
      </c>
      <c r="AK664" s="38" t="s">
        <v>1258</v>
      </c>
      <c r="AL664" s="38"/>
      <c r="AM664" s="38" t="str">
        <f t="shared" si="756"/>
        <v>#REF!</v>
      </c>
      <c r="AN664" s="38" t="str">
        <f t="shared" si="638"/>
        <v>#REF!</v>
      </c>
      <c r="AO664" s="42">
        <v>1300000.0</v>
      </c>
      <c r="AP664" s="215" t="b">
        <f t="shared" si="639"/>
        <v>1</v>
      </c>
      <c r="AQ664" s="211"/>
      <c r="AR664" s="216">
        <f t="shared" si="697"/>
        <v>0</v>
      </c>
      <c r="AS664" s="217">
        <f t="shared" si="698"/>
        <v>0</v>
      </c>
      <c r="AT664" s="218">
        <f t="shared" si="699"/>
        <v>0</v>
      </c>
      <c r="AU664" s="453"/>
      <c r="AV664" s="46"/>
      <c r="AW664" s="46"/>
      <c r="AX664" s="46"/>
      <c r="AY664" s="46"/>
      <c r="AZ664" s="35"/>
      <c r="BA664" s="35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35"/>
      <c r="BU664" s="35"/>
      <c r="BV664" s="56"/>
      <c r="BW664" s="56"/>
      <c r="BX664" s="56"/>
      <c r="BY664" s="56"/>
      <c r="BZ664" s="56"/>
      <c r="CA664" s="56"/>
      <c r="CB664" s="56"/>
      <c r="CC664" s="56"/>
      <c r="CD664" s="56"/>
    </row>
    <row r="665" ht="22.5" customHeight="1">
      <c r="A665" s="170">
        <f t="shared" si="12"/>
        <v>660</v>
      </c>
      <c r="B665" s="173" t="s">
        <v>3168</v>
      </c>
      <c r="C665" s="182" t="str">
        <f t="array" ref="C665">_xlfn.XLOOKUP(G665,DATABASE!$A$2:$A$806,DATABASE!$B$2:$B$806)</f>
        <v>ATM Tamanan Bondowoso,Jl. Raya Alun-Alun No. 1, Tamanan, Kab. Bondowoso</v>
      </c>
      <c r="D665" s="184" t="str">
        <f t="array" ref="D665">_xlfn.XLOOKUP(G665,DATABASE!$A$2:$A$808,DATABASE!$C$2:$C$808)</f>
        <v>ATM</v>
      </c>
      <c r="E665" s="184" t="s">
        <v>351</v>
      </c>
      <c r="F665" s="184" t="s">
        <v>243</v>
      </c>
      <c r="G665" s="184" t="s">
        <v>2417</v>
      </c>
      <c r="H665" s="184">
        <v>202512.0</v>
      </c>
      <c r="I665" s="184" t="s">
        <v>1258</v>
      </c>
      <c r="J665" s="182"/>
      <c r="K665" s="184"/>
      <c r="L665" s="294" t="s">
        <v>2419</v>
      </c>
      <c r="M665" s="295" t="s">
        <v>4480</v>
      </c>
      <c r="N665" s="191"/>
      <c r="O665" s="192">
        <v>1.49222</v>
      </c>
      <c r="P665" s="194"/>
      <c r="Q665" s="195">
        <f t="shared" ref="Q665:R665" si="759">(O665*24*3600*30/8)/100000</f>
        <v>4.8347928</v>
      </c>
      <c r="R665" s="195">
        <f t="shared" si="759"/>
        <v>0</v>
      </c>
      <c r="S665" s="200">
        <v>0.0</v>
      </c>
      <c r="T665" s="201">
        <f t="shared" si="633"/>
        <v>1</v>
      </c>
      <c r="U665" s="201">
        <v>0.99</v>
      </c>
      <c r="V665" s="182">
        <v>720.0</v>
      </c>
      <c r="W665" s="182">
        <f t="shared" si="634"/>
        <v>0</v>
      </c>
      <c r="X665" s="203" t="s">
        <v>291</v>
      </c>
      <c r="Y665" s="204">
        <v>1300000.0</v>
      </c>
      <c r="Z665" s="182"/>
      <c r="AA665" s="182"/>
      <c r="AB665" s="182"/>
      <c r="AC665" s="182"/>
      <c r="AD665" s="182"/>
      <c r="AE665" s="206">
        <f t="shared" si="635"/>
        <v>1300000</v>
      </c>
      <c r="AF665" s="207">
        <f t="shared" si="636"/>
        <v>1300000</v>
      </c>
      <c r="AG665" s="184"/>
      <c r="AH665" s="184"/>
      <c r="AI665" s="184"/>
      <c r="AJ665" s="390" t="s">
        <v>2417</v>
      </c>
      <c r="AK665" s="38" t="s">
        <v>1258</v>
      </c>
      <c r="AL665" s="38"/>
      <c r="AM665" s="41" t="s">
        <v>1258</v>
      </c>
      <c r="AN665" s="38" t="b">
        <f t="shared" si="638"/>
        <v>1</v>
      </c>
      <c r="AO665" s="42">
        <v>1300000.0</v>
      </c>
      <c r="AP665" s="215" t="b">
        <f t="shared" si="639"/>
        <v>1</v>
      </c>
      <c r="AQ665" s="211"/>
      <c r="AR665" s="216">
        <f t="shared" si="697"/>
        <v>0</v>
      </c>
      <c r="AS665" s="217">
        <f t="shared" si="698"/>
        <v>0</v>
      </c>
      <c r="AT665" s="218">
        <f t="shared" si="699"/>
        <v>0</v>
      </c>
      <c r="AU665" s="453"/>
      <c r="AV665" s="46"/>
      <c r="AW665" s="46"/>
      <c r="AX665" s="46"/>
      <c r="AY665" s="46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35"/>
      <c r="BU665" s="35"/>
      <c r="BV665" s="56"/>
      <c r="BW665" s="56"/>
      <c r="BX665" s="56"/>
      <c r="BY665" s="56"/>
      <c r="BZ665" s="56"/>
      <c r="CA665" s="56"/>
      <c r="CB665" s="56"/>
      <c r="CC665" s="56"/>
      <c r="CD665" s="56"/>
    </row>
    <row r="666" ht="22.5" customHeight="1">
      <c r="A666" s="170">
        <f t="shared" si="12"/>
        <v>661</v>
      </c>
      <c r="B666" s="173" t="s">
        <v>3168</v>
      </c>
      <c r="C666" s="182" t="str">
        <f t="array" ref="C666">_xlfn.XLOOKUP(G666,DATABASE!$A$2:$A$806,DATABASE!$B$2:$B$806)</f>
        <v>ATM Poltek Jember Kampus Bondowoso, Raya Situbondo Blindungan, Bondowoso</v>
      </c>
      <c r="D666" s="184" t="str">
        <f t="array" ref="D666">_xlfn.XLOOKUP(G666,DATABASE!$A$2:$A$808,DATABASE!$C$2:$C$808)</f>
        <v>ATM</v>
      </c>
      <c r="E666" s="184" t="s">
        <v>351</v>
      </c>
      <c r="F666" s="184" t="s">
        <v>243</v>
      </c>
      <c r="G666" s="184" t="s">
        <v>431</v>
      </c>
      <c r="H666" s="184">
        <v>202512.0</v>
      </c>
      <c r="I666" s="184" t="s">
        <v>1258</v>
      </c>
      <c r="J666" s="182"/>
      <c r="K666" s="184"/>
      <c r="L666" s="294" t="s">
        <v>433</v>
      </c>
      <c r="M666" s="303">
        <v>45302.0</v>
      </c>
      <c r="N666" s="191"/>
      <c r="O666" s="192">
        <v>0.97681</v>
      </c>
      <c r="P666" s="194"/>
      <c r="Q666" s="195">
        <f t="shared" ref="Q666:R666" si="760">(O666*24*3600*30/8)/100000</f>
        <v>3.1648644</v>
      </c>
      <c r="R666" s="195">
        <f t="shared" si="760"/>
        <v>0</v>
      </c>
      <c r="S666" s="200">
        <v>0.0</v>
      </c>
      <c r="T666" s="201">
        <f t="shared" si="633"/>
        <v>1</v>
      </c>
      <c r="U666" s="201">
        <v>0.99</v>
      </c>
      <c r="V666" s="182">
        <v>720.0</v>
      </c>
      <c r="W666" s="182">
        <f t="shared" si="634"/>
        <v>0</v>
      </c>
      <c r="X666" s="203" t="s">
        <v>291</v>
      </c>
      <c r="Y666" s="204">
        <v>1300000.0</v>
      </c>
      <c r="Z666" s="182"/>
      <c r="AA666" s="182"/>
      <c r="AB666" s="182"/>
      <c r="AC666" s="182"/>
      <c r="AD666" s="182"/>
      <c r="AE666" s="206">
        <f t="shared" si="635"/>
        <v>1300000</v>
      </c>
      <c r="AF666" s="207">
        <f t="shared" si="636"/>
        <v>1300000</v>
      </c>
      <c r="AG666" s="184"/>
      <c r="AH666" s="184"/>
      <c r="AI666" s="184"/>
      <c r="AJ666" s="390" t="s">
        <v>431</v>
      </c>
      <c r="AK666" s="38" t="s">
        <v>1258</v>
      </c>
      <c r="AL666" s="38"/>
      <c r="AM666" s="41" t="s">
        <v>1258</v>
      </c>
      <c r="AN666" s="38" t="b">
        <f t="shared" si="638"/>
        <v>1</v>
      </c>
      <c r="AO666" s="42">
        <v>1300000.0</v>
      </c>
      <c r="AP666" s="215" t="b">
        <f t="shared" si="639"/>
        <v>1</v>
      </c>
      <c r="AQ666" s="211"/>
      <c r="AR666" s="216">
        <f t="shared" si="697"/>
        <v>0</v>
      </c>
      <c r="AS666" s="217">
        <f t="shared" si="698"/>
        <v>0</v>
      </c>
      <c r="AT666" s="218">
        <f t="shared" si="699"/>
        <v>0</v>
      </c>
      <c r="AU666" s="453"/>
      <c r="AV666" s="46"/>
      <c r="AW666" s="46"/>
      <c r="AX666" s="46"/>
      <c r="AY666" s="46"/>
      <c r="AZ666" s="35"/>
      <c r="BA666" s="35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35"/>
      <c r="BU666" s="35"/>
      <c r="BV666" s="56"/>
      <c r="BW666" s="56"/>
      <c r="BX666" s="56"/>
      <c r="BY666" s="56"/>
      <c r="BZ666" s="56"/>
      <c r="CA666" s="56"/>
      <c r="CB666" s="56"/>
      <c r="CC666" s="56"/>
      <c r="CD666" s="56"/>
    </row>
    <row r="667" ht="22.5" customHeight="1">
      <c r="A667" s="170">
        <f t="shared" si="12"/>
        <v>662</v>
      </c>
      <c r="B667" s="173" t="s">
        <v>3171</v>
      </c>
      <c r="C667" s="182" t="str">
        <f t="array" ref="C667">_xlfn.XLOOKUP(G667,DATABASE!$A$2:$A$806,DATABASE!$B$2:$B$806)</f>
        <v>Cabang Magetan</v>
      </c>
      <c r="D667" s="184" t="str">
        <f t="array" ref="D667">_xlfn.XLOOKUP(G667,DATABASE!$A$2:$A$808,DATABASE!$C$2:$C$808)</f>
        <v>CABANG</v>
      </c>
      <c r="E667" s="184" t="s">
        <v>351</v>
      </c>
      <c r="F667" s="184" t="s">
        <v>243</v>
      </c>
      <c r="G667" s="184" t="s">
        <v>805</v>
      </c>
      <c r="H667" s="184">
        <v>202512.0</v>
      </c>
      <c r="I667" s="184" t="s">
        <v>575</v>
      </c>
      <c r="J667" s="182"/>
      <c r="K667" s="184"/>
      <c r="L667" s="294" t="s">
        <v>807</v>
      </c>
      <c r="M667" s="295" t="s">
        <v>2245</v>
      </c>
      <c r="N667" s="191"/>
      <c r="O667" s="192">
        <v>145.21</v>
      </c>
      <c r="P667" s="194"/>
      <c r="Q667" s="195">
        <f t="shared" ref="Q667:R667" si="761">(O667*24*3600*30/8)/100000</f>
        <v>470.4804</v>
      </c>
      <c r="R667" s="195">
        <f t="shared" si="761"/>
        <v>0</v>
      </c>
      <c r="S667" s="200">
        <v>0.0</v>
      </c>
      <c r="T667" s="201">
        <f t="shared" si="633"/>
        <v>1</v>
      </c>
      <c r="U667" s="201">
        <v>0.99</v>
      </c>
      <c r="V667" s="182">
        <v>720.0</v>
      </c>
      <c r="W667" s="182">
        <f t="shared" si="634"/>
        <v>0</v>
      </c>
      <c r="X667" s="203" t="s">
        <v>291</v>
      </c>
      <c r="Y667" s="204">
        <v>3671171.0</v>
      </c>
      <c r="Z667" s="182"/>
      <c r="AA667" s="182"/>
      <c r="AB667" s="182"/>
      <c r="AC667" s="182"/>
      <c r="AD667" s="182"/>
      <c r="AE667" s="206">
        <f t="shared" si="635"/>
        <v>3671171</v>
      </c>
      <c r="AF667" s="207">
        <f t="shared" si="636"/>
        <v>3671171</v>
      </c>
      <c r="AG667" s="184"/>
      <c r="AH667" s="184"/>
      <c r="AI667" s="184"/>
      <c r="AJ667" s="390" t="s">
        <v>805</v>
      </c>
      <c r="AK667" s="38" t="s">
        <v>575</v>
      </c>
      <c r="AL667" s="38"/>
      <c r="AM667" s="38" t="str">
        <f t="shared" ref="AM667:AM670" si="763">VLOOKUP(AJ667,'[1]Master Jaringan Des 2025(792)'!$D$2:$E$795,2,0)</f>
        <v>#REF!</v>
      </c>
      <c r="AN667" s="38" t="str">
        <f t="shared" si="638"/>
        <v>#REF!</v>
      </c>
      <c r="AO667" s="42">
        <v>3671171.0</v>
      </c>
      <c r="AP667" s="215" t="b">
        <f t="shared" si="639"/>
        <v>1</v>
      </c>
      <c r="AQ667" s="211"/>
      <c r="AR667" s="216">
        <f t="shared" si="697"/>
        <v>0</v>
      </c>
      <c r="AS667" s="217">
        <f t="shared" si="698"/>
        <v>0</v>
      </c>
      <c r="AT667" s="218">
        <f t="shared" si="699"/>
        <v>0</v>
      </c>
      <c r="AU667" s="453"/>
      <c r="AV667" s="46"/>
      <c r="AW667" s="46"/>
      <c r="AX667" s="46"/>
      <c r="AY667" s="46"/>
      <c r="AZ667" s="35"/>
      <c r="BA667" s="35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35"/>
      <c r="BU667" s="35"/>
      <c r="BV667" s="56"/>
      <c r="BW667" s="56"/>
      <c r="BX667" s="56"/>
      <c r="BY667" s="56"/>
      <c r="BZ667" s="56"/>
      <c r="CA667" s="56"/>
      <c r="CB667" s="56"/>
      <c r="CC667" s="56"/>
      <c r="CD667" s="56"/>
    </row>
    <row r="668" ht="22.5" customHeight="1">
      <c r="A668" s="170">
        <f t="shared" si="12"/>
        <v>663</v>
      </c>
      <c r="B668" s="173" t="s">
        <v>3171</v>
      </c>
      <c r="C668" s="182" t="str">
        <f t="array" ref="C668">_xlfn.XLOOKUP(G668,DATABASE!$A$2:$A$806,DATABASE!$B$2:$B$806)</f>
        <v>Capem Gorang Gareng Magetan,Bayangkara,Magetan</v>
      </c>
      <c r="D668" s="184" t="str">
        <f t="array" ref="D668">_xlfn.XLOOKUP(G668,DATABASE!$A$2:$A$808,DATABASE!$C$2:$C$808)</f>
        <v>CAPEM</v>
      </c>
      <c r="E668" s="184" t="s">
        <v>351</v>
      </c>
      <c r="F668" s="184" t="s">
        <v>243</v>
      </c>
      <c r="G668" s="184" t="s">
        <v>1017</v>
      </c>
      <c r="H668" s="184">
        <v>202512.0</v>
      </c>
      <c r="I668" s="184" t="s">
        <v>753</v>
      </c>
      <c r="J668" s="182"/>
      <c r="K668" s="184"/>
      <c r="L668" s="294" t="s">
        <v>1019</v>
      </c>
      <c r="M668" s="303">
        <v>42156.0</v>
      </c>
      <c r="N668" s="191"/>
      <c r="O668" s="192">
        <v>22.22</v>
      </c>
      <c r="P668" s="194"/>
      <c r="Q668" s="195">
        <f t="shared" ref="Q668:R668" si="762">(O668*24*3600*30/8)/100000</f>
        <v>71.9928</v>
      </c>
      <c r="R668" s="195">
        <f t="shared" si="762"/>
        <v>0</v>
      </c>
      <c r="S668" s="200">
        <v>0.0</v>
      </c>
      <c r="T668" s="201">
        <f t="shared" si="633"/>
        <v>1</v>
      </c>
      <c r="U668" s="201">
        <v>0.99</v>
      </c>
      <c r="V668" s="182">
        <v>720.0</v>
      </c>
      <c r="W668" s="182">
        <f t="shared" si="634"/>
        <v>0</v>
      </c>
      <c r="X668" s="203" t="s">
        <v>291</v>
      </c>
      <c r="Y668" s="204">
        <v>2792792.0</v>
      </c>
      <c r="Z668" s="182"/>
      <c r="AA668" s="182"/>
      <c r="AB668" s="182"/>
      <c r="AC668" s="182"/>
      <c r="AD668" s="182"/>
      <c r="AE668" s="206">
        <f t="shared" si="635"/>
        <v>2792792</v>
      </c>
      <c r="AF668" s="207">
        <f t="shared" si="636"/>
        <v>2792792</v>
      </c>
      <c r="AG668" s="207">
        <v>3.0391796E7</v>
      </c>
      <c r="AH668" s="184"/>
      <c r="AI668" s="184"/>
      <c r="AJ668" s="390" t="s">
        <v>1017</v>
      </c>
      <c r="AK668" s="38" t="s">
        <v>753</v>
      </c>
      <c r="AL668" s="38"/>
      <c r="AM668" s="38" t="str">
        <f t="shared" si="763"/>
        <v>#REF!</v>
      </c>
      <c r="AN668" s="38" t="str">
        <f t="shared" si="638"/>
        <v>#REF!</v>
      </c>
      <c r="AO668" s="42">
        <v>2792792.0</v>
      </c>
      <c r="AP668" s="215" t="b">
        <f t="shared" si="639"/>
        <v>1</v>
      </c>
      <c r="AQ668" s="211"/>
      <c r="AR668" s="216">
        <f t="shared" si="697"/>
        <v>0</v>
      </c>
      <c r="AS668" s="217">
        <f t="shared" si="698"/>
        <v>0</v>
      </c>
      <c r="AT668" s="218">
        <f t="shared" si="699"/>
        <v>0</v>
      </c>
      <c r="AU668" s="453"/>
      <c r="AV668" s="46"/>
      <c r="AW668" s="46"/>
      <c r="AX668" s="46"/>
      <c r="AY668" s="46"/>
      <c r="AZ668" s="35"/>
      <c r="BA668" s="35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35"/>
      <c r="BU668" s="35"/>
      <c r="BV668" s="56"/>
      <c r="BW668" s="56"/>
      <c r="BX668" s="56"/>
      <c r="BY668" s="56"/>
      <c r="BZ668" s="56"/>
      <c r="CA668" s="56"/>
      <c r="CB668" s="56"/>
      <c r="CC668" s="56"/>
      <c r="CD668" s="56"/>
    </row>
    <row r="669" ht="22.5" customHeight="1">
      <c r="A669" s="170">
        <f t="shared" si="12"/>
        <v>664</v>
      </c>
      <c r="B669" s="173" t="s">
        <v>3171</v>
      </c>
      <c r="C669" s="182" t="str">
        <f t="array" ref="C669">_xlfn.XLOOKUP(G669,DATABASE!$A$2:$A$806,DATABASE!$B$2:$B$806)</f>
        <v>Capem Karangmojo Barat , Jl. Pasar Legi 229, Magetan</v>
      </c>
      <c r="D669" s="184" t="str">
        <f t="array" ref="D669">_xlfn.XLOOKUP(G669,DATABASE!$A$2:$A$808,DATABASE!$C$2:$C$808)</f>
        <v>CAPEM</v>
      </c>
      <c r="E669" s="184" t="s">
        <v>351</v>
      </c>
      <c r="F669" s="184" t="s">
        <v>243</v>
      </c>
      <c r="G669" s="184" t="s">
        <v>1168</v>
      </c>
      <c r="H669" s="184">
        <v>202512.0</v>
      </c>
      <c r="I669" s="184" t="s">
        <v>753</v>
      </c>
      <c r="J669" s="182"/>
      <c r="K669" s="184"/>
      <c r="L669" s="294" t="s">
        <v>1170</v>
      </c>
      <c r="M669" s="303">
        <v>42156.0</v>
      </c>
      <c r="N669" s="191"/>
      <c r="O669" s="192">
        <v>26.9</v>
      </c>
      <c r="P669" s="194"/>
      <c r="Q669" s="195">
        <f t="shared" ref="Q669:R669" si="764">(O669*24*3600*30/8)/100000</f>
        <v>87.156</v>
      </c>
      <c r="R669" s="195">
        <f t="shared" si="764"/>
        <v>0</v>
      </c>
      <c r="S669" s="200">
        <v>0.0</v>
      </c>
      <c r="T669" s="201">
        <f t="shared" si="633"/>
        <v>1</v>
      </c>
      <c r="U669" s="201">
        <v>0.99</v>
      </c>
      <c r="V669" s="182">
        <v>720.0</v>
      </c>
      <c r="W669" s="182">
        <f t="shared" si="634"/>
        <v>0</v>
      </c>
      <c r="X669" s="203" t="s">
        <v>291</v>
      </c>
      <c r="Y669" s="204">
        <v>2792792.0</v>
      </c>
      <c r="Z669" s="182"/>
      <c r="AA669" s="182"/>
      <c r="AB669" s="182"/>
      <c r="AC669" s="182"/>
      <c r="AD669" s="182"/>
      <c r="AE669" s="206">
        <f t="shared" si="635"/>
        <v>2792792</v>
      </c>
      <c r="AF669" s="207">
        <f t="shared" si="636"/>
        <v>2792792</v>
      </c>
      <c r="AG669" s="184"/>
      <c r="AH669" s="184"/>
      <c r="AI669" s="184"/>
      <c r="AJ669" s="390" t="s">
        <v>1168</v>
      </c>
      <c r="AK669" s="38" t="s">
        <v>753</v>
      </c>
      <c r="AL669" s="38"/>
      <c r="AM669" s="38" t="str">
        <f t="shared" si="763"/>
        <v>#REF!</v>
      </c>
      <c r="AN669" s="38" t="str">
        <f t="shared" si="638"/>
        <v>#REF!</v>
      </c>
      <c r="AO669" s="42">
        <v>2792792.0</v>
      </c>
      <c r="AP669" s="215" t="b">
        <f t="shared" si="639"/>
        <v>1</v>
      </c>
      <c r="AQ669" s="211"/>
      <c r="AR669" s="216">
        <f t="shared" si="697"/>
        <v>0</v>
      </c>
      <c r="AS669" s="217">
        <f t="shared" si="698"/>
        <v>0</v>
      </c>
      <c r="AT669" s="218">
        <f t="shared" si="699"/>
        <v>0</v>
      </c>
      <c r="AU669" s="453"/>
      <c r="AV669" s="46"/>
      <c r="AW669" s="46"/>
      <c r="AX669" s="46"/>
      <c r="AY669" s="46"/>
      <c r="AZ669" s="35"/>
      <c r="BA669" s="35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35"/>
      <c r="BU669" s="35"/>
      <c r="BV669" s="56"/>
      <c r="BW669" s="56"/>
      <c r="BX669" s="56"/>
      <c r="BY669" s="56"/>
      <c r="BZ669" s="56"/>
      <c r="CA669" s="56"/>
      <c r="CB669" s="56"/>
      <c r="CC669" s="56"/>
      <c r="CD669" s="56"/>
    </row>
    <row r="670" ht="22.5" customHeight="1">
      <c r="A670" s="170">
        <f t="shared" si="12"/>
        <v>665</v>
      </c>
      <c r="B670" s="173" t="s">
        <v>3171</v>
      </c>
      <c r="C670" s="182" t="str">
        <f t="array" ref="C670">_xlfn.XLOOKUP(G670,DATABASE!$A$2:$A$806,DATABASE!$B$2:$B$806)</f>
        <v>Samsat Online Raya Madiun 86, Gorang Gareng</v>
      </c>
      <c r="D670" s="184" t="str">
        <f t="array" ref="D670">_xlfn.XLOOKUP(G670,DATABASE!$A$2:$A$808,DATABASE!$C$2:$C$808)</f>
        <v>SAMSAT ONLINE</v>
      </c>
      <c r="E670" s="184" t="s">
        <v>351</v>
      </c>
      <c r="F670" s="184" t="s">
        <v>243</v>
      </c>
      <c r="G670" s="184" t="s">
        <v>284</v>
      </c>
      <c r="H670" s="184">
        <v>202512.0</v>
      </c>
      <c r="I670" s="184" t="s">
        <v>480</v>
      </c>
      <c r="J670" s="182"/>
      <c r="K670" s="184"/>
      <c r="L670" s="294" t="s">
        <v>286</v>
      </c>
      <c r="M670" s="303">
        <v>43745.0</v>
      </c>
      <c r="N670" s="191"/>
      <c r="O670" s="192">
        <v>4.02725</v>
      </c>
      <c r="P670" s="194"/>
      <c r="Q670" s="195">
        <f t="shared" ref="Q670:R670" si="765">(O670*24*3600*30/8)/100000</f>
        <v>13.04829</v>
      </c>
      <c r="R670" s="195">
        <f t="shared" si="765"/>
        <v>0</v>
      </c>
      <c r="S670" s="200">
        <v>0.0</v>
      </c>
      <c r="T670" s="201">
        <f t="shared" si="633"/>
        <v>1</v>
      </c>
      <c r="U670" s="201">
        <v>0.99</v>
      </c>
      <c r="V670" s="182">
        <v>720.0</v>
      </c>
      <c r="W670" s="182">
        <f t="shared" si="634"/>
        <v>0</v>
      </c>
      <c r="X670" s="203" t="s">
        <v>291</v>
      </c>
      <c r="Y670" s="204">
        <v>1950000.0</v>
      </c>
      <c r="Z670" s="182"/>
      <c r="AA670" s="182"/>
      <c r="AB670" s="182"/>
      <c r="AC670" s="182"/>
      <c r="AD670" s="182"/>
      <c r="AE670" s="206">
        <f t="shared" si="635"/>
        <v>1950000</v>
      </c>
      <c r="AF670" s="207">
        <f t="shared" si="636"/>
        <v>1950000</v>
      </c>
      <c r="AG670" s="184"/>
      <c r="AH670" s="184"/>
      <c r="AI670" s="184"/>
      <c r="AJ670" s="390" t="s">
        <v>284</v>
      </c>
      <c r="AK670" s="38" t="s">
        <v>480</v>
      </c>
      <c r="AL670" s="38"/>
      <c r="AM670" s="38" t="str">
        <f t="shared" si="763"/>
        <v>#REF!</v>
      </c>
      <c r="AN670" s="38" t="str">
        <f t="shared" si="638"/>
        <v>#REF!</v>
      </c>
      <c r="AO670" s="42">
        <v>1950000.0</v>
      </c>
      <c r="AP670" s="215" t="b">
        <f t="shared" si="639"/>
        <v>1</v>
      </c>
      <c r="AQ670" s="211"/>
      <c r="AR670" s="216">
        <f t="shared" si="697"/>
        <v>0</v>
      </c>
      <c r="AS670" s="217">
        <f t="shared" si="698"/>
        <v>0</v>
      </c>
      <c r="AT670" s="218">
        <f t="shared" si="699"/>
        <v>0</v>
      </c>
      <c r="AU670" s="453"/>
      <c r="AV670" s="46"/>
      <c r="AW670" s="46"/>
      <c r="AX670" s="46"/>
      <c r="AY670" s="46"/>
      <c r="AZ670" s="35"/>
      <c r="BA670" s="35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35"/>
      <c r="BU670" s="35"/>
      <c r="BV670" s="56"/>
      <c r="BW670" s="56"/>
      <c r="BX670" s="56"/>
      <c r="BY670" s="56"/>
      <c r="BZ670" s="56"/>
      <c r="CA670" s="56"/>
      <c r="CB670" s="56"/>
      <c r="CC670" s="56"/>
      <c r="CD670" s="56"/>
    </row>
    <row r="671" ht="22.5" customHeight="1">
      <c r="A671" s="170">
        <f t="shared" si="12"/>
        <v>666</v>
      </c>
      <c r="B671" s="173" t="s">
        <v>3171</v>
      </c>
      <c r="C671" s="182" t="str">
        <f t="array" ref="C671">_xlfn.XLOOKUP(G671,DATABASE!$A$2:$A$806,DATABASE!$B$2:$B$806)</f>
        <v>Kantor Kas Parang, Jl. Raya Parang</v>
      </c>
      <c r="D671" s="184" t="str">
        <f t="array" ref="D671">_xlfn.XLOOKUP(G671,DATABASE!$A$2:$A$808,DATABASE!$C$2:$C$808)</f>
        <v>KANTOR KAS</v>
      </c>
      <c r="E671" s="184" t="s">
        <v>351</v>
      </c>
      <c r="F671" s="184" t="s">
        <v>243</v>
      </c>
      <c r="G671" s="184" t="s">
        <v>1686</v>
      </c>
      <c r="H671" s="184">
        <v>202512.0</v>
      </c>
      <c r="I671" s="184" t="s">
        <v>461</v>
      </c>
      <c r="J671" s="182"/>
      <c r="K671" s="184"/>
      <c r="L671" s="294" t="s">
        <v>1688</v>
      </c>
      <c r="M671" s="295" t="s">
        <v>4186</v>
      </c>
      <c r="N671" s="191"/>
      <c r="O671" s="192">
        <v>6.02</v>
      </c>
      <c r="P671" s="194"/>
      <c r="Q671" s="195">
        <f t="shared" ref="Q671:R671" si="766">(O671*24*3600*30/8)/100000</f>
        <v>19.5048</v>
      </c>
      <c r="R671" s="195">
        <f t="shared" si="766"/>
        <v>0</v>
      </c>
      <c r="S671" s="376">
        <v>1.32</v>
      </c>
      <c r="T671" s="201">
        <f t="shared" si="633"/>
        <v>0.9981666667</v>
      </c>
      <c r="U671" s="201">
        <v>0.99</v>
      </c>
      <c r="V671" s="182">
        <v>720.0</v>
      </c>
      <c r="W671" s="182">
        <f t="shared" si="634"/>
        <v>0</v>
      </c>
      <c r="X671" s="203" t="s">
        <v>291</v>
      </c>
      <c r="Y671" s="204">
        <v>2319819.0</v>
      </c>
      <c r="Z671" s="182"/>
      <c r="AA671" s="182"/>
      <c r="AB671" s="182"/>
      <c r="AC671" s="182"/>
      <c r="AD671" s="182"/>
      <c r="AE671" s="206">
        <f t="shared" si="635"/>
        <v>2319819</v>
      </c>
      <c r="AF671" s="207">
        <f t="shared" si="636"/>
        <v>2319819</v>
      </c>
      <c r="AG671" s="184"/>
      <c r="AH671" s="184"/>
      <c r="AI671" s="184"/>
      <c r="AJ671" s="390" t="s">
        <v>1686</v>
      </c>
      <c r="AK671" s="38" t="s">
        <v>461</v>
      </c>
      <c r="AL671" s="38"/>
      <c r="AM671" s="41" t="s">
        <v>461</v>
      </c>
      <c r="AN671" s="38" t="b">
        <f t="shared" si="638"/>
        <v>1</v>
      </c>
      <c r="AO671" s="42">
        <v>2319819.0</v>
      </c>
      <c r="AP671" s="215" t="b">
        <f t="shared" si="639"/>
        <v>1</v>
      </c>
      <c r="AQ671" s="211"/>
      <c r="AR671" s="216">
        <f t="shared" si="697"/>
        <v>0</v>
      </c>
      <c r="AS671" s="217">
        <f t="shared" si="698"/>
        <v>0</v>
      </c>
      <c r="AT671" s="218">
        <f t="shared" si="699"/>
        <v>0</v>
      </c>
      <c r="AU671" s="453" t="s">
        <v>2952</v>
      </c>
      <c r="AV671" s="46"/>
      <c r="AW671" s="46"/>
      <c r="AX671" s="46"/>
      <c r="AY671" s="46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5"/>
      <c r="BU671" s="35"/>
      <c r="BV671" s="56"/>
      <c r="BW671" s="56"/>
      <c r="BX671" s="56"/>
      <c r="BY671" s="56"/>
      <c r="BZ671" s="56"/>
      <c r="CA671" s="56"/>
      <c r="CB671" s="56"/>
      <c r="CC671" s="56"/>
      <c r="CD671" s="56"/>
    </row>
    <row r="672" ht="22.5" customHeight="1">
      <c r="A672" s="170">
        <f t="shared" si="12"/>
        <v>667</v>
      </c>
      <c r="B672" s="173" t="s">
        <v>3171</v>
      </c>
      <c r="C672" s="182" t="str">
        <f t="array" ref="C672">_xlfn.XLOOKUP(G672,DATABASE!$A$2:$A$806,DATABASE!$B$2:$B$806)</f>
        <v>Capem Maospati, Jl. Raya Solo No 34</v>
      </c>
      <c r="D672" s="184" t="str">
        <f t="array" ref="D672">_xlfn.XLOOKUP(G672,DATABASE!$A$2:$A$808,DATABASE!$C$2:$C$808)</f>
        <v>CAPEM</v>
      </c>
      <c r="E672" s="184" t="s">
        <v>351</v>
      </c>
      <c r="F672" s="184" t="s">
        <v>243</v>
      </c>
      <c r="G672" s="184" t="s">
        <v>1475</v>
      </c>
      <c r="H672" s="184">
        <v>202512.0</v>
      </c>
      <c r="I672" s="184" t="s">
        <v>753</v>
      </c>
      <c r="J672" s="182"/>
      <c r="K672" s="184"/>
      <c r="L672" s="294" t="s">
        <v>1477</v>
      </c>
      <c r="M672" s="303">
        <v>42278.0</v>
      </c>
      <c r="N672" s="191"/>
      <c r="O672" s="192">
        <v>31.44</v>
      </c>
      <c r="P672" s="194"/>
      <c r="Q672" s="195">
        <f t="shared" ref="Q672:R672" si="767">(O672*24*3600*30/8)/100000</f>
        <v>101.8656</v>
      </c>
      <c r="R672" s="195">
        <f t="shared" si="767"/>
        <v>0</v>
      </c>
      <c r="S672" s="376">
        <v>2.0</v>
      </c>
      <c r="T672" s="201">
        <f t="shared" si="633"/>
        <v>0.9972222222</v>
      </c>
      <c r="U672" s="201">
        <v>0.99</v>
      </c>
      <c r="V672" s="182">
        <v>720.0</v>
      </c>
      <c r="W672" s="182">
        <f t="shared" si="634"/>
        <v>0</v>
      </c>
      <c r="X672" s="203" t="s">
        <v>291</v>
      </c>
      <c r="Y672" s="204">
        <v>2792792.0</v>
      </c>
      <c r="Z672" s="182"/>
      <c r="AA672" s="182"/>
      <c r="AB672" s="182"/>
      <c r="AC672" s="182"/>
      <c r="AD672" s="182"/>
      <c r="AE672" s="206">
        <f t="shared" si="635"/>
        <v>2792792</v>
      </c>
      <c r="AF672" s="207">
        <f t="shared" si="636"/>
        <v>2792792</v>
      </c>
      <c r="AG672" s="184"/>
      <c r="AH672" s="184"/>
      <c r="AI672" s="184"/>
      <c r="AJ672" s="390" t="s">
        <v>1475</v>
      </c>
      <c r="AK672" s="38" t="s">
        <v>753</v>
      </c>
      <c r="AL672" s="38"/>
      <c r="AM672" s="38" t="str">
        <f>VLOOKUP(AJ672,'[1]Master Jaringan Des 2025(792)'!$D$2:$E$795,2,0)</f>
        <v>#REF!</v>
      </c>
      <c r="AN672" s="38" t="str">
        <f t="shared" si="638"/>
        <v>#REF!</v>
      </c>
      <c r="AO672" s="42">
        <v>2792792.0</v>
      </c>
      <c r="AP672" s="215" t="b">
        <f t="shared" si="639"/>
        <v>1</v>
      </c>
      <c r="AQ672" s="211"/>
      <c r="AR672" s="216">
        <f t="shared" si="697"/>
        <v>0</v>
      </c>
      <c r="AS672" s="217">
        <f t="shared" si="698"/>
        <v>0</v>
      </c>
      <c r="AT672" s="218">
        <f t="shared" si="699"/>
        <v>0</v>
      </c>
      <c r="AU672" s="455" t="s">
        <v>1869</v>
      </c>
      <c r="AV672" s="46"/>
      <c r="AW672" s="46"/>
      <c r="AX672" s="46"/>
      <c r="AY672" s="46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5"/>
      <c r="BU672" s="35"/>
      <c r="BV672" s="56"/>
      <c r="BW672" s="56"/>
      <c r="BX672" s="56"/>
      <c r="BY672" s="56"/>
      <c r="BZ672" s="56"/>
      <c r="CA672" s="56"/>
      <c r="CB672" s="56"/>
      <c r="CC672" s="56"/>
      <c r="CD672" s="56"/>
    </row>
    <row r="673" ht="22.5" customHeight="1">
      <c r="A673" s="170">
        <f t="shared" si="12"/>
        <v>668</v>
      </c>
      <c r="B673" s="173" t="s">
        <v>3171</v>
      </c>
      <c r="C673" s="182" t="str">
        <f t="array" ref="C673">_xlfn.XLOOKUP(G673,DATABASE!$A$2:$A$806,DATABASE!$B$2:$B$806)</f>
        <v>Kantor Kas Panekan, Jl Pandan Timur,Panekan, Magetan</v>
      </c>
      <c r="D673" s="184" t="str">
        <f t="array" ref="D673">_xlfn.XLOOKUP(G673,DATABASE!$A$2:$A$808,DATABASE!$C$2:$C$808)</f>
        <v>KANTOR KAS</v>
      </c>
      <c r="E673" s="184" t="s">
        <v>351</v>
      </c>
      <c r="F673" s="184" t="s">
        <v>243</v>
      </c>
      <c r="G673" s="184" t="s">
        <v>2677</v>
      </c>
      <c r="H673" s="184">
        <v>202512.0</v>
      </c>
      <c r="I673" s="184" t="s">
        <v>461</v>
      </c>
      <c r="J673" s="182"/>
      <c r="K673" s="184"/>
      <c r="L673" s="294" t="s">
        <v>2679</v>
      </c>
      <c r="M673" s="295" t="s">
        <v>4547</v>
      </c>
      <c r="N673" s="191"/>
      <c r="O673" s="192">
        <v>5.01</v>
      </c>
      <c r="P673" s="194"/>
      <c r="Q673" s="195">
        <f t="shared" ref="Q673:R673" si="768">(O673*24*3600*30/8)/100000</f>
        <v>16.2324</v>
      </c>
      <c r="R673" s="195">
        <f t="shared" si="768"/>
        <v>0</v>
      </c>
      <c r="S673" s="200">
        <v>0.0</v>
      </c>
      <c r="T673" s="201">
        <f t="shared" si="633"/>
        <v>1</v>
      </c>
      <c r="U673" s="201">
        <v>0.99</v>
      </c>
      <c r="V673" s="182">
        <v>720.0</v>
      </c>
      <c r="W673" s="182">
        <f t="shared" si="634"/>
        <v>0</v>
      </c>
      <c r="X673" s="203" t="s">
        <v>291</v>
      </c>
      <c r="Y673" s="204">
        <v>2319819.0</v>
      </c>
      <c r="Z673" s="182"/>
      <c r="AA673" s="182"/>
      <c r="AB673" s="182"/>
      <c r="AC673" s="182"/>
      <c r="AD673" s="182"/>
      <c r="AE673" s="206">
        <f t="shared" si="635"/>
        <v>2319819</v>
      </c>
      <c r="AF673" s="207">
        <f t="shared" si="636"/>
        <v>2319819</v>
      </c>
      <c r="AG673" s="184"/>
      <c r="AH673" s="184"/>
      <c r="AI673" s="184"/>
      <c r="AJ673" s="390" t="s">
        <v>2677</v>
      </c>
      <c r="AK673" s="38" t="s">
        <v>461</v>
      </c>
      <c r="AL673" s="38"/>
      <c r="AM673" s="41" t="s">
        <v>461</v>
      </c>
      <c r="AN673" s="38" t="b">
        <f t="shared" si="638"/>
        <v>1</v>
      </c>
      <c r="AO673" s="42">
        <v>2319819.0</v>
      </c>
      <c r="AP673" s="215" t="b">
        <f t="shared" si="639"/>
        <v>1</v>
      </c>
      <c r="AQ673" s="211"/>
      <c r="AR673" s="216">
        <f t="shared" si="697"/>
        <v>0</v>
      </c>
      <c r="AS673" s="217">
        <f t="shared" si="698"/>
        <v>0</v>
      </c>
      <c r="AT673" s="218">
        <f t="shared" si="699"/>
        <v>0</v>
      </c>
      <c r="AU673" s="453"/>
      <c r="AV673" s="46"/>
      <c r="AW673" s="46"/>
      <c r="AX673" s="46"/>
      <c r="AY673" s="46"/>
      <c r="AZ673" s="35"/>
      <c r="BA673" s="35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35"/>
      <c r="BU673" s="35"/>
      <c r="BV673" s="56"/>
      <c r="BW673" s="56"/>
      <c r="BX673" s="56"/>
      <c r="BY673" s="56"/>
      <c r="BZ673" s="56"/>
      <c r="CA673" s="56"/>
      <c r="CB673" s="56"/>
      <c r="CC673" s="56"/>
      <c r="CD673" s="56"/>
    </row>
    <row r="674" ht="22.5" customHeight="1">
      <c r="A674" s="170">
        <f t="shared" si="12"/>
        <v>669</v>
      </c>
      <c r="B674" s="173" t="s">
        <v>3171</v>
      </c>
      <c r="C674" s="182" t="str">
        <f t="array" ref="C674">_xlfn.XLOOKUP(G674,DATABASE!$A$2:$A$806,DATABASE!$B$2:$B$806)</f>
        <v>ATM Sistem Administrasi Manunggal Satu Atap Jl Mayjen Sukowati No.09, Magetan</v>
      </c>
      <c r="D674" s="184" t="str">
        <f t="array" ref="D674">_xlfn.XLOOKUP(G674,DATABASE!$A$2:$A$808,DATABASE!$C$2:$C$808)</f>
        <v>ATM</v>
      </c>
      <c r="E674" s="184" t="s">
        <v>351</v>
      </c>
      <c r="F674" s="184" t="s">
        <v>243</v>
      </c>
      <c r="G674" s="184" t="s">
        <v>2687</v>
      </c>
      <c r="H674" s="184">
        <v>202512.0</v>
      </c>
      <c r="I674" s="184" t="s">
        <v>1258</v>
      </c>
      <c r="J674" s="182"/>
      <c r="K674" s="184"/>
      <c r="L674" s="294" t="s">
        <v>2689</v>
      </c>
      <c r="M674" s="303">
        <v>42288.0</v>
      </c>
      <c r="N674" s="191"/>
      <c r="O674" s="192">
        <v>1.35839</v>
      </c>
      <c r="P674" s="194"/>
      <c r="Q674" s="195">
        <f t="shared" ref="Q674:R674" si="769">(O674*24*3600*30/8)/100000</f>
        <v>4.4011836</v>
      </c>
      <c r="R674" s="195">
        <f t="shared" si="769"/>
        <v>0</v>
      </c>
      <c r="S674" s="200">
        <v>0.0</v>
      </c>
      <c r="T674" s="201">
        <f t="shared" si="633"/>
        <v>1</v>
      </c>
      <c r="U674" s="201">
        <v>0.99</v>
      </c>
      <c r="V674" s="182">
        <v>720.0</v>
      </c>
      <c r="W674" s="182">
        <f t="shared" si="634"/>
        <v>0</v>
      </c>
      <c r="X674" s="203" t="s">
        <v>291</v>
      </c>
      <c r="Y674" s="204">
        <v>1300000.0</v>
      </c>
      <c r="Z674" s="182"/>
      <c r="AA674" s="182"/>
      <c r="AB674" s="182"/>
      <c r="AC674" s="182"/>
      <c r="AD674" s="182"/>
      <c r="AE674" s="206">
        <f t="shared" si="635"/>
        <v>1300000</v>
      </c>
      <c r="AF674" s="207">
        <f t="shared" si="636"/>
        <v>1300000</v>
      </c>
      <c r="AG674" s="184"/>
      <c r="AH674" s="184"/>
      <c r="AI674" s="184"/>
      <c r="AJ674" s="390" t="s">
        <v>2687</v>
      </c>
      <c r="AK674" s="38" t="s">
        <v>1258</v>
      </c>
      <c r="AL674" s="38"/>
      <c r="AM674" s="38" t="str">
        <f t="shared" ref="AM674:AM677" si="771">VLOOKUP(AJ674,'[1]Master Jaringan Des 2025(792)'!$D$2:$E$795,2,0)</f>
        <v>#REF!</v>
      </c>
      <c r="AN674" s="38" t="str">
        <f t="shared" si="638"/>
        <v>#REF!</v>
      </c>
      <c r="AO674" s="42">
        <v>1300000.0</v>
      </c>
      <c r="AP674" s="215" t="b">
        <f t="shared" si="639"/>
        <v>1</v>
      </c>
      <c r="AQ674" s="211"/>
      <c r="AR674" s="216">
        <f t="shared" si="697"/>
        <v>0</v>
      </c>
      <c r="AS674" s="217">
        <f t="shared" si="698"/>
        <v>0</v>
      </c>
      <c r="AT674" s="218">
        <f t="shared" si="699"/>
        <v>0</v>
      </c>
      <c r="AU674" s="453"/>
      <c r="AV674" s="46"/>
      <c r="AW674" s="46"/>
      <c r="AX674" s="46"/>
      <c r="AY674" s="46"/>
      <c r="AZ674" s="35"/>
      <c r="BA674" s="35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35"/>
      <c r="BU674" s="35"/>
      <c r="BV674" s="56"/>
      <c r="BW674" s="56"/>
      <c r="BX674" s="56"/>
      <c r="BY674" s="56"/>
      <c r="BZ674" s="56"/>
      <c r="CA674" s="56"/>
      <c r="CB674" s="56"/>
      <c r="CC674" s="56"/>
      <c r="CD674" s="56"/>
    </row>
    <row r="675" ht="22.5" customHeight="1">
      <c r="A675" s="170">
        <f t="shared" si="12"/>
        <v>670</v>
      </c>
      <c r="B675" s="173" t="s">
        <v>3171</v>
      </c>
      <c r="C675" s="182" t="str">
        <f t="array" ref="C675">_xlfn.XLOOKUP(G675,DATABASE!$A$2:$A$806,DATABASE!$B$2:$B$806)</f>
        <v>ATM Kop. PGRI Jl. Monginsidi No.42 Magetan</v>
      </c>
      <c r="D675" s="184" t="str">
        <f t="array" ref="D675">_xlfn.XLOOKUP(G675,DATABASE!$A$2:$A$808,DATABASE!$C$2:$C$808)</f>
        <v>ATM</v>
      </c>
      <c r="E675" s="184" t="s">
        <v>351</v>
      </c>
      <c r="F675" s="184" t="s">
        <v>243</v>
      </c>
      <c r="G675" s="184" t="s">
        <v>1839</v>
      </c>
      <c r="H675" s="184">
        <v>202512.0</v>
      </c>
      <c r="I675" s="184" t="s">
        <v>1258</v>
      </c>
      <c r="J675" s="182"/>
      <c r="K675" s="184"/>
      <c r="L675" s="294" t="s">
        <v>1841</v>
      </c>
      <c r="M675" s="295" t="s">
        <v>4562</v>
      </c>
      <c r="N675" s="191"/>
      <c r="O675" s="192">
        <v>1.81705</v>
      </c>
      <c r="P675" s="194"/>
      <c r="Q675" s="195">
        <f t="shared" ref="Q675:R675" si="770">(O675*24*3600*30/8)/100000</f>
        <v>5.887242</v>
      </c>
      <c r="R675" s="195">
        <f t="shared" si="770"/>
        <v>0</v>
      </c>
      <c r="S675" s="200">
        <v>0.0</v>
      </c>
      <c r="T675" s="201">
        <f t="shared" si="633"/>
        <v>1</v>
      </c>
      <c r="U675" s="201">
        <v>0.99</v>
      </c>
      <c r="V675" s="182">
        <v>720.0</v>
      </c>
      <c r="W675" s="182">
        <f t="shared" si="634"/>
        <v>0</v>
      </c>
      <c r="X675" s="203" t="s">
        <v>291</v>
      </c>
      <c r="Y675" s="204">
        <v>1300000.0</v>
      </c>
      <c r="Z675" s="182"/>
      <c r="AA675" s="182"/>
      <c r="AB675" s="182"/>
      <c r="AC675" s="182"/>
      <c r="AD675" s="182"/>
      <c r="AE675" s="206">
        <f t="shared" si="635"/>
        <v>1300000</v>
      </c>
      <c r="AF675" s="207">
        <f t="shared" si="636"/>
        <v>1300000</v>
      </c>
      <c r="AG675" s="184"/>
      <c r="AH675" s="184"/>
      <c r="AI675" s="184"/>
      <c r="AJ675" s="390" t="s">
        <v>1839</v>
      </c>
      <c r="AK675" s="38" t="s">
        <v>1258</v>
      </c>
      <c r="AL675" s="38"/>
      <c r="AM675" s="38" t="str">
        <f t="shared" si="771"/>
        <v>#REF!</v>
      </c>
      <c r="AN675" s="38" t="str">
        <f t="shared" si="638"/>
        <v>#REF!</v>
      </c>
      <c r="AO675" s="42">
        <v>1300000.0</v>
      </c>
      <c r="AP675" s="215" t="b">
        <f t="shared" si="639"/>
        <v>1</v>
      </c>
      <c r="AQ675" s="211"/>
      <c r="AR675" s="216">
        <f t="shared" si="697"/>
        <v>0</v>
      </c>
      <c r="AS675" s="217">
        <f t="shared" si="698"/>
        <v>0</v>
      </c>
      <c r="AT675" s="218">
        <f t="shared" si="699"/>
        <v>0</v>
      </c>
      <c r="AU675" s="453"/>
      <c r="AV675" s="46"/>
      <c r="AW675" s="46"/>
      <c r="AX675" s="46"/>
      <c r="AY675" s="46"/>
      <c r="AZ675" s="35"/>
      <c r="BA675" s="35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35"/>
      <c r="BU675" s="35"/>
      <c r="BV675" s="56"/>
      <c r="BW675" s="56"/>
      <c r="BX675" s="56"/>
      <c r="BY675" s="56"/>
      <c r="BZ675" s="56"/>
      <c r="CA675" s="56"/>
      <c r="CB675" s="56"/>
      <c r="CC675" s="56"/>
      <c r="CD675" s="56"/>
    </row>
    <row r="676" ht="22.5" customHeight="1">
      <c r="A676" s="170">
        <f t="shared" si="12"/>
        <v>671</v>
      </c>
      <c r="B676" s="173" t="s">
        <v>3171</v>
      </c>
      <c r="C676" s="182" t="str">
        <f t="array" ref="C676">_xlfn.XLOOKUP(G676,DATABASE!$A$2:$A$806,DATABASE!$B$2:$B$806)</f>
        <v>Host To Host SP2D Online Kab Magetan, Data Center Kominfo Magetan, Jl. Kartini No. 2, Magetan</v>
      </c>
      <c r="D676" s="184" t="str">
        <f t="array" ref="D676">_xlfn.XLOOKUP(G676,DATABASE!$A$2:$A$808,DATABASE!$C$2:$C$808)</f>
        <v>H2H</v>
      </c>
      <c r="E676" s="184" t="s">
        <v>351</v>
      </c>
      <c r="F676" s="184" t="s">
        <v>243</v>
      </c>
      <c r="G676" s="184" t="s">
        <v>587</v>
      </c>
      <c r="H676" s="184">
        <v>202512.0</v>
      </c>
      <c r="I676" s="184" t="s">
        <v>461</v>
      </c>
      <c r="J676" s="182"/>
      <c r="K676" s="184"/>
      <c r="L676" s="294" t="s">
        <v>589</v>
      </c>
      <c r="M676" s="295" t="s">
        <v>4571</v>
      </c>
      <c r="N676" s="191"/>
      <c r="O676" s="192">
        <v>45.41</v>
      </c>
      <c r="P676" s="194"/>
      <c r="Q676" s="195">
        <f t="shared" ref="Q676:R676" si="772">(O676*24*3600*30/8)/100000</f>
        <v>147.1284</v>
      </c>
      <c r="R676" s="195">
        <f t="shared" si="772"/>
        <v>0</v>
      </c>
      <c r="S676" s="200">
        <v>0.0</v>
      </c>
      <c r="T676" s="201">
        <f t="shared" si="633"/>
        <v>1</v>
      </c>
      <c r="U676" s="201">
        <v>0.99</v>
      </c>
      <c r="V676" s="182">
        <v>720.0</v>
      </c>
      <c r="W676" s="182">
        <f t="shared" si="634"/>
        <v>0</v>
      </c>
      <c r="X676" s="203" t="s">
        <v>291</v>
      </c>
      <c r="Y676" s="204">
        <v>2319819.0</v>
      </c>
      <c r="Z676" s="182"/>
      <c r="AA676" s="182"/>
      <c r="AB676" s="182"/>
      <c r="AC676" s="182"/>
      <c r="AD676" s="182"/>
      <c r="AE676" s="206">
        <f t="shared" si="635"/>
        <v>2319819</v>
      </c>
      <c r="AF676" s="207">
        <f t="shared" si="636"/>
        <v>2319819</v>
      </c>
      <c r="AG676" s="184"/>
      <c r="AH676" s="184"/>
      <c r="AI676" s="184"/>
      <c r="AJ676" s="390" t="s">
        <v>587</v>
      </c>
      <c r="AK676" s="38" t="s">
        <v>461</v>
      </c>
      <c r="AL676" s="38"/>
      <c r="AM676" s="38" t="str">
        <f t="shared" si="771"/>
        <v>#REF!</v>
      </c>
      <c r="AN676" s="38" t="str">
        <f t="shared" si="638"/>
        <v>#REF!</v>
      </c>
      <c r="AO676" s="42">
        <v>2319819.0</v>
      </c>
      <c r="AP676" s="215" t="b">
        <f t="shared" si="639"/>
        <v>1</v>
      </c>
      <c r="AQ676" s="211"/>
      <c r="AR676" s="216">
        <f t="shared" si="697"/>
        <v>0</v>
      </c>
      <c r="AS676" s="217">
        <f t="shared" si="698"/>
        <v>0</v>
      </c>
      <c r="AT676" s="218">
        <f t="shared" si="699"/>
        <v>0</v>
      </c>
      <c r="AU676" s="453"/>
      <c r="AV676" s="46"/>
      <c r="AW676" s="46"/>
      <c r="AX676" s="46"/>
      <c r="AY676" s="46"/>
      <c r="AZ676" s="35"/>
      <c r="BA676" s="35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35"/>
      <c r="BU676" s="35"/>
      <c r="BV676" s="56"/>
      <c r="BW676" s="56"/>
      <c r="BX676" s="56"/>
      <c r="BY676" s="56"/>
      <c r="BZ676" s="56"/>
      <c r="CA676" s="56"/>
      <c r="CB676" s="56"/>
      <c r="CC676" s="56"/>
      <c r="CD676" s="56"/>
    </row>
    <row r="677" ht="22.5" customHeight="1">
      <c r="A677" s="170">
        <f t="shared" si="12"/>
        <v>672</v>
      </c>
      <c r="B677" s="173" t="s">
        <v>3171</v>
      </c>
      <c r="C677" s="182" t="str">
        <f t="array" ref="C677">_xlfn.XLOOKUP(G677,DATABASE!$A$2:$A$806,DATABASE!$B$2:$B$806)</f>
        <v>ATM Dinas Pendidikan,(DIKPORA) JL.Dharma 179 Magetan</v>
      </c>
      <c r="D677" s="184" t="str">
        <f t="array" ref="D677">_xlfn.XLOOKUP(G677,DATABASE!$A$2:$A$808,DATABASE!$C$2:$C$808)</f>
        <v>ATM</v>
      </c>
      <c r="E677" s="184" t="s">
        <v>351</v>
      </c>
      <c r="F677" s="184" t="s">
        <v>243</v>
      </c>
      <c r="G677" s="184" t="s">
        <v>2165</v>
      </c>
      <c r="H677" s="184">
        <v>202512.0</v>
      </c>
      <c r="I677" s="184" t="s">
        <v>1258</v>
      </c>
      <c r="J677" s="182"/>
      <c r="K677" s="184"/>
      <c r="L677" s="294" t="s">
        <v>2167</v>
      </c>
      <c r="M677" s="303">
        <v>43353.0</v>
      </c>
      <c r="N677" s="191"/>
      <c r="O677" s="192">
        <v>7.449999999999999</v>
      </c>
      <c r="P677" s="194"/>
      <c r="Q677" s="195">
        <f t="shared" ref="Q677:R677" si="773">(O677*24*3600*30/8)/100000</f>
        <v>24.138</v>
      </c>
      <c r="R677" s="195">
        <f t="shared" si="773"/>
        <v>0</v>
      </c>
      <c r="S677" s="200">
        <v>0.0</v>
      </c>
      <c r="T677" s="201">
        <f t="shared" si="633"/>
        <v>1</v>
      </c>
      <c r="U677" s="201">
        <v>0.99</v>
      </c>
      <c r="V677" s="182">
        <v>720.0</v>
      </c>
      <c r="W677" s="182">
        <f t="shared" si="634"/>
        <v>0</v>
      </c>
      <c r="X677" s="203" t="s">
        <v>291</v>
      </c>
      <c r="Y677" s="204">
        <v>1300000.0</v>
      </c>
      <c r="Z677" s="182"/>
      <c r="AA677" s="182"/>
      <c r="AB677" s="182"/>
      <c r="AC677" s="182"/>
      <c r="AD677" s="182"/>
      <c r="AE677" s="206">
        <f t="shared" si="635"/>
        <v>1300000</v>
      </c>
      <c r="AF677" s="207">
        <f t="shared" si="636"/>
        <v>1300000</v>
      </c>
      <c r="AG677" s="184"/>
      <c r="AH677" s="184" t="s">
        <v>276</v>
      </c>
      <c r="AI677" s="184"/>
      <c r="AJ677" s="390" t="s">
        <v>2165</v>
      </c>
      <c r="AK677" s="38" t="s">
        <v>1258</v>
      </c>
      <c r="AL677" s="38"/>
      <c r="AM677" s="38" t="str">
        <f t="shared" si="771"/>
        <v>#REF!</v>
      </c>
      <c r="AN677" s="38" t="str">
        <f t="shared" si="638"/>
        <v>#REF!</v>
      </c>
      <c r="AO677" s="42">
        <v>1300000.0</v>
      </c>
      <c r="AP677" s="215" t="b">
        <f t="shared" si="639"/>
        <v>1</v>
      </c>
      <c r="AQ677" s="211"/>
      <c r="AR677" s="216">
        <f t="shared" si="697"/>
        <v>0</v>
      </c>
      <c r="AS677" s="217">
        <f t="shared" si="698"/>
        <v>0</v>
      </c>
      <c r="AT677" s="218">
        <f t="shared" si="699"/>
        <v>0</v>
      </c>
      <c r="AU677" s="453"/>
      <c r="AV677" s="46"/>
      <c r="AW677" s="46"/>
      <c r="AX677" s="46"/>
      <c r="AY677" s="46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5"/>
      <c r="BU677" s="35"/>
      <c r="BV677" s="56"/>
      <c r="BW677" s="56"/>
      <c r="BX677" s="56"/>
      <c r="BY677" s="56"/>
      <c r="BZ677" s="56"/>
      <c r="CA677" s="56"/>
      <c r="CB677" s="56"/>
      <c r="CC677" s="56"/>
      <c r="CD677" s="56"/>
    </row>
    <row r="678" ht="22.5" customHeight="1">
      <c r="A678" s="170">
        <f t="shared" si="12"/>
        <v>673</v>
      </c>
      <c r="B678" s="173" t="s">
        <v>3171</v>
      </c>
      <c r="C678" s="182" t="str">
        <f t="array" ref="C678">_xlfn.XLOOKUP(G678,DATABASE!$A$2:$A$806,DATABASE!$B$2:$B$806)</f>
        <v>Payment Point DPayment PointKAD Magetan, Jl.Basuki Rahmat Timur No.1, Magetan</v>
      </c>
      <c r="D678" s="184" t="str">
        <f t="array" ref="D678">_xlfn.XLOOKUP(G678,DATABASE!$A$2:$A$808,DATABASE!$C$2:$C$808)</f>
        <v>PAYMENT POINT</v>
      </c>
      <c r="E678" s="184" t="s">
        <v>351</v>
      </c>
      <c r="F678" s="184" t="s">
        <v>243</v>
      </c>
      <c r="G678" s="184" t="s">
        <v>786</v>
      </c>
      <c r="H678" s="184">
        <v>202512.0</v>
      </c>
      <c r="I678" s="184" t="s">
        <v>1258</v>
      </c>
      <c r="J678" s="182"/>
      <c r="K678" s="184"/>
      <c r="L678" s="294" t="s">
        <v>788</v>
      </c>
      <c r="M678" s="303">
        <v>43647.0</v>
      </c>
      <c r="N678" s="191"/>
      <c r="O678" s="192">
        <v>8.2</v>
      </c>
      <c r="P678" s="194"/>
      <c r="Q678" s="195">
        <f t="shared" ref="Q678:R678" si="774">(O678*24*3600*30/8)/100000</f>
        <v>26.568</v>
      </c>
      <c r="R678" s="195">
        <f t="shared" si="774"/>
        <v>0</v>
      </c>
      <c r="S678" s="200">
        <v>0.0</v>
      </c>
      <c r="T678" s="201">
        <f t="shared" si="633"/>
        <v>1</v>
      </c>
      <c r="U678" s="201">
        <v>0.99</v>
      </c>
      <c r="V678" s="182">
        <v>720.0</v>
      </c>
      <c r="W678" s="182">
        <f t="shared" si="634"/>
        <v>0</v>
      </c>
      <c r="X678" s="203" t="s">
        <v>291</v>
      </c>
      <c r="Y678" s="204">
        <v>2319819.0</v>
      </c>
      <c r="Z678" s="182"/>
      <c r="AA678" s="182"/>
      <c r="AB678" s="182"/>
      <c r="AC678" s="182"/>
      <c r="AD678" s="182"/>
      <c r="AE678" s="206">
        <f t="shared" si="635"/>
        <v>2319819</v>
      </c>
      <c r="AF678" s="207">
        <f t="shared" si="636"/>
        <v>2319819</v>
      </c>
      <c r="AG678" s="184"/>
      <c r="AH678" s="184"/>
      <c r="AI678" s="184"/>
      <c r="AJ678" s="390" t="s">
        <v>786</v>
      </c>
      <c r="AK678" s="38" t="s">
        <v>461</v>
      </c>
      <c r="AL678" s="38"/>
      <c r="AM678" s="38" t="s">
        <v>461</v>
      </c>
      <c r="AN678" s="38" t="b">
        <f t="shared" si="638"/>
        <v>1</v>
      </c>
      <c r="AO678" s="42">
        <v>2319819.0</v>
      </c>
      <c r="AP678" s="215" t="b">
        <f t="shared" si="639"/>
        <v>1</v>
      </c>
      <c r="AQ678" s="211"/>
      <c r="AR678" s="216">
        <f t="shared" si="697"/>
        <v>0</v>
      </c>
      <c r="AS678" s="217">
        <f t="shared" si="698"/>
        <v>0</v>
      </c>
      <c r="AT678" s="218">
        <f t="shared" si="699"/>
        <v>0</v>
      </c>
      <c r="AU678" s="453"/>
      <c r="AV678" s="46"/>
      <c r="AW678" s="46"/>
      <c r="AX678" s="46"/>
      <c r="AY678" s="46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56"/>
      <c r="BW678" s="56"/>
      <c r="BX678" s="56"/>
      <c r="BY678" s="56"/>
      <c r="BZ678" s="56"/>
      <c r="CA678" s="56"/>
      <c r="CB678" s="56"/>
      <c r="CC678" s="56"/>
      <c r="CD678" s="56"/>
    </row>
    <row r="679" ht="22.5" customHeight="1">
      <c r="A679" s="170">
        <f t="shared" si="12"/>
        <v>674</v>
      </c>
      <c r="B679" s="173" t="s">
        <v>3171</v>
      </c>
      <c r="C679" s="182" t="str">
        <f t="array" ref="C679">_xlfn.XLOOKUP(G679,DATABASE!$A$2:$A$806,DATABASE!$B$2:$B$806)</f>
        <v>Capem Plaosan Jl. Raya Plaosan-Sarangan RT 01 / RW 01, Plaosan, Magetan</v>
      </c>
      <c r="D679" s="184" t="str">
        <f t="array" ref="D679">_xlfn.XLOOKUP(G679,DATABASE!$A$2:$A$808,DATABASE!$C$2:$C$808)</f>
        <v>CAPEM</v>
      </c>
      <c r="E679" s="184" t="s">
        <v>351</v>
      </c>
      <c r="F679" s="184" t="s">
        <v>243</v>
      </c>
      <c r="G679" s="184" t="s">
        <v>1102</v>
      </c>
      <c r="H679" s="184">
        <v>202512.0</v>
      </c>
      <c r="I679" s="184" t="s">
        <v>753</v>
      </c>
      <c r="J679" s="182"/>
      <c r="K679" s="184"/>
      <c r="L679" s="294" t="s">
        <v>1104</v>
      </c>
      <c r="M679" s="303">
        <v>43775.0</v>
      </c>
      <c r="N679" s="191"/>
      <c r="O679" s="192">
        <v>44.18</v>
      </c>
      <c r="P679" s="194"/>
      <c r="Q679" s="195">
        <f t="shared" ref="Q679:R679" si="775">(O679*24*3600*30/8)/100000</f>
        <v>143.1432</v>
      </c>
      <c r="R679" s="195">
        <f t="shared" si="775"/>
        <v>0</v>
      </c>
      <c r="S679" s="200">
        <v>0.0</v>
      </c>
      <c r="T679" s="201">
        <f t="shared" si="633"/>
        <v>1</v>
      </c>
      <c r="U679" s="201">
        <v>0.99</v>
      </c>
      <c r="V679" s="182">
        <v>720.0</v>
      </c>
      <c r="W679" s="182">
        <f t="shared" si="634"/>
        <v>0</v>
      </c>
      <c r="X679" s="203" t="s">
        <v>291</v>
      </c>
      <c r="Y679" s="204">
        <v>2792792.0</v>
      </c>
      <c r="Z679" s="182"/>
      <c r="AA679" s="182"/>
      <c r="AB679" s="182"/>
      <c r="AC679" s="182"/>
      <c r="AD679" s="182"/>
      <c r="AE679" s="206">
        <f t="shared" si="635"/>
        <v>2792792</v>
      </c>
      <c r="AF679" s="207">
        <f t="shared" si="636"/>
        <v>2792792</v>
      </c>
      <c r="AG679" s="184"/>
      <c r="AH679" s="184" t="s">
        <v>276</v>
      </c>
      <c r="AI679" s="184"/>
      <c r="AJ679" s="390" t="s">
        <v>1102</v>
      </c>
      <c r="AK679" s="38" t="s">
        <v>753</v>
      </c>
      <c r="AL679" s="38"/>
      <c r="AM679" s="41" t="s">
        <v>753</v>
      </c>
      <c r="AN679" s="38" t="b">
        <f t="shared" si="638"/>
        <v>1</v>
      </c>
      <c r="AO679" s="42">
        <v>2792792.0</v>
      </c>
      <c r="AP679" s="215" t="b">
        <f t="shared" si="639"/>
        <v>1</v>
      </c>
      <c r="AQ679" s="211"/>
      <c r="AR679" s="216">
        <f t="shared" si="697"/>
        <v>0</v>
      </c>
      <c r="AS679" s="217">
        <f t="shared" si="698"/>
        <v>0</v>
      </c>
      <c r="AT679" s="218">
        <f t="shared" si="699"/>
        <v>0</v>
      </c>
      <c r="AU679" s="453"/>
      <c r="AV679" s="46"/>
      <c r="AW679" s="46"/>
      <c r="AX679" s="46"/>
      <c r="AY679" s="46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5"/>
      <c r="BU679" s="35"/>
      <c r="BV679" s="56"/>
      <c r="BW679" s="56"/>
      <c r="BX679" s="56"/>
      <c r="BY679" s="56"/>
      <c r="BZ679" s="56"/>
      <c r="CA679" s="56"/>
      <c r="CB679" s="56"/>
      <c r="CC679" s="56"/>
      <c r="CD679" s="56"/>
    </row>
    <row r="680" ht="22.5" customHeight="1">
      <c r="A680" s="170">
        <f t="shared" si="12"/>
        <v>675</v>
      </c>
      <c r="B680" s="173" t="s">
        <v>3171</v>
      </c>
      <c r="C680" s="182" t="str">
        <f t="array" ref="C680">_xlfn.XLOOKUP(G680,DATABASE!$A$2:$A$806,DATABASE!$B$2:$B$806)</f>
        <v>ATM Dinas Pekerjaan Umum Magetan , JL. Hasanudin 19, Magetan</v>
      </c>
      <c r="D680" s="184" t="str">
        <f t="array" ref="D680">_xlfn.XLOOKUP(G680,DATABASE!$A$2:$A$808,DATABASE!$C$2:$C$808)</f>
        <v>ATM</v>
      </c>
      <c r="E680" s="184" t="s">
        <v>351</v>
      </c>
      <c r="F680" s="184" t="s">
        <v>243</v>
      </c>
      <c r="G680" s="184" t="s">
        <v>503</v>
      </c>
      <c r="H680" s="184">
        <v>202512.0</v>
      </c>
      <c r="I680" s="184" t="s">
        <v>1258</v>
      </c>
      <c r="J680" s="182"/>
      <c r="K680" s="184"/>
      <c r="L680" s="294" t="s">
        <v>505</v>
      </c>
      <c r="M680" s="303">
        <v>45117.0</v>
      </c>
      <c r="N680" s="191"/>
      <c r="O680" s="192">
        <v>1.98513</v>
      </c>
      <c r="P680" s="194"/>
      <c r="Q680" s="195">
        <f t="shared" ref="Q680:R680" si="776">(O680*24*3600*30/8)/100000</f>
        <v>6.4318212</v>
      </c>
      <c r="R680" s="195">
        <f t="shared" si="776"/>
        <v>0</v>
      </c>
      <c r="S680" s="376">
        <v>3.37</v>
      </c>
      <c r="T680" s="201">
        <f t="shared" si="633"/>
        <v>0.9953194444</v>
      </c>
      <c r="U680" s="201">
        <v>0.99</v>
      </c>
      <c r="V680" s="182">
        <v>720.0</v>
      </c>
      <c r="W680" s="182">
        <f t="shared" si="634"/>
        <v>0</v>
      </c>
      <c r="X680" s="203" t="s">
        <v>291</v>
      </c>
      <c r="Y680" s="204">
        <v>1300000.0</v>
      </c>
      <c r="Z680" s="182"/>
      <c r="AA680" s="182"/>
      <c r="AB680" s="182"/>
      <c r="AC680" s="182"/>
      <c r="AD680" s="182"/>
      <c r="AE680" s="206">
        <f t="shared" si="635"/>
        <v>1300000</v>
      </c>
      <c r="AF680" s="207">
        <f t="shared" si="636"/>
        <v>1300000</v>
      </c>
      <c r="AG680" s="184"/>
      <c r="AH680" s="184"/>
      <c r="AI680" s="184"/>
      <c r="AJ680" s="390" t="s">
        <v>503</v>
      </c>
      <c r="AK680" s="38" t="s">
        <v>1258</v>
      </c>
      <c r="AL680" s="38"/>
      <c r="AM680" s="41" t="s">
        <v>1258</v>
      </c>
      <c r="AN680" s="38" t="b">
        <f t="shared" si="638"/>
        <v>1</v>
      </c>
      <c r="AO680" s="42">
        <v>1300000.0</v>
      </c>
      <c r="AP680" s="215" t="b">
        <f t="shared" si="639"/>
        <v>1</v>
      </c>
      <c r="AQ680" s="211"/>
      <c r="AR680" s="216">
        <f t="shared" si="697"/>
        <v>0</v>
      </c>
      <c r="AS680" s="217">
        <f t="shared" si="698"/>
        <v>0</v>
      </c>
      <c r="AT680" s="218">
        <f t="shared" si="699"/>
        <v>0</v>
      </c>
      <c r="AU680" s="453" t="s">
        <v>2952</v>
      </c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56"/>
      <c r="BW680" s="56"/>
      <c r="BX680" s="56"/>
      <c r="BY680" s="56"/>
      <c r="BZ680" s="56"/>
      <c r="CA680" s="56"/>
      <c r="CB680" s="56"/>
      <c r="CC680" s="56"/>
      <c r="CD680" s="56"/>
    </row>
    <row r="681" ht="22.5" customHeight="1">
      <c r="A681" s="170">
        <f t="shared" si="12"/>
        <v>676</v>
      </c>
      <c r="B681" s="173" t="s">
        <v>3171</v>
      </c>
      <c r="C681" s="182" t="str">
        <f t="array" ref="C681">_xlfn.XLOOKUP(G681,DATABASE!$A$2:$A$806,DATABASE!$B$2:$B$806)</f>
        <v>ATM Sarangan Magetan Jl. Raya Telaga Sarangan RT06, RW01 Kec. Plaosan Magetan
</v>
      </c>
      <c r="D681" s="184" t="str">
        <f t="array" ref="D681">_xlfn.XLOOKUP(G681,DATABASE!$A$2:$A$808,DATABASE!$C$2:$C$808)</f>
        <v>ATM</v>
      </c>
      <c r="E681" s="184" t="s">
        <v>351</v>
      </c>
      <c r="F681" s="184" t="s">
        <v>243</v>
      </c>
      <c r="G681" s="184" t="s">
        <v>2522</v>
      </c>
      <c r="H681" s="184">
        <v>202512.0</v>
      </c>
      <c r="I681" s="184" t="s">
        <v>1258</v>
      </c>
      <c r="J681" s="182"/>
      <c r="K681" s="184"/>
      <c r="L681" s="922" t="s">
        <v>2524</v>
      </c>
      <c r="M681" s="923" t="s">
        <v>2525</v>
      </c>
      <c r="N681" s="191"/>
      <c r="O681" s="192">
        <v>0.38781</v>
      </c>
      <c r="P681" s="194"/>
      <c r="Q681" s="195">
        <f t="shared" ref="Q681:R681" si="777">(O681*24*3600*30/8)/100000</f>
        <v>1.2565044</v>
      </c>
      <c r="R681" s="195">
        <f t="shared" si="777"/>
        <v>0</v>
      </c>
      <c r="S681" s="200">
        <v>0.0</v>
      </c>
      <c r="T681" s="304">
        <f>(V681-S681)/V681</f>
        <v>1</v>
      </c>
      <c r="U681" s="304">
        <v>0.99</v>
      </c>
      <c r="V681" s="924">
        <v>720.0</v>
      </c>
      <c r="W681" s="182">
        <f t="shared" si="634"/>
        <v>0</v>
      </c>
      <c r="X681" s="203" t="s">
        <v>291</v>
      </c>
      <c r="Y681" s="204">
        <v>1300000.0</v>
      </c>
      <c r="Z681" s="305"/>
      <c r="AA681" s="182"/>
      <c r="AB681" s="182"/>
      <c r="AC681" s="204"/>
      <c r="AD681" s="182"/>
      <c r="AE681" s="206">
        <f t="shared" si="635"/>
        <v>1300000</v>
      </c>
      <c r="AF681" s="207">
        <f t="shared" si="636"/>
        <v>1300000</v>
      </c>
      <c r="AG681" s="308"/>
      <c r="AH681" s="182"/>
      <c r="AI681" s="182"/>
      <c r="AJ681" s="184" t="s">
        <v>2522</v>
      </c>
      <c r="AK681" s="38" t="s">
        <v>1258</v>
      </c>
      <c r="AL681" s="35"/>
      <c r="AM681" s="41" t="s">
        <v>1258</v>
      </c>
      <c r="AN681" s="38" t="b">
        <f t="shared" si="638"/>
        <v>1</v>
      </c>
      <c r="AO681" s="42">
        <v>1300000.0</v>
      </c>
      <c r="AP681" s="439" t="b">
        <f t="shared" si="639"/>
        <v>1</v>
      </c>
      <c r="AQ681" s="35"/>
      <c r="AR681" s="216">
        <f t="shared" si="697"/>
        <v>0</v>
      </c>
      <c r="AS681" s="217">
        <f t="shared" si="698"/>
        <v>0</v>
      </c>
      <c r="AT681" s="218">
        <f t="shared" si="699"/>
        <v>0</v>
      </c>
      <c r="AU681" s="925"/>
      <c r="AV681" s="46"/>
      <c r="AW681" s="46"/>
      <c r="AX681" s="46"/>
      <c r="AY681" s="46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56"/>
      <c r="BW681" s="56"/>
      <c r="BX681" s="56"/>
      <c r="BY681" s="56"/>
      <c r="BZ681" s="56"/>
      <c r="CA681" s="56"/>
      <c r="CB681" s="56"/>
      <c r="CC681" s="56"/>
      <c r="CD681" s="56"/>
    </row>
    <row r="682" ht="22.5" customHeight="1">
      <c r="A682" s="170">
        <f t="shared" si="12"/>
        <v>677</v>
      </c>
      <c r="B682" s="173" t="s">
        <v>3176</v>
      </c>
      <c r="C682" s="182" t="str">
        <f t="array" ref="C682">_xlfn.XLOOKUP(G682,DATABASE!$A$2:$A$806,DATABASE!$B$2:$B$806)</f>
        <v>Cabang Ged. Grh Amerta DR Soetomo,Airlangga, 1-9, Surabaya</v>
      </c>
      <c r="D682" s="184" t="str">
        <f t="array" ref="D682">_xlfn.XLOOKUP(G682,DATABASE!$A$2:$A$808,DATABASE!$C$2:$C$808)</f>
        <v>CABANG</v>
      </c>
      <c r="E682" s="184" t="s">
        <v>351</v>
      </c>
      <c r="F682" s="184" t="s">
        <v>243</v>
      </c>
      <c r="G682" s="184" t="s">
        <v>948</v>
      </c>
      <c r="H682" s="184">
        <v>202512.0</v>
      </c>
      <c r="I682" s="184" t="s">
        <v>575</v>
      </c>
      <c r="J682" s="182"/>
      <c r="K682" s="184"/>
      <c r="L682" s="294" t="s">
        <v>950</v>
      </c>
      <c r="M682" s="295" t="s">
        <v>3039</v>
      </c>
      <c r="N682" s="191"/>
      <c r="O682" s="192">
        <v>77.04</v>
      </c>
      <c r="P682" s="194"/>
      <c r="Q682" s="195">
        <f t="shared" ref="Q682:R682" si="778">(O682*24*3600*30/8)/100000</f>
        <v>249.6096</v>
      </c>
      <c r="R682" s="195">
        <f t="shared" si="778"/>
        <v>0</v>
      </c>
      <c r="S682" s="200">
        <v>0.0</v>
      </c>
      <c r="T682" s="201">
        <f t="shared" ref="T682:T787" si="780">(V682-S682)/V682*100%</f>
        <v>1</v>
      </c>
      <c r="U682" s="201">
        <v>0.99</v>
      </c>
      <c r="V682" s="182">
        <v>720.0</v>
      </c>
      <c r="W682" s="182">
        <f t="shared" si="634"/>
        <v>0</v>
      </c>
      <c r="X682" s="203" t="s">
        <v>291</v>
      </c>
      <c r="Y682" s="204">
        <v>3671171.0</v>
      </c>
      <c r="Z682" s="182"/>
      <c r="AA682" s="182"/>
      <c r="AB682" s="182"/>
      <c r="AC682" s="182"/>
      <c r="AD682" s="182"/>
      <c r="AE682" s="206">
        <f t="shared" si="635"/>
        <v>3671171</v>
      </c>
      <c r="AF682" s="207">
        <f t="shared" si="636"/>
        <v>3671171</v>
      </c>
      <c r="AG682" s="184"/>
      <c r="AH682" s="184"/>
      <c r="AI682" s="184"/>
      <c r="AJ682" s="390" t="s">
        <v>948</v>
      </c>
      <c r="AK682" s="38" t="s">
        <v>575</v>
      </c>
      <c r="AL682" s="38"/>
      <c r="AM682" s="38" t="str">
        <f t="shared" ref="AM682:AM684" si="781">VLOOKUP(AJ682,'[1]Master Jaringan Des 2025(792)'!$D$2:$E$795,2,0)</f>
        <v>#REF!</v>
      </c>
      <c r="AN682" s="38" t="str">
        <f t="shared" si="638"/>
        <v>#REF!</v>
      </c>
      <c r="AO682" s="42">
        <v>3671171.0</v>
      </c>
      <c r="AP682" s="215" t="b">
        <f t="shared" si="639"/>
        <v>1</v>
      </c>
      <c r="AQ682" s="211"/>
      <c r="AR682" s="216">
        <f t="shared" si="697"/>
        <v>0</v>
      </c>
      <c r="AS682" s="217">
        <f t="shared" si="698"/>
        <v>0</v>
      </c>
      <c r="AT682" s="218">
        <f t="shared" si="699"/>
        <v>0</v>
      </c>
      <c r="AU682" s="453"/>
      <c r="AV682" s="46"/>
      <c r="AW682" s="46"/>
      <c r="AX682" s="46"/>
      <c r="AY682" s="46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56"/>
      <c r="BW682" s="56"/>
      <c r="BX682" s="56"/>
      <c r="BY682" s="56"/>
      <c r="BZ682" s="56"/>
      <c r="CA682" s="56"/>
      <c r="CB682" s="56"/>
      <c r="CC682" s="56"/>
      <c r="CD682" s="56"/>
    </row>
    <row r="683" ht="22.5" customHeight="1">
      <c r="A683" s="170">
        <f t="shared" si="12"/>
        <v>678</v>
      </c>
      <c r="B683" s="173" t="s">
        <v>3176</v>
      </c>
      <c r="C683" s="182" t="str">
        <f t="array" ref="C683">_xlfn.XLOOKUP(G683,DATABASE!$A$2:$A$806,DATABASE!$B$2:$B$806)</f>
        <v>Capem Rungkut, Jl. Rungkut 45-A Surabaya</v>
      </c>
      <c r="D683" s="184" t="str">
        <f t="array" ref="D683">_xlfn.XLOOKUP(G683,DATABASE!$A$2:$A$808,DATABASE!$C$2:$C$808)</f>
        <v>CAPEM</v>
      </c>
      <c r="E683" s="184" t="s">
        <v>351</v>
      </c>
      <c r="F683" s="184" t="s">
        <v>243</v>
      </c>
      <c r="G683" s="184" t="s">
        <v>1161</v>
      </c>
      <c r="H683" s="184">
        <v>202512.0</v>
      </c>
      <c r="I683" s="184" t="s">
        <v>753</v>
      </c>
      <c r="J683" s="182"/>
      <c r="K683" s="184"/>
      <c r="L683" s="294" t="s">
        <v>1163</v>
      </c>
      <c r="M683" s="295" t="s">
        <v>2765</v>
      </c>
      <c r="N683" s="191"/>
      <c r="O683" s="192">
        <v>24.07</v>
      </c>
      <c r="P683" s="194"/>
      <c r="Q683" s="195">
        <f t="shared" ref="Q683:R683" si="779">(O683*24*3600*30/8)/100000</f>
        <v>77.9868</v>
      </c>
      <c r="R683" s="195">
        <f t="shared" si="779"/>
        <v>0</v>
      </c>
      <c r="S683" s="200">
        <v>0.0</v>
      </c>
      <c r="T683" s="201">
        <f t="shared" si="780"/>
        <v>1</v>
      </c>
      <c r="U683" s="201">
        <v>0.99</v>
      </c>
      <c r="V683" s="182">
        <v>720.0</v>
      </c>
      <c r="W683" s="182">
        <f t="shared" si="634"/>
        <v>0</v>
      </c>
      <c r="X683" s="203" t="s">
        <v>291</v>
      </c>
      <c r="Y683" s="204">
        <v>2792792.0</v>
      </c>
      <c r="Z683" s="182"/>
      <c r="AA683" s="182"/>
      <c r="AB683" s="182"/>
      <c r="AC683" s="182"/>
      <c r="AD683" s="182"/>
      <c r="AE683" s="206">
        <f t="shared" si="635"/>
        <v>2792792</v>
      </c>
      <c r="AF683" s="207">
        <f t="shared" si="636"/>
        <v>2792792</v>
      </c>
      <c r="AG683" s="207">
        <v>5.6485932E7</v>
      </c>
      <c r="AH683" s="184"/>
      <c r="AI683" s="184"/>
      <c r="AJ683" s="390" t="s">
        <v>1161</v>
      </c>
      <c r="AK683" s="38" t="s">
        <v>753</v>
      </c>
      <c r="AL683" s="38"/>
      <c r="AM683" s="38" t="str">
        <f t="shared" si="781"/>
        <v>#REF!</v>
      </c>
      <c r="AN683" s="38" t="str">
        <f t="shared" si="638"/>
        <v>#REF!</v>
      </c>
      <c r="AO683" s="42">
        <v>2792792.0</v>
      </c>
      <c r="AP683" s="215" t="b">
        <f t="shared" si="639"/>
        <v>1</v>
      </c>
      <c r="AQ683" s="211"/>
      <c r="AR683" s="216">
        <f t="shared" si="697"/>
        <v>0</v>
      </c>
      <c r="AS683" s="217">
        <f t="shared" si="698"/>
        <v>0</v>
      </c>
      <c r="AT683" s="218">
        <f t="shared" si="699"/>
        <v>0</v>
      </c>
      <c r="AU683" s="453"/>
      <c r="AV683" s="46"/>
      <c r="AW683" s="46"/>
      <c r="AX683" s="46"/>
      <c r="AY683" s="46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56"/>
      <c r="BW683" s="56"/>
      <c r="BX683" s="56"/>
      <c r="BY683" s="56"/>
      <c r="BZ683" s="56"/>
      <c r="CA683" s="56"/>
      <c r="CB683" s="56"/>
      <c r="CC683" s="56"/>
      <c r="CD683" s="56"/>
    </row>
    <row r="684" ht="22.5" customHeight="1">
      <c r="A684" s="170">
        <f t="shared" si="12"/>
        <v>679</v>
      </c>
      <c r="B684" s="173" t="s">
        <v>3176</v>
      </c>
      <c r="C684" s="182" t="str">
        <f t="array" ref="C684">_xlfn.XLOOKUP(G684,DATABASE!$A$2:$A$806,DATABASE!$B$2:$B$806)</f>
        <v>Kantor Kas Pucang, Jl. Pucang Jajar No.22 Surabaya</v>
      </c>
      <c r="D684" s="184" t="str">
        <f t="array" ref="D684">_xlfn.XLOOKUP(G684,DATABASE!$A$2:$A$808,DATABASE!$C$2:$C$808)</f>
        <v>KANTOR KAS</v>
      </c>
      <c r="E684" s="184" t="s">
        <v>351</v>
      </c>
      <c r="F684" s="184" t="s">
        <v>243</v>
      </c>
      <c r="G684" s="184" t="s">
        <v>1590</v>
      </c>
      <c r="H684" s="184">
        <v>202512.0</v>
      </c>
      <c r="I684" s="184" t="s">
        <v>461</v>
      </c>
      <c r="J684" s="182"/>
      <c r="K684" s="184"/>
      <c r="L684" s="294" t="s">
        <v>1592</v>
      </c>
      <c r="M684" s="295" t="s">
        <v>4630</v>
      </c>
      <c r="N684" s="191"/>
      <c r="O684" s="192">
        <v>7.41</v>
      </c>
      <c r="P684" s="194"/>
      <c r="Q684" s="195">
        <f t="shared" ref="Q684:R684" si="782">(O684*24*3600*30/8)/100000</f>
        <v>24.0084</v>
      </c>
      <c r="R684" s="195">
        <f t="shared" si="782"/>
        <v>0</v>
      </c>
      <c r="S684" s="200">
        <v>0.0</v>
      </c>
      <c r="T684" s="201">
        <f t="shared" si="780"/>
        <v>1</v>
      </c>
      <c r="U684" s="201">
        <v>0.99</v>
      </c>
      <c r="V684" s="182">
        <v>720.0</v>
      </c>
      <c r="W684" s="182">
        <f t="shared" si="634"/>
        <v>0</v>
      </c>
      <c r="X684" s="203" t="s">
        <v>291</v>
      </c>
      <c r="Y684" s="204">
        <v>2319819.0</v>
      </c>
      <c r="Z684" s="182"/>
      <c r="AA684" s="182"/>
      <c r="AB684" s="182"/>
      <c r="AC684" s="182"/>
      <c r="AD684" s="182"/>
      <c r="AE684" s="206">
        <f t="shared" si="635"/>
        <v>2319819</v>
      </c>
      <c r="AF684" s="207">
        <f t="shared" si="636"/>
        <v>2319819</v>
      </c>
      <c r="AG684" s="184"/>
      <c r="AH684" s="184"/>
      <c r="AI684" s="184"/>
      <c r="AJ684" s="390" t="s">
        <v>1590</v>
      </c>
      <c r="AK684" s="38" t="s">
        <v>461</v>
      </c>
      <c r="AL684" s="38"/>
      <c r="AM684" s="38" t="str">
        <f t="shared" si="781"/>
        <v>#REF!</v>
      </c>
      <c r="AN684" s="38" t="str">
        <f t="shared" si="638"/>
        <v>#REF!</v>
      </c>
      <c r="AO684" s="42">
        <v>2319819.0</v>
      </c>
      <c r="AP684" s="215" t="b">
        <f t="shared" si="639"/>
        <v>1</v>
      </c>
      <c r="AQ684" s="211"/>
      <c r="AR684" s="216">
        <f t="shared" si="697"/>
        <v>0</v>
      </c>
      <c r="AS684" s="217">
        <f t="shared" si="698"/>
        <v>0</v>
      </c>
      <c r="AT684" s="218">
        <f t="shared" si="699"/>
        <v>0</v>
      </c>
      <c r="AU684" s="453"/>
      <c r="AV684" s="46"/>
      <c r="AW684" s="46"/>
      <c r="AX684" s="46"/>
      <c r="AY684" s="46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56"/>
      <c r="BW684" s="56"/>
      <c r="BX684" s="56"/>
      <c r="BY684" s="56"/>
      <c r="BZ684" s="56"/>
      <c r="CA684" s="56"/>
      <c r="CB684" s="56"/>
      <c r="CC684" s="56"/>
      <c r="CD684" s="56"/>
    </row>
    <row r="685" ht="22.5" customHeight="1">
      <c r="A685" s="170">
        <f t="shared" si="12"/>
        <v>680</v>
      </c>
      <c r="B685" s="173" t="s">
        <v>3176</v>
      </c>
      <c r="C685" s="182" t="str">
        <f t="array" ref="C685">_xlfn.XLOOKUP(G685,DATABASE!$A$2:$A$806,DATABASE!$B$2:$B$806)</f>
        <v>Kantor Kas Kenjeran, Jl. Raya Kenjeran No.581, Surabaya</v>
      </c>
      <c r="D685" s="184" t="str">
        <f t="array" ref="D685">_xlfn.XLOOKUP(G685,DATABASE!$A$2:$A$808,DATABASE!$C$2:$C$808)</f>
        <v>KANTOR KAS</v>
      </c>
      <c r="E685" s="184" t="s">
        <v>351</v>
      </c>
      <c r="F685" s="184" t="s">
        <v>243</v>
      </c>
      <c r="G685" s="184" t="s">
        <v>2776</v>
      </c>
      <c r="H685" s="184">
        <v>202512.0</v>
      </c>
      <c r="I685" s="184" t="s">
        <v>461</v>
      </c>
      <c r="J685" s="182"/>
      <c r="K685" s="184"/>
      <c r="L685" s="294" t="s">
        <v>2778</v>
      </c>
      <c r="M685" s="303">
        <v>43864.0</v>
      </c>
      <c r="N685" s="191"/>
      <c r="O685" s="192">
        <v>6.65</v>
      </c>
      <c r="P685" s="194"/>
      <c r="Q685" s="195">
        <f t="shared" ref="Q685:R685" si="783">(O685*24*3600*30/8)/100000</f>
        <v>21.546</v>
      </c>
      <c r="R685" s="195">
        <f t="shared" si="783"/>
        <v>0</v>
      </c>
      <c r="S685" s="200">
        <v>0.0</v>
      </c>
      <c r="T685" s="201">
        <f t="shared" si="780"/>
        <v>1</v>
      </c>
      <c r="U685" s="201">
        <v>0.99</v>
      </c>
      <c r="V685" s="182">
        <v>720.0</v>
      </c>
      <c r="W685" s="182">
        <f t="shared" si="634"/>
        <v>0</v>
      </c>
      <c r="X685" s="203" t="s">
        <v>291</v>
      </c>
      <c r="Y685" s="204">
        <v>2319819.0</v>
      </c>
      <c r="Z685" s="182"/>
      <c r="AA685" s="182"/>
      <c r="AB685" s="182"/>
      <c r="AC685" s="182"/>
      <c r="AD685" s="182"/>
      <c r="AE685" s="206">
        <f t="shared" si="635"/>
        <v>2319819</v>
      </c>
      <c r="AF685" s="207">
        <f t="shared" si="636"/>
        <v>2319819</v>
      </c>
      <c r="AG685" s="184"/>
      <c r="AH685" s="184"/>
      <c r="AI685" s="184"/>
      <c r="AJ685" s="390" t="s">
        <v>2776</v>
      </c>
      <c r="AK685" s="38" t="s">
        <v>461</v>
      </c>
      <c r="AL685" s="38"/>
      <c r="AM685" s="38" t="s">
        <v>461</v>
      </c>
      <c r="AN685" s="38" t="b">
        <f t="shared" si="638"/>
        <v>1</v>
      </c>
      <c r="AO685" s="42">
        <v>2319819.0</v>
      </c>
      <c r="AP685" s="215" t="b">
        <f t="shared" si="639"/>
        <v>1</v>
      </c>
      <c r="AQ685" s="211"/>
      <c r="AR685" s="216">
        <f t="shared" si="697"/>
        <v>0</v>
      </c>
      <c r="AS685" s="217">
        <f t="shared" si="698"/>
        <v>0</v>
      </c>
      <c r="AT685" s="218">
        <f t="shared" si="699"/>
        <v>0</v>
      </c>
      <c r="AU685" s="453"/>
      <c r="AV685" s="46"/>
      <c r="AW685" s="46"/>
      <c r="AX685" s="46"/>
      <c r="AY685" s="46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56"/>
      <c r="BW685" s="56"/>
      <c r="BX685" s="56"/>
      <c r="BY685" s="56"/>
      <c r="BZ685" s="56"/>
      <c r="CA685" s="56"/>
      <c r="CB685" s="56"/>
      <c r="CC685" s="56"/>
      <c r="CD685" s="56"/>
    </row>
    <row r="686" ht="22.5" customHeight="1">
      <c r="A686" s="170">
        <f t="shared" si="12"/>
        <v>681</v>
      </c>
      <c r="B686" s="173" t="s">
        <v>3176</v>
      </c>
      <c r="C686" s="182" t="str">
        <f t="array" ref="C686">_xlfn.XLOOKUP(G686,DATABASE!$A$2:$A$806,DATABASE!$B$2:$B$806)</f>
        <v>Kantor Kas Merr Jl Wisma Kedung Asem Indah Blok J No 36, Surabaya</v>
      </c>
      <c r="D686" s="184" t="str">
        <f t="array" ref="D686">_xlfn.XLOOKUP(G686,DATABASE!$A$2:$A$808,DATABASE!$C$2:$C$808)</f>
        <v>KANTOR KAS</v>
      </c>
      <c r="E686" s="184" t="s">
        <v>351</v>
      </c>
      <c r="F686" s="184" t="s">
        <v>243</v>
      </c>
      <c r="G686" s="184" t="s">
        <v>2779</v>
      </c>
      <c r="H686" s="184">
        <v>202512.0</v>
      </c>
      <c r="I686" s="184" t="s">
        <v>461</v>
      </c>
      <c r="J686" s="182"/>
      <c r="K686" s="184"/>
      <c r="L686" s="294" t="s">
        <v>2781</v>
      </c>
      <c r="M686" s="295" t="s">
        <v>1179</v>
      </c>
      <c r="N686" s="191"/>
      <c r="O686" s="192">
        <v>7.51</v>
      </c>
      <c r="P686" s="194"/>
      <c r="Q686" s="195">
        <f t="shared" ref="Q686:R686" si="784">(O686*24*3600*30/8)/100000</f>
        <v>24.3324</v>
      </c>
      <c r="R686" s="195">
        <f t="shared" si="784"/>
        <v>0</v>
      </c>
      <c r="S686" s="200">
        <v>0.0</v>
      </c>
      <c r="T686" s="201">
        <f t="shared" si="780"/>
        <v>1</v>
      </c>
      <c r="U686" s="201">
        <v>0.99</v>
      </c>
      <c r="V686" s="182">
        <v>720.0</v>
      </c>
      <c r="W686" s="182">
        <f t="shared" si="634"/>
        <v>0</v>
      </c>
      <c r="X686" s="203" t="s">
        <v>291</v>
      </c>
      <c r="Y686" s="204">
        <v>2319819.0</v>
      </c>
      <c r="Z686" s="182"/>
      <c r="AA686" s="182"/>
      <c r="AB686" s="182"/>
      <c r="AC686" s="182"/>
      <c r="AD686" s="182"/>
      <c r="AE686" s="206">
        <f t="shared" si="635"/>
        <v>2319819</v>
      </c>
      <c r="AF686" s="207">
        <f t="shared" si="636"/>
        <v>2319819</v>
      </c>
      <c r="AG686" s="184"/>
      <c r="AH686" s="184"/>
      <c r="AI686" s="184"/>
      <c r="AJ686" s="390" t="s">
        <v>2779</v>
      </c>
      <c r="AK686" s="38" t="s">
        <v>461</v>
      </c>
      <c r="AL686" s="38"/>
      <c r="AM686" s="38" t="s">
        <v>461</v>
      </c>
      <c r="AN686" s="38" t="b">
        <f t="shared" si="638"/>
        <v>1</v>
      </c>
      <c r="AO686" s="42">
        <v>2319819.0</v>
      </c>
      <c r="AP686" s="215" t="b">
        <f t="shared" si="639"/>
        <v>1</v>
      </c>
      <c r="AQ686" s="211"/>
      <c r="AR686" s="216">
        <f t="shared" si="697"/>
        <v>0</v>
      </c>
      <c r="AS686" s="217">
        <f t="shared" si="698"/>
        <v>0</v>
      </c>
      <c r="AT686" s="218">
        <f t="shared" si="699"/>
        <v>0</v>
      </c>
      <c r="AU686" s="453"/>
      <c r="AV686" s="46"/>
      <c r="AW686" s="46"/>
      <c r="AX686" s="46"/>
      <c r="AY686" s="46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5"/>
      <c r="BU686" s="35"/>
      <c r="BV686" s="56"/>
      <c r="BW686" s="56"/>
      <c r="BX686" s="56"/>
      <c r="BY686" s="56"/>
      <c r="BZ686" s="56"/>
      <c r="CA686" s="56"/>
      <c r="CB686" s="56"/>
      <c r="CC686" s="56"/>
      <c r="CD686" s="56"/>
    </row>
    <row r="687" ht="22.5" customHeight="1">
      <c r="A687" s="170">
        <f t="shared" si="12"/>
        <v>682</v>
      </c>
      <c r="B687" s="173" t="s">
        <v>3176</v>
      </c>
      <c r="C687" s="182" t="str">
        <f t="array" ref="C687">_xlfn.XLOOKUP(G687,DATABASE!$A$2:$A$806,DATABASE!$B$2:$B$806)</f>
        <v>ATM SMKN 5, Jl Prof. Dr. Moestopo 167-169, Surabaya</v>
      </c>
      <c r="D687" s="184" t="str">
        <f t="array" ref="D687">_xlfn.XLOOKUP(G687,DATABASE!$A$2:$A$808,DATABASE!$C$2:$C$808)</f>
        <v>ATM</v>
      </c>
      <c r="E687" s="184" t="s">
        <v>351</v>
      </c>
      <c r="F687" s="184" t="s">
        <v>243</v>
      </c>
      <c r="G687" s="184" t="s">
        <v>2700</v>
      </c>
      <c r="H687" s="184">
        <v>202512.0</v>
      </c>
      <c r="I687" s="184" t="s">
        <v>1258</v>
      </c>
      <c r="J687" s="182"/>
      <c r="K687" s="184"/>
      <c r="L687" s="294" t="s">
        <v>2702</v>
      </c>
      <c r="M687" s="295" t="s">
        <v>4651</v>
      </c>
      <c r="N687" s="191"/>
      <c r="O687" s="192">
        <v>0.98699</v>
      </c>
      <c r="P687" s="194"/>
      <c r="Q687" s="195">
        <f t="shared" ref="Q687:R687" si="785">(O687*24*3600*30/8)/100000</f>
        <v>3.1978476</v>
      </c>
      <c r="R687" s="195">
        <f t="shared" si="785"/>
        <v>0</v>
      </c>
      <c r="S687" s="200">
        <v>0.0</v>
      </c>
      <c r="T687" s="201">
        <f t="shared" si="780"/>
        <v>1</v>
      </c>
      <c r="U687" s="201">
        <v>0.99</v>
      </c>
      <c r="V687" s="182">
        <v>720.0</v>
      </c>
      <c r="W687" s="182">
        <f t="shared" si="634"/>
        <v>0</v>
      </c>
      <c r="X687" s="203" t="s">
        <v>291</v>
      </c>
      <c r="Y687" s="204">
        <v>1300000.0</v>
      </c>
      <c r="Z687" s="182"/>
      <c r="AA687" s="182"/>
      <c r="AB687" s="182"/>
      <c r="AC687" s="182"/>
      <c r="AD687" s="182"/>
      <c r="AE687" s="206">
        <f t="shared" si="635"/>
        <v>1300000</v>
      </c>
      <c r="AF687" s="207">
        <f t="shared" si="636"/>
        <v>1300000</v>
      </c>
      <c r="AG687" s="184"/>
      <c r="AH687" s="184"/>
      <c r="AI687" s="184"/>
      <c r="AJ687" s="390" t="s">
        <v>2700</v>
      </c>
      <c r="AK687" s="38" t="s">
        <v>1258</v>
      </c>
      <c r="AL687" s="38"/>
      <c r="AM687" s="38" t="str">
        <f t="shared" ref="AM687:AM690" si="787">VLOOKUP(AJ687,'[1]Master Jaringan Des 2025(792)'!$D$2:$E$795,2,0)</f>
        <v>#REF!</v>
      </c>
      <c r="AN687" s="38" t="str">
        <f t="shared" si="638"/>
        <v>#REF!</v>
      </c>
      <c r="AO687" s="42">
        <v>1300000.0</v>
      </c>
      <c r="AP687" s="215" t="b">
        <f t="shared" si="639"/>
        <v>1</v>
      </c>
      <c r="AQ687" s="211"/>
      <c r="AR687" s="216">
        <f t="shared" si="697"/>
        <v>0</v>
      </c>
      <c r="AS687" s="217">
        <f t="shared" si="698"/>
        <v>0</v>
      </c>
      <c r="AT687" s="218">
        <f t="shared" si="699"/>
        <v>0</v>
      </c>
      <c r="AU687" s="453"/>
      <c r="AV687" s="46"/>
      <c r="AW687" s="46"/>
      <c r="AX687" s="46"/>
      <c r="AY687" s="46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5"/>
      <c r="BU687" s="35"/>
      <c r="BV687" s="56"/>
      <c r="BW687" s="56"/>
      <c r="BX687" s="56"/>
      <c r="BY687" s="56"/>
      <c r="BZ687" s="56"/>
      <c r="CA687" s="56"/>
      <c r="CB687" s="56"/>
      <c r="CC687" s="56"/>
      <c r="CD687" s="56"/>
    </row>
    <row r="688" ht="22.5" customHeight="1">
      <c r="A688" s="170">
        <f t="shared" si="12"/>
        <v>683</v>
      </c>
      <c r="B688" s="173" t="s">
        <v>3176</v>
      </c>
      <c r="C688" s="182" t="str">
        <f t="array" ref="C688">_xlfn.XLOOKUP(G688,DATABASE!$A$2:$A$806,DATABASE!$B$2:$B$806)</f>
        <v>Capem Mulyosari, Jl. Raya Mulyasari 272 Surabaya</v>
      </c>
      <c r="D688" s="184" t="str">
        <f t="array" ref="D688">_xlfn.XLOOKUP(G688,DATABASE!$A$2:$A$808,DATABASE!$C$2:$C$808)</f>
        <v>CAPEM</v>
      </c>
      <c r="E688" s="184" t="s">
        <v>351</v>
      </c>
      <c r="F688" s="184" t="s">
        <v>243</v>
      </c>
      <c r="G688" s="184" t="s">
        <v>1555</v>
      </c>
      <c r="H688" s="184">
        <v>202512.0</v>
      </c>
      <c r="I688" s="184" t="s">
        <v>753</v>
      </c>
      <c r="J688" s="182"/>
      <c r="K688" s="184"/>
      <c r="L688" s="294" t="s">
        <v>1557</v>
      </c>
      <c r="M688" s="303">
        <v>42156.0</v>
      </c>
      <c r="N688" s="191"/>
      <c r="O688" s="192">
        <v>19.12</v>
      </c>
      <c r="P688" s="194"/>
      <c r="Q688" s="195">
        <f t="shared" ref="Q688:R688" si="786">(O688*24*3600*30/8)/100000</f>
        <v>61.9488</v>
      </c>
      <c r="R688" s="195">
        <f t="shared" si="786"/>
        <v>0</v>
      </c>
      <c r="S688" s="200">
        <v>0.0</v>
      </c>
      <c r="T688" s="201">
        <f t="shared" si="780"/>
        <v>1</v>
      </c>
      <c r="U688" s="201">
        <v>0.99</v>
      </c>
      <c r="V688" s="182">
        <v>720.0</v>
      </c>
      <c r="W688" s="182">
        <f t="shared" si="634"/>
        <v>0</v>
      </c>
      <c r="X688" s="203" t="s">
        <v>291</v>
      </c>
      <c r="Y688" s="204">
        <v>2792792.0</v>
      </c>
      <c r="Z688" s="182"/>
      <c r="AA688" s="182"/>
      <c r="AB688" s="182"/>
      <c r="AC688" s="182"/>
      <c r="AD688" s="182"/>
      <c r="AE688" s="206">
        <f t="shared" si="635"/>
        <v>2792792</v>
      </c>
      <c r="AF688" s="207">
        <f t="shared" si="636"/>
        <v>2792792</v>
      </c>
      <c r="AG688" s="184"/>
      <c r="AH688" s="184"/>
      <c r="AI688" s="184"/>
      <c r="AJ688" s="390" t="s">
        <v>1555</v>
      </c>
      <c r="AK688" s="38" t="s">
        <v>753</v>
      </c>
      <c r="AL688" s="38"/>
      <c r="AM688" s="38" t="str">
        <f t="shared" si="787"/>
        <v>#REF!</v>
      </c>
      <c r="AN688" s="38" t="str">
        <f t="shared" si="638"/>
        <v>#REF!</v>
      </c>
      <c r="AO688" s="42">
        <v>2792792.0</v>
      </c>
      <c r="AP688" s="215" t="b">
        <f t="shared" si="639"/>
        <v>1</v>
      </c>
      <c r="AQ688" s="211"/>
      <c r="AR688" s="216">
        <f t="shared" si="697"/>
        <v>0</v>
      </c>
      <c r="AS688" s="217">
        <f t="shared" si="698"/>
        <v>0</v>
      </c>
      <c r="AT688" s="218">
        <f t="shared" si="699"/>
        <v>0</v>
      </c>
      <c r="AU688" s="453"/>
      <c r="AV688" s="46"/>
      <c r="AW688" s="46"/>
      <c r="AX688" s="46"/>
      <c r="AY688" s="46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5"/>
      <c r="BU688" s="35"/>
      <c r="BV688" s="56"/>
      <c r="BW688" s="56"/>
      <c r="BX688" s="56"/>
      <c r="BY688" s="56"/>
      <c r="BZ688" s="56"/>
      <c r="CA688" s="56"/>
      <c r="CB688" s="56"/>
      <c r="CC688" s="56"/>
      <c r="CD688" s="56"/>
    </row>
    <row r="689" ht="22.5" customHeight="1">
      <c r="A689" s="170">
        <f t="shared" si="12"/>
        <v>684</v>
      </c>
      <c r="B689" s="173" t="s">
        <v>3176</v>
      </c>
      <c r="C689" s="182" t="str">
        <f t="array" ref="C689">_xlfn.XLOOKUP(G689,DATABASE!$A$2:$A$806,DATABASE!$B$2:$B$806)</f>
        <v>ATM IGD RS. Haji, Jl. Manyar Kertoadi No.1 Surabaya</v>
      </c>
      <c r="D689" s="184" t="str">
        <f t="array" ref="D689">_xlfn.XLOOKUP(G689,DATABASE!$A$2:$A$808,DATABASE!$C$2:$C$808)</f>
        <v>ATM</v>
      </c>
      <c r="E689" s="184" t="s">
        <v>351</v>
      </c>
      <c r="F689" s="184" t="s">
        <v>243</v>
      </c>
      <c r="G689" s="184" t="s">
        <v>1944</v>
      </c>
      <c r="H689" s="184">
        <v>202512.0</v>
      </c>
      <c r="I689" s="184" t="s">
        <v>1258</v>
      </c>
      <c r="J689" s="182"/>
      <c r="K689" s="184"/>
      <c r="L689" s="294" t="s">
        <v>1946</v>
      </c>
      <c r="M689" s="295" t="s">
        <v>4666</v>
      </c>
      <c r="N689" s="191"/>
      <c r="O689" s="192">
        <v>1.38117</v>
      </c>
      <c r="P689" s="194"/>
      <c r="Q689" s="195">
        <f t="shared" ref="Q689:R689" si="788">(O689*24*3600*30/8)/100000</f>
        <v>4.4749908</v>
      </c>
      <c r="R689" s="195">
        <f t="shared" si="788"/>
        <v>0</v>
      </c>
      <c r="S689" s="200">
        <v>0.0</v>
      </c>
      <c r="T689" s="201">
        <f t="shared" si="780"/>
        <v>1</v>
      </c>
      <c r="U689" s="201">
        <v>0.99</v>
      </c>
      <c r="V689" s="182">
        <v>720.0</v>
      </c>
      <c r="W689" s="182">
        <f t="shared" si="634"/>
        <v>0</v>
      </c>
      <c r="X689" s="203" t="s">
        <v>291</v>
      </c>
      <c r="Y689" s="204">
        <v>1300000.0</v>
      </c>
      <c r="Z689" s="182"/>
      <c r="AA689" s="182"/>
      <c r="AB689" s="182"/>
      <c r="AC689" s="182"/>
      <c r="AD689" s="182"/>
      <c r="AE689" s="206">
        <f t="shared" si="635"/>
        <v>1300000</v>
      </c>
      <c r="AF689" s="207">
        <f t="shared" si="636"/>
        <v>1300000</v>
      </c>
      <c r="AG689" s="184"/>
      <c r="AH689" s="184"/>
      <c r="AI689" s="184"/>
      <c r="AJ689" s="390" t="s">
        <v>1944</v>
      </c>
      <c r="AK689" s="38" t="s">
        <v>1258</v>
      </c>
      <c r="AL689" s="38"/>
      <c r="AM689" s="38" t="str">
        <f t="shared" si="787"/>
        <v>#REF!</v>
      </c>
      <c r="AN689" s="38" t="str">
        <f t="shared" si="638"/>
        <v>#REF!</v>
      </c>
      <c r="AO689" s="42">
        <v>1300000.0</v>
      </c>
      <c r="AP689" s="215" t="b">
        <f t="shared" si="639"/>
        <v>1</v>
      </c>
      <c r="AQ689" s="211"/>
      <c r="AR689" s="216">
        <f t="shared" si="697"/>
        <v>0</v>
      </c>
      <c r="AS689" s="217">
        <f t="shared" si="698"/>
        <v>0</v>
      </c>
      <c r="AT689" s="218">
        <f t="shared" si="699"/>
        <v>0</v>
      </c>
      <c r="AU689" s="453"/>
      <c r="AV689" s="46"/>
      <c r="AW689" s="46"/>
      <c r="AX689" s="46"/>
      <c r="AY689" s="46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56"/>
      <c r="BW689" s="56"/>
      <c r="BX689" s="56"/>
      <c r="BY689" s="56"/>
      <c r="BZ689" s="56"/>
      <c r="CA689" s="56"/>
      <c r="CB689" s="56"/>
      <c r="CC689" s="56"/>
      <c r="CD689" s="56"/>
    </row>
    <row r="690" ht="22.5" customHeight="1">
      <c r="A690" s="170">
        <f t="shared" si="12"/>
        <v>685</v>
      </c>
      <c r="B690" s="173" t="s">
        <v>3176</v>
      </c>
      <c r="C690" s="182" t="str">
        <f t="array" ref="C690">_xlfn.XLOOKUP(G690,DATABASE!$A$2:$A$806,DATABASE!$B$2:$B$806)</f>
        <v>Host To Host STIESIA, Jl. Menur Pumpungan, No.30 Surabaya</v>
      </c>
      <c r="D690" s="184" t="str">
        <f t="array" ref="D690">_xlfn.XLOOKUP(G690,DATABASE!$A$2:$A$808,DATABASE!$C$2:$C$808)</f>
        <v>H2H</v>
      </c>
      <c r="E690" s="184" t="s">
        <v>351</v>
      </c>
      <c r="F690" s="184" t="s">
        <v>243</v>
      </c>
      <c r="G690" s="184" t="s">
        <v>695</v>
      </c>
      <c r="H690" s="184">
        <v>202512.0</v>
      </c>
      <c r="I690" s="184" t="s">
        <v>461</v>
      </c>
      <c r="J690" s="182"/>
      <c r="K690" s="184"/>
      <c r="L690" s="294" t="s">
        <v>697</v>
      </c>
      <c r="M690" s="295" t="s">
        <v>4675</v>
      </c>
      <c r="N690" s="191"/>
      <c r="O690" s="192">
        <v>19.51</v>
      </c>
      <c r="P690" s="194"/>
      <c r="Q690" s="195">
        <f t="shared" ref="Q690:R690" si="789">(O690*24*3600*30/8)/100000</f>
        <v>63.2124</v>
      </c>
      <c r="R690" s="195">
        <f t="shared" si="789"/>
        <v>0</v>
      </c>
      <c r="S690" s="200">
        <v>0.0</v>
      </c>
      <c r="T690" s="201">
        <f t="shared" si="780"/>
        <v>1</v>
      </c>
      <c r="U690" s="201">
        <v>0.99</v>
      </c>
      <c r="V690" s="182">
        <v>720.0</v>
      </c>
      <c r="W690" s="182">
        <f t="shared" si="634"/>
        <v>0</v>
      </c>
      <c r="X690" s="203" t="s">
        <v>291</v>
      </c>
      <c r="Y690" s="204">
        <v>2319819.0</v>
      </c>
      <c r="Z690" s="204"/>
      <c r="AA690" s="182"/>
      <c r="AB690" s="182"/>
      <c r="AC690" s="182"/>
      <c r="AD690" s="182"/>
      <c r="AE690" s="206">
        <f t="shared" si="635"/>
        <v>2319819</v>
      </c>
      <c r="AF690" s="207">
        <f t="shared" si="636"/>
        <v>2319819</v>
      </c>
      <c r="AG690" s="184"/>
      <c r="AH690" s="184"/>
      <c r="AI690" s="184"/>
      <c r="AJ690" s="390" t="s">
        <v>695</v>
      </c>
      <c r="AK690" s="38" t="s">
        <v>461</v>
      </c>
      <c r="AL690" s="38"/>
      <c r="AM690" s="38" t="str">
        <f t="shared" si="787"/>
        <v>#REF!</v>
      </c>
      <c r="AN690" s="38" t="str">
        <f t="shared" si="638"/>
        <v>#REF!</v>
      </c>
      <c r="AO690" s="42">
        <v>2319819.0</v>
      </c>
      <c r="AP690" s="215" t="b">
        <f t="shared" si="639"/>
        <v>1</v>
      </c>
      <c r="AQ690" s="211"/>
      <c r="AR690" s="216">
        <f t="shared" si="697"/>
        <v>0</v>
      </c>
      <c r="AS690" s="217">
        <f t="shared" si="698"/>
        <v>0</v>
      </c>
      <c r="AT690" s="218">
        <f t="shared" si="699"/>
        <v>0</v>
      </c>
      <c r="AU690" s="453"/>
      <c r="AV690" s="46"/>
      <c r="AW690" s="46"/>
      <c r="AX690" s="46"/>
      <c r="AY690" s="46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56"/>
      <c r="BW690" s="56"/>
      <c r="BX690" s="56"/>
      <c r="BY690" s="56"/>
      <c r="BZ690" s="56"/>
      <c r="CA690" s="56"/>
      <c r="CB690" s="56"/>
      <c r="CC690" s="56"/>
      <c r="CD690" s="56"/>
    </row>
    <row r="691" ht="22.5" customHeight="1">
      <c r="A691" s="170">
        <f t="shared" si="12"/>
        <v>686</v>
      </c>
      <c r="B691" s="173" t="s">
        <v>3176</v>
      </c>
      <c r="C691" s="182" t="str">
        <f t="array" ref="C691">_xlfn.XLOOKUP(G691,DATABASE!$A$2:$A$806,DATABASE!$B$2:$B$806)</f>
        <v>Payment Point UNAIR Jl.Kampus C Mulyorejo Surabaya</v>
      </c>
      <c r="D691" s="184" t="str">
        <f t="array" ref="D691">_xlfn.XLOOKUP(G691,DATABASE!$A$2:$A$808,DATABASE!$C$2:$C$808)</f>
        <v>PAYMENT POINT</v>
      </c>
      <c r="E691" s="184" t="s">
        <v>351</v>
      </c>
      <c r="F691" s="184" t="s">
        <v>243</v>
      </c>
      <c r="G691" s="184" t="s">
        <v>2178</v>
      </c>
      <c r="H691" s="184">
        <v>202512.0</v>
      </c>
      <c r="I691" s="184" t="s">
        <v>461</v>
      </c>
      <c r="J691" s="182"/>
      <c r="K691" s="184"/>
      <c r="L691" s="294" t="s">
        <v>2180</v>
      </c>
      <c r="M691" s="303">
        <v>43864.0</v>
      </c>
      <c r="N691" s="191"/>
      <c r="O691" s="192">
        <v>0.87765</v>
      </c>
      <c r="P691" s="194"/>
      <c r="Q691" s="195">
        <f t="shared" ref="Q691:R691" si="790">(O691*24*3600*30/8)/100000</f>
        <v>2.843586</v>
      </c>
      <c r="R691" s="195">
        <f t="shared" si="790"/>
        <v>0</v>
      </c>
      <c r="S691" s="200">
        <v>0.0</v>
      </c>
      <c r="T691" s="201">
        <f t="shared" si="780"/>
        <v>1</v>
      </c>
      <c r="U691" s="201">
        <v>0.99</v>
      </c>
      <c r="V691" s="182">
        <v>720.0</v>
      </c>
      <c r="W691" s="182">
        <f t="shared" si="634"/>
        <v>0</v>
      </c>
      <c r="X691" s="203" t="s">
        <v>291</v>
      </c>
      <c r="Y691" s="204">
        <v>2319819.0</v>
      </c>
      <c r="Z691" s="182"/>
      <c r="AA691" s="182"/>
      <c r="AB691" s="182"/>
      <c r="AC691" s="182"/>
      <c r="AD691" s="182"/>
      <c r="AE691" s="206">
        <f t="shared" si="635"/>
        <v>2319819</v>
      </c>
      <c r="AF691" s="207">
        <f t="shared" si="636"/>
        <v>2319819</v>
      </c>
      <c r="AG691" s="184"/>
      <c r="AH691" s="184" t="s">
        <v>276</v>
      </c>
      <c r="AI691" s="184"/>
      <c r="AJ691" s="390" t="s">
        <v>2178</v>
      </c>
      <c r="AK691" s="38" t="s">
        <v>461</v>
      </c>
      <c r="AL691" s="38"/>
      <c r="AM691" s="38" t="s">
        <v>461</v>
      </c>
      <c r="AN691" s="38" t="b">
        <f t="shared" si="638"/>
        <v>1</v>
      </c>
      <c r="AO691" s="42">
        <v>2319819.0</v>
      </c>
      <c r="AP691" s="215" t="b">
        <f t="shared" si="639"/>
        <v>1</v>
      </c>
      <c r="AQ691" s="211"/>
      <c r="AR691" s="216">
        <f t="shared" si="697"/>
        <v>0</v>
      </c>
      <c r="AS691" s="217">
        <f t="shared" si="698"/>
        <v>0</v>
      </c>
      <c r="AT691" s="218">
        <f t="shared" si="699"/>
        <v>0</v>
      </c>
      <c r="AU691" s="453"/>
      <c r="AV691" s="46"/>
      <c r="AW691" s="46"/>
      <c r="AX691" s="46"/>
      <c r="AY691" s="46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56"/>
      <c r="BW691" s="56"/>
      <c r="BX691" s="56"/>
      <c r="BY691" s="56"/>
      <c r="BZ691" s="56"/>
      <c r="CA691" s="56"/>
      <c r="CB691" s="56"/>
      <c r="CC691" s="56"/>
      <c r="CD691" s="56"/>
    </row>
    <row r="692" ht="22.5" customHeight="1">
      <c r="A692" s="170">
        <f t="shared" si="12"/>
        <v>687</v>
      </c>
      <c r="B692" s="173" t="s">
        <v>3176</v>
      </c>
      <c r="C692" s="182" t="str">
        <f t="array" ref="C692">_xlfn.XLOOKUP(G692,DATABASE!$A$2:$A$806,DATABASE!$B$2:$B$806)</f>
        <v>Kantor Kas Kapasan Jl.Kapasan 206, Kapasan,Simokerto,Surabaya</v>
      </c>
      <c r="D692" s="184" t="str">
        <f t="array" ref="D692">_xlfn.XLOOKUP(G692,DATABASE!$A$2:$A$808,DATABASE!$C$2:$C$808)</f>
        <v>KANTOR KAS</v>
      </c>
      <c r="E692" s="184" t="s">
        <v>351</v>
      </c>
      <c r="F692" s="184" t="s">
        <v>243</v>
      </c>
      <c r="G692" s="184" t="s">
        <v>2773</v>
      </c>
      <c r="H692" s="184">
        <v>202512.0</v>
      </c>
      <c r="I692" s="184" t="s">
        <v>3178</v>
      </c>
      <c r="J692" s="182"/>
      <c r="K692" s="184"/>
      <c r="L692" s="294" t="s">
        <v>2775</v>
      </c>
      <c r="M692" s="295" t="s">
        <v>1179</v>
      </c>
      <c r="N692" s="191"/>
      <c r="O692" s="192">
        <v>46.38</v>
      </c>
      <c r="P692" s="194"/>
      <c r="Q692" s="195">
        <f t="shared" ref="Q692:R692" si="791">(O692*24*3600*30/8)/100000</f>
        <v>150.2712</v>
      </c>
      <c r="R692" s="195">
        <f t="shared" si="791"/>
        <v>0</v>
      </c>
      <c r="S692" s="200">
        <v>0.0</v>
      </c>
      <c r="T692" s="201">
        <f t="shared" si="780"/>
        <v>1</v>
      </c>
      <c r="U692" s="201">
        <v>0.99</v>
      </c>
      <c r="V692" s="182">
        <v>720.0</v>
      </c>
      <c r="W692" s="182">
        <f t="shared" si="634"/>
        <v>0</v>
      </c>
      <c r="X692" s="203" t="s">
        <v>291</v>
      </c>
      <c r="Y692" s="204">
        <v>2319819.0</v>
      </c>
      <c r="Z692" s="182"/>
      <c r="AA692" s="182"/>
      <c r="AB692" s="182"/>
      <c r="AC692" s="182"/>
      <c r="AD692" s="182"/>
      <c r="AE692" s="206">
        <f t="shared" si="635"/>
        <v>2319819</v>
      </c>
      <c r="AF692" s="207">
        <f t="shared" si="636"/>
        <v>2319819</v>
      </c>
      <c r="AG692" s="184"/>
      <c r="AH692" s="184"/>
      <c r="AI692" s="184"/>
      <c r="AJ692" s="390" t="s">
        <v>2773</v>
      </c>
      <c r="AK692" s="38" t="s">
        <v>461</v>
      </c>
      <c r="AL692" s="38"/>
      <c r="AM692" s="38" t="s">
        <v>461</v>
      </c>
      <c r="AN692" s="38" t="b">
        <f t="shared" si="638"/>
        <v>1</v>
      </c>
      <c r="AO692" s="42">
        <v>2319819.0</v>
      </c>
      <c r="AP692" s="215" t="b">
        <f t="shared" si="639"/>
        <v>1</v>
      </c>
      <c r="AQ692" s="211"/>
      <c r="AR692" s="216">
        <f t="shared" si="697"/>
        <v>0</v>
      </c>
      <c r="AS692" s="217">
        <f t="shared" si="698"/>
        <v>0</v>
      </c>
      <c r="AT692" s="218">
        <f t="shared" si="699"/>
        <v>0</v>
      </c>
      <c r="AU692" s="453"/>
      <c r="AV692" s="46"/>
      <c r="AW692" s="46"/>
      <c r="AX692" s="46"/>
      <c r="AY692" s="46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56"/>
      <c r="BW692" s="56"/>
      <c r="BX692" s="56"/>
      <c r="BY692" s="56"/>
      <c r="BZ692" s="56"/>
      <c r="CA692" s="56"/>
      <c r="CB692" s="56"/>
      <c r="CC692" s="56"/>
      <c r="CD692" s="56"/>
    </row>
    <row r="693" ht="22.5" customHeight="1">
      <c r="A693" s="170">
        <f t="shared" si="12"/>
        <v>688</v>
      </c>
      <c r="B693" s="173" t="s">
        <v>3176</v>
      </c>
      <c r="C693" s="182" t="str">
        <f t="array" ref="C693">_xlfn.XLOOKUP(G693,DATABASE!$A$2:$A$806,DATABASE!$B$2:$B$806)</f>
        <v>ATM RS UNAIR Kamp C Jl.Dharma Husada Permai Mulyorejo Surabaya</v>
      </c>
      <c r="D693" s="184" t="str">
        <f t="array" ref="D693">_xlfn.XLOOKUP(G693,DATABASE!$A$2:$A$808,DATABASE!$C$2:$C$808)</f>
        <v>ATM</v>
      </c>
      <c r="E693" s="184" t="s">
        <v>351</v>
      </c>
      <c r="F693" s="184" t="s">
        <v>243</v>
      </c>
      <c r="G693" s="184" t="s">
        <v>2208</v>
      </c>
      <c r="H693" s="184">
        <v>202512.0</v>
      </c>
      <c r="I693" s="184" t="s">
        <v>1258</v>
      </c>
      <c r="J693" s="182"/>
      <c r="K693" s="184"/>
      <c r="L693" s="294" t="s">
        <v>2210</v>
      </c>
      <c r="M693" s="295" t="s">
        <v>4698</v>
      </c>
      <c r="N693" s="191"/>
      <c r="O693" s="192">
        <v>0.87375</v>
      </c>
      <c r="P693" s="194"/>
      <c r="Q693" s="195">
        <f t="shared" ref="Q693:R693" si="792">(O693*24*3600*30/8)/100000</f>
        <v>2.83095</v>
      </c>
      <c r="R693" s="195">
        <f t="shared" si="792"/>
        <v>0</v>
      </c>
      <c r="S693" s="200">
        <v>0.0</v>
      </c>
      <c r="T693" s="201">
        <f t="shared" si="780"/>
        <v>1</v>
      </c>
      <c r="U693" s="201">
        <v>0.99</v>
      </c>
      <c r="V693" s="182">
        <v>720.0</v>
      </c>
      <c r="W693" s="182">
        <f t="shared" si="634"/>
        <v>0</v>
      </c>
      <c r="X693" s="203" t="s">
        <v>291</v>
      </c>
      <c r="Y693" s="204">
        <v>1300000.0</v>
      </c>
      <c r="Z693" s="182"/>
      <c r="AA693" s="182"/>
      <c r="AB693" s="182"/>
      <c r="AC693" s="182"/>
      <c r="AD693" s="182"/>
      <c r="AE693" s="206">
        <f t="shared" si="635"/>
        <v>1300000</v>
      </c>
      <c r="AF693" s="207">
        <f t="shared" si="636"/>
        <v>1300000</v>
      </c>
      <c r="AG693" s="184"/>
      <c r="AH693" s="184"/>
      <c r="AI693" s="184"/>
      <c r="AJ693" s="390" t="s">
        <v>2208</v>
      </c>
      <c r="AK693" s="38" t="s">
        <v>1258</v>
      </c>
      <c r="AL693" s="38"/>
      <c r="AM693" s="38" t="str">
        <f>VLOOKUP(AJ693,'[1]Master Jaringan Des 2025(792)'!$D$2:$E$795,2,0)</f>
        <v>#REF!</v>
      </c>
      <c r="AN693" s="38" t="str">
        <f t="shared" si="638"/>
        <v>#REF!</v>
      </c>
      <c r="AO693" s="42">
        <v>1300000.0</v>
      </c>
      <c r="AP693" s="215" t="b">
        <f t="shared" si="639"/>
        <v>1</v>
      </c>
      <c r="AQ693" s="211"/>
      <c r="AR693" s="216">
        <f t="shared" si="697"/>
        <v>0</v>
      </c>
      <c r="AS693" s="217">
        <f t="shared" si="698"/>
        <v>0</v>
      </c>
      <c r="AT693" s="218">
        <f t="shared" si="699"/>
        <v>0</v>
      </c>
      <c r="AU693" s="453"/>
      <c r="AV693" s="46"/>
      <c r="AW693" s="46"/>
      <c r="AX693" s="46"/>
      <c r="AY693" s="46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56"/>
      <c r="BW693" s="56"/>
      <c r="BX693" s="56"/>
      <c r="BY693" s="56"/>
      <c r="BZ693" s="56"/>
      <c r="CA693" s="56"/>
      <c r="CB693" s="56"/>
      <c r="CC693" s="56"/>
      <c r="CD693" s="56"/>
    </row>
    <row r="694" ht="22.5" customHeight="1">
      <c r="A694" s="170">
        <f t="shared" si="12"/>
        <v>689</v>
      </c>
      <c r="B694" s="173" t="s">
        <v>3176</v>
      </c>
      <c r="C694" s="182" t="str">
        <f t="array" ref="C694">_xlfn.XLOOKUP(G694,DATABASE!$A$2:$A$806,DATABASE!$B$2:$B$806)</f>
        <v>Host To Host UNAIR Cab Soetomo Surabaya</v>
      </c>
      <c r="D694" s="184" t="str">
        <f t="array" ref="D694">_xlfn.XLOOKUP(G694,DATABASE!$A$2:$A$808,DATABASE!$C$2:$C$808)</f>
        <v>H2H</v>
      </c>
      <c r="E694" s="184" t="s">
        <v>351</v>
      </c>
      <c r="F694" s="184" t="s">
        <v>243</v>
      </c>
      <c r="G694" s="184" t="s">
        <v>699</v>
      </c>
      <c r="H694" s="184">
        <v>202512.0</v>
      </c>
      <c r="I694" s="184" t="s">
        <v>461</v>
      </c>
      <c r="J694" s="182"/>
      <c r="K694" s="184"/>
      <c r="L694" s="294" t="s">
        <v>701</v>
      </c>
      <c r="M694" s="303">
        <v>44105.0</v>
      </c>
      <c r="N694" s="191"/>
      <c r="O694" s="192">
        <v>3.82</v>
      </c>
      <c r="P694" s="194"/>
      <c r="Q694" s="195">
        <f t="shared" ref="Q694:R694" si="793">(O694*24*3600*30/8)/100000</f>
        <v>12.3768</v>
      </c>
      <c r="R694" s="195">
        <f t="shared" si="793"/>
        <v>0</v>
      </c>
      <c r="S694" s="200">
        <v>0.0</v>
      </c>
      <c r="T694" s="201">
        <f t="shared" si="780"/>
        <v>1</v>
      </c>
      <c r="U694" s="201">
        <v>0.99</v>
      </c>
      <c r="V694" s="182">
        <v>720.0</v>
      </c>
      <c r="W694" s="182">
        <f t="shared" si="634"/>
        <v>0</v>
      </c>
      <c r="X694" s="203" t="s">
        <v>291</v>
      </c>
      <c r="Y694" s="204">
        <v>2319819.0</v>
      </c>
      <c r="Z694" s="182"/>
      <c r="AA694" s="182"/>
      <c r="AB694" s="182"/>
      <c r="AC694" s="182"/>
      <c r="AD694" s="182"/>
      <c r="AE694" s="206">
        <f t="shared" si="635"/>
        <v>2319819</v>
      </c>
      <c r="AF694" s="207">
        <f t="shared" si="636"/>
        <v>2319819</v>
      </c>
      <c r="AG694" s="184"/>
      <c r="AH694" s="184"/>
      <c r="AI694" s="184"/>
      <c r="AJ694" s="390" t="s">
        <v>699</v>
      </c>
      <c r="AK694" s="38" t="s">
        <v>461</v>
      </c>
      <c r="AL694" s="38"/>
      <c r="AM694" s="38" t="s">
        <v>461</v>
      </c>
      <c r="AN694" s="38" t="b">
        <f t="shared" si="638"/>
        <v>1</v>
      </c>
      <c r="AO694" s="42">
        <v>2319819.0</v>
      </c>
      <c r="AP694" s="215" t="b">
        <f t="shared" si="639"/>
        <v>1</v>
      </c>
      <c r="AQ694" s="211"/>
      <c r="AR694" s="216">
        <f t="shared" si="697"/>
        <v>0</v>
      </c>
      <c r="AS694" s="217">
        <f t="shared" si="698"/>
        <v>0</v>
      </c>
      <c r="AT694" s="218">
        <f t="shared" si="699"/>
        <v>0</v>
      </c>
      <c r="AU694" s="453"/>
      <c r="AV694" s="46"/>
      <c r="AW694" s="46"/>
      <c r="AX694" s="46"/>
      <c r="AY694" s="46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5"/>
      <c r="BU694" s="35"/>
      <c r="BV694" s="56"/>
      <c r="BW694" s="56"/>
      <c r="BX694" s="56"/>
      <c r="BY694" s="56"/>
      <c r="BZ694" s="56"/>
      <c r="CA694" s="56"/>
      <c r="CB694" s="56"/>
      <c r="CC694" s="56"/>
      <c r="CD694" s="56"/>
    </row>
    <row r="695" ht="22.5" customHeight="1">
      <c r="A695" s="170">
        <f t="shared" si="12"/>
        <v>690</v>
      </c>
      <c r="B695" s="173" t="s">
        <v>3176</v>
      </c>
      <c r="C695" s="182" t="str">
        <f t="array" ref="C695">_xlfn.XLOOKUP(G695,DATABASE!$A$2:$A$806,DATABASE!$B$2:$B$806)</f>
        <v>Kantor Kas RSUD Dr. Soetomo, Gedung Hemodialisis Jl. Mayjend Prof. Dr. Moestopo 6-8, Surabaya</v>
      </c>
      <c r="D695" s="184" t="str">
        <f t="array" ref="D695">_xlfn.XLOOKUP(G695,DATABASE!$A$2:$A$808,DATABASE!$C$2:$C$808)</f>
        <v>KANTOR KAS</v>
      </c>
      <c r="E695" s="184" t="s">
        <v>351</v>
      </c>
      <c r="F695" s="184" t="s">
        <v>243</v>
      </c>
      <c r="G695" s="184" t="s">
        <v>2511</v>
      </c>
      <c r="H695" s="184">
        <v>202512.0</v>
      </c>
      <c r="I695" s="184" t="s">
        <v>461</v>
      </c>
      <c r="J695" s="182"/>
      <c r="K695" s="184"/>
      <c r="L695" s="294" t="s">
        <v>2513</v>
      </c>
      <c r="M695" s="303">
        <v>44202.0</v>
      </c>
      <c r="N695" s="191"/>
      <c r="O695" s="192">
        <v>8.08</v>
      </c>
      <c r="P695" s="194"/>
      <c r="Q695" s="195">
        <f t="shared" ref="Q695:R695" si="794">(O695*24*3600*30/8)/100000</f>
        <v>26.1792</v>
      </c>
      <c r="R695" s="195">
        <f t="shared" si="794"/>
        <v>0</v>
      </c>
      <c r="S695" s="200">
        <v>0.0</v>
      </c>
      <c r="T695" s="201">
        <f t="shared" si="780"/>
        <v>1</v>
      </c>
      <c r="U695" s="201">
        <v>0.99</v>
      </c>
      <c r="V695" s="182">
        <v>720.0</v>
      </c>
      <c r="W695" s="182">
        <f t="shared" si="634"/>
        <v>0</v>
      </c>
      <c r="X695" s="203" t="s">
        <v>291</v>
      </c>
      <c r="Y695" s="204">
        <v>2319819.0</v>
      </c>
      <c r="Z695" s="182"/>
      <c r="AA695" s="182"/>
      <c r="AB695" s="182"/>
      <c r="AC695" s="182"/>
      <c r="AD695" s="182"/>
      <c r="AE695" s="206">
        <f t="shared" si="635"/>
        <v>2319819</v>
      </c>
      <c r="AF695" s="207">
        <f t="shared" si="636"/>
        <v>2319819</v>
      </c>
      <c r="AG695" s="184"/>
      <c r="AH695" s="184" t="s">
        <v>276</v>
      </c>
      <c r="AI695" s="184"/>
      <c r="AJ695" s="390" t="s">
        <v>2511</v>
      </c>
      <c r="AK695" s="38" t="s">
        <v>461</v>
      </c>
      <c r="AL695" s="38"/>
      <c r="AM695" s="38" t="s">
        <v>461</v>
      </c>
      <c r="AN695" s="38" t="b">
        <f t="shared" si="638"/>
        <v>1</v>
      </c>
      <c r="AO695" s="42">
        <v>2319819.0</v>
      </c>
      <c r="AP695" s="215" t="b">
        <f t="shared" si="639"/>
        <v>1</v>
      </c>
      <c r="AQ695" s="211"/>
      <c r="AR695" s="216">
        <f t="shared" si="697"/>
        <v>0</v>
      </c>
      <c r="AS695" s="217">
        <f t="shared" si="698"/>
        <v>0</v>
      </c>
      <c r="AT695" s="218">
        <f t="shared" si="699"/>
        <v>0</v>
      </c>
      <c r="AU695" s="453"/>
      <c r="AV695" s="46"/>
      <c r="AW695" s="46"/>
      <c r="AX695" s="46"/>
      <c r="AY695" s="46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5"/>
      <c r="BU695" s="35"/>
      <c r="BV695" s="56"/>
      <c r="BW695" s="56"/>
      <c r="BX695" s="56"/>
      <c r="BY695" s="56"/>
      <c r="BZ695" s="56"/>
      <c r="CA695" s="56"/>
      <c r="CB695" s="56"/>
      <c r="CC695" s="56"/>
      <c r="CD695" s="56"/>
    </row>
    <row r="696" ht="22.5" customHeight="1">
      <c r="A696" s="170">
        <f t="shared" si="12"/>
        <v>691</v>
      </c>
      <c r="B696" s="173" t="s">
        <v>3176</v>
      </c>
      <c r="C696" s="182" t="str">
        <f t="array" ref="C696">_xlfn.XLOOKUP(G696,DATABASE!$A$2:$A$806,DATABASE!$B$2:$B$806)</f>
        <v>Kantor Kas UNMUH,JL. Raya Sutorejo No. 59 Dukuh Sutorejo Mulyorejo Sby</v>
      </c>
      <c r="D696" s="184" t="str">
        <f t="array" ref="D696">_xlfn.XLOOKUP(G696,DATABASE!$A$2:$A$808,DATABASE!$C$2:$C$808)</f>
        <v>KANTOR KAS</v>
      </c>
      <c r="E696" s="184" t="s">
        <v>351</v>
      </c>
      <c r="F696" s="184" t="s">
        <v>243</v>
      </c>
      <c r="G696" s="184" t="s">
        <v>2108</v>
      </c>
      <c r="H696" s="184">
        <v>202512.0</v>
      </c>
      <c r="I696" s="184" t="s">
        <v>461</v>
      </c>
      <c r="J696" s="182"/>
      <c r="K696" s="184"/>
      <c r="L696" s="294" t="s">
        <v>2110</v>
      </c>
      <c r="M696" s="295" t="s">
        <v>4720</v>
      </c>
      <c r="N696" s="191"/>
      <c r="O696" s="192">
        <v>5.59</v>
      </c>
      <c r="P696" s="194"/>
      <c r="Q696" s="195">
        <f t="shared" ref="Q696:R696" si="795">(O696*24*3600*30/8)/100000</f>
        <v>18.1116</v>
      </c>
      <c r="R696" s="195">
        <f t="shared" si="795"/>
        <v>0</v>
      </c>
      <c r="S696" s="376">
        <v>3.11</v>
      </c>
      <c r="T696" s="201">
        <f t="shared" si="780"/>
        <v>0.9956805556</v>
      </c>
      <c r="U696" s="201">
        <v>0.99</v>
      </c>
      <c r="V696" s="182">
        <v>720.0</v>
      </c>
      <c r="W696" s="182">
        <f t="shared" si="634"/>
        <v>0</v>
      </c>
      <c r="X696" s="203" t="s">
        <v>291</v>
      </c>
      <c r="Y696" s="204">
        <v>2319819.0</v>
      </c>
      <c r="Z696" s="182"/>
      <c r="AA696" s="182"/>
      <c r="AB696" s="182"/>
      <c r="AC696" s="182"/>
      <c r="AD696" s="182"/>
      <c r="AE696" s="206">
        <f t="shared" si="635"/>
        <v>2319819</v>
      </c>
      <c r="AF696" s="207">
        <f t="shared" si="636"/>
        <v>2319819</v>
      </c>
      <c r="AG696" s="184"/>
      <c r="AH696" s="184"/>
      <c r="AI696" s="184"/>
      <c r="AJ696" s="390" t="s">
        <v>2108</v>
      </c>
      <c r="AK696" s="38" t="s">
        <v>461</v>
      </c>
      <c r="AL696" s="38"/>
      <c r="AM696" s="38" t="str">
        <f t="shared" ref="AM696:AM700" si="797">VLOOKUP(AJ696,'[1]Master Jaringan Des 2025(792)'!$D$2:$E$795,2,0)</f>
        <v>#REF!</v>
      </c>
      <c r="AN696" s="38" t="str">
        <f t="shared" si="638"/>
        <v>#REF!</v>
      </c>
      <c r="AO696" s="42">
        <v>2319819.0</v>
      </c>
      <c r="AP696" s="215" t="b">
        <f t="shared" si="639"/>
        <v>1</v>
      </c>
      <c r="AQ696" s="211"/>
      <c r="AR696" s="216">
        <f t="shared" si="697"/>
        <v>0</v>
      </c>
      <c r="AS696" s="217">
        <f t="shared" si="698"/>
        <v>0</v>
      </c>
      <c r="AT696" s="218">
        <f t="shared" si="699"/>
        <v>0</v>
      </c>
      <c r="AU696" s="453" t="s">
        <v>2952</v>
      </c>
      <c r="AV696" s="46"/>
      <c r="AW696" s="46"/>
      <c r="AX696" s="46"/>
      <c r="AY696" s="46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5"/>
      <c r="BU696" s="35"/>
      <c r="BV696" s="56"/>
      <c r="BW696" s="56"/>
      <c r="BX696" s="56"/>
      <c r="BY696" s="56"/>
      <c r="BZ696" s="56"/>
      <c r="CA696" s="56"/>
      <c r="CB696" s="56"/>
      <c r="CC696" s="56"/>
      <c r="CD696" s="56"/>
    </row>
    <row r="697" ht="22.5" customHeight="1">
      <c r="A697" s="170">
        <f t="shared" si="12"/>
        <v>692</v>
      </c>
      <c r="B697" s="173" t="s">
        <v>3176</v>
      </c>
      <c r="C697" s="182" t="str">
        <f t="array" ref="C697">_xlfn.XLOOKUP(G697,DATABASE!$A$2:$A$806,DATABASE!$B$2:$B$806)</f>
        <v>Capem Untag, Semolowaru Surabaya</v>
      </c>
      <c r="D697" s="184" t="str">
        <f t="array" ref="D697">_xlfn.XLOOKUP(G697,DATABASE!$A$2:$A$808,DATABASE!$C$2:$C$808)</f>
        <v>CAPEM</v>
      </c>
      <c r="E697" s="184" t="s">
        <v>351</v>
      </c>
      <c r="F697" s="184" t="s">
        <v>243</v>
      </c>
      <c r="G697" s="184" t="s">
        <v>1138</v>
      </c>
      <c r="H697" s="184">
        <v>202512.0</v>
      </c>
      <c r="I697" s="184" t="s">
        <v>753</v>
      </c>
      <c r="J697" s="182"/>
      <c r="K697" s="184"/>
      <c r="L697" s="294" t="s">
        <v>1141</v>
      </c>
      <c r="M697" s="303">
        <v>42156.0</v>
      </c>
      <c r="N697" s="191"/>
      <c r="O697" s="192">
        <v>23.23</v>
      </c>
      <c r="P697" s="194"/>
      <c r="Q697" s="195">
        <f t="shared" ref="Q697:R697" si="796">(O697*24*3600*30/8)/100000</f>
        <v>75.2652</v>
      </c>
      <c r="R697" s="195">
        <f t="shared" si="796"/>
        <v>0</v>
      </c>
      <c r="S697" s="200">
        <v>0.0</v>
      </c>
      <c r="T697" s="201">
        <f t="shared" si="780"/>
        <v>1</v>
      </c>
      <c r="U697" s="201">
        <v>0.99</v>
      </c>
      <c r="V697" s="182">
        <v>720.0</v>
      </c>
      <c r="W697" s="182">
        <f t="shared" si="634"/>
        <v>0</v>
      </c>
      <c r="X697" s="203" t="s">
        <v>291</v>
      </c>
      <c r="Y697" s="204">
        <v>2792792.0</v>
      </c>
      <c r="Z697" s="182"/>
      <c r="AA697" s="182"/>
      <c r="AB697" s="182"/>
      <c r="AC697" s="182"/>
      <c r="AD697" s="182"/>
      <c r="AE697" s="206">
        <f t="shared" si="635"/>
        <v>2792792</v>
      </c>
      <c r="AF697" s="207">
        <f t="shared" si="636"/>
        <v>2792792</v>
      </c>
      <c r="AG697" s="184"/>
      <c r="AH697" s="184"/>
      <c r="AI697" s="184"/>
      <c r="AJ697" s="390" t="s">
        <v>1138</v>
      </c>
      <c r="AK697" s="38" t="s">
        <v>753</v>
      </c>
      <c r="AL697" s="38"/>
      <c r="AM697" s="38" t="str">
        <f t="shared" si="797"/>
        <v>#REF!</v>
      </c>
      <c r="AN697" s="38" t="str">
        <f t="shared" si="638"/>
        <v>#REF!</v>
      </c>
      <c r="AO697" s="42">
        <v>2792792.0</v>
      </c>
      <c r="AP697" s="215" t="b">
        <f t="shared" si="639"/>
        <v>1</v>
      </c>
      <c r="AQ697" s="211"/>
      <c r="AR697" s="216">
        <f t="shared" si="697"/>
        <v>0</v>
      </c>
      <c r="AS697" s="217">
        <f t="shared" si="698"/>
        <v>0</v>
      </c>
      <c r="AT697" s="218">
        <f t="shared" si="699"/>
        <v>0</v>
      </c>
      <c r="AU697" s="453"/>
      <c r="AV697" s="46"/>
      <c r="AW697" s="46"/>
      <c r="AX697" s="46"/>
      <c r="AY697" s="46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5"/>
      <c r="BU697" s="35"/>
      <c r="BV697" s="56"/>
      <c r="BW697" s="56"/>
      <c r="BX697" s="56"/>
      <c r="BY697" s="56"/>
      <c r="BZ697" s="56"/>
      <c r="CA697" s="56"/>
      <c r="CB697" s="56"/>
      <c r="CC697" s="56"/>
      <c r="CD697" s="56"/>
    </row>
    <row r="698" ht="22.5" customHeight="1">
      <c r="A698" s="170">
        <f t="shared" si="12"/>
        <v>693</v>
      </c>
      <c r="B698" s="173" t="s">
        <v>3176</v>
      </c>
      <c r="C698" s="182" t="str">
        <f t="array" ref="C698">_xlfn.XLOOKUP(G698,DATABASE!$A$2:$A$806,DATABASE!$B$2:$B$806)</f>
        <v>Kantor Fungsional Menur, Jl. Menur (Ruang Anggrek Gedung RSJ),SBYGUB,Surabaya</v>
      </c>
      <c r="D698" s="184" t="str">
        <f t="array" ref="D698">_xlfn.XLOOKUP(G698,DATABASE!$A$2:$A$808,DATABASE!$C$2:$C$808)</f>
        <v>KANTOR FUNGSIONAL</v>
      </c>
      <c r="E698" s="184" t="s">
        <v>351</v>
      </c>
      <c r="F698" s="184" t="s">
        <v>243</v>
      </c>
      <c r="G698" s="184" t="s">
        <v>1904</v>
      </c>
      <c r="H698" s="184">
        <v>202512.0</v>
      </c>
      <c r="I698" s="184" t="s">
        <v>461</v>
      </c>
      <c r="J698" s="182"/>
      <c r="K698" s="184"/>
      <c r="L698" s="294" t="s">
        <v>1906</v>
      </c>
      <c r="M698" s="303">
        <v>42156.0</v>
      </c>
      <c r="N698" s="191"/>
      <c r="O698" s="192">
        <v>3.52</v>
      </c>
      <c r="P698" s="194"/>
      <c r="Q698" s="195">
        <f t="shared" ref="Q698:R698" si="798">(O698*24*3600*30/8)/100000</f>
        <v>11.4048</v>
      </c>
      <c r="R698" s="195">
        <f t="shared" si="798"/>
        <v>0</v>
      </c>
      <c r="S698" s="200">
        <v>0.0</v>
      </c>
      <c r="T698" s="201">
        <f t="shared" si="780"/>
        <v>1</v>
      </c>
      <c r="U698" s="201">
        <v>0.99</v>
      </c>
      <c r="V698" s="182">
        <v>720.0</v>
      </c>
      <c r="W698" s="182">
        <f t="shared" si="634"/>
        <v>0</v>
      </c>
      <c r="X698" s="203" t="s">
        <v>291</v>
      </c>
      <c r="Y698" s="204">
        <v>2319819.0</v>
      </c>
      <c r="Z698" s="182"/>
      <c r="AA698" s="182"/>
      <c r="AB698" s="182"/>
      <c r="AC698" s="182"/>
      <c r="AD698" s="182"/>
      <c r="AE698" s="206">
        <f t="shared" si="635"/>
        <v>2319819</v>
      </c>
      <c r="AF698" s="207">
        <f t="shared" si="636"/>
        <v>2319819</v>
      </c>
      <c r="AG698" s="184"/>
      <c r="AH698" s="184"/>
      <c r="AI698" s="184"/>
      <c r="AJ698" s="390" t="s">
        <v>1904</v>
      </c>
      <c r="AK698" s="38" t="s">
        <v>461</v>
      </c>
      <c r="AL698" s="38"/>
      <c r="AM698" s="38" t="str">
        <f t="shared" si="797"/>
        <v>#REF!</v>
      </c>
      <c r="AN698" s="38" t="str">
        <f t="shared" si="638"/>
        <v>#REF!</v>
      </c>
      <c r="AO698" s="42">
        <v>2319819.0</v>
      </c>
      <c r="AP698" s="215" t="b">
        <f t="shared" si="639"/>
        <v>1</v>
      </c>
      <c r="AQ698" s="211"/>
      <c r="AR698" s="216">
        <f t="shared" si="697"/>
        <v>0</v>
      </c>
      <c r="AS698" s="217">
        <f t="shared" si="698"/>
        <v>0</v>
      </c>
      <c r="AT698" s="218">
        <f t="shared" si="699"/>
        <v>0</v>
      </c>
      <c r="AU698" s="453"/>
      <c r="AV698" s="46"/>
      <c r="AW698" s="46"/>
      <c r="AX698" s="46"/>
      <c r="AY698" s="46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5"/>
      <c r="BU698" s="35"/>
      <c r="BV698" s="56"/>
      <c r="BW698" s="56"/>
      <c r="BX698" s="56"/>
      <c r="BY698" s="56"/>
      <c r="BZ698" s="56"/>
      <c r="CA698" s="56"/>
      <c r="CB698" s="56"/>
      <c r="CC698" s="56"/>
      <c r="CD698" s="56"/>
    </row>
    <row r="699" ht="22.5" customHeight="1">
      <c r="A699" s="170">
        <f t="shared" si="12"/>
        <v>694</v>
      </c>
      <c r="B699" s="173" t="s">
        <v>3176</v>
      </c>
      <c r="C699" s="182" t="str">
        <f t="array" ref="C699">_xlfn.XLOOKUP(G699,DATABASE!$A$2:$A$806,DATABASE!$B$2:$B$806)</f>
        <v>ATM Unitomo, Jl. Semolowaru No. 84 Surabaya</v>
      </c>
      <c r="D699" s="184" t="str">
        <f t="array" ref="D699">_xlfn.XLOOKUP(G699,DATABASE!$A$2:$A$808,DATABASE!$C$2:$C$808)</f>
        <v>ATM</v>
      </c>
      <c r="E699" s="184" t="s">
        <v>351</v>
      </c>
      <c r="F699" s="184" t="s">
        <v>243</v>
      </c>
      <c r="G699" s="184" t="s">
        <v>2823</v>
      </c>
      <c r="H699" s="184">
        <v>202512.0</v>
      </c>
      <c r="I699" s="184" t="s">
        <v>1258</v>
      </c>
      <c r="J699" s="182"/>
      <c r="K699" s="184"/>
      <c r="L699" s="294" t="s">
        <v>2825</v>
      </c>
      <c r="M699" s="303">
        <v>42158.0</v>
      </c>
      <c r="N699" s="191"/>
      <c r="O699" s="192">
        <v>6.83</v>
      </c>
      <c r="P699" s="194"/>
      <c r="Q699" s="195">
        <f t="shared" ref="Q699:R699" si="799">(O699*24*3600*30/8)/100000</f>
        <v>22.1292</v>
      </c>
      <c r="R699" s="195">
        <f t="shared" si="799"/>
        <v>0</v>
      </c>
      <c r="S699" s="200">
        <v>0.0</v>
      </c>
      <c r="T699" s="201">
        <f t="shared" si="780"/>
        <v>1</v>
      </c>
      <c r="U699" s="201">
        <v>0.99</v>
      </c>
      <c r="V699" s="182">
        <v>720.0</v>
      </c>
      <c r="W699" s="182">
        <f t="shared" si="634"/>
        <v>0</v>
      </c>
      <c r="X699" s="203" t="s">
        <v>291</v>
      </c>
      <c r="Y699" s="204">
        <v>1300000.0</v>
      </c>
      <c r="Z699" s="182"/>
      <c r="AA699" s="182"/>
      <c r="AB699" s="182"/>
      <c r="AC699" s="182"/>
      <c r="AD699" s="182"/>
      <c r="AE699" s="206">
        <f t="shared" si="635"/>
        <v>1300000</v>
      </c>
      <c r="AF699" s="207">
        <f t="shared" si="636"/>
        <v>1300000</v>
      </c>
      <c r="AG699" s="184"/>
      <c r="AH699" s="184"/>
      <c r="AI699" s="184"/>
      <c r="AJ699" s="390" t="s">
        <v>2823</v>
      </c>
      <c r="AK699" s="38" t="s">
        <v>1258</v>
      </c>
      <c r="AL699" s="38"/>
      <c r="AM699" s="38" t="str">
        <f t="shared" si="797"/>
        <v>#REF!</v>
      </c>
      <c r="AN699" s="38" t="str">
        <f t="shared" si="638"/>
        <v>#REF!</v>
      </c>
      <c r="AO699" s="42">
        <v>1300000.0</v>
      </c>
      <c r="AP699" s="215" t="b">
        <f t="shared" si="639"/>
        <v>1</v>
      </c>
      <c r="AQ699" s="211"/>
      <c r="AR699" s="216">
        <f t="shared" si="697"/>
        <v>0</v>
      </c>
      <c r="AS699" s="217">
        <f t="shared" si="698"/>
        <v>0</v>
      </c>
      <c r="AT699" s="218">
        <f t="shared" si="699"/>
        <v>0</v>
      </c>
      <c r="AU699" s="453"/>
      <c r="AV699" s="46"/>
      <c r="AW699" s="46"/>
      <c r="AX699" s="46"/>
      <c r="AY699" s="46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5"/>
      <c r="BU699" s="35"/>
      <c r="BV699" s="56"/>
      <c r="BW699" s="56"/>
      <c r="BX699" s="56"/>
      <c r="BY699" s="56"/>
      <c r="BZ699" s="56"/>
      <c r="CA699" s="56"/>
      <c r="CB699" s="56"/>
      <c r="CC699" s="56"/>
      <c r="CD699" s="56"/>
    </row>
    <row r="700" ht="22.5" customHeight="1">
      <c r="A700" s="170">
        <f t="shared" si="12"/>
        <v>695</v>
      </c>
      <c r="B700" s="173" t="s">
        <v>3176</v>
      </c>
      <c r="C700" s="182" t="str">
        <f t="array" ref="C700">_xlfn.XLOOKUP(G700,DATABASE!$A$2:$A$806,DATABASE!$B$2:$B$806)</f>
        <v>Capem Pandugo, Jl Penjaringan Sari YKP PS IF 16 Surabaya</v>
      </c>
      <c r="D700" s="184" t="str">
        <f t="array" ref="D700">_xlfn.XLOOKUP(G700,DATABASE!$A$2:$A$808,DATABASE!$C$2:$C$808)</f>
        <v>CAPEM</v>
      </c>
      <c r="E700" s="184" t="s">
        <v>351</v>
      </c>
      <c r="F700" s="184" t="s">
        <v>243</v>
      </c>
      <c r="G700" s="184" t="s">
        <v>1270</v>
      </c>
      <c r="H700" s="184">
        <v>202512.0</v>
      </c>
      <c r="I700" s="184" t="s">
        <v>753</v>
      </c>
      <c r="J700" s="182"/>
      <c r="K700" s="184"/>
      <c r="L700" s="294" t="s">
        <v>1272</v>
      </c>
      <c r="M700" s="295" t="s">
        <v>1609</v>
      </c>
      <c r="N700" s="191"/>
      <c r="O700" s="192">
        <v>28.85</v>
      </c>
      <c r="P700" s="194"/>
      <c r="Q700" s="195">
        <f t="shared" ref="Q700:R700" si="800">(O700*24*3600*30/8)/100000</f>
        <v>93.474</v>
      </c>
      <c r="R700" s="195">
        <f t="shared" si="800"/>
        <v>0</v>
      </c>
      <c r="S700" s="200">
        <v>0.0</v>
      </c>
      <c r="T700" s="201">
        <f t="shared" si="780"/>
        <v>1</v>
      </c>
      <c r="U700" s="201">
        <v>0.99</v>
      </c>
      <c r="V700" s="182">
        <v>720.0</v>
      </c>
      <c r="W700" s="182">
        <f t="shared" si="634"/>
        <v>0</v>
      </c>
      <c r="X700" s="203" t="s">
        <v>291</v>
      </c>
      <c r="Y700" s="204">
        <v>2792792.0</v>
      </c>
      <c r="Z700" s="182"/>
      <c r="AA700" s="182"/>
      <c r="AB700" s="182"/>
      <c r="AC700" s="182"/>
      <c r="AD700" s="182"/>
      <c r="AE700" s="206">
        <f t="shared" si="635"/>
        <v>2792792</v>
      </c>
      <c r="AF700" s="207">
        <f t="shared" si="636"/>
        <v>2792792</v>
      </c>
      <c r="AG700" s="184"/>
      <c r="AH700" s="184"/>
      <c r="AI700" s="184"/>
      <c r="AJ700" s="390" t="s">
        <v>1270</v>
      </c>
      <c r="AK700" s="38" t="s">
        <v>753</v>
      </c>
      <c r="AL700" s="38"/>
      <c r="AM700" s="38" t="str">
        <f t="shared" si="797"/>
        <v>#REF!</v>
      </c>
      <c r="AN700" s="38" t="str">
        <f t="shared" si="638"/>
        <v>#REF!</v>
      </c>
      <c r="AO700" s="42">
        <v>2792792.0</v>
      </c>
      <c r="AP700" s="215" t="b">
        <f t="shared" si="639"/>
        <v>1</v>
      </c>
      <c r="AQ700" s="211"/>
      <c r="AR700" s="216">
        <f t="shared" si="697"/>
        <v>0</v>
      </c>
      <c r="AS700" s="217">
        <f t="shared" si="698"/>
        <v>0</v>
      </c>
      <c r="AT700" s="218">
        <f t="shared" si="699"/>
        <v>0</v>
      </c>
      <c r="AU700" s="453"/>
      <c r="AV700" s="46"/>
      <c r="AW700" s="46"/>
      <c r="AX700" s="46"/>
      <c r="AY700" s="46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5"/>
      <c r="BU700" s="35"/>
      <c r="BV700" s="56"/>
      <c r="BW700" s="56"/>
      <c r="BX700" s="56"/>
      <c r="BY700" s="56"/>
      <c r="BZ700" s="56"/>
      <c r="CA700" s="56"/>
      <c r="CB700" s="56"/>
      <c r="CC700" s="56"/>
      <c r="CD700" s="56"/>
    </row>
    <row r="701" ht="22.5" customHeight="1">
      <c r="A701" s="170">
        <f t="shared" si="12"/>
        <v>696</v>
      </c>
      <c r="B701" s="173" t="s">
        <v>3176</v>
      </c>
      <c r="C701" s="182" t="str">
        <f t="array" ref="C701">_xlfn.XLOOKUP(G701,DATABASE!$A$2:$A$806,DATABASE!$B$2:$B$806)</f>
        <v>Capem Sier, Jl. Rungkut Industri Raya No. 10 (Lantai 1 Gedung Perkantoran SIER)</v>
      </c>
      <c r="D701" s="184" t="str">
        <f t="array" ref="D701">_xlfn.XLOOKUP(G701,DATABASE!$A$2:$A$808,DATABASE!$C$2:$C$808)</f>
        <v>CAPEM</v>
      </c>
      <c r="E701" s="184" t="s">
        <v>351</v>
      </c>
      <c r="F701" s="184" t="s">
        <v>243</v>
      </c>
      <c r="G701" s="184" t="s">
        <v>1267</v>
      </c>
      <c r="H701" s="184">
        <v>202512.0</v>
      </c>
      <c r="I701" s="184" t="s">
        <v>753</v>
      </c>
      <c r="J701" s="182"/>
      <c r="K701" s="184"/>
      <c r="L701" s="294" t="s">
        <v>1269</v>
      </c>
      <c r="M701" s="303">
        <v>45050.0</v>
      </c>
      <c r="N701" s="191"/>
      <c r="O701" s="192">
        <v>28.49</v>
      </c>
      <c r="P701" s="194"/>
      <c r="Q701" s="195">
        <f t="shared" ref="Q701:R701" si="801">(O701*24*3600*30/8)/100000</f>
        <v>92.3076</v>
      </c>
      <c r="R701" s="195">
        <f t="shared" si="801"/>
        <v>0</v>
      </c>
      <c r="S701" s="200">
        <v>0.0</v>
      </c>
      <c r="T701" s="201">
        <f t="shared" si="780"/>
        <v>1</v>
      </c>
      <c r="U701" s="201">
        <v>0.99</v>
      </c>
      <c r="V701" s="182">
        <v>720.0</v>
      </c>
      <c r="W701" s="182">
        <f t="shared" si="634"/>
        <v>0</v>
      </c>
      <c r="X701" s="203" t="s">
        <v>291</v>
      </c>
      <c r="Y701" s="204">
        <v>2792792.0</v>
      </c>
      <c r="Z701" s="182"/>
      <c r="AA701" s="182"/>
      <c r="AB701" s="182"/>
      <c r="AC701" s="182"/>
      <c r="AD701" s="182"/>
      <c r="AE701" s="206">
        <f t="shared" si="635"/>
        <v>2792792</v>
      </c>
      <c r="AF701" s="207">
        <f t="shared" si="636"/>
        <v>2792792</v>
      </c>
      <c r="AG701" s="184"/>
      <c r="AH701" s="184"/>
      <c r="AI701" s="184"/>
      <c r="AJ701" s="390" t="s">
        <v>1267</v>
      </c>
      <c r="AK701" s="38" t="s">
        <v>753</v>
      </c>
      <c r="AL701" s="38"/>
      <c r="AM701" s="41" t="s">
        <v>753</v>
      </c>
      <c r="AN701" s="38" t="b">
        <f t="shared" si="638"/>
        <v>1</v>
      </c>
      <c r="AO701" s="42">
        <v>2792792.0</v>
      </c>
      <c r="AP701" s="215" t="b">
        <f t="shared" si="639"/>
        <v>1</v>
      </c>
      <c r="AQ701" s="211"/>
      <c r="AR701" s="216">
        <f t="shared" si="697"/>
        <v>0</v>
      </c>
      <c r="AS701" s="217">
        <f t="shared" si="698"/>
        <v>0</v>
      </c>
      <c r="AT701" s="218">
        <f t="shared" si="699"/>
        <v>0</v>
      </c>
      <c r="AU701" s="453"/>
      <c r="AV701" s="46"/>
      <c r="AW701" s="46"/>
      <c r="AX701" s="46"/>
      <c r="AY701" s="46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5"/>
      <c r="BU701" s="35"/>
      <c r="BV701" s="56"/>
      <c r="BW701" s="56"/>
      <c r="BX701" s="56"/>
      <c r="BY701" s="56"/>
      <c r="BZ701" s="56"/>
      <c r="CA701" s="56"/>
      <c r="CB701" s="56"/>
      <c r="CC701" s="56"/>
      <c r="CD701" s="56"/>
    </row>
    <row r="702" ht="22.5" customHeight="1">
      <c r="A702" s="170">
        <f t="shared" si="12"/>
        <v>697</v>
      </c>
      <c r="B702" s="173" t="s">
        <v>3176</v>
      </c>
      <c r="C702" s="182" t="str">
        <f t="array" ref="C702">_xlfn.XLOOKUP(G702,DATABASE!$A$2:$A$806,DATABASE!$B$2:$B$806)</f>
        <v>Payment Point Unitomo JL. Semolowaru Sukolilo, Surabaya</v>
      </c>
      <c r="D702" s="184" t="str">
        <f t="array" ref="D702">_xlfn.XLOOKUP(G702,DATABASE!$A$2:$A$808,DATABASE!$C$2:$C$808)</f>
        <v>PAYMENT POINT</v>
      </c>
      <c r="E702" s="184" t="s">
        <v>351</v>
      </c>
      <c r="F702" s="184" t="s">
        <v>243</v>
      </c>
      <c r="G702" s="184" t="s">
        <v>2033</v>
      </c>
      <c r="H702" s="184">
        <v>202512.0</v>
      </c>
      <c r="I702" s="184" t="s">
        <v>461</v>
      </c>
      <c r="J702" s="182"/>
      <c r="K702" s="184"/>
      <c r="L702" s="294" t="s">
        <v>2035</v>
      </c>
      <c r="M702" s="295" t="s">
        <v>1288</v>
      </c>
      <c r="N702" s="191"/>
      <c r="O702" s="192">
        <v>1.39736</v>
      </c>
      <c r="P702" s="194"/>
      <c r="Q702" s="195">
        <f t="shared" ref="Q702:R702" si="802">(O702*24*3600*30/8)/100000</f>
        <v>4.5274464</v>
      </c>
      <c r="R702" s="195">
        <f t="shared" si="802"/>
        <v>0</v>
      </c>
      <c r="S702" s="200">
        <v>0.0</v>
      </c>
      <c r="T702" s="201">
        <f t="shared" si="780"/>
        <v>1</v>
      </c>
      <c r="U702" s="201">
        <v>0.99</v>
      </c>
      <c r="V702" s="182">
        <v>720.0</v>
      </c>
      <c r="W702" s="182">
        <f t="shared" si="634"/>
        <v>0</v>
      </c>
      <c r="X702" s="203" t="s">
        <v>291</v>
      </c>
      <c r="Y702" s="204">
        <v>2319819.0</v>
      </c>
      <c r="Z702" s="182"/>
      <c r="AA702" s="182"/>
      <c r="AB702" s="182"/>
      <c r="AC702" s="182"/>
      <c r="AD702" s="182"/>
      <c r="AE702" s="206">
        <f t="shared" si="635"/>
        <v>2319819</v>
      </c>
      <c r="AF702" s="207">
        <f t="shared" si="636"/>
        <v>2319819</v>
      </c>
      <c r="AG702" s="184"/>
      <c r="AH702" s="184"/>
      <c r="AI702" s="184"/>
      <c r="AJ702" s="390" t="s">
        <v>2033</v>
      </c>
      <c r="AK702" s="38" t="s">
        <v>461</v>
      </c>
      <c r="AL702" s="38"/>
      <c r="AM702" s="38" t="str">
        <f>VLOOKUP(AJ702,'[1]Master Jaringan Des 2025(792)'!$D$2:$E$795,2,0)</f>
        <v>#REF!</v>
      </c>
      <c r="AN702" s="38" t="str">
        <f t="shared" si="638"/>
        <v>#REF!</v>
      </c>
      <c r="AO702" s="42">
        <v>2319819.0</v>
      </c>
      <c r="AP702" s="215" t="b">
        <f t="shared" si="639"/>
        <v>1</v>
      </c>
      <c r="AQ702" s="211"/>
      <c r="AR702" s="216">
        <f t="shared" si="697"/>
        <v>0</v>
      </c>
      <c r="AS702" s="217">
        <f t="shared" si="698"/>
        <v>0</v>
      </c>
      <c r="AT702" s="218">
        <f t="shared" si="699"/>
        <v>0</v>
      </c>
      <c r="AU702" s="453"/>
      <c r="AV702" s="46"/>
      <c r="AW702" s="46"/>
      <c r="AX702" s="46"/>
      <c r="AY702" s="46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5"/>
      <c r="BU702" s="35"/>
      <c r="BV702" s="56"/>
      <c r="BW702" s="56"/>
      <c r="BX702" s="56"/>
      <c r="BY702" s="56"/>
      <c r="BZ702" s="56"/>
      <c r="CA702" s="56"/>
      <c r="CB702" s="56"/>
      <c r="CC702" s="56"/>
      <c r="CD702" s="56"/>
    </row>
    <row r="703" ht="22.5" customHeight="1">
      <c r="A703" s="170">
        <f t="shared" si="12"/>
        <v>698</v>
      </c>
      <c r="B703" s="173" t="s">
        <v>3176</v>
      </c>
      <c r="C703" s="182" t="str">
        <f t="array" ref="C703">_xlfn.XLOOKUP(G703,DATABASE!$A$2:$A$806,DATABASE!$B$2:$B$806)</f>
        <v>Capem Klampis Jl. Klampis Jaya 17, Surabaya</v>
      </c>
      <c r="D703" s="184" t="str">
        <f t="array" ref="D703">_xlfn.XLOOKUP(G703,DATABASE!$A$2:$A$808,DATABASE!$C$2:$C$808)</f>
        <v>CAPEM</v>
      </c>
      <c r="E703" s="184" t="s">
        <v>351</v>
      </c>
      <c r="F703" s="184" t="s">
        <v>243</v>
      </c>
      <c r="G703" s="184" t="s">
        <v>904</v>
      </c>
      <c r="H703" s="184">
        <v>202512.0</v>
      </c>
      <c r="I703" s="184" t="s">
        <v>753</v>
      </c>
      <c r="J703" s="182"/>
      <c r="K703" s="184"/>
      <c r="L703" s="294" t="s">
        <v>906</v>
      </c>
      <c r="M703" s="295" t="s">
        <v>4770</v>
      </c>
      <c r="N703" s="191"/>
      <c r="O703" s="192">
        <v>22.14</v>
      </c>
      <c r="P703" s="194"/>
      <c r="Q703" s="195">
        <f t="shared" ref="Q703:R703" si="803">(O703*24*3600*30/8)/100000</f>
        <v>71.7336</v>
      </c>
      <c r="R703" s="195">
        <f t="shared" si="803"/>
        <v>0</v>
      </c>
      <c r="S703" s="200">
        <v>0.0</v>
      </c>
      <c r="T703" s="201">
        <f t="shared" si="780"/>
        <v>1</v>
      </c>
      <c r="U703" s="201">
        <v>0.99</v>
      </c>
      <c r="V703" s="182">
        <v>720.0</v>
      </c>
      <c r="W703" s="182">
        <f t="shared" si="634"/>
        <v>0</v>
      </c>
      <c r="X703" s="203" t="s">
        <v>291</v>
      </c>
      <c r="Y703" s="204">
        <v>2792792.0</v>
      </c>
      <c r="Z703" s="182"/>
      <c r="AA703" s="182"/>
      <c r="AB703" s="182"/>
      <c r="AC703" s="182"/>
      <c r="AD703" s="182"/>
      <c r="AE703" s="206">
        <f t="shared" si="635"/>
        <v>2792792</v>
      </c>
      <c r="AF703" s="207">
        <f t="shared" si="636"/>
        <v>2792792</v>
      </c>
      <c r="AG703" s="184"/>
      <c r="AH703" s="184"/>
      <c r="AI703" s="184"/>
      <c r="AJ703" s="390" t="s">
        <v>904</v>
      </c>
      <c r="AK703" s="38" t="s">
        <v>753</v>
      </c>
      <c r="AL703" s="38"/>
      <c r="AM703" s="41" t="s">
        <v>753</v>
      </c>
      <c r="AN703" s="38" t="b">
        <f t="shared" si="638"/>
        <v>1</v>
      </c>
      <c r="AO703" s="42">
        <v>2792792.0</v>
      </c>
      <c r="AP703" s="215" t="b">
        <f t="shared" si="639"/>
        <v>1</v>
      </c>
      <c r="AQ703" s="211"/>
      <c r="AR703" s="216">
        <f t="shared" si="697"/>
        <v>0</v>
      </c>
      <c r="AS703" s="217">
        <f t="shared" si="698"/>
        <v>0</v>
      </c>
      <c r="AT703" s="218">
        <f t="shared" si="699"/>
        <v>0</v>
      </c>
      <c r="AU703" s="453"/>
      <c r="AV703" s="46"/>
      <c r="AW703" s="46"/>
      <c r="AX703" s="46"/>
      <c r="AY703" s="46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5"/>
      <c r="BU703" s="35"/>
      <c r="BV703" s="56"/>
      <c r="BW703" s="56"/>
      <c r="BX703" s="56"/>
      <c r="BY703" s="56"/>
      <c r="BZ703" s="56"/>
      <c r="CA703" s="56"/>
      <c r="CB703" s="56"/>
      <c r="CC703" s="56"/>
      <c r="CD703" s="56"/>
    </row>
    <row r="704" ht="22.5" customHeight="1">
      <c r="A704" s="170">
        <f t="shared" si="12"/>
        <v>699</v>
      </c>
      <c r="B704" s="173" t="s">
        <v>3176</v>
      </c>
      <c r="C704" s="182" t="str">
        <f t="array" ref="C704">_xlfn.XLOOKUP(G704,DATABASE!$A$2:$A$806,DATABASE!$B$2:$B$806)</f>
        <v>ATM Juanda, Bandara Terminal T1,Jl. Ir. H. Juanda, Betro, Kec. Sedati, Kabupaten Sidoarjo, Jawa Timur</v>
      </c>
      <c r="D704" s="184" t="str">
        <f t="array" ref="D704">_xlfn.XLOOKUP(G704,DATABASE!$A$2:$A$808,DATABASE!$C$2:$C$808)</f>
        <v>ATM</v>
      </c>
      <c r="E704" s="184" t="s">
        <v>351</v>
      </c>
      <c r="F704" s="184" t="s">
        <v>243</v>
      </c>
      <c r="G704" s="184" t="s">
        <v>2571</v>
      </c>
      <c r="H704" s="184">
        <v>202512.0</v>
      </c>
      <c r="I704" s="184" t="s">
        <v>1258</v>
      </c>
      <c r="J704" s="182"/>
      <c r="K704" s="184"/>
      <c r="L704" s="294" t="s">
        <v>2573</v>
      </c>
      <c r="M704" s="295" t="s">
        <v>4138</v>
      </c>
      <c r="N704" s="191"/>
      <c r="O704" s="192">
        <v>0.6942999999999999</v>
      </c>
      <c r="P704" s="194"/>
      <c r="Q704" s="195">
        <f t="shared" ref="Q704:R704" si="804">(O704*24*3600*30/8)/100000</f>
        <v>2.249532</v>
      </c>
      <c r="R704" s="195">
        <f t="shared" si="804"/>
        <v>0</v>
      </c>
      <c r="S704" s="200">
        <v>0.0</v>
      </c>
      <c r="T704" s="201">
        <f t="shared" si="780"/>
        <v>1</v>
      </c>
      <c r="U704" s="201">
        <v>0.99</v>
      </c>
      <c r="V704" s="182">
        <v>720.0</v>
      </c>
      <c r="W704" s="182">
        <f t="shared" si="634"/>
        <v>0</v>
      </c>
      <c r="X704" s="203" t="s">
        <v>291</v>
      </c>
      <c r="Y704" s="204">
        <v>1300000.0</v>
      </c>
      <c r="Z704" s="182"/>
      <c r="AA704" s="182"/>
      <c r="AB704" s="182"/>
      <c r="AC704" s="182"/>
      <c r="AD704" s="182"/>
      <c r="AE704" s="206">
        <f t="shared" si="635"/>
        <v>1300000</v>
      </c>
      <c r="AF704" s="207">
        <f t="shared" si="636"/>
        <v>1300000</v>
      </c>
      <c r="AG704" s="184"/>
      <c r="AH704" s="184"/>
      <c r="AI704" s="184"/>
      <c r="AJ704" s="390" t="s">
        <v>2571</v>
      </c>
      <c r="AK704" s="38" t="s">
        <v>1258</v>
      </c>
      <c r="AL704" s="38"/>
      <c r="AM704" s="41" t="s">
        <v>1258</v>
      </c>
      <c r="AN704" s="38" t="b">
        <f t="shared" si="638"/>
        <v>1</v>
      </c>
      <c r="AO704" s="42">
        <v>1300000.0</v>
      </c>
      <c r="AP704" s="215" t="b">
        <f t="shared" si="639"/>
        <v>1</v>
      </c>
      <c r="AQ704" s="211"/>
      <c r="AR704" s="216">
        <f t="shared" si="697"/>
        <v>0</v>
      </c>
      <c r="AS704" s="217">
        <f t="shared" si="698"/>
        <v>0</v>
      </c>
      <c r="AT704" s="218">
        <f t="shared" si="699"/>
        <v>0</v>
      </c>
      <c r="AU704" s="453"/>
      <c r="AV704" s="46"/>
      <c r="AW704" s="46"/>
      <c r="AX704" s="46"/>
      <c r="AY704" s="46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5"/>
      <c r="BU704" s="35"/>
      <c r="BV704" s="56"/>
      <c r="BW704" s="56"/>
      <c r="BX704" s="56"/>
      <c r="BY704" s="56"/>
      <c r="BZ704" s="56"/>
      <c r="CA704" s="56"/>
      <c r="CB704" s="56"/>
      <c r="CC704" s="56"/>
      <c r="CD704" s="56"/>
    </row>
    <row r="705" ht="22.5" customHeight="1">
      <c r="A705" s="170">
        <f t="shared" si="12"/>
        <v>700</v>
      </c>
      <c r="B705" s="173" t="s">
        <v>3176</v>
      </c>
      <c r="C705" s="182" t="str">
        <f t="array" ref="C705">_xlfn.XLOOKUP(G705,DATABASE!$A$2:$A$806,DATABASE!$B$2:$B$806)</f>
        <v>ATM PP JT RSUD Dr. Soetomo Surabaya, Jl.Mayjend.PROF. DR. Soestopo No.6-8 Surabaya</v>
      </c>
      <c r="D705" s="184" t="str">
        <f t="array" ref="D705">_xlfn.XLOOKUP(G705,DATABASE!$A$2:$A$808,DATABASE!$C$2:$C$808)</f>
        <v>ATM</v>
      </c>
      <c r="E705" s="184" t="s">
        <v>351</v>
      </c>
      <c r="F705" s="184" t="s">
        <v>243</v>
      </c>
      <c r="G705" s="184" t="s">
        <v>435</v>
      </c>
      <c r="H705" s="184">
        <v>202512.0</v>
      </c>
      <c r="I705" s="184" t="s">
        <v>1258</v>
      </c>
      <c r="J705" s="182"/>
      <c r="K705" s="184"/>
      <c r="L705" s="294" t="s">
        <v>437</v>
      </c>
      <c r="M705" s="295" t="s">
        <v>4789</v>
      </c>
      <c r="N705" s="191"/>
      <c r="O705" s="192">
        <v>0.56923</v>
      </c>
      <c r="P705" s="194"/>
      <c r="Q705" s="195">
        <f t="shared" ref="Q705:R705" si="805">(O705*24*3600*30/8)/100000</f>
        <v>1.8443052</v>
      </c>
      <c r="R705" s="195">
        <f t="shared" si="805"/>
        <v>0</v>
      </c>
      <c r="S705" s="200">
        <v>0.0</v>
      </c>
      <c r="T705" s="201">
        <f t="shared" si="780"/>
        <v>1</v>
      </c>
      <c r="U705" s="201">
        <v>0.99</v>
      </c>
      <c r="V705" s="182">
        <v>720.0</v>
      </c>
      <c r="W705" s="182">
        <f t="shared" si="634"/>
        <v>0</v>
      </c>
      <c r="X705" s="203" t="s">
        <v>291</v>
      </c>
      <c r="Y705" s="204">
        <v>1300000.0</v>
      </c>
      <c r="Z705" s="182"/>
      <c r="AA705" s="182"/>
      <c r="AB705" s="182"/>
      <c r="AC705" s="182"/>
      <c r="AD705" s="182"/>
      <c r="AE705" s="206">
        <f t="shared" si="635"/>
        <v>1300000</v>
      </c>
      <c r="AF705" s="207">
        <f t="shared" si="636"/>
        <v>1300000</v>
      </c>
      <c r="AG705" s="184"/>
      <c r="AH705" s="184"/>
      <c r="AI705" s="184"/>
      <c r="AJ705" s="390" t="s">
        <v>435</v>
      </c>
      <c r="AK705" s="38" t="s">
        <v>1258</v>
      </c>
      <c r="AL705" s="38"/>
      <c r="AM705" s="41" t="s">
        <v>1258</v>
      </c>
      <c r="AN705" s="38" t="b">
        <f t="shared" si="638"/>
        <v>1</v>
      </c>
      <c r="AO705" s="42">
        <v>1300000.0</v>
      </c>
      <c r="AP705" s="215" t="b">
        <f t="shared" si="639"/>
        <v>1</v>
      </c>
      <c r="AQ705" s="211"/>
      <c r="AR705" s="216">
        <f t="shared" si="697"/>
        <v>0</v>
      </c>
      <c r="AS705" s="217">
        <f t="shared" si="698"/>
        <v>0</v>
      </c>
      <c r="AT705" s="218">
        <f t="shared" si="699"/>
        <v>0</v>
      </c>
      <c r="AU705" s="453"/>
      <c r="AV705" s="46"/>
      <c r="AW705" s="46"/>
      <c r="AX705" s="46"/>
      <c r="AY705" s="46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56"/>
      <c r="BW705" s="56"/>
      <c r="BX705" s="56"/>
      <c r="BY705" s="56"/>
      <c r="BZ705" s="56"/>
      <c r="CA705" s="56"/>
      <c r="CB705" s="56"/>
      <c r="CC705" s="56"/>
      <c r="CD705" s="56"/>
    </row>
    <row r="706" ht="22.5" customHeight="1">
      <c r="A706" s="170">
        <f t="shared" si="12"/>
        <v>701</v>
      </c>
      <c r="B706" s="173" t="s">
        <v>3176</v>
      </c>
      <c r="C706" s="182" t="str">
        <f t="array" ref="C706">_xlfn.XLOOKUP(G706,DATABASE!$A$2:$A$806,DATABASE!$B$2:$B$806)</f>
        <v>ATM ASEEC UNAIR, Jl. Airlangga No. 4-6, Surabaya</v>
      </c>
      <c r="D706" s="184" t="str">
        <f t="array" ref="D706">_xlfn.XLOOKUP(G706,DATABASE!$A$2:$A$808,DATABASE!$C$2:$C$808)</f>
        <v>ATM</v>
      </c>
      <c r="E706" s="184" t="s">
        <v>351</v>
      </c>
      <c r="F706" s="184" t="s">
        <v>243</v>
      </c>
      <c r="G706" s="184" t="s">
        <v>2588</v>
      </c>
      <c r="H706" s="184">
        <v>202512.0</v>
      </c>
      <c r="I706" s="184" t="s">
        <v>1258</v>
      </c>
      <c r="J706" s="182"/>
      <c r="K706" s="184"/>
      <c r="L706" s="294" t="s">
        <v>2590</v>
      </c>
      <c r="M706" s="295" t="s">
        <v>4798</v>
      </c>
      <c r="N706" s="191"/>
      <c r="O706" s="192">
        <v>1.25993</v>
      </c>
      <c r="P706" s="194"/>
      <c r="Q706" s="195">
        <f t="shared" ref="Q706:R706" si="806">(O706*24*3600*30/8)/100000</f>
        <v>4.0821732</v>
      </c>
      <c r="R706" s="195">
        <f t="shared" si="806"/>
        <v>0</v>
      </c>
      <c r="S706" s="200">
        <v>0.0</v>
      </c>
      <c r="T706" s="201">
        <f t="shared" si="780"/>
        <v>1</v>
      </c>
      <c r="U706" s="201">
        <v>0.99</v>
      </c>
      <c r="V706" s="182">
        <v>720.0</v>
      </c>
      <c r="W706" s="182">
        <f t="shared" si="634"/>
        <v>0</v>
      </c>
      <c r="X706" s="203" t="s">
        <v>291</v>
      </c>
      <c r="Y706" s="204">
        <v>1300000.0</v>
      </c>
      <c r="Z706" s="182"/>
      <c r="AA706" s="182"/>
      <c r="AB706" s="182"/>
      <c r="AC706" s="182"/>
      <c r="AD706" s="182"/>
      <c r="AE706" s="206">
        <f t="shared" si="635"/>
        <v>1300000</v>
      </c>
      <c r="AF706" s="207">
        <f t="shared" si="636"/>
        <v>1300000</v>
      </c>
      <c r="AG706" s="184"/>
      <c r="AH706" s="184"/>
      <c r="AI706" s="184"/>
      <c r="AJ706" s="390" t="s">
        <v>2588</v>
      </c>
      <c r="AK706" s="38" t="s">
        <v>1258</v>
      </c>
      <c r="AL706" s="38"/>
      <c r="AM706" s="41" t="s">
        <v>1258</v>
      </c>
      <c r="AN706" s="38" t="b">
        <f t="shared" si="638"/>
        <v>1</v>
      </c>
      <c r="AO706" s="42">
        <v>1300000.0</v>
      </c>
      <c r="AP706" s="215" t="b">
        <f t="shared" si="639"/>
        <v>1</v>
      </c>
      <c r="AQ706" s="211"/>
      <c r="AR706" s="216">
        <f t="shared" si="697"/>
        <v>0</v>
      </c>
      <c r="AS706" s="217">
        <f t="shared" si="698"/>
        <v>0</v>
      </c>
      <c r="AT706" s="218">
        <f t="shared" si="699"/>
        <v>0</v>
      </c>
      <c r="AU706" s="453"/>
      <c r="AV706" s="46"/>
      <c r="AW706" s="46"/>
      <c r="AX706" s="46"/>
      <c r="AY706" s="46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56"/>
      <c r="BW706" s="56"/>
      <c r="BX706" s="56"/>
      <c r="BY706" s="56"/>
      <c r="BZ706" s="56"/>
      <c r="CA706" s="56"/>
      <c r="CB706" s="56"/>
      <c r="CC706" s="56"/>
      <c r="CD706" s="56"/>
    </row>
    <row r="707" ht="22.5" customHeight="1">
      <c r="A707" s="170">
        <f t="shared" si="12"/>
        <v>702</v>
      </c>
      <c r="B707" s="173" t="s">
        <v>3176</v>
      </c>
      <c r="C707" s="182" t="str">
        <f t="array" ref="C707">_xlfn.XLOOKUP(G707,DATABASE!$A$2:$A$806,DATABASE!$B$2:$B$806)</f>
        <v>ATM UNTAG, Jl. Semolowaru No. 45 Surabaya</v>
      </c>
      <c r="D707" s="184" t="str">
        <f t="array" ref="D707">_xlfn.XLOOKUP(G707,DATABASE!$A$2:$A$808,DATABASE!$C$2:$C$808)</f>
        <v>ATM</v>
      </c>
      <c r="E707" s="184" t="s">
        <v>351</v>
      </c>
      <c r="F707" s="391" t="s">
        <v>243</v>
      </c>
      <c r="G707" s="184" t="s">
        <v>2174</v>
      </c>
      <c r="H707" s="184">
        <v>202512.0</v>
      </c>
      <c r="I707" s="184" t="s">
        <v>1258</v>
      </c>
      <c r="J707" s="384"/>
      <c r="K707" s="384"/>
      <c r="L707" s="599" t="s">
        <v>4808</v>
      </c>
      <c r="M707" s="600">
        <v>43041.0</v>
      </c>
      <c r="N707" s="387"/>
      <c r="O707" s="192">
        <v>6.58</v>
      </c>
      <c r="P707" s="384"/>
      <c r="Q707" s="427">
        <v>0.0</v>
      </c>
      <c r="R707" s="427">
        <v>0.0</v>
      </c>
      <c r="S707" s="200">
        <v>0.0</v>
      </c>
      <c r="T707" s="201">
        <f t="shared" si="780"/>
        <v>1</v>
      </c>
      <c r="U707" s="388">
        <v>0.99</v>
      </c>
      <c r="V707" s="601">
        <v>720.0</v>
      </c>
      <c r="W707" s="182">
        <f t="shared" si="634"/>
        <v>0</v>
      </c>
      <c r="X707" s="203" t="s">
        <v>291</v>
      </c>
      <c r="Y707" s="195">
        <v>1300000.0</v>
      </c>
      <c r="Z707" s="560"/>
      <c r="AA707" s="560"/>
      <c r="AB707" s="560"/>
      <c r="AC707" s="560"/>
      <c r="AD707" s="560"/>
      <c r="AE707" s="206">
        <f t="shared" si="635"/>
        <v>1300000</v>
      </c>
      <c r="AF707" s="207">
        <f t="shared" si="636"/>
        <v>1300000</v>
      </c>
      <c r="AG707" s="184"/>
      <c r="AH707" s="184"/>
      <c r="AI707" s="184"/>
      <c r="AJ707" s="390" t="s">
        <v>2174</v>
      </c>
      <c r="AK707" s="38" t="s">
        <v>1258</v>
      </c>
      <c r="AL707" s="395"/>
      <c r="AM707" s="38" t="str">
        <f t="shared" ref="AM707:AM708" si="808">VLOOKUP(AJ707,'[1]Master Jaringan Des 2025(792)'!$D$2:$E$795,2,0)</f>
        <v>#REF!</v>
      </c>
      <c r="AN707" s="38" t="str">
        <f t="shared" si="638"/>
        <v>#REF!</v>
      </c>
      <c r="AO707" s="42">
        <v>1300000.0</v>
      </c>
      <c r="AP707" s="215" t="b">
        <f t="shared" si="639"/>
        <v>1</v>
      </c>
      <c r="AQ707" s="211"/>
      <c r="AR707" s="216">
        <f t="shared" si="697"/>
        <v>0</v>
      </c>
      <c r="AS707" s="217">
        <f t="shared" si="698"/>
        <v>0</v>
      </c>
      <c r="AT707" s="218">
        <f t="shared" si="699"/>
        <v>0</v>
      </c>
      <c r="AU707" s="453"/>
      <c r="AV707" s="46"/>
      <c r="AW707" s="46"/>
      <c r="AX707" s="46"/>
      <c r="AY707" s="46"/>
      <c r="AZ707" s="396"/>
      <c r="BA707" s="396"/>
      <c r="BB707" s="396"/>
      <c r="BC707" s="396"/>
      <c r="BD707" s="396"/>
      <c r="BE707" s="396"/>
      <c r="BF707" s="396"/>
      <c r="BG707" s="396"/>
      <c r="BH707" s="396"/>
      <c r="BI707" s="396"/>
      <c r="BJ707" s="396"/>
      <c r="BK707" s="396"/>
      <c r="BL707" s="396"/>
      <c r="BM707" s="396"/>
      <c r="BN707" s="396"/>
      <c r="BO707" s="396"/>
      <c r="BP707" s="396"/>
      <c r="BQ707" s="396"/>
      <c r="BR707" s="396"/>
      <c r="BS707" s="396"/>
      <c r="BT707" s="396"/>
      <c r="BU707" s="396"/>
      <c r="BV707" s="56"/>
      <c r="BW707" s="56"/>
      <c r="BX707" s="56"/>
      <c r="BY707" s="56"/>
      <c r="BZ707" s="56"/>
      <c r="CA707" s="56"/>
      <c r="CB707" s="56"/>
      <c r="CC707" s="56"/>
      <c r="CD707" s="56"/>
    </row>
    <row r="708" ht="22.5" customHeight="1">
      <c r="A708" s="170">
        <f t="shared" si="12"/>
        <v>703</v>
      </c>
      <c r="B708" s="173" t="s">
        <v>3182</v>
      </c>
      <c r="C708" s="182" t="str">
        <f t="array" ref="C708">_xlfn.XLOOKUP(G708,DATABASE!$A$2:$A$806,DATABASE!$B$2:$B$806)</f>
        <v>Cabang Perak.JL. Perak Timur No.262 Surabaya</v>
      </c>
      <c r="D708" s="184" t="str">
        <f t="array" ref="D708">_xlfn.XLOOKUP(G708,DATABASE!$A$2:$A$808,DATABASE!$C$2:$C$808)</f>
        <v>CABANG</v>
      </c>
      <c r="E708" s="184" t="s">
        <v>351</v>
      </c>
      <c r="F708" s="184" t="s">
        <v>243</v>
      </c>
      <c r="G708" s="184" t="s">
        <v>975</v>
      </c>
      <c r="H708" s="184">
        <v>202512.0</v>
      </c>
      <c r="I708" s="184" t="s">
        <v>575</v>
      </c>
      <c r="J708" s="182"/>
      <c r="K708" s="184"/>
      <c r="L708" s="294" t="s">
        <v>977</v>
      </c>
      <c r="M708" s="295" t="s">
        <v>3039</v>
      </c>
      <c r="N708" s="191"/>
      <c r="O708" s="192">
        <v>61.58</v>
      </c>
      <c r="P708" s="194"/>
      <c r="Q708" s="195">
        <f t="shared" ref="Q708:R708" si="807">(O708*24*3600*30/8)/100000</f>
        <v>199.5192</v>
      </c>
      <c r="R708" s="195">
        <f t="shared" si="807"/>
        <v>0</v>
      </c>
      <c r="S708" s="376">
        <v>1.5</v>
      </c>
      <c r="T708" s="201">
        <f t="shared" si="780"/>
        <v>0.9979166667</v>
      </c>
      <c r="U708" s="201">
        <v>0.99</v>
      </c>
      <c r="V708" s="182">
        <v>720.0</v>
      </c>
      <c r="W708" s="182">
        <f t="shared" si="634"/>
        <v>0</v>
      </c>
      <c r="X708" s="203" t="s">
        <v>291</v>
      </c>
      <c r="Y708" s="204">
        <v>3671171.0</v>
      </c>
      <c r="Z708" s="182"/>
      <c r="AA708" s="182"/>
      <c r="AB708" s="182"/>
      <c r="AC708" s="182"/>
      <c r="AD708" s="182"/>
      <c r="AE708" s="206">
        <f t="shared" si="635"/>
        <v>3671171</v>
      </c>
      <c r="AF708" s="207">
        <f t="shared" si="636"/>
        <v>3671171</v>
      </c>
      <c r="AG708" s="560"/>
      <c r="AH708" s="561"/>
      <c r="AI708" s="561"/>
      <c r="AJ708" s="390" t="s">
        <v>975</v>
      </c>
      <c r="AK708" s="38" t="s">
        <v>575</v>
      </c>
      <c r="AL708" s="38"/>
      <c r="AM708" s="38" t="str">
        <f t="shared" si="808"/>
        <v>#REF!</v>
      </c>
      <c r="AN708" s="38" t="str">
        <f t="shared" si="638"/>
        <v>#REF!</v>
      </c>
      <c r="AO708" s="42">
        <v>3671171.0</v>
      </c>
      <c r="AP708" s="215" t="b">
        <f t="shared" si="639"/>
        <v>1</v>
      </c>
      <c r="AQ708" s="211"/>
      <c r="AR708" s="216">
        <f t="shared" si="697"/>
        <v>0</v>
      </c>
      <c r="AS708" s="217">
        <f t="shared" si="698"/>
        <v>0</v>
      </c>
      <c r="AT708" s="218">
        <f t="shared" si="699"/>
        <v>0</v>
      </c>
      <c r="AU708" s="455" t="s">
        <v>1869</v>
      </c>
      <c r="AV708" s="46"/>
      <c r="AW708" s="46"/>
      <c r="AX708" s="46"/>
      <c r="AY708" s="46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35"/>
      <c r="BU708" s="35"/>
      <c r="BV708" s="56"/>
      <c r="BW708" s="56"/>
      <c r="BX708" s="56"/>
      <c r="BY708" s="56"/>
      <c r="BZ708" s="56"/>
      <c r="CA708" s="56"/>
      <c r="CB708" s="56"/>
      <c r="CC708" s="56"/>
      <c r="CD708" s="56"/>
    </row>
    <row r="709" ht="22.5" customHeight="1">
      <c r="A709" s="170">
        <f t="shared" si="12"/>
        <v>704</v>
      </c>
      <c r="B709" s="173" t="s">
        <v>3182</v>
      </c>
      <c r="C709" s="182" t="str">
        <f t="array" ref="C709">_xlfn.XLOOKUP(G709,DATABASE!$A$2:$A$806,DATABASE!$B$2:$B$806)</f>
        <v>Kantor Kas Dinoyo,Jl. Dinoyo Surabaya</v>
      </c>
      <c r="D709" s="184" t="str">
        <f t="array" ref="D709">_xlfn.XLOOKUP(G709,DATABASE!$A$2:$A$808,DATABASE!$C$2:$C$808)</f>
        <v>KANTOR KAS</v>
      </c>
      <c r="E709" s="184" t="s">
        <v>351</v>
      </c>
      <c r="F709" s="184" t="s">
        <v>243</v>
      </c>
      <c r="G709" s="184" t="s">
        <v>2069</v>
      </c>
      <c r="H709" s="184">
        <v>202512.0</v>
      </c>
      <c r="I709" s="184" t="s">
        <v>461</v>
      </c>
      <c r="J709" s="182"/>
      <c r="K709" s="184"/>
      <c r="L709" s="294" t="s">
        <v>2071</v>
      </c>
      <c r="M709" s="303">
        <v>44136.0</v>
      </c>
      <c r="N709" s="191"/>
      <c r="O709" s="192">
        <v>0.94964</v>
      </c>
      <c r="P709" s="194"/>
      <c r="Q709" s="195">
        <f t="shared" ref="Q709:R709" si="809">(O709*24*3600*30/8)/100000</f>
        <v>3.0768336</v>
      </c>
      <c r="R709" s="195">
        <f t="shared" si="809"/>
        <v>0</v>
      </c>
      <c r="S709" s="200">
        <v>0.0</v>
      </c>
      <c r="T709" s="201">
        <f t="shared" si="780"/>
        <v>1</v>
      </c>
      <c r="U709" s="201">
        <v>0.99</v>
      </c>
      <c r="V709" s="182">
        <v>720.0</v>
      </c>
      <c r="W709" s="182">
        <f t="shared" si="634"/>
        <v>0</v>
      </c>
      <c r="X709" s="203" t="s">
        <v>291</v>
      </c>
      <c r="Y709" s="204">
        <v>2319819.0</v>
      </c>
      <c r="Z709" s="182"/>
      <c r="AA709" s="182"/>
      <c r="AB709" s="182"/>
      <c r="AC709" s="182"/>
      <c r="AD709" s="182"/>
      <c r="AE709" s="206">
        <f t="shared" si="635"/>
        <v>2319819</v>
      </c>
      <c r="AF709" s="207">
        <f t="shared" si="636"/>
        <v>2319819</v>
      </c>
      <c r="AG709" s="207">
        <v>4.7315932E7</v>
      </c>
      <c r="AH709" s="184"/>
      <c r="AI709" s="184"/>
      <c r="AJ709" s="390" t="s">
        <v>2069</v>
      </c>
      <c r="AK709" s="38" t="s">
        <v>461</v>
      </c>
      <c r="AL709" s="38"/>
      <c r="AM709" s="38" t="s">
        <v>461</v>
      </c>
      <c r="AN709" s="38" t="b">
        <f t="shared" si="638"/>
        <v>1</v>
      </c>
      <c r="AO709" s="42">
        <v>2319819.0</v>
      </c>
      <c r="AP709" s="215" t="b">
        <f t="shared" si="639"/>
        <v>1</v>
      </c>
      <c r="AQ709" s="211"/>
      <c r="AR709" s="216">
        <f t="shared" si="697"/>
        <v>0</v>
      </c>
      <c r="AS709" s="217">
        <f t="shared" si="698"/>
        <v>0</v>
      </c>
      <c r="AT709" s="218">
        <f t="shared" si="699"/>
        <v>0</v>
      </c>
      <c r="AU709" s="453"/>
      <c r="AV709" s="46"/>
      <c r="AW709" s="46"/>
      <c r="AX709" s="46"/>
      <c r="AY709" s="46"/>
      <c r="AZ709" s="35"/>
      <c r="BA709" s="35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35"/>
      <c r="BU709" s="35"/>
      <c r="BV709" s="56"/>
      <c r="BW709" s="56"/>
      <c r="BX709" s="56"/>
      <c r="BY709" s="56"/>
      <c r="BZ709" s="56"/>
      <c r="CA709" s="56"/>
      <c r="CB709" s="56"/>
      <c r="CC709" s="56"/>
      <c r="CD709" s="56"/>
    </row>
    <row r="710" ht="22.5" customHeight="1">
      <c r="A710" s="170">
        <f t="shared" si="12"/>
        <v>705</v>
      </c>
      <c r="B710" s="173" t="s">
        <v>3182</v>
      </c>
      <c r="C710" s="182" t="str">
        <f t="array" ref="C710">_xlfn.XLOOKUP(G710,DATABASE!$A$2:$A$806,DATABASE!$B$2:$B$806)</f>
        <v>Host To Host &amp; KK Gedung TPS, Jl. Tanjung Mutiara 1 Surabaya -PELINDO III PERAK</v>
      </c>
      <c r="D710" s="184" t="str">
        <f t="array" ref="D710">_xlfn.XLOOKUP(G710,DATABASE!$A$2:$A$808,DATABASE!$C$2:$C$808)</f>
        <v>H2H</v>
      </c>
      <c r="E710" s="184" t="s">
        <v>351</v>
      </c>
      <c r="F710" s="184" t="s">
        <v>243</v>
      </c>
      <c r="G710" s="184" t="s">
        <v>760</v>
      </c>
      <c r="H710" s="184">
        <v>202512.0</v>
      </c>
      <c r="I710" s="184" t="s">
        <v>461</v>
      </c>
      <c r="J710" s="182"/>
      <c r="K710" s="184"/>
      <c r="L710" s="294" t="s">
        <v>762</v>
      </c>
      <c r="M710" s="303">
        <v>42278.0</v>
      </c>
      <c r="N710" s="191"/>
      <c r="O710" s="192">
        <v>29.85</v>
      </c>
      <c r="P710" s="194"/>
      <c r="Q710" s="195">
        <f t="shared" ref="Q710:R710" si="810">(O710*24*3600*30/8)/100000</f>
        <v>96.714</v>
      </c>
      <c r="R710" s="195">
        <f t="shared" si="810"/>
        <v>0</v>
      </c>
      <c r="S710" s="200">
        <v>0.0</v>
      </c>
      <c r="T710" s="201">
        <f t="shared" si="780"/>
        <v>1</v>
      </c>
      <c r="U710" s="201">
        <v>0.99</v>
      </c>
      <c r="V710" s="182">
        <v>720.0</v>
      </c>
      <c r="W710" s="182">
        <f t="shared" si="634"/>
        <v>0</v>
      </c>
      <c r="X710" s="203" t="s">
        <v>291</v>
      </c>
      <c r="Y710" s="204">
        <v>2319819.0</v>
      </c>
      <c r="Z710" s="182"/>
      <c r="AA710" s="182"/>
      <c r="AB710" s="182"/>
      <c r="AC710" s="182"/>
      <c r="AD710" s="182"/>
      <c r="AE710" s="206">
        <f t="shared" si="635"/>
        <v>2319819</v>
      </c>
      <c r="AF710" s="207">
        <f t="shared" si="636"/>
        <v>2319819</v>
      </c>
      <c r="AG710" s="184"/>
      <c r="AH710" s="184"/>
      <c r="AI710" s="184"/>
      <c r="AJ710" s="390" t="s">
        <v>760</v>
      </c>
      <c r="AK710" s="38" t="s">
        <v>461</v>
      </c>
      <c r="AL710" s="38"/>
      <c r="AM710" s="38" t="str">
        <f t="shared" ref="AM710:AM711" si="812">VLOOKUP(AJ710,'[1]Master Jaringan Des 2025(792)'!$D$2:$E$795,2,0)</f>
        <v>#REF!</v>
      </c>
      <c r="AN710" s="38" t="str">
        <f t="shared" si="638"/>
        <v>#REF!</v>
      </c>
      <c r="AO710" s="42">
        <v>2319819.0</v>
      </c>
      <c r="AP710" s="215" t="b">
        <f t="shared" si="639"/>
        <v>1</v>
      </c>
      <c r="AQ710" s="211"/>
      <c r="AR710" s="216">
        <f t="shared" si="697"/>
        <v>0</v>
      </c>
      <c r="AS710" s="217">
        <f t="shared" si="698"/>
        <v>0</v>
      </c>
      <c r="AT710" s="218">
        <f t="shared" si="699"/>
        <v>0</v>
      </c>
      <c r="AU710" s="453"/>
      <c r="AV710" s="46"/>
      <c r="AW710" s="46"/>
      <c r="AX710" s="46"/>
      <c r="AY710" s="46"/>
      <c r="AZ710" s="35"/>
      <c r="BA710" s="35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35"/>
      <c r="BU710" s="35"/>
      <c r="BV710" s="56"/>
      <c r="BW710" s="56"/>
      <c r="BX710" s="56"/>
      <c r="BY710" s="56"/>
      <c r="BZ710" s="56"/>
      <c r="CA710" s="56"/>
      <c r="CB710" s="56"/>
      <c r="CC710" s="56"/>
      <c r="CD710" s="56"/>
    </row>
    <row r="711" ht="22.5" customHeight="1">
      <c r="A711" s="170">
        <f t="shared" si="12"/>
        <v>706</v>
      </c>
      <c r="B711" s="173" t="s">
        <v>3182</v>
      </c>
      <c r="C711" s="182" t="str">
        <f t="array" ref="C711">_xlfn.XLOOKUP(G711,DATABASE!$A$2:$A$806,DATABASE!$B$2:$B$806)</f>
        <v>Host To Host KK Pelindo, Jl Perak Timur 620, Surabaya</v>
      </c>
      <c r="D711" s="184" t="str">
        <f t="array" ref="D711">_xlfn.XLOOKUP(G711,DATABASE!$A$2:$A$808,DATABASE!$C$2:$C$808)</f>
        <v>H2H</v>
      </c>
      <c r="E711" s="184" t="s">
        <v>351</v>
      </c>
      <c r="F711" s="184" t="s">
        <v>243</v>
      </c>
      <c r="G711" s="184" t="s">
        <v>763</v>
      </c>
      <c r="H711" s="184">
        <v>202512.0</v>
      </c>
      <c r="I711" s="184" t="s">
        <v>461</v>
      </c>
      <c r="J711" s="182"/>
      <c r="K711" s="184"/>
      <c r="L711" s="294" t="s">
        <v>765</v>
      </c>
      <c r="M711" s="295" t="s">
        <v>4850</v>
      </c>
      <c r="N711" s="191"/>
      <c r="O711" s="192">
        <v>2.62</v>
      </c>
      <c r="P711" s="194"/>
      <c r="Q711" s="195">
        <f t="shared" ref="Q711:R711" si="811">(O711*24*3600*30/8)/100000</f>
        <v>8.4888</v>
      </c>
      <c r="R711" s="195">
        <f t="shared" si="811"/>
        <v>0</v>
      </c>
      <c r="S711" s="200">
        <v>0.0</v>
      </c>
      <c r="T711" s="201">
        <f t="shared" si="780"/>
        <v>1</v>
      </c>
      <c r="U711" s="201">
        <v>0.99</v>
      </c>
      <c r="V711" s="182">
        <v>720.0</v>
      </c>
      <c r="W711" s="182">
        <f t="shared" si="634"/>
        <v>0</v>
      </c>
      <c r="X711" s="203" t="s">
        <v>291</v>
      </c>
      <c r="Y711" s="204">
        <v>2319819.0</v>
      </c>
      <c r="Z711" s="182"/>
      <c r="AA711" s="182"/>
      <c r="AB711" s="182"/>
      <c r="AC711" s="182"/>
      <c r="AD711" s="182"/>
      <c r="AE711" s="206">
        <f t="shared" si="635"/>
        <v>2319819</v>
      </c>
      <c r="AF711" s="207">
        <f t="shared" si="636"/>
        <v>2319819</v>
      </c>
      <c r="AG711" s="184"/>
      <c r="AH711" s="184" t="s">
        <v>276</v>
      </c>
      <c r="AI711" s="184"/>
      <c r="AJ711" s="390" t="s">
        <v>763</v>
      </c>
      <c r="AK711" s="38" t="s">
        <v>461</v>
      </c>
      <c r="AL711" s="38"/>
      <c r="AM711" s="38" t="str">
        <f t="shared" si="812"/>
        <v>#REF!</v>
      </c>
      <c r="AN711" s="38" t="str">
        <f t="shared" si="638"/>
        <v>#REF!</v>
      </c>
      <c r="AO711" s="42">
        <v>2319819.0</v>
      </c>
      <c r="AP711" s="215" t="b">
        <f t="shared" si="639"/>
        <v>1</v>
      </c>
      <c r="AQ711" s="211"/>
      <c r="AR711" s="216">
        <f t="shared" si="697"/>
        <v>0</v>
      </c>
      <c r="AS711" s="217">
        <f t="shared" si="698"/>
        <v>0</v>
      </c>
      <c r="AT711" s="218">
        <f t="shared" si="699"/>
        <v>0</v>
      </c>
      <c r="AU711" s="453"/>
      <c r="AV711" s="46"/>
      <c r="AW711" s="46"/>
      <c r="AX711" s="46"/>
      <c r="AY711" s="46"/>
      <c r="AZ711" s="35"/>
      <c r="BA711" s="35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35"/>
      <c r="BU711" s="35"/>
      <c r="BV711" s="56"/>
      <c r="BW711" s="56"/>
      <c r="BX711" s="56"/>
      <c r="BY711" s="56"/>
      <c r="BZ711" s="56"/>
      <c r="CA711" s="56"/>
      <c r="CB711" s="56"/>
      <c r="CC711" s="56"/>
      <c r="CD711" s="56"/>
    </row>
    <row r="712" ht="22.5" customHeight="1">
      <c r="A712" s="170">
        <f t="shared" si="12"/>
        <v>707</v>
      </c>
      <c r="B712" s="173" t="s">
        <v>3182</v>
      </c>
      <c r="C712" s="182" t="str">
        <f t="array" ref="C712">_xlfn.XLOOKUP(G712,DATABASE!$A$2:$A$806,DATABASE!$B$2:$B$806)</f>
        <v>Payment Point Barunawati Jl Perak barat 173 Sby</v>
      </c>
      <c r="D712" s="184" t="str">
        <f t="array" ref="D712">_xlfn.XLOOKUP(G712,DATABASE!$A$2:$A$808,DATABASE!$C$2:$C$808)</f>
        <v>PAYMENT POINT</v>
      </c>
      <c r="E712" s="184" t="s">
        <v>351</v>
      </c>
      <c r="F712" s="184" t="s">
        <v>243</v>
      </c>
      <c r="G712" s="184" t="s">
        <v>1752</v>
      </c>
      <c r="H712" s="184">
        <v>202512.0</v>
      </c>
      <c r="I712" s="184" t="s">
        <v>461</v>
      </c>
      <c r="J712" s="182"/>
      <c r="K712" s="184"/>
      <c r="L712" s="294" t="s">
        <v>1754</v>
      </c>
      <c r="M712" s="295" t="s">
        <v>1658</v>
      </c>
      <c r="N712" s="191"/>
      <c r="O712" s="192">
        <v>0.68556</v>
      </c>
      <c r="P712" s="194"/>
      <c r="Q712" s="195">
        <f t="shared" ref="Q712:R712" si="813">(O712*24*3600*30/8)/100000</f>
        <v>2.2212144</v>
      </c>
      <c r="R712" s="195">
        <f t="shared" si="813"/>
        <v>0</v>
      </c>
      <c r="S712" s="200">
        <v>0.0</v>
      </c>
      <c r="T712" s="201">
        <f t="shared" si="780"/>
        <v>1</v>
      </c>
      <c r="U712" s="201">
        <v>0.99</v>
      </c>
      <c r="V712" s="182">
        <v>720.0</v>
      </c>
      <c r="W712" s="182">
        <f t="shared" si="634"/>
        <v>0</v>
      </c>
      <c r="X712" s="203" t="s">
        <v>291</v>
      </c>
      <c r="Y712" s="204">
        <v>2319819.0</v>
      </c>
      <c r="Z712" s="182"/>
      <c r="AA712" s="182"/>
      <c r="AB712" s="182"/>
      <c r="AC712" s="182"/>
      <c r="AD712" s="182"/>
      <c r="AE712" s="206">
        <f t="shared" si="635"/>
        <v>2319819</v>
      </c>
      <c r="AF712" s="207">
        <f t="shared" si="636"/>
        <v>2319819</v>
      </c>
      <c r="AG712" s="184"/>
      <c r="AH712" s="184"/>
      <c r="AI712" s="184"/>
      <c r="AJ712" s="390" t="s">
        <v>1752</v>
      </c>
      <c r="AK712" s="38" t="s">
        <v>461</v>
      </c>
      <c r="AL712" s="38"/>
      <c r="AM712" s="38" t="s">
        <v>461</v>
      </c>
      <c r="AN712" s="38" t="b">
        <f t="shared" si="638"/>
        <v>1</v>
      </c>
      <c r="AO712" s="42">
        <v>2319819.0</v>
      </c>
      <c r="AP712" s="215" t="b">
        <f t="shared" si="639"/>
        <v>1</v>
      </c>
      <c r="AQ712" s="211"/>
      <c r="AR712" s="216">
        <f t="shared" si="697"/>
        <v>0</v>
      </c>
      <c r="AS712" s="217">
        <f t="shared" si="698"/>
        <v>0</v>
      </c>
      <c r="AT712" s="218">
        <f t="shared" si="699"/>
        <v>0</v>
      </c>
      <c r="AU712" s="453"/>
      <c r="AV712" s="46"/>
      <c r="AW712" s="46"/>
      <c r="AX712" s="46"/>
      <c r="AY712" s="46"/>
      <c r="AZ712" s="35"/>
      <c r="BA712" s="35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35"/>
      <c r="BU712" s="35"/>
      <c r="BV712" s="56"/>
      <c r="BW712" s="56"/>
      <c r="BX712" s="56"/>
      <c r="BY712" s="56"/>
      <c r="BZ712" s="56"/>
      <c r="CA712" s="56"/>
      <c r="CB712" s="56"/>
      <c r="CC712" s="56"/>
      <c r="CD712" s="56"/>
    </row>
    <row r="713" ht="22.5" customHeight="1">
      <c r="A713" s="170">
        <f t="shared" si="12"/>
        <v>708</v>
      </c>
      <c r="B713" s="173" t="s">
        <v>3182</v>
      </c>
      <c r="C713" s="182" t="str">
        <f t="array" ref="C713">_xlfn.XLOOKUP(G713,DATABASE!$A$2:$A$806,DATABASE!$B$2:$B$806)</f>
        <v>ATM Barunawati Jl Perak barat 173 Surabaya</v>
      </c>
      <c r="D713" s="184" t="str">
        <f t="array" ref="D713">_xlfn.XLOOKUP(G713,DATABASE!$A$2:$A$808,DATABASE!$C$2:$C$808)</f>
        <v>ATM</v>
      </c>
      <c r="E713" s="184" t="s">
        <v>351</v>
      </c>
      <c r="F713" s="184" t="s">
        <v>243</v>
      </c>
      <c r="G713" s="184" t="s">
        <v>1755</v>
      </c>
      <c r="H713" s="184">
        <v>202512.0</v>
      </c>
      <c r="I713" s="184" t="s">
        <v>1258</v>
      </c>
      <c r="J713" s="182"/>
      <c r="K713" s="184"/>
      <c r="L713" s="294" t="s">
        <v>1757</v>
      </c>
      <c r="M713" s="303">
        <v>45630.0</v>
      </c>
      <c r="N713" s="191"/>
      <c r="O713" s="192">
        <v>46.17</v>
      </c>
      <c r="P713" s="194"/>
      <c r="Q713" s="195">
        <f t="shared" ref="Q713:R713" si="814">(O713*24*3600*30/8)/100000</f>
        <v>149.5908</v>
      </c>
      <c r="R713" s="195">
        <f t="shared" si="814"/>
        <v>0</v>
      </c>
      <c r="S713" s="200">
        <v>0.0</v>
      </c>
      <c r="T713" s="201">
        <f t="shared" si="780"/>
        <v>1</v>
      </c>
      <c r="U713" s="201">
        <v>0.99</v>
      </c>
      <c r="V713" s="182">
        <v>720.0</v>
      </c>
      <c r="W713" s="182">
        <f t="shared" si="634"/>
        <v>0</v>
      </c>
      <c r="X713" s="203" t="s">
        <v>291</v>
      </c>
      <c r="Y713" s="204">
        <v>1300000.0</v>
      </c>
      <c r="Z713" s="182"/>
      <c r="AA713" s="182"/>
      <c r="AB713" s="182"/>
      <c r="AC713" s="182"/>
      <c r="AD713" s="182"/>
      <c r="AE713" s="206">
        <f t="shared" si="635"/>
        <v>1300000</v>
      </c>
      <c r="AF713" s="207">
        <f t="shared" si="636"/>
        <v>1300000</v>
      </c>
      <c r="AG713" s="184"/>
      <c r="AH713" s="184"/>
      <c r="AI713" s="184"/>
      <c r="AJ713" s="390" t="s">
        <v>1755</v>
      </c>
      <c r="AK713" s="38" t="s">
        <v>1258</v>
      </c>
      <c r="AL713" s="38"/>
      <c r="AM713" s="41" t="s">
        <v>1258</v>
      </c>
      <c r="AN713" s="38" t="b">
        <f t="shared" si="638"/>
        <v>1</v>
      </c>
      <c r="AO713" s="42">
        <v>1300000.0</v>
      </c>
      <c r="AP713" s="215" t="b">
        <f t="shared" si="639"/>
        <v>1</v>
      </c>
      <c r="AQ713" s="211"/>
      <c r="AR713" s="216">
        <f t="shared" si="697"/>
        <v>0</v>
      </c>
      <c r="AS713" s="217">
        <f t="shared" si="698"/>
        <v>0</v>
      </c>
      <c r="AT713" s="218">
        <f t="shared" si="699"/>
        <v>0</v>
      </c>
      <c r="AU713" s="453"/>
      <c r="AV713" s="46"/>
      <c r="AW713" s="46"/>
      <c r="AX713" s="46"/>
      <c r="AY713" s="46"/>
      <c r="AZ713" s="35"/>
      <c r="BA713" s="35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35"/>
      <c r="BU713" s="35"/>
      <c r="BV713" s="56"/>
      <c r="BW713" s="56"/>
      <c r="BX713" s="56"/>
      <c r="BY713" s="56"/>
      <c r="BZ713" s="56"/>
      <c r="CA713" s="56"/>
      <c r="CB713" s="56"/>
      <c r="CC713" s="56"/>
      <c r="CD713" s="56"/>
    </row>
    <row r="714" ht="22.5" customHeight="1">
      <c r="A714" s="170">
        <f t="shared" si="12"/>
        <v>709</v>
      </c>
      <c r="B714" s="173" t="s">
        <v>3182</v>
      </c>
      <c r="C714" s="182" t="str">
        <f t="array" ref="C714">_xlfn.XLOOKUP(G714,DATABASE!$A$2:$A$806,DATABASE!$B$2:$B$806)</f>
        <v>Kantor Kas ITC Mega Grosir Lantai G Blok H1 No.5 Sby</v>
      </c>
      <c r="D714" s="184" t="str">
        <f t="array" ref="D714">_xlfn.XLOOKUP(G714,DATABASE!$A$2:$A$808,DATABASE!$C$2:$C$808)</f>
        <v>KANTOR KAS</v>
      </c>
      <c r="E714" s="184" t="s">
        <v>351</v>
      </c>
      <c r="F714" s="184" t="s">
        <v>243</v>
      </c>
      <c r="G714" s="184" t="s">
        <v>1792</v>
      </c>
      <c r="H714" s="184">
        <v>202512.0</v>
      </c>
      <c r="I714" s="184" t="s">
        <v>461</v>
      </c>
      <c r="J714" s="182"/>
      <c r="K714" s="184"/>
      <c r="L714" s="294" t="s">
        <v>1794</v>
      </c>
      <c r="M714" s="295" t="s">
        <v>4186</v>
      </c>
      <c r="N714" s="191"/>
      <c r="O714" s="192">
        <v>2.94</v>
      </c>
      <c r="P714" s="194"/>
      <c r="Q714" s="195">
        <f t="shared" ref="Q714:R714" si="815">(O714*24*3600*30/8)/100000</f>
        <v>9.5256</v>
      </c>
      <c r="R714" s="195">
        <f t="shared" si="815"/>
        <v>0</v>
      </c>
      <c r="S714" s="200">
        <v>0.0</v>
      </c>
      <c r="T714" s="201">
        <f t="shared" si="780"/>
        <v>1</v>
      </c>
      <c r="U714" s="201">
        <v>0.99</v>
      </c>
      <c r="V714" s="182">
        <v>720.0</v>
      </c>
      <c r="W714" s="182">
        <f t="shared" si="634"/>
        <v>0</v>
      </c>
      <c r="X714" s="203" t="s">
        <v>291</v>
      </c>
      <c r="Y714" s="204">
        <v>2319819.0</v>
      </c>
      <c r="Z714" s="182"/>
      <c r="AA714" s="182"/>
      <c r="AB714" s="182"/>
      <c r="AC714" s="182"/>
      <c r="AD714" s="182"/>
      <c r="AE714" s="206">
        <f t="shared" si="635"/>
        <v>2319819</v>
      </c>
      <c r="AF714" s="207">
        <f t="shared" si="636"/>
        <v>2319819</v>
      </c>
      <c r="AG714" s="184"/>
      <c r="AH714" s="184"/>
      <c r="AI714" s="184"/>
      <c r="AJ714" s="390" t="s">
        <v>1792</v>
      </c>
      <c r="AK714" s="38" t="s">
        <v>461</v>
      </c>
      <c r="AL714" s="38"/>
      <c r="AM714" s="38" t="s">
        <v>461</v>
      </c>
      <c r="AN714" s="38" t="b">
        <f t="shared" si="638"/>
        <v>1</v>
      </c>
      <c r="AO714" s="42">
        <v>2319819.0</v>
      </c>
      <c r="AP714" s="215" t="b">
        <f t="shared" si="639"/>
        <v>1</v>
      </c>
      <c r="AQ714" s="211"/>
      <c r="AR714" s="216">
        <f t="shared" si="697"/>
        <v>0</v>
      </c>
      <c r="AS714" s="217">
        <f t="shared" si="698"/>
        <v>0</v>
      </c>
      <c r="AT714" s="218">
        <f t="shared" si="699"/>
        <v>0</v>
      </c>
      <c r="AU714" s="453"/>
      <c r="AV714" s="46"/>
      <c r="AW714" s="46"/>
      <c r="AX714" s="46"/>
      <c r="AY714" s="46"/>
      <c r="AZ714" s="35"/>
      <c r="BA714" s="35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35"/>
      <c r="BU714" s="35"/>
      <c r="BV714" s="56"/>
      <c r="BW714" s="56"/>
      <c r="BX714" s="56"/>
      <c r="BY714" s="56"/>
      <c r="BZ714" s="56"/>
      <c r="CA714" s="56"/>
      <c r="CB714" s="56"/>
      <c r="CC714" s="56"/>
      <c r="CD714" s="56"/>
    </row>
    <row r="715" ht="22.5" customHeight="1">
      <c r="A715" s="170">
        <f t="shared" si="12"/>
        <v>710</v>
      </c>
      <c r="B715" s="173" t="s">
        <v>3182</v>
      </c>
      <c r="C715" s="182" t="str">
        <f t="array" ref="C715">_xlfn.XLOOKUP(G715,DATABASE!$A$2:$A$806,DATABASE!$B$2:$B$806)</f>
        <v>Kantor Kas BPN2, Krembangan Barat</v>
      </c>
      <c r="D715" s="184" t="str">
        <f t="array" ref="D715">_xlfn.XLOOKUP(G715,DATABASE!$A$2:$A$808,DATABASE!$C$2:$C$808)</f>
        <v>KANTOR KAS</v>
      </c>
      <c r="E715" s="184" t="s">
        <v>351</v>
      </c>
      <c r="F715" s="184" t="s">
        <v>243</v>
      </c>
      <c r="G715" s="184" t="s">
        <v>1802</v>
      </c>
      <c r="H715" s="184">
        <v>202512.0</v>
      </c>
      <c r="I715" s="184" t="s">
        <v>461</v>
      </c>
      <c r="J715" s="182"/>
      <c r="K715" s="184"/>
      <c r="L715" s="294" t="s">
        <v>1799</v>
      </c>
      <c r="M715" s="303">
        <v>42156.0</v>
      </c>
      <c r="N715" s="191"/>
      <c r="O715" s="192">
        <v>1.58822</v>
      </c>
      <c r="P715" s="194"/>
      <c r="Q715" s="195">
        <f t="shared" ref="Q715:R715" si="816">(O715*24*3600*30/8)/100000</f>
        <v>5.1458328</v>
      </c>
      <c r="R715" s="195">
        <f t="shared" si="816"/>
        <v>0</v>
      </c>
      <c r="S715" s="200">
        <v>0.0</v>
      </c>
      <c r="T715" s="201">
        <f t="shared" si="780"/>
        <v>1</v>
      </c>
      <c r="U715" s="201">
        <v>0.99</v>
      </c>
      <c r="V715" s="182">
        <v>720.0</v>
      </c>
      <c r="W715" s="182">
        <f t="shared" si="634"/>
        <v>0</v>
      </c>
      <c r="X715" s="203" t="s">
        <v>291</v>
      </c>
      <c r="Y715" s="204">
        <v>2319819.0</v>
      </c>
      <c r="Z715" s="182"/>
      <c r="AA715" s="182"/>
      <c r="AB715" s="182"/>
      <c r="AC715" s="182"/>
      <c r="AD715" s="182"/>
      <c r="AE715" s="206">
        <f t="shared" si="635"/>
        <v>2319819</v>
      </c>
      <c r="AF715" s="207">
        <f t="shared" si="636"/>
        <v>2319819</v>
      </c>
      <c r="AG715" s="184"/>
      <c r="AH715" s="184"/>
      <c r="AI715" s="184"/>
      <c r="AJ715" s="390" t="s">
        <v>1802</v>
      </c>
      <c r="AK715" s="38" t="s">
        <v>461</v>
      </c>
      <c r="AL715" s="38"/>
      <c r="AM715" s="38" t="str">
        <f t="shared" ref="AM715:AM717" si="818">VLOOKUP(AJ715,'[1]Master Jaringan Des 2025(792)'!$D$2:$E$795,2,0)</f>
        <v>#REF!</v>
      </c>
      <c r="AN715" s="38" t="str">
        <f t="shared" si="638"/>
        <v>#REF!</v>
      </c>
      <c r="AO715" s="42">
        <v>2319819.0</v>
      </c>
      <c r="AP715" s="215" t="b">
        <f t="shared" si="639"/>
        <v>1</v>
      </c>
      <c r="AQ715" s="211"/>
      <c r="AR715" s="216">
        <f t="shared" si="697"/>
        <v>0</v>
      </c>
      <c r="AS715" s="217">
        <f t="shared" si="698"/>
        <v>0</v>
      </c>
      <c r="AT715" s="218">
        <f t="shared" si="699"/>
        <v>0</v>
      </c>
      <c r="AU715" s="453"/>
      <c r="AV715" s="46"/>
      <c r="AW715" s="46"/>
      <c r="AX715" s="46"/>
      <c r="AY715" s="46"/>
      <c r="AZ715" s="35"/>
      <c r="BA715" s="35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35"/>
      <c r="BU715" s="35"/>
      <c r="BV715" s="56"/>
      <c r="BW715" s="56"/>
      <c r="BX715" s="56"/>
      <c r="BY715" s="56"/>
      <c r="BZ715" s="56"/>
      <c r="CA715" s="56"/>
      <c r="CB715" s="56"/>
      <c r="CC715" s="56"/>
      <c r="CD715" s="56"/>
    </row>
    <row r="716" ht="22.5" customHeight="1">
      <c r="A716" s="170">
        <f t="shared" si="12"/>
        <v>711</v>
      </c>
      <c r="B716" s="173" t="s">
        <v>3182</v>
      </c>
      <c r="C716" s="182" t="str">
        <f t="array" ref="C716">_xlfn.XLOOKUP(G716,DATABASE!$A$2:$A$806,DATABASE!$B$2:$B$806)</f>
        <v>Kantor Kas BPN 1, Taman Puspa Raya Citraland</v>
      </c>
      <c r="D716" s="184" t="str">
        <f t="array" ref="D716">_xlfn.XLOOKUP(G716,DATABASE!$A$2:$A$808,DATABASE!$C$2:$C$808)</f>
        <v>KANTOR KAS</v>
      </c>
      <c r="E716" s="184" t="s">
        <v>351</v>
      </c>
      <c r="F716" s="184" t="s">
        <v>243</v>
      </c>
      <c r="G716" s="184" t="s">
        <v>1573</v>
      </c>
      <c r="H716" s="184">
        <v>202512.0</v>
      </c>
      <c r="I716" s="184" t="s">
        <v>461</v>
      </c>
      <c r="J716" s="182"/>
      <c r="K716" s="184"/>
      <c r="L716" s="294" t="s">
        <v>1575</v>
      </c>
      <c r="M716" s="295" t="s">
        <v>4895</v>
      </c>
      <c r="N716" s="191"/>
      <c r="O716" s="192">
        <v>2.50074</v>
      </c>
      <c r="P716" s="194"/>
      <c r="Q716" s="195">
        <f t="shared" ref="Q716:R716" si="817">(O716*24*3600*30/8)/100000</f>
        <v>8.1023976</v>
      </c>
      <c r="R716" s="195">
        <f t="shared" si="817"/>
        <v>0</v>
      </c>
      <c r="S716" s="200">
        <v>0.0</v>
      </c>
      <c r="T716" s="201">
        <f t="shared" si="780"/>
        <v>1</v>
      </c>
      <c r="U716" s="201">
        <v>0.99</v>
      </c>
      <c r="V716" s="182">
        <v>720.0</v>
      </c>
      <c r="W716" s="182">
        <f t="shared" si="634"/>
        <v>0</v>
      </c>
      <c r="X716" s="203" t="s">
        <v>291</v>
      </c>
      <c r="Y716" s="204">
        <v>2319819.0</v>
      </c>
      <c r="Z716" s="182"/>
      <c r="AA716" s="182"/>
      <c r="AB716" s="182"/>
      <c r="AC716" s="182"/>
      <c r="AD716" s="182"/>
      <c r="AE716" s="206">
        <f t="shared" si="635"/>
        <v>2319819</v>
      </c>
      <c r="AF716" s="207">
        <f t="shared" si="636"/>
        <v>2319819</v>
      </c>
      <c r="AG716" s="184"/>
      <c r="AH716" s="184"/>
      <c r="AI716" s="184"/>
      <c r="AJ716" s="390" t="s">
        <v>1573</v>
      </c>
      <c r="AK716" s="38" t="s">
        <v>461</v>
      </c>
      <c r="AL716" s="38"/>
      <c r="AM716" s="38" t="str">
        <f t="shared" si="818"/>
        <v>#REF!</v>
      </c>
      <c r="AN716" s="38" t="str">
        <f t="shared" si="638"/>
        <v>#REF!</v>
      </c>
      <c r="AO716" s="42">
        <v>2319819.0</v>
      </c>
      <c r="AP716" s="215" t="b">
        <f t="shared" si="639"/>
        <v>1</v>
      </c>
      <c r="AQ716" s="211"/>
      <c r="AR716" s="216">
        <f t="shared" si="697"/>
        <v>0</v>
      </c>
      <c r="AS716" s="217">
        <f t="shared" si="698"/>
        <v>0</v>
      </c>
      <c r="AT716" s="218">
        <f t="shared" si="699"/>
        <v>0</v>
      </c>
      <c r="AU716" s="453"/>
      <c r="AV716" s="46"/>
      <c r="AW716" s="46"/>
      <c r="AX716" s="46"/>
      <c r="AY716" s="46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35"/>
      <c r="BU716" s="35"/>
      <c r="BV716" s="56"/>
      <c r="BW716" s="56"/>
      <c r="BX716" s="56"/>
      <c r="BY716" s="56"/>
      <c r="BZ716" s="56"/>
      <c r="CA716" s="56"/>
      <c r="CB716" s="56"/>
      <c r="CC716" s="56"/>
      <c r="CD716" s="56"/>
    </row>
    <row r="717" ht="22.5" customHeight="1">
      <c r="A717" s="170">
        <f t="shared" si="12"/>
        <v>712</v>
      </c>
      <c r="B717" s="173" t="s">
        <v>3182</v>
      </c>
      <c r="C717" s="182" t="str">
        <f t="array" ref="C717">_xlfn.XLOOKUP(G717,DATABASE!$A$2:$A$806,DATABASE!$B$2:$B$806)</f>
        <v>Kantor Fungsional PELINDO III Cabang Perak,Jl. Perak Timur 478, Surabaya</v>
      </c>
      <c r="D717" s="184" t="str">
        <f t="array" ref="D717">_xlfn.XLOOKUP(G717,DATABASE!$A$2:$A$808,DATABASE!$C$2:$C$808)</f>
        <v>KANTOR FUNGSIONAL</v>
      </c>
      <c r="E717" s="184" t="s">
        <v>351</v>
      </c>
      <c r="F717" s="184" t="s">
        <v>243</v>
      </c>
      <c r="G717" s="184" t="s">
        <v>2470</v>
      </c>
      <c r="H717" s="184">
        <v>202512.0</v>
      </c>
      <c r="I717" s="184" t="s">
        <v>461</v>
      </c>
      <c r="J717" s="182"/>
      <c r="K717" s="184"/>
      <c r="L717" s="294" t="s">
        <v>2472</v>
      </c>
      <c r="M717" s="303">
        <v>42370.0</v>
      </c>
      <c r="N717" s="191"/>
      <c r="O717" s="192">
        <v>3.2</v>
      </c>
      <c r="P717" s="194"/>
      <c r="Q717" s="195">
        <f t="shared" ref="Q717:R717" si="819">(O717*24*3600*30/8)/100000</f>
        <v>10.368</v>
      </c>
      <c r="R717" s="195">
        <f t="shared" si="819"/>
        <v>0</v>
      </c>
      <c r="S717" s="200">
        <v>0.0</v>
      </c>
      <c r="T717" s="201">
        <f t="shared" si="780"/>
        <v>1</v>
      </c>
      <c r="U717" s="201">
        <v>0.99</v>
      </c>
      <c r="V717" s="182">
        <v>720.0</v>
      </c>
      <c r="W717" s="182">
        <f t="shared" si="634"/>
        <v>0</v>
      </c>
      <c r="X717" s="203" t="s">
        <v>291</v>
      </c>
      <c r="Y717" s="204">
        <v>2319819.0</v>
      </c>
      <c r="Z717" s="182"/>
      <c r="AA717" s="182"/>
      <c r="AB717" s="182"/>
      <c r="AC717" s="182"/>
      <c r="AD717" s="182"/>
      <c r="AE717" s="206">
        <f t="shared" si="635"/>
        <v>2319819</v>
      </c>
      <c r="AF717" s="207">
        <f t="shared" si="636"/>
        <v>2319819</v>
      </c>
      <c r="AG717" s="184"/>
      <c r="AH717" s="184"/>
      <c r="AI717" s="184"/>
      <c r="AJ717" s="390" t="s">
        <v>2470</v>
      </c>
      <c r="AK717" s="38" t="s">
        <v>461</v>
      </c>
      <c r="AL717" s="38"/>
      <c r="AM717" s="38" t="str">
        <f t="shared" si="818"/>
        <v>#REF!</v>
      </c>
      <c r="AN717" s="38" t="str">
        <f t="shared" si="638"/>
        <v>#REF!</v>
      </c>
      <c r="AO717" s="42">
        <v>2319819.0</v>
      </c>
      <c r="AP717" s="215" t="b">
        <f t="shared" si="639"/>
        <v>1</v>
      </c>
      <c r="AQ717" s="211"/>
      <c r="AR717" s="216">
        <f t="shared" si="697"/>
        <v>0</v>
      </c>
      <c r="AS717" s="217">
        <f t="shared" si="698"/>
        <v>0</v>
      </c>
      <c r="AT717" s="218">
        <f t="shared" si="699"/>
        <v>0</v>
      </c>
      <c r="AU717" s="453"/>
      <c r="AV717" s="46"/>
      <c r="AW717" s="46"/>
      <c r="AX717" s="46"/>
      <c r="AY717" s="46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35"/>
      <c r="BU717" s="35"/>
      <c r="BV717" s="56"/>
      <c r="BW717" s="56"/>
      <c r="BX717" s="56"/>
      <c r="BY717" s="56"/>
      <c r="BZ717" s="56"/>
      <c r="CA717" s="56"/>
      <c r="CB717" s="56"/>
      <c r="CC717" s="56"/>
      <c r="CD717" s="56"/>
    </row>
    <row r="718" ht="22.5" customHeight="1">
      <c r="A718" s="170">
        <f t="shared" si="12"/>
        <v>713</v>
      </c>
      <c r="B718" s="173" t="s">
        <v>3182</v>
      </c>
      <c r="C718" s="182" t="str">
        <f t="array" ref="C718">_xlfn.XLOOKUP(G718,DATABASE!$A$2:$A$806,DATABASE!$B$2:$B$806)</f>
        <v>Kantor Kas Demak, Jl. Demak No.267, Surabaya</v>
      </c>
      <c r="D718" s="184" t="str">
        <f t="array" ref="D718">_xlfn.XLOOKUP(G718,DATABASE!$A$2:$A$808,DATABASE!$C$2:$C$808)</f>
        <v>KANTOR KAS</v>
      </c>
      <c r="E718" s="184" t="s">
        <v>351</v>
      </c>
      <c r="F718" s="184" t="s">
        <v>243</v>
      </c>
      <c r="G718" s="184" t="s">
        <v>2018</v>
      </c>
      <c r="H718" s="184">
        <v>202512.0</v>
      </c>
      <c r="I718" s="184" t="s">
        <v>461</v>
      </c>
      <c r="J718" s="182"/>
      <c r="K718" s="184"/>
      <c r="L718" s="294" t="s">
        <v>2020</v>
      </c>
      <c r="M718" s="295" t="s">
        <v>4186</v>
      </c>
      <c r="N718" s="191"/>
      <c r="O718" s="192">
        <v>49.81</v>
      </c>
      <c r="P718" s="194"/>
      <c r="Q718" s="195">
        <f t="shared" ref="Q718:R718" si="820">(O718*24*3600*30/8)/100000</f>
        <v>161.3844</v>
      </c>
      <c r="R718" s="195">
        <f t="shared" si="820"/>
        <v>0</v>
      </c>
      <c r="S718" s="200">
        <v>0.0</v>
      </c>
      <c r="T718" s="201">
        <f t="shared" si="780"/>
        <v>1</v>
      </c>
      <c r="U718" s="201">
        <v>0.99</v>
      </c>
      <c r="V718" s="182">
        <v>720.0</v>
      </c>
      <c r="W718" s="182">
        <f t="shared" si="634"/>
        <v>0</v>
      </c>
      <c r="X718" s="203" t="s">
        <v>291</v>
      </c>
      <c r="Y718" s="204">
        <v>2319819.0</v>
      </c>
      <c r="Z718" s="182"/>
      <c r="AA718" s="182"/>
      <c r="AB718" s="182"/>
      <c r="AC718" s="182"/>
      <c r="AD718" s="182"/>
      <c r="AE718" s="206">
        <f t="shared" si="635"/>
        <v>2319819</v>
      </c>
      <c r="AF718" s="207">
        <f t="shared" si="636"/>
        <v>2319819</v>
      </c>
      <c r="AG718" s="184"/>
      <c r="AH718" s="184"/>
      <c r="AI718" s="184"/>
      <c r="AJ718" s="390" t="s">
        <v>2018</v>
      </c>
      <c r="AK718" s="38" t="s">
        <v>461</v>
      </c>
      <c r="AL718" s="38"/>
      <c r="AM718" s="38" t="s">
        <v>461</v>
      </c>
      <c r="AN718" s="38" t="b">
        <f t="shared" si="638"/>
        <v>1</v>
      </c>
      <c r="AO718" s="42">
        <v>2319819.0</v>
      </c>
      <c r="AP718" s="215" t="b">
        <f t="shared" si="639"/>
        <v>1</v>
      </c>
      <c r="AQ718" s="211"/>
      <c r="AR718" s="216">
        <f t="shared" si="697"/>
        <v>0</v>
      </c>
      <c r="AS718" s="217">
        <f t="shared" si="698"/>
        <v>0</v>
      </c>
      <c r="AT718" s="218">
        <f t="shared" si="699"/>
        <v>0</v>
      </c>
      <c r="AU718" s="453"/>
      <c r="AV718" s="46"/>
      <c r="AW718" s="46"/>
      <c r="AX718" s="46"/>
      <c r="AY718" s="46"/>
      <c r="AZ718" s="35"/>
      <c r="BA718" s="35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35"/>
      <c r="BU718" s="35"/>
      <c r="BV718" s="56"/>
      <c r="BW718" s="56"/>
      <c r="BX718" s="56"/>
      <c r="BY718" s="56"/>
      <c r="BZ718" s="56"/>
      <c r="CA718" s="56"/>
      <c r="CB718" s="56"/>
      <c r="CC718" s="56"/>
      <c r="CD718" s="56"/>
    </row>
    <row r="719" ht="22.5" customHeight="1">
      <c r="A719" s="170">
        <f t="shared" si="12"/>
        <v>714</v>
      </c>
      <c r="B719" s="173" t="s">
        <v>3182</v>
      </c>
      <c r="C719" s="182" t="str">
        <f t="array" ref="C719">_xlfn.XLOOKUP(G719,DATABASE!$A$2:$A$806,DATABASE!$B$2:$B$806)</f>
        <v>Capem Rajawali , Surabaya</v>
      </c>
      <c r="D719" s="184" t="str">
        <f t="array" ref="D719">_xlfn.XLOOKUP(G719,DATABASE!$A$2:$A$808,DATABASE!$C$2:$C$808)</f>
        <v>CAPEM</v>
      </c>
      <c r="E719" s="184" t="s">
        <v>351</v>
      </c>
      <c r="F719" s="184" t="s">
        <v>243</v>
      </c>
      <c r="G719" s="184" t="s">
        <v>869</v>
      </c>
      <c r="H719" s="184">
        <v>202512.0</v>
      </c>
      <c r="I719" s="184" t="s">
        <v>753</v>
      </c>
      <c r="J719" s="182"/>
      <c r="K719" s="184"/>
      <c r="L719" s="294" t="s">
        <v>871</v>
      </c>
      <c r="M719" s="303">
        <v>42278.0</v>
      </c>
      <c r="N719" s="191"/>
      <c r="O719" s="192">
        <v>25.4</v>
      </c>
      <c r="P719" s="194"/>
      <c r="Q719" s="195">
        <f t="shared" ref="Q719:R719" si="821">(O719*24*3600*30/8)/100000</f>
        <v>82.296</v>
      </c>
      <c r="R719" s="195">
        <f t="shared" si="821"/>
        <v>0</v>
      </c>
      <c r="S719" s="200">
        <v>0.0</v>
      </c>
      <c r="T719" s="201">
        <f t="shared" si="780"/>
        <v>1</v>
      </c>
      <c r="U719" s="201">
        <v>0.99</v>
      </c>
      <c r="V719" s="182">
        <v>720.0</v>
      </c>
      <c r="W719" s="182">
        <f t="shared" si="634"/>
        <v>0</v>
      </c>
      <c r="X719" s="203" t="s">
        <v>291</v>
      </c>
      <c r="Y719" s="204">
        <v>2792792.0</v>
      </c>
      <c r="Z719" s="182"/>
      <c r="AA719" s="182"/>
      <c r="AB719" s="182"/>
      <c r="AC719" s="182"/>
      <c r="AD719" s="182"/>
      <c r="AE719" s="206">
        <f t="shared" si="635"/>
        <v>2792792</v>
      </c>
      <c r="AF719" s="207">
        <f t="shared" si="636"/>
        <v>2792792</v>
      </c>
      <c r="AG719" s="184"/>
      <c r="AH719" s="184"/>
      <c r="AI719" s="184"/>
      <c r="AJ719" s="390" t="s">
        <v>869</v>
      </c>
      <c r="AK719" s="38" t="s">
        <v>753</v>
      </c>
      <c r="AL719" s="38"/>
      <c r="AM719" s="38" t="str">
        <f>VLOOKUP(AJ719,'[1]Master Jaringan Des 2025(792)'!$D$2:$E$795,2,0)</f>
        <v>#REF!</v>
      </c>
      <c r="AN719" s="38" t="str">
        <f t="shared" si="638"/>
        <v>#REF!</v>
      </c>
      <c r="AO719" s="42">
        <v>2792792.0</v>
      </c>
      <c r="AP719" s="215" t="b">
        <f t="shared" si="639"/>
        <v>1</v>
      </c>
      <c r="AQ719" s="211"/>
      <c r="AR719" s="216">
        <f t="shared" si="697"/>
        <v>0</v>
      </c>
      <c r="AS719" s="217">
        <f t="shared" si="698"/>
        <v>0</v>
      </c>
      <c r="AT719" s="218">
        <f t="shared" si="699"/>
        <v>0</v>
      </c>
      <c r="AU719" s="453"/>
      <c r="AV719" s="46"/>
      <c r="AW719" s="46"/>
      <c r="AX719" s="46"/>
      <c r="AY719" s="46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35"/>
      <c r="BU719" s="35"/>
      <c r="BV719" s="56"/>
      <c r="BW719" s="56"/>
      <c r="BX719" s="56"/>
      <c r="BY719" s="56"/>
      <c r="BZ719" s="56"/>
      <c r="CA719" s="56"/>
      <c r="CB719" s="56"/>
      <c r="CC719" s="56"/>
      <c r="CD719" s="56"/>
    </row>
    <row r="720" ht="22.5" customHeight="1">
      <c r="A720" s="170">
        <f t="shared" si="12"/>
        <v>715</v>
      </c>
      <c r="B720" s="173" t="s">
        <v>3182</v>
      </c>
      <c r="C720" s="182" t="str">
        <f t="array" ref="C720">_xlfn.XLOOKUP(G720,DATABASE!$A$2:$A$806,DATABASE!$B$2:$B$806)</f>
        <v>Bank Jatim u/ Host To Host Metro Teluk Lamong Jl. Osowilangun KM 12, Surabaya</v>
      </c>
      <c r="D720" s="184" t="str">
        <f t="array" ref="D720">_xlfn.XLOOKUP(G720,DATABASE!$A$2:$A$808,DATABASE!$C$2:$C$808)</f>
        <v>H2H METRO</v>
      </c>
      <c r="E720" s="185" t="s">
        <v>749</v>
      </c>
      <c r="F720" s="184" t="s">
        <v>243</v>
      </c>
      <c r="G720" s="184" t="s">
        <v>22</v>
      </c>
      <c r="H720" s="184">
        <v>202512.0</v>
      </c>
      <c r="I720" s="184" t="s">
        <v>753</v>
      </c>
      <c r="J720" s="182"/>
      <c r="K720" s="184"/>
      <c r="L720" s="294" t="s">
        <v>13</v>
      </c>
      <c r="M720" s="295" t="s">
        <v>4922</v>
      </c>
      <c r="N720" s="191"/>
      <c r="O720" s="192">
        <v>0.38652</v>
      </c>
      <c r="P720" s="194"/>
      <c r="Q720" s="195">
        <f t="shared" ref="Q720:R720" si="822">(O720*24*3600*30/8)/100000</f>
        <v>1.2523248</v>
      </c>
      <c r="R720" s="195">
        <f t="shared" si="822"/>
        <v>0</v>
      </c>
      <c r="S720" s="200">
        <v>0.0</v>
      </c>
      <c r="T720" s="201">
        <f t="shared" si="780"/>
        <v>1</v>
      </c>
      <c r="U720" s="201">
        <v>0.99</v>
      </c>
      <c r="V720" s="182">
        <v>720.0</v>
      </c>
      <c r="W720" s="182">
        <f t="shared" si="634"/>
        <v>0</v>
      </c>
      <c r="X720" s="203" t="s">
        <v>291</v>
      </c>
      <c r="Y720" s="854">
        <v>2737114.0</v>
      </c>
      <c r="Z720" s="182"/>
      <c r="AA720" s="182"/>
      <c r="AB720" s="182"/>
      <c r="AC720" s="182"/>
      <c r="AD720" s="182"/>
      <c r="AE720" s="206">
        <f t="shared" si="635"/>
        <v>2737114</v>
      </c>
      <c r="AF720" s="207">
        <f t="shared" si="636"/>
        <v>2737114</v>
      </c>
      <c r="AG720" s="184"/>
      <c r="AH720" s="184"/>
      <c r="AI720" s="184"/>
      <c r="AJ720" s="390" t="s">
        <v>22</v>
      </c>
      <c r="AK720" s="38" t="s">
        <v>753</v>
      </c>
      <c r="AL720" s="38"/>
      <c r="AM720" s="41" t="s">
        <v>753</v>
      </c>
      <c r="AN720" s="38" t="b">
        <f t="shared" si="638"/>
        <v>1</v>
      </c>
      <c r="AO720" s="926">
        <v>2737114.0</v>
      </c>
      <c r="AP720" s="215" t="b">
        <f t="shared" si="639"/>
        <v>1</v>
      </c>
      <c r="AQ720" s="211"/>
      <c r="AR720" s="216">
        <f t="shared" si="697"/>
        <v>0</v>
      </c>
      <c r="AS720" s="217">
        <f t="shared" si="698"/>
        <v>0</v>
      </c>
      <c r="AT720" s="218">
        <f t="shared" si="699"/>
        <v>0</v>
      </c>
      <c r="AU720" s="453"/>
      <c r="AV720" s="46"/>
      <c r="AW720" s="46"/>
      <c r="AX720" s="46"/>
      <c r="AY720" s="46"/>
      <c r="AZ720" s="35"/>
      <c r="BA720" s="35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35"/>
      <c r="BU720" s="35"/>
      <c r="BV720" s="56"/>
      <c r="BW720" s="56"/>
      <c r="BX720" s="56"/>
      <c r="BY720" s="56"/>
      <c r="BZ720" s="56"/>
      <c r="CA720" s="56"/>
      <c r="CB720" s="56"/>
      <c r="CC720" s="56"/>
      <c r="CD720" s="56"/>
    </row>
    <row r="721" ht="22.5" customHeight="1">
      <c r="A721" s="170">
        <f t="shared" si="12"/>
        <v>716</v>
      </c>
      <c r="B721" s="173" t="s">
        <v>3182</v>
      </c>
      <c r="C721" s="182" t="str">
        <f t="array" ref="C721">_xlfn.XLOOKUP(G721,DATABASE!$A$2:$A$806,DATABASE!$B$2:$B$806)</f>
        <v>Bank Jatim u/ Host To Host Metro Teluk Lamong, Data Center Bank Jatim, Gedung Graha Telkom Sigma Lt. 3 Wing Timur, BSD Tangerang</v>
      </c>
      <c r="D721" s="184" t="str">
        <f t="array" ref="D721">_xlfn.XLOOKUP(G721,DATABASE!$A$2:$A$808,DATABASE!$C$2:$C$808)</f>
        <v>H2H METRO</v>
      </c>
      <c r="E721" s="185" t="s">
        <v>749</v>
      </c>
      <c r="F721" s="184" t="s">
        <v>243</v>
      </c>
      <c r="G721" s="184" t="s">
        <v>25</v>
      </c>
      <c r="H721" s="184">
        <v>202512.0</v>
      </c>
      <c r="I721" s="184" t="s">
        <v>753</v>
      </c>
      <c r="J721" s="182"/>
      <c r="K721" s="184"/>
      <c r="L721" s="294" t="s">
        <v>13</v>
      </c>
      <c r="M721" s="295" t="s">
        <v>4922</v>
      </c>
      <c r="N721" s="191"/>
      <c r="O721" s="192">
        <v>2.53088</v>
      </c>
      <c r="P721" s="195"/>
      <c r="Q721" s="195">
        <f t="shared" ref="Q721:R721" si="823">(O721*24*3600*30/8)/100000</f>
        <v>8.2000512</v>
      </c>
      <c r="R721" s="195">
        <f t="shared" si="823"/>
        <v>0</v>
      </c>
      <c r="S721" s="200">
        <v>0.0</v>
      </c>
      <c r="T721" s="201">
        <f t="shared" si="780"/>
        <v>1</v>
      </c>
      <c r="U721" s="201">
        <v>0.99</v>
      </c>
      <c r="V721" s="182">
        <v>720.0</v>
      </c>
      <c r="W721" s="182">
        <f t="shared" si="634"/>
        <v>0</v>
      </c>
      <c r="X721" s="203" t="s">
        <v>291</v>
      </c>
      <c r="Y721" s="854">
        <v>2737114.0</v>
      </c>
      <c r="Z721" s="182"/>
      <c r="AA721" s="182"/>
      <c r="AB721" s="182"/>
      <c r="AC721" s="182"/>
      <c r="AD721" s="182"/>
      <c r="AE721" s="206">
        <f t="shared" si="635"/>
        <v>2737114</v>
      </c>
      <c r="AF721" s="207">
        <f t="shared" si="636"/>
        <v>2737114</v>
      </c>
      <c r="AG721" s="184"/>
      <c r="AH721" s="184"/>
      <c r="AI721" s="184"/>
      <c r="AJ721" s="390" t="s">
        <v>25</v>
      </c>
      <c r="AK721" s="38" t="s">
        <v>753</v>
      </c>
      <c r="AL721" s="38"/>
      <c r="AM721" s="41" t="s">
        <v>753</v>
      </c>
      <c r="AN721" s="38" t="b">
        <f t="shared" si="638"/>
        <v>1</v>
      </c>
      <c r="AO721" s="926">
        <v>2737114.0</v>
      </c>
      <c r="AP721" s="215" t="b">
        <f t="shared" si="639"/>
        <v>1</v>
      </c>
      <c r="AQ721" s="211"/>
      <c r="AR721" s="216">
        <f t="shared" si="697"/>
        <v>0</v>
      </c>
      <c r="AS721" s="217">
        <f t="shared" si="698"/>
        <v>0</v>
      </c>
      <c r="AT721" s="218">
        <f t="shared" si="699"/>
        <v>0</v>
      </c>
      <c r="AU721" s="453"/>
      <c r="AV721" s="46"/>
      <c r="AW721" s="46"/>
      <c r="AX721" s="46"/>
      <c r="AY721" s="46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35"/>
      <c r="BU721" s="35"/>
      <c r="BV721" s="56"/>
      <c r="BW721" s="56"/>
      <c r="BX721" s="56"/>
      <c r="BY721" s="56"/>
      <c r="BZ721" s="56"/>
      <c r="CA721" s="56"/>
      <c r="CB721" s="56"/>
      <c r="CC721" s="56"/>
      <c r="CD721" s="56"/>
    </row>
    <row r="722" ht="22.5" customHeight="1">
      <c r="A722" s="170">
        <f t="shared" si="12"/>
        <v>717</v>
      </c>
      <c r="B722" s="173" t="s">
        <v>3182</v>
      </c>
      <c r="C722" s="182" t="str">
        <f t="array" ref="C722">_xlfn.XLOOKUP(G722,DATABASE!$A$2:$A$806,DATABASE!$B$2:$B$806)</f>
        <v>Kantor Kas Unesa, Jl Ketintang Unesa Sby ( Gedung G-5 F.Ekonomi)</v>
      </c>
      <c r="D722" s="184" t="str">
        <f t="array" ref="D722">_xlfn.XLOOKUP(G722,DATABASE!$A$2:$A$808,DATABASE!$C$2:$C$808)</f>
        <v>KANTOR KAS</v>
      </c>
      <c r="E722" s="184" t="s">
        <v>351</v>
      </c>
      <c r="F722" s="184" t="s">
        <v>243</v>
      </c>
      <c r="G722" s="184" t="s">
        <v>2674</v>
      </c>
      <c r="H722" s="184">
        <v>202512.0</v>
      </c>
      <c r="I722" s="184" t="s">
        <v>461</v>
      </c>
      <c r="J722" s="182"/>
      <c r="K722" s="184"/>
      <c r="L722" s="294" t="s">
        <v>2676</v>
      </c>
      <c r="M722" s="303">
        <v>42125.0</v>
      </c>
      <c r="N722" s="191"/>
      <c r="O722" s="192">
        <v>1.59215</v>
      </c>
      <c r="P722" s="194"/>
      <c r="Q722" s="195">
        <f t="shared" ref="Q722:R722" si="824">(O722*24*3600*30/8)/100000</f>
        <v>5.158566</v>
      </c>
      <c r="R722" s="195">
        <f t="shared" si="824"/>
        <v>0</v>
      </c>
      <c r="S722" s="200">
        <v>0.0</v>
      </c>
      <c r="T722" s="201">
        <f t="shared" si="780"/>
        <v>1</v>
      </c>
      <c r="U722" s="201">
        <v>0.99</v>
      </c>
      <c r="V722" s="182">
        <v>720.0</v>
      </c>
      <c r="W722" s="182">
        <f t="shared" si="634"/>
        <v>0</v>
      </c>
      <c r="X722" s="203" t="s">
        <v>291</v>
      </c>
      <c r="Y722" s="204">
        <v>2319819.0</v>
      </c>
      <c r="Z722" s="182"/>
      <c r="AA722" s="182"/>
      <c r="AB722" s="182"/>
      <c r="AC722" s="182"/>
      <c r="AD722" s="182"/>
      <c r="AE722" s="206">
        <f t="shared" si="635"/>
        <v>2319819</v>
      </c>
      <c r="AF722" s="207">
        <f t="shared" si="636"/>
        <v>2319819</v>
      </c>
      <c r="AG722" s="184"/>
      <c r="AH722" s="184"/>
      <c r="AI722" s="184"/>
      <c r="AJ722" s="390" t="s">
        <v>2674</v>
      </c>
      <c r="AK722" s="38" t="s">
        <v>461</v>
      </c>
      <c r="AL722" s="38"/>
      <c r="AM722" s="38" t="str">
        <f t="shared" ref="AM722:AM723" si="826">VLOOKUP(AJ722,'[1]Master Jaringan Des 2025(792)'!$D$2:$E$795,2,0)</f>
        <v>#REF!</v>
      </c>
      <c r="AN722" s="38" t="str">
        <f t="shared" si="638"/>
        <v>#REF!</v>
      </c>
      <c r="AO722" s="42">
        <v>2319819.0</v>
      </c>
      <c r="AP722" s="215" t="b">
        <f t="shared" si="639"/>
        <v>1</v>
      </c>
      <c r="AQ722" s="211"/>
      <c r="AR722" s="216">
        <f t="shared" si="697"/>
        <v>0</v>
      </c>
      <c r="AS722" s="217">
        <f t="shared" si="698"/>
        <v>0</v>
      </c>
      <c r="AT722" s="218">
        <f t="shared" si="699"/>
        <v>0</v>
      </c>
      <c r="AU722" s="453"/>
      <c r="AV722" s="46"/>
      <c r="AW722" s="46"/>
      <c r="AX722" s="46"/>
      <c r="AY722" s="46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35"/>
      <c r="BU722" s="35"/>
      <c r="BV722" s="56"/>
      <c r="BW722" s="56"/>
      <c r="BX722" s="56"/>
      <c r="BY722" s="56"/>
      <c r="BZ722" s="56"/>
      <c r="CA722" s="56"/>
      <c r="CB722" s="56"/>
      <c r="CC722" s="56"/>
      <c r="CD722" s="56"/>
    </row>
    <row r="723" ht="22.5" customHeight="1">
      <c r="A723" s="170">
        <f t="shared" si="12"/>
        <v>718</v>
      </c>
      <c r="B723" s="173" t="s">
        <v>3182</v>
      </c>
      <c r="C723" s="182" t="str">
        <f t="array" ref="C723">_xlfn.XLOOKUP(G723,DATABASE!$A$2:$A$806,DATABASE!$B$2:$B$806)</f>
        <v>Capem Pogot</v>
      </c>
      <c r="D723" s="184" t="str">
        <f t="array" ref="D723">_xlfn.XLOOKUP(G723,DATABASE!$A$2:$A$808,DATABASE!$C$2:$C$808)</f>
        <v>CAPEM</v>
      </c>
      <c r="E723" s="184" t="s">
        <v>351</v>
      </c>
      <c r="F723" s="184" t="s">
        <v>243</v>
      </c>
      <c r="G723" s="184" t="s">
        <v>857</v>
      </c>
      <c r="H723" s="184">
        <v>202512.0</v>
      </c>
      <c r="I723" s="184" t="s">
        <v>753</v>
      </c>
      <c r="J723" s="182"/>
      <c r="K723" s="184"/>
      <c r="L723" s="294" t="s">
        <v>859</v>
      </c>
      <c r="M723" s="303">
        <v>42007.0</v>
      </c>
      <c r="N723" s="191"/>
      <c r="O723" s="192">
        <v>17.2</v>
      </c>
      <c r="P723" s="194"/>
      <c r="Q723" s="195">
        <f t="shared" ref="Q723:R723" si="825">(O723*24*3600*30/8)/100000</f>
        <v>55.728</v>
      </c>
      <c r="R723" s="195">
        <f t="shared" si="825"/>
        <v>0</v>
      </c>
      <c r="S723" s="200">
        <v>0.0</v>
      </c>
      <c r="T723" s="201">
        <f t="shared" si="780"/>
        <v>1</v>
      </c>
      <c r="U723" s="201">
        <v>0.99</v>
      </c>
      <c r="V723" s="182">
        <v>720.0</v>
      </c>
      <c r="W723" s="182">
        <f t="shared" si="634"/>
        <v>0</v>
      </c>
      <c r="X723" s="203" t="s">
        <v>291</v>
      </c>
      <c r="Y723" s="204">
        <v>2792792.0</v>
      </c>
      <c r="Z723" s="182"/>
      <c r="AA723" s="182"/>
      <c r="AB723" s="182"/>
      <c r="AC723" s="182"/>
      <c r="AD723" s="182"/>
      <c r="AE723" s="206">
        <f t="shared" si="635"/>
        <v>2792792</v>
      </c>
      <c r="AF723" s="207">
        <f t="shared" si="636"/>
        <v>2792792</v>
      </c>
      <c r="AG723" s="184"/>
      <c r="AH723" s="184"/>
      <c r="AI723" s="184"/>
      <c r="AJ723" s="390" t="s">
        <v>857</v>
      </c>
      <c r="AK723" s="38" t="s">
        <v>753</v>
      </c>
      <c r="AL723" s="38"/>
      <c r="AM723" s="38" t="str">
        <f t="shared" si="826"/>
        <v>#REF!</v>
      </c>
      <c r="AN723" s="38" t="str">
        <f t="shared" si="638"/>
        <v>#REF!</v>
      </c>
      <c r="AO723" s="42">
        <v>2792792.0</v>
      </c>
      <c r="AP723" s="215" t="b">
        <f t="shared" si="639"/>
        <v>1</v>
      </c>
      <c r="AQ723" s="211"/>
      <c r="AR723" s="216">
        <f t="shared" si="697"/>
        <v>0</v>
      </c>
      <c r="AS723" s="217">
        <f t="shared" si="698"/>
        <v>0</v>
      </c>
      <c r="AT723" s="218">
        <f t="shared" si="699"/>
        <v>0</v>
      </c>
      <c r="AU723" s="453"/>
      <c r="AV723" s="46"/>
      <c r="AW723" s="46"/>
      <c r="AX723" s="46"/>
      <c r="AY723" s="46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35"/>
      <c r="BU723" s="35"/>
      <c r="BV723" s="56"/>
      <c r="BW723" s="56"/>
      <c r="BX723" s="56"/>
      <c r="BY723" s="56"/>
      <c r="BZ723" s="56"/>
      <c r="CA723" s="56"/>
      <c r="CB723" s="56"/>
      <c r="CC723" s="56"/>
      <c r="CD723" s="56"/>
    </row>
    <row r="724" ht="22.5" customHeight="1">
      <c r="A724" s="170">
        <f t="shared" si="12"/>
        <v>719</v>
      </c>
      <c r="B724" s="173" t="s">
        <v>3182</v>
      </c>
      <c r="C724" s="182" t="str">
        <f t="array" ref="C724">_xlfn.XLOOKUP(G724,DATABASE!$A$2:$A$806,DATABASE!$B$2:$B$806)</f>
        <v>Capem Pasar Atom, Jl. Bunguran no 45 (pasar atom mall baru) Surabaya</v>
      </c>
      <c r="D724" s="184" t="str">
        <f t="array" ref="D724">_xlfn.XLOOKUP(G724,DATABASE!$A$2:$A$808,DATABASE!$C$2:$C$808)</f>
        <v>CAPEM</v>
      </c>
      <c r="E724" s="184" t="s">
        <v>351</v>
      </c>
      <c r="F724" s="184" t="s">
        <v>243</v>
      </c>
      <c r="G724" s="184" t="s">
        <v>1243</v>
      </c>
      <c r="H724" s="184">
        <v>202512.0</v>
      </c>
      <c r="I724" s="184" t="s">
        <v>753</v>
      </c>
      <c r="J724" s="182"/>
      <c r="K724" s="184"/>
      <c r="L724" s="294" t="s">
        <v>1245</v>
      </c>
      <c r="M724" s="295" t="s">
        <v>4956</v>
      </c>
      <c r="N724" s="191"/>
      <c r="O724" s="192">
        <v>31.89</v>
      </c>
      <c r="P724" s="194"/>
      <c r="Q724" s="195">
        <f t="shared" ref="Q724:R724" si="827">(O724*24*3600*30/8)/100000</f>
        <v>103.3236</v>
      </c>
      <c r="R724" s="195">
        <f t="shared" si="827"/>
        <v>0</v>
      </c>
      <c r="S724" s="200">
        <v>0.0</v>
      </c>
      <c r="T724" s="201">
        <f t="shared" si="780"/>
        <v>1</v>
      </c>
      <c r="U724" s="201">
        <v>0.99</v>
      </c>
      <c r="V724" s="182">
        <v>720.0</v>
      </c>
      <c r="W724" s="182">
        <f t="shared" si="634"/>
        <v>0</v>
      </c>
      <c r="X724" s="203" t="s">
        <v>291</v>
      </c>
      <c r="Y724" s="204">
        <v>2792792.0</v>
      </c>
      <c r="Z724" s="182"/>
      <c r="AA724" s="182"/>
      <c r="AB724" s="182"/>
      <c r="AC724" s="182"/>
      <c r="AD724" s="182"/>
      <c r="AE724" s="206">
        <f t="shared" si="635"/>
        <v>2792792</v>
      </c>
      <c r="AF724" s="207">
        <f t="shared" si="636"/>
        <v>2792792</v>
      </c>
      <c r="AG724" s="184"/>
      <c r="AH724" s="184"/>
      <c r="AI724" s="184"/>
      <c r="AJ724" s="390" t="s">
        <v>1243</v>
      </c>
      <c r="AK724" s="38" t="s">
        <v>753</v>
      </c>
      <c r="AL724" s="538"/>
      <c r="AM724" s="41" t="s">
        <v>753</v>
      </c>
      <c r="AN724" s="38" t="b">
        <f t="shared" si="638"/>
        <v>1</v>
      </c>
      <c r="AO724" s="42">
        <v>2792792.0</v>
      </c>
      <c r="AP724" s="215" t="b">
        <f t="shared" si="639"/>
        <v>1</v>
      </c>
      <c r="AQ724" s="211"/>
      <c r="AR724" s="216">
        <f t="shared" si="697"/>
        <v>0</v>
      </c>
      <c r="AS724" s="217">
        <f t="shared" si="698"/>
        <v>0</v>
      </c>
      <c r="AT724" s="218">
        <f t="shared" si="699"/>
        <v>0</v>
      </c>
      <c r="AU724" s="453"/>
      <c r="AV724" s="46"/>
      <c r="AW724" s="46"/>
      <c r="AX724" s="46"/>
      <c r="AY724" s="46"/>
      <c r="AZ724" s="35"/>
      <c r="BA724" s="35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35"/>
      <c r="BU724" s="35"/>
      <c r="BV724" s="56"/>
      <c r="BW724" s="56"/>
      <c r="BX724" s="56"/>
      <c r="BY724" s="56"/>
      <c r="BZ724" s="56"/>
      <c r="CA724" s="56"/>
      <c r="CB724" s="56"/>
      <c r="CC724" s="56"/>
      <c r="CD724" s="56"/>
    </row>
    <row r="725" ht="22.5" customHeight="1">
      <c r="A725" s="170">
        <f t="shared" si="12"/>
        <v>720</v>
      </c>
      <c r="B725" s="173" t="s">
        <v>3182</v>
      </c>
      <c r="C725" s="182" t="str">
        <f t="array" ref="C725">_xlfn.XLOOKUP(G725,DATABASE!$A$2:$A$806,DATABASE!$B$2:$B$806)</f>
        <v>Capem PGS. Jl.Tembaan 38 D Surabaya</v>
      </c>
      <c r="D725" s="184" t="str">
        <f t="array" ref="D725">_xlfn.XLOOKUP(G725,DATABASE!$A$2:$A$808,DATABASE!$C$2:$C$808)</f>
        <v>CAPEM</v>
      </c>
      <c r="E725" s="184" t="s">
        <v>351</v>
      </c>
      <c r="F725" s="184" t="s">
        <v>243</v>
      </c>
      <c r="G725" s="184" t="s">
        <v>1247</v>
      </c>
      <c r="H725" s="184">
        <v>202512.0</v>
      </c>
      <c r="I725" s="184" t="s">
        <v>753</v>
      </c>
      <c r="J725" s="182"/>
      <c r="K725" s="184"/>
      <c r="L725" s="294" t="s">
        <v>1249</v>
      </c>
      <c r="M725" s="303">
        <v>43227.0</v>
      </c>
      <c r="N725" s="191"/>
      <c r="O725" s="192">
        <v>21.15</v>
      </c>
      <c r="P725" s="194"/>
      <c r="Q725" s="195">
        <f t="shared" ref="Q725:R725" si="828">(O725*24*3600*30/8)/100000</f>
        <v>68.526</v>
      </c>
      <c r="R725" s="195">
        <f t="shared" si="828"/>
        <v>0</v>
      </c>
      <c r="S725" s="200">
        <v>0.0</v>
      </c>
      <c r="T725" s="201">
        <f t="shared" si="780"/>
        <v>1</v>
      </c>
      <c r="U725" s="201">
        <v>0.99</v>
      </c>
      <c r="V725" s="182">
        <v>720.0</v>
      </c>
      <c r="W725" s="182">
        <f t="shared" si="634"/>
        <v>0</v>
      </c>
      <c r="X725" s="203" t="s">
        <v>291</v>
      </c>
      <c r="Y725" s="204">
        <v>2792792.0</v>
      </c>
      <c r="Z725" s="182"/>
      <c r="AA725" s="182"/>
      <c r="AB725" s="182"/>
      <c r="AC725" s="182"/>
      <c r="AD725" s="182"/>
      <c r="AE725" s="206">
        <f t="shared" si="635"/>
        <v>2792792</v>
      </c>
      <c r="AF725" s="207">
        <f t="shared" si="636"/>
        <v>2792792</v>
      </c>
      <c r="AG725" s="184"/>
      <c r="AH725" s="184"/>
      <c r="AI725" s="184"/>
      <c r="AJ725" s="390" t="s">
        <v>1247</v>
      </c>
      <c r="AK725" s="38" t="s">
        <v>753</v>
      </c>
      <c r="AL725" s="38"/>
      <c r="AM725" s="38" t="str">
        <f t="shared" ref="AM725:AM728" si="830">VLOOKUP(AJ725,'[1]Master Jaringan Des 2025(792)'!$D$2:$E$795,2,0)</f>
        <v>#REF!</v>
      </c>
      <c r="AN725" s="38" t="str">
        <f t="shared" si="638"/>
        <v>#REF!</v>
      </c>
      <c r="AO725" s="42">
        <v>2792792.0</v>
      </c>
      <c r="AP725" s="215" t="b">
        <f t="shared" si="639"/>
        <v>1</v>
      </c>
      <c r="AQ725" s="211"/>
      <c r="AR725" s="216">
        <f t="shared" si="697"/>
        <v>0</v>
      </c>
      <c r="AS725" s="217">
        <f t="shared" si="698"/>
        <v>0</v>
      </c>
      <c r="AT725" s="218">
        <f t="shared" si="699"/>
        <v>0</v>
      </c>
      <c r="AU725" s="453"/>
      <c r="AV725" s="46"/>
      <c r="AW725" s="46"/>
      <c r="AX725" s="46"/>
      <c r="AY725" s="46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5"/>
      <c r="BU725" s="35"/>
      <c r="BV725" s="56"/>
      <c r="BW725" s="56"/>
      <c r="BX725" s="56"/>
      <c r="BY725" s="56"/>
      <c r="BZ725" s="56"/>
      <c r="CA725" s="56"/>
      <c r="CB725" s="56"/>
      <c r="CC725" s="56"/>
      <c r="CD725" s="56"/>
    </row>
    <row r="726" ht="22.5" customHeight="1">
      <c r="A726" s="170">
        <f t="shared" si="12"/>
        <v>721</v>
      </c>
      <c r="B726" s="173" t="s">
        <v>3182</v>
      </c>
      <c r="C726" s="182" t="str">
        <f t="array" ref="C726">_xlfn.XLOOKUP(G726,DATABASE!$A$2:$A$806,DATABASE!$B$2:$B$806)</f>
        <v>Payment Point Samsat Utara, Jl. Kedung Cowek No. 373, Tanah Kaki Kedinding, Surabaya, Kec. Kenjeran - Jawa Timur 60129, Lantai 3</v>
      </c>
      <c r="D726" s="184" t="str">
        <f t="array" ref="D726">_xlfn.XLOOKUP(G726,DATABASE!$A$2:$A$808,DATABASE!$C$2:$C$808)</f>
        <v>PAYMENT POINT</v>
      </c>
      <c r="E726" s="184" t="s">
        <v>351</v>
      </c>
      <c r="F726" s="184" t="s">
        <v>243</v>
      </c>
      <c r="G726" s="184" t="s">
        <v>2152</v>
      </c>
      <c r="H726" s="184">
        <v>202512.0</v>
      </c>
      <c r="I726" s="184" t="s">
        <v>461</v>
      </c>
      <c r="J726" s="182"/>
      <c r="K726" s="184"/>
      <c r="L726" s="294" t="s">
        <v>2154</v>
      </c>
      <c r="M726" s="303">
        <v>43286.0</v>
      </c>
      <c r="N726" s="191"/>
      <c r="O726" s="192">
        <v>2.75538</v>
      </c>
      <c r="P726" s="194"/>
      <c r="Q726" s="195">
        <f t="shared" ref="Q726:R726" si="829">(O726*24*3600*30/8)/100000</f>
        <v>8.9274312</v>
      </c>
      <c r="R726" s="195">
        <f t="shared" si="829"/>
        <v>0</v>
      </c>
      <c r="S726" s="376">
        <v>1.4</v>
      </c>
      <c r="T726" s="201">
        <f t="shared" si="780"/>
        <v>0.9980555556</v>
      </c>
      <c r="U726" s="201">
        <v>0.99</v>
      </c>
      <c r="V726" s="182">
        <v>720.0</v>
      </c>
      <c r="W726" s="182">
        <f t="shared" si="634"/>
        <v>0</v>
      </c>
      <c r="X726" s="203" t="s">
        <v>291</v>
      </c>
      <c r="Y726" s="204">
        <v>2319819.0</v>
      </c>
      <c r="Z726" s="182"/>
      <c r="AA726" s="182"/>
      <c r="AB726" s="182"/>
      <c r="AC726" s="182"/>
      <c r="AD726" s="182"/>
      <c r="AE726" s="206">
        <f t="shared" si="635"/>
        <v>2319819</v>
      </c>
      <c r="AF726" s="207">
        <f t="shared" si="636"/>
        <v>2319819</v>
      </c>
      <c r="AG726" s="184"/>
      <c r="AH726" s="184"/>
      <c r="AI726" s="184"/>
      <c r="AJ726" s="390" t="s">
        <v>2152</v>
      </c>
      <c r="AK726" s="38" t="s">
        <v>461</v>
      </c>
      <c r="AL726" s="38"/>
      <c r="AM726" s="38" t="str">
        <f t="shared" si="830"/>
        <v>#REF!</v>
      </c>
      <c r="AN726" s="38" t="str">
        <f t="shared" si="638"/>
        <v>#REF!</v>
      </c>
      <c r="AO726" s="42">
        <v>2319819.0</v>
      </c>
      <c r="AP726" s="215" t="b">
        <f t="shared" si="639"/>
        <v>1</v>
      </c>
      <c r="AQ726" s="211"/>
      <c r="AR726" s="216">
        <f t="shared" si="697"/>
        <v>0</v>
      </c>
      <c r="AS726" s="217">
        <f t="shared" si="698"/>
        <v>0</v>
      </c>
      <c r="AT726" s="218">
        <f t="shared" si="699"/>
        <v>0</v>
      </c>
      <c r="AU726" s="453" t="s">
        <v>2952</v>
      </c>
      <c r="AV726" s="46"/>
      <c r="AW726" s="46"/>
      <c r="AX726" s="46"/>
      <c r="AY726" s="46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5"/>
      <c r="BU726" s="35"/>
      <c r="BV726" s="56"/>
      <c r="BW726" s="56"/>
      <c r="BX726" s="56"/>
      <c r="BY726" s="56"/>
      <c r="BZ726" s="56"/>
      <c r="CA726" s="56"/>
      <c r="CB726" s="56"/>
      <c r="CC726" s="56"/>
      <c r="CD726" s="56"/>
    </row>
    <row r="727" ht="22.5" customHeight="1">
      <c r="A727" s="170">
        <f t="shared" si="12"/>
        <v>722</v>
      </c>
      <c r="B727" s="173" t="s">
        <v>3191</v>
      </c>
      <c r="C727" s="182" t="str">
        <f t="array" ref="C727">_xlfn.XLOOKUP(G727,DATABASE!$A$2:$A$806,DATABASE!$B$2:$B$806)</f>
        <v>Cabang Jakarta</v>
      </c>
      <c r="D727" s="184" t="str">
        <f t="array" ref="D727">_xlfn.XLOOKUP(G727,DATABASE!$A$2:$A$808,DATABASE!$C$2:$C$808)</f>
        <v>CABANG</v>
      </c>
      <c r="E727" s="184" t="s">
        <v>351</v>
      </c>
      <c r="F727" s="184" t="s">
        <v>243</v>
      </c>
      <c r="G727" s="184" t="s">
        <v>808</v>
      </c>
      <c r="H727" s="184">
        <v>202512.0</v>
      </c>
      <c r="I727" s="184" t="s">
        <v>575</v>
      </c>
      <c r="J727" s="182"/>
      <c r="K727" s="184"/>
      <c r="L727" s="294" t="s">
        <v>810</v>
      </c>
      <c r="M727" s="303">
        <v>42005.0</v>
      </c>
      <c r="N727" s="191"/>
      <c r="O727" s="192">
        <v>45.58</v>
      </c>
      <c r="P727" s="194"/>
      <c r="Q727" s="195">
        <f t="shared" ref="Q727:R727" si="831">(O727*24*3600*30/8)/100000</f>
        <v>147.6792</v>
      </c>
      <c r="R727" s="195">
        <f t="shared" si="831"/>
        <v>0</v>
      </c>
      <c r="S727" s="200">
        <v>0.0</v>
      </c>
      <c r="T727" s="201">
        <f t="shared" si="780"/>
        <v>1</v>
      </c>
      <c r="U727" s="201">
        <v>0.99</v>
      </c>
      <c r="V727" s="182">
        <v>720.0</v>
      </c>
      <c r="W727" s="182">
        <f t="shared" si="634"/>
        <v>0</v>
      </c>
      <c r="X727" s="203" t="s">
        <v>291</v>
      </c>
      <c r="Y727" s="204">
        <v>3671171.0</v>
      </c>
      <c r="Z727" s="182"/>
      <c r="AA727" s="182"/>
      <c r="AB727" s="182"/>
      <c r="AC727" s="182"/>
      <c r="AD727" s="182"/>
      <c r="AE727" s="206">
        <f t="shared" si="635"/>
        <v>3671171</v>
      </c>
      <c r="AF727" s="207">
        <f t="shared" si="636"/>
        <v>3671171</v>
      </c>
      <c r="AG727" s="184"/>
      <c r="AH727" s="184"/>
      <c r="AI727" s="855"/>
      <c r="AJ727" s="390" t="s">
        <v>808</v>
      </c>
      <c r="AK727" s="38" t="s">
        <v>575</v>
      </c>
      <c r="AL727" s="538"/>
      <c r="AM727" s="38" t="str">
        <f t="shared" si="830"/>
        <v>#REF!</v>
      </c>
      <c r="AN727" s="38" t="str">
        <f t="shared" si="638"/>
        <v>#REF!</v>
      </c>
      <c r="AO727" s="42">
        <v>3671171.0</v>
      </c>
      <c r="AP727" s="215" t="b">
        <f t="shared" si="639"/>
        <v>1</v>
      </c>
      <c r="AQ727" s="211"/>
      <c r="AR727" s="216">
        <f t="shared" si="697"/>
        <v>0</v>
      </c>
      <c r="AS727" s="217">
        <f t="shared" si="698"/>
        <v>0</v>
      </c>
      <c r="AT727" s="218">
        <f t="shared" si="699"/>
        <v>0</v>
      </c>
      <c r="AU727" s="453"/>
      <c r="AV727" s="46"/>
      <c r="AW727" s="46"/>
      <c r="AX727" s="46"/>
      <c r="AY727" s="46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35"/>
      <c r="BU727" s="35"/>
      <c r="BV727" s="56"/>
      <c r="BW727" s="56"/>
      <c r="BX727" s="56"/>
      <c r="BY727" s="56"/>
      <c r="BZ727" s="56"/>
      <c r="CA727" s="56"/>
      <c r="CB727" s="56"/>
      <c r="CC727" s="56"/>
      <c r="CD727" s="56"/>
    </row>
    <row r="728" ht="22.5" customHeight="1">
      <c r="A728" s="170">
        <f t="shared" si="12"/>
        <v>723</v>
      </c>
      <c r="B728" s="173" t="s">
        <v>3191</v>
      </c>
      <c r="C728" s="182" t="str">
        <f t="array" ref="C728">_xlfn.XLOOKUP(G728,DATABASE!$A$2:$A$806,DATABASE!$B$2:$B$806)</f>
        <v>Capem Mangga Dua</v>
      </c>
      <c r="D728" s="184" t="str">
        <f t="array" ref="D728">_xlfn.XLOOKUP(G728,DATABASE!$A$2:$A$808,DATABASE!$C$2:$C$808)</f>
        <v>CAPEM</v>
      </c>
      <c r="E728" s="184" t="s">
        <v>351</v>
      </c>
      <c r="F728" s="184" t="s">
        <v>243</v>
      </c>
      <c r="G728" s="184" t="s">
        <v>1057</v>
      </c>
      <c r="H728" s="184">
        <v>202512.0</v>
      </c>
      <c r="I728" s="184" t="s">
        <v>753</v>
      </c>
      <c r="J728" s="182"/>
      <c r="K728" s="184"/>
      <c r="L728" s="294" t="s">
        <v>1059</v>
      </c>
      <c r="M728" s="303">
        <v>42156.0</v>
      </c>
      <c r="N728" s="191"/>
      <c r="O728" s="192">
        <v>16.81</v>
      </c>
      <c r="P728" s="194"/>
      <c r="Q728" s="195">
        <f t="shared" ref="Q728:R728" si="832">(O728*24*3600*30/8)/100000</f>
        <v>54.4644</v>
      </c>
      <c r="R728" s="195">
        <f t="shared" si="832"/>
        <v>0</v>
      </c>
      <c r="S728" s="200">
        <v>0.0</v>
      </c>
      <c r="T728" s="201">
        <f t="shared" si="780"/>
        <v>1</v>
      </c>
      <c r="U728" s="201">
        <v>0.99</v>
      </c>
      <c r="V728" s="182">
        <v>720.0</v>
      </c>
      <c r="W728" s="182">
        <f t="shared" si="634"/>
        <v>0</v>
      </c>
      <c r="X728" s="203" t="s">
        <v>291</v>
      </c>
      <c r="Y728" s="204">
        <v>2792792.0</v>
      </c>
      <c r="Z728" s="182"/>
      <c r="AA728" s="182"/>
      <c r="AB728" s="182"/>
      <c r="AC728" s="182"/>
      <c r="AD728" s="182"/>
      <c r="AE728" s="206">
        <f t="shared" si="635"/>
        <v>2792792</v>
      </c>
      <c r="AF728" s="207">
        <f t="shared" si="636"/>
        <v>2792792</v>
      </c>
      <c r="AG728" s="207">
        <v>2.0427923E7</v>
      </c>
      <c r="AH728" s="184"/>
      <c r="AI728" s="184"/>
      <c r="AJ728" s="390" t="s">
        <v>1057</v>
      </c>
      <c r="AK728" s="38" t="s">
        <v>753</v>
      </c>
      <c r="AL728" s="38"/>
      <c r="AM728" s="38" t="str">
        <f t="shared" si="830"/>
        <v>#REF!</v>
      </c>
      <c r="AN728" s="38" t="str">
        <f t="shared" si="638"/>
        <v>#REF!</v>
      </c>
      <c r="AO728" s="42">
        <v>2792792.0</v>
      </c>
      <c r="AP728" s="215" t="b">
        <f t="shared" si="639"/>
        <v>1</v>
      </c>
      <c r="AQ728" s="211"/>
      <c r="AR728" s="216">
        <f t="shared" si="697"/>
        <v>0</v>
      </c>
      <c r="AS728" s="217">
        <f t="shared" si="698"/>
        <v>0</v>
      </c>
      <c r="AT728" s="218">
        <f t="shared" si="699"/>
        <v>0</v>
      </c>
      <c r="AU728" s="453"/>
      <c r="AV728" s="46"/>
      <c r="AW728" s="46"/>
      <c r="AX728" s="46"/>
      <c r="AY728" s="46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5"/>
      <c r="BU728" s="35"/>
      <c r="BV728" s="56"/>
      <c r="BW728" s="56"/>
      <c r="BX728" s="56"/>
      <c r="BY728" s="56"/>
      <c r="BZ728" s="56"/>
      <c r="CA728" s="56"/>
      <c r="CB728" s="56"/>
      <c r="CC728" s="56"/>
      <c r="CD728" s="56"/>
    </row>
    <row r="729" ht="22.5" customHeight="1">
      <c r="A729" s="170">
        <f t="shared" si="12"/>
        <v>724</v>
      </c>
      <c r="B729" s="173" t="s">
        <v>3191</v>
      </c>
      <c r="C729" s="182" t="str">
        <f t="array" ref="C729">_xlfn.XLOOKUP(G729,DATABASE!$A$2:$A$806,DATABASE!$B$2:$B$806)</f>
        <v>Capem Bekasi, Rk. Suncity Square Kav. C-5 Jakata</v>
      </c>
      <c r="D729" s="184" t="str">
        <f t="array" ref="D729">_xlfn.XLOOKUP(G729,DATABASE!$A$2:$A$808,DATABASE!$C$2:$C$808)</f>
        <v>CAPEM</v>
      </c>
      <c r="E729" s="184" t="s">
        <v>351</v>
      </c>
      <c r="F729" s="184" t="s">
        <v>243</v>
      </c>
      <c r="G729" s="184" t="s">
        <v>1390</v>
      </c>
      <c r="H729" s="184">
        <v>202512.0</v>
      </c>
      <c r="I729" s="184" t="s">
        <v>753</v>
      </c>
      <c r="J729" s="182"/>
      <c r="K729" s="184"/>
      <c r="L729" s="294" t="s">
        <v>1392</v>
      </c>
      <c r="M729" s="295" t="s">
        <v>5002</v>
      </c>
      <c r="N729" s="191"/>
      <c r="O729" s="192">
        <v>16.91</v>
      </c>
      <c r="P729" s="194"/>
      <c r="Q729" s="195">
        <f t="shared" ref="Q729:R729" si="833">(O729*24*3600*30/8)/100000</f>
        <v>54.7884</v>
      </c>
      <c r="R729" s="195">
        <f t="shared" si="833"/>
        <v>0</v>
      </c>
      <c r="S729" s="200">
        <v>0.0</v>
      </c>
      <c r="T729" s="201">
        <f t="shared" si="780"/>
        <v>1</v>
      </c>
      <c r="U729" s="201">
        <v>0.99</v>
      </c>
      <c r="V729" s="182">
        <v>720.0</v>
      </c>
      <c r="W729" s="182">
        <f t="shared" si="634"/>
        <v>0</v>
      </c>
      <c r="X729" s="203" t="s">
        <v>291</v>
      </c>
      <c r="Y729" s="204">
        <v>2792792.0</v>
      </c>
      <c r="Z729" s="204"/>
      <c r="AA729" s="182"/>
      <c r="AB729" s="182"/>
      <c r="AC729" s="182"/>
      <c r="AD729" s="182"/>
      <c r="AE729" s="206">
        <f t="shared" si="635"/>
        <v>2792792</v>
      </c>
      <c r="AF729" s="207">
        <f t="shared" si="636"/>
        <v>2792792</v>
      </c>
      <c r="AG729" s="184"/>
      <c r="AH729" s="184"/>
      <c r="AI729" s="184"/>
      <c r="AJ729" s="390" t="s">
        <v>1390</v>
      </c>
      <c r="AK729" s="38" t="s">
        <v>753</v>
      </c>
      <c r="AL729" s="38"/>
      <c r="AM729" s="41" t="s">
        <v>753</v>
      </c>
      <c r="AN729" s="38" t="b">
        <f t="shared" si="638"/>
        <v>1</v>
      </c>
      <c r="AO729" s="42">
        <v>2792792.0</v>
      </c>
      <c r="AP729" s="215" t="b">
        <f t="shared" si="639"/>
        <v>1</v>
      </c>
      <c r="AQ729" s="211"/>
      <c r="AR729" s="216">
        <f t="shared" si="697"/>
        <v>0</v>
      </c>
      <c r="AS729" s="217">
        <f t="shared" si="698"/>
        <v>0</v>
      </c>
      <c r="AT729" s="218">
        <f t="shared" si="699"/>
        <v>0</v>
      </c>
      <c r="AU729" s="453"/>
      <c r="AV729" s="46"/>
      <c r="AW729" s="46"/>
      <c r="AX729" s="46"/>
      <c r="AY729" s="46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5"/>
      <c r="BU729" s="35"/>
      <c r="BV729" s="56"/>
      <c r="BW729" s="56"/>
      <c r="BX729" s="56"/>
      <c r="BY729" s="56"/>
      <c r="BZ729" s="56"/>
      <c r="CA729" s="56"/>
      <c r="CB729" s="56"/>
      <c r="CC729" s="56"/>
      <c r="CD729" s="56"/>
    </row>
    <row r="730" ht="22.5" customHeight="1">
      <c r="A730" s="170">
        <f t="shared" si="12"/>
        <v>725</v>
      </c>
      <c r="B730" s="173" t="s">
        <v>3191</v>
      </c>
      <c r="C730" s="182" t="str">
        <f t="array" ref="C730">_xlfn.XLOOKUP(G730,DATABASE!$A$2:$A$806,DATABASE!$B$2:$B$806)</f>
        <v>Capem Depok, Jl. Margonda Raya 469 Jkt</v>
      </c>
      <c r="D730" s="184" t="str">
        <f t="array" ref="D730">_xlfn.XLOOKUP(G730,DATABASE!$A$2:$A$808,DATABASE!$C$2:$C$808)</f>
        <v>CAPEM</v>
      </c>
      <c r="E730" s="184" t="s">
        <v>351</v>
      </c>
      <c r="F730" s="184" t="s">
        <v>243</v>
      </c>
      <c r="G730" s="184" t="s">
        <v>1319</v>
      </c>
      <c r="H730" s="184">
        <v>202512.0</v>
      </c>
      <c r="I730" s="184" t="s">
        <v>753</v>
      </c>
      <c r="J730" s="182"/>
      <c r="K730" s="184"/>
      <c r="L730" s="294" t="s">
        <v>1321</v>
      </c>
      <c r="M730" s="303">
        <v>42156.0</v>
      </c>
      <c r="N730" s="191"/>
      <c r="O730" s="192">
        <v>13.9</v>
      </c>
      <c r="P730" s="194"/>
      <c r="Q730" s="195">
        <f t="shared" ref="Q730:R730" si="834">(O730*24*3600*30/8)/100000</f>
        <v>45.036</v>
      </c>
      <c r="R730" s="195">
        <f t="shared" si="834"/>
        <v>0</v>
      </c>
      <c r="S730" s="200">
        <v>0.0</v>
      </c>
      <c r="T730" s="201">
        <f t="shared" si="780"/>
        <v>1</v>
      </c>
      <c r="U730" s="201">
        <v>0.99</v>
      </c>
      <c r="V730" s="182">
        <v>720.0</v>
      </c>
      <c r="W730" s="182">
        <f t="shared" si="634"/>
        <v>0</v>
      </c>
      <c r="X730" s="203" t="s">
        <v>291</v>
      </c>
      <c r="Y730" s="204">
        <v>2792792.0</v>
      </c>
      <c r="Z730" s="182"/>
      <c r="AA730" s="182"/>
      <c r="AB730" s="182"/>
      <c r="AC730" s="182"/>
      <c r="AD730" s="182"/>
      <c r="AE730" s="206">
        <f t="shared" si="635"/>
        <v>2792792</v>
      </c>
      <c r="AF730" s="207">
        <f t="shared" si="636"/>
        <v>2792792</v>
      </c>
      <c r="AG730" s="184"/>
      <c r="AH730" s="184"/>
      <c r="AI730" s="184"/>
      <c r="AJ730" s="390" t="s">
        <v>1319</v>
      </c>
      <c r="AK730" s="38" t="s">
        <v>753</v>
      </c>
      <c r="AL730" s="38"/>
      <c r="AM730" s="38" t="str">
        <f t="shared" ref="AM730:AM732" si="836">VLOOKUP(AJ730,'[1]Master Jaringan Des 2025(792)'!$D$2:$E$795,2,0)</f>
        <v>#REF!</v>
      </c>
      <c r="AN730" s="38" t="str">
        <f t="shared" si="638"/>
        <v>#REF!</v>
      </c>
      <c r="AO730" s="42">
        <v>2792792.0</v>
      </c>
      <c r="AP730" s="215" t="b">
        <f t="shared" si="639"/>
        <v>1</v>
      </c>
      <c r="AQ730" s="211"/>
      <c r="AR730" s="216">
        <f t="shared" si="697"/>
        <v>0</v>
      </c>
      <c r="AS730" s="217">
        <f t="shared" si="698"/>
        <v>0</v>
      </c>
      <c r="AT730" s="218">
        <f t="shared" si="699"/>
        <v>0</v>
      </c>
      <c r="AU730" s="453"/>
      <c r="AV730" s="46"/>
      <c r="AW730" s="46"/>
      <c r="AX730" s="46"/>
      <c r="AY730" s="46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35"/>
      <c r="BU730" s="35"/>
      <c r="BV730" s="56"/>
      <c r="BW730" s="56"/>
      <c r="BX730" s="56"/>
      <c r="BY730" s="56"/>
      <c r="BZ730" s="56"/>
      <c r="CA730" s="56"/>
      <c r="CB730" s="56"/>
      <c r="CC730" s="56"/>
      <c r="CD730" s="56"/>
    </row>
    <row r="731" ht="22.5" customHeight="1">
      <c r="A731" s="170">
        <f t="shared" si="12"/>
        <v>726</v>
      </c>
      <c r="B731" s="173" t="s">
        <v>3191</v>
      </c>
      <c r="C731" s="182" t="str">
        <f t="array" ref="C731">_xlfn.XLOOKUP(G731,DATABASE!$A$2:$A$806,DATABASE!$B$2:$B$806)</f>
        <v>Capem Kelapa Gading, Plaza K.Gading C-8 Jkt</v>
      </c>
      <c r="D731" s="184" t="str">
        <f t="array" ref="D731">_xlfn.XLOOKUP(G731,DATABASE!$A$2:$A$808,DATABASE!$C$2:$C$808)</f>
        <v>CAPEM</v>
      </c>
      <c r="E731" s="184" t="s">
        <v>351</v>
      </c>
      <c r="F731" s="184" t="s">
        <v>243</v>
      </c>
      <c r="G731" s="184" t="s">
        <v>1254</v>
      </c>
      <c r="H731" s="184">
        <v>202512.0</v>
      </c>
      <c r="I731" s="184" t="s">
        <v>753</v>
      </c>
      <c r="J731" s="182"/>
      <c r="K731" s="184"/>
      <c r="L731" s="294" t="s">
        <v>1256</v>
      </c>
      <c r="M731" s="303">
        <v>42156.0</v>
      </c>
      <c r="N731" s="191"/>
      <c r="O731" s="192">
        <v>11.67</v>
      </c>
      <c r="P731" s="194"/>
      <c r="Q731" s="195">
        <f t="shared" ref="Q731:R731" si="835">(O731*24*3600*30/8)/100000</f>
        <v>37.8108</v>
      </c>
      <c r="R731" s="195">
        <f t="shared" si="835"/>
        <v>0</v>
      </c>
      <c r="S731" s="200">
        <v>0.0</v>
      </c>
      <c r="T731" s="201">
        <f t="shared" si="780"/>
        <v>1</v>
      </c>
      <c r="U731" s="201">
        <v>0.99</v>
      </c>
      <c r="V731" s="182">
        <v>720.0</v>
      </c>
      <c r="W731" s="182">
        <f t="shared" si="634"/>
        <v>0</v>
      </c>
      <c r="X731" s="203" t="s">
        <v>291</v>
      </c>
      <c r="Y731" s="204">
        <v>2792792.0</v>
      </c>
      <c r="Z731" s="182"/>
      <c r="AA731" s="182"/>
      <c r="AB731" s="182"/>
      <c r="AC731" s="182"/>
      <c r="AD731" s="182"/>
      <c r="AE731" s="206">
        <f t="shared" si="635"/>
        <v>2792792</v>
      </c>
      <c r="AF731" s="207">
        <f t="shared" si="636"/>
        <v>2792792</v>
      </c>
      <c r="AG731" s="184"/>
      <c r="AH731" s="184"/>
      <c r="AI731" s="184"/>
      <c r="AJ731" s="390" t="s">
        <v>1254</v>
      </c>
      <c r="AK731" s="38" t="s">
        <v>753</v>
      </c>
      <c r="AL731" s="38"/>
      <c r="AM731" s="38" t="str">
        <f t="shared" si="836"/>
        <v>#REF!</v>
      </c>
      <c r="AN731" s="38" t="str">
        <f t="shared" si="638"/>
        <v>#REF!</v>
      </c>
      <c r="AO731" s="42">
        <v>2792792.0</v>
      </c>
      <c r="AP731" s="215" t="b">
        <f t="shared" si="639"/>
        <v>1</v>
      </c>
      <c r="AQ731" s="211"/>
      <c r="AR731" s="216">
        <f t="shared" si="697"/>
        <v>0</v>
      </c>
      <c r="AS731" s="217">
        <f t="shared" si="698"/>
        <v>0</v>
      </c>
      <c r="AT731" s="218">
        <f t="shared" si="699"/>
        <v>0</v>
      </c>
      <c r="AU731" s="453"/>
      <c r="AV731" s="46"/>
      <c r="AW731" s="46"/>
      <c r="AX731" s="46"/>
      <c r="AY731" s="46"/>
      <c r="AZ731" s="35"/>
      <c r="BA731" s="35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35"/>
      <c r="BU731" s="35"/>
      <c r="BV731" s="56"/>
      <c r="BW731" s="56"/>
      <c r="BX731" s="56"/>
      <c r="BY731" s="56"/>
      <c r="BZ731" s="56"/>
      <c r="CA731" s="56"/>
      <c r="CB731" s="56"/>
      <c r="CC731" s="56"/>
      <c r="CD731" s="56"/>
    </row>
    <row r="732" ht="22.5" customHeight="1">
      <c r="A732" s="170">
        <f t="shared" si="12"/>
        <v>727</v>
      </c>
      <c r="B732" s="173" t="s">
        <v>3191</v>
      </c>
      <c r="C732" s="182" t="str">
        <f t="array" ref="C732">_xlfn.XLOOKUP(G732,DATABASE!$A$2:$A$806,DATABASE!$B$2:$B$806)</f>
        <v>Capem Woltermonginsidi</v>
      </c>
      <c r="D732" s="184" t="str">
        <f t="array" ref="D732">_xlfn.XLOOKUP(G732,DATABASE!$A$2:$A$808,DATABASE!$C$2:$C$808)</f>
        <v>CAPEM</v>
      </c>
      <c r="E732" s="184" t="s">
        <v>351</v>
      </c>
      <c r="F732" s="184" t="s">
        <v>243</v>
      </c>
      <c r="G732" s="184" t="s">
        <v>1010</v>
      </c>
      <c r="H732" s="184">
        <v>202512.0</v>
      </c>
      <c r="I732" s="184" t="s">
        <v>753</v>
      </c>
      <c r="J732" s="182"/>
      <c r="K732" s="184"/>
      <c r="L732" s="294" t="s">
        <v>1012</v>
      </c>
      <c r="M732" s="295" t="s">
        <v>2245</v>
      </c>
      <c r="N732" s="191"/>
      <c r="O732" s="192">
        <v>18.03</v>
      </c>
      <c r="P732" s="194"/>
      <c r="Q732" s="195">
        <f t="shared" ref="Q732:R732" si="837">(O732*24*3600*30/8)/100000</f>
        <v>58.4172</v>
      </c>
      <c r="R732" s="195">
        <f t="shared" si="837"/>
        <v>0</v>
      </c>
      <c r="S732" s="200">
        <v>0.0</v>
      </c>
      <c r="T732" s="201">
        <f t="shared" si="780"/>
        <v>1</v>
      </c>
      <c r="U732" s="201">
        <v>0.99</v>
      </c>
      <c r="V732" s="182">
        <v>720.0</v>
      </c>
      <c r="W732" s="182">
        <f t="shared" si="634"/>
        <v>0</v>
      </c>
      <c r="X732" s="203" t="s">
        <v>291</v>
      </c>
      <c r="Y732" s="204">
        <v>2792792.0</v>
      </c>
      <c r="Z732" s="182"/>
      <c r="AA732" s="182"/>
      <c r="AB732" s="182"/>
      <c r="AC732" s="182"/>
      <c r="AD732" s="182"/>
      <c r="AE732" s="206">
        <f t="shared" si="635"/>
        <v>2792792</v>
      </c>
      <c r="AF732" s="207">
        <f t="shared" si="636"/>
        <v>2792792</v>
      </c>
      <c r="AG732" s="184"/>
      <c r="AH732" s="184"/>
      <c r="AI732" s="184"/>
      <c r="AJ732" s="390" t="s">
        <v>1010</v>
      </c>
      <c r="AK732" s="38" t="s">
        <v>753</v>
      </c>
      <c r="AL732" s="38"/>
      <c r="AM732" s="38" t="str">
        <f t="shared" si="836"/>
        <v>#REF!</v>
      </c>
      <c r="AN732" s="38" t="str">
        <f t="shared" si="638"/>
        <v>#REF!</v>
      </c>
      <c r="AO732" s="42">
        <v>2792792.0</v>
      </c>
      <c r="AP732" s="215" t="b">
        <f t="shared" si="639"/>
        <v>1</v>
      </c>
      <c r="AQ732" s="211"/>
      <c r="AR732" s="216">
        <f t="shared" si="697"/>
        <v>0</v>
      </c>
      <c r="AS732" s="217">
        <f t="shared" si="698"/>
        <v>0</v>
      </c>
      <c r="AT732" s="218">
        <f t="shared" si="699"/>
        <v>0</v>
      </c>
      <c r="AU732" s="453"/>
      <c r="AV732" s="46"/>
      <c r="AW732" s="46"/>
      <c r="AX732" s="46"/>
      <c r="AY732" s="46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35"/>
      <c r="BU732" s="35"/>
      <c r="BV732" s="56"/>
      <c r="BW732" s="56"/>
      <c r="BX732" s="56"/>
      <c r="BY732" s="56"/>
      <c r="BZ732" s="56"/>
      <c r="CA732" s="56"/>
      <c r="CB732" s="56"/>
      <c r="CC732" s="56"/>
      <c r="CD732" s="56"/>
    </row>
    <row r="733" ht="22.5" customHeight="1">
      <c r="A733" s="170">
        <f t="shared" si="12"/>
        <v>728</v>
      </c>
      <c r="B733" s="173" t="s">
        <v>3191</v>
      </c>
      <c r="C733" s="182" t="str">
        <f t="array" ref="C733">_xlfn.XLOOKUP(G733,DATABASE!$A$2:$A$806,DATABASE!$B$2:$B$806)</f>
        <v>Capem Tangerang, Ruko Golden Boulevard 3 Pahlawan Seribu BSD, Tangerang</v>
      </c>
      <c r="D733" s="184" t="str">
        <f t="array" ref="D733">_xlfn.XLOOKUP(G733,DATABASE!$A$2:$A$808,DATABASE!$C$2:$C$808)</f>
        <v>CAPEM</v>
      </c>
      <c r="E733" s="184" t="s">
        <v>351</v>
      </c>
      <c r="F733" s="184" t="s">
        <v>243</v>
      </c>
      <c r="G733" s="184" t="s">
        <v>1210</v>
      </c>
      <c r="H733" s="184">
        <v>202512.0</v>
      </c>
      <c r="I733" s="184" t="s">
        <v>753</v>
      </c>
      <c r="J733" s="182"/>
      <c r="K733" s="184"/>
      <c r="L733" s="294" t="s">
        <v>1212</v>
      </c>
      <c r="M733" s="295" t="s">
        <v>5033</v>
      </c>
      <c r="N733" s="191"/>
      <c r="O733" s="192">
        <v>21.0</v>
      </c>
      <c r="P733" s="194"/>
      <c r="Q733" s="195">
        <f t="shared" ref="Q733:R733" si="838">(O733*24*3600*30/8)/100000</f>
        <v>68.04</v>
      </c>
      <c r="R733" s="195">
        <f t="shared" si="838"/>
        <v>0</v>
      </c>
      <c r="S733" s="200">
        <v>0.0</v>
      </c>
      <c r="T733" s="201">
        <f t="shared" si="780"/>
        <v>1</v>
      </c>
      <c r="U733" s="201">
        <v>0.99</v>
      </c>
      <c r="V733" s="182">
        <v>720.0</v>
      </c>
      <c r="W733" s="182">
        <f t="shared" si="634"/>
        <v>0</v>
      </c>
      <c r="X733" s="203" t="s">
        <v>291</v>
      </c>
      <c r="Y733" s="204">
        <v>2792792.0</v>
      </c>
      <c r="Z733" s="182"/>
      <c r="AA733" s="182"/>
      <c r="AB733" s="182"/>
      <c r="AC733" s="182"/>
      <c r="AD733" s="182"/>
      <c r="AE733" s="206">
        <f t="shared" si="635"/>
        <v>2792792</v>
      </c>
      <c r="AF733" s="207">
        <f t="shared" si="636"/>
        <v>2792792</v>
      </c>
      <c r="AG733" s="184"/>
      <c r="AH733" s="184"/>
      <c r="AI733" s="184"/>
      <c r="AJ733" s="390" t="s">
        <v>1210</v>
      </c>
      <c r="AK733" s="38" t="s">
        <v>753</v>
      </c>
      <c r="AL733" s="38"/>
      <c r="AM733" s="41" t="s">
        <v>753</v>
      </c>
      <c r="AN733" s="38" t="b">
        <f t="shared" si="638"/>
        <v>1</v>
      </c>
      <c r="AO733" s="42">
        <v>2792792.0</v>
      </c>
      <c r="AP733" s="215" t="b">
        <f t="shared" si="639"/>
        <v>1</v>
      </c>
      <c r="AQ733" s="211"/>
      <c r="AR733" s="216">
        <f t="shared" si="697"/>
        <v>0</v>
      </c>
      <c r="AS733" s="217">
        <f t="shared" si="698"/>
        <v>0</v>
      </c>
      <c r="AT733" s="218">
        <f t="shared" si="699"/>
        <v>0</v>
      </c>
      <c r="AU733" s="453"/>
      <c r="AV733" s="46"/>
      <c r="AW733" s="46"/>
      <c r="AX733" s="46"/>
      <c r="AY733" s="46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5"/>
      <c r="BU733" s="35"/>
      <c r="BV733" s="56"/>
      <c r="BW733" s="56"/>
      <c r="BX733" s="56"/>
      <c r="BY733" s="56"/>
      <c r="BZ733" s="56"/>
      <c r="CA733" s="56"/>
      <c r="CB733" s="56"/>
      <c r="CC733" s="56"/>
      <c r="CD733" s="56"/>
    </row>
    <row r="734" ht="22.5" customHeight="1">
      <c r="A734" s="170">
        <f t="shared" si="12"/>
        <v>729</v>
      </c>
      <c r="B734" s="173" t="s">
        <v>3193</v>
      </c>
      <c r="C734" s="182" t="str">
        <f t="array" ref="C734">_xlfn.XLOOKUP(G734,DATABASE!$A$2:$A$806,DATABASE!$B$2:$B$806)</f>
        <v>Cabang Kangean, Jl. Raya Sriwijaya 431,Kalikatak,Artajasa,Kangean</v>
      </c>
      <c r="D734" s="184" t="str">
        <f t="array" ref="D734">_xlfn.XLOOKUP(G734,DATABASE!$A$2:$A$808,DATABASE!$C$2:$C$808)</f>
        <v>CABANG</v>
      </c>
      <c r="E734" s="184" t="s">
        <v>351</v>
      </c>
      <c r="F734" s="184" t="s">
        <v>243</v>
      </c>
      <c r="G734" s="184" t="s">
        <v>848</v>
      </c>
      <c r="H734" s="184">
        <v>202512.0</v>
      </c>
      <c r="I734" s="184" t="s">
        <v>575</v>
      </c>
      <c r="J734" s="182"/>
      <c r="K734" s="184"/>
      <c r="L734" s="294" t="s">
        <v>850</v>
      </c>
      <c r="M734" s="303">
        <v>44476.0</v>
      </c>
      <c r="N734" s="191"/>
      <c r="O734" s="192">
        <v>59.23</v>
      </c>
      <c r="P734" s="194"/>
      <c r="Q734" s="195">
        <f t="shared" ref="Q734:R734" si="839">(O734*24*3600*30/8)/100000</f>
        <v>191.9052</v>
      </c>
      <c r="R734" s="195">
        <f t="shared" si="839"/>
        <v>0</v>
      </c>
      <c r="S734" s="376">
        <v>3.5</v>
      </c>
      <c r="T734" s="201">
        <f t="shared" si="780"/>
        <v>0.9951388889</v>
      </c>
      <c r="U734" s="201">
        <v>0.99</v>
      </c>
      <c r="V734" s="182">
        <v>720.0</v>
      </c>
      <c r="W734" s="182">
        <f t="shared" si="634"/>
        <v>0</v>
      </c>
      <c r="X734" s="203" t="s">
        <v>291</v>
      </c>
      <c r="Y734" s="204">
        <v>3671171.0</v>
      </c>
      <c r="Z734" s="182"/>
      <c r="AA734" s="182"/>
      <c r="AB734" s="182"/>
      <c r="AC734" s="182"/>
      <c r="AD734" s="182"/>
      <c r="AE734" s="206">
        <f t="shared" si="635"/>
        <v>3671171</v>
      </c>
      <c r="AF734" s="207">
        <f t="shared" si="636"/>
        <v>3671171</v>
      </c>
      <c r="AG734" s="184"/>
      <c r="AH734" s="184"/>
      <c r="AI734" s="184"/>
      <c r="AJ734" s="390" t="s">
        <v>848</v>
      </c>
      <c r="AK734" s="38" t="s">
        <v>575</v>
      </c>
      <c r="AL734" s="38"/>
      <c r="AM734" s="38" t="s">
        <v>575</v>
      </c>
      <c r="AN734" s="38" t="b">
        <f t="shared" si="638"/>
        <v>1</v>
      </c>
      <c r="AO734" s="42">
        <v>3671171.0</v>
      </c>
      <c r="AP734" s="215" t="b">
        <f t="shared" si="639"/>
        <v>1</v>
      </c>
      <c r="AQ734" s="211"/>
      <c r="AR734" s="216">
        <f t="shared" si="697"/>
        <v>0</v>
      </c>
      <c r="AS734" s="217">
        <f t="shared" si="698"/>
        <v>0</v>
      </c>
      <c r="AT734" s="218">
        <f t="shared" si="699"/>
        <v>0</v>
      </c>
      <c r="AU734" s="455" t="s">
        <v>1869</v>
      </c>
      <c r="AV734" s="46"/>
      <c r="AW734" s="46"/>
      <c r="AX734" s="46"/>
      <c r="AY734" s="46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56"/>
      <c r="BW734" s="56"/>
      <c r="BX734" s="56"/>
      <c r="BY734" s="56"/>
      <c r="BZ734" s="56"/>
      <c r="CA734" s="56"/>
      <c r="CB734" s="56"/>
      <c r="CC734" s="56"/>
      <c r="CD734" s="56"/>
    </row>
    <row r="735" ht="22.5" customHeight="1">
      <c r="A735" s="170">
        <f t="shared" si="12"/>
        <v>730</v>
      </c>
      <c r="B735" s="173" t="s">
        <v>3193</v>
      </c>
      <c r="C735" s="182" t="str">
        <f t="array" ref="C735">_xlfn.XLOOKUP(G735,DATABASE!$A$2:$A$806,DATABASE!$B$2:$B$806)</f>
        <v>Samsat Online Kangean, Jl. Raya Sriwijaya 431, Kalikatak, Artajasa, Kangean</v>
      </c>
      <c r="D735" s="184" t="str">
        <f t="array" ref="D735">_xlfn.XLOOKUP(G735,DATABASE!$A$2:$A$808,DATABASE!$C$2:$C$808)</f>
        <v>SAMSAT ONLINE</v>
      </c>
      <c r="E735" s="184" t="s">
        <v>351</v>
      </c>
      <c r="F735" s="184" t="s">
        <v>243</v>
      </c>
      <c r="G735" s="184" t="s">
        <v>393</v>
      </c>
      <c r="H735" s="184">
        <v>202512.0</v>
      </c>
      <c r="I735" s="184" t="s">
        <v>480</v>
      </c>
      <c r="J735" s="182"/>
      <c r="K735" s="184"/>
      <c r="L735" s="294" t="s">
        <v>395</v>
      </c>
      <c r="M735" s="295" t="s">
        <v>5051</v>
      </c>
      <c r="N735" s="191"/>
      <c r="O735" s="192">
        <v>0.00148</v>
      </c>
      <c r="P735" s="194"/>
      <c r="Q735" s="195">
        <f t="shared" ref="Q735:R735" si="840">(O735*24*3600*30/8)/100000</f>
        <v>0.0047952</v>
      </c>
      <c r="R735" s="195">
        <f t="shared" si="840"/>
        <v>0</v>
      </c>
      <c r="S735" s="200">
        <v>0.0</v>
      </c>
      <c r="T735" s="201">
        <f t="shared" si="780"/>
        <v>1</v>
      </c>
      <c r="U735" s="201">
        <v>0.99</v>
      </c>
      <c r="V735" s="182">
        <v>720.0</v>
      </c>
      <c r="W735" s="182">
        <f t="shared" si="634"/>
        <v>0</v>
      </c>
      <c r="X735" s="203" t="s">
        <v>291</v>
      </c>
      <c r="Y735" s="204">
        <v>1950000.0</v>
      </c>
      <c r="Z735" s="182"/>
      <c r="AA735" s="182"/>
      <c r="AB735" s="182"/>
      <c r="AC735" s="182"/>
      <c r="AD735" s="182"/>
      <c r="AE735" s="206">
        <f t="shared" si="635"/>
        <v>1950000</v>
      </c>
      <c r="AF735" s="207">
        <f t="shared" si="636"/>
        <v>1950000</v>
      </c>
      <c r="AG735" s="207">
        <v>5621171.0</v>
      </c>
      <c r="AH735" s="184"/>
      <c r="AI735" s="184"/>
      <c r="AJ735" s="390" t="s">
        <v>393</v>
      </c>
      <c r="AK735" s="38" t="s">
        <v>480</v>
      </c>
      <c r="AL735" s="38"/>
      <c r="AM735" s="41" t="s">
        <v>480</v>
      </c>
      <c r="AN735" s="38" t="b">
        <f t="shared" si="638"/>
        <v>1</v>
      </c>
      <c r="AO735" s="42">
        <v>1950000.0</v>
      </c>
      <c r="AP735" s="215" t="b">
        <f t="shared" si="639"/>
        <v>1</v>
      </c>
      <c r="AQ735" s="211"/>
      <c r="AR735" s="216">
        <f t="shared" si="697"/>
        <v>0</v>
      </c>
      <c r="AS735" s="217">
        <f t="shared" si="698"/>
        <v>0</v>
      </c>
      <c r="AT735" s="218">
        <f t="shared" si="699"/>
        <v>0</v>
      </c>
      <c r="AU735" s="453"/>
      <c r="AV735" s="46"/>
      <c r="AW735" s="46"/>
      <c r="AX735" s="46"/>
      <c r="AY735" s="46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5"/>
      <c r="BU735" s="35"/>
      <c r="BV735" s="56"/>
      <c r="BW735" s="56"/>
      <c r="BX735" s="56"/>
      <c r="BY735" s="56"/>
      <c r="BZ735" s="56"/>
      <c r="CA735" s="56"/>
      <c r="CB735" s="56"/>
      <c r="CC735" s="56"/>
      <c r="CD735" s="56"/>
    </row>
    <row r="736" ht="22.5" customHeight="1">
      <c r="A736" s="170">
        <f t="shared" si="12"/>
        <v>731</v>
      </c>
      <c r="B736" s="173" t="s">
        <v>3194</v>
      </c>
      <c r="C736" s="182" t="str">
        <f t="array" ref="C736">_xlfn.XLOOKUP(G736,DATABASE!$A$2:$A$806,DATABASE!$B$2:$B$806)</f>
        <v>Cabang Bawean, Jl.Kawedanan No.3 Sangkapura,Bawean Gresik</v>
      </c>
      <c r="D736" s="184" t="str">
        <f t="array" ref="D736">_xlfn.XLOOKUP(G736,DATABASE!$A$2:$A$808,DATABASE!$C$2:$C$808)</f>
        <v>CABANG</v>
      </c>
      <c r="E736" s="184" t="s">
        <v>351</v>
      </c>
      <c r="F736" s="184" t="s">
        <v>243</v>
      </c>
      <c r="G736" s="184" t="s">
        <v>978</v>
      </c>
      <c r="H736" s="184">
        <v>202512.0</v>
      </c>
      <c r="I736" s="184" t="s">
        <v>575</v>
      </c>
      <c r="J736" s="536"/>
      <c r="K736" s="184"/>
      <c r="L736" s="294" t="s">
        <v>980</v>
      </c>
      <c r="M736" s="295" t="s">
        <v>5063</v>
      </c>
      <c r="N736" s="191"/>
      <c r="O736" s="192">
        <v>39.66</v>
      </c>
      <c r="P736" s="194"/>
      <c r="Q736" s="195">
        <f t="shared" ref="Q736:R736" si="841">(O736*24*3600*30/8)/100000</f>
        <v>128.4984</v>
      </c>
      <c r="R736" s="195">
        <f t="shared" si="841"/>
        <v>0</v>
      </c>
      <c r="S736" s="376">
        <v>1.1</v>
      </c>
      <c r="T736" s="201">
        <f t="shared" si="780"/>
        <v>0.9984722222</v>
      </c>
      <c r="U736" s="201">
        <v>0.99</v>
      </c>
      <c r="V736" s="182">
        <v>720.0</v>
      </c>
      <c r="W736" s="182">
        <f t="shared" si="634"/>
        <v>0</v>
      </c>
      <c r="X736" s="203" t="s">
        <v>291</v>
      </c>
      <c r="Y736" s="204">
        <v>3671171.0</v>
      </c>
      <c r="Z736" s="182"/>
      <c r="AA736" s="182"/>
      <c r="AB736" s="182"/>
      <c r="AC736" s="182"/>
      <c r="AD736" s="182"/>
      <c r="AE736" s="206">
        <f t="shared" si="635"/>
        <v>3671171</v>
      </c>
      <c r="AF736" s="207">
        <f t="shared" si="636"/>
        <v>3671171</v>
      </c>
      <c r="AG736" s="184"/>
      <c r="AH736" s="184"/>
      <c r="AI736" s="184"/>
      <c r="AJ736" s="390" t="s">
        <v>978</v>
      </c>
      <c r="AK736" s="38" t="s">
        <v>575</v>
      </c>
      <c r="AL736" s="38"/>
      <c r="AM736" s="38" t="s">
        <v>575</v>
      </c>
      <c r="AN736" s="38" t="b">
        <f t="shared" si="638"/>
        <v>1</v>
      </c>
      <c r="AO736" s="42">
        <v>3671171.0</v>
      </c>
      <c r="AP736" s="215" t="b">
        <f t="shared" si="639"/>
        <v>1</v>
      </c>
      <c r="AQ736" s="211"/>
      <c r="AR736" s="216">
        <f t="shared" si="697"/>
        <v>0</v>
      </c>
      <c r="AS736" s="217">
        <f t="shared" si="698"/>
        <v>0</v>
      </c>
      <c r="AT736" s="218">
        <f t="shared" si="699"/>
        <v>0</v>
      </c>
      <c r="AU736" s="455" t="s">
        <v>1869</v>
      </c>
      <c r="AV736" s="46"/>
      <c r="AW736" s="46"/>
      <c r="AX736" s="46"/>
      <c r="AY736" s="46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35"/>
      <c r="BU736" s="35"/>
      <c r="BV736" s="56"/>
      <c r="BW736" s="56"/>
      <c r="BX736" s="56"/>
      <c r="BY736" s="56"/>
      <c r="BZ736" s="56"/>
      <c r="CA736" s="56"/>
      <c r="CB736" s="56"/>
      <c r="CC736" s="56"/>
      <c r="CD736" s="56"/>
    </row>
    <row r="737" ht="22.5" customHeight="1">
      <c r="A737" s="170">
        <f t="shared" si="12"/>
        <v>732</v>
      </c>
      <c r="B737" s="173" t="s">
        <v>3195</v>
      </c>
      <c r="C737" s="182" t="str">
        <f t="array" ref="C737">_xlfn.XLOOKUP(G737,DATABASE!$A$2:$A$806,DATABASE!$B$2:$B$806)</f>
        <v>Cabang Pare</v>
      </c>
      <c r="D737" s="184" t="str">
        <f t="array" ref="D737">_xlfn.XLOOKUP(G737,DATABASE!$A$2:$A$808,DATABASE!$C$2:$C$808)</f>
        <v>CABANG</v>
      </c>
      <c r="E737" s="184" t="s">
        <v>351</v>
      </c>
      <c r="F737" s="184" t="s">
        <v>243</v>
      </c>
      <c r="G737" s="184" t="s">
        <v>823</v>
      </c>
      <c r="H737" s="184">
        <v>202512.0</v>
      </c>
      <c r="I737" s="184" t="s">
        <v>575</v>
      </c>
      <c r="J737" s="182"/>
      <c r="K737" s="184"/>
      <c r="L737" s="294" t="s">
        <v>825</v>
      </c>
      <c r="M737" s="295" t="s">
        <v>2245</v>
      </c>
      <c r="N737" s="191"/>
      <c r="O737" s="192">
        <v>46.31999999999999</v>
      </c>
      <c r="P737" s="194"/>
      <c r="Q737" s="195">
        <f t="shared" ref="Q737:R737" si="842">(O737*24*3600*30/8)/100000</f>
        <v>150.0768</v>
      </c>
      <c r="R737" s="195">
        <f t="shared" si="842"/>
        <v>0</v>
      </c>
      <c r="S737" s="200">
        <v>0.0</v>
      </c>
      <c r="T737" s="201">
        <f t="shared" si="780"/>
        <v>1</v>
      </c>
      <c r="U737" s="201">
        <v>0.99</v>
      </c>
      <c r="V737" s="182">
        <v>720.0</v>
      </c>
      <c r="W737" s="182">
        <f t="shared" si="634"/>
        <v>0</v>
      </c>
      <c r="X737" s="203" t="s">
        <v>291</v>
      </c>
      <c r="Y737" s="204">
        <v>3671171.0</v>
      </c>
      <c r="Z737" s="182"/>
      <c r="AA737" s="182"/>
      <c r="AB737" s="182"/>
      <c r="AC737" s="182"/>
      <c r="AD737" s="182"/>
      <c r="AE737" s="206">
        <f t="shared" si="635"/>
        <v>3671171</v>
      </c>
      <c r="AF737" s="207">
        <f t="shared" si="636"/>
        <v>3671171</v>
      </c>
      <c r="AG737" s="207">
        <v>3671171.0</v>
      </c>
      <c r="AH737" s="184"/>
      <c r="AI737" s="184"/>
      <c r="AJ737" s="390" t="s">
        <v>823</v>
      </c>
      <c r="AK737" s="38" t="s">
        <v>575</v>
      </c>
      <c r="AL737" s="38"/>
      <c r="AM737" s="38" t="str">
        <f>VLOOKUP(AJ737,'[1]Master Jaringan Des 2025(792)'!$D$2:$E$795,2,0)</f>
        <v>#REF!</v>
      </c>
      <c r="AN737" s="38" t="str">
        <f t="shared" si="638"/>
        <v>#REF!</v>
      </c>
      <c r="AO737" s="42">
        <v>3671171.0</v>
      </c>
      <c r="AP737" s="215" t="b">
        <f t="shared" si="639"/>
        <v>1</v>
      </c>
      <c r="AQ737" s="211"/>
      <c r="AR737" s="216">
        <f t="shared" si="697"/>
        <v>0</v>
      </c>
      <c r="AS737" s="217">
        <f t="shared" si="698"/>
        <v>0</v>
      </c>
      <c r="AT737" s="218">
        <f t="shared" si="699"/>
        <v>0</v>
      </c>
      <c r="AU737" s="453"/>
      <c r="AV737" s="46"/>
      <c r="AW737" s="46"/>
      <c r="AX737" s="46"/>
      <c r="AY737" s="46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5"/>
      <c r="BU737" s="35"/>
      <c r="BV737" s="56"/>
      <c r="BW737" s="56"/>
      <c r="BX737" s="56"/>
      <c r="BY737" s="56"/>
      <c r="BZ737" s="56"/>
      <c r="CA737" s="56"/>
      <c r="CB737" s="56"/>
      <c r="CC737" s="56"/>
      <c r="CD737" s="56"/>
    </row>
    <row r="738" ht="22.5" customHeight="1">
      <c r="A738" s="170">
        <f t="shared" si="12"/>
        <v>733</v>
      </c>
      <c r="B738" s="173" t="s">
        <v>3195</v>
      </c>
      <c r="C738" s="182" t="str">
        <f t="array" ref="C738">_xlfn.XLOOKUP(G738,DATABASE!$A$2:$A$806,DATABASE!$B$2:$B$806)</f>
        <v>Capem Kandangan, Jl. Malang 35 Pare</v>
      </c>
      <c r="D738" s="184" t="str">
        <f t="array" ref="D738">_xlfn.XLOOKUP(G738,DATABASE!$A$2:$A$808,DATABASE!$C$2:$C$808)</f>
        <v>CAPEM</v>
      </c>
      <c r="E738" s="184" t="s">
        <v>351</v>
      </c>
      <c r="F738" s="184" t="s">
        <v>243</v>
      </c>
      <c r="G738" s="184" t="s">
        <v>1360</v>
      </c>
      <c r="H738" s="184">
        <v>202512.0</v>
      </c>
      <c r="I738" s="184" t="s">
        <v>753</v>
      </c>
      <c r="J738" s="182"/>
      <c r="K738" s="184"/>
      <c r="L738" s="294" t="s">
        <v>1362</v>
      </c>
      <c r="M738" s="303">
        <v>45022.0</v>
      </c>
      <c r="N738" s="191"/>
      <c r="O738" s="192">
        <v>26.77</v>
      </c>
      <c r="P738" s="194"/>
      <c r="Q738" s="195">
        <f t="shared" ref="Q738:R738" si="843">(O738*24*3600*30/8)/100000</f>
        <v>86.7348</v>
      </c>
      <c r="R738" s="195">
        <f t="shared" si="843"/>
        <v>0</v>
      </c>
      <c r="S738" s="200">
        <v>0.0</v>
      </c>
      <c r="T738" s="201">
        <f t="shared" si="780"/>
        <v>1</v>
      </c>
      <c r="U738" s="201">
        <v>0.99</v>
      </c>
      <c r="V738" s="182">
        <v>720.0</v>
      </c>
      <c r="W738" s="182">
        <f t="shared" si="634"/>
        <v>0</v>
      </c>
      <c r="X738" s="203" t="s">
        <v>291</v>
      </c>
      <c r="Y738" s="204">
        <v>2792792.0</v>
      </c>
      <c r="Z738" s="182"/>
      <c r="AA738" s="182"/>
      <c r="AB738" s="182"/>
      <c r="AC738" s="182"/>
      <c r="AD738" s="182"/>
      <c r="AE738" s="206">
        <f t="shared" si="635"/>
        <v>2792792</v>
      </c>
      <c r="AF738" s="207">
        <f t="shared" si="636"/>
        <v>2792792</v>
      </c>
      <c r="AG738" s="207">
        <v>2.7075669E7</v>
      </c>
      <c r="AH738" s="184"/>
      <c r="AI738" s="184"/>
      <c r="AJ738" s="390" t="s">
        <v>1360</v>
      </c>
      <c r="AK738" s="38" t="s">
        <v>753</v>
      </c>
      <c r="AL738" s="38"/>
      <c r="AM738" s="41" t="s">
        <v>753</v>
      </c>
      <c r="AN738" s="38" t="b">
        <f t="shared" si="638"/>
        <v>1</v>
      </c>
      <c r="AO738" s="42">
        <v>2792792.0</v>
      </c>
      <c r="AP738" s="215" t="b">
        <f t="shared" si="639"/>
        <v>1</v>
      </c>
      <c r="AQ738" s="211"/>
      <c r="AR738" s="216">
        <f t="shared" si="697"/>
        <v>0</v>
      </c>
      <c r="AS738" s="217">
        <f t="shared" si="698"/>
        <v>0</v>
      </c>
      <c r="AT738" s="218">
        <f t="shared" si="699"/>
        <v>0</v>
      </c>
      <c r="AU738" s="453"/>
      <c r="AV738" s="46"/>
      <c r="AW738" s="46"/>
      <c r="AX738" s="46"/>
      <c r="AY738" s="46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35"/>
      <c r="BU738" s="35"/>
      <c r="BV738" s="56"/>
      <c r="BW738" s="56"/>
      <c r="BX738" s="56"/>
      <c r="BY738" s="56"/>
      <c r="BZ738" s="56"/>
      <c r="CA738" s="56"/>
      <c r="CB738" s="56"/>
      <c r="CC738" s="56"/>
      <c r="CD738" s="56"/>
    </row>
    <row r="739" ht="22.5" customHeight="1">
      <c r="A739" s="170">
        <f t="shared" si="12"/>
        <v>734</v>
      </c>
      <c r="B739" s="173" t="s">
        <v>3195</v>
      </c>
      <c r="C739" s="182" t="str">
        <f t="array" ref="C739">_xlfn.XLOOKUP(G739,DATABASE!$A$2:$A$806,DATABASE!$B$2:$B$806)</f>
        <v>ATM RS. Amelia, Jl. Pahlawan, 25A</v>
      </c>
      <c r="D739" s="184" t="str">
        <f t="array" ref="D739">_xlfn.XLOOKUP(G739,DATABASE!$A$2:$A$808,DATABASE!$C$2:$C$808)</f>
        <v>ATM</v>
      </c>
      <c r="E739" s="184" t="s">
        <v>351</v>
      </c>
      <c r="F739" s="184" t="s">
        <v>243</v>
      </c>
      <c r="G739" s="184" t="s">
        <v>2104</v>
      </c>
      <c r="H739" s="184">
        <v>202512.0</v>
      </c>
      <c r="I739" s="184" t="s">
        <v>1258</v>
      </c>
      <c r="J739" s="536"/>
      <c r="K739" s="184"/>
      <c r="L739" s="294" t="s">
        <v>2106</v>
      </c>
      <c r="M739" s="295" t="s">
        <v>5087</v>
      </c>
      <c r="N739" s="191"/>
      <c r="O739" s="192">
        <v>7.33</v>
      </c>
      <c r="P739" s="194"/>
      <c r="Q739" s="195">
        <f t="shared" ref="Q739:R739" si="844">(O739*24*3600*30/8)/100000</f>
        <v>23.7492</v>
      </c>
      <c r="R739" s="195">
        <f t="shared" si="844"/>
        <v>0</v>
      </c>
      <c r="S739" s="200">
        <v>0.0</v>
      </c>
      <c r="T739" s="201">
        <f t="shared" si="780"/>
        <v>1</v>
      </c>
      <c r="U739" s="201">
        <v>0.99</v>
      </c>
      <c r="V739" s="182">
        <v>720.0</v>
      </c>
      <c r="W739" s="182">
        <f t="shared" si="634"/>
        <v>0</v>
      </c>
      <c r="X739" s="203" t="s">
        <v>291</v>
      </c>
      <c r="Y739" s="204">
        <v>1300000.0</v>
      </c>
      <c r="Z739" s="182"/>
      <c r="AA739" s="182"/>
      <c r="AB739" s="182"/>
      <c r="AC739" s="182"/>
      <c r="AD739" s="182"/>
      <c r="AE739" s="206">
        <f t="shared" si="635"/>
        <v>1300000</v>
      </c>
      <c r="AF739" s="207">
        <f t="shared" si="636"/>
        <v>1300000</v>
      </c>
      <c r="AG739" s="184"/>
      <c r="AH739" s="184"/>
      <c r="AI739" s="184"/>
      <c r="AJ739" s="390" t="s">
        <v>2104</v>
      </c>
      <c r="AK739" s="38" t="s">
        <v>1258</v>
      </c>
      <c r="AL739" s="38"/>
      <c r="AM739" s="38" t="str">
        <f>VLOOKUP(AJ739,'[1]Master Jaringan Des 2025(792)'!$D$2:$E$795,2,0)</f>
        <v>#REF!</v>
      </c>
      <c r="AN739" s="38" t="str">
        <f t="shared" si="638"/>
        <v>#REF!</v>
      </c>
      <c r="AO739" s="42">
        <v>1300000.0</v>
      </c>
      <c r="AP739" s="215" t="b">
        <f t="shared" si="639"/>
        <v>1</v>
      </c>
      <c r="AQ739" s="211"/>
      <c r="AR739" s="216">
        <f t="shared" si="697"/>
        <v>0</v>
      </c>
      <c r="AS739" s="217">
        <f t="shared" si="698"/>
        <v>0</v>
      </c>
      <c r="AT739" s="218">
        <f t="shared" si="699"/>
        <v>0</v>
      </c>
      <c r="AU739" s="453"/>
      <c r="AV739" s="46"/>
      <c r="AW739" s="46"/>
      <c r="AX739" s="46"/>
      <c r="AY739" s="46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35"/>
      <c r="BU739" s="35"/>
      <c r="BV739" s="56"/>
      <c r="BW739" s="56"/>
      <c r="BX739" s="56"/>
      <c r="BY739" s="56"/>
      <c r="BZ739" s="56"/>
      <c r="CA739" s="56"/>
      <c r="CB739" s="56"/>
      <c r="CC739" s="56"/>
      <c r="CD739" s="56"/>
    </row>
    <row r="740" ht="22.5" customHeight="1">
      <c r="A740" s="170">
        <f t="shared" si="12"/>
        <v>735</v>
      </c>
      <c r="B740" s="173" t="s">
        <v>3195</v>
      </c>
      <c r="C740" s="182" t="str">
        <f t="array" ref="C740">_xlfn.XLOOKUP(G740,DATABASE!$A$2:$A$806,DATABASE!$B$2:$B$806)</f>
        <v>Payment Point RSUD Swadana Pare, Kusuma Bangsa 1 Pare</v>
      </c>
      <c r="D740" s="184" t="str">
        <f t="array" ref="D740">_xlfn.XLOOKUP(G740,DATABASE!$A$2:$A$808,DATABASE!$C$2:$C$808)</f>
        <v>PAYMENT POINT</v>
      </c>
      <c r="E740" s="184" t="s">
        <v>351</v>
      </c>
      <c r="F740" s="184" t="s">
        <v>243</v>
      </c>
      <c r="G740" s="184" t="s">
        <v>1655</v>
      </c>
      <c r="H740" s="184">
        <v>202512.0</v>
      </c>
      <c r="I740" s="184" t="s">
        <v>461</v>
      </c>
      <c r="J740" s="182"/>
      <c r="K740" s="184"/>
      <c r="L740" s="294" t="s">
        <v>1657</v>
      </c>
      <c r="M740" s="295" t="s">
        <v>4186</v>
      </c>
      <c r="N740" s="191"/>
      <c r="O740" s="192">
        <v>1.60653</v>
      </c>
      <c r="P740" s="194"/>
      <c r="Q740" s="195">
        <f t="shared" ref="Q740:R740" si="845">(O740*24*3600*30/8)/100000</f>
        <v>5.2051572</v>
      </c>
      <c r="R740" s="195">
        <f t="shared" si="845"/>
        <v>0</v>
      </c>
      <c r="S740" s="200">
        <v>0.0</v>
      </c>
      <c r="T740" s="201">
        <f t="shared" si="780"/>
        <v>1</v>
      </c>
      <c r="U740" s="201">
        <v>0.99</v>
      </c>
      <c r="V740" s="182">
        <v>720.0</v>
      </c>
      <c r="W740" s="182">
        <f t="shared" si="634"/>
        <v>0</v>
      </c>
      <c r="X740" s="203" t="s">
        <v>291</v>
      </c>
      <c r="Y740" s="204">
        <v>2319819.0</v>
      </c>
      <c r="Z740" s="182"/>
      <c r="AA740" s="182"/>
      <c r="AB740" s="182"/>
      <c r="AC740" s="182"/>
      <c r="AD740" s="182"/>
      <c r="AE740" s="206">
        <f t="shared" si="635"/>
        <v>2319819</v>
      </c>
      <c r="AF740" s="207">
        <f t="shared" si="636"/>
        <v>2319819</v>
      </c>
      <c r="AG740" s="184"/>
      <c r="AH740" s="184"/>
      <c r="AI740" s="184"/>
      <c r="AJ740" s="390" t="s">
        <v>1655</v>
      </c>
      <c r="AK740" s="38" t="s">
        <v>461</v>
      </c>
      <c r="AL740" s="38"/>
      <c r="AM740" s="38" t="s">
        <v>461</v>
      </c>
      <c r="AN740" s="38" t="b">
        <f t="shared" si="638"/>
        <v>1</v>
      </c>
      <c r="AO740" s="42">
        <v>2319819.0</v>
      </c>
      <c r="AP740" s="215" t="b">
        <f t="shared" si="639"/>
        <v>1</v>
      </c>
      <c r="AQ740" s="211"/>
      <c r="AR740" s="216">
        <f t="shared" si="697"/>
        <v>0</v>
      </c>
      <c r="AS740" s="217">
        <f t="shared" si="698"/>
        <v>0</v>
      </c>
      <c r="AT740" s="218">
        <f t="shared" si="699"/>
        <v>0</v>
      </c>
      <c r="AU740" s="453"/>
      <c r="AV740" s="46"/>
      <c r="AW740" s="46"/>
      <c r="AX740" s="46"/>
      <c r="AY740" s="46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35"/>
      <c r="BU740" s="35"/>
      <c r="BV740" s="56"/>
      <c r="BW740" s="56"/>
      <c r="BX740" s="56"/>
      <c r="BY740" s="56"/>
      <c r="BZ740" s="56"/>
      <c r="CA740" s="56"/>
      <c r="CB740" s="56"/>
      <c r="CC740" s="56"/>
      <c r="CD740" s="56"/>
    </row>
    <row r="741" ht="22.5" customHeight="1">
      <c r="A741" s="170">
        <f t="shared" si="12"/>
        <v>736</v>
      </c>
      <c r="B741" s="173" t="s">
        <v>3195</v>
      </c>
      <c r="C741" s="182" t="str">
        <f t="array" ref="C741">_xlfn.XLOOKUP(G741,DATABASE!$A$2:$A$806,DATABASE!$B$2:$B$806)</f>
        <v>ATM KUD Subur Pare Kdr Jl.Raya Pare Kandangan KM7,Pare</v>
      </c>
      <c r="D741" s="184" t="str">
        <f t="array" ref="D741">_xlfn.XLOOKUP(G741,DATABASE!$A$2:$A$808,DATABASE!$C$2:$C$808)</f>
        <v>ATM</v>
      </c>
      <c r="E741" s="184" t="s">
        <v>351</v>
      </c>
      <c r="F741" s="184" t="s">
        <v>243</v>
      </c>
      <c r="G741" s="184" t="s">
        <v>2786</v>
      </c>
      <c r="H741" s="184">
        <v>202512.0</v>
      </c>
      <c r="I741" s="184" t="s">
        <v>1258</v>
      </c>
      <c r="J741" s="182"/>
      <c r="K741" s="184"/>
      <c r="L741" s="294" t="s">
        <v>2788</v>
      </c>
      <c r="M741" s="303">
        <v>43445.0</v>
      </c>
      <c r="N741" s="191"/>
      <c r="O741" s="192">
        <v>1.02351</v>
      </c>
      <c r="P741" s="194"/>
      <c r="Q741" s="195">
        <f t="shared" ref="Q741:R741" si="846">(O741*24*3600*30/8)/100000</f>
        <v>3.3161724</v>
      </c>
      <c r="R741" s="195">
        <f t="shared" si="846"/>
        <v>0</v>
      </c>
      <c r="S741" s="200">
        <v>0.0</v>
      </c>
      <c r="T741" s="201">
        <f t="shared" si="780"/>
        <v>1</v>
      </c>
      <c r="U741" s="201">
        <v>0.99</v>
      </c>
      <c r="V741" s="182">
        <v>720.0</v>
      </c>
      <c r="W741" s="182">
        <f t="shared" si="634"/>
        <v>0</v>
      </c>
      <c r="X741" s="203" t="s">
        <v>291</v>
      </c>
      <c r="Y741" s="204">
        <v>1300000.0</v>
      </c>
      <c r="Z741" s="182"/>
      <c r="AA741" s="182"/>
      <c r="AB741" s="182"/>
      <c r="AC741" s="182"/>
      <c r="AD741" s="182"/>
      <c r="AE741" s="206">
        <f t="shared" si="635"/>
        <v>1300000</v>
      </c>
      <c r="AF741" s="207">
        <f t="shared" si="636"/>
        <v>1300000</v>
      </c>
      <c r="AG741" s="184"/>
      <c r="AH741" s="184"/>
      <c r="AI741" s="184"/>
      <c r="AJ741" s="390" t="s">
        <v>2786</v>
      </c>
      <c r="AK741" s="38" t="s">
        <v>1258</v>
      </c>
      <c r="AL741" s="38"/>
      <c r="AM741" s="38" t="str">
        <f>VLOOKUP(AJ741,'[1]Master Jaringan Des 2025(792)'!$D$2:$E$795,2,0)</f>
        <v>#REF!</v>
      </c>
      <c r="AN741" s="38" t="str">
        <f t="shared" si="638"/>
        <v>#REF!</v>
      </c>
      <c r="AO741" s="42">
        <v>1300000.0</v>
      </c>
      <c r="AP741" s="215" t="b">
        <f t="shared" si="639"/>
        <v>1</v>
      </c>
      <c r="AQ741" s="211"/>
      <c r="AR741" s="216">
        <f t="shared" si="697"/>
        <v>0</v>
      </c>
      <c r="AS741" s="217">
        <f t="shared" si="698"/>
        <v>0</v>
      </c>
      <c r="AT741" s="218">
        <f t="shared" si="699"/>
        <v>0</v>
      </c>
      <c r="AU741" s="453"/>
      <c r="AV741" s="46"/>
      <c r="AW741" s="46"/>
      <c r="AX741" s="46"/>
      <c r="AY741" s="46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5"/>
      <c r="BU741" s="35"/>
      <c r="BV741" s="56"/>
      <c r="BW741" s="56"/>
      <c r="BX741" s="56"/>
      <c r="BY741" s="56"/>
      <c r="BZ741" s="56"/>
      <c r="CA741" s="56"/>
      <c r="CB741" s="56"/>
      <c r="CC741" s="56"/>
      <c r="CD741" s="56"/>
    </row>
    <row r="742" ht="22.5" customHeight="1">
      <c r="A742" s="170">
        <f t="shared" si="12"/>
        <v>737</v>
      </c>
      <c r="B742" s="173" t="s">
        <v>3195</v>
      </c>
      <c r="C742" s="182" t="str">
        <f t="array" ref="C742">_xlfn.XLOOKUP(G742,DATABASE!$A$2:$A$806,DATABASE!$B$2:$B$806)</f>
        <v>Kantor Kas Kunjang , Jl brigjen Katamso 100 RT01 RW01 Kediri</v>
      </c>
      <c r="D742" s="184" t="str">
        <f t="array" ref="D742">_xlfn.XLOOKUP(G742,DATABASE!$A$2:$A$808,DATABASE!$C$2:$C$808)</f>
        <v>KANTOR KAS</v>
      </c>
      <c r="E742" s="184" t="s">
        <v>351</v>
      </c>
      <c r="F742" s="184" t="s">
        <v>243</v>
      </c>
      <c r="G742" s="184" t="s">
        <v>1745</v>
      </c>
      <c r="H742" s="184">
        <v>202512.0</v>
      </c>
      <c r="I742" s="184" t="s">
        <v>461</v>
      </c>
      <c r="J742" s="182"/>
      <c r="K742" s="184"/>
      <c r="L742" s="294" t="s">
        <v>1747</v>
      </c>
      <c r="M742" s="295" t="s">
        <v>4186</v>
      </c>
      <c r="N742" s="191"/>
      <c r="O742" s="192">
        <v>2.46973</v>
      </c>
      <c r="P742" s="194"/>
      <c r="Q742" s="195">
        <f t="shared" ref="Q742:R742" si="847">(O742*24*3600*30/8)/100000</f>
        <v>8.0019252</v>
      </c>
      <c r="R742" s="195">
        <f t="shared" si="847"/>
        <v>0</v>
      </c>
      <c r="S742" s="200">
        <v>0.0</v>
      </c>
      <c r="T742" s="201">
        <f t="shared" si="780"/>
        <v>1</v>
      </c>
      <c r="U742" s="201">
        <v>0.99</v>
      </c>
      <c r="V742" s="182">
        <v>720.0</v>
      </c>
      <c r="W742" s="182">
        <f t="shared" si="634"/>
        <v>0</v>
      </c>
      <c r="X742" s="203" t="s">
        <v>291</v>
      </c>
      <c r="Y742" s="204">
        <v>2319819.0</v>
      </c>
      <c r="Z742" s="182"/>
      <c r="AA742" s="182"/>
      <c r="AB742" s="182"/>
      <c r="AC742" s="182"/>
      <c r="AD742" s="182"/>
      <c r="AE742" s="206">
        <f t="shared" si="635"/>
        <v>2319819</v>
      </c>
      <c r="AF742" s="207">
        <f t="shared" si="636"/>
        <v>2319819</v>
      </c>
      <c r="AG742" s="184"/>
      <c r="AH742" s="184"/>
      <c r="AI742" s="184"/>
      <c r="AJ742" s="390" t="s">
        <v>1745</v>
      </c>
      <c r="AK742" s="38" t="s">
        <v>461</v>
      </c>
      <c r="AL742" s="38"/>
      <c r="AM742" s="38" t="s">
        <v>461</v>
      </c>
      <c r="AN742" s="38" t="b">
        <f t="shared" si="638"/>
        <v>1</v>
      </c>
      <c r="AO742" s="42">
        <v>2319819.0</v>
      </c>
      <c r="AP742" s="215" t="b">
        <f t="shared" si="639"/>
        <v>1</v>
      </c>
      <c r="AQ742" s="211"/>
      <c r="AR742" s="216">
        <f t="shared" si="697"/>
        <v>0</v>
      </c>
      <c r="AS742" s="217">
        <f t="shared" si="698"/>
        <v>0</v>
      </c>
      <c r="AT742" s="218">
        <f t="shared" si="699"/>
        <v>0</v>
      </c>
      <c r="AU742" s="453"/>
      <c r="AV742" s="46"/>
      <c r="AW742" s="46"/>
      <c r="AX742" s="46"/>
      <c r="AY742" s="46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35"/>
      <c r="BU742" s="35"/>
      <c r="BV742" s="56"/>
      <c r="BW742" s="56"/>
      <c r="BX742" s="56"/>
      <c r="BY742" s="56"/>
      <c r="BZ742" s="56"/>
      <c r="CA742" s="56"/>
      <c r="CB742" s="56"/>
      <c r="CC742" s="56"/>
      <c r="CD742" s="56"/>
    </row>
    <row r="743" ht="22.5" customHeight="1">
      <c r="A743" s="170">
        <f t="shared" si="12"/>
        <v>738</v>
      </c>
      <c r="B743" s="173" t="s">
        <v>3195</v>
      </c>
      <c r="C743" s="182" t="str">
        <f t="array" ref="C743">_xlfn.XLOOKUP(G743,DATABASE!$A$2:$A$806,DATABASE!$B$2:$B$806)</f>
        <v>Payment Point Ploso klaten. Jl. Raya Pare Wates,Ds Pranggang,Kec Plosoklaten, Kab Kediri</v>
      </c>
      <c r="D743" s="184" t="str">
        <f t="array" ref="D743">_xlfn.XLOOKUP(G743,DATABASE!$A$2:$A$808,DATABASE!$C$2:$C$808)</f>
        <v>PAYMENT POINT</v>
      </c>
      <c r="E743" s="184" t="s">
        <v>351</v>
      </c>
      <c r="F743" s="184" t="s">
        <v>243</v>
      </c>
      <c r="G743" s="184" t="s">
        <v>2205</v>
      </c>
      <c r="H743" s="184">
        <v>202512.0</v>
      </c>
      <c r="I743" s="184" t="s">
        <v>461</v>
      </c>
      <c r="J743" s="182"/>
      <c r="K743" s="184"/>
      <c r="L743" s="294" t="s">
        <v>2207</v>
      </c>
      <c r="M743" s="295" t="s">
        <v>4186</v>
      </c>
      <c r="N743" s="191"/>
      <c r="O743" s="192">
        <v>3.24</v>
      </c>
      <c r="P743" s="194"/>
      <c r="Q743" s="195">
        <f t="shared" ref="Q743:R743" si="848">(O743*24*3600*30/8)/100000</f>
        <v>10.4976</v>
      </c>
      <c r="R743" s="195">
        <f t="shared" si="848"/>
        <v>0</v>
      </c>
      <c r="S743" s="200">
        <v>0.0</v>
      </c>
      <c r="T743" s="201">
        <f t="shared" si="780"/>
        <v>1</v>
      </c>
      <c r="U743" s="201">
        <v>0.99</v>
      </c>
      <c r="V743" s="182">
        <v>720.0</v>
      </c>
      <c r="W743" s="182">
        <f t="shared" si="634"/>
        <v>0</v>
      </c>
      <c r="X743" s="203" t="s">
        <v>291</v>
      </c>
      <c r="Y743" s="204">
        <v>2319819.0</v>
      </c>
      <c r="Z743" s="182"/>
      <c r="AA743" s="182"/>
      <c r="AB743" s="182"/>
      <c r="AC743" s="182"/>
      <c r="AD743" s="182"/>
      <c r="AE743" s="206">
        <f t="shared" si="635"/>
        <v>2319819</v>
      </c>
      <c r="AF743" s="207">
        <f t="shared" si="636"/>
        <v>2319819</v>
      </c>
      <c r="AG743" s="184"/>
      <c r="AH743" s="184"/>
      <c r="AI743" s="184"/>
      <c r="AJ743" s="390" t="s">
        <v>2205</v>
      </c>
      <c r="AK743" s="38" t="s">
        <v>461</v>
      </c>
      <c r="AL743" s="38"/>
      <c r="AM743" s="38" t="s">
        <v>461</v>
      </c>
      <c r="AN743" s="38" t="b">
        <f t="shared" si="638"/>
        <v>1</v>
      </c>
      <c r="AO743" s="42">
        <v>2319819.0</v>
      </c>
      <c r="AP743" s="215" t="b">
        <f t="shared" si="639"/>
        <v>1</v>
      </c>
      <c r="AQ743" s="211"/>
      <c r="AR743" s="216">
        <f t="shared" si="697"/>
        <v>0</v>
      </c>
      <c r="AS743" s="217">
        <f t="shared" si="698"/>
        <v>0</v>
      </c>
      <c r="AT743" s="218">
        <f t="shared" si="699"/>
        <v>0</v>
      </c>
      <c r="AU743" s="453"/>
      <c r="AV743" s="46"/>
      <c r="AW743" s="46"/>
      <c r="AX743" s="46"/>
      <c r="AY743" s="46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56"/>
      <c r="BW743" s="56"/>
      <c r="BX743" s="56"/>
      <c r="BY743" s="56"/>
      <c r="BZ743" s="56"/>
      <c r="CA743" s="56"/>
      <c r="CB743" s="56"/>
      <c r="CC743" s="56"/>
      <c r="CD743" s="56"/>
    </row>
    <row r="744" ht="22.5" customHeight="1">
      <c r="A744" s="170">
        <f t="shared" si="12"/>
        <v>739</v>
      </c>
      <c r="B744" s="173" t="s">
        <v>3195</v>
      </c>
      <c r="C744" s="182" t="str">
        <f t="array" ref="C744">_xlfn.XLOOKUP(G744,DATABASE!$A$2:$A$806,DATABASE!$B$2:$B$806)</f>
        <v>Payment Point Sistem Administrasi Manunggal Satu Atap Pare ,JL PAHLAWAN KUSUMA BANGSA NO 16 CANGKRING, PALEM KEC PARE KAB KEDIRI, KEDIRI,16</v>
      </c>
      <c r="D744" s="184" t="str">
        <f t="array" ref="D744">_xlfn.XLOOKUP(G744,DATABASE!$A$2:$A$808,DATABASE!$C$2:$C$808)</f>
        <v>PAYMENT POINT</v>
      </c>
      <c r="E744" s="184" t="s">
        <v>351</v>
      </c>
      <c r="F744" s="184" t="s">
        <v>243</v>
      </c>
      <c r="G744" s="184" t="s">
        <v>2386</v>
      </c>
      <c r="H744" s="184">
        <v>202512.0</v>
      </c>
      <c r="I744" s="184" t="s">
        <v>461</v>
      </c>
      <c r="J744" s="182"/>
      <c r="K744" s="184"/>
      <c r="L744" s="294" t="s">
        <v>2388</v>
      </c>
      <c r="M744" s="295" t="s">
        <v>5130</v>
      </c>
      <c r="N744" s="191"/>
      <c r="O744" s="192">
        <v>0.09963</v>
      </c>
      <c r="P744" s="194"/>
      <c r="Q744" s="195">
        <f t="shared" ref="Q744:R744" si="849">(O744*24*3600*30/8)/100000</f>
        <v>0.3228012</v>
      </c>
      <c r="R744" s="195">
        <f t="shared" si="849"/>
        <v>0</v>
      </c>
      <c r="S744" s="200">
        <v>0.0</v>
      </c>
      <c r="T744" s="201">
        <f t="shared" si="780"/>
        <v>1</v>
      </c>
      <c r="U744" s="201">
        <v>0.99</v>
      </c>
      <c r="V744" s="182">
        <v>720.0</v>
      </c>
      <c r="W744" s="182">
        <f t="shared" si="634"/>
        <v>0</v>
      </c>
      <c r="X744" s="203" t="s">
        <v>291</v>
      </c>
      <c r="Y744" s="204">
        <v>2319819.0</v>
      </c>
      <c r="Z744" s="182"/>
      <c r="AA744" s="182"/>
      <c r="AB744" s="182"/>
      <c r="AC744" s="182"/>
      <c r="AD744" s="182"/>
      <c r="AE744" s="206">
        <f t="shared" si="635"/>
        <v>2319819</v>
      </c>
      <c r="AF744" s="207">
        <f t="shared" si="636"/>
        <v>2319819</v>
      </c>
      <c r="AG744" s="184"/>
      <c r="AH744" s="184"/>
      <c r="AI744" s="184"/>
      <c r="AJ744" s="390" t="s">
        <v>2386</v>
      </c>
      <c r="AK744" s="38" t="s">
        <v>461</v>
      </c>
      <c r="AL744" s="38"/>
      <c r="AM744" s="38" t="str">
        <f>VLOOKUP(AJ744,'[1]Master Jaringan Des 2025(792)'!$D$2:$E$795,2,0)</f>
        <v>#REF!</v>
      </c>
      <c r="AN744" s="38" t="str">
        <f t="shared" si="638"/>
        <v>#REF!</v>
      </c>
      <c r="AO744" s="42">
        <v>2319819.0</v>
      </c>
      <c r="AP744" s="215" t="b">
        <f t="shared" si="639"/>
        <v>1</v>
      </c>
      <c r="AQ744" s="211"/>
      <c r="AR744" s="216">
        <f t="shared" si="697"/>
        <v>0</v>
      </c>
      <c r="AS744" s="217">
        <f t="shared" si="698"/>
        <v>0</v>
      </c>
      <c r="AT744" s="218">
        <f t="shared" si="699"/>
        <v>0</v>
      </c>
      <c r="AU744" s="453"/>
      <c r="AV744" s="46"/>
      <c r="AW744" s="46"/>
      <c r="AX744" s="46"/>
      <c r="AY744" s="46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35"/>
      <c r="BU744" s="35"/>
      <c r="BV744" s="56"/>
      <c r="BW744" s="56"/>
      <c r="BX744" s="56"/>
      <c r="BY744" s="56"/>
      <c r="BZ744" s="56"/>
      <c r="CA744" s="56"/>
      <c r="CB744" s="56"/>
      <c r="CC744" s="56"/>
      <c r="CD744" s="56"/>
    </row>
    <row r="745" ht="22.5" customHeight="1">
      <c r="A745" s="170">
        <f t="shared" si="12"/>
        <v>740</v>
      </c>
      <c r="B745" s="173" t="s">
        <v>3195</v>
      </c>
      <c r="C745" s="182" t="str">
        <f t="array" ref="C745">_xlfn.XLOOKUP(G745,DATABASE!$A$2:$A$806,DATABASE!$B$2:$B$806)</f>
        <v>Host To Host SP2D online Cab.Pare JL. Soekarno Hatta 01 Kab Kediri</v>
      </c>
      <c r="D745" s="184" t="str">
        <f t="array" ref="D745">_xlfn.XLOOKUP(G745,DATABASE!$A$2:$A$808,DATABASE!$C$2:$C$808)</f>
        <v>H2H</v>
      </c>
      <c r="E745" s="184" t="s">
        <v>351</v>
      </c>
      <c r="F745" s="184" t="s">
        <v>243</v>
      </c>
      <c r="G745" s="184" t="s">
        <v>2538</v>
      </c>
      <c r="H745" s="184">
        <v>202512.0</v>
      </c>
      <c r="I745" s="184" t="s">
        <v>461</v>
      </c>
      <c r="J745" s="182"/>
      <c r="K745" s="184"/>
      <c r="L745" s="294" t="s">
        <v>2540</v>
      </c>
      <c r="M745" s="295" t="s">
        <v>5141</v>
      </c>
      <c r="N745" s="191"/>
      <c r="O745" s="192">
        <v>1.52412</v>
      </c>
      <c r="P745" s="194"/>
      <c r="Q745" s="195">
        <f t="shared" ref="Q745:R745" si="850">(O745*24*3600*30/8)/100000</f>
        <v>4.9381488</v>
      </c>
      <c r="R745" s="195">
        <f t="shared" si="850"/>
        <v>0</v>
      </c>
      <c r="S745" s="200">
        <v>0.0</v>
      </c>
      <c r="T745" s="201">
        <f t="shared" si="780"/>
        <v>1</v>
      </c>
      <c r="U745" s="201">
        <v>0.99</v>
      </c>
      <c r="V745" s="182">
        <v>720.0</v>
      </c>
      <c r="W745" s="182">
        <f t="shared" si="634"/>
        <v>0</v>
      </c>
      <c r="X745" s="203" t="s">
        <v>291</v>
      </c>
      <c r="Y745" s="204">
        <v>2319819.0</v>
      </c>
      <c r="Z745" s="182"/>
      <c r="AA745" s="182"/>
      <c r="AB745" s="182"/>
      <c r="AC745" s="182"/>
      <c r="AD745" s="182"/>
      <c r="AE745" s="206">
        <f t="shared" si="635"/>
        <v>2319819</v>
      </c>
      <c r="AF745" s="207">
        <f t="shared" si="636"/>
        <v>2319819</v>
      </c>
      <c r="AG745" s="184"/>
      <c r="AH745" s="184"/>
      <c r="AI745" s="184"/>
      <c r="AJ745" s="390" t="s">
        <v>2538</v>
      </c>
      <c r="AK745" s="38" t="s">
        <v>461</v>
      </c>
      <c r="AL745" s="38"/>
      <c r="AM745" s="38" t="s">
        <v>461</v>
      </c>
      <c r="AN745" s="38" t="b">
        <f t="shared" si="638"/>
        <v>1</v>
      </c>
      <c r="AO745" s="42">
        <v>2319819.0</v>
      </c>
      <c r="AP745" s="215" t="b">
        <f t="shared" si="639"/>
        <v>1</v>
      </c>
      <c r="AQ745" s="211"/>
      <c r="AR745" s="216">
        <f t="shared" si="697"/>
        <v>0</v>
      </c>
      <c r="AS745" s="217">
        <f t="shared" si="698"/>
        <v>0</v>
      </c>
      <c r="AT745" s="218">
        <f t="shared" si="699"/>
        <v>0</v>
      </c>
      <c r="AU745" s="453"/>
      <c r="AV745" s="46"/>
      <c r="AW745" s="46"/>
      <c r="AX745" s="46"/>
      <c r="AY745" s="46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35"/>
      <c r="BU745" s="35"/>
      <c r="BV745" s="56"/>
      <c r="BW745" s="56"/>
      <c r="BX745" s="56"/>
      <c r="BY745" s="56"/>
      <c r="BZ745" s="56"/>
      <c r="CA745" s="56"/>
      <c r="CB745" s="56"/>
      <c r="CC745" s="56"/>
      <c r="CD745" s="56"/>
    </row>
    <row r="746" ht="22.5" customHeight="1">
      <c r="A746" s="170">
        <f t="shared" si="12"/>
        <v>741</v>
      </c>
      <c r="B746" s="173" t="s">
        <v>3195</v>
      </c>
      <c r="C746" s="182" t="str">
        <f t="array" ref="C746">_xlfn.XLOOKUP(G746,DATABASE!$A$2:$A$806,DATABASE!$B$2:$B$806)</f>
        <v>ATM Bogo Swalayan Diva, JL Kartini, Kediri</v>
      </c>
      <c r="D746" s="184" t="str">
        <f t="array" ref="D746">_xlfn.XLOOKUP(G746,DATABASE!$A$2:$A$808,DATABASE!$C$2:$C$808)</f>
        <v>ATM</v>
      </c>
      <c r="E746" s="184" t="s">
        <v>351</v>
      </c>
      <c r="F746" s="184" t="s">
        <v>243</v>
      </c>
      <c r="G746" s="184" t="s">
        <v>2621</v>
      </c>
      <c r="H746" s="184">
        <v>202512.0</v>
      </c>
      <c r="I746" s="184" t="s">
        <v>1258</v>
      </c>
      <c r="J746" s="182"/>
      <c r="K746" s="184"/>
      <c r="L746" s="294" t="s">
        <v>2623</v>
      </c>
      <c r="M746" s="295" t="s">
        <v>5152</v>
      </c>
      <c r="N746" s="191"/>
      <c r="O746" s="192">
        <v>1.00007</v>
      </c>
      <c r="P746" s="194"/>
      <c r="Q746" s="195">
        <f t="shared" ref="Q746:R746" si="851">(O746*24*3600*30/8)/100000</f>
        <v>3.2402268</v>
      </c>
      <c r="R746" s="195">
        <f t="shared" si="851"/>
        <v>0</v>
      </c>
      <c r="S746" s="200">
        <v>0.0</v>
      </c>
      <c r="T746" s="201">
        <f t="shared" si="780"/>
        <v>1</v>
      </c>
      <c r="U746" s="201">
        <v>0.99</v>
      </c>
      <c r="V746" s="182">
        <v>720.0</v>
      </c>
      <c r="W746" s="182">
        <f t="shared" si="634"/>
        <v>0</v>
      </c>
      <c r="X746" s="203" t="s">
        <v>291</v>
      </c>
      <c r="Y746" s="204">
        <v>1300000.0</v>
      </c>
      <c r="Z746" s="182"/>
      <c r="AA746" s="182"/>
      <c r="AB746" s="182"/>
      <c r="AC746" s="182"/>
      <c r="AD746" s="182"/>
      <c r="AE746" s="206">
        <f t="shared" si="635"/>
        <v>1300000</v>
      </c>
      <c r="AF746" s="207">
        <f t="shared" si="636"/>
        <v>1300000</v>
      </c>
      <c r="AG746" s="184"/>
      <c r="AH746" s="184"/>
      <c r="AI746" s="184"/>
      <c r="AJ746" s="390" t="s">
        <v>2621</v>
      </c>
      <c r="AK746" s="38" t="s">
        <v>1258</v>
      </c>
      <c r="AL746" s="38"/>
      <c r="AM746" s="41" t="s">
        <v>1258</v>
      </c>
      <c r="AN746" s="38" t="b">
        <f t="shared" si="638"/>
        <v>1</v>
      </c>
      <c r="AO746" s="42">
        <v>1300000.0</v>
      </c>
      <c r="AP746" s="215" t="b">
        <f t="shared" si="639"/>
        <v>1</v>
      </c>
      <c r="AQ746" s="211"/>
      <c r="AR746" s="216">
        <f t="shared" si="697"/>
        <v>0</v>
      </c>
      <c r="AS746" s="217">
        <f t="shared" si="698"/>
        <v>0</v>
      </c>
      <c r="AT746" s="218">
        <f t="shared" si="699"/>
        <v>0</v>
      </c>
      <c r="AU746" s="453"/>
      <c r="AV746" s="46"/>
      <c r="AW746" s="46"/>
      <c r="AX746" s="46"/>
      <c r="AY746" s="46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35"/>
      <c r="BU746" s="35"/>
      <c r="BV746" s="56"/>
      <c r="BW746" s="56"/>
      <c r="BX746" s="56"/>
      <c r="BY746" s="56"/>
      <c r="BZ746" s="56"/>
      <c r="CA746" s="56"/>
      <c r="CB746" s="56"/>
      <c r="CC746" s="56"/>
      <c r="CD746" s="56"/>
    </row>
    <row r="747" ht="22.5" customHeight="1">
      <c r="A747" s="170">
        <f t="shared" si="12"/>
        <v>742</v>
      </c>
      <c r="B747" s="173" t="s">
        <v>3195</v>
      </c>
      <c r="C747" s="182" t="str">
        <f t="array" ref="C747">_xlfn.XLOOKUP(G747,DATABASE!$A$2:$A$806,DATABASE!$B$2:$B$806)</f>
        <v>Capem Kepung, Jl. Harinjing Kepung Kediri</v>
      </c>
      <c r="D747" s="184" t="str">
        <f t="array" ref="D747">_xlfn.XLOOKUP(G747,DATABASE!$A$2:$A$808,DATABASE!$C$2:$C$808)</f>
        <v>CAPEM</v>
      </c>
      <c r="E747" s="184" t="s">
        <v>351</v>
      </c>
      <c r="F747" s="184" t="s">
        <v>243</v>
      </c>
      <c r="G747" s="184" t="s">
        <v>1394</v>
      </c>
      <c r="H747" s="184">
        <v>202512.0</v>
      </c>
      <c r="I747" s="184" t="s">
        <v>753</v>
      </c>
      <c r="J747" s="182"/>
      <c r="K747" s="184"/>
      <c r="L747" s="294" t="s">
        <v>1396</v>
      </c>
      <c r="M747" s="303">
        <v>42527.0</v>
      </c>
      <c r="N747" s="191"/>
      <c r="O747" s="192">
        <v>17.11</v>
      </c>
      <c r="P747" s="194"/>
      <c r="Q747" s="195">
        <f t="shared" ref="Q747:R747" si="852">(O747*24*3600*30/8)/100000</f>
        <v>55.4364</v>
      </c>
      <c r="R747" s="195">
        <f t="shared" si="852"/>
        <v>0</v>
      </c>
      <c r="S747" s="200">
        <v>0.0</v>
      </c>
      <c r="T747" s="201">
        <f t="shared" si="780"/>
        <v>1</v>
      </c>
      <c r="U747" s="201">
        <v>0.99</v>
      </c>
      <c r="V747" s="182">
        <v>720.0</v>
      </c>
      <c r="W747" s="182">
        <f t="shared" si="634"/>
        <v>0</v>
      </c>
      <c r="X747" s="203" t="s">
        <v>291</v>
      </c>
      <c r="Y747" s="204">
        <v>2792792.0</v>
      </c>
      <c r="Z747" s="182"/>
      <c r="AA747" s="182"/>
      <c r="AB747" s="182"/>
      <c r="AC747" s="182"/>
      <c r="AD747" s="182"/>
      <c r="AE747" s="206">
        <f t="shared" si="635"/>
        <v>2792792</v>
      </c>
      <c r="AF747" s="207">
        <f t="shared" si="636"/>
        <v>2792792</v>
      </c>
      <c r="AG747" s="184"/>
      <c r="AH747" s="184"/>
      <c r="AI747" s="184"/>
      <c r="AJ747" s="390" t="s">
        <v>1394</v>
      </c>
      <c r="AK747" s="38" t="s">
        <v>753</v>
      </c>
      <c r="AL747" s="38"/>
      <c r="AM747" s="38" t="str">
        <f>VLOOKUP(AJ747,'[1]Master Jaringan Des 2025(792)'!$D$2:$E$795,2,0)</f>
        <v>#REF!</v>
      </c>
      <c r="AN747" s="38" t="str">
        <f t="shared" si="638"/>
        <v>#REF!</v>
      </c>
      <c r="AO747" s="42">
        <v>2792792.0</v>
      </c>
      <c r="AP747" s="215" t="b">
        <f t="shared" si="639"/>
        <v>1</v>
      </c>
      <c r="AQ747" s="211"/>
      <c r="AR747" s="216">
        <f t="shared" si="697"/>
        <v>0</v>
      </c>
      <c r="AS747" s="217">
        <f t="shared" si="698"/>
        <v>0</v>
      </c>
      <c r="AT747" s="218">
        <f t="shared" si="699"/>
        <v>0</v>
      </c>
      <c r="AU747" s="453"/>
      <c r="AV747" s="46"/>
      <c r="AW747" s="46"/>
      <c r="AX747" s="46"/>
      <c r="AY747" s="46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35"/>
      <c r="BU747" s="35"/>
      <c r="BV747" s="56"/>
      <c r="BW747" s="56"/>
      <c r="BX747" s="56"/>
      <c r="BY747" s="56"/>
      <c r="BZ747" s="56"/>
      <c r="CA747" s="56"/>
      <c r="CB747" s="56"/>
      <c r="CC747" s="56"/>
      <c r="CD747" s="56"/>
    </row>
    <row r="748" ht="22.5" customHeight="1">
      <c r="A748" s="170">
        <f t="shared" si="12"/>
        <v>743</v>
      </c>
      <c r="B748" s="173" t="s">
        <v>3195</v>
      </c>
      <c r="C748" s="182" t="str">
        <f t="array" ref="C748">_xlfn.XLOOKUP(G748,DATABASE!$A$2:$A$806,DATABASE!$B$2:$B$806)</f>
        <v>Kantor Fungsional Pemkab Kediri JL. Soerkarno Hatta No.1 Kediri</v>
      </c>
      <c r="D748" s="184" t="str">
        <f t="array" ref="D748">_xlfn.XLOOKUP(G748,DATABASE!$A$2:$A$808,DATABASE!$C$2:$C$808)</f>
        <v>KANTOR FUNGSIONAL</v>
      </c>
      <c r="E748" s="184" t="s">
        <v>351</v>
      </c>
      <c r="F748" s="184" t="s">
        <v>243</v>
      </c>
      <c r="G748" s="184" t="s">
        <v>402</v>
      </c>
      <c r="H748" s="184">
        <v>202512.0</v>
      </c>
      <c r="I748" s="184" t="s">
        <v>461</v>
      </c>
      <c r="J748" s="182"/>
      <c r="K748" s="184"/>
      <c r="L748" s="294" t="s">
        <v>404</v>
      </c>
      <c r="M748" s="303">
        <v>45271.0</v>
      </c>
      <c r="N748" s="191"/>
      <c r="O748" s="192">
        <v>1.59387</v>
      </c>
      <c r="P748" s="194"/>
      <c r="Q748" s="195">
        <f t="shared" ref="Q748:R748" si="853">(O748*24*3600*30/8)/100000</f>
        <v>5.1641388</v>
      </c>
      <c r="R748" s="195">
        <f t="shared" si="853"/>
        <v>0</v>
      </c>
      <c r="S748" s="200">
        <v>0.0</v>
      </c>
      <c r="T748" s="201">
        <f t="shared" si="780"/>
        <v>1</v>
      </c>
      <c r="U748" s="201">
        <v>0.99</v>
      </c>
      <c r="V748" s="182">
        <v>720.0</v>
      </c>
      <c r="W748" s="182">
        <f t="shared" si="634"/>
        <v>0</v>
      </c>
      <c r="X748" s="203" t="s">
        <v>291</v>
      </c>
      <c r="Y748" s="204">
        <v>2319819.0</v>
      </c>
      <c r="Z748" s="182"/>
      <c r="AA748" s="182"/>
      <c r="AB748" s="182"/>
      <c r="AC748" s="182"/>
      <c r="AD748" s="182"/>
      <c r="AE748" s="206">
        <f t="shared" si="635"/>
        <v>2319819</v>
      </c>
      <c r="AF748" s="207">
        <f t="shared" si="636"/>
        <v>2319819</v>
      </c>
      <c r="AG748" s="184"/>
      <c r="AH748" s="184"/>
      <c r="AI748" s="184"/>
      <c r="AJ748" s="390" t="s">
        <v>402</v>
      </c>
      <c r="AK748" s="38" t="s">
        <v>461</v>
      </c>
      <c r="AL748" s="38"/>
      <c r="AM748" s="38" t="s">
        <v>461</v>
      </c>
      <c r="AN748" s="38" t="b">
        <f t="shared" si="638"/>
        <v>1</v>
      </c>
      <c r="AO748" s="42">
        <v>2319819.0</v>
      </c>
      <c r="AP748" s="215" t="b">
        <f t="shared" si="639"/>
        <v>1</v>
      </c>
      <c r="AQ748" s="211"/>
      <c r="AR748" s="216">
        <f t="shared" si="697"/>
        <v>0</v>
      </c>
      <c r="AS748" s="217">
        <f t="shared" si="698"/>
        <v>0</v>
      </c>
      <c r="AT748" s="218">
        <f t="shared" si="699"/>
        <v>0</v>
      </c>
      <c r="AU748" s="453"/>
      <c r="AV748" s="46"/>
      <c r="AW748" s="46"/>
      <c r="AX748" s="46"/>
      <c r="AY748" s="46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35"/>
      <c r="BU748" s="35"/>
      <c r="BV748" s="56"/>
      <c r="BW748" s="56"/>
      <c r="BX748" s="56"/>
      <c r="BY748" s="56"/>
      <c r="BZ748" s="56"/>
      <c r="CA748" s="56"/>
      <c r="CB748" s="56"/>
      <c r="CC748" s="56"/>
      <c r="CD748" s="56"/>
    </row>
    <row r="749" ht="22.5" customHeight="1">
      <c r="A749" s="170">
        <f t="shared" si="12"/>
        <v>744</v>
      </c>
      <c r="B749" s="173" t="s">
        <v>3199</v>
      </c>
      <c r="C749" s="182" t="str">
        <f t="array" ref="C749">_xlfn.XLOOKUP(G749,DATABASE!$A$2:$A$806,DATABASE!$B$2:$B$806)</f>
        <v>Cabang Hr. Muhammad, Jl. HR. Muhammad No. 29, Surabaya</v>
      </c>
      <c r="D749" s="184" t="str">
        <f t="array" ref="D749">_xlfn.XLOOKUP(G749,DATABASE!$A$2:$A$808,DATABASE!$C$2:$C$808)</f>
        <v>CABANG</v>
      </c>
      <c r="E749" s="184" t="s">
        <v>351</v>
      </c>
      <c r="F749" s="184" t="s">
        <v>243</v>
      </c>
      <c r="G749" s="184" t="s">
        <v>982</v>
      </c>
      <c r="H749" s="184">
        <v>202512.0</v>
      </c>
      <c r="I749" s="184" t="s">
        <v>575</v>
      </c>
      <c r="J749" s="182"/>
      <c r="K749" s="184"/>
      <c r="L749" s="294" t="s">
        <v>984</v>
      </c>
      <c r="M749" s="295" t="s">
        <v>5174</v>
      </c>
      <c r="N749" s="191"/>
      <c r="O749" s="192">
        <v>61.41</v>
      </c>
      <c r="P749" s="194"/>
      <c r="Q749" s="195">
        <f t="shared" ref="Q749:R749" si="854">(O749*24*3600*30/8)/100000</f>
        <v>198.9684</v>
      </c>
      <c r="R749" s="195">
        <f t="shared" si="854"/>
        <v>0</v>
      </c>
      <c r="S749" s="200">
        <v>0.0</v>
      </c>
      <c r="T749" s="201">
        <f t="shared" si="780"/>
        <v>1</v>
      </c>
      <c r="U749" s="201">
        <v>0.99</v>
      </c>
      <c r="V749" s="182">
        <v>720.0</v>
      </c>
      <c r="W749" s="182">
        <f t="shared" si="634"/>
        <v>0</v>
      </c>
      <c r="X749" s="203" t="s">
        <v>291</v>
      </c>
      <c r="Y749" s="204">
        <v>3671171.0</v>
      </c>
      <c r="Z749" s="182"/>
      <c r="AA749" s="182"/>
      <c r="AB749" s="182"/>
      <c r="AC749" s="182"/>
      <c r="AD749" s="182"/>
      <c r="AE749" s="206">
        <f t="shared" si="635"/>
        <v>3671171</v>
      </c>
      <c r="AF749" s="207">
        <f t="shared" si="636"/>
        <v>3671171</v>
      </c>
      <c r="AG749" s="184"/>
      <c r="AH749" s="184"/>
      <c r="AI749" s="184"/>
      <c r="AJ749" s="390" t="s">
        <v>982</v>
      </c>
      <c r="AK749" s="38" t="s">
        <v>575</v>
      </c>
      <c r="AL749" s="38"/>
      <c r="AM749" s="38" t="str">
        <f>VLOOKUP(AJ749,'[1]Master Jaringan Des 2025(792)'!$D$2:$E$795,2,0)</f>
        <v>#REF!</v>
      </c>
      <c r="AN749" s="38" t="str">
        <f t="shared" si="638"/>
        <v>#REF!</v>
      </c>
      <c r="AO749" s="42">
        <v>3671171.0</v>
      </c>
      <c r="AP749" s="215" t="b">
        <f t="shared" si="639"/>
        <v>1</v>
      </c>
      <c r="AQ749" s="211"/>
      <c r="AR749" s="216">
        <f t="shared" si="697"/>
        <v>0</v>
      </c>
      <c r="AS749" s="217">
        <f t="shared" si="698"/>
        <v>0</v>
      </c>
      <c r="AT749" s="218">
        <f t="shared" si="699"/>
        <v>0</v>
      </c>
      <c r="AU749" s="453"/>
      <c r="AV749" s="46"/>
      <c r="AW749" s="46"/>
      <c r="AX749" s="46"/>
      <c r="AY749" s="46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35"/>
      <c r="BU749" s="35"/>
      <c r="BV749" s="56"/>
      <c r="BW749" s="56"/>
      <c r="BX749" s="56"/>
      <c r="BY749" s="56"/>
      <c r="BZ749" s="56"/>
      <c r="CA749" s="56"/>
      <c r="CB749" s="56"/>
      <c r="CC749" s="56"/>
      <c r="CD749" s="56"/>
    </row>
    <row r="750" ht="22.5" customHeight="1">
      <c r="A750" s="170">
        <f t="shared" si="12"/>
        <v>745</v>
      </c>
      <c r="B750" s="173" t="s">
        <v>3199</v>
      </c>
      <c r="C750" s="182" t="str">
        <f t="array" ref="C750">_xlfn.XLOOKUP(G750,DATABASE!$A$2:$A$806,DATABASE!$B$2:$B$806)</f>
        <v>Kantor Kas Lontar, Jl. Raya Lontar 295 A Surabaya</v>
      </c>
      <c r="D750" s="184" t="str">
        <f t="array" ref="D750">_xlfn.XLOOKUP(G750,DATABASE!$A$2:$A$808,DATABASE!$C$2:$C$808)</f>
        <v>KANTOR KAS</v>
      </c>
      <c r="E750" s="184" t="s">
        <v>351</v>
      </c>
      <c r="F750" s="184" t="s">
        <v>243</v>
      </c>
      <c r="G750" s="184" t="s">
        <v>2080</v>
      </c>
      <c r="H750" s="184">
        <v>202512.0</v>
      </c>
      <c r="I750" s="184" t="s">
        <v>1258</v>
      </c>
      <c r="J750" s="182"/>
      <c r="K750" s="184"/>
      <c r="L750" s="294" t="s">
        <v>2082</v>
      </c>
      <c r="M750" s="295" t="s">
        <v>1658</v>
      </c>
      <c r="N750" s="191"/>
      <c r="O750" s="192">
        <v>7.82</v>
      </c>
      <c r="P750" s="194"/>
      <c r="Q750" s="195">
        <f t="shared" ref="Q750:R750" si="855">(O750*24*3600*30/8)/100000</f>
        <v>25.3368</v>
      </c>
      <c r="R750" s="195">
        <f t="shared" si="855"/>
        <v>0</v>
      </c>
      <c r="S750" s="200">
        <v>0.0</v>
      </c>
      <c r="T750" s="201">
        <f t="shared" si="780"/>
        <v>1</v>
      </c>
      <c r="U750" s="201">
        <v>0.99</v>
      </c>
      <c r="V750" s="182">
        <v>720.0</v>
      </c>
      <c r="W750" s="182">
        <f t="shared" si="634"/>
        <v>0</v>
      </c>
      <c r="X750" s="203" t="s">
        <v>291</v>
      </c>
      <c r="Y750" s="204">
        <v>2319819.0</v>
      </c>
      <c r="Z750" s="182"/>
      <c r="AA750" s="182"/>
      <c r="AB750" s="182"/>
      <c r="AC750" s="182"/>
      <c r="AD750" s="182"/>
      <c r="AE750" s="206">
        <f t="shared" si="635"/>
        <v>2319819</v>
      </c>
      <c r="AF750" s="207">
        <f t="shared" si="636"/>
        <v>2319819</v>
      </c>
      <c r="AG750" s="207">
        <v>2.1062158E7</v>
      </c>
      <c r="AH750" s="184"/>
      <c r="AI750" s="184"/>
      <c r="AJ750" s="390" t="s">
        <v>2080</v>
      </c>
      <c r="AK750" s="38" t="s">
        <v>461</v>
      </c>
      <c r="AL750" s="38"/>
      <c r="AM750" s="38" t="s">
        <v>461</v>
      </c>
      <c r="AN750" s="38" t="b">
        <f t="shared" si="638"/>
        <v>1</v>
      </c>
      <c r="AO750" s="42">
        <v>2319819.0</v>
      </c>
      <c r="AP750" s="215" t="b">
        <f t="shared" si="639"/>
        <v>1</v>
      </c>
      <c r="AQ750" s="211"/>
      <c r="AR750" s="216">
        <f t="shared" si="697"/>
        <v>0</v>
      </c>
      <c r="AS750" s="217">
        <f t="shared" si="698"/>
        <v>0</v>
      </c>
      <c r="AT750" s="218">
        <f t="shared" si="699"/>
        <v>0</v>
      </c>
      <c r="AU750" s="453"/>
      <c r="AV750" s="46"/>
      <c r="AW750" s="46"/>
      <c r="AX750" s="46"/>
      <c r="AY750" s="46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5"/>
      <c r="BU750" s="35"/>
      <c r="BV750" s="56"/>
      <c r="BW750" s="56"/>
      <c r="BX750" s="56"/>
      <c r="BY750" s="56"/>
      <c r="BZ750" s="56"/>
      <c r="CA750" s="56"/>
      <c r="CB750" s="56"/>
      <c r="CC750" s="56"/>
      <c r="CD750" s="56"/>
    </row>
    <row r="751" ht="22.5" customHeight="1">
      <c r="A751" s="170">
        <f t="shared" si="12"/>
        <v>746</v>
      </c>
      <c r="B751" s="173" t="s">
        <v>3199</v>
      </c>
      <c r="C751" s="182" t="str">
        <f t="array" ref="C751">_xlfn.XLOOKUP(G751,DATABASE!$A$2:$A$806,DATABASE!$B$2:$B$806)</f>
        <v>Capem Wiyung,Jl. Raya Menganti Wiyung, Ruko Taman Pondok Indah A38, Wiyung, Surabaya</v>
      </c>
      <c r="D751" s="184" t="str">
        <f t="array" ref="D751">_xlfn.XLOOKUP(G751,DATABASE!$A$2:$A$808,DATABASE!$C$2:$C$808)</f>
        <v>CAPEM</v>
      </c>
      <c r="E751" s="184" t="s">
        <v>351</v>
      </c>
      <c r="F751" s="184" t="s">
        <v>243</v>
      </c>
      <c r="G751" s="184" t="s">
        <v>860</v>
      </c>
      <c r="H751" s="184">
        <v>202512.0</v>
      </c>
      <c r="I751" s="184" t="s">
        <v>753</v>
      </c>
      <c r="J751" s="182"/>
      <c r="K751" s="184"/>
      <c r="L751" s="294" t="s">
        <v>862</v>
      </c>
      <c r="M751" s="303">
        <v>42156.0</v>
      </c>
      <c r="N751" s="191"/>
      <c r="O751" s="192">
        <v>25.33</v>
      </c>
      <c r="P751" s="194"/>
      <c r="Q751" s="195">
        <f t="shared" ref="Q751:R751" si="856">(O751*24*3600*30/8)/100000</f>
        <v>82.0692</v>
      </c>
      <c r="R751" s="195">
        <f t="shared" si="856"/>
        <v>0</v>
      </c>
      <c r="S751" s="200">
        <v>0.0</v>
      </c>
      <c r="T751" s="201">
        <f t="shared" si="780"/>
        <v>1</v>
      </c>
      <c r="U751" s="201">
        <v>0.99</v>
      </c>
      <c r="V751" s="182">
        <v>720.0</v>
      </c>
      <c r="W751" s="182">
        <f t="shared" si="634"/>
        <v>0</v>
      </c>
      <c r="X751" s="203" t="s">
        <v>291</v>
      </c>
      <c r="Y751" s="204">
        <v>2792792.0</v>
      </c>
      <c r="Z751" s="182"/>
      <c r="AA751" s="182"/>
      <c r="AB751" s="182"/>
      <c r="AC751" s="182"/>
      <c r="AD751" s="182"/>
      <c r="AE751" s="206">
        <f t="shared" si="635"/>
        <v>2792792</v>
      </c>
      <c r="AF751" s="207">
        <f t="shared" si="636"/>
        <v>2792792</v>
      </c>
      <c r="AG751" s="184"/>
      <c r="AH751" s="184"/>
      <c r="AI751" s="184"/>
      <c r="AJ751" s="390" t="s">
        <v>860</v>
      </c>
      <c r="AK751" s="38" t="s">
        <v>753</v>
      </c>
      <c r="AL751" s="38"/>
      <c r="AM751" s="38" t="str">
        <f t="shared" ref="AM751:AM753" si="858">VLOOKUP(AJ751,'[1]Master Jaringan Des 2025(792)'!$D$2:$E$795,2,0)</f>
        <v>#REF!</v>
      </c>
      <c r="AN751" s="38" t="str">
        <f t="shared" si="638"/>
        <v>#REF!</v>
      </c>
      <c r="AO751" s="42">
        <v>2792792.0</v>
      </c>
      <c r="AP751" s="215" t="b">
        <f t="shared" si="639"/>
        <v>1</v>
      </c>
      <c r="AQ751" s="211"/>
      <c r="AR751" s="216">
        <f t="shared" si="697"/>
        <v>0</v>
      </c>
      <c r="AS751" s="217">
        <f t="shared" si="698"/>
        <v>0</v>
      </c>
      <c r="AT751" s="218">
        <f t="shared" si="699"/>
        <v>0</v>
      </c>
      <c r="AU751" s="453"/>
      <c r="AV751" s="46"/>
      <c r="AW751" s="46"/>
      <c r="AX751" s="46"/>
      <c r="AY751" s="46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56"/>
      <c r="BW751" s="56"/>
      <c r="BX751" s="56"/>
      <c r="BY751" s="56"/>
      <c r="BZ751" s="56"/>
      <c r="CA751" s="56"/>
      <c r="CB751" s="56"/>
      <c r="CC751" s="56"/>
      <c r="CD751" s="56"/>
    </row>
    <row r="752" ht="22.5" customHeight="1">
      <c r="A752" s="170">
        <f t="shared" si="12"/>
        <v>747</v>
      </c>
      <c r="B752" s="173" t="s">
        <v>3199</v>
      </c>
      <c r="C752" s="182" t="str">
        <f t="array" ref="C752">_xlfn.XLOOKUP(G752,DATABASE!$A$2:$A$806,DATABASE!$B$2:$B$806)</f>
        <v>Capem Lidah Kulon, Jl Raya Manganti Lidah Kulon No 14 Sby</v>
      </c>
      <c r="D752" s="184" t="str">
        <f t="array" ref="D752">_xlfn.XLOOKUP(G752,DATABASE!$A$2:$A$808,DATABASE!$C$2:$C$808)</f>
        <v>CAPEM</v>
      </c>
      <c r="E752" s="184" t="s">
        <v>351</v>
      </c>
      <c r="F752" s="184" t="s">
        <v>243</v>
      </c>
      <c r="G752" s="184" t="s">
        <v>1277</v>
      </c>
      <c r="H752" s="184">
        <v>202512.0</v>
      </c>
      <c r="I752" s="184" t="s">
        <v>753</v>
      </c>
      <c r="J752" s="182"/>
      <c r="K752" s="184"/>
      <c r="L752" s="294" t="s">
        <v>1279</v>
      </c>
      <c r="M752" s="295" t="s">
        <v>1609</v>
      </c>
      <c r="N752" s="191"/>
      <c r="O752" s="192">
        <v>21.91</v>
      </c>
      <c r="P752" s="194"/>
      <c r="Q752" s="195">
        <f t="shared" ref="Q752:R752" si="857">(O752*24*3600*30/8)/100000</f>
        <v>70.9884</v>
      </c>
      <c r="R752" s="195">
        <f t="shared" si="857"/>
        <v>0</v>
      </c>
      <c r="S752" s="200">
        <v>0.0</v>
      </c>
      <c r="T752" s="201">
        <f t="shared" si="780"/>
        <v>1</v>
      </c>
      <c r="U752" s="201">
        <v>0.99</v>
      </c>
      <c r="V752" s="182">
        <v>720.0</v>
      </c>
      <c r="W752" s="182">
        <f t="shared" si="634"/>
        <v>0</v>
      </c>
      <c r="X752" s="203" t="s">
        <v>291</v>
      </c>
      <c r="Y752" s="204">
        <v>2792792.0</v>
      </c>
      <c r="Z752" s="182"/>
      <c r="AA752" s="182"/>
      <c r="AB752" s="182"/>
      <c r="AC752" s="182"/>
      <c r="AD752" s="182"/>
      <c r="AE752" s="206">
        <f t="shared" si="635"/>
        <v>2792792</v>
      </c>
      <c r="AF752" s="207">
        <f t="shared" si="636"/>
        <v>2792792</v>
      </c>
      <c r="AG752" s="184"/>
      <c r="AH752" s="184"/>
      <c r="AI752" s="184"/>
      <c r="AJ752" s="390" t="s">
        <v>1277</v>
      </c>
      <c r="AK752" s="38" t="s">
        <v>753</v>
      </c>
      <c r="AL752" s="38"/>
      <c r="AM752" s="38" t="str">
        <f t="shared" si="858"/>
        <v>#REF!</v>
      </c>
      <c r="AN752" s="38" t="str">
        <f t="shared" si="638"/>
        <v>#REF!</v>
      </c>
      <c r="AO752" s="42">
        <v>2792792.0</v>
      </c>
      <c r="AP752" s="215" t="b">
        <f t="shared" si="639"/>
        <v>1</v>
      </c>
      <c r="AQ752" s="211"/>
      <c r="AR752" s="216">
        <f t="shared" si="697"/>
        <v>0</v>
      </c>
      <c r="AS752" s="217">
        <f t="shared" si="698"/>
        <v>0</v>
      </c>
      <c r="AT752" s="218">
        <f t="shared" si="699"/>
        <v>0</v>
      </c>
      <c r="AU752" s="453"/>
      <c r="AV752" s="46"/>
      <c r="AW752" s="46"/>
      <c r="AX752" s="46"/>
      <c r="AY752" s="46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35"/>
      <c r="BU752" s="35"/>
      <c r="BV752" s="56"/>
      <c r="BW752" s="56"/>
      <c r="BX752" s="56"/>
      <c r="BY752" s="56"/>
      <c r="BZ752" s="56"/>
      <c r="CA752" s="56"/>
      <c r="CB752" s="56"/>
      <c r="CC752" s="56"/>
      <c r="CD752" s="56"/>
    </row>
    <row r="753" ht="22.5" customHeight="1">
      <c r="A753" s="170">
        <f t="shared" si="12"/>
        <v>748</v>
      </c>
      <c r="B753" s="173" t="s">
        <v>3199</v>
      </c>
      <c r="C753" s="182" t="str">
        <f t="array" ref="C753">_xlfn.XLOOKUP(G753,DATABASE!$A$2:$A$806,DATABASE!$B$2:$B$806)</f>
        <v>Capem Benowo, Jl. Sememi Indah Blok 1 / 9 Surabaya</v>
      </c>
      <c r="D753" s="184" t="str">
        <f t="array" ref="D753">_xlfn.XLOOKUP(G753,DATABASE!$A$2:$A$808,DATABASE!$C$2:$C$808)</f>
        <v>CAPEM</v>
      </c>
      <c r="E753" s="184" t="s">
        <v>351</v>
      </c>
      <c r="F753" s="184" t="s">
        <v>243</v>
      </c>
      <c r="G753" s="184" t="s">
        <v>1013</v>
      </c>
      <c r="H753" s="184">
        <v>202512.0</v>
      </c>
      <c r="I753" s="184" t="s">
        <v>753</v>
      </c>
      <c r="J753" s="182"/>
      <c r="K753" s="184"/>
      <c r="L753" s="294" t="s">
        <v>1015</v>
      </c>
      <c r="M753" s="295" t="s">
        <v>5181</v>
      </c>
      <c r="N753" s="191"/>
      <c r="O753" s="192">
        <v>19.55</v>
      </c>
      <c r="P753" s="194"/>
      <c r="Q753" s="195">
        <f t="shared" ref="Q753:R753" si="859">(O753*24*3600*30/8)/100000</f>
        <v>63.342</v>
      </c>
      <c r="R753" s="195">
        <f t="shared" si="859"/>
        <v>0</v>
      </c>
      <c r="S753" s="200">
        <v>0.0</v>
      </c>
      <c r="T753" s="201">
        <f t="shared" si="780"/>
        <v>1</v>
      </c>
      <c r="U753" s="201">
        <v>0.99</v>
      </c>
      <c r="V753" s="182">
        <v>720.0</v>
      </c>
      <c r="W753" s="182">
        <f t="shared" si="634"/>
        <v>0</v>
      </c>
      <c r="X753" s="203" t="s">
        <v>291</v>
      </c>
      <c r="Y753" s="204">
        <v>2792792.0</v>
      </c>
      <c r="Z753" s="182"/>
      <c r="AA753" s="182"/>
      <c r="AB753" s="182"/>
      <c r="AC753" s="182"/>
      <c r="AD753" s="182"/>
      <c r="AE753" s="206">
        <f t="shared" si="635"/>
        <v>2792792</v>
      </c>
      <c r="AF753" s="207">
        <f t="shared" si="636"/>
        <v>2792792</v>
      </c>
      <c r="AG753" s="184"/>
      <c r="AH753" s="184"/>
      <c r="AI753" s="184"/>
      <c r="AJ753" s="390" t="s">
        <v>1013</v>
      </c>
      <c r="AK753" s="38" t="s">
        <v>753</v>
      </c>
      <c r="AL753" s="38"/>
      <c r="AM753" s="38" t="str">
        <f t="shared" si="858"/>
        <v>#REF!</v>
      </c>
      <c r="AN753" s="38" t="str">
        <f t="shared" si="638"/>
        <v>#REF!</v>
      </c>
      <c r="AO753" s="42">
        <v>2792792.0</v>
      </c>
      <c r="AP753" s="215" t="b">
        <f t="shared" si="639"/>
        <v>1</v>
      </c>
      <c r="AQ753" s="211"/>
      <c r="AR753" s="216">
        <f t="shared" si="697"/>
        <v>0</v>
      </c>
      <c r="AS753" s="217">
        <f t="shared" si="698"/>
        <v>0</v>
      </c>
      <c r="AT753" s="218">
        <f t="shared" si="699"/>
        <v>0</v>
      </c>
      <c r="AU753" s="453"/>
      <c r="AV753" s="46"/>
      <c r="AW753" s="46"/>
      <c r="AX753" s="46"/>
      <c r="AY753" s="46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5"/>
      <c r="BU753" s="35"/>
      <c r="BV753" s="56"/>
      <c r="BW753" s="56"/>
      <c r="BX753" s="56"/>
      <c r="BY753" s="56"/>
      <c r="BZ753" s="56"/>
      <c r="CA753" s="56"/>
      <c r="CB753" s="56"/>
      <c r="CC753" s="56"/>
      <c r="CD753" s="56"/>
    </row>
    <row r="754" ht="22.5" customHeight="1">
      <c r="A754" s="170">
        <f t="shared" si="12"/>
        <v>749</v>
      </c>
      <c r="B754" s="173" t="s">
        <v>3199</v>
      </c>
      <c r="C754" s="182" t="str">
        <f t="array" ref="C754">_xlfn.XLOOKUP(G754,DATABASE!$A$2:$A$806,DATABASE!$B$2:$B$806)</f>
        <v>Payment Point RSI Darus Syifa' Jl Raya Benowo No.5 Surabaya</v>
      </c>
      <c r="D754" s="184" t="str">
        <f t="array" ref="D754">_xlfn.XLOOKUP(G754,DATABASE!$A$2:$A$808,DATABASE!$C$2:$C$808)</f>
        <v>PAYMENT POINT</v>
      </c>
      <c r="E754" s="184" t="s">
        <v>351</v>
      </c>
      <c r="F754" s="184" t="s">
        <v>243</v>
      </c>
      <c r="G754" s="184" t="s">
        <v>1833</v>
      </c>
      <c r="H754" s="184">
        <v>202512.0</v>
      </c>
      <c r="I754" s="184" t="s">
        <v>461</v>
      </c>
      <c r="J754" s="182"/>
      <c r="K754" s="184"/>
      <c r="L754" s="294" t="s">
        <v>1835</v>
      </c>
      <c r="M754" s="295" t="s">
        <v>4186</v>
      </c>
      <c r="N754" s="191"/>
      <c r="O754" s="192">
        <v>4.28</v>
      </c>
      <c r="P754" s="194"/>
      <c r="Q754" s="195">
        <f t="shared" ref="Q754:R754" si="860">(O754*24*3600*30/8)/100000</f>
        <v>13.8672</v>
      </c>
      <c r="R754" s="195">
        <f t="shared" si="860"/>
        <v>0</v>
      </c>
      <c r="S754" s="200">
        <v>0.0</v>
      </c>
      <c r="T754" s="201">
        <f t="shared" si="780"/>
        <v>1</v>
      </c>
      <c r="U754" s="201">
        <v>0.99</v>
      </c>
      <c r="V754" s="182">
        <v>720.0</v>
      </c>
      <c r="W754" s="182">
        <f t="shared" si="634"/>
        <v>0</v>
      </c>
      <c r="X754" s="203" t="s">
        <v>291</v>
      </c>
      <c r="Y754" s="204">
        <v>2319819.0</v>
      </c>
      <c r="Z754" s="182"/>
      <c r="AA754" s="182"/>
      <c r="AB754" s="182"/>
      <c r="AC754" s="182"/>
      <c r="AD754" s="182"/>
      <c r="AE754" s="206">
        <f t="shared" si="635"/>
        <v>2319819</v>
      </c>
      <c r="AF754" s="207">
        <f t="shared" si="636"/>
        <v>2319819</v>
      </c>
      <c r="AG754" s="184"/>
      <c r="AH754" s="184"/>
      <c r="AI754" s="184"/>
      <c r="AJ754" s="390" t="s">
        <v>1833</v>
      </c>
      <c r="AK754" s="38" t="s">
        <v>461</v>
      </c>
      <c r="AL754" s="38"/>
      <c r="AM754" s="38" t="s">
        <v>461</v>
      </c>
      <c r="AN754" s="38" t="b">
        <f t="shared" si="638"/>
        <v>1</v>
      </c>
      <c r="AO754" s="42">
        <v>2319819.0</v>
      </c>
      <c r="AP754" s="215" t="b">
        <f t="shared" si="639"/>
        <v>1</v>
      </c>
      <c r="AQ754" s="211"/>
      <c r="AR754" s="216">
        <f t="shared" si="697"/>
        <v>0</v>
      </c>
      <c r="AS754" s="217">
        <f t="shared" si="698"/>
        <v>0</v>
      </c>
      <c r="AT754" s="218">
        <f t="shared" si="699"/>
        <v>0</v>
      </c>
      <c r="AU754" s="453"/>
      <c r="AV754" s="46"/>
      <c r="AW754" s="46"/>
      <c r="AX754" s="46"/>
      <c r="AY754" s="46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35"/>
      <c r="BU754" s="35"/>
      <c r="BV754" s="56"/>
      <c r="BW754" s="56"/>
      <c r="BX754" s="56"/>
      <c r="BY754" s="56"/>
      <c r="BZ754" s="56"/>
      <c r="CA754" s="56"/>
      <c r="CB754" s="56"/>
      <c r="CC754" s="56"/>
      <c r="CD754" s="56"/>
    </row>
    <row r="755" ht="22.5" customHeight="1">
      <c r="A755" s="170">
        <f t="shared" si="12"/>
        <v>750</v>
      </c>
      <c r="B755" s="173" t="s">
        <v>3199</v>
      </c>
      <c r="C755" s="182" t="str">
        <f t="array" ref="C755">_xlfn.XLOOKUP(G755,DATABASE!$A$2:$A$806,DATABASE!$B$2:$B$806)</f>
        <v>ATM Minimarket Tara Jl. Ry Manukan Kulon 28A Surabaya</v>
      </c>
      <c r="D755" s="184" t="str">
        <f t="array" ref="D755">_xlfn.XLOOKUP(G755,DATABASE!$A$2:$A$808,DATABASE!$C$2:$C$808)</f>
        <v>ATM</v>
      </c>
      <c r="E755" s="184" t="s">
        <v>351</v>
      </c>
      <c r="F755" s="184" t="s">
        <v>243</v>
      </c>
      <c r="G755" s="184" t="s">
        <v>1895</v>
      </c>
      <c r="H755" s="184">
        <v>202512.0</v>
      </c>
      <c r="I755" s="184" t="s">
        <v>1258</v>
      </c>
      <c r="J755" s="182"/>
      <c r="K755" s="184"/>
      <c r="L755" s="294" t="s">
        <v>1897</v>
      </c>
      <c r="M755" s="303">
        <v>44357.0</v>
      </c>
      <c r="N755" s="191"/>
      <c r="O755" s="192">
        <v>31.6</v>
      </c>
      <c r="P755" s="194"/>
      <c r="Q755" s="195">
        <f t="shared" ref="Q755:R755" si="861">(O755*24*3600*30/8)/100000</f>
        <v>102.384</v>
      </c>
      <c r="R755" s="195">
        <f t="shared" si="861"/>
        <v>0</v>
      </c>
      <c r="S755" s="200">
        <v>0.0</v>
      </c>
      <c r="T755" s="201">
        <f t="shared" si="780"/>
        <v>1</v>
      </c>
      <c r="U755" s="201">
        <v>0.99</v>
      </c>
      <c r="V755" s="182">
        <v>720.0</v>
      </c>
      <c r="W755" s="182">
        <f t="shared" si="634"/>
        <v>0</v>
      </c>
      <c r="X755" s="203" t="s">
        <v>291</v>
      </c>
      <c r="Y755" s="204">
        <v>1300000.0</v>
      </c>
      <c r="Z755" s="182"/>
      <c r="AA755" s="182"/>
      <c r="AB755" s="182"/>
      <c r="AC755" s="182"/>
      <c r="AD755" s="182"/>
      <c r="AE755" s="206">
        <f t="shared" si="635"/>
        <v>1300000</v>
      </c>
      <c r="AF755" s="207">
        <f t="shared" si="636"/>
        <v>1300000</v>
      </c>
      <c r="AG755" s="184"/>
      <c r="AH755" s="184"/>
      <c r="AI755" s="184"/>
      <c r="AJ755" s="390" t="s">
        <v>1895</v>
      </c>
      <c r="AK755" s="38" t="s">
        <v>1258</v>
      </c>
      <c r="AL755" s="38"/>
      <c r="AM755" s="41" t="s">
        <v>1258</v>
      </c>
      <c r="AN755" s="38" t="b">
        <f t="shared" si="638"/>
        <v>1</v>
      </c>
      <c r="AO755" s="42">
        <v>1300000.0</v>
      </c>
      <c r="AP755" s="215" t="b">
        <f t="shared" si="639"/>
        <v>1</v>
      </c>
      <c r="AQ755" s="211"/>
      <c r="AR755" s="216">
        <f t="shared" si="697"/>
        <v>0</v>
      </c>
      <c r="AS755" s="217">
        <f t="shared" si="698"/>
        <v>0</v>
      </c>
      <c r="AT755" s="218">
        <f t="shared" si="699"/>
        <v>0</v>
      </c>
      <c r="AU755" s="453"/>
      <c r="AV755" s="46"/>
      <c r="AW755" s="46"/>
      <c r="AX755" s="46"/>
      <c r="AY755" s="46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5"/>
      <c r="BU755" s="35"/>
      <c r="BV755" s="56"/>
      <c r="BW755" s="56"/>
      <c r="BX755" s="56"/>
      <c r="BY755" s="56"/>
      <c r="BZ755" s="56"/>
      <c r="CA755" s="56"/>
      <c r="CB755" s="56"/>
      <c r="CC755" s="56"/>
      <c r="CD755" s="56"/>
    </row>
    <row r="756" ht="22.5" customHeight="1">
      <c r="A756" s="170">
        <f t="shared" si="12"/>
        <v>751</v>
      </c>
      <c r="B756" s="173" t="s">
        <v>3199</v>
      </c>
      <c r="C756" s="182" t="str">
        <f t="array" ref="C756">_xlfn.XLOOKUP(G756,DATABASE!$A$2:$A$806,DATABASE!$B$2:$B$806)</f>
        <v>Capem Manukan, Wijaya Putra, Manukan Tengah No.20P Kec.Tandes, Surabaya</v>
      </c>
      <c r="D756" s="184" t="str">
        <f t="array" ref="D756">_xlfn.XLOOKUP(G756,DATABASE!$A$2:$A$808,DATABASE!$C$2:$C$808)</f>
        <v>CAPEM</v>
      </c>
      <c r="E756" s="184" t="s">
        <v>351</v>
      </c>
      <c r="F756" s="451" t="s">
        <v>2935</v>
      </c>
      <c r="G756" s="184" t="s">
        <v>1449</v>
      </c>
      <c r="H756" s="184">
        <v>202512.0</v>
      </c>
      <c r="I756" s="184" t="s">
        <v>753</v>
      </c>
      <c r="J756" s="182"/>
      <c r="K756" s="184"/>
      <c r="L756" s="294" t="s">
        <v>1451</v>
      </c>
      <c r="M756" s="295" t="s">
        <v>5199</v>
      </c>
      <c r="N756" s="191"/>
      <c r="O756" s="192">
        <v>19.44</v>
      </c>
      <c r="P756" s="194"/>
      <c r="Q756" s="195">
        <f t="shared" ref="Q756:R756" si="862">(O756*24*3600*30/8)/100000</f>
        <v>62.9856</v>
      </c>
      <c r="R756" s="195">
        <f t="shared" si="862"/>
        <v>0</v>
      </c>
      <c r="S756" s="200">
        <v>0.0</v>
      </c>
      <c r="T756" s="201">
        <f t="shared" si="780"/>
        <v>1</v>
      </c>
      <c r="U756" s="201">
        <v>0.99</v>
      </c>
      <c r="V756" s="182">
        <v>720.0</v>
      </c>
      <c r="W756" s="182">
        <f t="shared" si="634"/>
        <v>0</v>
      </c>
      <c r="X756" s="203" t="s">
        <v>291</v>
      </c>
      <c r="Y756" s="204">
        <v>2792792.0</v>
      </c>
      <c r="Z756" s="182"/>
      <c r="AA756" s="182"/>
      <c r="AB756" s="182"/>
      <c r="AC756" s="182"/>
      <c r="AD756" s="445">
        <v>0.0</v>
      </c>
      <c r="AE756" s="446">
        <f t="shared" si="635"/>
        <v>2792792</v>
      </c>
      <c r="AF756" s="447">
        <f t="shared" si="636"/>
        <v>2792792</v>
      </c>
      <c r="AG756" s="445"/>
      <c r="AH756" s="445"/>
      <c r="AI756" s="445" t="s">
        <v>2935</v>
      </c>
      <c r="AJ756" s="825" t="s">
        <v>1449</v>
      </c>
      <c r="AK756" s="38" t="s">
        <v>753</v>
      </c>
      <c r="AL756" s="38"/>
      <c r="AM756" s="38" t="str">
        <f>VLOOKUP(AJ756,'[1]Master Jaringan Des 2025(792)'!$D$2:$E$795,2,0)</f>
        <v>#REF!</v>
      </c>
      <c r="AN756" s="38" t="str">
        <f t="shared" si="638"/>
        <v>#REF!</v>
      </c>
      <c r="AO756" s="42">
        <v>2792792.0</v>
      </c>
      <c r="AP756" s="215" t="b">
        <f t="shared" si="639"/>
        <v>1</v>
      </c>
      <c r="AQ756" s="211"/>
      <c r="AR756" s="216">
        <f t="shared" si="697"/>
        <v>0</v>
      </c>
      <c r="AS756" s="217">
        <f t="shared" si="698"/>
        <v>0</v>
      </c>
      <c r="AT756" s="218">
        <f t="shared" si="699"/>
        <v>0</v>
      </c>
      <c r="AU756" s="453"/>
      <c r="AV756" s="46"/>
      <c r="AW756" s="46"/>
      <c r="AX756" s="46"/>
      <c r="AY756" s="46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35"/>
      <c r="BU756" s="35"/>
      <c r="BV756" s="56"/>
      <c r="BW756" s="56"/>
      <c r="BX756" s="56"/>
      <c r="BY756" s="56"/>
      <c r="BZ756" s="56"/>
      <c r="CA756" s="56"/>
      <c r="CB756" s="56"/>
      <c r="CC756" s="56"/>
      <c r="CD756" s="56"/>
    </row>
    <row r="757" ht="22.5" customHeight="1">
      <c r="A757" s="170">
        <f t="shared" si="12"/>
        <v>752</v>
      </c>
      <c r="B757" s="173" t="s">
        <v>3199</v>
      </c>
      <c r="C757" s="182" t="str">
        <f t="array" ref="C757">_xlfn.XLOOKUP(G757,DATABASE!$A$2:$A$806,DATABASE!$B$2:$B$806)</f>
        <v>ATM Univ Wijaya Putra Jl. Raya Benowo 1-3, Kelurahan Babat Jerawat Perak Surabaya</v>
      </c>
      <c r="D757" s="184" t="str">
        <f t="array" ref="D757">_xlfn.XLOOKUP(G757,DATABASE!$A$2:$A$808,DATABASE!$C$2:$C$808)</f>
        <v>ATM</v>
      </c>
      <c r="E757" s="184" t="s">
        <v>351</v>
      </c>
      <c r="F757" s="184" t="s">
        <v>243</v>
      </c>
      <c r="G757" s="184" t="s">
        <v>2322</v>
      </c>
      <c r="H757" s="184">
        <v>202512.0</v>
      </c>
      <c r="I757" s="184" t="s">
        <v>1258</v>
      </c>
      <c r="J757" s="182"/>
      <c r="K757" s="184"/>
      <c r="L757" s="294" t="s">
        <v>2324</v>
      </c>
      <c r="M757" s="295" t="s">
        <v>5203</v>
      </c>
      <c r="N757" s="191"/>
      <c r="O757" s="192">
        <v>32.12</v>
      </c>
      <c r="P757" s="194"/>
      <c r="Q757" s="195">
        <f t="shared" ref="Q757:R757" si="863">(O757*24*3600*30/8)/100000</f>
        <v>104.0688</v>
      </c>
      <c r="R757" s="195">
        <f t="shared" si="863"/>
        <v>0</v>
      </c>
      <c r="S757" s="200">
        <v>0.0</v>
      </c>
      <c r="T757" s="201">
        <f t="shared" si="780"/>
        <v>1</v>
      </c>
      <c r="U757" s="201">
        <v>0.99</v>
      </c>
      <c r="V757" s="182">
        <v>720.0</v>
      </c>
      <c r="W757" s="182">
        <f t="shared" si="634"/>
        <v>0</v>
      </c>
      <c r="X757" s="203" t="s">
        <v>291</v>
      </c>
      <c r="Y757" s="204">
        <v>1300000.0</v>
      </c>
      <c r="Z757" s="182"/>
      <c r="AA757" s="182"/>
      <c r="AB757" s="182"/>
      <c r="AC757" s="182"/>
      <c r="AD757" s="182"/>
      <c r="AE757" s="206">
        <f t="shared" si="635"/>
        <v>1300000</v>
      </c>
      <c r="AF757" s="207">
        <f t="shared" si="636"/>
        <v>1300000</v>
      </c>
      <c r="AG757" s="184"/>
      <c r="AH757" s="184"/>
      <c r="AI757" s="184"/>
      <c r="AJ757" s="390" t="s">
        <v>2322</v>
      </c>
      <c r="AK757" s="38" t="s">
        <v>1258</v>
      </c>
      <c r="AL757" s="38"/>
      <c r="AM757" s="41" t="s">
        <v>1258</v>
      </c>
      <c r="AN757" s="38" t="b">
        <f t="shared" si="638"/>
        <v>1</v>
      </c>
      <c r="AO757" s="42">
        <v>1300000.0</v>
      </c>
      <c r="AP757" s="215" t="b">
        <f t="shared" si="639"/>
        <v>1</v>
      </c>
      <c r="AQ757" s="211"/>
      <c r="AR757" s="216">
        <f t="shared" si="697"/>
        <v>0</v>
      </c>
      <c r="AS757" s="217">
        <f t="shared" si="698"/>
        <v>0</v>
      </c>
      <c r="AT757" s="218">
        <f t="shared" si="699"/>
        <v>0</v>
      </c>
      <c r="AU757" s="453"/>
      <c r="AV757" s="46"/>
      <c r="AW757" s="46"/>
      <c r="AX757" s="46"/>
      <c r="AY757" s="46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5"/>
      <c r="BU757" s="35"/>
      <c r="BV757" s="56"/>
      <c r="BW757" s="56"/>
      <c r="BX757" s="56"/>
      <c r="BY757" s="56"/>
      <c r="BZ757" s="56"/>
      <c r="CA757" s="56"/>
      <c r="CB757" s="56"/>
      <c r="CC757" s="56"/>
      <c r="CD757" s="56"/>
    </row>
    <row r="758" ht="22.5" customHeight="1">
      <c r="A758" s="170">
        <f t="shared" si="12"/>
        <v>753</v>
      </c>
      <c r="B758" s="173" t="s">
        <v>3201</v>
      </c>
      <c r="C758" s="182" t="str">
        <f t="array" ref="C758">_xlfn.XLOOKUP(G758,DATABASE!$A$2:$A$806,DATABASE!$B$2:$B$806)</f>
        <v>Cabang Syariah Sidoarjo, A Yani 40, Sidoarjo</v>
      </c>
      <c r="D758" s="184" t="str">
        <f t="array" ref="D758">_xlfn.XLOOKUP(G758,DATABASE!$A$2:$A$808,DATABASE!$C$2:$C$808)</f>
        <v>CABANG</v>
      </c>
      <c r="E758" s="184" t="s">
        <v>351</v>
      </c>
      <c r="F758" s="184" t="s">
        <v>243</v>
      </c>
      <c r="G758" s="184" t="s">
        <v>917</v>
      </c>
      <c r="H758" s="184">
        <v>202512.0</v>
      </c>
      <c r="I758" s="184" t="s">
        <v>575</v>
      </c>
      <c r="J758" s="182"/>
      <c r="K758" s="184"/>
      <c r="L758" s="294" t="s">
        <v>919</v>
      </c>
      <c r="M758" s="303">
        <v>42156.0</v>
      </c>
      <c r="N758" s="191"/>
      <c r="O758" s="192">
        <v>65.25</v>
      </c>
      <c r="P758" s="194"/>
      <c r="Q758" s="195">
        <f t="shared" ref="Q758:R758" si="864">(O758*24*3600*30/8)/100000</f>
        <v>211.41</v>
      </c>
      <c r="R758" s="195">
        <f t="shared" si="864"/>
        <v>0</v>
      </c>
      <c r="S758" s="200">
        <v>0.0</v>
      </c>
      <c r="T758" s="201">
        <f t="shared" si="780"/>
        <v>1</v>
      </c>
      <c r="U758" s="201">
        <v>0.99</v>
      </c>
      <c r="V758" s="182">
        <v>720.0</v>
      </c>
      <c r="W758" s="182">
        <f t="shared" si="634"/>
        <v>0</v>
      </c>
      <c r="X758" s="203" t="s">
        <v>291</v>
      </c>
      <c r="Y758" s="204">
        <v>3671171.0</v>
      </c>
      <c r="Z758" s="182"/>
      <c r="AA758" s="182"/>
      <c r="AB758" s="182"/>
      <c r="AC758" s="182"/>
      <c r="AD758" s="182"/>
      <c r="AE758" s="206">
        <f t="shared" si="635"/>
        <v>3671171</v>
      </c>
      <c r="AF758" s="207">
        <f t="shared" si="636"/>
        <v>3671171</v>
      </c>
      <c r="AG758" s="184"/>
      <c r="AH758" s="184"/>
      <c r="AI758" s="184"/>
      <c r="AJ758" s="390" t="s">
        <v>917</v>
      </c>
      <c r="AK758" s="38" t="s">
        <v>575</v>
      </c>
      <c r="AL758" s="38"/>
      <c r="AM758" s="38" t="str">
        <f t="shared" ref="AM758:AM765" si="866">VLOOKUP(AJ758,'[1]Master Jaringan Des 2025(792)'!$D$2:$E$795,2,0)</f>
        <v>#REF!</v>
      </c>
      <c r="AN758" s="38" t="str">
        <f t="shared" si="638"/>
        <v>#REF!</v>
      </c>
      <c r="AO758" s="42">
        <v>3671171.0</v>
      </c>
      <c r="AP758" s="215" t="b">
        <f t="shared" si="639"/>
        <v>1</v>
      </c>
      <c r="AQ758" s="211"/>
      <c r="AR758" s="216">
        <f t="shared" si="697"/>
        <v>0</v>
      </c>
      <c r="AS758" s="217">
        <f t="shared" si="698"/>
        <v>0</v>
      </c>
      <c r="AT758" s="218">
        <f t="shared" si="699"/>
        <v>0</v>
      </c>
      <c r="AU758" s="453"/>
      <c r="AV758" s="46"/>
      <c r="AW758" s="46"/>
      <c r="AX758" s="46"/>
      <c r="AY758" s="46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35"/>
      <c r="BU758" s="35"/>
      <c r="BV758" s="56"/>
      <c r="BW758" s="56"/>
      <c r="BX758" s="56"/>
      <c r="BY758" s="56"/>
      <c r="BZ758" s="56"/>
      <c r="CA758" s="56"/>
      <c r="CB758" s="56"/>
      <c r="CC758" s="56"/>
      <c r="CD758" s="56"/>
    </row>
    <row r="759" ht="22.5" customHeight="1">
      <c r="A759" s="170">
        <f t="shared" si="12"/>
        <v>754</v>
      </c>
      <c r="B759" s="173" t="s">
        <v>3201</v>
      </c>
      <c r="C759" s="182" t="str">
        <f t="array" ref="C759">_xlfn.XLOOKUP(G759,DATABASE!$A$2:$A$806,DATABASE!$B$2:$B$806)</f>
        <v>Cabang Syariah Gresik Ruko Panglima Sudirman,No 10-11,Gresik</v>
      </c>
      <c r="D759" s="184" t="str">
        <f t="array" ref="D759">_xlfn.XLOOKUP(G759,DATABASE!$A$2:$A$808,DATABASE!$C$2:$C$808)</f>
        <v>CABANG</v>
      </c>
      <c r="E759" s="184" t="s">
        <v>351</v>
      </c>
      <c r="F759" s="184" t="s">
        <v>243</v>
      </c>
      <c r="G759" s="184" t="s">
        <v>892</v>
      </c>
      <c r="H759" s="184">
        <v>202512.0</v>
      </c>
      <c r="I759" s="184" t="s">
        <v>575</v>
      </c>
      <c r="J759" s="182"/>
      <c r="K759" s="184"/>
      <c r="L759" s="294" t="s">
        <v>894</v>
      </c>
      <c r="M759" s="303">
        <v>42156.0</v>
      </c>
      <c r="N759" s="191"/>
      <c r="O759" s="192">
        <v>54.02</v>
      </c>
      <c r="P759" s="194"/>
      <c r="Q759" s="195">
        <f t="shared" ref="Q759:R759" si="865">(O759*24*3600*30/8)/100000</f>
        <v>175.0248</v>
      </c>
      <c r="R759" s="195">
        <f t="shared" si="865"/>
        <v>0</v>
      </c>
      <c r="S759" s="200">
        <v>0.0</v>
      </c>
      <c r="T759" s="201">
        <f t="shared" si="780"/>
        <v>1</v>
      </c>
      <c r="U759" s="201">
        <v>0.99</v>
      </c>
      <c r="V759" s="182">
        <v>720.0</v>
      </c>
      <c r="W759" s="182">
        <f t="shared" si="634"/>
        <v>0</v>
      </c>
      <c r="X759" s="203" t="s">
        <v>291</v>
      </c>
      <c r="Y759" s="204">
        <v>3671171.0</v>
      </c>
      <c r="Z759" s="182"/>
      <c r="AA759" s="182"/>
      <c r="AB759" s="182"/>
      <c r="AC759" s="182"/>
      <c r="AD759" s="182"/>
      <c r="AE759" s="206">
        <f t="shared" si="635"/>
        <v>3671171</v>
      </c>
      <c r="AF759" s="207">
        <f t="shared" si="636"/>
        <v>3671171</v>
      </c>
      <c r="AG759" s="207">
        <v>7.8826109E7</v>
      </c>
      <c r="AH759" s="184"/>
      <c r="AI759" s="184"/>
      <c r="AJ759" s="390" t="s">
        <v>892</v>
      </c>
      <c r="AK759" s="38" t="s">
        <v>575</v>
      </c>
      <c r="AL759" s="38"/>
      <c r="AM759" s="38" t="str">
        <f t="shared" si="866"/>
        <v>#REF!</v>
      </c>
      <c r="AN759" s="38" t="str">
        <f t="shared" si="638"/>
        <v>#REF!</v>
      </c>
      <c r="AO759" s="42">
        <v>3671171.0</v>
      </c>
      <c r="AP759" s="215" t="b">
        <f t="shared" si="639"/>
        <v>1</v>
      </c>
      <c r="AQ759" s="211"/>
      <c r="AR759" s="216">
        <f t="shared" si="697"/>
        <v>0</v>
      </c>
      <c r="AS759" s="217">
        <f t="shared" si="698"/>
        <v>0</v>
      </c>
      <c r="AT759" s="218">
        <f t="shared" si="699"/>
        <v>0</v>
      </c>
      <c r="AU759" s="453"/>
      <c r="AV759" s="46"/>
      <c r="AW759" s="46"/>
      <c r="AX759" s="46"/>
      <c r="AY759" s="46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56"/>
      <c r="BW759" s="56"/>
      <c r="BX759" s="56"/>
      <c r="BY759" s="56"/>
      <c r="BZ759" s="56"/>
      <c r="CA759" s="56"/>
      <c r="CB759" s="56"/>
      <c r="CC759" s="56"/>
      <c r="CD759" s="56"/>
    </row>
    <row r="760" ht="22.5" customHeight="1">
      <c r="A760" s="170">
        <f t="shared" si="12"/>
        <v>755</v>
      </c>
      <c r="B760" s="173" t="s">
        <v>3201</v>
      </c>
      <c r="C760" s="182" t="str">
        <f t="array" ref="C760">_xlfn.XLOOKUP(G760,DATABASE!$A$2:$A$806,DATABASE!$B$2:$B$806)</f>
        <v>Capem Syariah Sampang, Jagung Suprapto 65 Sampang</v>
      </c>
      <c r="D760" s="184" t="str">
        <f t="array" ref="D760">_xlfn.XLOOKUP(G760,DATABASE!$A$2:$A$808,DATABASE!$C$2:$C$808)</f>
        <v>CAPEM</v>
      </c>
      <c r="E760" s="184" t="s">
        <v>351</v>
      </c>
      <c r="F760" s="184" t="s">
        <v>243</v>
      </c>
      <c r="G760" s="184" t="s">
        <v>1152</v>
      </c>
      <c r="H760" s="184">
        <v>202512.0</v>
      </c>
      <c r="I760" s="184" t="s">
        <v>753</v>
      </c>
      <c r="J760" s="182"/>
      <c r="K760" s="184"/>
      <c r="L760" s="294" t="s">
        <v>1154</v>
      </c>
      <c r="M760" s="303">
        <v>42156.0</v>
      </c>
      <c r="N760" s="191"/>
      <c r="O760" s="192">
        <v>22.61</v>
      </c>
      <c r="P760" s="194"/>
      <c r="Q760" s="195">
        <f t="shared" ref="Q760:R760" si="867">(O760*24*3600*30/8)/100000</f>
        <v>73.2564</v>
      </c>
      <c r="R760" s="195">
        <f t="shared" si="867"/>
        <v>0</v>
      </c>
      <c r="S760" s="200">
        <v>0.0</v>
      </c>
      <c r="T760" s="201">
        <f t="shared" si="780"/>
        <v>1</v>
      </c>
      <c r="U760" s="201">
        <v>0.99</v>
      </c>
      <c r="V760" s="182">
        <v>720.0</v>
      </c>
      <c r="W760" s="182">
        <f t="shared" si="634"/>
        <v>0</v>
      </c>
      <c r="X760" s="203" t="s">
        <v>291</v>
      </c>
      <c r="Y760" s="204">
        <v>2792792.0</v>
      </c>
      <c r="Z760" s="182"/>
      <c r="AA760" s="182"/>
      <c r="AB760" s="182"/>
      <c r="AC760" s="182"/>
      <c r="AD760" s="182"/>
      <c r="AE760" s="206">
        <f t="shared" si="635"/>
        <v>2792792</v>
      </c>
      <c r="AF760" s="207">
        <f t="shared" si="636"/>
        <v>2792792</v>
      </c>
      <c r="AG760" s="184"/>
      <c r="AH760" s="184"/>
      <c r="AI760" s="184"/>
      <c r="AJ760" s="390" t="s">
        <v>1152</v>
      </c>
      <c r="AK760" s="38" t="s">
        <v>753</v>
      </c>
      <c r="AL760" s="38"/>
      <c r="AM760" s="38" t="str">
        <f t="shared" si="866"/>
        <v>#REF!</v>
      </c>
      <c r="AN760" s="38" t="str">
        <f t="shared" si="638"/>
        <v>#REF!</v>
      </c>
      <c r="AO760" s="42">
        <v>2792792.0</v>
      </c>
      <c r="AP760" s="215" t="b">
        <f t="shared" si="639"/>
        <v>1</v>
      </c>
      <c r="AQ760" s="211"/>
      <c r="AR760" s="216">
        <f t="shared" si="697"/>
        <v>0</v>
      </c>
      <c r="AS760" s="217">
        <f t="shared" si="698"/>
        <v>0</v>
      </c>
      <c r="AT760" s="218">
        <f t="shared" si="699"/>
        <v>0</v>
      </c>
      <c r="AU760" s="453"/>
      <c r="AV760" s="46"/>
      <c r="AW760" s="46"/>
      <c r="AX760" s="46"/>
      <c r="AY760" s="46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35"/>
      <c r="BU760" s="35"/>
      <c r="BV760" s="56"/>
      <c r="BW760" s="56"/>
      <c r="BX760" s="56"/>
      <c r="BY760" s="56"/>
      <c r="BZ760" s="56"/>
      <c r="CA760" s="56"/>
      <c r="CB760" s="56"/>
      <c r="CC760" s="56"/>
      <c r="CD760" s="56"/>
    </row>
    <row r="761" ht="22.5" customHeight="1">
      <c r="A761" s="170">
        <f t="shared" si="12"/>
        <v>756</v>
      </c>
      <c r="B761" s="173" t="s">
        <v>3201</v>
      </c>
      <c r="C761" s="182" t="str">
        <f t="array" ref="C761">_xlfn.XLOOKUP(G761,DATABASE!$A$2:$A$806,DATABASE!$B$2:$B$806)</f>
        <v>Cabang Syariah Jember, Jl. Gajah Mada 181, Jember (brdekatan dg Adira Finance)</v>
      </c>
      <c r="D761" s="184" t="str">
        <f t="array" ref="D761">_xlfn.XLOOKUP(G761,DATABASE!$A$2:$A$808,DATABASE!$C$2:$C$808)</f>
        <v>CABANG</v>
      </c>
      <c r="E761" s="184" t="s">
        <v>351</v>
      </c>
      <c r="F761" s="184" t="s">
        <v>243</v>
      </c>
      <c r="G761" s="184" t="s">
        <v>1445</v>
      </c>
      <c r="H761" s="184">
        <v>202512.0</v>
      </c>
      <c r="I761" s="184" t="s">
        <v>575</v>
      </c>
      <c r="J761" s="182"/>
      <c r="K761" s="184"/>
      <c r="L761" s="294" t="s">
        <v>1447</v>
      </c>
      <c r="M761" s="295" t="s">
        <v>5204</v>
      </c>
      <c r="N761" s="191"/>
      <c r="O761" s="192">
        <v>40.95</v>
      </c>
      <c r="P761" s="194"/>
      <c r="Q761" s="195">
        <f t="shared" ref="Q761:R761" si="868">(O761*24*3600*30/8)/100000</f>
        <v>132.678</v>
      </c>
      <c r="R761" s="195">
        <f t="shared" si="868"/>
        <v>0</v>
      </c>
      <c r="S761" s="200">
        <v>0.0</v>
      </c>
      <c r="T761" s="201">
        <f t="shared" si="780"/>
        <v>1</v>
      </c>
      <c r="U761" s="201">
        <v>0.99</v>
      </c>
      <c r="V761" s="182">
        <v>720.0</v>
      </c>
      <c r="W761" s="182">
        <f t="shared" si="634"/>
        <v>0</v>
      </c>
      <c r="X761" s="203" t="s">
        <v>291</v>
      </c>
      <c r="Y761" s="204">
        <v>3671171.0</v>
      </c>
      <c r="Z761" s="182"/>
      <c r="AA761" s="182"/>
      <c r="AB761" s="182"/>
      <c r="AC761" s="182"/>
      <c r="AD761" s="182"/>
      <c r="AE761" s="206">
        <f t="shared" si="635"/>
        <v>3671171</v>
      </c>
      <c r="AF761" s="207">
        <f t="shared" si="636"/>
        <v>3671171</v>
      </c>
      <c r="AG761" s="184"/>
      <c r="AH761" s="184"/>
      <c r="AI761" s="184"/>
      <c r="AJ761" s="390" t="s">
        <v>1445</v>
      </c>
      <c r="AK761" s="38" t="s">
        <v>575</v>
      </c>
      <c r="AL761" s="38"/>
      <c r="AM761" s="38" t="str">
        <f t="shared" si="866"/>
        <v>#REF!</v>
      </c>
      <c r="AN761" s="38" t="str">
        <f t="shared" si="638"/>
        <v>#REF!</v>
      </c>
      <c r="AO761" s="42">
        <v>3671171.0</v>
      </c>
      <c r="AP761" s="215" t="b">
        <f t="shared" si="639"/>
        <v>1</v>
      </c>
      <c r="AQ761" s="211"/>
      <c r="AR761" s="216">
        <f t="shared" si="697"/>
        <v>0</v>
      </c>
      <c r="AS761" s="217">
        <f t="shared" si="698"/>
        <v>0</v>
      </c>
      <c r="AT761" s="218">
        <f t="shared" si="699"/>
        <v>0</v>
      </c>
      <c r="AU761" s="453"/>
      <c r="AV761" s="46"/>
      <c r="AW761" s="46"/>
      <c r="AX761" s="46"/>
      <c r="AY761" s="46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5"/>
      <c r="BU761" s="35"/>
      <c r="BV761" s="56"/>
      <c r="BW761" s="56"/>
      <c r="BX761" s="56"/>
      <c r="BY761" s="56"/>
      <c r="BZ761" s="56"/>
      <c r="CA761" s="56"/>
      <c r="CB761" s="56"/>
      <c r="CC761" s="56"/>
      <c r="CD761" s="56"/>
    </row>
    <row r="762" ht="22.5" customHeight="1">
      <c r="A762" s="170">
        <f t="shared" si="12"/>
        <v>757</v>
      </c>
      <c r="B762" s="173" t="s">
        <v>3201</v>
      </c>
      <c r="C762" s="182" t="str">
        <f t="array" ref="C762">_xlfn.XLOOKUP(G762,DATABASE!$A$2:$A$806,DATABASE!$B$2:$B$806)</f>
        <v>Cabang Syariah Kediri, Jl Raya Diponegoro No 50 Kediri</v>
      </c>
      <c r="D762" s="184" t="str">
        <f t="array" ref="D762">_xlfn.XLOOKUP(G762,DATABASE!$A$2:$A$808,DATABASE!$C$2:$C$808)</f>
        <v>CABANG</v>
      </c>
      <c r="E762" s="184" t="s">
        <v>351</v>
      </c>
      <c r="F762" s="184" t="s">
        <v>243</v>
      </c>
      <c r="G762" s="184" t="s">
        <v>1483</v>
      </c>
      <c r="H762" s="184">
        <v>202512.0</v>
      </c>
      <c r="I762" s="184" t="s">
        <v>575</v>
      </c>
      <c r="J762" s="182"/>
      <c r="K762" s="184"/>
      <c r="L762" s="294" t="s">
        <v>1485</v>
      </c>
      <c r="M762" s="295" t="s">
        <v>5205</v>
      </c>
      <c r="N762" s="191"/>
      <c r="O762" s="192">
        <v>39.9</v>
      </c>
      <c r="P762" s="194"/>
      <c r="Q762" s="195">
        <f t="shared" ref="Q762:R762" si="869">(O762*24*3600*30/8)/100000</f>
        <v>129.276</v>
      </c>
      <c r="R762" s="195">
        <f t="shared" si="869"/>
        <v>0</v>
      </c>
      <c r="S762" s="200">
        <v>0.0</v>
      </c>
      <c r="T762" s="201">
        <f t="shared" si="780"/>
        <v>1</v>
      </c>
      <c r="U762" s="201">
        <v>0.99</v>
      </c>
      <c r="V762" s="182">
        <v>720.0</v>
      </c>
      <c r="W762" s="182">
        <f t="shared" si="634"/>
        <v>0</v>
      </c>
      <c r="X762" s="203" t="s">
        <v>291</v>
      </c>
      <c r="Y762" s="204">
        <v>3671171.0</v>
      </c>
      <c r="Z762" s="182"/>
      <c r="AA762" s="182"/>
      <c r="AB762" s="182"/>
      <c r="AC762" s="182"/>
      <c r="AD762" s="182"/>
      <c r="AE762" s="206">
        <f t="shared" si="635"/>
        <v>3671171</v>
      </c>
      <c r="AF762" s="207">
        <f t="shared" si="636"/>
        <v>3671171</v>
      </c>
      <c r="AG762" s="184"/>
      <c r="AH762" s="184"/>
      <c r="AI762" s="184"/>
      <c r="AJ762" s="390" t="s">
        <v>1483</v>
      </c>
      <c r="AK762" s="38" t="s">
        <v>575</v>
      </c>
      <c r="AL762" s="38"/>
      <c r="AM762" s="38" t="str">
        <f t="shared" si="866"/>
        <v>#REF!</v>
      </c>
      <c r="AN762" s="38" t="str">
        <f t="shared" si="638"/>
        <v>#REF!</v>
      </c>
      <c r="AO762" s="42">
        <v>3671171.0</v>
      </c>
      <c r="AP762" s="215" t="b">
        <f t="shared" si="639"/>
        <v>1</v>
      </c>
      <c r="AQ762" s="211"/>
      <c r="AR762" s="216">
        <f t="shared" si="697"/>
        <v>0</v>
      </c>
      <c r="AS762" s="217">
        <f t="shared" si="698"/>
        <v>0</v>
      </c>
      <c r="AT762" s="218">
        <f t="shared" si="699"/>
        <v>0</v>
      </c>
      <c r="AU762" s="453"/>
      <c r="AV762" s="46"/>
      <c r="AW762" s="46"/>
      <c r="AX762" s="46"/>
      <c r="AY762" s="46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5"/>
      <c r="BU762" s="35"/>
      <c r="BV762" s="56"/>
      <c r="BW762" s="56"/>
      <c r="BX762" s="56"/>
      <c r="BY762" s="56"/>
      <c r="BZ762" s="56"/>
      <c r="CA762" s="56"/>
      <c r="CB762" s="56"/>
      <c r="CC762" s="56"/>
      <c r="CD762" s="56"/>
    </row>
    <row r="763" ht="22.5" customHeight="1">
      <c r="A763" s="170">
        <f t="shared" si="12"/>
        <v>758</v>
      </c>
      <c r="B763" s="173" t="s">
        <v>3201</v>
      </c>
      <c r="C763" s="182" t="str">
        <f t="array" ref="C763">_xlfn.XLOOKUP(G763,DATABASE!$A$2:$A$806,DATABASE!$B$2:$B$806)</f>
        <v>Cabang Syariah Madiun, Jl HOS Cokroaminoto 128 Madiun</v>
      </c>
      <c r="D763" s="184" t="str">
        <f t="array" ref="D763">_xlfn.XLOOKUP(G763,DATABASE!$A$2:$A$808,DATABASE!$C$2:$C$808)</f>
        <v>CABANG</v>
      </c>
      <c r="E763" s="184" t="s">
        <v>351</v>
      </c>
      <c r="F763" s="184" t="s">
        <v>243</v>
      </c>
      <c r="G763" s="184" t="s">
        <v>1422</v>
      </c>
      <c r="H763" s="184">
        <v>202512.0</v>
      </c>
      <c r="I763" s="184" t="s">
        <v>753</v>
      </c>
      <c r="J763" s="182"/>
      <c r="K763" s="184"/>
      <c r="L763" s="294" t="s">
        <v>1424</v>
      </c>
      <c r="M763" s="303">
        <v>42069.0</v>
      </c>
      <c r="N763" s="191"/>
      <c r="O763" s="192">
        <v>35.18</v>
      </c>
      <c r="P763" s="194"/>
      <c r="Q763" s="195">
        <f t="shared" ref="Q763:R763" si="870">(O763*24*3600*30/8)/100000</f>
        <v>113.9832</v>
      </c>
      <c r="R763" s="195">
        <f t="shared" si="870"/>
        <v>0</v>
      </c>
      <c r="S763" s="200">
        <v>0.0</v>
      </c>
      <c r="T763" s="201">
        <f t="shared" si="780"/>
        <v>1</v>
      </c>
      <c r="U763" s="201">
        <v>0.99</v>
      </c>
      <c r="V763" s="182">
        <v>720.0</v>
      </c>
      <c r="W763" s="182">
        <f t="shared" si="634"/>
        <v>0</v>
      </c>
      <c r="X763" s="203" t="s">
        <v>291</v>
      </c>
      <c r="Y763" s="204">
        <v>2792792.0</v>
      </c>
      <c r="Z763" s="182"/>
      <c r="AA763" s="182"/>
      <c r="AB763" s="182"/>
      <c r="AC763" s="182"/>
      <c r="AD763" s="182"/>
      <c r="AE763" s="206">
        <f t="shared" si="635"/>
        <v>2792792</v>
      </c>
      <c r="AF763" s="207">
        <f t="shared" si="636"/>
        <v>2792792</v>
      </c>
      <c r="AG763" s="184"/>
      <c r="AH763" s="184"/>
      <c r="AI763" s="184"/>
      <c r="AJ763" s="390" t="s">
        <v>1422</v>
      </c>
      <c r="AK763" s="38" t="s">
        <v>753</v>
      </c>
      <c r="AL763" s="38"/>
      <c r="AM763" s="38" t="str">
        <f t="shared" si="866"/>
        <v>#REF!</v>
      </c>
      <c r="AN763" s="38" t="str">
        <f t="shared" si="638"/>
        <v>#REF!</v>
      </c>
      <c r="AO763" s="42">
        <v>2792792.0</v>
      </c>
      <c r="AP763" s="215" t="b">
        <f t="shared" si="639"/>
        <v>1</v>
      </c>
      <c r="AQ763" s="211"/>
      <c r="AR763" s="216">
        <f t="shared" si="697"/>
        <v>0</v>
      </c>
      <c r="AS763" s="217">
        <f t="shared" si="698"/>
        <v>0</v>
      </c>
      <c r="AT763" s="218">
        <f t="shared" si="699"/>
        <v>0</v>
      </c>
      <c r="AU763" s="453"/>
      <c r="AV763" s="46"/>
      <c r="AW763" s="46"/>
      <c r="AX763" s="46"/>
      <c r="AY763" s="46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5"/>
      <c r="BU763" s="35"/>
      <c r="BV763" s="56"/>
      <c r="BW763" s="56"/>
      <c r="BX763" s="56"/>
      <c r="BY763" s="56"/>
      <c r="BZ763" s="56"/>
      <c r="CA763" s="56"/>
      <c r="CB763" s="56"/>
      <c r="CC763" s="56"/>
      <c r="CD763" s="56"/>
    </row>
    <row r="764" ht="22.5" customHeight="1">
      <c r="A764" s="170">
        <f t="shared" si="12"/>
        <v>759</v>
      </c>
      <c r="B764" s="173" t="s">
        <v>3201</v>
      </c>
      <c r="C764" s="182" t="str">
        <f t="array" ref="C764">_xlfn.XLOOKUP(G764,DATABASE!$A$2:$A$806,DATABASE!$B$2:$B$806)</f>
        <v>Cabang Syariah Malang, Ruko Grand Sukarno Hatta Kav 13-14, Jl Soekarno Hatta, Malang</v>
      </c>
      <c r="D764" s="184" t="str">
        <f t="array" ref="D764">_xlfn.XLOOKUP(G764,DATABASE!$A$2:$A$808,DATABASE!$C$2:$C$808)</f>
        <v>CABANG</v>
      </c>
      <c r="E764" s="184" t="s">
        <v>351</v>
      </c>
      <c r="F764" s="184" t="s">
        <v>243</v>
      </c>
      <c r="G764" s="184" t="s">
        <v>1453</v>
      </c>
      <c r="H764" s="184">
        <v>202512.0</v>
      </c>
      <c r="I764" s="184" t="s">
        <v>575</v>
      </c>
      <c r="J764" s="182"/>
      <c r="K764" s="184"/>
      <c r="L764" s="294" t="s">
        <v>1455</v>
      </c>
      <c r="M764" s="295" t="s">
        <v>3389</v>
      </c>
      <c r="N764" s="191"/>
      <c r="O764" s="192">
        <v>46.05</v>
      </c>
      <c r="P764" s="194"/>
      <c r="Q764" s="195">
        <f t="shared" ref="Q764:R764" si="871">(O764*24*3600*30/8)/100000</f>
        <v>149.202</v>
      </c>
      <c r="R764" s="195">
        <f t="shared" si="871"/>
        <v>0</v>
      </c>
      <c r="S764" s="200">
        <v>0.0</v>
      </c>
      <c r="T764" s="201">
        <f t="shared" si="780"/>
        <v>1</v>
      </c>
      <c r="U764" s="201">
        <v>0.99</v>
      </c>
      <c r="V764" s="182">
        <v>720.0</v>
      </c>
      <c r="W764" s="182">
        <f t="shared" si="634"/>
        <v>0</v>
      </c>
      <c r="X764" s="203" t="s">
        <v>291</v>
      </c>
      <c r="Y764" s="204">
        <v>3671171.0</v>
      </c>
      <c r="Z764" s="182"/>
      <c r="AA764" s="182"/>
      <c r="AB764" s="182"/>
      <c r="AC764" s="182"/>
      <c r="AD764" s="182"/>
      <c r="AE764" s="206">
        <f t="shared" si="635"/>
        <v>3671171</v>
      </c>
      <c r="AF764" s="207">
        <f t="shared" si="636"/>
        <v>3671171</v>
      </c>
      <c r="AG764" s="184"/>
      <c r="AH764" s="184"/>
      <c r="AI764" s="184"/>
      <c r="AJ764" s="390" t="s">
        <v>1453</v>
      </c>
      <c r="AK764" s="38" t="s">
        <v>575</v>
      </c>
      <c r="AL764" s="38"/>
      <c r="AM764" s="38" t="str">
        <f t="shared" si="866"/>
        <v>#REF!</v>
      </c>
      <c r="AN764" s="38" t="str">
        <f t="shared" si="638"/>
        <v>#REF!</v>
      </c>
      <c r="AO764" s="42">
        <v>3671171.0</v>
      </c>
      <c r="AP764" s="215" t="b">
        <f t="shared" si="639"/>
        <v>1</v>
      </c>
      <c r="AQ764" s="211"/>
      <c r="AR764" s="216">
        <f t="shared" si="697"/>
        <v>0</v>
      </c>
      <c r="AS764" s="217">
        <f t="shared" si="698"/>
        <v>0</v>
      </c>
      <c r="AT764" s="218">
        <f t="shared" si="699"/>
        <v>0</v>
      </c>
      <c r="AU764" s="453"/>
      <c r="AV764" s="46"/>
      <c r="AW764" s="46"/>
      <c r="AX764" s="46"/>
      <c r="AY764" s="46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35"/>
      <c r="BU764" s="35"/>
      <c r="BV764" s="56"/>
      <c r="BW764" s="56"/>
      <c r="BX764" s="56"/>
      <c r="BY764" s="56"/>
      <c r="BZ764" s="56"/>
      <c r="CA764" s="56"/>
      <c r="CB764" s="56"/>
      <c r="CC764" s="56"/>
      <c r="CD764" s="56"/>
    </row>
    <row r="765" ht="22.5" customHeight="1">
      <c r="A765" s="170">
        <f t="shared" si="12"/>
        <v>760</v>
      </c>
      <c r="B765" s="173" t="s">
        <v>3201</v>
      </c>
      <c r="C765" s="182" t="str">
        <f t="array" ref="C765">_xlfn.XLOOKUP(G765,DATABASE!$A$2:$A$806,DATABASE!$B$2:$B$806)</f>
        <v>Capem Syariah Blitar, Ruko Niaga 3 Kav.8-9, Jl. Kalimantan, Blitar</v>
      </c>
      <c r="D765" s="184" t="str">
        <f t="array" ref="D765">_xlfn.XLOOKUP(G765,DATABASE!$A$2:$A$808,DATABASE!$C$2:$C$808)</f>
        <v>CAPEM</v>
      </c>
      <c r="E765" s="184" t="s">
        <v>351</v>
      </c>
      <c r="F765" s="184" t="s">
        <v>243</v>
      </c>
      <c r="G765" s="184" t="s">
        <v>1425</v>
      </c>
      <c r="H765" s="184">
        <v>202512.0</v>
      </c>
      <c r="I765" s="184" t="s">
        <v>753</v>
      </c>
      <c r="J765" s="182"/>
      <c r="K765" s="184"/>
      <c r="L765" s="294" t="s">
        <v>1427</v>
      </c>
      <c r="M765" s="295" t="s">
        <v>5206</v>
      </c>
      <c r="N765" s="191"/>
      <c r="O765" s="192">
        <v>14.33</v>
      </c>
      <c r="P765" s="194"/>
      <c r="Q765" s="195">
        <f t="shared" ref="Q765:R765" si="872">(O765*24*3600*30/8)/100000</f>
        <v>46.4292</v>
      </c>
      <c r="R765" s="195">
        <f t="shared" si="872"/>
        <v>0</v>
      </c>
      <c r="S765" s="200">
        <v>0.0</v>
      </c>
      <c r="T765" s="201">
        <f t="shared" si="780"/>
        <v>1</v>
      </c>
      <c r="U765" s="201">
        <v>0.99</v>
      </c>
      <c r="V765" s="182">
        <v>720.0</v>
      </c>
      <c r="W765" s="182">
        <f t="shared" si="634"/>
        <v>0</v>
      </c>
      <c r="X765" s="203" t="s">
        <v>291</v>
      </c>
      <c r="Y765" s="204">
        <v>2792792.0</v>
      </c>
      <c r="Z765" s="182"/>
      <c r="AA765" s="182"/>
      <c r="AB765" s="182"/>
      <c r="AC765" s="182"/>
      <c r="AD765" s="182"/>
      <c r="AE765" s="206">
        <f t="shared" si="635"/>
        <v>2792792</v>
      </c>
      <c r="AF765" s="207">
        <f t="shared" si="636"/>
        <v>2792792</v>
      </c>
      <c r="AG765" s="184"/>
      <c r="AH765" s="184"/>
      <c r="AI765" s="184"/>
      <c r="AJ765" s="390" t="s">
        <v>1425</v>
      </c>
      <c r="AK765" s="38" t="s">
        <v>753</v>
      </c>
      <c r="AL765" s="38"/>
      <c r="AM765" s="38" t="str">
        <f t="shared" si="866"/>
        <v>#REF!</v>
      </c>
      <c r="AN765" s="38" t="str">
        <f t="shared" si="638"/>
        <v>#REF!</v>
      </c>
      <c r="AO765" s="42">
        <v>2792792.0</v>
      </c>
      <c r="AP765" s="215" t="b">
        <f t="shared" si="639"/>
        <v>1</v>
      </c>
      <c r="AQ765" s="211"/>
      <c r="AR765" s="216">
        <f t="shared" si="697"/>
        <v>0</v>
      </c>
      <c r="AS765" s="217">
        <f t="shared" si="698"/>
        <v>0</v>
      </c>
      <c r="AT765" s="218">
        <f t="shared" si="699"/>
        <v>0</v>
      </c>
      <c r="AU765" s="453"/>
      <c r="AV765" s="46"/>
      <c r="AW765" s="46"/>
      <c r="AX765" s="46"/>
      <c r="AY765" s="46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5"/>
      <c r="BU765" s="35"/>
      <c r="BV765" s="56"/>
      <c r="BW765" s="56"/>
      <c r="BX765" s="56"/>
      <c r="BY765" s="56"/>
      <c r="BZ765" s="56"/>
      <c r="CA765" s="56"/>
      <c r="CB765" s="56"/>
      <c r="CC765" s="56"/>
      <c r="CD765" s="56"/>
    </row>
    <row r="766" ht="22.5" customHeight="1">
      <c r="A766" s="170">
        <f t="shared" si="12"/>
        <v>761</v>
      </c>
      <c r="B766" s="173" t="s">
        <v>3201</v>
      </c>
      <c r="C766" s="182" t="str">
        <f t="array" ref="C766">_xlfn.XLOOKUP(G766,DATABASE!$A$2:$A$806,DATABASE!$B$2:$B$806)</f>
        <v>Capem Syariah Surabaya Utara, JL Kenjeran No.29, Surabaya</v>
      </c>
      <c r="D766" s="184" t="str">
        <f t="array" ref="D766">_xlfn.XLOOKUP(G766,DATABASE!$A$2:$A$808,DATABASE!$C$2:$C$808)</f>
        <v>CAPEM</v>
      </c>
      <c r="E766" s="184" t="s">
        <v>351</v>
      </c>
      <c r="F766" s="184" t="s">
        <v>243</v>
      </c>
      <c r="G766" s="184" t="s">
        <v>1561</v>
      </c>
      <c r="H766" s="184">
        <v>202512.0</v>
      </c>
      <c r="I766" s="184" t="s">
        <v>753</v>
      </c>
      <c r="J766" s="182"/>
      <c r="K766" s="184"/>
      <c r="L766" s="294" t="s">
        <v>1563</v>
      </c>
      <c r="M766" s="295" t="s">
        <v>5207</v>
      </c>
      <c r="N766" s="191"/>
      <c r="O766" s="192">
        <v>20.67</v>
      </c>
      <c r="P766" s="194"/>
      <c r="Q766" s="195">
        <f t="shared" ref="Q766:R766" si="873">(O766*24*3600*30/8)/100000</f>
        <v>66.9708</v>
      </c>
      <c r="R766" s="195">
        <f t="shared" si="873"/>
        <v>0</v>
      </c>
      <c r="S766" s="200">
        <v>0.0</v>
      </c>
      <c r="T766" s="201">
        <f t="shared" si="780"/>
        <v>1</v>
      </c>
      <c r="U766" s="201">
        <v>0.99</v>
      </c>
      <c r="V766" s="182">
        <v>720.0</v>
      </c>
      <c r="W766" s="182">
        <f t="shared" si="634"/>
        <v>0</v>
      </c>
      <c r="X766" s="203" t="s">
        <v>291</v>
      </c>
      <c r="Y766" s="204">
        <v>2792792.0</v>
      </c>
      <c r="Z766" s="182"/>
      <c r="AA766" s="182"/>
      <c r="AB766" s="182"/>
      <c r="AC766" s="182"/>
      <c r="AD766" s="182"/>
      <c r="AE766" s="206">
        <f t="shared" si="635"/>
        <v>2792792</v>
      </c>
      <c r="AF766" s="207">
        <f t="shared" si="636"/>
        <v>2792792</v>
      </c>
      <c r="AG766" s="184"/>
      <c r="AH766" s="184"/>
      <c r="AI766" s="184"/>
      <c r="AJ766" s="390" t="s">
        <v>1561</v>
      </c>
      <c r="AK766" s="38" t="s">
        <v>753</v>
      </c>
      <c r="AL766" s="38"/>
      <c r="AM766" s="41" t="s">
        <v>753</v>
      </c>
      <c r="AN766" s="38" t="b">
        <f t="shared" si="638"/>
        <v>1</v>
      </c>
      <c r="AO766" s="42">
        <v>2792792.0</v>
      </c>
      <c r="AP766" s="215" t="b">
        <f t="shared" si="639"/>
        <v>1</v>
      </c>
      <c r="AQ766" s="211"/>
      <c r="AR766" s="216">
        <f t="shared" si="697"/>
        <v>0</v>
      </c>
      <c r="AS766" s="217">
        <f t="shared" si="698"/>
        <v>0</v>
      </c>
      <c r="AT766" s="218">
        <f t="shared" si="699"/>
        <v>0</v>
      </c>
      <c r="AU766" s="453"/>
      <c r="AV766" s="46"/>
      <c r="AW766" s="46"/>
      <c r="AX766" s="46"/>
      <c r="AY766" s="46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5"/>
      <c r="BU766" s="35"/>
      <c r="BV766" s="56"/>
      <c r="BW766" s="56"/>
      <c r="BX766" s="56"/>
      <c r="BY766" s="56"/>
      <c r="BZ766" s="56"/>
      <c r="CA766" s="56"/>
      <c r="CB766" s="56"/>
      <c r="CC766" s="56"/>
      <c r="CD766" s="56"/>
    </row>
    <row r="767" ht="22.5" customHeight="1">
      <c r="A767" s="170">
        <f t="shared" si="12"/>
        <v>762</v>
      </c>
      <c r="B767" s="173" t="s">
        <v>3201</v>
      </c>
      <c r="C767" s="182" t="str">
        <f t="array" ref="C767">_xlfn.XLOOKUP(G767,DATABASE!$A$2:$A$806,DATABASE!$B$2:$B$806)</f>
        <v>Capem Syariah MERR Sby Timur, Komplek Ruko Icon21 Jl.Dr.Ir.H.Soekarno MERR Kav R-41 Sby</v>
      </c>
      <c r="D767" s="184" t="str">
        <f t="array" ref="D767">_xlfn.XLOOKUP(G767,DATABASE!$A$2:$A$808,DATABASE!$C$2:$C$808)</f>
        <v>CAPEM</v>
      </c>
      <c r="E767" s="184" t="s">
        <v>351</v>
      </c>
      <c r="F767" s="184" t="s">
        <v>243</v>
      </c>
      <c r="G767" s="184" t="s">
        <v>1568</v>
      </c>
      <c r="H767" s="184">
        <v>202512.0</v>
      </c>
      <c r="I767" s="184" t="s">
        <v>753</v>
      </c>
      <c r="J767" s="182"/>
      <c r="K767" s="184"/>
      <c r="L767" s="294" t="s">
        <v>1570</v>
      </c>
      <c r="M767" s="303">
        <v>42064.0</v>
      </c>
      <c r="N767" s="191"/>
      <c r="O767" s="192">
        <v>15.59</v>
      </c>
      <c r="P767" s="194"/>
      <c r="Q767" s="195">
        <f t="shared" ref="Q767:R767" si="874">(O767*24*3600*30/8)/100000</f>
        <v>50.5116</v>
      </c>
      <c r="R767" s="195">
        <f t="shared" si="874"/>
        <v>0</v>
      </c>
      <c r="S767" s="200">
        <v>0.0</v>
      </c>
      <c r="T767" s="201">
        <f t="shared" si="780"/>
        <v>1</v>
      </c>
      <c r="U767" s="201">
        <v>0.99</v>
      </c>
      <c r="V767" s="182">
        <v>720.0</v>
      </c>
      <c r="W767" s="182">
        <f t="shared" si="634"/>
        <v>0</v>
      </c>
      <c r="X767" s="203" t="s">
        <v>291</v>
      </c>
      <c r="Y767" s="204">
        <v>2792792.0</v>
      </c>
      <c r="Z767" s="182"/>
      <c r="AA767" s="182"/>
      <c r="AB767" s="182"/>
      <c r="AC767" s="182"/>
      <c r="AD767" s="182"/>
      <c r="AE767" s="206">
        <f t="shared" si="635"/>
        <v>2792792</v>
      </c>
      <c r="AF767" s="207">
        <f t="shared" si="636"/>
        <v>2792792</v>
      </c>
      <c r="AG767" s="184"/>
      <c r="AH767" s="184"/>
      <c r="AI767" s="184"/>
      <c r="AJ767" s="390" t="s">
        <v>1568</v>
      </c>
      <c r="AK767" s="38" t="s">
        <v>753</v>
      </c>
      <c r="AL767" s="38"/>
      <c r="AM767" s="38" t="str">
        <f t="shared" ref="AM767:AM768" si="876">VLOOKUP(AJ767,'[1]Master Jaringan Des 2025(792)'!$D$2:$E$795,2,0)</f>
        <v>#REF!</v>
      </c>
      <c r="AN767" s="38" t="str">
        <f t="shared" si="638"/>
        <v>#REF!</v>
      </c>
      <c r="AO767" s="42">
        <v>2792792.0</v>
      </c>
      <c r="AP767" s="215" t="b">
        <f t="shared" si="639"/>
        <v>1</v>
      </c>
      <c r="AQ767" s="211"/>
      <c r="AR767" s="216">
        <f t="shared" si="697"/>
        <v>0</v>
      </c>
      <c r="AS767" s="217">
        <f t="shared" si="698"/>
        <v>0</v>
      </c>
      <c r="AT767" s="218">
        <f t="shared" si="699"/>
        <v>0</v>
      </c>
      <c r="AU767" s="927"/>
      <c r="AV767" s="46"/>
      <c r="AW767" s="46"/>
      <c r="AX767" s="46"/>
      <c r="AY767" s="46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5"/>
      <c r="BU767" s="35"/>
      <c r="BV767" s="56"/>
      <c r="BW767" s="56"/>
      <c r="BX767" s="56"/>
      <c r="BY767" s="56"/>
      <c r="BZ767" s="56"/>
      <c r="CA767" s="56"/>
      <c r="CB767" s="56"/>
      <c r="CC767" s="56"/>
      <c r="CD767" s="56"/>
    </row>
    <row r="768" ht="22.5" customHeight="1">
      <c r="A768" s="170">
        <f t="shared" si="12"/>
        <v>763</v>
      </c>
      <c r="B768" s="173" t="s">
        <v>3201</v>
      </c>
      <c r="C768" s="182" t="str">
        <f t="array" ref="C768">_xlfn.XLOOKUP(G768,DATABASE!$A$2:$A$806,DATABASE!$B$2:$B$806)</f>
        <v>Capem Syariah Wiyung Sby Barat, Jl.Ry Menganti Ruko A-8, Perum Pratama</v>
      </c>
      <c r="D768" s="184" t="str">
        <f t="array" ref="D768">_xlfn.XLOOKUP(G768,DATABASE!$A$2:$A$808,DATABASE!$C$2:$C$808)</f>
        <v>CAPEM</v>
      </c>
      <c r="E768" s="184" t="s">
        <v>351</v>
      </c>
      <c r="F768" s="184" t="s">
        <v>243</v>
      </c>
      <c r="G768" s="184" t="s">
        <v>1565</v>
      </c>
      <c r="H768" s="184">
        <v>202512.0</v>
      </c>
      <c r="I768" s="184" t="s">
        <v>753</v>
      </c>
      <c r="J768" s="182"/>
      <c r="K768" s="184"/>
      <c r="L768" s="294" t="s">
        <v>1567</v>
      </c>
      <c r="M768" s="303">
        <v>42065.0</v>
      </c>
      <c r="N768" s="191"/>
      <c r="O768" s="192">
        <v>22.91</v>
      </c>
      <c r="P768" s="194"/>
      <c r="Q768" s="195">
        <f t="shared" ref="Q768:R768" si="875">(O768*24*3600*30/8)/100000</f>
        <v>74.2284</v>
      </c>
      <c r="R768" s="195">
        <f t="shared" si="875"/>
        <v>0</v>
      </c>
      <c r="S768" s="376">
        <v>1.45</v>
      </c>
      <c r="T768" s="201">
        <f t="shared" si="780"/>
        <v>0.9979861111</v>
      </c>
      <c r="U768" s="201">
        <v>0.99</v>
      </c>
      <c r="V768" s="182">
        <v>720.0</v>
      </c>
      <c r="W768" s="182">
        <f t="shared" si="634"/>
        <v>0</v>
      </c>
      <c r="X768" s="203" t="s">
        <v>291</v>
      </c>
      <c r="Y768" s="204">
        <v>2792792.0</v>
      </c>
      <c r="Z768" s="182"/>
      <c r="AA768" s="182"/>
      <c r="AB768" s="182"/>
      <c r="AC768" s="182"/>
      <c r="AD768" s="182"/>
      <c r="AE768" s="206">
        <f t="shared" si="635"/>
        <v>2792792</v>
      </c>
      <c r="AF768" s="207">
        <f t="shared" si="636"/>
        <v>2792792</v>
      </c>
      <c r="AG768" s="184"/>
      <c r="AH768" s="184"/>
      <c r="AI768" s="184"/>
      <c r="AJ768" s="390" t="s">
        <v>1565</v>
      </c>
      <c r="AK768" s="38" t="s">
        <v>753</v>
      </c>
      <c r="AL768" s="38"/>
      <c r="AM768" s="38" t="str">
        <f t="shared" si="876"/>
        <v>#REF!</v>
      </c>
      <c r="AN768" s="38" t="str">
        <f t="shared" si="638"/>
        <v>#REF!</v>
      </c>
      <c r="AO768" s="42">
        <v>2792792.0</v>
      </c>
      <c r="AP768" s="215" t="b">
        <f t="shared" si="639"/>
        <v>1</v>
      </c>
      <c r="AQ768" s="211"/>
      <c r="AR768" s="216">
        <f t="shared" si="697"/>
        <v>0</v>
      </c>
      <c r="AS768" s="217">
        <f t="shared" si="698"/>
        <v>0</v>
      </c>
      <c r="AT768" s="218">
        <f t="shared" si="699"/>
        <v>0</v>
      </c>
      <c r="AU768" s="397" t="s">
        <v>1869</v>
      </c>
      <c r="AV768" s="46"/>
      <c r="AW768" s="46"/>
      <c r="AX768" s="46"/>
      <c r="AY768" s="46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5"/>
      <c r="BU768" s="35"/>
      <c r="BV768" s="56"/>
      <c r="BW768" s="56"/>
      <c r="BX768" s="56"/>
      <c r="BY768" s="56"/>
      <c r="BZ768" s="56"/>
      <c r="CA768" s="56"/>
      <c r="CB768" s="56"/>
      <c r="CC768" s="56"/>
      <c r="CD768" s="56"/>
    </row>
    <row r="769" ht="22.5" customHeight="1">
      <c r="A769" s="170">
        <f t="shared" si="12"/>
        <v>764</v>
      </c>
      <c r="B769" s="173" t="s">
        <v>3201</v>
      </c>
      <c r="C769" s="182" t="str">
        <f t="array" ref="C769">_xlfn.XLOOKUP(G769,DATABASE!$A$2:$A$806,DATABASE!$B$2:$B$806)</f>
        <v>Cabang Syariah Surabaya, Jl. Dr. Sutomo No 37 Surabaya</v>
      </c>
      <c r="D769" s="184" t="str">
        <f t="array" ref="D769">_xlfn.XLOOKUP(G769,DATABASE!$A$2:$A$808,DATABASE!$C$2:$C$808)</f>
        <v>CABANG</v>
      </c>
      <c r="E769" s="184" t="s">
        <v>351</v>
      </c>
      <c r="F769" s="184" t="s">
        <v>243</v>
      </c>
      <c r="G769" s="184" t="s">
        <v>955</v>
      </c>
      <c r="H769" s="184">
        <v>202512.0</v>
      </c>
      <c r="I769" s="184" t="s">
        <v>575</v>
      </c>
      <c r="J769" s="182"/>
      <c r="K769" s="184"/>
      <c r="L769" s="294" t="s">
        <v>958</v>
      </c>
      <c r="M769" s="295" t="s">
        <v>1977</v>
      </c>
      <c r="N769" s="191"/>
      <c r="O769" s="192">
        <v>59.32</v>
      </c>
      <c r="P769" s="194"/>
      <c r="Q769" s="195">
        <f t="shared" ref="Q769:R769" si="877">(O769*24*3600*30/8)/100000</f>
        <v>192.1968</v>
      </c>
      <c r="R769" s="195">
        <f t="shared" si="877"/>
        <v>0</v>
      </c>
      <c r="S769" s="200">
        <v>0.0</v>
      </c>
      <c r="T769" s="201">
        <f t="shared" si="780"/>
        <v>1</v>
      </c>
      <c r="U769" s="201">
        <v>0.99</v>
      </c>
      <c r="V769" s="182">
        <v>720.0</v>
      </c>
      <c r="W769" s="182">
        <f t="shared" si="634"/>
        <v>0</v>
      </c>
      <c r="X769" s="203" t="s">
        <v>291</v>
      </c>
      <c r="Y769" s="204">
        <v>3671171.0</v>
      </c>
      <c r="Z769" s="182"/>
      <c r="AA769" s="182"/>
      <c r="AB769" s="182"/>
      <c r="AC769" s="182"/>
      <c r="AD769" s="182"/>
      <c r="AE769" s="206">
        <f t="shared" si="635"/>
        <v>3671171</v>
      </c>
      <c r="AF769" s="207">
        <f t="shared" si="636"/>
        <v>3671171</v>
      </c>
      <c r="AG769" s="184"/>
      <c r="AH769" s="184"/>
      <c r="AI769" s="184"/>
      <c r="AJ769" s="390" t="s">
        <v>955</v>
      </c>
      <c r="AK769" s="38" t="s">
        <v>575</v>
      </c>
      <c r="AL769" s="38"/>
      <c r="AM769" s="38" t="s">
        <v>575</v>
      </c>
      <c r="AN769" s="38" t="b">
        <f t="shared" si="638"/>
        <v>1</v>
      </c>
      <c r="AO769" s="42">
        <v>3671171.0</v>
      </c>
      <c r="AP769" s="215" t="b">
        <f t="shared" si="639"/>
        <v>1</v>
      </c>
      <c r="AQ769" s="211"/>
      <c r="AR769" s="216">
        <f t="shared" si="697"/>
        <v>0</v>
      </c>
      <c r="AS769" s="217">
        <f t="shared" si="698"/>
        <v>0</v>
      </c>
      <c r="AT769" s="218">
        <f t="shared" si="699"/>
        <v>0</v>
      </c>
      <c r="AU769" s="373"/>
      <c r="AV769" s="46"/>
      <c r="AW769" s="46"/>
      <c r="AX769" s="46"/>
      <c r="AY769" s="46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5"/>
      <c r="BU769" s="35"/>
      <c r="BV769" s="56"/>
      <c r="BW769" s="56"/>
      <c r="BX769" s="56"/>
      <c r="BY769" s="56"/>
      <c r="BZ769" s="56"/>
      <c r="CA769" s="56"/>
      <c r="CB769" s="56"/>
      <c r="CC769" s="56"/>
      <c r="CD769" s="56"/>
    </row>
    <row r="770" ht="22.5" customHeight="1">
      <c r="A770" s="170">
        <f t="shared" si="12"/>
        <v>765</v>
      </c>
      <c r="B770" s="173" t="s">
        <v>3201</v>
      </c>
      <c r="C770" s="182" t="str">
        <f t="array" ref="C770">_xlfn.XLOOKUP(G770,DATABASE!$A$2:$A$806,DATABASE!$B$2:$B$806)</f>
        <v>Capem Syariah Probolinggo, Jl. Pang. Sudirman 462-464 Probolinggo</v>
      </c>
      <c r="D770" s="184" t="str">
        <f t="array" ref="D770">_xlfn.XLOOKUP(G770,DATABASE!$A$2:$A$808,DATABASE!$C$2:$C$808)</f>
        <v>CAPEM</v>
      </c>
      <c r="E770" s="184" t="s">
        <v>351</v>
      </c>
      <c r="F770" s="184" t="s">
        <v>243</v>
      </c>
      <c r="G770" s="184" t="s">
        <v>1460</v>
      </c>
      <c r="H770" s="184">
        <v>202512.0</v>
      </c>
      <c r="I770" s="184" t="s">
        <v>753</v>
      </c>
      <c r="J770" s="182"/>
      <c r="K770" s="184"/>
      <c r="L770" s="294" t="s">
        <v>1462</v>
      </c>
      <c r="M770" s="295" t="s">
        <v>1609</v>
      </c>
      <c r="N770" s="191"/>
      <c r="O770" s="192">
        <v>12.62</v>
      </c>
      <c r="P770" s="194"/>
      <c r="Q770" s="195">
        <f t="shared" ref="Q770:R770" si="878">(O770*24*3600*30/8)/100000</f>
        <v>40.8888</v>
      </c>
      <c r="R770" s="195">
        <f t="shared" si="878"/>
        <v>0</v>
      </c>
      <c r="S770" s="376">
        <v>2.51</v>
      </c>
      <c r="T770" s="201">
        <f t="shared" si="780"/>
        <v>0.9965138889</v>
      </c>
      <c r="U770" s="201">
        <v>0.99</v>
      </c>
      <c r="V770" s="182">
        <v>720.0</v>
      </c>
      <c r="W770" s="182">
        <f t="shared" si="634"/>
        <v>0</v>
      </c>
      <c r="X770" s="203" t="s">
        <v>291</v>
      </c>
      <c r="Y770" s="204">
        <v>2792792.0</v>
      </c>
      <c r="Z770" s="182"/>
      <c r="AA770" s="182"/>
      <c r="AB770" s="182"/>
      <c r="AC770" s="182"/>
      <c r="AD770" s="182"/>
      <c r="AE770" s="206">
        <f t="shared" si="635"/>
        <v>2792792</v>
      </c>
      <c r="AF770" s="207">
        <f t="shared" si="636"/>
        <v>2792792</v>
      </c>
      <c r="AG770" s="184"/>
      <c r="AH770" s="184"/>
      <c r="AI770" s="184"/>
      <c r="AJ770" s="390" t="s">
        <v>1460</v>
      </c>
      <c r="AK770" s="38" t="s">
        <v>753</v>
      </c>
      <c r="AL770" s="38"/>
      <c r="AM770" s="38" t="str">
        <f t="shared" ref="AM770:AM771" si="880">VLOOKUP(AJ770,'[1]Master Jaringan Des 2025(792)'!$D$2:$E$795,2,0)</f>
        <v>#REF!</v>
      </c>
      <c r="AN770" s="38" t="str">
        <f t="shared" si="638"/>
        <v>#REF!</v>
      </c>
      <c r="AO770" s="42">
        <v>2792792.0</v>
      </c>
      <c r="AP770" s="215" t="b">
        <f t="shared" si="639"/>
        <v>1</v>
      </c>
      <c r="AQ770" s="211"/>
      <c r="AR770" s="216">
        <f t="shared" si="697"/>
        <v>0</v>
      </c>
      <c r="AS770" s="217">
        <f t="shared" si="698"/>
        <v>0</v>
      </c>
      <c r="AT770" s="218">
        <f t="shared" si="699"/>
        <v>0</v>
      </c>
      <c r="AU770" s="397" t="s">
        <v>1869</v>
      </c>
      <c r="AV770" s="46"/>
      <c r="AW770" s="46"/>
      <c r="AX770" s="46"/>
      <c r="AY770" s="46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5"/>
      <c r="BU770" s="35"/>
      <c r="BV770" s="56"/>
      <c r="BW770" s="56"/>
      <c r="BX770" s="56"/>
      <c r="BY770" s="56"/>
      <c r="BZ770" s="56"/>
      <c r="CA770" s="56"/>
      <c r="CB770" s="56"/>
      <c r="CC770" s="56"/>
      <c r="CD770" s="56"/>
    </row>
    <row r="771" ht="22.5" customHeight="1">
      <c r="A771" s="170">
        <f t="shared" si="12"/>
        <v>766</v>
      </c>
      <c r="B771" s="173" t="s">
        <v>3201</v>
      </c>
      <c r="C771" s="182" t="str">
        <f t="array" ref="C771">_xlfn.XLOOKUP(G771,DATABASE!$A$2:$A$806,DATABASE!$B$2:$B$806)</f>
        <v>Capem Syariah Genteng, Jl. Diponegoro No.33 Genteng, Banyuwangi</v>
      </c>
      <c r="D771" s="184" t="str">
        <f t="array" ref="D771">_xlfn.XLOOKUP(G771,DATABASE!$A$2:$A$808,DATABASE!$C$2:$C$808)</f>
        <v>CAPEM</v>
      </c>
      <c r="E771" s="184" t="s">
        <v>351</v>
      </c>
      <c r="F771" s="184" t="s">
        <v>243</v>
      </c>
      <c r="G771" s="184" t="s">
        <v>1470</v>
      </c>
      <c r="H771" s="184">
        <v>202512.0</v>
      </c>
      <c r="I771" s="184" t="s">
        <v>753</v>
      </c>
      <c r="J771" s="182"/>
      <c r="K771" s="184"/>
      <c r="L771" s="294" t="s">
        <v>1472</v>
      </c>
      <c r="M771" s="295" t="s">
        <v>1609</v>
      </c>
      <c r="N771" s="191"/>
      <c r="O771" s="192">
        <v>22.76</v>
      </c>
      <c r="P771" s="194"/>
      <c r="Q771" s="195">
        <f t="shared" ref="Q771:R771" si="879">(O771*24*3600*30/8)/100000</f>
        <v>73.7424</v>
      </c>
      <c r="R771" s="195">
        <f t="shared" si="879"/>
        <v>0</v>
      </c>
      <c r="S771" s="200">
        <v>0.0</v>
      </c>
      <c r="T771" s="201">
        <f t="shared" si="780"/>
        <v>1</v>
      </c>
      <c r="U771" s="201">
        <v>0.99</v>
      </c>
      <c r="V771" s="182">
        <v>720.0</v>
      </c>
      <c r="W771" s="182">
        <f t="shared" si="634"/>
        <v>0</v>
      </c>
      <c r="X771" s="203" t="s">
        <v>291</v>
      </c>
      <c r="Y771" s="204">
        <v>2792792.0</v>
      </c>
      <c r="Z771" s="182"/>
      <c r="AA771" s="182"/>
      <c r="AB771" s="182"/>
      <c r="AC771" s="182"/>
      <c r="AD771" s="182"/>
      <c r="AE771" s="206">
        <f t="shared" si="635"/>
        <v>2792792</v>
      </c>
      <c r="AF771" s="207">
        <f t="shared" si="636"/>
        <v>2792792</v>
      </c>
      <c r="AG771" s="184"/>
      <c r="AH771" s="184"/>
      <c r="AI771" s="184"/>
      <c r="AJ771" s="390" t="s">
        <v>1470</v>
      </c>
      <c r="AK771" s="38" t="s">
        <v>753</v>
      </c>
      <c r="AL771" s="38"/>
      <c r="AM771" s="38" t="str">
        <f t="shared" si="880"/>
        <v>#REF!</v>
      </c>
      <c r="AN771" s="38" t="str">
        <f t="shared" si="638"/>
        <v>#REF!</v>
      </c>
      <c r="AO771" s="42">
        <v>2792792.0</v>
      </c>
      <c r="AP771" s="215" t="b">
        <f t="shared" si="639"/>
        <v>1</v>
      </c>
      <c r="AQ771" s="211"/>
      <c r="AR771" s="216">
        <f t="shared" si="697"/>
        <v>0</v>
      </c>
      <c r="AS771" s="217">
        <f t="shared" si="698"/>
        <v>0</v>
      </c>
      <c r="AT771" s="218">
        <f t="shared" si="699"/>
        <v>0</v>
      </c>
      <c r="AU771" s="373"/>
      <c r="AV771" s="46"/>
      <c r="AW771" s="46"/>
      <c r="AX771" s="46"/>
      <c r="AY771" s="46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35"/>
      <c r="BU771" s="35"/>
      <c r="BV771" s="56"/>
      <c r="BW771" s="56"/>
      <c r="BX771" s="56"/>
      <c r="BY771" s="56"/>
      <c r="BZ771" s="56"/>
      <c r="CA771" s="56"/>
      <c r="CB771" s="56"/>
      <c r="CC771" s="56"/>
      <c r="CD771" s="56"/>
    </row>
    <row r="772" ht="22.5" customHeight="1">
      <c r="A772" s="170">
        <f t="shared" si="12"/>
        <v>767</v>
      </c>
      <c r="B772" s="173" t="s">
        <v>3201</v>
      </c>
      <c r="C772" s="182" t="str">
        <f t="array" ref="C772">_xlfn.XLOOKUP(G772,DATABASE!$A$2:$A$806,DATABASE!$B$2:$B$806)</f>
        <v>Payment Point Syariah Univ. Muhammadiyah, Jl. A. Rahman Hakim 2B, Kec. Gresik</v>
      </c>
      <c r="D772" s="184" t="str">
        <f t="array" ref="D772">_xlfn.XLOOKUP(G772,DATABASE!$A$2:$A$808,DATABASE!$C$2:$C$808)</f>
        <v>PAYMENT POINT</v>
      </c>
      <c r="E772" s="184" t="s">
        <v>351</v>
      </c>
      <c r="F772" s="184" t="s">
        <v>243</v>
      </c>
      <c r="G772" s="184" t="s">
        <v>1926</v>
      </c>
      <c r="H772" s="184">
        <v>202512.0</v>
      </c>
      <c r="I772" s="184" t="s">
        <v>461</v>
      </c>
      <c r="J772" s="182"/>
      <c r="K772" s="184"/>
      <c r="L772" s="294" t="s">
        <v>1928</v>
      </c>
      <c r="M772" s="295" t="s">
        <v>2213</v>
      </c>
      <c r="N772" s="191"/>
      <c r="O772" s="192">
        <v>3.94</v>
      </c>
      <c r="P772" s="194"/>
      <c r="Q772" s="195">
        <f t="shared" ref="Q772:R772" si="881">(O772*24*3600*30/8)/100000</f>
        <v>12.7656</v>
      </c>
      <c r="R772" s="195">
        <f t="shared" si="881"/>
        <v>0</v>
      </c>
      <c r="S772" s="200">
        <v>0.0</v>
      </c>
      <c r="T772" s="201">
        <f t="shared" si="780"/>
        <v>1</v>
      </c>
      <c r="U772" s="201">
        <v>0.99</v>
      </c>
      <c r="V772" s="182">
        <v>720.0</v>
      </c>
      <c r="W772" s="182">
        <f t="shared" si="634"/>
        <v>0</v>
      </c>
      <c r="X772" s="203" t="s">
        <v>291</v>
      </c>
      <c r="Y772" s="204">
        <v>2319819.0</v>
      </c>
      <c r="Z772" s="182"/>
      <c r="AA772" s="182"/>
      <c r="AB772" s="182"/>
      <c r="AC772" s="182"/>
      <c r="AD772" s="182"/>
      <c r="AE772" s="206">
        <f t="shared" si="635"/>
        <v>2319819</v>
      </c>
      <c r="AF772" s="207">
        <f t="shared" si="636"/>
        <v>2319819</v>
      </c>
      <c r="AG772" s="184"/>
      <c r="AH772" s="184"/>
      <c r="AI772" s="184"/>
      <c r="AJ772" s="390" t="s">
        <v>1926</v>
      </c>
      <c r="AK772" s="38" t="s">
        <v>461</v>
      </c>
      <c r="AL772" s="38"/>
      <c r="AM772" s="38" t="s">
        <v>461</v>
      </c>
      <c r="AN772" s="38" t="b">
        <f t="shared" si="638"/>
        <v>1</v>
      </c>
      <c r="AO772" s="42">
        <v>2319819.0</v>
      </c>
      <c r="AP772" s="215" t="b">
        <f t="shared" si="639"/>
        <v>1</v>
      </c>
      <c r="AQ772" s="211"/>
      <c r="AR772" s="216">
        <f t="shared" si="697"/>
        <v>0</v>
      </c>
      <c r="AS772" s="217">
        <f t="shared" si="698"/>
        <v>0</v>
      </c>
      <c r="AT772" s="218">
        <f t="shared" si="699"/>
        <v>0</v>
      </c>
      <c r="AU772" s="373"/>
      <c r="AV772" s="46"/>
      <c r="AW772" s="46"/>
      <c r="AX772" s="46"/>
      <c r="AY772" s="46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35"/>
      <c r="BU772" s="35"/>
      <c r="BV772" s="56"/>
      <c r="BW772" s="56"/>
      <c r="BX772" s="56"/>
      <c r="BY772" s="56"/>
      <c r="BZ772" s="56"/>
      <c r="CA772" s="56"/>
      <c r="CB772" s="56"/>
      <c r="CC772" s="56"/>
      <c r="CD772" s="56"/>
    </row>
    <row r="773" ht="22.5" customHeight="1">
      <c r="A773" s="170">
        <f t="shared" si="12"/>
        <v>768</v>
      </c>
      <c r="B773" s="173" t="s">
        <v>3201</v>
      </c>
      <c r="C773" s="182" t="str">
        <f t="array" ref="C773">_xlfn.XLOOKUP(G773,DATABASE!$A$2:$A$806,DATABASE!$B$2:$B$806)</f>
        <v>Capem Syariah Lamongan, Ruko LTC Blok. A-1, Jl. Sunan Giri Lamongan</v>
      </c>
      <c r="D773" s="184" t="str">
        <f t="array" ref="D773">_xlfn.XLOOKUP(G773,DATABASE!$A$2:$A$808,DATABASE!$C$2:$C$808)</f>
        <v>CAPEM</v>
      </c>
      <c r="E773" s="184" t="s">
        <v>351</v>
      </c>
      <c r="F773" s="184" t="s">
        <v>243</v>
      </c>
      <c r="G773" s="184" t="s">
        <v>1456</v>
      </c>
      <c r="H773" s="184">
        <v>202512.0</v>
      </c>
      <c r="I773" s="184" t="s">
        <v>753</v>
      </c>
      <c r="J773" s="182"/>
      <c r="K773" s="184"/>
      <c r="L773" s="294" t="s">
        <v>1458</v>
      </c>
      <c r="M773" s="295" t="s">
        <v>5209</v>
      </c>
      <c r="N773" s="191"/>
      <c r="O773" s="192">
        <v>58.55</v>
      </c>
      <c r="P773" s="194"/>
      <c r="Q773" s="195">
        <f t="shared" ref="Q773:R773" si="882">(O773*24*3600*30/8)/100000</f>
        <v>189.702</v>
      </c>
      <c r="R773" s="195">
        <f t="shared" si="882"/>
        <v>0</v>
      </c>
      <c r="S773" s="200">
        <v>0.0</v>
      </c>
      <c r="T773" s="201">
        <f t="shared" si="780"/>
        <v>1</v>
      </c>
      <c r="U773" s="201">
        <v>0.99</v>
      </c>
      <c r="V773" s="182">
        <v>720.0</v>
      </c>
      <c r="W773" s="182">
        <f t="shared" si="634"/>
        <v>0</v>
      </c>
      <c r="X773" s="203" t="s">
        <v>291</v>
      </c>
      <c r="Y773" s="204">
        <v>2792792.0</v>
      </c>
      <c r="Z773" s="182"/>
      <c r="AA773" s="182"/>
      <c r="AB773" s="182"/>
      <c r="AC773" s="182"/>
      <c r="AD773" s="182"/>
      <c r="AE773" s="206">
        <f t="shared" si="635"/>
        <v>2792792</v>
      </c>
      <c r="AF773" s="207">
        <f t="shared" si="636"/>
        <v>2792792</v>
      </c>
      <c r="AG773" s="184"/>
      <c r="AH773" s="184"/>
      <c r="AI773" s="184"/>
      <c r="AJ773" s="390" t="s">
        <v>1456</v>
      </c>
      <c r="AK773" s="38" t="s">
        <v>753</v>
      </c>
      <c r="AL773" s="38"/>
      <c r="AM773" s="38" t="str">
        <f>VLOOKUP(AJ773,'[1]Master Jaringan Des 2025(792)'!$D$2:$E$795,2,0)</f>
        <v>#REF!</v>
      </c>
      <c r="AN773" s="38" t="str">
        <f t="shared" si="638"/>
        <v>#REF!</v>
      </c>
      <c r="AO773" s="42">
        <v>2792792.0</v>
      </c>
      <c r="AP773" s="215" t="b">
        <f t="shared" si="639"/>
        <v>1</v>
      </c>
      <c r="AQ773" s="211"/>
      <c r="AR773" s="216">
        <f t="shared" si="697"/>
        <v>0</v>
      </c>
      <c r="AS773" s="217">
        <f t="shared" si="698"/>
        <v>0</v>
      </c>
      <c r="AT773" s="218">
        <f t="shared" si="699"/>
        <v>0</v>
      </c>
      <c r="AU773" s="373"/>
      <c r="AV773" s="46"/>
      <c r="AW773" s="46"/>
      <c r="AX773" s="46"/>
      <c r="AY773" s="46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35"/>
      <c r="BU773" s="35"/>
      <c r="BV773" s="56"/>
      <c r="BW773" s="56"/>
      <c r="BX773" s="56"/>
      <c r="BY773" s="56"/>
      <c r="BZ773" s="56"/>
      <c r="CA773" s="56"/>
      <c r="CB773" s="56"/>
      <c r="CC773" s="56"/>
      <c r="CD773" s="56"/>
    </row>
    <row r="774" ht="22.5" customHeight="1">
      <c r="A774" s="170">
        <f t="shared" si="12"/>
        <v>769</v>
      </c>
      <c r="B774" s="173" t="s">
        <v>3201</v>
      </c>
      <c r="C774" s="182" t="str">
        <f t="array" ref="C774">_xlfn.XLOOKUP(G774,DATABASE!$A$2:$A$806,DATABASE!$B$2:$B$806)</f>
        <v>Payment Point Syariah RSM Ahmad Dahlan Kediri, JL. Gatot Subroto 84 , Kediri</v>
      </c>
      <c r="D774" s="184" t="str">
        <f t="array" ref="D774">_xlfn.XLOOKUP(G774,DATABASE!$A$2:$A$808,DATABASE!$C$2:$C$808)</f>
        <v>PAYMENT POINT</v>
      </c>
      <c r="E774" s="184" t="s">
        <v>351</v>
      </c>
      <c r="F774" s="184" t="s">
        <v>243</v>
      </c>
      <c r="G774" s="184" t="s">
        <v>2076</v>
      </c>
      <c r="H774" s="184">
        <v>202512.0</v>
      </c>
      <c r="I774" s="184" t="s">
        <v>461</v>
      </c>
      <c r="J774" s="182"/>
      <c r="K774" s="184"/>
      <c r="L774" s="294" t="s">
        <v>2078</v>
      </c>
      <c r="M774" s="303">
        <v>43745.0</v>
      </c>
      <c r="N774" s="191"/>
      <c r="O774" s="192">
        <v>1.0512</v>
      </c>
      <c r="P774" s="194"/>
      <c r="Q774" s="195">
        <f t="shared" ref="Q774:R774" si="883">(O774*24*3600*30/8)/100000</f>
        <v>3.405888</v>
      </c>
      <c r="R774" s="195">
        <f t="shared" si="883"/>
        <v>0</v>
      </c>
      <c r="S774" s="200">
        <v>0.0</v>
      </c>
      <c r="T774" s="201">
        <f t="shared" si="780"/>
        <v>1</v>
      </c>
      <c r="U774" s="201">
        <v>0.99</v>
      </c>
      <c r="V774" s="182">
        <v>720.0</v>
      </c>
      <c r="W774" s="182">
        <f t="shared" si="634"/>
        <v>0</v>
      </c>
      <c r="X774" s="203" t="s">
        <v>291</v>
      </c>
      <c r="Y774" s="204">
        <v>2319819.0</v>
      </c>
      <c r="Z774" s="182"/>
      <c r="AA774" s="182"/>
      <c r="AB774" s="182"/>
      <c r="AC774" s="182"/>
      <c r="AD774" s="182"/>
      <c r="AE774" s="206">
        <f t="shared" si="635"/>
        <v>2319819</v>
      </c>
      <c r="AF774" s="207">
        <f t="shared" si="636"/>
        <v>2319819</v>
      </c>
      <c r="AG774" s="184"/>
      <c r="AH774" s="184"/>
      <c r="AI774" s="184"/>
      <c r="AJ774" s="390" t="s">
        <v>2076</v>
      </c>
      <c r="AK774" s="38" t="s">
        <v>461</v>
      </c>
      <c r="AL774" s="38"/>
      <c r="AM774" s="38" t="s">
        <v>461</v>
      </c>
      <c r="AN774" s="38" t="b">
        <f t="shared" si="638"/>
        <v>1</v>
      </c>
      <c r="AO774" s="42">
        <v>2319819.0</v>
      </c>
      <c r="AP774" s="215" t="b">
        <f t="shared" si="639"/>
        <v>1</v>
      </c>
      <c r="AQ774" s="211"/>
      <c r="AR774" s="216">
        <f t="shared" si="697"/>
        <v>0</v>
      </c>
      <c r="AS774" s="217">
        <f t="shared" si="698"/>
        <v>0</v>
      </c>
      <c r="AT774" s="218">
        <f t="shared" si="699"/>
        <v>0</v>
      </c>
      <c r="AU774" s="373"/>
      <c r="AV774" s="46"/>
      <c r="AW774" s="46"/>
      <c r="AX774" s="46"/>
      <c r="AY774" s="46"/>
      <c r="AZ774" s="35"/>
      <c r="BA774" s="35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35"/>
      <c r="BU774" s="35"/>
      <c r="BV774" s="56"/>
      <c r="BW774" s="56"/>
      <c r="BX774" s="56"/>
      <c r="BY774" s="56"/>
      <c r="BZ774" s="56"/>
      <c r="CA774" s="56"/>
      <c r="CB774" s="56"/>
      <c r="CC774" s="56"/>
      <c r="CD774" s="56"/>
    </row>
    <row r="775" ht="22.5" customHeight="1">
      <c r="A775" s="170">
        <f t="shared" si="12"/>
        <v>770</v>
      </c>
      <c r="B775" s="173" t="s">
        <v>3201</v>
      </c>
      <c r="C775" s="182" t="str">
        <f t="array" ref="C775">_xlfn.XLOOKUP(G775,DATABASE!$A$2:$A$806,DATABASE!$B$2:$B$806)</f>
        <v>Payment Point Syariah Muhammadiyah, Jl. Kapasan Surabaya (UNMUH)</v>
      </c>
      <c r="D775" s="184" t="str">
        <f t="array" ref="D775">_xlfn.XLOOKUP(G775,DATABASE!$A$2:$A$808,DATABASE!$C$2:$C$808)</f>
        <v>PAYMENT POINT</v>
      </c>
      <c r="E775" s="184" t="s">
        <v>351</v>
      </c>
      <c r="F775" s="184" t="s">
        <v>243</v>
      </c>
      <c r="G775" s="184" t="s">
        <v>2083</v>
      </c>
      <c r="H775" s="184">
        <v>202512.0</v>
      </c>
      <c r="I775" s="184" t="s">
        <v>461</v>
      </c>
      <c r="J775" s="182"/>
      <c r="K775" s="184"/>
      <c r="L775" s="294" t="s">
        <v>2085</v>
      </c>
      <c r="M775" s="295" t="s">
        <v>1658</v>
      </c>
      <c r="N775" s="191"/>
      <c r="O775" s="192">
        <v>0.58863</v>
      </c>
      <c r="P775" s="194"/>
      <c r="Q775" s="195">
        <f t="shared" ref="Q775:R775" si="884">(O775*24*3600*30/8)/100000</f>
        <v>1.9071612</v>
      </c>
      <c r="R775" s="195">
        <f t="shared" si="884"/>
        <v>0</v>
      </c>
      <c r="S775" s="200">
        <v>0.0</v>
      </c>
      <c r="T775" s="201">
        <f t="shared" si="780"/>
        <v>1</v>
      </c>
      <c r="U775" s="201">
        <v>0.99</v>
      </c>
      <c r="V775" s="182">
        <v>720.0</v>
      </c>
      <c r="W775" s="182">
        <f t="shared" si="634"/>
        <v>0</v>
      </c>
      <c r="X775" s="203" t="s">
        <v>291</v>
      </c>
      <c r="Y775" s="204">
        <v>2319819.0</v>
      </c>
      <c r="Z775" s="182"/>
      <c r="AA775" s="182"/>
      <c r="AB775" s="182"/>
      <c r="AC775" s="182"/>
      <c r="AD775" s="182"/>
      <c r="AE775" s="206">
        <f t="shared" si="635"/>
        <v>2319819</v>
      </c>
      <c r="AF775" s="207">
        <f t="shared" si="636"/>
        <v>2319819</v>
      </c>
      <c r="AG775" s="184"/>
      <c r="AH775" s="184"/>
      <c r="AI775" s="184"/>
      <c r="AJ775" s="390" t="s">
        <v>2083</v>
      </c>
      <c r="AK775" s="38" t="s">
        <v>461</v>
      </c>
      <c r="AL775" s="38"/>
      <c r="AM775" s="38" t="s">
        <v>461</v>
      </c>
      <c r="AN775" s="38" t="b">
        <f t="shared" si="638"/>
        <v>1</v>
      </c>
      <c r="AO775" s="42">
        <v>2319819.0</v>
      </c>
      <c r="AP775" s="215" t="b">
        <f t="shared" si="639"/>
        <v>1</v>
      </c>
      <c r="AQ775" s="211"/>
      <c r="AR775" s="216">
        <f t="shared" si="697"/>
        <v>0</v>
      </c>
      <c r="AS775" s="217">
        <f t="shared" si="698"/>
        <v>0</v>
      </c>
      <c r="AT775" s="218">
        <f t="shared" si="699"/>
        <v>0</v>
      </c>
      <c r="AU775" s="373"/>
      <c r="AV775" s="46"/>
      <c r="AW775" s="46"/>
      <c r="AX775" s="46"/>
      <c r="AY775" s="46"/>
      <c r="AZ775" s="35"/>
      <c r="BA775" s="35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35"/>
      <c r="BU775" s="35"/>
      <c r="BV775" s="56"/>
      <c r="BW775" s="56"/>
      <c r="BX775" s="56"/>
      <c r="BY775" s="56"/>
      <c r="BZ775" s="56"/>
      <c r="CA775" s="56"/>
      <c r="CB775" s="56"/>
      <c r="CC775" s="56"/>
      <c r="CD775" s="56"/>
    </row>
    <row r="776" ht="22.5" customHeight="1">
      <c r="A776" s="170">
        <f t="shared" si="12"/>
        <v>771</v>
      </c>
      <c r="B776" s="173" t="s">
        <v>3201</v>
      </c>
      <c r="C776" s="182" t="str">
        <f t="array" ref="C776">_xlfn.XLOOKUP(G776,DATABASE!$A$2:$A$806,DATABASE!$B$2:$B$806)</f>
        <v>Payment Point Syariah SMA Muhammadiyah Jl. Genteng Muhammadiyah Surabaya</v>
      </c>
      <c r="D776" s="184" t="str">
        <f t="array" ref="D776">_xlfn.XLOOKUP(G776,DATABASE!$A$2:$A$808,DATABASE!$C$2:$C$808)</f>
        <v>PAYMENT POINT</v>
      </c>
      <c r="E776" s="184" t="s">
        <v>351</v>
      </c>
      <c r="F776" s="184" t="s">
        <v>243</v>
      </c>
      <c r="G776" s="184" t="s">
        <v>2022</v>
      </c>
      <c r="H776" s="184">
        <v>202512.0</v>
      </c>
      <c r="I776" s="184" t="s">
        <v>461</v>
      </c>
      <c r="J776" s="182"/>
      <c r="K776" s="184"/>
      <c r="L776" s="294" t="s">
        <v>2025</v>
      </c>
      <c r="M776" s="295" t="s">
        <v>2213</v>
      </c>
      <c r="N776" s="191"/>
      <c r="O776" s="192">
        <v>0.88319</v>
      </c>
      <c r="P776" s="194"/>
      <c r="Q776" s="195">
        <f t="shared" ref="Q776:R776" si="885">(O776*24*3600*30/8)/100000</f>
        <v>2.8615356</v>
      </c>
      <c r="R776" s="195">
        <f t="shared" si="885"/>
        <v>0</v>
      </c>
      <c r="S776" s="200">
        <v>0.0</v>
      </c>
      <c r="T776" s="201">
        <f t="shared" si="780"/>
        <v>1</v>
      </c>
      <c r="U776" s="201">
        <v>0.99</v>
      </c>
      <c r="V776" s="182">
        <v>720.0</v>
      </c>
      <c r="W776" s="182">
        <f t="shared" si="634"/>
        <v>0</v>
      </c>
      <c r="X776" s="203" t="s">
        <v>291</v>
      </c>
      <c r="Y776" s="204">
        <v>2319819.0</v>
      </c>
      <c r="Z776" s="182"/>
      <c r="AA776" s="182"/>
      <c r="AB776" s="182"/>
      <c r="AC776" s="182"/>
      <c r="AD776" s="182"/>
      <c r="AE776" s="206">
        <f t="shared" si="635"/>
        <v>2319819</v>
      </c>
      <c r="AF776" s="207">
        <f t="shared" si="636"/>
        <v>2319819</v>
      </c>
      <c r="AG776" s="184"/>
      <c r="AH776" s="184"/>
      <c r="AI776" s="184"/>
      <c r="AJ776" s="390" t="s">
        <v>2022</v>
      </c>
      <c r="AK776" s="38" t="s">
        <v>461</v>
      </c>
      <c r="AL776" s="38"/>
      <c r="AM776" s="38" t="s">
        <v>461</v>
      </c>
      <c r="AN776" s="38" t="b">
        <f t="shared" si="638"/>
        <v>1</v>
      </c>
      <c r="AO776" s="42">
        <v>2319819.0</v>
      </c>
      <c r="AP776" s="215" t="b">
        <f t="shared" si="639"/>
        <v>1</v>
      </c>
      <c r="AQ776" s="211"/>
      <c r="AR776" s="216">
        <f t="shared" si="697"/>
        <v>0</v>
      </c>
      <c r="AS776" s="217">
        <f t="shared" si="698"/>
        <v>0</v>
      </c>
      <c r="AT776" s="218">
        <f t="shared" si="699"/>
        <v>0</v>
      </c>
      <c r="AU776" s="373"/>
      <c r="AV776" s="46"/>
      <c r="AW776" s="46"/>
      <c r="AX776" s="46"/>
      <c r="AY776" s="46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35"/>
      <c r="BU776" s="35"/>
      <c r="BV776" s="56"/>
      <c r="BW776" s="56"/>
      <c r="BX776" s="56"/>
      <c r="BY776" s="56"/>
      <c r="BZ776" s="56"/>
      <c r="CA776" s="56"/>
      <c r="CB776" s="56"/>
      <c r="CC776" s="56"/>
      <c r="CD776" s="56"/>
    </row>
    <row r="777" ht="22.5" customHeight="1">
      <c r="A777" s="170">
        <f t="shared" si="12"/>
        <v>772</v>
      </c>
      <c r="B777" s="173" t="s">
        <v>3201</v>
      </c>
      <c r="C777" s="182" t="str">
        <f t="array" ref="C777">_xlfn.XLOOKUP(G777,DATABASE!$A$2:$A$806,DATABASE!$B$2:$B$806)</f>
        <v>ATM Syariah Unisma JL. MT Haryono 193 Mlg</v>
      </c>
      <c r="D777" s="184" t="str">
        <f t="array" ref="D777">_xlfn.XLOOKUP(G777,DATABASE!$A$2:$A$808,DATABASE!$C$2:$C$808)</f>
        <v>ATM</v>
      </c>
      <c r="E777" s="184" t="s">
        <v>351</v>
      </c>
      <c r="F777" s="184" t="s">
        <v>243</v>
      </c>
      <c r="G777" s="184" t="s">
        <v>2059</v>
      </c>
      <c r="H777" s="184">
        <v>202512.0</v>
      </c>
      <c r="I777" s="184" t="s">
        <v>1258</v>
      </c>
      <c r="J777" s="182"/>
      <c r="K777" s="184"/>
      <c r="L777" s="294" t="s">
        <v>2061</v>
      </c>
      <c r="M777" s="303">
        <v>42865.0</v>
      </c>
      <c r="N777" s="191"/>
      <c r="O777" s="192">
        <v>29.25</v>
      </c>
      <c r="P777" s="194"/>
      <c r="Q777" s="195">
        <f t="shared" ref="Q777:R777" si="886">(O777*24*3600*30/8)/100000</f>
        <v>94.77</v>
      </c>
      <c r="R777" s="195">
        <f t="shared" si="886"/>
        <v>0</v>
      </c>
      <c r="S777" s="200">
        <v>0.0</v>
      </c>
      <c r="T777" s="201">
        <f t="shared" si="780"/>
        <v>1</v>
      </c>
      <c r="U777" s="201">
        <v>0.99</v>
      </c>
      <c r="V777" s="182">
        <v>720.0</v>
      </c>
      <c r="W777" s="182">
        <f t="shared" si="634"/>
        <v>0</v>
      </c>
      <c r="X777" s="203" t="s">
        <v>291</v>
      </c>
      <c r="Y777" s="204">
        <v>1300000.0</v>
      </c>
      <c r="Z777" s="182"/>
      <c r="AA777" s="182"/>
      <c r="AB777" s="182"/>
      <c r="AC777" s="182"/>
      <c r="AD777" s="182"/>
      <c r="AE777" s="206">
        <f t="shared" si="635"/>
        <v>1300000</v>
      </c>
      <c r="AF777" s="207">
        <f t="shared" si="636"/>
        <v>1300000</v>
      </c>
      <c r="AG777" s="184"/>
      <c r="AH777" s="184"/>
      <c r="AI777" s="184"/>
      <c r="AJ777" s="390" t="s">
        <v>2059</v>
      </c>
      <c r="AK777" s="38" t="s">
        <v>1258</v>
      </c>
      <c r="AL777" s="38"/>
      <c r="AM777" s="38" t="str">
        <f>VLOOKUP(AJ777,'[1]Master Jaringan Des 2025(792)'!$D$2:$E$795,2,0)</f>
        <v>#REF!</v>
      </c>
      <c r="AN777" s="38" t="str">
        <f t="shared" si="638"/>
        <v>#REF!</v>
      </c>
      <c r="AO777" s="42">
        <v>1300000.0</v>
      </c>
      <c r="AP777" s="215" t="b">
        <f t="shared" si="639"/>
        <v>1</v>
      </c>
      <c r="AQ777" s="211"/>
      <c r="AR777" s="216">
        <f t="shared" si="697"/>
        <v>0</v>
      </c>
      <c r="AS777" s="217">
        <f t="shared" si="698"/>
        <v>0</v>
      </c>
      <c r="AT777" s="218">
        <f t="shared" si="699"/>
        <v>0</v>
      </c>
      <c r="AU777" s="373"/>
      <c r="AV777" s="46"/>
      <c r="AW777" s="46"/>
      <c r="AX777" s="46"/>
      <c r="AY777" s="46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35"/>
      <c r="BU777" s="35"/>
      <c r="BV777" s="56"/>
      <c r="BW777" s="56"/>
      <c r="BX777" s="56"/>
      <c r="BY777" s="56"/>
      <c r="BZ777" s="56"/>
      <c r="CA777" s="56"/>
      <c r="CB777" s="56"/>
      <c r="CC777" s="56"/>
      <c r="CD777" s="56"/>
    </row>
    <row r="778" ht="22.5" customHeight="1">
      <c r="A778" s="170">
        <f t="shared" si="12"/>
        <v>773</v>
      </c>
      <c r="B778" s="173" t="s">
        <v>3201</v>
      </c>
      <c r="C778" s="182" t="str">
        <f t="array" ref="C778">_xlfn.XLOOKUP(G778,DATABASE!$A$2:$A$806,DATABASE!$B$2:$B$806)</f>
        <v>Payment Point Syariah Maskumambang JL. Raya Semambung Kidul Gresik</v>
      </c>
      <c r="D778" s="184" t="str">
        <f t="array" ref="D778">_xlfn.XLOOKUP(G778,DATABASE!$A$2:$A$808,DATABASE!$C$2:$C$808)</f>
        <v>PAYMENT POINT</v>
      </c>
      <c r="E778" s="184" t="s">
        <v>351</v>
      </c>
      <c r="F778" s="184" t="s">
        <v>243</v>
      </c>
      <c r="G778" s="184" t="s">
        <v>2128</v>
      </c>
      <c r="H778" s="184">
        <v>202512.0</v>
      </c>
      <c r="I778" s="184" t="s">
        <v>461</v>
      </c>
      <c r="J778" s="182"/>
      <c r="K778" s="184"/>
      <c r="L778" s="294" t="s">
        <v>2130</v>
      </c>
      <c r="M778" s="295" t="s">
        <v>2213</v>
      </c>
      <c r="N778" s="191"/>
      <c r="O778" s="192">
        <v>33.37</v>
      </c>
      <c r="P778" s="194"/>
      <c r="Q778" s="195">
        <f t="shared" ref="Q778:R778" si="887">(O778*24*3600*30/8)/100000</f>
        <v>108.1188</v>
      </c>
      <c r="R778" s="195">
        <f t="shared" si="887"/>
        <v>0</v>
      </c>
      <c r="S778" s="200">
        <v>0.0</v>
      </c>
      <c r="T778" s="201">
        <f t="shared" si="780"/>
        <v>1</v>
      </c>
      <c r="U778" s="201">
        <v>0.99</v>
      </c>
      <c r="V778" s="182">
        <v>720.0</v>
      </c>
      <c r="W778" s="182">
        <f t="shared" si="634"/>
        <v>0</v>
      </c>
      <c r="X778" s="203" t="s">
        <v>291</v>
      </c>
      <c r="Y778" s="204">
        <v>2319819.0</v>
      </c>
      <c r="Z778" s="182"/>
      <c r="AA778" s="182"/>
      <c r="AB778" s="182"/>
      <c r="AC778" s="182"/>
      <c r="AD778" s="182"/>
      <c r="AE778" s="206">
        <f t="shared" si="635"/>
        <v>2319819</v>
      </c>
      <c r="AF778" s="207">
        <f t="shared" si="636"/>
        <v>2319819</v>
      </c>
      <c r="AG778" s="184"/>
      <c r="AH778" s="184"/>
      <c r="AI778" s="184"/>
      <c r="AJ778" s="390" t="s">
        <v>2128</v>
      </c>
      <c r="AK778" s="38" t="s">
        <v>461</v>
      </c>
      <c r="AL778" s="38"/>
      <c r="AM778" s="38" t="s">
        <v>461</v>
      </c>
      <c r="AN778" s="38" t="b">
        <f t="shared" si="638"/>
        <v>1</v>
      </c>
      <c r="AO778" s="42">
        <v>2319819.0</v>
      </c>
      <c r="AP778" s="215" t="b">
        <f t="shared" si="639"/>
        <v>1</v>
      </c>
      <c r="AQ778" s="211"/>
      <c r="AR778" s="216">
        <f t="shared" si="697"/>
        <v>0</v>
      </c>
      <c r="AS778" s="217">
        <f t="shared" si="698"/>
        <v>0</v>
      </c>
      <c r="AT778" s="218">
        <f t="shared" si="699"/>
        <v>0</v>
      </c>
      <c r="AU778" s="373"/>
      <c r="AV778" s="46"/>
      <c r="AW778" s="46"/>
      <c r="AX778" s="46"/>
      <c r="AY778" s="46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35"/>
      <c r="BU778" s="35"/>
      <c r="BV778" s="56"/>
      <c r="BW778" s="56"/>
      <c r="BX778" s="56"/>
      <c r="BY778" s="56"/>
      <c r="BZ778" s="56"/>
      <c r="CA778" s="56"/>
      <c r="CB778" s="56"/>
      <c r="CC778" s="56"/>
      <c r="CD778" s="56"/>
    </row>
    <row r="779" ht="22.5" customHeight="1">
      <c r="A779" s="170">
        <f t="shared" si="12"/>
        <v>774</v>
      </c>
      <c r="B779" s="173" t="s">
        <v>3201</v>
      </c>
      <c r="C779" s="182" t="str">
        <f t="array" ref="C779">_xlfn.XLOOKUP(G779,DATABASE!$A$2:$A$806,DATABASE!$B$2:$B$806)</f>
        <v>Capem Syariah Jombang, JL.KH Wahid Hasyim 16 Jombang</v>
      </c>
      <c r="D779" s="184" t="str">
        <f t="array" ref="D779">_xlfn.XLOOKUP(G779,DATABASE!$A$2:$A$808,DATABASE!$C$2:$C$808)</f>
        <v>CAPEM</v>
      </c>
      <c r="E779" s="184" t="s">
        <v>351</v>
      </c>
      <c r="F779" s="184" t="s">
        <v>243</v>
      </c>
      <c r="G779" s="184" t="s">
        <v>1429</v>
      </c>
      <c r="H779" s="184">
        <v>202512.0</v>
      </c>
      <c r="I779" s="184" t="s">
        <v>753</v>
      </c>
      <c r="J779" s="182"/>
      <c r="K779" s="184"/>
      <c r="L779" s="294" t="s">
        <v>1431</v>
      </c>
      <c r="M779" s="303">
        <v>43104.0</v>
      </c>
      <c r="N779" s="191"/>
      <c r="O779" s="192">
        <v>20.08</v>
      </c>
      <c r="P779" s="194"/>
      <c r="Q779" s="195">
        <f t="shared" ref="Q779:R779" si="888">(O779*24*3600*30/8)/100000</f>
        <v>65.0592</v>
      </c>
      <c r="R779" s="195">
        <f t="shared" si="888"/>
        <v>0</v>
      </c>
      <c r="S779" s="200">
        <v>0.0</v>
      </c>
      <c r="T779" s="201">
        <f t="shared" si="780"/>
        <v>1</v>
      </c>
      <c r="U779" s="201">
        <v>0.99</v>
      </c>
      <c r="V779" s="182">
        <v>720.0</v>
      </c>
      <c r="W779" s="182">
        <f t="shared" si="634"/>
        <v>0</v>
      </c>
      <c r="X779" s="203" t="s">
        <v>291</v>
      </c>
      <c r="Y779" s="204">
        <v>2792792.0</v>
      </c>
      <c r="Z779" s="182"/>
      <c r="AA779" s="182"/>
      <c r="AB779" s="182"/>
      <c r="AC779" s="182"/>
      <c r="AD779" s="182"/>
      <c r="AE779" s="206">
        <f t="shared" si="635"/>
        <v>2792792</v>
      </c>
      <c r="AF779" s="207">
        <f t="shared" si="636"/>
        <v>2792792</v>
      </c>
      <c r="AG779" s="184"/>
      <c r="AH779" s="184"/>
      <c r="AI779" s="184"/>
      <c r="AJ779" s="390" t="s">
        <v>1429</v>
      </c>
      <c r="AK779" s="38" t="s">
        <v>753</v>
      </c>
      <c r="AL779" s="38"/>
      <c r="AM779" s="38" t="str">
        <f t="shared" ref="AM779:AM782" si="890">VLOOKUP(AJ779,'[1]Master Jaringan Des 2025(792)'!$D$2:$E$795,2,0)</f>
        <v>#REF!</v>
      </c>
      <c r="AN779" s="38" t="str">
        <f t="shared" si="638"/>
        <v>#REF!</v>
      </c>
      <c r="AO779" s="42">
        <v>2792792.0</v>
      </c>
      <c r="AP779" s="215" t="b">
        <f t="shared" si="639"/>
        <v>1</v>
      </c>
      <c r="AQ779" s="211"/>
      <c r="AR779" s="216">
        <f t="shared" si="697"/>
        <v>0</v>
      </c>
      <c r="AS779" s="217">
        <f t="shared" si="698"/>
        <v>0</v>
      </c>
      <c r="AT779" s="218">
        <f t="shared" si="699"/>
        <v>0</v>
      </c>
      <c r="AU779" s="373"/>
      <c r="AV779" s="46"/>
      <c r="AW779" s="46"/>
      <c r="AX779" s="46"/>
      <c r="AY779" s="46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35"/>
      <c r="BU779" s="35"/>
      <c r="BV779" s="56"/>
      <c r="BW779" s="56"/>
      <c r="BX779" s="56"/>
      <c r="BY779" s="56"/>
      <c r="BZ779" s="56"/>
      <c r="CA779" s="56"/>
      <c r="CB779" s="56"/>
      <c r="CC779" s="56"/>
      <c r="CD779" s="56"/>
    </row>
    <row r="780" ht="22.5" customHeight="1">
      <c r="A780" s="170">
        <f t="shared" si="12"/>
        <v>775</v>
      </c>
      <c r="B780" s="173" t="s">
        <v>3201</v>
      </c>
      <c r="C780" s="182" t="str">
        <f t="array" ref="C780">_xlfn.XLOOKUP(G780,DATABASE!$A$2:$A$806,DATABASE!$B$2:$B$806)</f>
        <v>ATM Syariah PP SMP Muhammadiyah SDA Jl.KH Samanhudi 81 SDA</v>
      </c>
      <c r="D780" s="184" t="str">
        <f t="array" ref="D780">_xlfn.XLOOKUP(G780,DATABASE!$A$2:$A$808,DATABASE!$C$2:$C$808)</f>
        <v>ATM</v>
      </c>
      <c r="E780" s="184" t="s">
        <v>351</v>
      </c>
      <c r="F780" s="184" t="s">
        <v>243</v>
      </c>
      <c r="G780" s="184" t="s">
        <v>2155</v>
      </c>
      <c r="H780" s="184">
        <v>202512.0</v>
      </c>
      <c r="I780" s="184" t="s">
        <v>1258</v>
      </c>
      <c r="J780" s="182"/>
      <c r="K780" s="184"/>
      <c r="L780" s="294" t="s">
        <v>2157</v>
      </c>
      <c r="M780" s="295" t="s">
        <v>3015</v>
      </c>
      <c r="N780" s="191"/>
      <c r="O780" s="192">
        <v>30.28</v>
      </c>
      <c r="P780" s="194"/>
      <c r="Q780" s="195">
        <f t="shared" ref="Q780:R780" si="889">(O780*24*3600*30/8)/100000</f>
        <v>98.1072</v>
      </c>
      <c r="R780" s="195">
        <f t="shared" si="889"/>
        <v>0</v>
      </c>
      <c r="S780" s="200">
        <v>0.0</v>
      </c>
      <c r="T780" s="201">
        <f t="shared" si="780"/>
        <v>1</v>
      </c>
      <c r="U780" s="201">
        <v>0.99</v>
      </c>
      <c r="V780" s="182">
        <v>720.0</v>
      </c>
      <c r="W780" s="182">
        <f t="shared" si="634"/>
        <v>0</v>
      </c>
      <c r="X780" s="203" t="s">
        <v>291</v>
      </c>
      <c r="Y780" s="204">
        <v>1300000.0</v>
      </c>
      <c r="Z780" s="182"/>
      <c r="AA780" s="182"/>
      <c r="AB780" s="182"/>
      <c r="AC780" s="182"/>
      <c r="AD780" s="182"/>
      <c r="AE780" s="206">
        <f t="shared" si="635"/>
        <v>1300000</v>
      </c>
      <c r="AF780" s="207">
        <f t="shared" si="636"/>
        <v>1300000</v>
      </c>
      <c r="AG780" s="184"/>
      <c r="AH780" s="184"/>
      <c r="AI780" s="184"/>
      <c r="AJ780" s="390" t="s">
        <v>2155</v>
      </c>
      <c r="AK780" s="38" t="s">
        <v>1258</v>
      </c>
      <c r="AL780" s="38"/>
      <c r="AM780" s="38" t="str">
        <f t="shared" si="890"/>
        <v>#REF!</v>
      </c>
      <c r="AN780" s="38" t="str">
        <f t="shared" si="638"/>
        <v>#REF!</v>
      </c>
      <c r="AO780" s="42">
        <v>1300000.0</v>
      </c>
      <c r="AP780" s="215" t="b">
        <f t="shared" si="639"/>
        <v>1</v>
      </c>
      <c r="AQ780" s="211"/>
      <c r="AR780" s="216">
        <f t="shared" si="697"/>
        <v>0</v>
      </c>
      <c r="AS780" s="217">
        <f t="shared" si="698"/>
        <v>0</v>
      </c>
      <c r="AT780" s="218">
        <f t="shared" si="699"/>
        <v>0</v>
      </c>
      <c r="AU780" s="373"/>
      <c r="AV780" s="46"/>
      <c r="AW780" s="46"/>
      <c r="AX780" s="46"/>
      <c r="AY780" s="46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35"/>
      <c r="BU780" s="35"/>
      <c r="BV780" s="56"/>
      <c r="BW780" s="56"/>
      <c r="BX780" s="56"/>
      <c r="BY780" s="56"/>
      <c r="BZ780" s="56"/>
      <c r="CA780" s="56"/>
      <c r="CB780" s="56"/>
      <c r="CC780" s="56"/>
      <c r="CD780" s="56"/>
    </row>
    <row r="781" ht="22.5" customHeight="1">
      <c r="A781" s="170">
        <f t="shared" si="12"/>
        <v>776</v>
      </c>
      <c r="B781" s="173" t="s">
        <v>3201</v>
      </c>
      <c r="C781" s="182" t="str">
        <f t="array" ref="C781">_xlfn.XLOOKUP(G781,DATABASE!$A$2:$A$806,DATABASE!$B$2:$B$806)</f>
        <v>Capem Syariah Mojokerto, Jl.Mojopahit 454,Ds Kranggan, Kec Prajurit Kulon, Mojokerto</v>
      </c>
      <c r="D781" s="184" t="str">
        <f t="array" ref="D781">_xlfn.XLOOKUP(G781,DATABASE!$A$2:$A$808,DATABASE!$C$2:$C$808)</f>
        <v>CAPEM</v>
      </c>
      <c r="E781" s="184" t="s">
        <v>351</v>
      </c>
      <c r="F781" s="184" t="s">
        <v>243</v>
      </c>
      <c r="G781" s="184" t="s">
        <v>1464</v>
      </c>
      <c r="H781" s="184">
        <v>202512.0</v>
      </c>
      <c r="I781" s="184" t="s">
        <v>753</v>
      </c>
      <c r="J781" s="182"/>
      <c r="K781" s="184"/>
      <c r="L781" s="294" t="s">
        <v>1468</v>
      </c>
      <c r="M781" s="295" t="s">
        <v>5210</v>
      </c>
      <c r="N781" s="191"/>
      <c r="O781" s="192">
        <v>24.46</v>
      </c>
      <c r="P781" s="194"/>
      <c r="Q781" s="195">
        <f t="shared" ref="Q781:R781" si="891">(O781*24*3600*30/8)/100000</f>
        <v>79.2504</v>
      </c>
      <c r="R781" s="195">
        <f t="shared" si="891"/>
        <v>0</v>
      </c>
      <c r="S781" s="200">
        <v>0.0</v>
      </c>
      <c r="T781" s="201">
        <f t="shared" si="780"/>
        <v>1</v>
      </c>
      <c r="U781" s="201">
        <v>0.99</v>
      </c>
      <c r="V781" s="182">
        <v>720.0</v>
      </c>
      <c r="W781" s="182">
        <f t="shared" si="634"/>
        <v>0</v>
      </c>
      <c r="X781" s="203" t="s">
        <v>291</v>
      </c>
      <c r="Y781" s="204">
        <v>2792792.0</v>
      </c>
      <c r="Z781" s="182"/>
      <c r="AA781" s="182"/>
      <c r="AB781" s="182"/>
      <c r="AC781" s="182"/>
      <c r="AD781" s="182"/>
      <c r="AE781" s="206">
        <f t="shared" si="635"/>
        <v>2792792</v>
      </c>
      <c r="AF781" s="207">
        <f t="shared" si="636"/>
        <v>2792792</v>
      </c>
      <c r="AG781" s="184"/>
      <c r="AH781" s="184"/>
      <c r="AI781" s="184"/>
      <c r="AJ781" s="390" t="s">
        <v>1464</v>
      </c>
      <c r="AK781" s="38" t="s">
        <v>753</v>
      </c>
      <c r="AL781" s="38"/>
      <c r="AM781" s="38" t="str">
        <f t="shared" si="890"/>
        <v>#REF!</v>
      </c>
      <c r="AN781" s="38" t="str">
        <f t="shared" si="638"/>
        <v>#REF!</v>
      </c>
      <c r="AO781" s="42">
        <v>2792792.0</v>
      </c>
      <c r="AP781" s="215" t="b">
        <f t="shared" si="639"/>
        <v>1</v>
      </c>
      <c r="AQ781" s="211"/>
      <c r="AR781" s="216">
        <f t="shared" si="697"/>
        <v>0</v>
      </c>
      <c r="AS781" s="217">
        <f t="shared" si="698"/>
        <v>0</v>
      </c>
      <c r="AT781" s="218">
        <f t="shared" si="699"/>
        <v>0</v>
      </c>
      <c r="AU781" s="373"/>
      <c r="AV781" s="46"/>
      <c r="AW781" s="46"/>
      <c r="AX781" s="46"/>
      <c r="AY781" s="46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35"/>
      <c r="BU781" s="35"/>
      <c r="BV781" s="56"/>
      <c r="BW781" s="56"/>
      <c r="BX781" s="56"/>
      <c r="BY781" s="56"/>
      <c r="BZ781" s="56"/>
      <c r="CA781" s="56"/>
      <c r="CB781" s="56"/>
      <c r="CC781" s="56"/>
      <c r="CD781" s="56"/>
    </row>
    <row r="782" ht="22.5" customHeight="1">
      <c r="A782" s="170">
        <f t="shared" si="12"/>
        <v>777</v>
      </c>
      <c r="B782" s="173" t="s">
        <v>3201</v>
      </c>
      <c r="C782" s="182" t="str">
        <f t="array" ref="C782">_xlfn.XLOOKUP(G782,DATABASE!$A$2:$A$806,DATABASE!$B$2:$B$806)</f>
        <v>Payment Point Syariah SMK 7 Muhammadiyah Gondanglegi Malang,Jl. KH. Ahmad Dahlan No. 20, Malang</v>
      </c>
      <c r="D782" s="184" t="str">
        <f t="array" ref="D782">_xlfn.XLOOKUP(G782,DATABASE!$A$2:$A$808,DATABASE!$C$2:$C$808)</f>
        <v>PAYMENT POINT</v>
      </c>
      <c r="E782" s="184" t="s">
        <v>351</v>
      </c>
      <c r="F782" s="184" t="s">
        <v>243</v>
      </c>
      <c r="G782" s="184" t="s">
        <v>2279</v>
      </c>
      <c r="H782" s="184">
        <v>202512.0</v>
      </c>
      <c r="I782" s="184" t="s">
        <v>2930</v>
      </c>
      <c r="J782" s="182"/>
      <c r="K782" s="184"/>
      <c r="L782" s="294" t="s">
        <v>2281</v>
      </c>
      <c r="M782" s="295" t="s">
        <v>5211</v>
      </c>
      <c r="N782" s="191"/>
      <c r="O782" s="192">
        <v>0.40505</v>
      </c>
      <c r="P782" s="194"/>
      <c r="Q782" s="195">
        <f t="shared" ref="Q782:R782" si="892">(O782*24*3600*30/8)/100000</f>
        <v>1.312362</v>
      </c>
      <c r="R782" s="195">
        <f t="shared" si="892"/>
        <v>0</v>
      </c>
      <c r="S782" s="200">
        <v>0.0</v>
      </c>
      <c r="T782" s="201">
        <f t="shared" si="780"/>
        <v>1</v>
      </c>
      <c r="U782" s="201">
        <v>0.99</v>
      </c>
      <c r="V782" s="182">
        <v>720.0</v>
      </c>
      <c r="W782" s="182">
        <f t="shared" si="634"/>
        <v>0</v>
      </c>
      <c r="X782" s="203" t="s">
        <v>291</v>
      </c>
      <c r="Y782" s="204">
        <v>2319819.0</v>
      </c>
      <c r="Z782" s="182"/>
      <c r="AA782" s="182"/>
      <c r="AB782" s="182"/>
      <c r="AC782" s="182"/>
      <c r="AD782" s="182"/>
      <c r="AE782" s="206">
        <f t="shared" si="635"/>
        <v>2319819</v>
      </c>
      <c r="AF782" s="207">
        <f t="shared" si="636"/>
        <v>2319819</v>
      </c>
      <c r="AG782" s="184"/>
      <c r="AH782" s="184"/>
      <c r="AI782" s="184"/>
      <c r="AJ782" s="390" t="s">
        <v>2279</v>
      </c>
      <c r="AK782" s="38" t="s">
        <v>2930</v>
      </c>
      <c r="AL782" s="38"/>
      <c r="AM782" s="38" t="str">
        <f t="shared" si="890"/>
        <v>#REF!</v>
      </c>
      <c r="AN782" s="38" t="str">
        <f t="shared" si="638"/>
        <v>#REF!</v>
      </c>
      <c r="AO782" s="42">
        <v>2319819.0</v>
      </c>
      <c r="AP782" s="215" t="b">
        <f t="shared" si="639"/>
        <v>1</v>
      </c>
      <c r="AQ782" s="211"/>
      <c r="AR782" s="216">
        <f t="shared" si="697"/>
        <v>0</v>
      </c>
      <c r="AS782" s="217">
        <f t="shared" si="698"/>
        <v>0</v>
      </c>
      <c r="AT782" s="218">
        <f t="shared" si="699"/>
        <v>0</v>
      </c>
      <c r="AU782" s="373"/>
      <c r="AV782" s="46"/>
      <c r="AW782" s="46"/>
      <c r="AX782" s="46"/>
      <c r="AY782" s="46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35"/>
      <c r="BU782" s="35"/>
      <c r="BV782" s="56"/>
      <c r="BW782" s="56"/>
      <c r="BX782" s="56"/>
      <c r="BY782" s="56"/>
      <c r="BZ782" s="56"/>
      <c r="CA782" s="56"/>
      <c r="CB782" s="56"/>
      <c r="CC782" s="56"/>
      <c r="CD782" s="56"/>
    </row>
    <row r="783" ht="22.5" customHeight="1">
      <c r="A783" s="170">
        <f t="shared" si="12"/>
        <v>778</v>
      </c>
      <c r="B783" s="173" t="s">
        <v>3201</v>
      </c>
      <c r="C783" s="182" t="str">
        <f t="array" ref="C783">_xlfn.XLOOKUP(G783,DATABASE!$A$2:$A$806,DATABASE!$B$2:$B$806)</f>
        <v>Payment Point Syariah SD Muhammadiyah, Jl.R.Fatah 91 F, Kel.Pucang Anom, Kec.Sidoarjo 9O</v>
      </c>
      <c r="D783" s="184" t="str">
        <f t="array" ref="D783">_xlfn.XLOOKUP(G783,DATABASE!$A$2:$A$808,DATABASE!$C$2:$C$808)</f>
        <v>PAYMENT POINT</v>
      </c>
      <c r="E783" s="184" t="s">
        <v>351</v>
      </c>
      <c r="F783" s="184" t="s">
        <v>243</v>
      </c>
      <c r="G783" s="184" t="s">
        <v>2395</v>
      </c>
      <c r="H783" s="184">
        <v>202512.0</v>
      </c>
      <c r="I783" s="184" t="s">
        <v>2930</v>
      </c>
      <c r="J783" s="182"/>
      <c r="K783" s="184"/>
      <c r="L783" s="294" t="s">
        <v>2397</v>
      </c>
      <c r="M783" s="295" t="s">
        <v>2961</v>
      </c>
      <c r="N783" s="191"/>
      <c r="O783" s="192">
        <v>0.35577</v>
      </c>
      <c r="P783" s="194"/>
      <c r="Q783" s="195">
        <f t="shared" ref="Q783:R783" si="893">(O783*24*3600*30/8)/100000</f>
        <v>1.1526948</v>
      </c>
      <c r="R783" s="195">
        <f t="shared" si="893"/>
        <v>0</v>
      </c>
      <c r="S783" s="200">
        <v>0.0</v>
      </c>
      <c r="T783" s="201">
        <f t="shared" si="780"/>
        <v>1</v>
      </c>
      <c r="U783" s="201">
        <v>0.99</v>
      </c>
      <c r="V783" s="182">
        <v>720.0</v>
      </c>
      <c r="W783" s="182">
        <f t="shared" si="634"/>
        <v>0</v>
      </c>
      <c r="X783" s="203" t="s">
        <v>291</v>
      </c>
      <c r="Y783" s="204">
        <v>2319819.0</v>
      </c>
      <c r="Z783" s="182"/>
      <c r="AA783" s="182"/>
      <c r="AB783" s="182"/>
      <c r="AC783" s="182"/>
      <c r="AD783" s="182"/>
      <c r="AE783" s="206">
        <f t="shared" si="635"/>
        <v>2319819</v>
      </c>
      <c r="AF783" s="207">
        <f t="shared" si="636"/>
        <v>2319819</v>
      </c>
      <c r="AG783" s="184"/>
      <c r="AH783" s="184"/>
      <c r="AI783" s="184"/>
      <c r="AJ783" s="390" t="s">
        <v>2395</v>
      </c>
      <c r="AK783" s="38" t="s">
        <v>2930</v>
      </c>
      <c r="AL783" s="38"/>
      <c r="AM783" s="38" t="s">
        <v>461</v>
      </c>
      <c r="AN783" s="38" t="b">
        <f t="shared" si="638"/>
        <v>1</v>
      </c>
      <c r="AO783" s="42">
        <v>2319819.0</v>
      </c>
      <c r="AP783" s="215" t="b">
        <f t="shared" si="639"/>
        <v>1</v>
      </c>
      <c r="AQ783" s="211"/>
      <c r="AR783" s="216">
        <f t="shared" si="697"/>
        <v>0</v>
      </c>
      <c r="AS783" s="217">
        <f t="shared" si="698"/>
        <v>0</v>
      </c>
      <c r="AT783" s="218">
        <f t="shared" si="699"/>
        <v>0</v>
      </c>
      <c r="AU783" s="373"/>
      <c r="AV783" s="46"/>
      <c r="AW783" s="46"/>
      <c r="AX783" s="46"/>
      <c r="AY783" s="46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5"/>
      <c r="BU783" s="35"/>
      <c r="BV783" s="56"/>
      <c r="BW783" s="56"/>
      <c r="BX783" s="56"/>
      <c r="BY783" s="56"/>
      <c r="BZ783" s="56"/>
      <c r="CA783" s="56"/>
      <c r="CB783" s="56"/>
      <c r="CC783" s="56"/>
      <c r="CD783" s="56"/>
    </row>
    <row r="784" ht="22.5" customHeight="1">
      <c r="A784" s="170">
        <f t="shared" si="12"/>
        <v>779</v>
      </c>
      <c r="B784" s="173" t="s">
        <v>3201</v>
      </c>
      <c r="C784" s="182" t="str">
        <f t="array" ref="C784">_xlfn.XLOOKUP(G784,DATABASE!$A$2:$A$806,DATABASE!$B$2:$B$806)</f>
        <v>Kantor Fungsional Syariah UINSA, JL Ahmad Yani, Surabaya</v>
      </c>
      <c r="D784" s="184" t="str">
        <f t="array" ref="D784">_xlfn.XLOOKUP(G784,DATABASE!$A$2:$A$808,DATABASE!$C$2:$C$808)</f>
        <v>KANTOR FUNGSIONAL</v>
      </c>
      <c r="E784" s="184" t="s">
        <v>351</v>
      </c>
      <c r="F784" s="184" t="s">
        <v>243</v>
      </c>
      <c r="G784" s="184" t="s">
        <v>2556</v>
      </c>
      <c r="H784" s="184">
        <v>202512.0</v>
      </c>
      <c r="I784" s="184" t="s">
        <v>461</v>
      </c>
      <c r="J784" s="182"/>
      <c r="K784" s="184"/>
      <c r="L784" s="294" t="s">
        <v>2558</v>
      </c>
      <c r="M784" s="303">
        <v>44232.0</v>
      </c>
      <c r="N784" s="191"/>
      <c r="O784" s="192">
        <v>2.63</v>
      </c>
      <c r="P784" s="194"/>
      <c r="Q784" s="195">
        <f t="shared" ref="Q784:R784" si="894">(O784*24*3600*30/8)/100000</f>
        <v>8.5212</v>
      </c>
      <c r="R784" s="195">
        <f t="shared" si="894"/>
        <v>0</v>
      </c>
      <c r="S784" s="200">
        <v>0.0</v>
      </c>
      <c r="T784" s="201">
        <f t="shared" si="780"/>
        <v>1</v>
      </c>
      <c r="U784" s="201">
        <v>0.99</v>
      </c>
      <c r="V784" s="182">
        <v>720.0</v>
      </c>
      <c r="W784" s="182">
        <f t="shared" si="634"/>
        <v>0</v>
      </c>
      <c r="X784" s="203" t="s">
        <v>291</v>
      </c>
      <c r="Y784" s="204">
        <v>2319819.0</v>
      </c>
      <c r="Z784" s="182"/>
      <c r="AA784" s="182"/>
      <c r="AB784" s="182"/>
      <c r="AC784" s="182"/>
      <c r="AD784" s="182"/>
      <c r="AE784" s="206">
        <f t="shared" si="635"/>
        <v>2319819</v>
      </c>
      <c r="AF784" s="207">
        <f t="shared" si="636"/>
        <v>2319819</v>
      </c>
      <c r="AG784" s="184"/>
      <c r="AH784" s="184"/>
      <c r="AI784" s="184"/>
      <c r="AJ784" s="390" t="s">
        <v>2556</v>
      </c>
      <c r="AK784" s="38" t="s">
        <v>461</v>
      </c>
      <c r="AL784" s="38"/>
      <c r="AM784" s="38" t="s">
        <v>461</v>
      </c>
      <c r="AN784" s="38" t="b">
        <f t="shared" si="638"/>
        <v>1</v>
      </c>
      <c r="AO784" s="42">
        <v>2319819.0</v>
      </c>
      <c r="AP784" s="215" t="b">
        <f t="shared" si="639"/>
        <v>1</v>
      </c>
      <c r="AQ784" s="211"/>
      <c r="AR784" s="216">
        <f t="shared" si="697"/>
        <v>0</v>
      </c>
      <c r="AS784" s="217">
        <f t="shared" si="698"/>
        <v>0</v>
      </c>
      <c r="AT784" s="218">
        <f t="shared" si="699"/>
        <v>0</v>
      </c>
      <c r="AU784" s="373"/>
      <c r="AV784" s="46"/>
      <c r="AW784" s="46"/>
      <c r="AX784" s="46"/>
      <c r="AY784" s="46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5"/>
      <c r="BU784" s="35"/>
      <c r="BV784" s="56"/>
      <c r="BW784" s="56"/>
      <c r="BX784" s="56"/>
      <c r="BY784" s="56"/>
      <c r="BZ784" s="56"/>
      <c r="CA784" s="56"/>
      <c r="CB784" s="56"/>
      <c r="CC784" s="56"/>
      <c r="CD784" s="56"/>
    </row>
    <row r="785" ht="22.5" customHeight="1">
      <c r="A785" s="170">
        <f t="shared" si="12"/>
        <v>780</v>
      </c>
      <c r="B785" s="173" t="s">
        <v>3201</v>
      </c>
      <c r="C785" s="182" t="str">
        <f t="array" ref="C785">_xlfn.XLOOKUP(G785,DATABASE!$A$2:$A$806,DATABASE!$B$2:$B$806)</f>
        <v>CRM Masjid Sabilillah Malang,Jend Ahmad Yani, Malang</v>
      </c>
      <c r="D785" s="184" t="str">
        <f t="array" ref="D785">_xlfn.XLOOKUP(G785,DATABASE!$A$2:$A$808,DATABASE!$C$2:$C$808)</f>
        <v>CRM</v>
      </c>
      <c r="E785" s="184" t="s">
        <v>351</v>
      </c>
      <c r="F785" s="184" t="s">
        <v>243</v>
      </c>
      <c r="G785" s="184" t="s">
        <v>2611</v>
      </c>
      <c r="H785" s="184">
        <v>202512.0</v>
      </c>
      <c r="I785" s="184" t="s">
        <v>1258</v>
      </c>
      <c r="J785" s="182"/>
      <c r="K785" s="184"/>
      <c r="L785" s="294" t="s">
        <v>2613</v>
      </c>
      <c r="M785" s="295" t="s">
        <v>5212</v>
      </c>
      <c r="N785" s="191"/>
      <c r="O785" s="192">
        <v>1.04335</v>
      </c>
      <c r="P785" s="194"/>
      <c r="Q785" s="195">
        <f t="shared" ref="Q785:R785" si="895">(O785*24*3600*30/8)/100000</f>
        <v>3.380454</v>
      </c>
      <c r="R785" s="195">
        <f t="shared" si="895"/>
        <v>0</v>
      </c>
      <c r="S785" s="200">
        <v>0.0</v>
      </c>
      <c r="T785" s="201">
        <f t="shared" si="780"/>
        <v>1</v>
      </c>
      <c r="U785" s="201">
        <v>0.99</v>
      </c>
      <c r="V785" s="182">
        <v>720.0</v>
      </c>
      <c r="W785" s="182">
        <f t="shared" si="634"/>
        <v>0</v>
      </c>
      <c r="X785" s="203" t="s">
        <v>291</v>
      </c>
      <c r="Y785" s="204">
        <v>1300000.0</v>
      </c>
      <c r="Z785" s="182"/>
      <c r="AA785" s="182"/>
      <c r="AB785" s="182"/>
      <c r="AC785" s="182"/>
      <c r="AD785" s="182"/>
      <c r="AE785" s="206">
        <f t="shared" si="635"/>
        <v>1300000</v>
      </c>
      <c r="AF785" s="207">
        <f t="shared" si="636"/>
        <v>1300000</v>
      </c>
      <c r="AG785" s="184"/>
      <c r="AH785" s="184"/>
      <c r="AI785" s="184"/>
      <c r="AJ785" s="390" t="s">
        <v>2611</v>
      </c>
      <c r="AK785" s="38" t="s">
        <v>1258</v>
      </c>
      <c r="AL785" s="38"/>
      <c r="AM785" s="41" t="s">
        <v>1258</v>
      </c>
      <c r="AN785" s="38" t="b">
        <f t="shared" si="638"/>
        <v>1</v>
      </c>
      <c r="AO785" s="42">
        <v>1300000.0</v>
      </c>
      <c r="AP785" s="215" t="b">
        <f t="shared" si="639"/>
        <v>1</v>
      </c>
      <c r="AQ785" s="211"/>
      <c r="AR785" s="216">
        <f t="shared" si="697"/>
        <v>0</v>
      </c>
      <c r="AS785" s="217">
        <f t="shared" si="698"/>
        <v>0</v>
      </c>
      <c r="AT785" s="218">
        <f t="shared" si="699"/>
        <v>0</v>
      </c>
      <c r="AU785" s="373"/>
      <c r="AV785" s="46"/>
      <c r="AW785" s="46"/>
      <c r="AX785" s="46"/>
      <c r="AY785" s="46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5"/>
      <c r="BU785" s="35"/>
      <c r="BV785" s="56"/>
      <c r="BW785" s="56"/>
      <c r="BX785" s="56"/>
      <c r="BY785" s="56"/>
      <c r="BZ785" s="56"/>
      <c r="CA785" s="56"/>
      <c r="CB785" s="56"/>
      <c r="CC785" s="56"/>
      <c r="CD785" s="56"/>
    </row>
    <row r="786" ht="22.5" customHeight="1">
      <c r="A786" s="170">
        <f t="shared" si="12"/>
        <v>781</v>
      </c>
      <c r="B786" s="173" t="s">
        <v>3201</v>
      </c>
      <c r="C786" s="182" t="str">
        <f t="array" ref="C786">_xlfn.XLOOKUP(G786,DATABASE!$A$2:$A$806,DATABASE!$B$2:$B$806)</f>
        <v>Kantor Kas Syariah Yayasan Masjid Al-Huda Kediri, Jl. Masjid Al-Huda No. 196, Ngadirejo, Kota Kediri</v>
      </c>
      <c r="D786" s="184" t="str">
        <f t="array" ref="D786">_xlfn.XLOOKUP(G786,DATABASE!$A$2:$A$808,DATABASE!$C$2:$C$808)</f>
        <v>KANTOR KAS</v>
      </c>
      <c r="E786" s="184" t="s">
        <v>351</v>
      </c>
      <c r="F786" s="184" t="s">
        <v>243</v>
      </c>
      <c r="G786" s="184" t="s">
        <v>1873</v>
      </c>
      <c r="H786" s="184">
        <v>202512.0</v>
      </c>
      <c r="I786" s="184" t="s">
        <v>461</v>
      </c>
      <c r="J786" s="182"/>
      <c r="K786" s="184"/>
      <c r="L786" s="294" t="s">
        <v>1875</v>
      </c>
      <c r="M786" s="295" t="s">
        <v>1876</v>
      </c>
      <c r="N786" s="191"/>
      <c r="O786" s="192">
        <v>37.42</v>
      </c>
      <c r="P786" s="194"/>
      <c r="Q786" s="195">
        <f t="shared" ref="Q786:R786" si="896">(O786*24*3600*30/8)/100000</f>
        <v>121.2408</v>
      </c>
      <c r="R786" s="195">
        <f t="shared" si="896"/>
        <v>0</v>
      </c>
      <c r="S786" s="200">
        <v>0.0</v>
      </c>
      <c r="T786" s="201">
        <f t="shared" si="780"/>
        <v>1</v>
      </c>
      <c r="U786" s="201">
        <v>0.99</v>
      </c>
      <c r="V786" s="182">
        <v>720.0</v>
      </c>
      <c r="W786" s="182">
        <f t="shared" si="634"/>
        <v>0</v>
      </c>
      <c r="X786" s="203" t="s">
        <v>291</v>
      </c>
      <c r="Y786" s="204">
        <v>2319819.0</v>
      </c>
      <c r="Z786" s="182"/>
      <c r="AA786" s="182"/>
      <c r="AB786" s="182"/>
      <c r="AC786" s="182"/>
      <c r="AD786" s="182"/>
      <c r="AE786" s="206">
        <f t="shared" si="635"/>
        <v>2319819</v>
      </c>
      <c r="AF786" s="207">
        <f t="shared" si="636"/>
        <v>2319819</v>
      </c>
      <c r="AG786" s="184"/>
      <c r="AH786" s="184"/>
      <c r="AI786" s="184"/>
      <c r="AJ786" s="390" t="s">
        <v>1873</v>
      </c>
      <c r="AK786" s="38" t="s">
        <v>461</v>
      </c>
      <c r="AL786" s="38"/>
      <c r="AM786" s="38" t="s">
        <v>461</v>
      </c>
      <c r="AN786" s="38" t="b">
        <f t="shared" si="638"/>
        <v>1</v>
      </c>
      <c r="AO786" s="42">
        <v>2319819.0</v>
      </c>
      <c r="AP786" s="215" t="b">
        <f t="shared" si="639"/>
        <v>1</v>
      </c>
      <c r="AQ786" s="211"/>
      <c r="AR786" s="216">
        <f t="shared" si="697"/>
        <v>0</v>
      </c>
      <c r="AS786" s="217">
        <f t="shared" si="698"/>
        <v>0</v>
      </c>
      <c r="AT786" s="218">
        <f t="shared" si="699"/>
        <v>0</v>
      </c>
      <c r="AU786" s="373"/>
      <c r="AV786" s="46"/>
      <c r="AW786" s="46"/>
      <c r="AX786" s="46"/>
      <c r="AY786" s="46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5"/>
      <c r="BU786" s="35"/>
      <c r="BV786" s="56"/>
      <c r="BW786" s="56"/>
      <c r="BX786" s="56"/>
      <c r="BY786" s="56"/>
      <c r="BZ786" s="56"/>
      <c r="CA786" s="56"/>
      <c r="CB786" s="56"/>
      <c r="CC786" s="56"/>
      <c r="CD786" s="56"/>
    </row>
    <row r="787" ht="22.5" customHeight="1">
      <c r="A787" s="170">
        <f t="shared" si="12"/>
        <v>782</v>
      </c>
      <c r="B787" s="173" t="s">
        <v>3201</v>
      </c>
      <c r="C787" s="182" t="str">
        <f t="array" ref="C787">_xlfn.XLOOKUP(G787,DATABASE!$A$2:$A$806,DATABASE!$B$2:$B$806)</f>
        <v>ATM Syariah RSU Darmayu Madiun,JL. Kapten Tendean NO. 47, Demangan, Kec. Taman Madiun</v>
      </c>
      <c r="D787" s="184" t="str">
        <f t="array" ref="D787">_xlfn.XLOOKUP(G787,DATABASE!$A$2:$A$808,DATABASE!$C$2:$C$808)</f>
        <v>ATM</v>
      </c>
      <c r="E787" s="184" t="s">
        <v>351</v>
      </c>
      <c r="F787" s="184" t="s">
        <v>243</v>
      </c>
      <c r="G787" s="184" t="s">
        <v>544</v>
      </c>
      <c r="H787" s="184">
        <v>202512.0</v>
      </c>
      <c r="I787" s="184" t="s">
        <v>1258</v>
      </c>
      <c r="J787" s="182"/>
      <c r="K787" s="184"/>
      <c r="L787" s="928" t="s">
        <v>546</v>
      </c>
      <c r="M787" s="929">
        <v>45691.0</v>
      </c>
      <c r="N787" s="191"/>
      <c r="O787" s="192">
        <v>0.3383</v>
      </c>
      <c r="P787" s="194"/>
      <c r="Q787" s="195">
        <f t="shared" ref="Q787:R787" si="897">(O787*24*3600*30/8)/100000</f>
        <v>1.096092</v>
      </c>
      <c r="R787" s="195">
        <f t="shared" si="897"/>
        <v>0</v>
      </c>
      <c r="S787" s="200">
        <v>0.0</v>
      </c>
      <c r="T787" s="201">
        <f t="shared" si="780"/>
        <v>1</v>
      </c>
      <c r="U787" s="201">
        <v>0.99</v>
      </c>
      <c r="V787" s="182">
        <v>720.0</v>
      </c>
      <c r="W787" s="182">
        <f t="shared" si="634"/>
        <v>0</v>
      </c>
      <c r="X787" s="203" t="s">
        <v>291</v>
      </c>
      <c r="Y787" s="204">
        <v>1300000.0</v>
      </c>
      <c r="Z787" s="182"/>
      <c r="AA787" s="182"/>
      <c r="AB787" s="182"/>
      <c r="AC787" s="182"/>
      <c r="AD787" s="182"/>
      <c r="AE787" s="206">
        <f t="shared" si="635"/>
        <v>1300000</v>
      </c>
      <c r="AF787" s="207">
        <f t="shared" si="636"/>
        <v>1300000</v>
      </c>
      <c r="AG787" s="184"/>
      <c r="AH787" s="184"/>
      <c r="AI787" s="184"/>
      <c r="AJ787" s="930" t="s">
        <v>544</v>
      </c>
      <c r="AK787" s="38" t="s">
        <v>1258</v>
      </c>
      <c r="AL787" s="38"/>
      <c r="AM787" s="41" t="s">
        <v>1258</v>
      </c>
      <c r="AN787" s="38" t="b">
        <f t="shared" si="638"/>
        <v>1</v>
      </c>
      <c r="AO787" s="42">
        <v>1300000.0</v>
      </c>
      <c r="AP787" s="215" t="b">
        <f t="shared" si="639"/>
        <v>1</v>
      </c>
      <c r="AQ787" s="211"/>
      <c r="AR787" s="216">
        <f t="shared" si="697"/>
        <v>0</v>
      </c>
      <c r="AS787" s="217">
        <f t="shared" si="698"/>
        <v>0</v>
      </c>
      <c r="AT787" s="218">
        <f t="shared" si="699"/>
        <v>0</v>
      </c>
      <c r="AU787" s="373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35"/>
      <c r="BU787" s="35"/>
      <c r="BV787" s="56"/>
      <c r="BW787" s="56"/>
      <c r="BX787" s="56"/>
      <c r="BY787" s="56"/>
      <c r="BZ787" s="56"/>
      <c r="CA787" s="56"/>
      <c r="CB787" s="56"/>
      <c r="CC787" s="56"/>
      <c r="CD787" s="56"/>
    </row>
    <row r="788" ht="22.5" customHeight="1">
      <c r="A788" s="170">
        <f t="shared" si="12"/>
        <v>783</v>
      </c>
      <c r="B788" s="173" t="s">
        <v>3201</v>
      </c>
      <c r="C788" s="182" t="str">
        <f t="array" ref="C788">_xlfn.XLOOKUP(G788,DATABASE!$A$2:$A$808,DATABASE!$B$2:$B$808)</f>
        <v>Kantor Fungsional Syariah Unisma Malang, JL Tata Surya Blok B1, Kota Malang</v>
      </c>
      <c r="D788" s="184" t="str">
        <f t="array" ref="D788">_xlfn.XLOOKUP(G788,DATABASE!$A$2:$A$808,DATABASE!$C$2:$C$808)</f>
        <v>KANTOR FUNGSIONAL</v>
      </c>
      <c r="E788" s="184" t="s">
        <v>351</v>
      </c>
      <c r="F788" s="184" t="s">
        <v>243</v>
      </c>
      <c r="G788" s="184" t="s">
        <v>2873</v>
      </c>
      <c r="H788" s="184">
        <v>202512.0</v>
      </c>
      <c r="I788" s="184" t="s">
        <v>461</v>
      </c>
      <c r="J788" s="182"/>
      <c r="K788" s="184"/>
      <c r="L788" s="182" t="s">
        <v>2876</v>
      </c>
      <c r="M788" s="191">
        <v>45937.0</v>
      </c>
      <c r="N788" s="191"/>
      <c r="O788" s="192">
        <v>3.3</v>
      </c>
      <c r="P788" s="194"/>
      <c r="Q788" s="195">
        <f t="shared" ref="Q788:R788" si="898">(O788*24*3600*30/8)/100000</f>
        <v>10.692</v>
      </c>
      <c r="R788" s="195">
        <f t="shared" si="898"/>
        <v>0</v>
      </c>
      <c r="S788" s="200">
        <v>0.0</v>
      </c>
      <c r="T788" s="194" t="s">
        <v>5215</v>
      </c>
      <c r="U788" s="194" t="s">
        <v>5216</v>
      </c>
      <c r="V788" s="182">
        <v>720.0</v>
      </c>
      <c r="W788" s="182">
        <f t="shared" si="634"/>
        <v>0</v>
      </c>
      <c r="X788" s="203" t="s">
        <v>291</v>
      </c>
      <c r="Y788" s="195">
        <v>2319819.0</v>
      </c>
      <c r="Z788" s="182"/>
      <c r="AA788" s="182"/>
      <c r="AB788" s="194">
        <v>0.0</v>
      </c>
      <c r="AC788" s="182"/>
      <c r="AD788" s="194"/>
      <c r="AE788" s="206">
        <f t="shared" si="635"/>
        <v>2319819</v>
      </c>
      <c r="AF788" s="207">
        <f t="shared" si="636"/>
        <v>2319819</v>
      </c>
      <c r="AG788" s="182"/>
      <c r="AH788" s="182"/>
      <c r="AI788" s="182"/>
      <c r="AJ788" s="931">
        <v>2.091415475E9</v>
      </c>
      <c r="AK788" s="38" t="s">
        <v>461</v>
      </c>
      <c r="AL788" s="38"/>
      <c r="AM788" s="38" t="str">
        <f>VLOOKUP(AJ788,'[1]Master Jaringan Des 2025(792)'!$D$2:$E$795,2,0)</f>
        <v>#REF!</v>
      </c>
      <c r="AN788" s="38" t="str">
        <f t="shared" si="638"/>
        <v>#REF!</v>
      </c>
      <c r="AO788" s="42">
        <v>2319819.0</v>
      </c>
      <c r="AP788" s="215" t="b">
        <f t="shared" si="639"/>
        <v>1</v>
      </c>
      <c r="AQ788" s="35"/>
      <c r="AR788" s="216">
        <f t="shared" si="697"/>
        <v>0</v>
      </c>
      <c r="AS788" s="217">
        <f t="shared" si="698"/>
        <v>0</v>
      </c>
      <c r="AT788" s="218">
        <f t="shared" si="699"/>
        <v>0</v>
      </c>
      <c r="AU788" s="932"/>
      <c r="AV788" s="46"/>
      <c r="AW788" s="46"/>
      <c r="AX788" s="46"/>
      <c r="AY788" s="46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35"/>
      <c r="BU788" s="35"/>
      <c r="BV788" s="56"/>
      <c r="BW788" s="56"/>
      <c r="BX788" s="56"/>
      <c r="BY788" s="56"/>
      <c r="BZ788" s="56"/>
      <c r="CA788" s="56"/>
      <c r="CB788" s="56"/>
      <c r="CC788" s="56"/>
      <c r="CD788" s="56"/>
    </row>
    <row r="789" ht="22.5" customHeight="1">
      <c r="A789" s="170">
        <f t="shared" si="12"/>
        <v>784</v>
      </c>
      <c r="B789" s="173" t="s">
        <v>3206</v>
      </c>
      <c r="C789" s="182" t="str">
        <f t="array" ref="C789">_xlfn.XLOOKUP(G789,DATABASE!$A$2:$A$806,DATABASE!$B$2:$B$806)</f>
        <v>Cabang Batam, Ruko Kara Junction JL A Yani Blok A No. 01 Taman Baloi Kep Riau, BATAM</v>
      </c>
      <c r="D789" s="184" t="str">
        <f t="array" ref="D789">_xlfn.XLOOKUP(G789,DATABASE!$A$2:$A$808,DATABASE!$C$2:$C$808)</f>
        <v>CABANG</v>
      </c>
      <c r="E789" s="184" t="s">
        <v>351</v>
      </c>
      <c r="F789" s="184" t="s">
        <v>243</v>
      </c>
      <c r="G789" s="184" t="s">
        <v>1478</v>
      </c>
      <c r="H789" s="184">
        <v>202512.0</v>
      </c>
      <c r="I789" s="184" t="s">
        <v>575</v>
      </c>
      <c r="J789" s="182"/>
      <c r="K789" s="184"/>
      <c r="L789" s="933" t="s">
        <v>1480</v>
      </c>
      <c r="M789" s="934" t="s">
        <v>5213</v>
      </c>
      <c r="N789" s="191"/>
      <c r="O789" s="192">
        <v>31.7</v>
      </c>
      <c r="P789" s="194"/>
      <c r="Q789" s="195">
        <f t="shared" ref="Q789:R789" si="899">(O789*24*3600*30/8)/100000</f>
        <v>102.708</v>
      </c>
      <c r="R789" s="195">
        <f t="shared" si="899"/>
        <v>0</v>
      </c>
      <c r="S789" s="200">
        <v>0.0</v>
      </c>
      <c r="T789" s="201">
        <f t="shared" ref="T789:T795" si="901">(V789-S789)/V789*100%</f>
        <v>1</v>
      </c>
      <c r="U789" s="201">
        <v>0.99</v>
      </c>
      <c r="V789" s="182">
        <v>720.0</v>
      </c>
      <c r="W789" s="182">
        <f t="shared" si="634"/>
        <v>0</v>
      </c>
      <c r="X789" s="203" t="s">
        <v>291</v>
      </c>
      <c r="Y789" s="204">
        <v>3671171.0</v>
      </c>
      <c r="Z789" s="182"/>
      <c r="AA789" s="182"/>
      <c r="AB789" s="182"/>
      <c r="AC789" s="182"/>
      <c r="AD789" s="182"/>
      <c r="AE789" s="206">
        <f t="shared" si="635"/>
        <v>3671171</v>
      </c>
      <c r="AF789" s="207">
        <f t="shared" si="636"/>
        <v>3671171</v>
      </c>
      <c r="AG789" s="184"/>
      <c r="AH789" s="184"/>
      <c r="AI789" s="184"/>
      <c r="AJ789" s="390" t="s">
        <v>1478</v>
      </c>
      <c r="AK789" s="38" t="s">
        <v>575</v>
      </c>
      <c r="AL789" s="38"/>
      <c r="AM789" s="38" t="s">
        <v>575</v>
      </c>
      <c r="AN789" s="38" t="b">
        <f t="shared" si="638"/>
        <v>1</v>
      </c>
      <c r="AO789" s="42">
        <v>3671171.0</v>
      </c>
      <c r="AP789" s="215" t="b">
        <f t="shared" si="639"/>
        <v>1</v>
      </c>
      <c r="AQ789" s="211"/>
      <c r="AR789" s="216">
        <f t="shared" si="697"/>
        <v>0</v>
      </c>
      <c r="AS789" s="217">
        <f t="shared" si="698"/>
        <v>0</v>
      </c>
      <c r="AT789" s="218">
        <f t="shared" si="699"/>
        <v>0</v>
      </c>
      <c r="AU789" s="373"/>
      <c r="AV789" s="46"/>
      <c r="AW789" s="46"/>
      <c r="AX789" s="46"/>
      <c r="AY789" s="46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35"/>
      <c r="BU789" s="35"/>
      <c r="BV789" s="56"/>
      <c r="BW789" s="56"/>
      <c r="BX789" s="56"/>
      <c r="BY789" s="56"/>
      <c r="BZ789" s="56"/>
      <c r="CA789" s="56"/>
      <c r="CB789" s="56"/>
      <c r="CC789" s="56"/>
      <c r="CD789" s="56"/>
    </row>
    <row r="790" ht="22.5" customHeight="1">
      <c r="A790" s="170">
        <f t="shared" si="12"/>
        <v>785</v>
      </c>
      <c r="B790" s="901" t="s">
        <v>3208</v>
      </c>
      <c r="C790" s="182" t="str">
        <f t="array" ref="C790">_xlfn.XLOOKUP(G790,DATABASE!$A$2:$A$806,DATABASE!$B$2:$B$806)</f>
        <v>Cabang Caruban</v>
      </c>
      <c r="D790" s="184" t="str">
        <f t="array" ref="D790">_xlfn.XLOOKUP(G790,DATABASE!$A$2:$A$808,DATABASE!$C$2:$C$808)</f>
        <v>CABANG</v>
      </c>
      <c r="E790" s="184" t="s">
        <v>351</v>
      </c>
      <c r="F790" s="184" t="s">
        <v>243</v>
      </c>
      <c r="G790" s="184" t="s">
        <v>1032</v>
      </c>
      <c r="H790" s="184">
        <v>202512.0</v>
      </c>
      <c r="I790" s="184" t="s">
        <v>575</v>
      </c>
      <c r="J790" s="384"/>
      <c r="K790" s="384"/>
      <c r="L790" s="294" t="s">
        <v>1034</v>
      </c>
      <c r="M790" s="295" t="s">
        <v>5214</v>
      </c>
      <c r="N790" s="387"/>
      <c r="O790" s="192">
        <v>52.3</v>
      </c>
      <c r="P790" s="384"/>
      <c r="Q790" s="195">
        <f t="shared" ref="Q790:R790" si="900">(O790*24*3600*30/8)/100000</f>
        <v>169.452</v>
      </c>
      <c r="R790" s="195">
        <f t="shared" si="900"/>
        <v>0</v>
      </c>
      <c r="S790" s="200">
        <v>0.0</v>
      </c>
      <c r="T790" s="201">
        <f t="shared" si="901"/>
        <v>1</v>
      </c>
      <c r="U790" s="201">
        <v>0.99</v>
      </c>
      <c r="V790" s="182">
        <v>720.0</v>
      </c>
      <c r="W790" s="182">
        <f t="shared" si="634"/>
        <v>0</v>
      </c>
      <c r="X790" s="203" t="s">
        <v>291</v>
      </c>
      <c r="Y790" s="204">
        <v>3671171.0</v>
      </c>
      <c r="Z790" s="182"/>
      <c r="AA790" s="182"/>
      <c r="AB790" s="182"/>
      <c r="AC790" s="182"/>
      <c r="AD790" s="182"/>
      <c r="AE790" s="206">
        <f t="shared" si="635"/>
        <v>3671171</v>
      </c>
      <c r="AF790" s="207">
        <f t="shared" si="636"/>
        <v>3671171</v>
      </c>
      <c r="AG790" s="207">
        <v>3671171.0</v>
      </c>
      <c r="AH790" s="184"/>
      <c r="AI790" s="184"/>
      <c r="AJ790" s="390" t="s">
        <v>1032</v>
      </c>
      <c r="AK790" s="38" t="s">
        <v>575</v>
      </c>
      <c r="AL790" s="38"/>
      <c r="AM790" s="38" t="str">
        <f t="shared" ref="AM790:AM794" si="903">VLOOKUP(AJ790,'[1]Master Jaringan Des 2025(792)'!$D$2:$E$795,2,0)</f>
        <v>#REF!</v>
      </c>
      <c r="AN790" s="38" t="str">
        <f t="shared" si="638"/>
        <v>#REF!</v>
      </c>
      <c r="AO790" s="42">
        <v>3671171.0</v>
      </c>
      <c r="AP790" s="215" t="b">
        <f t="shared" si="639"/>
        <v>1</v>
      </c>
      <c r="AQ790" s="211"/>
      <c r="AR790" s="216">
        <f t="shared" si="697"/>
        <v>0</v>
      </c>
      <c r="AS790" s="217">
        <f t="shared" si="698"/>
        <v>0</v>
      </c>
      <c r="AT790" s="218">
        <f t="shared" si="699"/>
        <v>0</v>
      </c>
      <c r="AU790" s="597"/>
      <c r="AV790" s="46"/>
      <c r="AW790" s="46"/>
      <c r="AX790" s="46"/>
      <c r="AY790" s="46"/>
      <c r="AZ790" s="396"/>
      <c r="BA790" s="396"/>
      <c r="BB790" s="396"/>
      <c r="BC790" s="396"/>
      <c r="BD790" s="396"/>
      <c r="BE790" s="396"/>
      <c r="BF790" s="396"/>
      <c r="BG790" s="396"/>
      <c r="BH790" s="396"/>
      <c r="BI790" s="396"/>
      <c r="BJ790" s="396"/>
      <c r="BK790" s="396"/>
      <c r="BL790" s="396"/>
      <c r="BM790" s="396"/>
      <c r="BN790" s="396"/>
      <c r="BO790" s="396"/>
      <c r="BP790" s="396"/>
      <c r="BQ790" s="396"/>
      <c r="BR790" s="396"/>
      <c r="BS790" s="396"/>
      <c r="BT790" s="396"/>
      <c r="BU790" s="396"/>
      <c r="BV790" s="56"/>
      <c r="BW790" s="56"/>
      <c r="BX790" s="56"/>
      <c r="BY790" s="56"/>
      <c r="BZ790" s="56"/>
      <c r="CA790" s="56"/>
      <c r="CB790" s="56"/>
      <c r="CC790" s="56"/>
      <c r="CD790" s="56"/>
    </row>
    <row r="791" ht="22.5" customHeight="1">
      <c r="A791" s="170">
        <f t="shared" si="12"/>
        <v>786</v>
      </c>
      <c r="B791" s="173" t="s">
        <v>3208</v>
      </c>
      <c r="C791" s="182" t="str">
        <f t="array" ref="C791">_xlfn.XLOOKUP(G791,DATABASE!$A$2:$A$806,DATABASE!$B$2:$B$806)</f>
        <v>Samsat Online Capem Caruban, Jl.Pangsud 179, Caruban</v>
      </c>
      <c r="D791" s="184" t="str">
        <f t="array" ref="D791">_xlfn.XLOOKUP(G791,DATABASE!$A$2:$A$808,DATABASE!$C$2:$C$808)</f>
        <v>SAMSAT ONLINE</v>
      </c>
      <c r="E791" s="184" t="s">
        <v>351</v>
      </c>
      <c r="F791" s="184" t="s">
        <v>243</v>
      </c>
      <c r="G791" s="184" t="s">
        <v>371</v>
      </c>
      <c r="H791" s="184">
        <v>202512.0</v>
      </c>
      <c r="I791" s="184" t="s">
        <v>480</v>
      </c>
      <c r="J791" s="182"/>
      <c r="K791" s="184"/>
      <c r="L791" s="294" t="s">
        <v>373</v>
      </c>
      <c r="M791" s="303">
        <v>42125.0</v>
      </c>
      <c r="N791" s="191"/>
      <c r="O791" s="192">
        <v>0.13775</v>
      </c>
      <c r="P791" s="194"/>
      <c r="Q791" s="195">
        <f t="shared" ref="Q791:R791" si="902">(O791*24*3600*30/8)/100000</f>
        <v>0.44631</v>
      </c>
      <c r="R791" s="195">
        <f t="shared" si="902"/>
        <v>0</v>
      </c>
      <c r="S791" s="200">
        <v>0.0</v>
      </c>
      <c r="T791" s="201">
        <f t="shared" si="901"/>
        <v>1</v>
      </c>
      <c r="U791" s="201">
        <v>0.99</v>
      </c>
      <c r="V791" s="182">
        <v>720.0</v>
      </c>
      <c r="W791" s="182">
        <f t="shared" si="634"/>
        <v>0</v>
      </c>
      <c r="X791" s="203" t="s">
        <v>291</v>
      </c>
      <c r="Y791" s="204">
        <v>1950000.0</v>
      </c>
      <c r="Z791" s="182"/>
      <c r="AA791" s="182"/>
      <c r="AB791" s="182"/>
      <c r="AC791" s="182"/>
      <c r="AD791" s="182"/>
      <c r="AE791" s="206">
        <f t="shared" si="635"/>
        <v>1950000</v>
      </c>
      <c r="AF791" s="207">
        <f t="shared" si="636"/>
        <v>1950000</v>
      </c>
      <c r="AG791" s="184"/>
      <c r="AH791" s="184"/>
      <c r="AI791" s="589"/>
      <c r="AJ791" s="390" t="s">
        <v>371</v>
      </c>
      <c r="AK791" s="38" t="s">
        <v>480</v>
      </c>
      <c r="AL791" s="38"/>
      <c r="AM791" s="38" t="str">
        <f t="shared" si="903"/>
        <v>#REF!</v>
      </c>
      <c r="AN791" s="38" t="str">
        <f t="shared" si="638"/>
        <v>#REF!</v>
      </c>
      <c r="AO791" s="42">
        <v>1950000.0</v>
      </c>
      <c r="AP791" s="215" t="b">
        <f t="shared" si="639"/>
        <v>1</v>
      </c>
      <c r="AQ791" s="211"/>
      <c r="AR791" s="216">
        <f t="shared" si="697"/>
        <v>0</v>
      </c>
      <c r="AS791" s="217">
        <f t="shared" si="698"/>
        <v>0</v>
      </c>
      <c r="AT791" s="218">
        <f t="shared" si="699"/>
        <v>0</v>
      </c>
      <c r="AU791" s="453"/>
      <c r="AV791" s="46"/>
      <c r="AW791" s="46"/>
      <c r="AX791" s="46"/>
      <c r="AY791" s="46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56"/>
      <c r="BW791" s="56"/>
      <c r="BX791" s="56"/>
      <c r="BY791" s="56"/>
      <c r="BZ791" s="56"/>
      <c r="CA791" s="56"/>
      <c r="CB791" s="56"/>
      <c r="CC791" s="56"/>
      <c r="CD791" s="56"/>
    </row>
    <row r="792" ht="22.5" customHeight="1">
      <c r="A792" s="170">
        <f t="shared" si="12"/>
        <v>787</v>
      </c>
      <c r="B792" s="173" t="s">
        <v>3208</v>
      </c>
      <c r="C792" s="182" t="str">
        <f t="array" ref="C792">_xlfn.XLOOKUP(G792,DATABASE!$A$2:$A$806,DATABASE!$B$2:$B$806)</f>
        <v>Host To Host SP2D Online Kabupaten Madiun,Jl. MT. Haryono ,Caruban, Krajan, Kab. Madiun</v>
      </c>
      <c r="D792" s="184" t="str">
        <f t="array" ref="D792">_xlfn.XLOOKUP(G792,DATABASE!$A$2:$A$808,DATABASE!$C$2:$C$808)</f>
        <v>H2H</v>
      </c>
      <c r="E792" s="184" t="s">
        <v>351</v>
      </c>
      <c r="F792" s="184" t="s">
        <v>243</v>
      </c>
      <c r="G792" s="184" t="s">
        <v>598</v>
      </c>
      <c r="H792" s="184">
        <v>202512.0</v>
      </c>
      <c r="I792" s="184" t="s">
        <v>461</v>
      </c>
      <c r="J792" s="182"/>
      <c r="K792" s="182"/>
      <c r="L792" s="294" t="s">
        <v>600</v>
      </c>
      <c r="M792" s="303">
        <v>43416.0</v>
      </c>
      <c r="N792" s="191"/>
      <c r="O792" s="192">
        <v>8.42</v>
      </c>
      <c r="P792" s="194"/>
      <c r="Q792" s="195">
        <f t="shared" ref="Q792:R792" si="904">(O792*24*3600*30/8)/100000</f>
        <v>27.2808</v>
      </c>
      <c r="R792" s="195">
        <f t="shared" si="904"/>
        <v>0</v>
      </c>
      <c r="S792" s="200">
        <v>0.0</v>
      </c>
      <c r="T792" s="201">
        <f t="shared" si="901"/>
        <v>1</v>
      </c>
      <c r="U792" s="201">
        <v>0.99</v>
      </c>
      <c r="V792" s="182">
        <v>720.0</v>
      </c>
      <c r="W792" s="182">
        <f t="shared" si="634"/>
        <v>0</v>
      </c>
      <c r="X792" s="203" t="s">
        <v>291</v>
      </c>
      <c r="Y792" s="204">
        <v>2319819.0</v>
      </c>
      <c r="Z792" s="182"/>
      <c r="AA792" s="182"/>
      <c r="AB792" s="182"/>
      <c r="AC792" s="182"/>
      <c r="AD792" s="182"/>
      <c r="AE792" s="206">
        <f t="shared" si="635"/>
        <v>2319819</v>
      </c>
      <c r="AF792" s="207">
        <f t="shared" si="636"/>
        <v>2319819</v>
      </c>
      <c r="AG792" s="207">
        <v>1.3778486E7</v>
      </c>
      <c r="AH792" s="184"/>
      <c r="AI792" s="184"/>
      <c r="AJ792" s="390" t="s">
        <v>598</v>
      </c>
      <c r="AK792" s="38" t="s">
        <v>461</v>
      </c>
      <c r="AL792" s="38"/>
      <c r="AM792" s="38" t="str">
        <f t="shared" si="903"/>
        <v>#REF!</v>
      </c>
      <c r="AN792" s="38" t="str">
        <f t="shared" si="638"/>
        <v>#REF!</v>
      </c>
      <c r="AO792" s="42">
        <v>2319819.0</v>
      </c>
      <c r="AP792" s="215" t="b">
        <f t="shared" si="639"/>
        <v>1</v>
      </c>
      <c r="AQ792" s="211"/>
      <c r="AR792" s="216">
        <f t="shared" si="697"/>
        <v>0</v>
      </c>
      <c r="AS792" s="217">
        <f t="shared" si="698"/>
        <v>0</v>
      </c>
      <c r="AT792" s="218">
        <f t="shared" si="699"/>
        <v>0</v>
      </c>
      <c r="AU792" s="453"/>
      <c r="AV792" s="46"/>
      <c r="AW792" s="46"/>
      <c r="AX792" s="46"/>
      <c r="AY792" s="46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56"/>
      <c r="BW792" s="56"/>
      <c r="BX792" s="56"/>
      <c r="BY792" s="56"/>
      <c r="BZ792" s="56"/>
      <c r="CA792" s="56"/>
      <c r="CB792" s="56"/>
      <c r="CC792" s="56"/>
      <c r="CD792" s="56"/>
    </row>
    <row r="793" ht="22.5" customHeight="1">
      <c r="A793" s="170">
        <f t="shared" si="12"/>
        <v>788</v>
      </c>
      <c r="B793" s="173" t="s">
        <v>3208</v>
      </c>
      <c r="C793" s="182" t="str">
        <f t="array" ref="C793">_xlfn.XLOOKUP(G793,DATABASE!$A$2:$A$806,DATABASE!$B$2:$B$806)</f>
        <v>Payment Point RSUD Panti Waluyo Caruban, Jl.A. Yani km 2, Caruban</v>
      </c>
      <c r="D793" s="184" t="str">
        <f t="array" ref="D793">_xlfn.XLOOKUP(G793,DATABASE!$A$2:$A$808,DATABASE!$C$2:$C$808)</f>
        <v>PAYMENT POINT</v>
      </c>
      <c r="E793" s="184" t="s">
        <v>351</v>
      </c>
      <c r="F793" s="184" t="s">
        <v>243</v>
      </c>
      <c r="G793" s="184" t="s">
        <v>1710</v>
      </c>
      <c r="H793" s="184">
        <v>202512.0</v>
      </c>
      <c r="I793" s="184" t="s">
        <v>461</v>
      </c>
      <c r="J793" s="182"/>
      <c r="K793" s="184"/>
      <c r="L793" s="294" t="s">
        <v>1712</v>
      </c>
      <c r="M793" s="303">
        <v>42156.0</v>
      </c>
      <c r="N793" s="191"/>
      <c r="O793" s="192">
        <v>0.82333</v>
      </c>
      <c r="P793" s="194"/>
      <c r="Q793" s="195">
        <f t="shared" ref="Q793:R793" si="905">(O793*24*3600*30/8)/100000</f>
        <v>2.6675892</v>
      </c>
      <c r="R793" s="195">
        <f t="shared" si="905"/>
        <v>0</v>
      </c>
      <c r="S793" s="200">
        <v>0.0</v>
      </c>
      <c r="T793" s="201">
        <f t="shared" si="901"/>
        <v>1</v>
      </c>
      <c r="U793" s="201">
        <v>0.99</v>
      </c>
      <c r="V793" s="182">
        <v>720.0</v>
      </c>
      <c r="W793" s="182">
        <f t="shared" si="634"/>
        <v>0</v>
      </c>
      <c r="X793" s="203" t="s">
        <v>291</v>
      </c>
      <c r="Y793" s="204">
        <v>2319819.0</v>
      </c>
      <c r="Z793" s="182"/>
      <c r="AA793" s="182"/>
      <c r="AB793" s="182"/>
      <c r="AC793" s="182"/>
      <c r="AD793" s="182"/>
      <c r="AE793" s="206">
        <f t="shared" si="635"/>
        <v>2319819</v>
      </c>
      <c r="AF793" s="207">
        <f t="shared" si="636"/>
        <v>2319819</v>
      </c>
      <c r="AG793" s="184"/>
      <c r="AH793" s="184" t="s">
        <v>276</v>
      </c>
      <c r="AI793" s="184"/>
      <c r="AJ793" s="390" t="s">
        <v>1710</v>
      </c>
      <c r="AK793" s="38" t="s">
        <v>461</v>
      </c>
      <c r="AL793" s="38"/>
      <c r="AM793" s="38" t="str">
        <f t="shared" si="903"/>
        <v>#REF!</v>
      </c>
      <c r="AN793" s="38" t="str">
        <f t="shared" si="638"/>
        <v>#REF!</v>
      </c>
      <c r="AO793" s="42">
        <v>2319819.0</v>
      </c>
      <c r="AP793" s="215" t="b">
        <f t="shared" si="639"/>
        <v>1</v>
      </c>
      <c r="AQ793" s="211"/>
      <c r="AR793" s="216">
        <f t="shared" si="697"/>
        <v>0</v>
      </c>
      <c r="AS793" s="217">
        <f t="shared" si="698"/>
        <v>0</v>
      </c>
      <c r="AT793" s="218">
        <f t="shared" si="699"/>
        <v>0</v>
      </c>
      <c r="AU793" s="453"/>
      <c r="AV793" s="46"/>
      <c r="AW793" s="46"/>
      <c r="AX793" s="46"/>
      <c r="AY793" s="46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5"/>
      <c r="BU793" s="35"/>
      <c r="BV793" s="56"/>
      <c r="BW793" s="56"/>
      <c r="BX793" s="56"/>
      <c r="BY793" s="56"/>
      <c r="BZ793" s="56"/>
      <c r="CA793" s="56"/>
      <c r="CB793" s="56"/>
      <c r="CC793" s="56"/>
      <c r="CD793" s="56"/>
    </row>
    <row r="794" ht="22.5" customHeight="1">
      <c r="A794" s="170">
        <f t="shared" si="12"/>
        <v>789</v>
      </c>
      <c r="B794" s="173" t="s">
        <v>3208</v>
      </c>
      <c r="C794" s="182" t="str">
        <f t="array" ref="C794">_xlfn.XLOOKUP(G794,DATABASE!$A$2:$A$806,DATABASE!$B$2:$B$806)</f>
        <v>Capem Saradan Jl. Raya Saradan RT 29 RW 8, Madiun</v>
      </c>
      <c r="D794" s="184" t="str">
        <f t="array" ref="D794">_xlfn.XLOOKUP(G794,DATABASE!$A$2:$A$808,DATABASE!$C$2:$C$808)</f>
        <v>CAPEM</v>
      </c>
      <c r="E794" s="184" t="s">
        <v>351</v>
      </c>
      <c r="F794" s="184" t="s">
        <v>243</v>
      </c>
      <c r="G794" s="184" t="s">
        <v>1506</v>
      </c>
      <c r="H794" s="184">
        <v>202512.0</v>
      </c>
      <c r="I794" s="184" t="s">
        <v>753</v>
      </c>
      <c r="J794" s="182"/>
      <c r="K794" s="182"/>
      <c r="L794" s="294" t="s">
        <v>1508</v>
      </c>
      <c r="M794" s="303">
        <v>42258.0</v>
      </c>
      <c r="N794" s="191"/>
      <c r="O794" s="192">
        <v>44.53</v>
      </c>
      <c r="P794" s="194"/>
      <c r="Q794" s="195">
        <f t="shared" ref="Q794:R794" si="906">(O794*24*3600*30/8)/100000</f>
        <v>144.2772</v>
      </c>
      <c r="R794" s="195">
        <f t="shared" si="906"/>
        <v>0</v>
      </c>
      <c r="S794" s="200">
        <v>0.0</v>
      </c>
      <c r="T794" s="201">
        <f t="shared" si="901"/>
        <v>1</v>
      </c>
      <c r="U794" s="201">
        <v>0.99</v>
      </c>
      <c r="V794" s="182">
        <v>720.0</v>
      </c>
      <c r="W794" s="182">
        <f t="shared" si="634"/>
        <v>0</v>
      </c>
      <c r="X794" s="203" t="s">
        <v>291</v>
      </c>
      <c r="Y794" s="204">
        <v>2792792.0</v>
      </c>
      <c r="Z794" s="182"/>
      <c r="AA794" s="182"/>
      <c r="AB794" s="182"/>
      <c r="AC794" s="182"/>
      <c r="AD794" s="182"/>
      <c r="AE794" s="206">
        <f t="shared" si="635"/>
        <v>2792792</v>
      </c>
      <c r="AF794" s="207">
        <f t="shared" si="636"/>
        <v>2792792</v>
      </c>
      <c r="AG794" s="184"/>
      <c r="AH794" s="184"/>
      <c r="AI794" s="184"/>
      <c r="AJ794" s="390" t="s">
        <v>1506</v>
      </c>
      <c r="AK794" s="38" t="s">
        <v>753</v>
      </c>
      <c r="AL794" s="38"/>
      <c r="AM794" s="38" t="str">
        <f t="shared" si="903"/>
        <v>#REF!</v>
      </c>
      <c r="AN794" s="38" t="str">
        <f t="shared" si="638"/>
        <v>#REF!</v>
      </c>
      <c r="AO794" s="42">
        <v>2792792.0</v>
      </c>
      <c r="AP794" s="215" t="b">
        <f t="shared" si="639"/>
        <v>1</v>
      </c>
      <c r="AQ794" s="211"/>
      <c r="AR794" s="216">
        <f t="shared" si="697"/>
        <v>0</v>
      </c>
      <c r="AS794" s="217">
        <f t="shared" si="698"/>
        <v>0</v>
      </c>
      <c r="AT794" s="218">
        <f t="shared" si="699"/>
        <v>0</v>
      </c>
      <c r="AU794" s="453"/>
      <c r="AV794" s="46"/>
      <c r="AW794" s="46"/>
      <c r="AX794" s="46"/>
      <c r="AY794" s="46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35"/>
      <c r="BU794" s="35"/>
      <c r="BV794" s="56"/>
      <c r="BW794" s="56"/>
      <c r="BX794" s="56"/>
      <c r="BY794" s="56"/>
      <c r="BZ794" s="56"/>
      <c r="CA794" s="56"/>
      <c r="CB794" s="56"/>
      <c r="CC794" s="56"/>
      <c r="CD794" s="56"/>
    </row>
    <row r="795" ht="22.5" customHeight="1">
      <c r="A795" s="170">
        <f t="shared" si="12"/>
        <v>790</v>
      </c>
      <c r="B795" s="173" t="s">
        <v>3208</v>
      </c>
      <c r="C795" s="182" t="str">
        <f t="array" ref="C795">_xlfn.XLOOKUP(G795,DATABASE!$A$2:$A$806,DATABASE!$B$2:$B$806)</f>
        <v>ATM Kec Gamarang Madiun, Tentara Genie Pelajar ( TGP ) No.15, Madiun</v>
      </c>
      <c r="D795" s="184" t="str">
        <f t="array" ref="D795">_xlfn.XLOOKUP(G795,DATABASE!$A$2:$A$808,DATABASE!$C$2:$C$808)</f>
        <v>ATM</v>
      </c>
      <c r="E795" s="184" t="s">
        <v>351</v>
      </c>
      <c r="F795" s="184" t="s">
        <v>243</v>
      </c>
      <c r="G795" s="184" t="s">
        <v>2615</v>
      </c>
      <c r="H795" s="184">
        <v>202512.0</v>
      </c>
      <c r="I795" s="184" t="s">
        <v>1258</v>
      </c>
      <c r="J795" s="182"/>
      <c r="K795" s="182"/>
      <c r="L795" s="294" t="s">
        <v>2617</v>
      </c>
      <c r="M795" s="303">
        <v>44874.0</v>
      </c>
      <c r="N795" s="191"/>
      <c r="O795" s="192">
        <v>0.8837099999999999</v>
      </c>
      <c r="P795" s="194"/>
      <c r="Q795" s="195">
        <f t="shared" ref="Q795:R795" si="907">(O795*24*3600*30/8)/100000</f>
        <v>2.8632204</v>
      </c>
      <c r="R795" s="195">
        <f t="shared" si="907"/>
        <v>0</v>
      </c>
      <c r="S795" s="200">
        <v>0.0</v>
      </c>
      <c r="T795" s="201">
        <f t="shared" si="901"/>
        <v>1</v>
      </c>
      <c r="U795" s="201">
        <v>0.99</v>
      </c>
      <c r="V795" s="182">
        <v>720.0</v>
      </c>
      <c r="W795" s="182">
        <f t="shared" si="634"/>
        <v>0</v>
      </c>
      <c r="X795" s="203" t="s">
        <v>291</v>
      </c>
      <c r="Y795" s="204">
        <v>1300000.0</v>
      </c>
      <c r="Z795" s="182"/>
      <c r="AA795" s="182"/>
      <c r="AB795" s="182"/>
      <c r="AC795" s="182"/>
      <c r="AD795" s="182"/>
      <c r="AE795" s="206">
        <f t="shared" si="635"/>
        <v>1300000</v>
      </c>
      <c r="AF795" s="207">
        <f t="shared" si="636"/>
        <v>1300000</v>
      </c>
      <c r="AG795" s="184"/>
      <c r="AH795" s="184"/>
      <c r="AI795" s="184"/>
      <c r="AJ795" s="390" t="s">
        <v>2615</v>
      </c>
      <c r="AK795" s="38" t="s">
        <v>1258</v>
      </c>
      <c r="AL795" s="38"/>
      <c r="AM795" s="38" t="s">
        <v>1258</v>
      </c>
      <c r="AN795" s="38" t="b">
        <f t="shared" si="638"/>
        <v>1</v>
      </c>
      <c r="AO795" s="42">
        <v>1300000.0</v>
      </c>
      <c r="AP795" s="215" t="b">
        <f t="shared" si="639"/>
        <v>1</v>
      </c>
      <c r="AQ795" s="211"/>
      <c r="AR795" s="216">
        <f t="shared" si="697"/>
        <v>0</v>
      </c>
      <c r="AS795" s="217">
        <f t="shared" si="698"/>
        <v>0</v>
      </c>
      <c r="AT795" s="218">
        <f t="shared" si="699"/>
        <v>0</v>
      </c>
      <c r="AU795" s="453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35"/>
      <c r="BU795" s="35"/>
      <c r="BV795" s="56"/>
      <c r="BW795" s="56"/>
      <c r="BX795" s="56"/>
      <c r="BY795" s="56"/>
      <c r="BZ795" s="56"/>
      <c r="CA795" s="56"/>
      <c r="CB795" s="56"/>
      <c r="CC795" s="56"/>
      <c r="CD795" s="56"/>
    </row>
    <row r="796" ht="22.5" customHeight="1">
      <c r="A796" s="170">
        <f t="shared" si="12"/>
        <v>791</v>
      </c>
      <c r="B796" s="173" t="s">
        <v>3209</v>
      </c>
      <c r="C796" s="182" t="str">
        <f t="array" ref="C796">_xlfn.XLOOKUP(G796,DATABASE!$A$2:$A$806,DATABASE!$B$2:$B$806)</f>
        <v>Cabang Balikpapan JL. Jend Sudirman No.02 RT 011 Kel.Damai, Balikpapan Kaltim</v>
      </c>
      <c r="D796" s="184" t="str">
        <f t="array" ref="D796">_xlfn.XLOOKUP(G796,DATABASE!$A$2:$A$808,DATABASE!$C$2:$C$808)</f>
        <v>CABANG</v>
      </c>
      <c r="E796" s="184" t="s">
        <v>351</v>
      </c>
      <c r="F796" s="184" t="s">
        <v>243</v>
      </c>
      <c r="G796" s="184" t="s">
        <v>954</v>
      </c>
      <c r="H796" s="184">
        <v>202512.0</v>
      </c>
      <c r="I796" s="184" t="s">
        <v>575</v>
      </c>
      <c r="J796" s="184"/>
      <c r="K796" s="182"/>
      <c r="L796" s="935" t="s">
        <v>956</v>
      </c>
      <c r="M796" s="936">
        <v>45968.0</v>
      </c>
      <c r="N796" s="302"/>
      <c r="O796" s="192">
        <v>12.40875</v>
      </c>
      <c r="P796" s="194"/>
      <c r="Q796" s="195">
        <f t="shared" ref="Q796:R796" si="908">(O796*24*3600*30/8)/100000</f>
        <v>40.20435</v>
      </c>
      <c r="R796" s="195">
        <f t="shared" si="908"/>
        <v>0</v>
      </c>
      <c r="S796" s="200">
        <v>0.0</v>
      </c>
      <c r="T796" s="304">
        <f>(V796-S796)/V796</f>
        <v>1</v>
      </c>
      <c r="U796" s="304">
        <v>0.99</v>
      </c>
      <c r="V796" s="924">
        <v>720.0</v>
      </c>
      <c r="W796" s="182">
        <f t="shared" si="634"/>
        <v>0</v>
      </c>
      <c r="X796" s="203" t="s">
        <v>291</v>
      </c>
      <c r="Y796" s="204">
        <v>3671171.0</v>
      </c>
      <c r="Z796" s="305"/>
      <c r="AA796" s="182"/>
      <c r="AB796" s="182"/>
      <c r="AC796" s="204"/>
      <c r="AD796" s="182"/>
      <c r="AE796" s="206">
        <f t="shared" si="635"/>
        <v>3671171</v>
      </c>
      <c r="AF796" s="207">
        <f t="shared" si="636"/>
        <v>3671171</v>
      </c>
      <c r="AG796" s="308"/>
      <c r="AH796" s="204"/>
      <c r="AI796" s="204"/>
      <c r="AJ796" s="184" t="s">
        <v>954</v>
      </c>
      <c r="AK796" s="2" t="s">
        <v>575</v>
      </c>
      <c r="AL796" s="35"/>
      <c r="AM796" s="2" t="s">
        <v>575</v>
      </c>
      <c r="AN796" s="38" t="b">
        <f t="shared" si="638"/>
        <v>1</v>
      </c>
      <c r="AO796" s="42">
        <v>3671171.0</v>
      </c>
      <c r="AP796" s="439" t="b">
        <f t="shared" si="639"/>
        <v>1</v>
      </c>
      <c r="AQ796" s="35"/>
      <c r="AR796" s="216">
        <f t="shared" si="697"/>
        <v>0</v>
      </c>
      <c r="AS796" s="217">
        <f t="shared" si="698"/>
        <v>0</v>
      </c>
      <c r="AT796" s="218">
        <f t="shared" si="699"/>
        <v>0</v>
      </c>
      <c r="AU796" s="925"/>
      <c r="AV796" s="46"/>
      <c r="AW796" s="46"/>
      <c r="AX796" s="46"/>
      <c r="AY796" s="46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5"/>
      <c r="BU796" s="35"/>
      <c r="BV796" s="56"/>
      <c r="BW796" s="56"/>
      <c r="BX796" s="56"/>
      <c r="BY796" s="56"/>
      <c r="BZ796" s="56"/>
      <c r="CA796" s="56"/>
      <c r="CB796" s="56"/>
      <c r="CC796" s="56"/>
      <c r="CD796" s="56"/>
    </row>
    <row r="797" ht="26.25" customHeight="1">
      <c r="A797" s="903"/>
      <c r="B797" s="937"/>
      <c r="C797" s="937"/>
      <c r="D797" s="937"/>
      <c r="E797" s="938"/>
      <c r="F797" s="938"/>
      <c r="G797" s="937"/>
      <c r="H797" s="937"/>
      <c r="I797" s="937"/>
      <c r="J797" s="937"/>
      <c r="K797" s="937"/>
      <c r="L797" s="937"/>
      <c r="M797" s="939"/>
      <c r="N797" s="937"/>
      <c r="O797" s="940"/>
      <c r="P797" s="937"/>
      <c r="Q797" s="937"/>
      <c r="R797" s="937"/>
      <c r="S797" s="941">
        <f>COUNTIF(S6:S796, "&lt;&gt;0")</f>
        <v>33</v>
      </c>
      <c r="T797" s="942"/>
      <c r="U797" s="942"/>
      <c r="V797" s="942"/>
      <c r="W797" s="937"/>
      <c r="X797" s="904"/>
      <c r="Y797" s="941"/>
      <c r="Z797" s="941">
        <f t="shared" ref="Z797:AD797" si="909">COUNTA(Z6:Z796)</f>
        <v>0</v>
      </c>
      <c r="AA797" s="941">
        <f t="shared" si="909"/>
        <v>0</v>
      </c>
      <c r="AB797" s="941">
        <f t="shared" si="909"/>
        <v>6</v>
      </c>
      <c r="AC797" s="941">
        <f t="shared" si="909"/>
        <v>2</v>
      </c>
      <c r="AD797" s="941">
        <f t="shared" si="909"/>
        <v>5</v>
      </c>
      <c r="AE797" s="941"/>
      <c r="AF797" s="941"/>
      <c r="AG797" s="943"/>
      <c r="AH797" s="170"/>
      <c r="AI797" s="943"/>
      <c r="AJ797" s="439"/>
      <c r="AK797" s="38"/>
      <c r="AL797" s="38"/>
      <c r="AM797" s="38"/>
      <c r="AN797" s="38"/>
      <c r="AO797" s="42"/>
      <c r="AP797" s="215"/>
      <c r="AQ797" s="211"/>
      <c r="AR797" s="46"/>
      <c r="AS797" s="944"/>
      <c r="AT797" s="46"/>
      <c r="AU797" s="46"/>
      <c r="AV797" s="46"/>
      <c r="AW797" s="46"/>
      <c r="AX797" s="46"/>
      <c r="AY797" s="46"/>
      <c r="AZ797" s="38"/>
      <c r="BA797" s="38"/>
      <c r="BB797" s="38"/>
      <c r="BC797" s="439"/>
      <c r="BD797" s="439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  <c r="CK797" s="46"/>
      <c r="CL797" s="46"/>
    </row>
    <row r="798" ht="15.75" customHeight="1">
      <c r="A798" s="913">
        <f>COUNTA(A6:A796)</f>
        <v>791</v>
      </c>
      <c r="B798" s="914"/>
      <c r="C798" s="914"/>
      <c r="D798" s="914"/>
      <c r="E798" s="915"/>
      <c r="F798" s="915"/>
      <c r="G798" s="914"/>
      <c r="H798" s="914"/>
      <c r="I798" s="914"/>
      <c r="J798" s="914"/>
      <c r="K798" s="914"/>
      <c r="L798" s="914"/>
      <c r="M798" s="916"/>
      <c r="N798" s="914"/>
      <c r="O798" s="917"/>
      <c r="P798" s="914"/>
      <c r="Q798" s="914"/>
      <c r="R798" s="914"/>
      <c r="S798" s="914"/>
      <c r="T798" s="918"/>
      <c r="U798" s="918"/>
      <c r="V798" s="918"/>
      <c r="W798" s="920">
        <f t="shared" ref="W798:AF798" si="910">SUM(W6:W796)</f>
        <v>-5052910.694</v>
      </c>
      <c r="X798" s="920">
        <f t="shared" si="910"/>
        <v>0</v>
      </c>
      <c r="Y798" s="920">
        <f t="shared" si="910"/>
        <v>1840755777</v>
      </c>
      <c r="Z798" s="920">
        <f t="shared" si="910"/>
        <v>0</v>
      </c>
      <c r="AA798" s="920">
        <f t="shared" si="910"/>
        <v>0</v>
      </c>
      <c r="AB798" s="920">
        <f t="shared" si="910"/>
        <v>5822340</v>
      </c>
      <c r="AC798" s="920">
        <f t="shared" si="910"/>
        <v>1981982</v>
      </c>
      <c r="AD798" s="920">
        <f t="shared" si="910"/>
        <v>0</v>
      </c>
      <c r="AE798" s="920">
        <f t="shared" si="910"/>
        <v>1848560099</v>
      </c>
      <c r="AF798" s="920">
        <f t="shared" si="910"/>
        <v>1840355206</v>
      </c>
      <c r="AG798" s="921">
        <f>SUM(AG6:AG797)</f>
        <v>1812588754</v>
      </c>
      <c r="AH798" s="209"/>
      <c r="AI798" s="209"/>
      <c r="AJ798" s="34"/>
      <c r="AK798" s="38"/>
      <c r="AL798" s="38"/>
      <c r="AM798" s="38"/>
      <c r="AN798" s="38"/>
      <c r="AO798" s="42"/>
      <c r="AP798" s="215"/>
      <c r="AQ798" s="211"/>
      <c r="AR798" s="46"/>
      <c r="AS798" s="49"/>
      <c r="AT798" s="50"/>
      <c r="AU798" s="46"/>
      <c r="AV798" s="46"/>
      <c r="AW798" s="46"/>
      <c r="AX798" s="46"/>
      <c r="AY798" s="46"/>
      <c r="AZ798" s="38"/>
      <c r="BA798" s="38"/>
      <c r="BB798" s="38"/>
      <c r="BC798" s="439"/>
      <c r="BD798" s="439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  <c r="CK798" s="46"/>
      <c r="CL798" s="46"/>
    </row>
    <row r="799" ht="18.0" customHeight="1">
      <c r="A799" s="56"/>
      <c r="E799" s="213"/>
      <c r="G799" s="945"/>
      <c r="L799" s="946"/>
      <c r="M799" s="946"/>
      <c r="O799" s="947"/>
      <c r="AJ799" s="948"/>
      <c r="AK799" s="439"/>
      <c r="AL799" s="439"/>
      <c r="AM799" s="41"/>
      <c r="AN799" s="38"/>
      <c r="AO799" s="42"/>
      <c r="AP799" s="949"/>
      <c r="AQ799" s="211"/>
      <c r="AR799" s="46"/>
      <c r="AS799" s="49"/>
      <c r="AT799" s="50"/>
      <c r="AU799" s="51"/>
      <c r="AV799" s="46"/>
      <c r="AW799" s="46"/>
      <c r="AX799" s="46"/>
      <c r="AY799" s="4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  <c r="BV799" s="56"/>
      <c r="BW799" s="56"/>
      <c r="BX799" s="56"/>
      <c r="BY799" s="56"/>
      <c r="BZ799" s="56"/>
      <c r="CA799" s="56"/>
      <c r="CB799" s="56"/>
      <c r="CC799" s="56"/>
      <c r="CD799" s="56"/>
    </row>
    <row r="800" ht="18.0" customHeight="1">
      <c r="A800" s="56"/>
      <c r="E800" s="213"/>
      <c r="G800" s="945"/>
      <c r="L800" s="946"/>
      <c r="M800" s="946"/>
      <c r="O800" s="947"/>
      <c r="AJ800" s="948"/>
      <c r="AK800" s="439"/>
      <c r="AL800" s="439"/>
      <c r="AM800" s="41"/>
      <c r="AN800" s="38"/>
      <c r="AO800" s="42"/>
      <c r="AP800" s="949"/>
      <c r="AQ800" s="211"/>
      <c r="AR800" s="46"/>
      <c r="AS800" s="49"/>
      <c r="AT800" s="50"/>
      <c r="AU800" s="51"/>
      <c r="AV800" s="46"/>
      <c r="AW800" s="46"/>
      <c r="AX800" s="46"/>
      <c r="AY800" s="4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  <c r="BV800" s="56"/>
      <c r="BW800" s="56"/>
      <c r="BX800" s="56"/>
      <c r="BY800" s="56"/>
      <c r="BZ800" s="56"/>
      <c r="CA800" s="56"/>
      <c r="CB800" s="56"/>
      <c r="CC800" s="56"/>
      <c r="CD800" s="56"/>
    </row>
  </sheetData>
  <autoFilter ref="$A$5:$CL$798"/>
  <mergeCells count="24">
    <mergeCell ref="W3:X3"/>
    <mergeCell ref="Y3:AD3"/>
    <mergeCell ref="C1:G1"/>
    <mergeCell ref="AK2:AN2"/>
    <mergeCell ref="AO2:AQ2"/>
    <mergeCell ref="AR2:AU2"/>
    <mergeCell ref="A3:A4"/>
    <mergeCell ref="B3:B4"/>
    <mergeCell ref="C3:C4"/>
    <mergeCell ref="AR3:AU3"/>
    <mergeCell ref="D3:D4"/>
    <mergeCell ref="E3:E4"/>
    <mergeCell ref="F3:F4"/>
    <mergeCell ref="H3:H4"/>
    <mergeCell ref="I3:K3"/>
    <mergeCell ref="L3:L4"/>
    <mergeCell ref="M3:M4"/>
    <mergeCell ref="N3:N4"/>
    <mergeCell ref="O3:P3"/>
    <mergeCell ref="Q3:R3"/>
    <mergeCell ref="T3:U3"/>
    <mergeCell ref="V3:V4"/>
    <mergeCell ref="AK3:AN3"/>
    <mergeCell ref="AO3:AQ3"/>
  </mergeCells>
  <conditionalFormatting sqref="A6:A796 B6:D18 E6:F74 G6:G7 H6:K10 N6:N132 P6:R132 G9:G74">
    <cfRule type="expression" dxfId="2" priority="1">
      <formula>$F6="BANDWITH LAMA"</formula>
    </cfRule>
  </conditionalFormatting>
  <conditionalFormatting sqref="B7:B27">
    <cfRule type="expression" dxfId="2" priority="2">
      <formula>$H7="BANDWITH LAMA"</formula>
    </cfRule>
  </conditionalFormatting>
  <conditionalFormatting sqref="B29:B75 B77:B99 B101:B133 B135:B155 B157:B179 B181:B193 B195:B207 B209:B232 B234:B249 B251:B277 B279:B297 B299:B328 B330:B351 B353:B367 B369:B394 B396:B408 B410:B427 B429:B444 B446:B451 B453:B470 B472:B492 B494:B510 B512:B520 B522:B544 B547:B549 B551:B560 B562:B574 B576:B609 B611:B630 B632:B650 B652:B666 B668:B681 B683:B707 B709:B726 B728:B733 B735 B738:B748 B750:B757 B759:B788 B790:B795">
    <cfRule type="expression" dxfId="2" priority="3">
      <formula>$H29="BANDWITH LAMA"</formula>
    </cfRule>
  </conditionalFormatting>
  <conditionalFormatting sqref="B19:C560">
    <cfRule type="expression" dxfId="2" priority="4">
      <formula>$F19="BANDWITH LAMA"</formula>
    </cfRule>
  </conditionalFormatting>
  <conditionalFormatting sqref="B6:D18 E6:F74 G6:G7 H6:K10 N6:N132 P6:R132 G9:G74">
    <cfRule type="expression" dxfId="1" priority="5">
      <formula>COUNTIF(#REF!,B6)&gt;1</formula>
    </cfRule>
  </conditionalFormatting>
  <conditionalFormatting sqref="C560">
    <cfRule type="expression" dxfId="1" priority="6">
      <formula>COUNTIF(#REF!,C560)&gt;1</formula>
    </cfRule>
  </conditionalFormatting>
  <conditionalFormatting sqref="D19:D559 B561:D796">
    <cfRule type="expression" dxfId="2" priority="7">
      <formula>$F19="BANDWITH LAMA"</formula>
    </cfRule>
  </conditionalFormatting>
  <conditionalFormatting sqref="D19:D559 D561:D796">
    <cfRule type="expression" dxfId="1" priority="8">
      <formula>COUNTIF(#REF!,D19)&gt;1</formula>
    </cfRule>
  </conditionalFormatting>
  <conditionalFormatting sqref="E133:F133">
    <cfRule type="expression" dxfId="2" priority="9">
      <formula>$F133="BANDWITH LAMA"</formula>
    </cfRule>
  </conditionalFormatting>
  <conditionalFormatting sqref="E133:F133">
    <cfRule type="expression" dxfId="1" priority="10">
      <formula>COUNTIF(#REF!,E133)&gt;1</formula>
    </cfRule>
  </conditionalFormatting>
  <conditionalFormatting sqref="G6:G18">
    <cfRule type="expression" dxfId="1" priority="11">
      <formula>COUNTIF(G:G,G6)&gt;1</formula>
    </cfRule>
  </conditionalFormatting>
  <conditionalFormatting sqref="G8">
    <cfRule type="expression" dxfId="1" priority="12">
      <formula>COUNTIF($A9:$A812, G9) &gt; 1</formula>
    </cfRule>
  </conditionalFormatting>
  <conditionalFormatting sqref="G19:G318 G320:G559 G561:G796 AJ680:AJ681 AJ795:AJ796">
    <cfRule type="expression" dxfId="1" priority="13">
      <formula>COUNTIF(G:G,G19)&gt;1</formula>
    </cfRule>
  </conditionalFormatting>
  <conditionalFormatting sqref="G75">
    <cfRule type="expression" dxfId="1" priority="14">
      <formula>COUNTIF($A76:$A879, G76) &gt; 1</formula>
    </cfRule>
  </conditionalFormatting>
  <conditionalFormatting sqref="G133">
    <cfRule type="expression" dxfId="1" priority="15">
      <formula>COUNTIF($A134:$A937, G134) &gt; 1</formula>
    </cfRule>
  </conditionalFormatting>
  <conditionalFormatting sqref="G315">
    <cfRule type="expression" dxfId="2" priority="16">
      <formula>#REF!="BANDWITH LAMA"</formula>
    </cfRule>
  </conditionalFormatting>
  <conditionalFormatting sqref="G319">
    <cfRule type="expression" dxfId="1" priority="17">
      <formula>COUNTIF(G:G,G319)&gt;1</formula>
    </cfRule>
  </conditionalFormatting>
  <conditionalFormatting sqref="G332">
    <cfRule type="expression" dxfId="1" priority="18">
      <formula>COUNTIF($A333:$A1136, G333) &gt; 1</formula>
    </cfRule>
  </conditionalFormatting>
  <conditionalFormatting sqref="G367">
    <cfRule type="expression" dxfId="2" priority="19">
      <formula>#REF!="BANDWITH LAMA"</formula>
    </cfRule>
  </conditionalFormatting>
  <conditionalFormatting sqref="H11:K318">
    <cfRule type="expression" dxfId="2" priority="20">
      <formula>$F11="BANDWITH LAMA"</formula>
    </cfRule>
  </conditionalFormatting>
  <conditionalFormatting sqref="H11:K318">
    <cfRule type="expression" dxfId="1" priority="21">
      <formula>COUNTIF(#REF!,H11)&gt;1</formula>
    </cfRule>
  </conditionalFormatting>
  <conditionalFormatting sqref="H320:K796 D560:F560">
    <cfRule type="expression" dxfId="2" priority="22">
      <formula>$F320="BANDWITH LAMA"</formula>
    </cfRule>
  </conditionalFormatting>
  <conditionalFormatting sqref="H320:K796 D560:F560">
    <cfRule type="expression" dxfId="1" priority="23">
      <formula>COUNTIF(#REF!,D320)&gt;1</formula>
    </cfRule>
  </conditionalFormatting>
  <conditionalFormatting sqref="N134:N796 P134:R796 E319:K319">
    <cfRule type="expression" dxfId="2" priority="24">
      <formula>$F134="BANDWITH LAMA"</formula>
    </cfRule>
  </conditionalFormatting>
  <conditionalFormatting sqref="N134:N796 P134:R796 E319:K319">
    <cfRule type="expression" dxfId="1" priority="25">
      <formula>COUNTIF(#REF!,E134)&gt;1</formula>
    </cfRule>
  </conditionalFormatting>
  <conditionalFormatting sqref="O681">
    <cfRule type="expression" dxfId="2" priority="26">
      <formula>$F681="BANDWITH LAMA"</formula>
    </cfRule>
  </conditionalFormatting>
  <conditionalFormatting sqref="O681">
    <cfRule type="expression" dxfId="1" priority="27">
      <formula>COUNTIF(#REF!,O681)&gt;1</formula>
    </cfRule>
  </conditionalFormatting>
  <conditionalFormatting sqref="O796">
    <cfRule type="expression" dxfId="2" priority="28">
      <formula>$F796="BANDWITH LAMA"</formula>
    </cfRule>
  </conditionalFormatting>
  <conditionalFormatting sqref="O796">
    <cfRule type="expression" dxfId="1" priority="29">
      <formula>COUNTIF(#REF!,O796)&gt;1</formula>
    </cfRule>
  </conditionalFormatting>
  <conditionalFormatting sqref="V681">
    <cfRule type="expression" dxfId="2" priority="30">
      <formula>$F681="BANDWITH LAMA"</formula>
    </cfRule>
  </conditionalFormatting>
  <conditionalFormatting sqref="V681">
    <cfRule type="expression" dxfId="1" priority="31">
      <formula>COUNTIF(#REF!,V681)&gt;1</formula>
    </cfRule>
  </conditionalFormatting>
  <conditionalFormatting sqref="V796">
    <cfRule type="expression" dxfId="2" priority="32">
      <formula>$F796="BANDWITH LAMA"</formula>
    </cfRule>
  </conditionalFormatting>
  <conditionalFormatting sqref="V796">
    <cfRule type="expression" dxfId="1" priority="33">
      <formula>COUNTIF(#REF!,V796)&gt;1</formula>
    </cfRule>
  </conditionalFormatting>
  <conditionalFormatting sqref="Y681:AD681 AG681:AI681">
    <cfRule type="expression" dxfId="2" priority="34">
      <formula>$F681="BANDWITH LAMA"</formula>
    </cfRule>
  </conditionalFormatting>
  <conditionalFormatting sqref="Y681:AD681 AG681:AI681">
    <cfRule type="expression" dxfId="1" priority="35">
      <formula>COUNTIF(#REF!,Y681)&gt;1</formula>
    </cfRule>
  </conditionalFormatting>
  <conditionalFormatting sqref="Z9:AA9">
    <cfRule type="expression" dxfId="2" priority="36">
      <formula>$F9="BANDWITH LAMA"</formula>
    </cfRule>
  </conditionalFormatting>
  <conditionalFormatting sqref="Z9:AA9">
    <cfRule type="expression" dxfId="1" priority="37">
      <formula>COUNTIF(#REF!,Z9)&gt;1</formula>
    </cfRule>
  </conditionalFormatting>
  <conditionalFormatting sqref="Z796:AD796 AG796:AI796">
    <cfRule type="expression" dxfId="2" priority="38">
      <formula>$F796="BANDWITH LAMA"</formula>
    </cfRule>
  </conditionalFormatting>
  <conditionalFormatting sqref="Z796:AD796 AG796:AI796">
    <cfRule type="expression" dxfId="1" priority="39">
      <formula>COUNTIF(#REF!,Z796)&gt;1</formula>
    </cfRule>
  </conditionalFormatting>
  <conditionalFormatting sqref="AJ319">
    <cfRule type="expression" dxfId="1" priority="40">
      <formula>COUNTIF(AJ:AJ,AJ319)&gt;1</formula>
    </cfRule>
  </conditionalFormatting>
  <conditionalFormatting sqref="AJ456:AJ457">
    <cfRule type="expression" dxfId="1" priority="41">
      <formula>COUNTIF($A457:$A1261, AJ457) &gt; 1</formula>
    </cfRule>
  </conditionalFormatting>
  <conditionalFormatting sqref="AJ456:AJ457">
    <cfRule type="expression" dxfId="1" priority="42">
      <formula>COUNTIF(AJ:AJ,AJ456)&gt;1</formula>
    </cfRule>
  </conditionalFormatting>
  <conditionalFormatting sqref="AJ5:AL318">
    <cfRule type="expression" dxfId="1" priority="43">
      <formula>COUNTIF(#REF!,AJ5)&gt;1</formula>
    </cfRule>
  </conditionalFormatting>
  <conditionalFormatting sqref="AJ6:AL319">
    <cfRule type="expression" dxfId="2" priority="44">
      <formula>$F6="BANDWITH LAMA"</formula>
    </cfRule>
  </conditionalFormatting>
  <conditionalFormatting sqref="AJ319:AL319">
    <cfRule type="expression" dxfId="1" priority="45">
      <formula>COUNTIF(#REF!,AJ319)&gt;1</formula>
    </cfRule>
  </conditionalFormatting>
  <conditionalFormatting sqref="AJ320:AJ680 AK320:AK681 AL320:AL680">
    <cfRule type="expression" dxfId="1" priority="46">
      <formula>COUNTIF(#REF!,AJ320)&gt;1</formula>
    </cfRule>
  </conditionalFormatting>
  <conditionalFormatting sqref="AJ320:AL680">
    <cfRule type="expression" dxfId="2" priority="47">
      <formula>$F320="BANDWITH LAMA"</formula>
    </cfRule>
  </conditionalFormatting>
  <conditionalFormatting sqref="AJ680:AL681 AQ680:AQ681 AU680:AU681 AV680:AY680">
    <cfRule type="expression" dxfId="2" priority="48">
      <formula>$F680="BANDWITH LAMA"</formula>
    </cfRule>
  </conditionalFormatting>
  <conditionalFormatting sqref="AJ681:AL796 AM795:AM796 AQ795:AQ796 AU795:AU796 AV795:AY795">
    <cfRule type="expression" dxfId="2" priority="49">
      <formula>$F681="BANDWITH LAMA"</formula>
    </cfRule>
  </conditionalFormatting>
  <conditionalFormatting sqref="AJ681:AL796 AM795:AM796 AQ795:AQ796 AU795:AU796 AV795:AY795">
    <cfRule type="expression" dxfId="1" priority="50">
      <formula>COUNTIF(#REF!,AJ681)&gt;1</formula>
    </cfRule>
  </conditionalFormatting>
  <conditionalFormatting sqref="AJ5:AN6">
    <cfRule type="expression" dxfId="2" priority="51">
      <formula>$F5="BANDWITH LAMA"</formula>
    </cfRule>
  </conditionalFormatting>
  <conditionalFormatting sqref="AK796:AN797">
    <cfRule type="expression" dxfId="2" priority="52">
      <formula>$F796="BANDWITH LAMA"</formula>
    </cfRule>
  </conditionalFormatting>
  <conditionalFormatting sqref="AK796:AN797">
    <cfRule type="expression" dxfId="1" priority="53">
      <formula>COUNTIF(#REF!,AK796)&gt;1</formula>
    </cfRule>
  </conditionalFormatting>
  <conditionalFormatting sqref="AM6:AM22 AM69:AM70 AM155:AM160 AM190:AM191 AM200:AM203 AM237:AM238 AM240:AM270 AM277:AM294 AM297:AM318 AM320:AM325 AM351:AM356 AM398:AM403 AM406:AM424 AM650:AM664 AM681:AM684 AM695:AM703 AM736:AM741 AM755:AM773 AM787:AM795">
    <cfRule type="expression" dxfId="1" priority="54">
      <formula>COUNTIF(#REF!,AM6)&gt;1</formula>
    </cfRule>
  </conditionalFormatting>
  <conditionalFormatting sqref="AM22:AM23">
    <cfRule type="expression" dxfId="2" priority="55">
      <formula>$F22="BANDWITH LAMA"</formula>
    </cfRule>
  </conditionalFormatting>
  <conditionalFormatting sqref="AM22:AM23">
    <cfRule type="expression" dxfId="1" priority="56">
      <formula>COUNTIF(#REF!,AM22)&gt;1</formula>
    </cfRule>
  </conditionalFormatting>
  <conditionalFormatting sqref="AM23:AM24">
    <cfRule type="expression" dxfId="2" priority="57">
      <formula>$F23="BANDWITH LAMA"</formula>
    </cfRule>
  </conditionalFormatting>
  <conditionalFormatting sqref="AM23:AM24">
    <cfRule type="expression" dxfId="1" priority="58">
      <formula>COUNTIF(#REF!,AM23)&gt;1</formula>
    </cfRule>
  </conditionalFormatting>
  <conditionalFormatting sqref="AM24:AM31">
    <cfRule type="expression" dxfId="2" priority="59">
      <formula>$F24="BANDWITH LAMA"</formula>
    </cfRule>
  </conditionalFormatting>
  <conditionalFormatting sqref="AM24:AM31">
    <cfRule type="expression" dxfId="1" priority="60">
      <formula>COUNTIF(#REF!,AM24)&gt;1</formula>
    </cfRule>
  </conditionalFormatting>
  <conditionalFormatting sqref="AM25:AM26">
    <cfRule type="expression" dxfId="2" priority="61">
      <formula>$F25="BANDWITH LAMA"</formula>
    </cfRule>
  </conditionalFormatting>
  <conditionalFormatting sqref="AM25:AM26">
    <cfRule type="expression" dxfId="1" priority="62">
      <formula>COUNTIF(#REF!,AM25)&gt;1</formula>
    </cfRule>
  </conditionalFormatting>
  <conditionalFormatting sqref="AM31:AM32">
    <cfRule type="expression" dxfId="2" priority="63">
      <formula>$F31="BANDWITH LAMA"</formula>
    </cfRule>
  </conditionalFormatting>
  <conditionalFormatting sqref="AM31:AM32">
    <cfRule type="expression" dxfId="1" priority="64">
      <formula>COUNTIF(#REF!,AM31)&gt;1</formula>
    </cfRule>
  </conditionalFormatting>
  <conditionalFormatting sqref="AM32:AM33">
    <cfRule type="expression" dxfId="2" priority="65">
      <formula>$F32="BANDWITH LAMA"</formula>
    </cfRule>
  </conditionalFormatting>
  <conditionalFormatting sqref="AM32:AM33">
    <cfRule type="expression" dxfId="1" priority="66">
      <formula>COUNTIF(#REF!,AM32)&gt;1</formula>
    </cfRule>
  </conditionalFormatting>
  <conditionalFormatting sqref="AM33:AM66">
    <cfRule type="expression" dxfId="2" priority="67">
      <formula>$F33="BANDWITH LAMA"</formula>
    </cfRule>
  </conditionalFormatting>
  <conditionalFormatting sqref="AM33:AM66">
    <cfRule type="expression" dxfId="1" priority="68">
      <formula>COUNTIF(#REF!,AM33)&gt;1</formula>
    </cfRule>
  </conditionalFormatting>
  <conditionalFormatting sqref="AM34:AM35">
    <cfRule type="expression" dxfId="2" priority="69">
      <formula>$F34="BANDWITH LAMA"</formula>
    </cfRule>
  </conditionalFormatting>
  <conditionalFormatting sqref="AM34:AM35">
    <cfRule type="expression" dxfId="1" priority="70">
      <formula>COUNTIF(#REF!,AM34)&gt;1</formula>
    </cfRule>
  </conditionalFormatting>
  <conditionalFormatting sqref="AM66:AM71">
    <cfRule type="expression" dxfId="2" priority="71">
      <formula>$F66="BANDWITH LAMA"</formula>
    </cfRule>
  </conditionalFormatting>
  <conditionalFormatting sqref="AM66:AM71">
    <cfRule type="expression" dxfId="1" priority="72">
      <formula>COUNTIF(#REF!,AM66)&gt;1</formula>
    </cfRule>
  </conditionalFormatting>
  <conditionalFormatting sqref="AM71:AM72">
    <cfRule type="expression" dxfId="2" priority="73">
      <formula>$F71="BANDWITH LAMA"</formula>
    </cfRule>
  </conditionalFormatting>
  <conditionalFormatting sqref="AM71:AM72">
    <cfRule type="expression" dxfId="1" priority="74">
      <formula>COUNTIF(#REF!,AM71)&gt;1</formula>
    </cfRule>
  </conditionalFormatting>
  <conditionalFormatting sqref="AM72:AM93">
    <cfRule type="expression" dxfId="2" priority="75">
      <formula>$F72="BANDWITH LAMA"</formula>
    </cfRule>
  </conditionalFormatting>
  <conditionalFormatting sqref="AM72:AM93">
    <cfRule type="expression" dxfId="1" priority="76">
      <formula>COUNTIF(#REF!,AM72)&gt;1</formula>
    </cfRule>
  </conditionalFormatting>
  <conditionalFormatting sqref="AM73:AM74">
    <cfRule type="expression" dxfId="2" priority="77">
      <formula>$F73="BANDWITH LAMA"</formula>
    </cfRule>
  </conditionalFormatting>
  <conditionalFormatting sqref="AM73:AM74">
    <cfRule type="expression" dxfId="1" priority="78">
      <formula>COUNTIF(#REF!,AM73)&gt;1</formula>
    </cfRule>
  </conditionalFormatting>
  <conditionalFormatting sqref="AM81:AM84">
    <cfRule type="expression" dxfId="2" priority="79">
      <formula>$F81="BANDWITH LAMA"</formula>
    </cfRule>
  </conditionalFormatting>
  <conditionalFormatting sqref="AM81:AM84">
    <cfRule type="expression" dxfId="1" priority="80">
      <formula>COUNTIF(#REF!,AM81)&gt;1</formula>
    </cfRule>
  </conditionalFormatting>
  <conditionalFormatting sqref="AM93:AM105">
    <cfRule type="expression" dxfId="2" priority="81">
      <formula>$F93="BANDWITH LAMA"</formula>
    </cfRule>
  </conditionalFormatting>
  <conditionalFormatting sqref="AM93:AM105">
    <cfRule type="expression" dxfId="1" priority="82">
      <formula>COUNTIF(#REF!,AM93)&gt;1</formula>
    </cfRule>
  </conditionalFormatting>
  <conditionalFormatting sqref="AM94:AM99">
    <cfRule type="expression" dxfId="2" priority="83">
      <formula>$F94="BANDWITH LAMA"</formula>
    </cfRule>
  </conditionalFormatting>
  <conditionalFormatting sqref="AM94:AM99">
    <cfRule type="expression" dxfId="1" priority="84">
      <formula>COUNTIF(#REF!,AM94)&gt;1</formula>
    </cfRule>
  </conditionalFormatting>
  <conditionalFormatting sqref="AM105:AM129">
    <cfRule type="expression" dxfId="2" priority="85">
      <formula>$F105="BANDWITH LAMA"</formula>
    </cfRule>
  </conditionalFormatting>
  <conditionalFormatting sqref="AM105:AM129">
    <cfRule type="expression" dxfId="1" priority="86">
      <formula>COUNTIF(#REF!,AM105)&gt;1</formula>
    </cfRule>
  </conditionalFormatting>
  <conditionalFormatting sqref="AM106:AM107">
    <cfRule type="expression" dxfId="2" priority="87">
      <formula>$F106="BANDWITH LAMA"</formula>
    </cfRule>
  </conditionalFormatting>
  <conditionalFormatting sqref="AM106:AM107">
    <cfRule type="expression" dxfId="1" priority="88">
      <formula>COUNTIF(#REF!,AM106)&gt;1</formula>
    </cfRule>
  </conditionalFormatting>
  <conditionalFormatting sqref="AM110:AM111">
    <cfRule type="expression" dxfId="2" priority="89">
      <formula>$F110="BANDWITH LAMA"</formula>
    </cfRule>
  </conditionalFormatting>
  <conditionalFormatting sqref="AM110:AM111">
    <cfRule type="expression" dxfId="1" priority="90">
      <formula>COUNTIF(#REF!,AM110)&gt;1</formula>
    </cfRule>
  </conditionalFormatting>
  <conditionalFormatting sqref="AM121:AM122">
    <cfRule type="expression" dxfId="2" priority="91">
      <formula>$F121="BANDWITH LAMA"</formula>
    </cfRule>
  </conditionalFormatting>
  <conditionalFormatting sqref="AM121:AM122">
    <cfRule type="expression" dxfId="1" priority="92">
      <formula>COUNTIF(#REF!,AM121)&gt;1</formula>
    </cfRule>
  </conditionalFormatting>
  <conditionalFormatting sqref="AM129:AM151">
    <cfRule type="expression" dxfId="2" priority="93">
      <formula>$F129="BANDWITH LAMA"</formula>
    </cfRule>
  </conditionalFormatting>
  <conditionalFormatting sqref="AM129:AM151">
    <cfRule type="expression" dxfId="1" priority="94">
      <formula>COUNTIF(#REF!,AM129)&gt;1</formula>
    </cfRule>
  </conditionalFormatting>
  <conditionalFormatting sqref="AM130:AM131">
    <cfRule type="expression" dxfId="2" priority="95">
      <formula>$F130="BANDWITH LAMA"</formula>
    </cfRule>
  </conditionalFormatting>
  <conditionalFormatting sqref="AM130:AM131">
    <cfRule type="expression" dxfId="1" priority="96">
      <formula>COUNTIF(#REF!,AM130)&gt;1</formula>
    </cfRule>
  </conditionalFormatting>
  <conditionalFormatting sqref="AM151:AM152">
    <cfRule type="expression" dxfId="2" priority="97">
      <formula>$F151="BANDWITH LAMA"</formula>
    </cfRule>
  </conditionalFormatting>
  <conditionalFormatting sqref="AM151:AM152">
    <cfRule type="expression" dxfId="1" priority="98">
      <formula>COUNTIF(#REF!,AM151)&gt;1</formula>
    </cfRule>
  </conditionalFormatting>
  <conditionalFormatting sqref="AM152:AM153">
    <cfRule type="expression" dxfId="2" priority="99">
      <formula>$F152="BANDWITH LAMA"</formula>
    </cfRule>
  </conditionalFormatting>
  <conditionalFormatting sqref="AM152:AM153">
    <cfRule type="expression" dxfId="1" priority="100">
      <formula>COUNTIF(#REF!,AM152)&gt;1</formula>
    </cfRule>
  </conditionalFormatting>
  <conditionalFormatting sqref="AM153:AM154">
    <cfRule type="expression" dxfId="2" priority="101">
      <formula>$F153="BANDWITH LAMA"</formula>
    </cfRule>
  </conditionalFormatting>
  <conditionalFormatting sqref="AM153:AM154">
    <cfRule type="expression" dxfId="1" priority="102">
      <formula>COUNTIF(#REF!,AM153)&gt;1</formula>
    </cfRule>
  </conditionalFormatting>
  <conditionalFormatting sqref="AM154:AM155">
    <cfRule type="expression" dxfId="2" priority="103">
      <formula>$F154="BANDWITH LAMA"</formula>
    </cfRule>
  </conditionalFormatting>
  <conditionalFormatting sqref="AM154:AM155">
    <cfRule type="expression" dxfId="1" priority="104">
      <formula>COUNTIF(#REF!,AM154)&gt;1</formula>
    </cfRule>
  </conditionalFormatting>
  <conditionalFormatting sqref="AM160:AM161">
    <cfRule type="expression" dxfId="2" priority="105">
      <formula>$F160="BANDWITH LAMA"</formula>
    </cfRule>
  </conditionalFormatting>
  <conditionalFormatting sqref="AM160:AM161">
    <cfRule type="expression" dxfId="1" priority="106">
      <formula>COUNTIF(#REF!,AM160)&gt;1</formula>
    </cfRule>
  </conditionalFormatting>
  <conditionalFormatting sqref="AM161:AM162">
    <cfRule type="expression" dxfId="2" priority="107">
      <formula>$F161="BANDWITH LAMA"</formula>
    </cfRule>
  </conditionalFormatting>
  <conditionalFormatting sqref="AM161:AM162">
    <cfRule type="expression" dxfId="1" priority="108">
      <formula>COUNTIF(#REF!,AM161)&gt;1</formula>
    </cfRule>
  </conditionalFormatting>
  <conditionalFormatting sqref="AM162:AM163">
    <cfRule type="expression" dxfId="2" priority="109">
      <formula>$F162="BANDWITH LAMA"</formula>
    </cfRule>
  </conditionalFormatting>
  <conditionalFormatting sqref="AM162:AM163">
    <cfRule type="expression" dxfId="1" priority="110">
      <formula>COUNTIF(#REF!,AM162)&gt;1</formula>
    </cfRule>
  </conditionalFormatting>
  <conditionalFormatting sqref="AM163:AM164">
    <cfRule type="expression" dxfId="2" priority="111">
      <formula>$F163="BANDWITH LAMA"</formula>
    </cfRule>
  </conditionalFormatting>
  <conditionalFormatting sqref="AM163:AM164">
    <cfRule type="expression" dxfId="1" priority="112">
      <formula>COUNTIF(#REF!,AM163)&gt;1</formula>
    </cfRule>
  </conditionalFormatting>
  <conditionalFormatting sqref="AM164:AM165">
    <cfRule type="expression" dxfId="2" priority="113">
      <formula>$F164="BANDWITH LAMA"</formula>
    </cfRule>
  </conditionalFormatting>
  <conditionalFormatting sqref="AM164:AM165">
    <cfRule type="expression" dxfId="1" priority="114">
      <formula>COUNTIF(#REF!,AM164)&gt;1</formula>
    </cfRule>
  </conditionalFormatting>
  <conditionalFormatting sqref="AM165:AM166">
    <cfRule type="expression" dxfId="2" priority="115">
      <formula>$F165="BANDWITH LAMA"</formula>
    </cfRule>
  </conditionalFormatting>
  <conditionalFormatting sqref="AM165:AM166">
    <cfRule type="expression" dxfId="1" priority="116">
      <formula>COUNTIF(#REF!,AM165)&gt;1</formula>
    </cfRule>
  </conditionalFormatting>
  <conditionalFormatting sqref="AM166:AM169">
    <cfRule type="expression" dxfId="2" priority="117">
      <formula>$F166="BANDWITH LAMA"</formula>
    </cfRule>
  </conditionalFormatting>
  <conditionalFormatting sqref="AM166:AM169">
    <cfRule type="expression" dxfId="1" priority="118">
      <formula>COUNTIF(#REF!,AM166)&gt;1</formula>
    </cfRule>
  </conditionalFormatting>
  <conditionalFormatting sqref="AM167:AM170">
    <cfRule type="expression" dxfId="2" priority="119">
      <formula>$F167="BANDWITH LAMA"</formula>
    </cfRule>
  </conditionalFormatting>
  <conditionalFormatting sqref="AM167:AM170">
    <cfRule type="expression" dxfId="1" priority="120">
      <formula>COUNTIF(#REF!,AM167)&gt;1</formula>
    </cfRule>
  </conditionalFormatting>
  <conditionalFormatting sqref="AM170:AM171">
    <cfRule type="expression" dxfId="2" priority="121">
      <formula>$F170="BANDWITH LAMA"</formula>
    </cfRule>
  </conditionalFormatting>
  <conditionalFormatting sqref="AM170:AM171">
    <cfRule type="expression" dxfId="1" priority="122">
      <formula>COUNTIF(#REF!,AM170)&gt;1</formula>
    </cfRule>
  </conditionalFormatting>
  <conditionalFormatting sqref="AM171:AM174">
    <cfRule type="expression" dxfId="2" priority="123">
      <formula>$F171="BANDWITH LAMA"</formula>
    </cfRule>
  </conditionalFormatting>
  <conditionalFormatting sqref="AM171:AM174">
    <cfRule type="expression" dxfId="1" priority="124">
      <formula>COUNTIF(#REF!,AM171)&gt;1</formula>
    </cfRule>
  </conditionalFormatting>
  <conditionalFormatting sqref="AM172:AM187">
    <cfRule type="expression" dxfId="2" priority="125">
      <formula>$F172="BANDWITH LAMA"</formula>
    </cfRule>
  </conditionalFormatting>
  <conditionalFormatting sqref="AM172:AM187">
    <cfRule type="expression" dxfId="1" priority="126">
      <formula>COUNTIF(#REF!,AM172)&gt;1</formula>
    </cfRule>
  </conditionalFormatting>
  <conditionalFormatting sqref="AM178:AM181">
    <cfRule type="expression" dxfId="2" priority="127">
      <formula>$F178="BANDWITH LAMA"</formula>
    </cfRule>
  </conditionalFormatting>
  <conditionalFormatting sqref="AM178:AM181">
    <cfRule type="expression" dxfId="1" priority="128">
      <formula>COUNTIF(#REF!,AM178)&gt;1</formula>
    </cfRule>
  </conditionalFormatting>
  <conditionalFormatting sqref="AM187:AM188">
    <cfRule type="expression" dxfId="2" priority="129">
      <formula>$F187="BANDWITH LAMA"</formula>
    </cfRule>
  </conditionalFormatting>
  <conditionalFormatting sqref="AM187:AM188">
    <cfRule type="expression" dxfId="1" priority="130">
      <formula>COUNTIF(#REF!,AM187)&gt;1</formula>
    </cfRule>
  </conditionalFormatting>
  <conditionalFormatting sqref="AM188:AM189">
    <cfRule type="expression" dxfId="2" priority="131">
      <formula>$F188="BANDWITH LAMA"</formula>
    </cfRule>
  </conditionalFormatting>
  <conditionalFormatting sqref="AM188:AM189">
    <cfRule type="expression" dxfId="1" priority="132">
      <formula>COUNTIF(#REF!,AM188)&gt;1</formula>
    </cfRule>
  </conditionalFormatting>
  <conditionalFormatting sqref="AM189:AM198">
    <cfRule type="expression" dxfId="2" priority="133">
      <formula>$F189="BANDWITH LAMA"</formula>
    </cfRule>
  </conditionalFormatting>
  <conditionalFormatting sqref="AM189:AM198">
    <cfRule type="expression" dxfId="1" priority="134">
      <formula>COUNTIF(#REF!,AM189)&gt;1</formula>
    </cfRule>
  </conditionalFormatting>
  <conditionalFormatting sqref="AM192:AM193">
    <cfRule type="expression" dxfId="2" priority="135">
      <formula>$F192="BANDWITH LAMA"</formula>
    </cfRule>
  </conditionalFormatting>
  <conditionalFormatting sqref="AM192:AM193">
    <cfRule type="expression" dxfId="1" priority="136">
      <formula>COUNTIF(#REF!,AM192)&gt;1</formula>
    </cfRule>
  </conditionalFormatting>
  <conditionalFormatting sqref="AM198:AM199">
    <cfRule type="expression" dxfId="2" priority="137">
      <formula>$F198="BANDWITH LAMA"</formula>
    </cfRule>
  </conditionalFormatting>
  <conditionalFormatting sqref="AM198:AM199">
    <cfRule type="expression" dxfId="1" priority="138">
      <formula>COUNTIF(#REF!,AM198)&gt;1</formula>
    </cfRule>
  </conditionalFormatting>
  <conditionalFormatting sqref="AM199:AM202">
    <cfRule type="expression" dxfId="2" priority="139">
      <formula>$F199="BANDWITH LAMA"</formula>
    </cfRule>
  </conditionalFormatting>
  <conditionalFormatting sqref="AM199:AM202">
    <cfRule type="expression" dxfId="1" priority="140">
      <formula>COUNTIF(#REF!,AM199)&gt;1</formula>
    </cfRule>
  </conditionalFormatting>
  <conditionalFormatting sqref="AM203:AM224">
    <cfRule type="expression" dxfId="2" priority="141">
      <formula>$F203="BANDWITH LAMA"</formula>
    </cfRule>
  </conditionalFormatting>
  <conditionalFormatting sqref="AM203:AM224">
    <cfRule type="expression" dxfId="1" priority="142">
      <formula>COUNTIF(#REF!,AM203)&gt;1</formula>
    </cfRule>
  </conditionalFormatting>
  <conditionalFormatting sqref="AM204:AM205">
    <cfRule type="expression" dxfId="2" priority="143">
      <formula>$F204="BANDWITH LAMA"</formula>
    </cfRule>
  </conditionalFormatting>
  <conditionalFormatting sqref="AM204:AM205">
    <cfRule type="expression" dxfId="1" priority="144">
      <formula>COUNTIF(#REF!,AM204)&gt;1</formula>
    </cfRule>
  </conditionalFormatting>
  <conditionalFormatting sqref="AM224:AM225">
    <cfRule type="expression" dxfId="2" priority="145">
      <formula>$F224="BANDWITH LAMA"</formula>
    </cfRule>
  </conditionalFormatting>
  <conditionalFormatting sqref="AM224:AM225">
    <cfRule type="expression" dxfId="1" priority="146">
      <formula>COUNTIF(#REF!,AM224)&gt;1</formula>
    </cfRule>
  </conditionalFormatting>
  <conditionalFormatting sqref="AM225:AM232">
    <cfRule type="expression" dxfId="2" priority="147">
      <formula>$F225="BANDWITH LAMA"</formula>
    </cfRule>
  </conditionalFormatting>
  <conditionalFormatting sqref="AM225:AM232">
    <cfRule type="expression" dxfId="1" priority="148">
      <formula>COUNTIF(#REF!,AM225)&gt;1</formula>
    </cfRule>
  </conditionalFormatting>
  <conditionalFormatting sqref="AM226:AM227">
    <cfRule type="expression" dxfId="2" priority="149">
      <formula>$F226="BANDWITH LAMA"</formula>
    </cfRule>
  </conditionalFormatting>
  <conditionalFormatting sqref="AM226:AM227">
    <cfRule type="expression" dxfId="1" priority="150">
      <formula>COUNTIF(#REF!,AM226)&gt;1</formula>
    </cfRule>
  </conditionalFormatting>
  <conditionalFormatting sqref="AM230:AM231">
    <cfRule type="expression" dxfId="2" priority="151">
      <formula>$F230="BANDWITH LAMA"</formula>
    </cfRule>
  </conditionalFormatting>
  <conditionalFormatting sqref="AM230:AM231">
    <cfRule type="expression" dxfId="1" priority="152">
      <formula>COUNTIF(#REF!,AM230)&gt;1</formula>
    </cfRule>
  </conditionalFormatting>
  <conditionalFormatting sqref="AM232:AM237">
    <cfRule type="expression" dxfId="2" priority="153">
      <formula>$F232="BANDWITH LAMA"</formula>
    </cfRule>
  </conditionalFormatting>
  <conditionalFormatting sqref="AM232:AM237">
    <cfRule type="expression" dxfId="1" priority="154">
      <formula>COUNTIF(#REF!,AM232)&gt;1</formula>
    </cfRule>
  </conditionalFormatting>
  <conditionalFormatting sqref="AM235:AM236">
    <cfRule type="expression" dxfId="2" priority="155">
      <formula>$F235="BANDWITH LAMA"</formula>
    </cfRule>
  </conditionalFormatting>
  <conditionalFormatting sqref="AM235:AM236">
    <cfRule type="expression" dxfId="1" priority="156">
      <formula>COUNTIF(#REF!,AM235)&gt;1</formula>
    </cfRule>
  </conditionalFormatting>
  <conditionalFormatting sqref="AM238:AM239">
    <cfRule type="expression" dxfId="2" priority="157">
      <formula>$F238="BANDWITH LAMA"</formula>
    </cfRule>
  </conditionalFormatting>
  <conditionalFormatting sqref="AM238:AM239">
    <cfRule type="expression" dxfId="1" priority="158">
      <formula>COUNTIF(#REF!,AM238)&gt;1</formula>
    </cfRule>
  </conditionalFormatting>
  <conditionalFormatting sqref="AM239:AM240">
    <cfRule type="expression" dxfId="2" priority="159">
      <formula>$F239="BANDWITH LAMA"</formula>
    </cfRule>
  </conditionalFormatting>
  <conditionalFormatting sqref="AM239:AM240">
    <cfRule type="expression" dxfId="1" priority="160">
      <formula>COUNTIF(#REF!,AM239)&gt;1</formula>
    </cfRule>
  </conditionalFormatting>
  <conditionalFormatting sqref="AM248:AM249">
    <cfRule type="expression" dxfId="2" priority="161">
      <formula>$F248="BANDWITH LAMA"</formula>
    </cfRule>
  </conditionalFormatting>
  <conditionalFormatting sqref="AM248:AM249">
    <cfRule type="expression" dxfId="1" priority="162">
      <formula>COUNTIF(#REF!,AM248)&gt;1</formula>
    </cfRule>
  </conditionalFormatting>
  <conditionalFormatting sqref="AM254:AM255">
    <cfRule type="expression" dxfId="2" priority="163">
      <formula>$F254="BANDWITH LAMA"</formula>
    </cfRule>
  </conditionalFormatting>
  <conditionalFormatting sqref="AM254:AM255">
    <cfRule type="expression" dxfId="1" priority="164">
      <formula>COUNTIF(#REF!,AM254)&gt;1</formula>
    </cfRule>
  </conditionalFormatting>
  <conditionalFormatting sqref="AM270:AM271">
    <cfRule type="expression" dxfId="2" priority="165">
      <formula>$F270="BANDWITH LAMA"</formula>
    </cfRule>
  </conditionalFormatting>
  <conditionalFormatting sqref="AM270:AM271">
    <cfRule type="expression" dxfId="1" priority="166">
      <formula>COUNTIF(#REF!,AM270)&gt;1</formula>
    </cfRule>
  </conditionalFormatting>
  <conditionalFormatting sqref="AM271:AM274">
    <cfRule type="expression" dxfId="2" priority="167">
      <formula>$F271="BANDWITH LAMA"</formula>
    </cfRule>
  </conditionalFormatting>
  <conditionalFormatting sqref="AM271:AM274">
    <cfRule type="expression" dxfId="1" priority="168">
      <formula>COUNTIF(#REF!,AM271)&gt;1</formula>
    </cfRule>
  </conditionalFormatting>
  <conditionalFormatting sqref="AM272:AM277">
    <cfRule type="expression" dxfId="2" priority="169">
      <formula>$F272="BANDWITH LAMA"</formula>
    </cfRule>
  </conditionalFormatting>
  <conditionalFormatting sqref="AM272:AM277">
    <cfRule type="expression" dxfId="1" priority="170">
      <formula>COUNTIF(#REF!,AM272)&gt;1</formula>
    </cfRule>
  </conditionalFormatting>
  <conditionalFormatting sqref="AM275:AM276">
    <cfRule type="expression" dxfId="2" priority="171">
      <formula>$F275="BANDWITH LAMA"</formula>
    </cfRule>
  </conditionalFormatting>
  <conditionalFormatting sqref="AM275:AM276">
    <cfRule type="expression" dxfId="1" priority="172">
      <formula>COUNTIF(#REF!,AM275)&gt;1</formula>
    </cfRule>
  </conditionalFormatting>
  <conditionalFormatting sqref="AM282:AM283">
    <cfRule type="expression" dxfId="2" priority="173">
      <formula>$F282="BANDWITH LAMA"</formula>
    </cfRule>
  </conditionalFormatting>
  <conditionalFormatting sqref="AM282:AM283">
    <cfRule type="expression" dxfId="1" priority="174">
      <formula>COUNTIF(#REF!,AM282)&gt;1</formula>
    </cfRule>
  </conditionalFormatting>
  <conditionalFormatting sqref="AM286:AM287">
    <cfRule type="expression" dxfId="2" priority="175">
      <formula>$F286="BANDWITH LAMA"</formula>
    </cfRule>
  </conditionalFormatting>
  <conditionalFormatting sqref="AM286:AM287">
    <cfRule type="expression" dxfId="1" priority="176">
      <formula>COUNTIF(#REF!,AM286)&gt;1</formula>
    </cfRule>
  </conditionalFormatting>
  <conditionalFormatting sqref="AM294:AM297">
    <cfRule type="expression" dxfId="2" priority="177">
      <formula>$F294="BANDWITH LAMA"</formula>
    </cfRule>
  </conditionalFormatting>
  <conditionalFormatting sqref="AM294:AM297">
    <cfRule type="expression" dxfId="1" priority="178">
      <formula>COUNTIF(#REF!,AM294)&gt;1</formula>
    </cfRule>
  </conditionalFormatting>
  <conditionalFormatting sqref="AM295:AM296">
    <cfRule type="expression" dxfId="2" priority="179">
      <formula>$F295="BANDWITH LAMA"</formula>
    </cfRule>
  </conditionalFormatting>
  <conditionalFormatting sqref="AM295:AM296">
    <cfRule type="expression" dxfId="1" priority="180">
      <formula>COUNTIF(#REF!,AM295)&gt;1</formula>
    </cfRule>
  </conditionalFormatting>
  <conditionalFormatting sqref="AM308:AM309">
    <cfRule type="expression" dxfId="2" priority="181">
      <formula>$F308="BANDWITH LAMA"</formula>
    </cfRule>
  </conditionalFormatting>
  <conditionalFormatting sqref="AM308:AM309">
    <cfRule type="expression" dxfId="1" priority="182">
      <formula>COUNTIF(#REF!,AM308)&gt;1</formula>
    </cfRule>
  </conditionalFormatting>
  <conditionalFormatting sqref="AM318:AM319">
    <cfRule type="expression" dxfId="2" priority="183">
      <formula>$F318="BANDWITH LAMA"</formula>
    </cfRule>
  </conditionalFormatting>
  <conditionalFormatting sqref="AM318:AM319">
    <cfRule type="expression" dxfId="1" priority="184">
      <formula>COUNTIF(#REF!,AM318)&gt;1</formula>
    </cfRule>
  </conditionalFormatting>
  <conditionalFormatting sqref="AM322:AM323">
    <cfRule type="expression" dxfId="2" priority="185">
      <formula>$F322="BANDWITH LAMA"</formula>
    </cfRule>
  </conditionalFormatting>
  <conditionalFormatting sqref="AM322:AM323">
    <cfRule type="expression" dxfId="1" priority="186">
      <formula>COUNTIF(#REF!,AM322)&gt;1</formula>
    </cfRule>
  </conditionalFormatting>
  <conditionalFormatting sqref="AM325:AM326">
    <cfRule type="expression" dxfId="2" priority="187">
      <formula>$F325="BANDWITH LAMA"</formula>
    </cfRule>
  </conditionalFormatting>
  <conditionalFormatting sqref="AM325:AM326">
    <cfRule type="expression" dxfId="1" priority="188">
      <formula>COUNTIF(#REF!,AM325)&gt;1</formula>
    </cfRule>
  </conditionalFormatting>
  <conditionalFormatting sqref="AM326:AM335">
    <cfRule type="expression" dxfId="2" priority="189">
      <formula>$F326="BANDWITH LAMA"</formula>
    </cfRule>
  </conditionalFormatting>
  <conditionalFormatting sqref="AM326:AM335">
    <cfRule type="expression" dxfId="1" priority="190">
      <formula>COUNTIF(#REF!,AM326)&gt;1</formula>
    </cfRule>
  </conditionalFormatting>
  <conditionalFormatting sqref="AM327:AM328">
    <cfRule type="expression" dxfId="2" priority="191">
      <formula>$F327="BANDWITH LAMA"</formula>
    </cfRule>
  </conditionalFormatting>
  <conditionalFormatting sqref="AM327:AM328">
    <cfRule type="expression" dxfId="1" priority="192">
      <formula>COUNTIF(#REF!,AM327)&gt;1</formula>
    </cfRule>
  </conditionalFormatting>
  <conditionalFormatting sqref="AM330:AM331">
    <cfRule type="expression" dxfId="2" priority="193">
      <formula>$F330="BANDWITH LAMA"</formula>
    </cfRule>
  </conditionalFormatting>
  <conditionalFormatting sqref="AM330:AM331">
    <cfRule type="expression" dxfId="1" priority="194">
      <formula>COUNTIF(#REF!,AM330)&gt;1</formula>
    </cfRule>
  </conditionalFormatting>
  <conditionalFormatting sqref="AM335:AM348">
    <cfRule type="expression" dxfId="2" priority="195">
      <formula>$F335="BANDWITH LAMA"</formula>
    </cfRule>
  </conditionalFormatting>
  <conditionalFormatting sqref="AM335:AM348">
    <cfRule type="expression" dxfId="1" priority="196">
      <formula>COUNTIF(#REF!,AM335)&gt;1</formula>
    </cfRule>
  </conditionalFormatting>
  <conditionalFormatting sqref="AM336:AM337">
    <cfRule type="expression" dxfId="2" priority="197">
      <formula>$F336="BANDWITH LAMA"</formula>
    </cfRule>
  </conditionalFormatting>
  <conditionalFormatting sqref="AM336:AM337">
    <cfRule type="expression" dxfId="1" priority="198">
      <formula>COUNTIF(#REF!,AM336)&gt;1</formula>
    </cfRule>
  </conditionalFormatting>
  <conditionalFormatting sqref="AM342:AM343">
    <cfRule type="expression" dxfId="2" priority="199">
      <formula>$F342="BANDWITH LAMA"</formula>
    </cfRule>
  </conditionalFormatting>
  <conditionalFormatting sqref="AM342:AM343">
    <cfRule type="expression" dxfId="1" priority="200">
      <formula>COUNTIF(#REF!,AM342)&gt;1</formula>
    </cfRule>
  </conditionalFormatting>
  <conditionalFormatting sqref="AM346:AM351">
    <cfRule type="expression" dxfId="2" priority="201">
      <formula>$F346="BANDWITH LAMA"</formula>
    </cfRule>
  </conditionalFormatting>
  <conditionalFormatting sqref="AM346:AM351">
    <cfRule type="expression" dxfId="1" priority="202">
      <formula>COUNTIF(#REF!,AM346)&gt;1</formula>
    </cfRule>
  </conditionalFormatting>
  <conditionalFormatting sqref="AM349:AM350">
    <cfRule type="expression" dxfId="2" priority="203">
      <formula>$F349="BANDWITH LAMA"</formula>
    </cfRule>
  </conditionalFormatting>
  <conditionalFormatting sqref="AM349:AM350">
    <cfRule type="expression" dxfId="1" priority="204">
      <formula>COUNTIF(#REF!,AM349)&gt;1</formula>
    </cfRule>
  </conditionalFormatting>
  <conditionalFormatting sqref="AM356:AM357">
    <cfRule type="expression" dxfId="2" priority="205">
      <formula>$F356="BANDWITH LAMA"</formula>
    </cfRule>
  </conditionalFormatting>
  <conditionalFormatting sqref="AM356:AM357">
    <cfRule type="expression" dxfId="1" priority="206">
      <formula>COUNTIF(#REF!,AM356)&gt;1</formula>
    </cfRule>
  </conditionalFormatting>
  <conditionalFormatting sqref="AM357:AM361">
    <cfRule type="expression" dxfId="2" priority="207">
      <formula>$F357="BANDWITH LAMA"</formula>
    </cfRule>
  </conditionalFormatting>
  <conditionalFormatting sqref="AM357:AM361">
    <cfRule type="expression" dxfId="1" priority="208">
      <formula>COUNTIF(#REF!,AM357)&gt;1</formula>
    </cfRule>
  </conditionalFormatting>
  <conditionalFormatting sqref="AM358:AM359">
    <cfRule type="expression" dxfId="2" priority="209">
      <formula>$F358="BANDWITH LAMA"</formula>
    </cfRule>
  </conditionalFormatting>
  <conditionalFormatting sqref="AM358:AM359">
    <cfRule type="expression" dxfId="1" priority="210">
      <formula>COUNTIF(#REF!,AM358)&gt;1</formula>
    </cfRule>
  </conditionalFormatting>
  <conditionalFormatting sqref="AM361:AM362">
    <cfRule type="expression" dxfId="2" priority="211">
      <formula>$F361="BANDWITH LAMA"</formula>
    </cfRule>
  </conditionalFormatting>
  <conditionalFormatting sqref="AM361:AM362">
    <cfRule type="expression" dxfId="1" priority="212">
      <formula>COUNTIF(#REF!,AM361)&gt;1</formula>
    </cfRule>
  </conditionalFormatting>
  <conditionalFormatting sqref="AM362:AM363">
    <cfRule type="expression" dxfId="2" priority="213">
      <formula>$F362="BANDWITH LAMA"</formula>
    </cfRule>
  </conditionalFormatting>
  <conditionalFormatting sqref="AM362:AM363">
    <cfRule type="expression" dxfId="1" priority="214">
      <formula>COUNTIF(#REF!,AM362)&gt;1</formula>
    </cfRule>
  </conditionalFormatting>
  <conditionalFormatting sqref="AM363:AM366">
    <cfRule type="expression" dxfId="2" priority="215">
      <formula>$F363="BANDWITH LAMA"</formula>
    </cfRule>
  </conditionalFormatting>
  <conditionalFormatting sqref="AM363:AM366">
    <cfRule type="expression" dxfId="1" priority="216">
      <formula>COUNTIF(#REF!,AM363)&gt;1</formula>
    </cfRule>
  </conditionalFormatting>
  <conditionalFormatting sqref="AM364:AM381">
    <cfRule type="expression" dxfId="2" priority="217">
      <formula>$F364="BANDWITH LAMA"</formula>
    </cfRule>
  </conditionalFormatting>
  <conditionalFormatting sqref="AM364:AM381">
    <cfRule type="expression" dxfId="1" priority="218">
      <formula>COUNTIF(#REF!,AM364)&gt;1</formula>
    </cfRule>
  </conditionalFormatting>
  <conditionalFormatting sqref="AM376:AM379">
    <cfRule type="expression" dxfId="2" priority="219">
      <formula>$F376="BANDWITH LAMA"</formula>
    </cfRule>
  </conditionalFormatting>
  <conditionalFormatting sqref="AM376:AM379">
    <cfRule type="expression" dxfId="1" priority="220">
      <formula>COUNTIF(#REF!,AM376)&gt;1</formula>
    </cfRule>
  </conditionalFormatting>
  <conditionalFormatting sqref="AM381:AM394">
    <cfRule type="expression" dxfId="2" priority="221">
      <formula>$F381="BANDWITH LAMA"</formula>
    </cfRule>
  </conditionalFormatting>
  <conditionalFormatting sqref="AM381:AM394">
    <cfRule type="expression" dxfId="1" priority="222">
      <formula>COUNTIF(#REF!,AM381)&gt;1</formula>
    </cfRule>
  </conditionalFormatting>
  <conditionalFormatting sqref="AM394:AM398">
    <cfRule type="expression" dxfId="2" priority="223">
      <formula>$F394="BANDWITH LAMA"</formula>
    </cfRule>
  </conditionalFormatting>
  <conditionalFormatting sqref="AM394:AM398">
    <cfRule type="expression" dxfId="1" priority="224">
      <formula>COUNTIF(#REF!,AM394)&gt;1</formula>
    </cfRule>
  </conditionalFormatting>
  <conditionalFormatting sqref="AM396:AM397">
    <cfRule type="expression" dxfId="2" priority="225">
      <formula>$F396="BANDWITH LAMA"</formula>
    </cfRule>
  </conditionalFormatting>
  <conditionalFormatting sqref="AM396:AM397">
    <cfRule type="expression" dxfId="1" priority="226">
      <formula>COUNTIF(#REF!,AM396)&gt;1</formula>
    </cfRule>
  </conditionalFormatting>
  <conditionalFormatting sqref="AM400:AM401">
    <cfRule type="expression" dxfId="2" priority="227">
      <formula>$F400="BANDWITH LAMA"</formula>
    </cfRule>
  </conditionalFormatting>
  <conditionalFormatting sqref="AM400:AM401">
    <cfRule type="expression" dxfId="1" priority="228">
      <formula>COUNTIF(#REF!,AM400)&gt;1</formula>
    </cfRule>
  </conditionalFormatting>
  <conditionalFormatting sqref="AM403:AM404">
    <cfRule type="expression" dxfId="2" priority="229">
      <formula>$F403="BANDWITH LAMA"</formula>
    </cfRule>
  </conditionalFormatting>
  <conditionalFormatting sqref="AM403:AM404">
    <cfRule type="expression" dxfId="1" priority="230">
      <formula>COUNTIF(#REF!,AM403)&gt;1</formula>
    </cfRule>
  </conditionalFormatting>
  <conditionalFormatting sqref="AM404:AM405">
    <cfRule type="expression" dxfId="2" priority="231">
      <formula>$F404="BANDWITH LAMA"</formula>
    </cfRule>
  </conditionalFormatting>
  <conditionalFormatting sqref="AM404:AM405">
    <cfRule type="expression" dxfId="1" priority="232">
      <formula>COUNTIF(#REF!,AM404)&gt;1</formula>
    </cfRule>
  </conditionalFormatting>
  <conditionalFormatting sqref="AM405:AM406">
    <cfRule type="expression" dxfId="2" priority="233">
      <formula>$F405="BANDWITH LAMA"</formula>
    </cfRule>
  </conditionalFormatting>
  <conditionalFormatting sqref="AM405:AM406">
    <cfRule type="expression" dxfId="1" priority="234">
      <formula>COUNTIF(#REF!,AM405)&gt;1</formula>
    </cfRule>
  </conditionalFormatting>
  <conditionalFormatting sqref="AM424:AM443">
    <cfRule type="expression" dxfId="2" priority="235">
      <formula>$F424="BANDWITH LAMA"</formula>
    </cfRule>
  </conditionalFormatting>
  <conditionalFormatting sqref="AM424:AM443">
    <cfRule type="expression" dxfId="1" priority="236">
      <formula>COUNTIF(#REF!,AM424)&gt;1</formula>
    </cfRule>
  </conditionalFormatting>
  <conditionalFormatting sqref="AM425:AM426">
    <cfRule type="expression" dxfId="2" priority="237">
      <formula>$F425="BANDWITH LAMA"</formula>
    </cfRule>
  </conditionalFormatting>
  <conditionalFormatting sqref="AM425:AM426">
    <cfRule type="expression" dxfId="1" priority="238">
      <formula>COUNTIF(#REF!,AM425)&gt;1</formula>
    </cfRule>
  </conditionalFormatting>
  <conditionalFormatting sqref="AM431:AM432">
    <cfRule type="expression" dxfId="2" priority="239">
      <formula>$F431="BANDWITH LAMA"</formula>
    </cfRule>
  </conditionalFormatting>
  <conditionalFormatting sqref="AM431:AM432">
    <cfRule type="expression" dxfId="1" priority="240">
      <formula>COUNTIF(#REF!,AM431)&gt;1</formula>
    </cfRule>
  </conditionalFormatting>
  <conditionalFormatting sqref="AM441:AM467">
    <cfRule type="expression" dxfId="2" priority="241">
      <formula>$F441="BANDWITH LAMA"</formula>
    </cfRule>
  </conditionalFormatting>
  <conditionalFormatting sqref="AM441:AM467">
    <cfRule type="expression" dxfId="1" priority="242">
      <formula>COUNTIF(#REF!,AM441)&gt;1</formula>
    </cfRule>
  </conditionalFormatting>
  <conditionalFormatting sqref="AM444:AM445">
    <cfRule type="expression" dxfId="2" priority="243">
      <formula>$F444="BANDWITH LAMA"</formula>
    </cfRule>
  </conditionalFormatting>
  <conditionalFormatting sqref="AM444:AM445">
    <cfRule type="expression" dxfId="1" priority="244">
      <formula>COUNTIF(#REF!,AM444)&gt;1</formula>
    </cfRule>
  </conditionalFormatting>
  <conditionalFormatting sqref="AM455:AM456">
    <cfRule type="expression" dxfId="2" priority="245">
      <formula>$F455="BANDWITH LAMA"</formula>
    </cfRule>
  </conditionalFormatting>
  <conditionalFormatting sqref="AM455:AM456">
    <cfRule type="expression" dxfId="1" priority="246">
      <formula>COUNTIF(#REF!,AM455)&gt;1</formula>
    </cfRule>
  </conditionalFormatting>
  <conditionalFormatting sqref="AM458:AM459">
    <cfRule type="expression" dxfId="2" priority="247">
      <formula>$F458="BANDWITH LAMA"</formula>
    </cfRule>
  </conditionalFormatting>
  <conditionalFormatting sqref="AM458:AM459">
    <cfRule type="expression" dxfId="1" priority="248">
      <formula>COUNTIF(#REF!,AM458)&gt;1</formula>
    </cfRule>
  </conditionalFormatting>
  <conditionalFormatting sqref="AM467:AM468">
    <cfRule type="expression" dxfId="2" priority="249">
      <formula>$F467="BANDWITH LAMA"</formula>
    </cfRule>
  </conditionalFormatting>
  <conditionalFormatting sqref="AM467:AM468">
    <cfRule type="expression" dxfId="1" priority="250">
      <formula>COUNTIF(#REF!,AM467)&gt;1</formula>
    </cfRule>
  </conditionalFormatting>
  <conditionalFormatting sqref="AM468:AM489">
    <cfRule type="expression" dxfId="2" priority="251">
      <formula>$F468="BANDWITH LAMA"</formula>
    </cfRule>
  </conditionalFormatting>
  <conditionalFormatting sqref="AM468:AM489">
    <cfRule type="expression" dxfId="1" priority="252">
      <formula>COUNTIF(#REF!,AM468)&gt;1</formula>
    </cfRule>
  </conditionalFormatting>
  <conditionalFormatting sqref="AM469:AM470">
    <cfRule type="expression" dxfId="2" priority="253">
      <formula>$F469="BANDWITH LAMA"</formula>
    </cfRule>
  </conditionalFormatting>
  <conditionalFormatting sqref="AM469:AM470">
    <cfRule type="expression" dxfId="1" priority="254">
      <formula>COUNTIF(#REF!,AM469)&gt;1</formula>
    </cfRule>
  </conditionalFormatting>
  <conditionalFormatting sqref="AM479:AM480">
    <cfRule type="expression" dxfId="2" priority="255">
      <formula>$F479="BANDWITH LAMA"</formula>
    </cfRule>
  </conditionalFormatting>
  <conditionalFormatting sqref="AM479:AM480">
    <cfRule type="expression" dxfId="1" priority="256">
      <formula>COUNTIF(#REF!,AM479)&gt;1</formula>
    </cfRule>
  </conditionalFormatting>
  <conditionalFormatting sqref="AM489:AM490">
    <cfRule type="expression" dxfId="2" priority="257">
      <formula>$F489="BANDWITH LAMA"</formula>
    </cfRule>
  </conditionalFormatting>
  <conditionalFormatting sqref="AM489:AM490">
    <cfRule type="expression" dxfId="1" priority="258">
      <formula>COUNTIF(#REF!,AM489)&gt;1</formula>
    </cfRule>
  </conditionalFormatting>
  <conditionalFormatting sqref="AM490:AM505">
    <cfRule type="expression" dxfId="2" priority="259">
      <formula>$F490="BANDWITH LAMA"</formula>
    </cfRule>
  </conditionalFormatting>
  <conditionalFormatting sqref="AM490:AM505">
    <cfRule type="expression" dxfId="1" priority="260">
      <formula>COUNTIF(#REF!,AM490)&gt;1</formula>
    </cfRule>
  </conditionalFormatting>
  <conditionalFormatting sqref="AM491:AM492">
    <cfRule type="expression" dxfId="2" priority="261">
      <formula>$F491="BANDWITH LAMA"</formula>
    </cfRule>
  </conditionalFormatting>
  <conditionalFormatting sqref="AM491:AM492">
    <cfRule type="expression" dxfId="1" priority="262">
      <formula>COUNTIF(#REF!,AM491)&gt;1</formula>
    </cfRule>
  </conditionalFormatting>
  <conditionalFormatting sqref="AM499:AM500">
    <cfRule type="expression" dxfId="2" priority="263">
      <formula>$F499="BANDWITH LAMA"</formula>
    </cfRule>
  </conditionalFormatting>
  <conditionalFormatting sqref="AM499:AM500">
    <cfRule type="expression" dxfId="1" priority="264">
      <formula>COUNTIF(#REF!,AM499)&gt;1</formula>
    </cfRule>
  </conditionalFormatting>
  <conditionalFormatting sqref="AM505:AM506">
    <cfRule type="expression" dxfId="2" priority="265">
      <formula>$F505="BANDWITH LAMA"</formula>
    </cfRule>
  </conditionalFormatting>
  <conditionalFormatting sqref="AM505:AM506">
    <cfRule type="expression" dxfId="1" priority="266">
      <formula>COUNTIF(#REF!,AM505)&gt;1</formula>
    </cfRule>
  </conditionalFormatting>
  <conditionalFormatting sqref="AM506:AM507">
    <cfRule type="expression" dxfId="2" priority="267">
      <formula>$F506="BANDWITH LAMA"</formula>
    </cfRule>
  </conditionalFormatting>
  <conditionalFormatting sqref="AM506:AM507">
    <cfRule type="expression" dxfId="1" priority="268">
      <formula>COUNTIF(#REF!,AM506)&gt;1</formula>
    </cfRule>
  </conditionalFormatting>
  <conditionalFormatting sqref="AM507:AM538">
    <cfRule type="expression" dxfId="2" priority="269">
      <formula>$F507="BANDWITH LAMA"</formula>
    </cfRule>
  </conditionalFormatting>
  <conditionalFormatting sqref="AM507:AM538">
    <cfRule type="expression" dxfId="1" priority="270">
      <formula>COUNTIF(#REF!,AM507)&gt;1</formula>
    </cfRule>
  </conditionalFormatting>
  <conditionalFormatting sqref="AM508:AM509">
    <cfRule type="expression" dxfId="2" priority="271">
      <formula>$F508="BANDWITH LAMA"</formula>
    </cfRule>
  </conditionalFormatting>
  <conditionalFormatting sqref="AM508:AM509">
    <cfRule type="expression" dxfId="1" priority="272">
      <formula>COUNTIF(#REF!,AM508)&gt;1</formula>
    </cfRule>
  </conditionalFormatting>
  <conditionalFormatting sqref="AM527:AM528">
    <cfRule type="expression" dxfId="2" priority="273">
      <formula>$F527="BANDWITH LAMA"</formula>
    </cfRule>
  </conditionalFormatting>
  <conditionalFormatting sqref="AM527:AM528">
    <cfRule type="expression" dxfId="1" priority="274">
      <formula>COUNTIF(#REF!,AM527)&gt;1</formula>
    </cfRule>
  </conditionalFormatting>
  <conditionalFormatting sqref="AM538:AM541">
    <cfRule type="expression" dxfId="2" priority="275">
      <formula>$F538="BANDWITH LAMA"</formula>
    </cfRule>
  </conditionalFormatting>
  <conditionalFormatting sqref="AM538:AM541">
    <cfRule type="expression" dxfId="1" priority="276">
      <formula>COUNTIF(#REF!,AM538)&gt;1</formula>
    </cfRule>
  </conditionalFormatting>
  <conditionalFormatting sqref="AM539:AM542">
    <cfRule type="expression" dxfId="2" priority="277">
      <formula>$F539="BANDWITH LAMA"</formula>
    </cfRule>
  </conditionalFormatting>
  <conditionalFormatting sqref="AM539:AM542">
    <cfRule type="expression" dxfId="1" priority="278">
      <formula>COUNTIF(#REF!,AM539)&gt;1</formula>
    </cfRule>
  </conditionalFormatting>
  <conditionalFormatting sqref="AM542:AM604">
    <cfRule type="expression" dxfId="2" priority="279">
      <formula>$F542="BANDWITH LAMA"</formula>
    </cfRule>
  </conditionalFormatting>
  <conditionalFormatting sqref="AM542:AM604">
    <cfRule type="expression" dxfId="1" priority="280">
      <formula>COUNTIF(#REF!,AM542)&gt;1</formula>
    </cfRule>
  </conditionalFormatting>
  <conditionalFormatting sqref="AM543:AM544">
    <cfRule type="expression" dxfId="2" priority="281">
      <formula>$F543="BANDWITH LAMA"</formula>
    </cfRule>
  </conditionalFormatting>
  <conditionalFormatting sqref="AM543:AM544">
    <cfRule type="expression" dxfId="1" priority="282">
      <formula>COUNTIF(#REF!,AM543)&gt;1</formula>
    </cfRule>
  </conditionalFormatting>
  <conditionalFormatting sqref="AM580:AM581">
    <cfRule type="expression" dxfId="2" priority="283">
      <formula>$F580="BANDWITH LAMA"</formula>
    </cfRule>
  </conditionalFormatting>
  <conditionalFormatting sqref="AM580:AM581">
    <cfRule type="expression" dxfId="1" priority="284">
      <formula>COUNTIF(#REF!,AM580)&gt;1</formula>
    </cfRule>
  </conditionalFormatting>
  <conditionalFormatting sqref="AM583:AM584">
    <cfRule type="expression" dxfId="2" priority="285">
      <formula>$F583="BANDWITH LAMA"</formula>
    </cfRule>
  </conditionalFormatting>
  <conditionalFormatting sqref="AM583:AM584">
    <cfRule type="expression" dxfId="1" priority="286">
      <formula>COUNTIF(#REF!,AM583)&gt;1</formula>
    </cfRule>
  </conditionalFormatting>
  <conditionalFormatting sqref="AM601:AM602">
    <cfRule type="expression" dxfId="2" priority="287">
      <formula>$F601="BANDWITH LAMA"</formula>
    </cfRule>
  </conditionalFormatting>
  <conditionalFormatting sqref="AM601:AM602">
    <cfRule type="expression" dxfId="1" priority="288">
      <formula>COUNTIF(#REF!,AM601)&gt;1</formula>
    </cfRule>
  </conditionalFormatting>
  <conditionalFormatting sqref="AM604:AM628">
    <cfRule type="expression" dxfId="2" priority="289">
      <formula>$F604="BANDWITH LAMA"</formula>
    </cfRule>
  </conditionalFormatting>
  <conditionalFormatting sqref="AM604:AM628">
    <cfRule type="expression" dxfId="1" priority="290">
      <formula>COUNTIF(#REF!,AM604)&gt;1</formula>
    </cfRule>
  </conditionalFormatting>
  <conditionalFormatting sqref="AM605:AM606">
    <cfRule type="expression" dxfId="2" priority="291">
      <formula>$F605="BANDWITH LAMA"</formula>
    </cfRule>
  </conditionalFormatting>
  <conditionalFormatting sqref="AM605:AM606">
    <cfRule type="expression" dxfId="1" priority="292">
      <formula>COUNTIF(#REF!,AM605)&gt;1</formula>
    </cfRule>
  </conditionalFormatting>
  <conditionalFormatting sqref="AM610:AM611">
    <cfRule type="expression" dxfId="2" priority="293">
      <formula>$F610="BANDWITH LAMA"</formula>
    </cfRule>
  </conditionalFormatting>
  <conditionalFormatting sqref="AM610:AM611">
    <cfRule type="expression" dxfId="1" priority="294">
      <formula>COUNTIF(#REF!,AM610)&gt;1</formula>
    </cfRule>
  </conditionalFormatting>
  <conditionalFormatting sqref="AM625:AM626">
    <cfRule type="expression" dxfId="2" priority="295">
      <formula>$F625="BANDWITH LAMA"</formula>
    </cfRule>
  </conditionalFormatting>
  <conditionalFormatting sqref="AM625:AM626">
    <cfRule type="expression" dxfId="1" priority="296">
      <formula>COUNTIF(#REF!,AM625)&gt;1</formula>
    </cfRule>
  </conditionalFormatting>
  <conditionalFormatting sqref="AM628:AM642">
    <cfRule type="expression" dxfId="2" priority="297">
      <formula>$F628="BANDWITH LAMA"</formula>
    </cfRule>
  </conditionalFormatting>
  <conditionalFormatting sqref="AM628:AM642">
    <cfRule type="expression" dxfId="1" priority="298">
      <formula>COUNTIF(#REF!,AM628)&gt;1</formula>
    </cfRule>
  </conditionalFormatting>
  <conditionalFormatting sqref="AM629:AM630">
    <cfRule type="expression" dxfId="2" priority="299">
      <formula>$F629="BANDWITH LAMA"</formula>
    </cfRule>
  </conditionalFormatting>
  <conditionalFormatting sqref="AM629:AM630">
    <cfRule type="expression" dxfId="1" priority="300">
      <formula>COUNTIF(#REF!,AM629)&gt;1</formula>
    </cfRule>
  </conditionalFormatting>
  <conditionalFormatting sqref="AM642:AM643">
    <cfRule type="expression" dxfId="2" priority="301">
      <formula>$F642="BANDWITH LAMA"</formula>
    </cfRule>
  </conditionalFormatting>
  <conditionalFormatting sqref="AM642:AM643">
    <cfRule type="expression" dxfId="1" priority="302">
      <formula>COUNTIF(#REF!,AM642)&gt;1</formula>
    </cfRule>
  </conditionalFormatting>
  <conditionalFormatting sqref="AM643:AM650">
    <cfRule type="expression" dxfId="2" priority="303">
      <formula>$F643="BANDWITH LAMA"</formula>
    </cfRule>
  </conditionalFormatting>
  <conditionalFormatting sqref="AM643:AM650">
    <cfRule type="expression" dxfId="1" priority="304">
      <formula>COUNTIF(#REF!,AM643)&gt;1</formula>
    </cfRule>
  </conditionalFormatting>
  <conditionalFormatting sqref="AM664:AM679">
    <cfRule type="expression" dxfId="2" priority="305">
      <formula>$F664="BANDWITH LAMA"</formula>
    </cfRule>
  </conditionalFormatting>
  <conditionalFormatting sqref="AM664:AM679">
    <cfRule type="expression" dxfId="1" priority="306">
      <formula>COUNTIF(#REF!,AM664)&gt;1</formula>
    </cfRule>
  </conditionalFormatting>
  <conditionalFormatting sqref="AM665:AM666">
    <cfRule type="expression" dxfId="2" priority="307">
      <formula>$F665="BANDWITH LAMA"</formula>
    </cfRule>
  </conditionalFormatting>
  <conditionalFormatting sqref="AM665:AM666">
    <cfRule type="expression" dxfId="1" priority="308">
      <formula>COUNTIF(#REF!,AM665)&gt;1</formula>
    </cfRule>
  </conditionalFormatting>
  <conditionalFormatting sqref="AM677:AM681">
    <cfRule type="expression" dxfId="2" priority="309">
      <formula>$F677="BANDWITH LAMA"</formula>
    </cfRule>
  </conditionalFormatting>
  <conditionalFormatting sqref="AM677:AM681">
    <cfRule type="expression" dxfId="1" priority="310">
      <formula>COUNTIF(#REF!,AM677)&gt;1</formula>
    </cfRule>
  </conditionalFormatting>
  <conditionalFormatting sqref="AM684:AM690">
    <cfRule type="expression" dxfId="2" priority="311">
      <formula>$F684="BANDWITH LAMA"</formula>
    </cfRule>
  </conditionalFormatting>
  <conditionalFormatting sqref="AM684:AM690">
    <cfRule type="expression" dxfId="1" priority="312">
      <formula>COUNTIF(#REF!,AM684)&gt;1</formula>
    </cfRule>
  </conditionalFormatting>
  <conditionalFormatting sqref="AM685:AM686">
    <cfRule type="expression" dxfId="2" priority="313">
      <formula>$F685="BANDWITH LAMA"</formula>
    </cfRule>
  </conditionalFormatting>
  <conditionalFormatting sqref="AM685:AM686">
    <cfRule type="expression" dxfId="1" priority="314">
      <formula>COUNTIF(#REF!,AM685)&gt;1</formula>
    </cfRule>
  </conditionalFormatting>
  <conditionalFormatting sqref="AM690:AM693">
    <cfRule type="expression" dxfId="2" priority="315">
      <formula>$F690="BANDWITH LAMA"</formula>
    </cfRule>
  </conditionalFormatting>
  <conditionalFormatting sqref="AM690:AM693">
    <cfRule type="expression" dxfId="1" priority="316">
      <formula>COUNTIF(#REF!,AM690)&gt;1</formula>
    </cfRule>
  </conditionalFormatting>
  <conditionalFormatting sqref="AM691:AM694">
    <cfRule type="expression" dxfId="2" priority="317">
      <formula>$F691="BANDWITH LAMA"</formula>
    </cfRule>
  </conditionalFormatting>
  <conditionalFormatting sqref="AM691:AM694">
    <cfRule type="expression" dxfId="1" priority="318">
      <formula>COUNTIF(#REF!,AM691)&gt;1</formula>
    </cfRule>
  </conditionalFormatting>
  <conditionalFormatting sqref="AM694:AM695">
    <cfRule type="expression" dxfId="2" priority="319">
      <formula>$F694="BANDWITH LAMA"</formula>
    </cfRule>
  </conditionalFormatting>
  <conditionalFormatting sqref="AM694:AM695">
    <cfRule type="expression" dxfId="1" priority="320">
      <formula>COUNTIF(#REF!,AM694)&gt;1</formula>
    </cfRule>
  </conditionalFormatting>
  <conditionalFormatting sqref="AM703:AM704">
    <cfRule type="expression" dxfId="2" priority="321">
      <formula>$F703="BANDWITH LAMA"</formula>
    </cfRule>
  </conditionalFormatting>
  <conditionalFormatting sqref="AM703:AM704">
    <cfRule type="expression" dxfId="1" priority="322">
      <formula>COUNTIF(#REF!,AM703)&gt;1</formula>
    </cfRule>
  </conditionalFormatting>
  <conditionalFormatting sqref="AM704:AM733">
    <cfRule type="expression" dxfId="2" priority="323">
      <formula>$F704="BANDWITH LAMA"</formula>
    </cfRule>
  </conditionalFormatting>
  <conditionalFormatting sqref="AM704:AM733">
    <cfRule type="expression" dxfId="1" priority="324">
      <formula>COUNTIF(#REF!,AM704)&gt;1</formula>
    </cfRule>
  </conditionalFormatting>
  <conditionalFormatting sqref="AM705:AM706">
    <cfRule type="expression" dxfId="2" priority="325">
      <formula>$F705="BANDWITH LAMA"</formula>
    </cfRule>
  </conditionalFormatting>
  <conditionalFormatting sqref="AM705:AM706">
    <cfRule type="expression" dxfId="1" priority="326">
      <formula>COUNTIF(#REF!,AM705)&gt;1</formula>
    </cfRule>
  </conditionalFormatting>
  <conditionalFormatting sqref="AM708:AM709">
    <cfRule type="expression" dxfId="2" priority="327">
      <formula>$F708="BANDWITH LAMA"</formula>
    </cfRule>
  </conditionalFormatting>
  <conditionalFormatting sqref="AM708:AM709">
    <cfRule type="expression" dxfId="1" priority="328">
      <formula>COUNTIF(#REF!,AM708)&gt;1</formula>
    </cfRule>
  </conditionalFormatting>
  <conditionalFormatting sqref="AM711:AM714">
    <cfRule type="expression" dxfId="2" priority="329">
      <formula>$F711="BANDWITH LAMA"</formula>
    </cfRule>
  </conditionalFormatting>
  <conditionalFormatting sqref="AM711:AM714">
    <cfRule type="expression" dxfId="1" priority="330">
      <formula>COUNTIF(#REF!,AM711)&gt;1</formula>
    </cfRule>
  </conditionalFormatting>
  <conditionalFormatting sqref="AM717:AM718">
    <cfRule type="expression" dxfId="2" priority="331">
      <formula>$F717="BANDWITH LAMA"</formula>
    </cfRule>
  </conditionalFormatting>
  <conditionalFormatting sqref="AM717:AM718">
    <cfRule type="expression" dxfId="1" priority="332">
      <formula>COUNTIF(#REF!,AM717)&gt;1</formula>
    </cfRule>
  </conditionalFormatting>
  <conditionalFormatting sqref="AM733:AM736">
    <cfRule type="expression" dxfId="2" priority="333">
      <formula>$F733="BANDWITH LAMA"</formula>
    </cfRule>
  </conditionalFormatting>
  <conditionalFormatting sqref="AM733:AM736">
    <cfRule type="expression" dxfId="1" priority="334">
      <formula>COUNTIF(#REF!,AM733)&gt;1</formula>
    </cfRule>
  </conditionalFormatting>
  <conditionalFormatting sqref="AM734:AM735">
    <cfRule type="expression" dxfId="2" priority="335">
      <formula>$F734="BANDWITH LAMA"</formula>
    </cfRule>
  </conditionalFormatting>
  <conditionalFormatting sqref="AM734:AM735">
    <cfRule type="expression" dxfId="1" priority="336">
      <formula>COUNTIF(#REF!,AM734)&gt;1</formula>
    </cfRule>
  </conditionalFormatting>
  <conditionalFormatting sqref="AM739:AM746">
    <cfRule type="expression" dxfId="2" priority="337">
      <formula>$F739="BANDWITH LAMA"</formula>
    </cfRule>
  </conditionalFormatting>
  <conditionalFormatting sqref="AM739:AM746">
    <cfRule type="expression" dxfId="1" priority="338">
      <formula>COUNTIF(#REF!,AM739)&gt;1</formula>
    </cfRule>
  </conditionalFormatting>
  <conditionalFormatting sqref="AM742:AM745">
    <cfRule type="expression" dxfId="2" priority="339">
      <formula>$F742="BANDWITH LAMA"</formula>
    </cfRule>
  </conditionalFormatting>
  <conditionalFormatting sqref="AM742:AM745">
    <cfRule type="expression" dxfId="1" priority="340">
      <formula>COUNTIF(#REF!,AM742)&gt;1</formula>
    </cfRule>
  </conditionalFormatting>
  <conditionalFormatting sqref="AM746:AM757">
    <cfRule type="expression" dxfId="2" priority="341">
      <formula>$F746="BANDWITH LAMA"</formula>
    </cfRule>
  </conditionalFormatting>
  <conditionalFormatting sqref="AM746:AM757">
    <cfRule type="expression" dxfId="1" priority="342">
      <formula>COUNTIF(#REF!,AM746)&gt;1</formula>
    </cfRule>
  </conditionalFormatting>
  <conditionalFormatting sqref="AM747:AM750">
    <cfRule type="expression" dxfId="2" priority="343">
      <formula>$F747="BANDWITH LAMA"</formula>
    </cfRule>
  </conditionalFormatting>
  <conditionalFormatting sqref="AM747:AM750">
    <cfRule type="expression" dxfId="1" priority="344">
      <formula>COUNTIF(#REF!,AM747)&gt;1</formula>
    </cfRule>
  </conditionalFormatting>
  <conditionalFormatting sqref="AM753:AM754">
    <cfRule type="expression" dxfId="2" priority="345">
      <formula>$F753="BANDWITH LAMA"</formula>
    </cfRule>
  </conditionalFormatting>
  <conditionalFormatting sqref="AM753:AM754">
    <cfRule type="expression" dxfId="1" priority="346">
      <formula>COUNTIF(#REF!,AM753)&gt;1</formula>
    </cfRule>
  </conditionalFormatting>
  <conditionalFormatting sqref="AM768:AM769">
    <cfRule type="expression" dxfId="2" priority="347">
      <formula>$F768="BANDWITH LAMA"</formula>
    </cfRule>
  </conditionalFormatting>
  <conditionalFormatting sqref="AM768:AM769">
    <cfRule type="expression" dxfId="1" priority="348">
      <formula>COUNTIF(#REF!,AM768)&gt;1</formula>
    </cfRule>
  </conditionalFormatting>
  <conditionalFormatting sqref="AM771:AM774">
    <cfRule type="expression" dxfId="2" priority="349">
      <formula>$F771="BANDWITH LAMA"</formula>
    </cfRule>
  </conditionalFormatting>
  <conditionalFormatting sqref="AM771:AM774">
    <cfRule type="expression" dxfId="1" priority="350">
      <formula>COUNTIF(#REF!,AM771)&gt;1</formula>
    </cfRule>
  </conditionalFormatting>
  <conditionalFormatting sqref="AM774:AM782">
    <cfRule type="expression" dxfId="2" priority="351">
      <formula>$F774="BANDWITH LAMA"</formula>
    </cfRule>
  </conditionalFormatting>
  <conditionalFormatting sqref="AM774:AM782">
    <cfRule type="expression" dxfId="1" priority="352">
      <formula>COUNTIF(#REF!,AM774)&gt;1</formula>
    </cfRule>
  </conditionalFormatting>
  <conditionalFormatting sqref="AM775:AM778">
    <cfRule type="expression" dxfId="2" priority="353">
      <formula>$F775="BANDWITH LAMA"</formula>
    </cfRule>
  </conditionalFormatting>
  <conditionalFormatting sqref="AM775:AM778">
    <cfRule type="expression" dxfId="1" priority="354">
      <formula>COUNTIF(#REF!,AM775)&gt;1</formula>
    </cfRule>
  </conditionalFormatting>
  <conditionalFormatting sqref="AM782:AM789">
    <cfRule type="expression" dxfId="2" priority="355">
      <formula>$F782="BANDWITH LAMA"</formula>
    </cfRule>
  </conditionalFormatting>
  <conditionalFormatting sqref="AM782:AM789">
    <cfRule type="expression" dxfId="1" priority="356">
      <formula>COUNTIF(#REF!,AM782)&gt;1</formula>
    </cfRule>
  </conditionalFormatting>
  <conditionalFormatting sqref="AM783:AM786">
    <cfRule type="expression" dxfId="2" priority="357">
      <formula>$F783="BANDWITH LAMA"</formula>
    </cfRule>
  </conditionalFormatting>
  <conditionalFormatting sqref="AM783:AM786">
    <cfRule type="expression" dxfId="1" priority="358">
      <formula>COUNTIF(#REF!,AM783)&gt;1</formula>
    </cfRule>
  </conditionalFormatting>
  <conditionalFormatting sqref="AM6:AM22 AM69:AM70 AM155:AM160 AM190:AM191 AM200:AM203 AM237:AM238 AM240:AM270 AM277:AM294 AM297:AM318 AM320:AM325 AM351:AM356 AM398:AM403 AM406:AM424 AM650:AM664 AM681:AM684 AM695:AM703 AM736:AM741 AM755:AM773 AM787:AM795">
    <cfRule type="expression" dxfId="2" priority="359">
      <formula>$F6="BANDWITH LAMA"</formula>
    </cfRule>
  </conditionalFormatting>
  <conditionalFormatting sqref="AM5:AM6 AN5:AN796 AJ798:AL798 AM798:AN800">
    <cfRule type="expression" dxfId="1" priority="360">
      <formula>COUNTIF(#REF!,AJ5)&gt;1</formula>
    </cfRule>
  </conditionalFormatting>
  <conditionalFormatting sqref="AN6:AN796 AJ798:AL798 AM798:AN800">
    <cfRule type="expression" dxfId="2" priority="361">
      <formula>$F6="BANDWITH LAMA"</formula>
    </cfRule>
  </conditionalFormatting>
  <conditionalFormatting sqref="AQ787:AQ788">
    <cfRule type="expression" dxfId="2" priority="362">
      <formula>$F787="BANDWITH LAMA"</formula>
    </cfRule>
  </conditionalFormatting>
  <conditionalFormatting sqref="AQ787:AQ788">
    <cfRule type="expression" dxfId="1" priority="363">
      <formula>COUNTIF(#REF!,AQ787)&gt;1</formula>
    </cfRule>
  </conditionalFormatting>
  <conditionalFormatting sqref="AJ680:AJ681 AL680:AL681 AQ680:AQ681 AU680:AU681 AV680:AY680">
    <cfRule type="expression" dxfId="1" priority="364">
      <formula>COUNTIF(#REF!,AJ680)&gt;1</formula>
    </cfRule>
  </conditionalFormatting>
  <conditionalFormatting sqref="AZ133:BB133">
    <cfRule type="expression" dxfId="2" priority="365">
      <formula>$F133="BANDWITH LAMA"</formula>
    </cfRule>
  </conditionalFormatting>
  <conditionalFormatting sqref="AZ133:BB133">
    <cfRule type="expression" dxfId="1" priority="366">
      <formula>COUNTIF(#REF!,AZ133)&gt;1</formula>
    </cfRule>
  </conditionalFormatting>
  <conditionalFormatting sqref="AZ797:BB798">
    <cfRule type="expression" dxfId="2" priority="367">
      <formula>$F797="BANDWITH LAMA"</formula>
    </cfRule>
  </conditionalFormatting>
  <conditionalFormatting sqref="AZ797:BB798">
    <cfRule type="expression" dxfId="1" priority="368">
      <formula>COUNTIF(#REF!,AZ797)&gt;1</formula>
    </cfRule>
  </conditionalFormatting>
  <conditionalFormatting sqref="AZ6:BU132 A19:A796 E75:F132 G76:G132 E134:F318 G134:G314 AZ134:BU796 G316:G318 E320:F559 G320:G331 G333:G366 G368:G559 E561:G796">
    <cfRule type="expression" dxfId="2" priority="369">
      <formula>$F6="BANDWITH LAMA"</formula>
    </cfRule>
  </conditionalFormatting>
  <conditionalFormatting sqref="AZ6:BU132 B19:B796 C19:C559 E75:F132 G76:G132 E134:F318 G134:G314 AZ134:BU796 G316:G318 E320:F559 G320:G331 G333:G366 G368:G559 C561:C796 E561:G796">
    <cfRule type="expression" dxfId="1" priority="370">
      <formula>COUNTIF(#REF!,B6)&gt;1</formula>
    </cfRule>
  </conditionalFormatting>
  <dataValidations>
    <dataValidation type="custom" allowBlank="1" showDropDown="1" sqref="M8 M457 M560 M681 M796">
      <formula1>OR(NOT(ISERROR(DATEVALUE(M8))), AND(ISNUMBER(M8), LEFT(CELL("format", M8))="D"))</formula1>
    </dataValidation>
  </dataValidations>
  <hyperlinks>
    <hyperlink r:id="rId1" ref="L456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.75"/>
    <col customWidth="1" min="3" max="3" width="11.25"/>
    <col customWidth="1" min="4" max="4" width="28.38"/>
    <col customWidth="1" min="5" max="5" width="12.75"/>
    <col customWidth="1" min="7" max="7" width="15.75"/>
    <col customWidth="1" min="8" max="8" width="13.13"/>
    <col customWidth="1" min="9" max="9" width="11.25"/>
    <col customWidth="1" min="10" max="10" width="10.13"/>
    <col customWidth="1" min="11" max="11" width="8.25"/>
    <col customWidth="1" min="12" max="12" width="10.88"/>
    <col customWidth="1" min="14" max="14" width="9.88"/>
    <col customWidth="1" min="16" max="16" width="8.0"/>
  </cols>
  <sheetData>
    <row r="1">
      <c r="A1" s="311"/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</row>
    <row r="2">
      <c r="A2" s="311"/>
      <c r="B2" s="311"/>
      <c r="C2" s="311"/>
      <c r="D2" s="311"/>
      <c r="E2" s="311"/>
      <c r="F2" s="312" t="s">
        <v>1074</v>
      </c>
      <c r="G2" s="12"/>
      <c r="H2" s="12"/>
      <c r="I2" s="12"/>
      <c r="J2" s="12"/>
      <c r="K2" s="15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1"/>
      <c r="AL2" s="311"/>
    </row>
    <row r="3">
      <c r="A3" s="311"/>
      <c r="B3" s="311"/>
      <c r="C3" s="311"/>
      <c r="D3" s="311"/>
      <c r="E3" s="311"/>
      <c r="F3" s="313" t="s">
        <v>1086</v>
      </c>
      <c r="G3" s="12"/>
      <c r="H3" s="12"/>
      <c r="I3" s="12"/>
      <c r="J3" s="15"/>
      <c r="K3" s="311"/>
      <c r="L3" s="311"/>
      <c r="M3" s="314"/>
      <c r="N3" s="315"/>
      <c r="O3" s="315"/>
      <c r="P3" s="315"/>
      <c r="Q3" s="316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</row>
    <row r="4">
      <c r="A4" s="311"/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7"/>
      <c r="Q4" s="318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1"/>
      <c r="AE4" s="311"/>
      <c r="AF4" s="311"/>
      <c r="AG4" s="311"/>
      <c r="AH4" s="311"/>
      <c r="AI4" s="311"/>
      <c r="AJ4" s="311"/>
      <c r="AK4" s="311"/>
      <c r="AL4" s="311"/>
    </row>
    <row r="5">
      <c r="A5" s="311"/>
      <c r="B5" s="311"/>
      <c r="C5" s="311"/>
      <c r="D5" s="311"/>
      <c r="E5" s="311"/>
      <c r="F5" s="319" t="s">
        <v>1101</v>
      </c>
      <c r="G5" s="12"/>
      <c r="H5" s="12"/>
      <c r="I5" s="12"/>
      <c r="J5" s="15"/>
      <c r="K5" s="311"/>
      <c r="L5" s="311"/>
      <c r="M5" s="317"/>
      <c r="Q5" s="318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</row>
    <row r="6">
      <c r="A6" s="311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7"/>
      <c r="Q6" s="318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</row>
    <row r="7">
      <c r="A7" s="311"/>
      <c r="B7" s="311"/>
      <c r="C7" s="311"/>
      <c r="D7" s="311"/>
      <c r="E7" s="311"/>
      <c r="F7" s="311"/>
      <c r="G7" s="320" t="s">
        <v>1114</v>
      </c>
      <c r="H7" s="15"/>
      <c r="I7" s="321" t="s">
        <v>1117</v>
      </c>
      <c r="J7" s="311"/>
      <c r="K7" s="311"/>
      <c r="L7" s="311"/>
      <c r="M7" s="317"/>
      <c r="Q7" s="318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  <c r="AE7" s="311"/>
      <c r="AF7" s="311"/>
      <c r="AG7" s="311"/>
      <c r="AH7" s="311"/>
      <c r="AI7" s="311"/>
      <c r="AJ7" s="311"/>
      <c r="AK7" s="311"/>
      <c r="AL7" s="311"/>
    </row>
    <row r="8">
      <c r="A8" s="311"/>
      <c r="B8" s="311"/>
      <c r="C8" s="311"/>
      <c r="D8" s="311"/>
      <c r="E8" s="311"/>
      <c r="F8" s="311"/>
      <c r="G8" s="320" t="s">
        <v>1121</v>
      </c>
      <c r="H8" s="15"/>
      <c r="I8" s="322" t="s">
        <v>1125</v>
      </c>
      <c r="J8" s="311"/>
      <c r="K8" s="311"/>
      <c r="L8" s="311"/>
      <c r="M8" s="317"/>
      <c r="Q8" s="318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1"/>
    </row>
    <row r="9">
      <c r="A9" s="311"/>
      <c r="B9" s="311"/>
      <c r="C9" s="311"/>
      <c r="D9" s="311"/>
      <c r="E9" s="311"/>
      <c r="F9" s="311"/>
      <c r="G9" s="320" t="s">
        <v>1130</v>
      </c>
      <c r="H9" s="15"/>
      <c r="I9" s="322" t="s">
        <v>1132</v>
      </c>
      <c r="J9" s="311"/>
      <c r="K9" s="311"/>
      <c r="L9" s="311"/>
      <c r="M9" s="317"/>
      <c r="Q9" s="318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311"/>
      <c r="AI9" s="311"/>
      <c r="AJ9" s="311"/>
      <c r="AK9" s="311"/>
      <c r="AL9" s="311"/>
    </row>
    <row r="10">
      <c r="A10" s="311"/>
      <c r="B10" s="311"/>
      <c r="C10" s="311"/>
      <c r="D10" s="311"/>
      <c r="E10" s="311"/>
      <c r="F10" s="311"/>
      <c r="G10" s="322" t="s">
        <v>1136</v>
      </c>
      <c r="H10" s="311"/>
      <c r="I10" s="322" t="s">
        <v>1137</v>
      </c>
      <c r="J10" s="311"/>
      <c r="K10" s="311"/>
      <c r="L10" s="311"/>
      <c r="M10" s="317"/>
      <c r="Q10" s="318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1"/>
      <c r="AI10" s="311"/>
      <c r="AJ10" s="311"/>
      <c r="AK10" s="311"/>
      <c r="AL10" s="311"/>
    </row>
    <row r="11">
      <c r="A11" s="311"/>
      <c r="B11" s="311"/>
      <c r="C11" s="311"/>
      <c r="D11" s="311"/>
      <c r="E11" s="311"/>
      <c r="F11" s="311"/>
      <c r="G11" s="320" t="s">
        <v>1140</v>
      </c>
      <c r="H11" s="15"/>
      <c r="I11" s="321" t="s">
        <v>1142</v>
      </c>
      <c r="J11" s="311"/>
      <c r="K11" s="311"/>
      <c r="L11" s="311"/>
      <c r="M11" s="323"/>
      <c r="N11" s="324"/>
      <c r="O11" s="324"/>
      <c r="P11" s="324"/>
      <c r="Q11" s="325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311"/>
      <c r="AG11" s="311"/>
      <c r="AH11" s="311"/>
      <c r="AI11" s="311"/>
      <c r="AJ11" s="311"/>
      <c r="AK11" s="311"/>
      <c r="AL11" s="311"/>
    </row>
    <row r="12">
      <c r="A12" s="311"/>
      <c r="B12" s="311"/>
      <c r="C12" s="311"/>
      <c r="D12" s="311"/>
      <c r="E12" s="311"/>
      <c r="F12" s="311"/>
      <c r="G12" s="320" t="s">
        <v>1146</v>
      </c>
      <c r="H12" s="15"/>
      <c r="I12" s="321" t="s">
        <v>1149</v>
      </c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</row>
    <row r="13">
      <c r="A13" s="311"/>
      <c r="B13" s="311"/>
      <c r="C13" s="326" t="s">
        <v>21</v>
      </c>
      <c r="D13" s="12"/>
      <c r="E13" s="15"/>
      <c r="F13" s="311"/>
      <c r="G13" s="311"/>
      <c r="H13" s="311"/>
      <c r="I13" s="327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1"/>
      <c r="AC13" s="311"/>
      <c r="AD13" s="311"/>
      <c r="AE13" s="311"/>
      <c r="AF13" s="311"/>
      <c r="AG13" s="311"/>
      <c r="AH13" s="311"/>
      <c r="AI13" s="311"/>
      <c r="AJ13" s="311"/>
      <c r="AK13" s="311"/>
      <c r="AL13" s="311"/>
    </row>
    <row r="14">
      <c r="A14" s="311"/>
      <c r="B14" s="311"/>
      <c r="C14" s="311"/>
      <c r="D14" s="311"/>
      <c r="E14" s="311"/>
      <c r="F14" s="311"/>
      <c r="G14" s="311"/>
      <c r="H14" s="311"/>
      <c r="I14" s="327"/>
      <c r="J14" s="328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</row>
    <row r="15">
      <c r="A15" s="311"/>
      <c r="B15" s="329" t="s">
        <v>27</v>
      </c>
      <c r="C15" s="330" t="s">
        <v>33</v>
      </c>
      <c r="D15" s="329" t="s">
        <v>36</v>
      </c>
      <c r="E15" s="329" t="s">
        <v>2</v>
      </c>
      <c r="F15" s="329" t="s">
        <v>39</v>
      </c>
      <c r="G15" s="329" t="s">
        <v>42</v>
      </c>
      <c r="H15" s="331" t="s">
        <v>1171</v>
      </c>
      <c r="I15" s="332" t="s">
        <v>1172</v>
      </c>
      <c r="J15" s="333" t="s">
        <v>1176</v>
      </c>
      <c r="K15" s="329" t="s">
        <v>1180</v>
      </c>
      <c r="L15" s="334" t="s">
        <v>1181</v>
      </c>
      <c r="M15" s="335" t="s">
        <v>74</v>
      </c>
      <c r="N15" s="72"/>
      <c r="O15" s="72"/>
      <c r="P15" s="83"/>
      <c r="Q15" s="329" t="s">
        <v>76</v>
      </c>
      <c r="R15" s="336" t="s">
        <v>1185</v>
      </c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</row>
    <row r="16">
      <c r="A16" s="311"/>
      <c r="B16" s="100"/>
      <c r="C16" s="100"/>
      <c r="D16" s="100"/>
      <c r="E16" s="100"/>
      <c r="F16" s="100"/>
      <c r="G16" s="100"/>
      <c r="H16" s="337" t="s">
        <v>100</v>
      </c>
      <c r="I16" s="337" t="s">
        <v>100</v>
      </c>
      <c r="J16" s="337" t="s">
        <v>100</v>
      </c>
      <c r="K16" s="100"/>
      <c r="L16" s="338" t="s">
        <v>1193</v>
      </c>
      <c r="M16" s="339" t="s">
        <v>1195</v>
      </c>
      <c r="N16" s="340" t="s">
        <v>1196</v>
      </c>
      <c r="O16" s="341" t="s">
        <v>1200</v>
      </c>
      <c r="P16" s="337" t="s">
        <v>125</v>
      </c>
      <c r="Q16" s="100"/>
      <c r="R16" s="100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</row>
    <row r="17">
      <c r="A17" s="311"/>
      <c r="B17" s="342">
        <v>1.0</v>
      </c>
      <c r="C17" s="343" t="s">
        <v>223</v>
      </c>
      <c r="D17" s="344" t="s">
        <v>182</v>
      </c>
      <c r="E17" s="345" t="s">
        <v>183</v>
      </c>
      <c r="F17" s="343" t="s">
        <v>242</v>
      </c>
      <c r="G17" s="346" t="s">
        <v>181</v>
      </c>
      <c r="H17" s="347" t="s">
        <v>248</v>
      </c>
      <c r="I17" s="343">
        <v>12390.4</v>
      </c>
      <c r="J17" s="348">
        <v>40144.89599999999</v>
      </c>
      <c r="K17" s="349">
        <v>1.0</v>
      </c>
      <c r="L17" s="350">
        <v>0.0</v>
      </c>
      <c r="M17" s="351">
        <v>2.0412151E7</v>
      </c>
      <c r="N17" s="352"/>
      <c r="O17" s="352"/>
      <c r="P17" s="352"/>
      <c r="Q17" s="353">
        <f t="shared" ref="Q17:Q570" si="1">SUM(M17:P17)</f>
        <v>20412151</v>
      </c>
      <c r="R17" s="354">
        <v>2.0412151E7</v>
      </c>
      <c r="S17" s="355"/>
      <c r="T17" s="355"/>
      <c r="U17" s="355"/>
      <c r="V17" s="355"/>
      <c r="W17" s="355"/>
      <c r="X17" s="355"/>
      <c r="Y17" s="355"/>
      <c r="Z17" s="355"/>
      <c r="AA17" s="355"/>
      <c r="AB17" s="355"/>
      <c r="AC17" s="355"/>
      <c r="AD17" s="311"/>
      <c r="AE17" s="311"/>
      <c r="AF17" s="311"/>
      <c r="AG17" s="311"/>
      <c r="AH17" s="311"/>
      <c r="AI17" s="311"/>
      <c r="AJ17" s="311"/>
      <c r="AK17" s="311"/>
      <c r="AL17" s="311"/>
    </row>
    <row r="18">
      <c r="A18" s="311"/>
      <c r="B18" s="356">
        <v>2.0</v>
      </c>
      <c r="C18" s="357" t="s">
        <v>223</v>
      </c>
      <c r="D18" s="358" t="s">
        <v>878</v>
      </c>
      <c r="E18" s="357" t="s">
        <v>879</v>
      </c>
      <c r="F18" s="357" t="s">
        <v>351</v>
      </c>
      <c r="G18" s="357" t="s">
        <v>354</v>
      </c>
      <c r="H18" s="359" t="s">
        <v>248</v>
      </c>
      <c r="I18" s="357">
        <v>48363.52</v>
      </c>
      <c r="J18" s="360">
        <v>156697.8048</v>
      </c>
      <c r="K18" s="361">
        <v>1.0</v>
      </c>
      <c r="L18" s="362">
        <v>0.0</v>
      </c>
      <c r="M18" s="363">
        <v>2.0776E7</v>
      </c>
      <c r="N18" s="364"/>
      <c r="O18" s="364"/>
      <c r="P18" s="364"/>
      <c r="Q18" s="365">
        <f t="shared" si="1"/>
        <v>20776000</v>
      </c>
      <c r="R18" s="366">
        <v>2.0776E7</v>
      </c>
      <c r="S18" s="311"/>
      <c r="T18" s="367"/>
      <c r="U18" s="367"/>
      <c r="V18" s="367"/>
      <c r="W18" s="367"/>
      <c r="X18" s="367"/>
      <c r="Y18" s="367"/>
      <c r="Z18" s="367"/>
      <c r="AA18" s="367"/>
      <c r="AB18" s="367"/>
      <c r="AC18" s="367"/>
      <c r="AD18" s="311"/>
      <c r="AE18" s="311"/>
      <c r="AF18" s="311"/>
      <c r="AG18" s="311"/>
      <c r="AH18" s="311"/>
      <c r="AI18" s="311"/>
      <c r="AJ18" s="311"/>
      <c r="AK18" s="311"/>
      <c r="AL18" s="311"/>
    </row>
    <row r="19">
      <c r="A19" s="311"/>
      <c r="B19" s="342">
        <v>3.0</v>
      </c>
      <c r="C19" s="343" t="s">
        <v>223</v>
      </c>
      <c r="D19" s="344" t="s">
        <v>73</v>
      </c>
      <c r="E19" s="343" t="s">
        <v>75</v>
      </c>
      <c r="F19" s="368" t="s">
        <v>392</v>
      </c>
      <c r="G19" s="368" t="s">
        <v>71</v>
      </c>
      <c r="H19" s="369" t="s">
        <v>400</v>
      </c>
      <c r="I19" s="368">
        <v>234.11</v>
      </c>
      <c r="J19" s="348">
        <v>758.5164</v>
      </c>
      <c r="K19" s="349">
        <v>1.0</v>
      </c>
      <c r="L19" s="370">
        <v>0.0</v>
      </c>
      <c r="M19" s="351">
        <v>1377297.0</v>
      </c>
      <c r="N19" s="352"/>
      <c r="O19" s="352"/>
      <c r="P19" s="352"/>
      <c r="Q19" s="353">
        <f t="shared" si="1"/>
        <v>1377297</v>
      </c>
      <c r="R19" s="354">
        <v>1377297.0</v>
      </c>
      <c r="S19" s="311"/>
      <c r="T19" s="355"/>
      <c r="U19" s="355"/>
      <c r="V19" s="355"/>
      <c r="W19" s="355"/>
      <c r="X19" s="355"/>
      <c r="Y19" s="355"/>
      <c r="Z19" s="355"/>
      <c r="AA19" s="355"/>
      <c r="AB19" s="355"/>
      <c r="AC19" s="355"/>
      <c r="AD19" s="311"/>
      <c r="AE19" s="311"/>
      <c r="AF19" s="311"/>
      <c r="AG19" s="311"/>
      <c r="AH19" s="311"/>
      <c r="AI19" s="311"/>
      <c r="AJ19" s="311"/>
      <c r="AK19" s="311"/>
      <c r="AL19" s="311"/>
    </row>
    <row r="20">
      <c r="A20" s="311"/>
      <c r="B20" s="356">
        <v>4.0</v>
      </c>
      <c r="C20" s="357" t="s">
        <v>223</v>
      </c>
      <c r="D20" s="358" t="s">
        <v>675</v>
      </c>
      <c r="E20" s="357" t="s">
        <v>141</v>
      </c>
      <c r="F20" s="357" t="s">
        <v>351</v>
      </c>
      <c r="G20" s="357" t="s">
        <v>458</v>
      </c>
      <c r="H20" s="359" t="s">
        <v>753</v>
      </c>
      <c r="I20" s="357">
        <v>23.02</v>
      </c>
      <c r="J20" s="360">
        <v>74.5848</v>
      </c>
      <c r="K20" s="361">
        <v>1.0</v>
      </c>
      <c r="L20" s="362">
        <v>0.0</v>
      </c>
      <c r="M20" s="363">
        <v>0.0</v>
      </c>
      <c r="N20" s="363">
        <v>1391891.0</v>
      </c>
      <c r="O20" s="364"/>
      <c r="P20" s="364"/>
      <c r="Q20" s="365">
        <f t="shared" si="1"/>
        <v>1391891</v>
      </c>
      <c r="R20" s="366">
        <v>1391891.0</v>
      </c>
      <c r="S20" s="311"/>
      <c r="T20" s="367"/>
      <c r="U20" s="367"/>
      <c r="V20" s="367"/>
      <c r="W20" s="367"/>
      <c r="X20" s="367"/>
      <c r="Y20" s="367"/>
      <c r="Z20" s="367"/>
      <c r="AA20" s="367"/>
      <c r="AB20" s="367"/>
      <c r="AC20" s="367"/>
      <c r="AD20" s="311"/>
      <c r="AE20" s="311"/>
      <c r="AF20" s="311"/>
      <c r="AG20" s="311"/>
      <c r="AH20" s="311"/>
      <c r="AI20" s="311"/>
      <c r="AJ20" s="311"/>
      <c r="AK20" s="311"/>
      <c r="AL20" s="311"/>
    </row>
    <row r="21">
      <c r="A21" s="311"/>
      <c r="B21" s="342">
        <v>5.0</v>
      </c>
      <c r="C21" s="343" t="s">
        <v>223</v>
      </c>
      <c r="D21" s="344" t="s">
        <v>196</v>
      </c>
      <c r="E21" s="343" t="s">
        <v>141</v>
      </c>
      <c r="F21" s="343" t="s">
        <v>351</v>
      </c>
      <c r="G21" s="343" t="s">
        <v>193</v>
      </c>
      <c r="H21" s="347" t="s">
        <v>461</v>
      </c>
      <c r="I21" s="343">
        <v>1.72108</v>
      </c>
      <c r="J21" s="348">
        <v>5.5762992</v>
      </c>
      <c r="K21" s="349">
        <v>1.0</v>
      </c>
      <c r="L21" s="370">
        <v>0.0</v>
      </c>
      <c r="M21" s="351">
        <v>2319819.0</v>
      </c>
      <c r="N21" s="352"/>
      <c r="O21" s="352"/>
      <c r="P21" s="352"/>
      <c r="Q21" s="353">
        <f t="shared" si="1"/>
        <v>2319819</v>
      </c>
      <c r="R21" s="354">
        <v>2319819.0</v>
      </c>
      <c r="S21" s="311"/>
      <c r="T21" s="355"/>
      <c r="U21" s="355"/>
      <c r="V21" s="355"/>
      <c r="W21" s="355"/>
      <c r="X21" s="355"/>
      <c r="Y21" s="355"/>
      <c r="Z21" s="355"/>
      <c r="AA21" s="355"/>
      <c r="AB21" s="355"/>
      <c r="AC21" s="355"/>
      <c r="AD21" s="311"/>
      <c r="AE21" s="311"/>
      <c r="AF21" s="311"/>
      <c r="AG21" s="311"/>
      <c r="AH21" s="311"/>
      <c r="AI21" s="311"/>
      <c r="AJ21" s="311"/>
      <c r="AK21" s="311"/>
      <c r="AL21" s="311"/>
    </row>
    <row r="22">
      <c r="A22" s="311"/>
      <c r="B22" s="356">
        <v>6.0</v>
      </c>
      <c r="C22" s="357" t="s">
        <v>223</v>
      </c>
      <c r="D22" s="358" t="s">
        <v>555</v>
      </c>
      <c r="E22" s="357" t="s">
        <v>141</v>
      </c>
      <c r="F22" s="357" t="s">
        <v>351</v>
      </c>
      <c r="G22" s="357" t="s">
        <v>553</v>
      </c>
      <c r="H22" s="357" t="s">
        <v>461</v>
      </c>
      <c r="I22" s="357">
        <v>15.3</v>
      </c>
      <c r="J22" s="360">
        <v>49.57200000000001</v>
      </c>
      <c r="K22" s="361">
        <v>1.0</v>
      </c>
      <c r="L22" s="362">
        <v>0.0</v>
      </c>
      <c r="M22" s="363">
        <v>2319819.0</v>
      </c>
      <c r="N22" s="364"/>
      <c r="O22" s="364"/>
      <c r="P22" s="364"/>
      <c r="Q22" s="365">
        <f t="shared" si="1"/>
        <v>2319819</v>
      </c>
      <c r="R22" s="366">
        <v>2319819.0</v>
      </c>
      <c r="S22" s="311"/>
      <c r="T22" s="367"/>
      <c r="U22" s="367"/>
      <c r="V22" s="367"/>
      <c r="W22" s="367"/>
      <c r="X22" s="367"/>
      <c r="Y22" s="367"/>
      <c r="Z22" s="367"/>
      <c r="AA22" s="367"/>
      <c r="AB22" s="367"/>
      <c r="AC22" s="367"/>
      <c r="AD22" s="311"/>
      <c r="AE22" s="311"/>
      <c r="AF22" s="311"/>
      <c r="AG22" s="311"/>
      <c r="AH22" s="311"/>
      <c r="AI22" s="311"/>
      <c r="AJ22" s="311"/>
      <c r="AK22" s="311"/>
      <c r="AL22" s="311"/>
    </row>
    <row r="23">
      <c r="A23" s="311"/>
      <c r="B23" s="342">
        <v>7.0</v>
      </c>
      <c r="C23" s="343" t="s">
        <v>223</v>
      </c>
      <c r="D23" s="344" t="s">
        <v>229</v>
      </c>
      <c r="E23" s="345" t="s">
        <v>230</v>
      </c>
      <c r="F23" s="343" t="s">
        <v>571</v>
      </c>
      <c r="G23" s="343" t="s">
        <v>228</v>
      </c>
      <c r="H23" s="343" t="s">
        <v>575</v>
      </c>
      <c r="I23" s="343">
        <v>86.18</v>
      </c>
      <c r="J23" s="348">
        <v>279.2232</v>
      </c>
      <c r="K23" s="349">
        <v>1.0</v>
      </c>
      <c r="L23" s="370">
        <v>0.0</v>
      </c>
      <c r="M23" s="351">
        <v>5782000.0</v>
      </c>
      <c r="N23" s="352"/>
      <c r="O23" s="352"/>
      <c r="P23" s="352"/>
      <c r="Q23" s="353">
        <f t="shared" si="1"/>
        <v>5782000</v>
      </c>
      <c r="R23" s="354">
        <v>5782000.0</v>
      </c>
      <c r="S23" s="311"/>
      <c r="T23" s="355"/>
      <c r="U23" s="355"/>
      <c r="V23" s="355"/>
      <c r="W23" s="355"/>
      <c r="X23" s="355"/>
      <c r="Y23" s="355"/>
      <c r="Z23" s="355"/>
      <c r="AA23" s="355"/>
      <c r="AB23" s="355"/>
      <c r="AC23" s="355"/>
      <c r="AD23" s="311"/>
      <c r="AE23" s="311"/>
      <c r="AF23" s="311"/>
      <c r="AG23" s="311"/>
      <c r="AH23" s="311"/>
      <c r="AI23" s="311"/>
      <c r="AJ23" s="311"/>
      <c r="AK23" s="311"/>
      <c r="AL23" s="311"/>
    </row>
    <row r="24">
      <c r="A24" s="311"/>
      <c r="B24" s="356">
        <v>8.0</v>
      </c>
      <c r="C24" s="357" t="s">
        <v>223</v>
      </c>
      <c r="D24" s="358" t="s">
        <v>207</v>
      </c>
      <c r="E24" s="357" t="s">
        <v>208</v>
      </c>
      <c r="F24" s="357" t="s">
        <v>351</v>
      </c>
      <c r="G24" s="357" t="s">
        <v>205</v>
      </c>
      <c r="H24" s="357" t="s">
        <v>461</v>
      </c>
      <c r="I24" s="357">
        <v>0.07125</v>
      </c>
      <c r="J24" s="360">
        <v>0.23085</v>
      </c>
      <c r="K24" s="361">
        <v>1.0</v>
      </c>
      <c r="L24" s="362">
        <v>0.0</v>
      </c>
      <c r="M24" s="363">
        <v>2319819.0</v>
      </c>
      <c r="N24" s="364"/>
      <c r="O24" s="364"/>
      <c r="P24" s="364"/>
      <c r="Q24" s="365">
        <f t="shared" si="1"/>
        <v>2319819</v>
      </c>
      <c r="R24" s="366">
        <v>2319819.0</v>
      </c>
      <c r="S24" s="311"/>
      <c r="T24" s="367"/>
      <c r="U24" s="367"/>
      <c r="V24" s="367"/>
      <c r="W24" s="367"/>
      <c r="X24" s="367"/>
      <c r="Y24" s="367"/>
      <c r="Z24" s="367"/>
      <c r="AA24" s="367"/>
      <c r="AB24" s="367"/>
      <c r="AC24" s="367"/>
      <c r="AD24" s="311"/>
      <c r="AE24" s="311"/>
      <c r="AF24" s="311"/>
      <c r="AG24" s="311"/>
      <c r="AH24" s="311"/>
      <c r="AI24" s="311"/>
      <c r="AJ24" s="311"/>
      <c r="AK24" s="311"/>
      <c r="AL24" s="311"/>
    </row>
    <row r="25">
      <c r="A25" s="311"/>
      <c r="B25" s="342">
        <v>9.0</v>
      </c>
      <c r="C25" s="343" t="s">
        <v>223</v>
      </c>
      <c r="D25" s="344" t="s">
        <v>212</v>
      </c>
      <c r="E25" s="343" t="s">
        <v>141</v>
      </c>
      <c r="F25" s="343" t="s">
        <v>351</v>
      </c>
      <c r="G25" s="343" t="s">
        <v>211</v>
      </c>
      <c r="H25" s="343" t="s">
        <v>575</v>
      </c>
      <c r="I25" s="343">
        <v>12.9</v>
      </c>
      <c r="J25" s="348">
        <v>41.796</v>
      </c>
      <c r="K25" s="349">
        <v>1.0</v>
      </c>
      <c r="L25" s="370">
        <v>0.0</v>
      </c>
      <c r="M25" s="351">
        <v>3671171.0</v>
      </c>
      <c r="N25" s="352"/>
      <c r="O25" s="352"/>
      <c r="P25" s="352"/>
      <c r="Q25" s="353">
        <f t="shared" si="1"/>
        <v>3671171</v>
      </c>
      <c r="R25" s="354">
        <v>3671171.0</v>
      </c>
      <c r="S25" s="311"/>
      <c r="T25" s="355"/>
      <c r="U25" s="355"/>
      <c r="V25" s="355"/>
      <c r="W25" s="355"/>
      <c r="X25" s="355"/>
      <c r="Y25" s="355"/>
      <c r="Z25" s="355"/>
      <c r="AA25" s="355"/>
      <c r="AB25" s="355"/>
      <c r="AC25" s="355"/>
      <c r="AD25" s="311"/>
      <c r="AE25" s="311"/>
      <c r="AF25" s="311"/>
      <c r="AG25" s="311"/>
      <c r="AH25" s="311"/>
      <c r="AI25" s="311"/>
      <c r="AJ25" s="311"/>
      <c r="AK25" s="311"/>
      <c r="AL25" s="311"/>
    </row>
    <row r="26">
      <c r="A26" s="311"/>
      <c r="B26" s="356">
        <v>10.0</v>
      </c>
      <c r="C26" s="357" t="s">
        <v>223</v>
      </c>
      <c r="D26" s="358" t="s">
        <v>685</v>
      </c>
      <c r="E26" s="371" t="s">
        <v>686</v>
      </c>
      <c r="F26" s="357" t="s">
        <v>351</v>
      </c>
      <c r="G26" s="357" t="s">
        <v>657</v>
      </c>
      <c r="H26" s="357" t="s">
        <v>658</v>
      </c>
      <c r="I26" s="357">
        <v>6.44</v>
      </c>
      <c r="J26" s="360">
        <v>20.8656</v>
      </c>
      <c r="K26" s="361">
        <v>1.0</v>
      </c>
      <c r="L26" s="362">
        <v>0.0</v>
      </c>
      <c r="M26" s="363">
        <v>9800000.0</v>
      </c>
      <c r="N26" s="364"/>
      <c r="O26" s="364"/>
      <c r="P26" s="364"/>
      <c r="Q26" s="365">
        <f t="shared" si="1"/>
        <v>9800000</v>
      </c>
      <c r="R26" s="366">
        <v>9800000.0</v>
      </c>
      <c r="S26" s="311"/>
      <c r="T26" s="367"/>
      <c r="U26" s="367"/>
      <c r="V26" s="367"/>
      <c r="W26" s="367"/>
      <c r="X26" s="367"/>
      <c r="Y26" s="367"/>
      <c r="Z26" s="367"/>
      <c r="AA26" s="367"/>
      <c r="AB26" s="367"/>
      <c r="AC26" s="367"/>
      <c r="AD26" s="311"/>
      <c r="AE26" s="311"/>
      <c r="AF26" s="311"/>
      <c r="AG26" s="311"/>
      <c r="AH26" s="311"/>
      <c r="AI26" s="311"/>
      <c r="AJ26" s="311"/>
      <c r="AK26" s="311"/>
      <c r="AL26" s="311"/>
    </row>
    <row r="27">
      <c r="A27" s="311"/>
      <c r="B27" s="342">
        <v>11.0</v>
      </c>
      <c r="C27" s="343" t="s">
        <v>223</v>
      </c>
      <c r="D27" s="344" t="s">
        <v>238</v>
      </c>
      <c r="E27" s="345" t="s">
        <v>183</v>
      </c>
      <c r="F27" s="343" t="s">
        <v>242</v>
      </c>
      <c r="G27" s="343" t="s">
        <v>237</v>
      </c>
      <c r="H27" s="343" t="s">
        <v>680</v>
      </c>
      <c r="I27" s="343">
        <v>515.1700000000001</v>
      </c>
      <c r="J27" s="348">
        <v>1669.1508000000003</v>
      </c>
      <c r="K27" s="349">
        <v>1.0</v>
      </c>
      <c r="L27" s="370">
        <v>0.0</v>
      </c>
      <c r="M27" s="351">
        <v>2940000.0</v>
      </c>
      <c r="N27" s="352"/>
      <c r="O27" s="352"/>
      <c r="P27" s="352"/>
      <c r="Q27" s="353">
        <f t="shared" si="1"/>
        <v>2940000</v>
      </c>
      <c r="R27" s="354">
        <v>2940000.0</v>
      </c>
      <c r="S27" s="311"/>
      <c r="T27" s="355"/>
      <c r="U27" s="355"/>
      <c r="V27" s="355"/>
      <c r="W27" s="355"/>
      <c r="X27" s="355"/>
      <c r="Y27" s="355"/>
      <c r="Z27" s="355"/>
      <c r="AA27" s="355"/>
      <c r="AB27" s="355"/>
      <c r="AC27" s="355"/>
      <c r="AD27" s="311"/>
      <c r="AE27" s="311"/>
      <c r="AF27" s="311"/>
      <c r="AG27" s="311"/>
      <c r="AH27" s="311"/>
      <c r="AI27" s="311"/>
      <c r="AJ27" s="311"/>
      <c r="AK27" s="311"/>
      <c r="AL27" s="311"/>
    </row>
    <row r="28">
      <c r="A28" s="311"/>
      <c r="B28" s="356">
        <v>12.0</v>
      </c>
      <c r="C28" s="357" t="s">
        <v>223</v>
      </c>
      <c r="D28" s="358" t="s">
        <v>245</v>
      </c>
      <c r="E28" s="357" t="s">
        <v>246</v>
      </c>
      <c r="F28" s="357" t="s">
        <v>351</v>
      </c>
      <c r="G28" s="357" t="s">
        <v>244</v>
      </c>
      <c r="H28" s="357" t="s">
        <v>248</v>
      </c>
      <c r="I28" s="357">
        <v>30904.32</v>
      </c>
      <c r="J28" s="360">
        <v>100129.9968</v>
      </c>
      <c r="K28" s="361">
        <v>1.0</v>
      </c>
      <c r="L28" s="362">
        <v>0.0</v>
      </c>
      <c r="M28" s="363">
        <v>2.0776E7</v>
      </c>
      <c r="N28" s="364"/>
      <c r="O28" s="364"/>
      <c r="P28" s="364"/>
      <c r="Q28" s="365">
        <f t="shared" si="1"/>
        <v>20776000</v>
      </c>
      <c r="R28" s="366">
        <v>2.0776E7</v>
      </c>
      <c r="S28" s="311"/>
      <c r="T28" s="367"/>
      <c r="U28" s="367"/>
      <c r="V28" s="367"/>
      <c r="W28" s="367"/>
      <c r="X28" s="367"/>
      <c r="Y28" s="367"/>
      <c r="Z28" s="367"/>
      <c r="AA28" s="367"/>
      <c r="AB28" s="367"/>
      <c r="AC28" s="367"/>
      <c r="AD28" s="311"/>
      <c r="AE28" s="311"/>
      <c r="AF28" s="311"/>
      <c r="AG28" s="311"/>
      <c r="AH28" s="311"/>
      <c r="AI28" s="311"/>
      <c r="AJ28" s="311"/>
      <c r="AK28" s="311"/>
      <c r="AL28" s="311"/>
    </row>
    <row r="29">
      <c r="A29" s="311"/>
      <c r="B29" s="342">
        <v>13.0</v>
      </c>
      <c r="C29" s="343" t="s">
        <v>223</v>
      </c>
      <c r="D29" s="344" t="s">
        <v>257</v>
      </c>
      <c r="E29" s="343" t="s">
        <v>258</v>
      </c>
      <c r="F29" s="343" t="s">
        <v>351</v>
      </c>
      <c r="G29" s="343" t="s">
        <v>256</v>
      </c>
      <c r="H29" s="343" t="s">
        <v>248</v>
      </c>
      <c r="I29" s="343">
        <v>26818.56</v>
      </c>
      <c r="J29" s="348">
        <v>86892.1344</v>
      </c>
      <c r="K29" s="349">
        <v>1.0</v>
      </c>
      <c r="L29" s="370">
        <v>0.0</v>
      </c>
      <c r="M29" s="351">
        <v>2.0776E7</v>
      </c>
      <c r="N29" s="352"/>
      <c r="O29" s="352"/>
      <c r="P29" s="352"/>
      <c r="Q29" s="353">
        <f t="shared" si="1"/>
        <v>20776000</v>
      </c>
      <c r="R29" s="354">
        <v>2.0776E7</v>
      </c>
      <c r="S29" s="311"/>
      <c r="T29" s="355"/>
      <c r="U29" s="355"/>
      <c r="V29" s="355"/>
      <c r="W29" s="355"/>
      <c r="X29" s="355"/>
      <c r="Y29" s="355"/>
      <c r="Z29" s="355"/>
      <c r="AA29" s="355"/>
      <c r="AB29" s="355"/>
      <c r="AC29" s="355"/>
      <c r="AD29" s="311"/>
      <c r="AE29" s="311"/>
      <c r="AF29" s="311"/>
      <c r="AG29" s="311"/>
      <c r="AH29" s="311"/>
      <c r="AI29" s="311"/>
      <c r="AJ29" s="311"/>
      <c r="AK29" s="311"/>
      <c r="AL29" s="311"/>
    </row>
    <row r="30">
      <c r="A30" s="311"/>
      <c r="B30" s="356">
        <v>14.0</v>
      </c>
      <c r="C30" s="357" t="s">
        <v>223</v>
      </c>
      <c r="D30" s="358" t="s">
        <v>64</v>
      </c>
      <c r="E30" s="357" t="s">
        <v>12</v>
      </c>
      <c r="F30" s="357" t="s">
        <v>749</v>
      </c>
      <c r="G30" s="357" t="s">
        <v>63</v>
      </c>
      <c r="H30" s="357" t="s">
        <v>753</v>
      </c>
      <c r="I30" s="357">
        <v>3.91</v>
      </c>
      <c r="J30" s="360">
        <v>12.6684</v>
      </c>
      <c r="K30" s="361">
        <v>1.0</v>
      </c>
      <c r="L30" s="362">
        <v>0.0</v>
      </c>
      <c r="M30" s="363">
        <v>2737114.0</v>
      </c>
      <c r="N30" s="364"/>
      <c r="O30" s="364"/>
      <c r="P30" s="364"/>
      <c r="Q30" s="365">
        <f t="shared" si="1"/>
        <v>2737114</v>
      </c>
      <c r="R30" s="366">
        <v>2737114.0</v>
      </c>
      <c r="S30" s="311"/>
      <c r="T30" s="367"/>
      <c r="U30" s="367"/>
      <c r="V30" s="367"/>
      <c r="W30" s="367"/>
      <c r="X30" s="367"/>
      <c r="Y30" s="367"/>
      <c r="Z30" s="367"/>
      <c r="AA30" s="367"/>
      <c r="AB30" s="367"/>
      <c r="AC30" s="367"/>
      <c r="AD30" s="311"/>
      <c r="AE30" s="311"/>
      <c r="AF30" s="311"/>
      <c r="AG30" s="311"/>
      <c r="AH30" s="311"/>
      <c r="AI30" s="311"/>
      <c r="AJ30" s="311"/>
      <c r="AK30" s="311"/>
      <c r="AL30" s="311"/>
    </row>
    <row r="31">
      <c r="A31" s="311"/>
      <c r="B31" s="342">
        <v>15.0</v>
      </c>
      <c r="C31" s="343" t="s">
        <v>223</v>
      </c>
      <c r="D31" s="344" t="s">
        <v>59</v>
      </c>
      <c r="E31" s="343" t="s">
        <v>12</v>
      </c>
      <c r="F31" s="343" t="s">
        <v>749</v>
      </c>
      <c r="G31" s="343" t="s">
        <v>58</v>
      </c>
      <c r="H31" s="343" t="s">
        <v>753</v>
      </c>
      <c r="I31" s="343">
        <v>0.47008</v>
      </c>
      <c r="J31" s="348">
        <v>1.5230591999999998</v>
      </c>
      <c r="K31" s="349">
        <v>1.0</v>
      </c>
      <c r="L31" s="370">
        <v>0.0</v>
      </c>
      <c r="M31" s="351">
        <v>2737114.0</v>
      </c>
      <c r="N31" s="352"/>
      <c r="O31" s="352"/>
      <c r="P31" s="352"/>
      <c r="Q31" s="353">
        <f t="shared" si="1"/>
        <v>2737114</v>
      </c>
      <c r="R31" s="354">
        <v>2737114.0</v>
      </c>
      <c r="S31" s="311"/>
      <c r="T31" s="355"/>
      <c r="U31" s="355"/>
      <c r="V31" s="355"/>
      <c r="W31" s="355"/>
      <c r="X31" s="355"/>
      <c r="Y31" s="355"/>
      <c r="Z31" s="355"/>
      <c r="AA31" s="355"/>
      <c r="AB31" s="355"/>
      <c r="AC31" s="355"/>
      <c r="AD31" s="311"/>
      <c r="AE31" s="311"/>
      <c r="AF31" s="311"/>
      <c r="AG31" s="311"/>
      <c r="AH31" s="311"/>
      <c r="AI31" s="311"/>
      <c r="AJ31" s="311"/>
      <c r="AK31" s="311"/>
      <c r="AL31" s="311"/>
    </row>
    <row r="32">
      <c r="A32" s="311"/>
      <c r="B32" s="356">
        <v>16.0</v>
      </c>
      <c r="C32" s="357" t="s">
        <v>223</v>
      </c>
      <c r="D32" s="358" t="s">
        <v>54</v>
      </c>
      <c r="E32" s="357" t="s">
        <v>12</v>
      </c>
      <c r="F32" s="357" t="s">
        <v>749</v>
      </c>
      <c r="G32" s="357" t="s">
        <v>53</v>
      </c>
      <c r="H32" s="357" t="s">
        <v>753</v>
      </c>
      <c r="I32" s="357">
        <v>114.11</v>
      </c>
      <c r="J32" s="360">
        <v>369.7164</v>
      </c>
      <c r="K32" s="361">
        <v>1.0</v>
      </c>
      <c r="L32" s="362">
        <v>0.0</v>
      </c>
      <c r="M32" s="363">
        <v>2737114.0</v>
      </c>
      <c r="N32" s="364"/>
      <c r="O32" s="364"/>
      <c r="P32" s="364"/>
      <c r="Q32" s="365">
        <f t="shared" si="1"/>
        <v>2737114</v>
      </c>
      <c r="R32" s="366">
        <v>2737114.0</v>
      </c>
      <c r="S32" s="311"/>
      <c r="T32" s="367"/>
      <c r="U32" s="367"/>
      <c r="V32" s="367"/>
      <c r="W32" s="367"/>
      <c r="X32" s="367"/>
      <c r="Y32" s="367"/>
      <c r="Z32" s="367"/>
      <c r="AA32" s="367"/>
      <c r="AB32" s="367"/>
      <c r="AC32" s="367"/>
      <c r="AD32" s="311"/>
      <c r="AE32" s="311"/>
      <c r="AF32" s="311"/>
      <c r="AG32" s="311"/>
      <c r="AH32" s="311"/>
      <c r="AI32" s="311"/>
      <c r="AJ32" s="311"/>
      <c r="AK32" s="311"/>
      <c r="AL32" s="311"/>
    </row>
    <row r="33">
      <c r="A33" s="311"/>
      <c r="B33" s="342">
        <v>17.0</v>
      </c>
      <c r="C33" s="343" t="s">
        <v>223</v>
      </c>
      <c r="D33" s="344" t="s">
        <v>50</v>
      </c>
      <c r="E33" s="343" t="s">
        <v>12</v>
      </c>
      <c r="F33" s="343" t="s">
        <v>749</v>
      </c>
      <c r="G33" s="343" t="s">
        <v>48</v>
      </c>
      <c r="H33" s="343" t="s">
        <v>753</v>
      </c>
      <c r="I33" s="343">
        <v>0.48568</v>
      </c>
      <c r="J33" s="348">
        <v>1.5736032</v>
      </c>
      <c r="K33" s="349">
        <v>1.0</v>
      </c>
      <c r="L33" s="370">
        <v>0.0</v>
      </c>
      <c r="M33" s="351">
        <v>2737114.0</v>
      </c>
      <c r="N33" s="352"/>
      <c r="O33" s="352"/>
      <c r="P33" s="352"/>
      <c r="Q33" s="353">
        <f t="shared" si="1"/>
        <v>2737114</v>
      </c>
      <c r="R33" s="354">
        <v>2737114.0</v>
      </c>
      <c r="S33" s="311"/>
      <c r="T33" s="355"/>
      <c r="U33" s="355"/>
      <c r="V33" s="355"/>
      <c r="W33" s="355"/>
      <c r="X33" s="355"/>
      <c r="Y33" s="355"/>
      <c r="Z33" s="355"/>
      <c r="AA33" s="355"/>
      <c r="AB33" s="355"/>
      <c r="AC33" s="355"/>
      <c r="AD33" s="311"/>
      <c r="AE33" s="311"/>
      <c r="AF33" s="311"/>
      <c r="AG33" s="311"/>
      <c r="AH33" s="311"/>
      <c r="AI33" s="311"/>
      <c r="AJ33" s="311"/>
      <c r="AK33" s="311"/>
      <c r="AL33" s="311"/>
    </row>
    <row r="34">
      <c r="A34" s="311"/>
      <c r="B34" s="356">
        <v>18.0</v>
      </c>
      <c r="C34" s="357" t="s">
        <v>223</v>
      </c>
      <c r="D34" s="358" t="s">
        <v>38</v>
      </c>
      <c r="E34" s="357" t="s">
        <v>12</v>
      </c>
      <c r="F34" s="357" t="s">
        <v>749</v>
      </c>
      <c r="G34" s="357" t="s">
        <v>37</v>
      </c>
      <c r="H34" s="357" t="s">
        <v>753</v>
      </c>
      <c r="I34" s="357">
        <v>68.86</v>
      </c>
      <c r="J34" s="360">
        <v>223.1064</v>
      </c>
      <c r="K34" s="361">
        <v>1.0</v>
      </c>
      <c r="L34" s="362">
        <v>0.0</v>
      </c>
      <c r="M34" s="363">
        <v>2737114.0</v>
      </c>
      <c r="N34" s="364"/>
      <c r="O34" s="364"/>
      <c r="P34" s="364"/>
      <c r="Q34" s="365">
        <f t="shared" si="1"/>
        <v>2737114</v>
      </c>
      <c r="R34" s="366">
        <v>2737114.0</v>
      </c>
      <c r="S34" s="311"/>
      <c r="T34" s="367"/>
      <c r="U34" s="367"/>
      <c r="V34" s="367"/>
      <c r="W34" s="367"/>
      <c r="X34" s="367"/>
      <c r="Y34" s="367"/>
      <c r="Z34" s="367"/>
      <c r="AA34" s="367"/>
      <c r="AB34" s="367"/>
      <c r="AC34" s="367"/>
      <c r="AD34" s="311"/>
      <c r="AE34" s="311"/>
      <c r="AF34" s="311"/>
      <c r="AG34" s="311"/>
      <c r="AH34" s="311"/>
      <c r="AI34" s="311"/>
      <c r="AJ34" s="311"/>
      <c r="AK34" s="311"/>
      <c r="AL34" s="311"/>
    </row>
    <row r="35">
      <c r="A35" s="311"/>
      <c r="B35" s="342">
        <v>19.0</v>
      </c>
      <c r="C35" s="343" t="s">
        <v>223</v>
      </c>
      <c r="D35" s="344" t="s">
        <v>45</v>
      </c>
      <c r="E35" s="343" t="s">
        <v>12</v>
      </c>
      <c r="F35" s="343" t="s">
        <v>749</v>
      </c>
      <c r="G35" s="343" t="s">
        <v>43</v>
      </c>
      <c r="H35" s="343" t="s">
        <v>753</v>
      </c>
      <c r="I35" s="343">
        <v>34.65</v>
      </c>
      <c r="J35" s="348">
        <v>112.26599999999998</v>
      </c>
      <c r="K35" s="349">
        <v>1.0</v>
      </c>
      <c r="L35" s="370">
        <v>0.0</v>
      </c>
      <c r="M35" s="351">
        <v>2737114.0</v>
      </c>
      <c r="N35" s="352"/>
      <c r="O35" s="352"/>
      <c r="P35" s="352"/>
      <c r="Q35" s="353">
        <f t="shared" si="1"/>
        <v>2737114</v>
      </c>
      <c r="R35" s="354">
        <v>2737114.0</v>
      </c>
      <c r="S35" s="311"/>
      <c r="T35" s="355"/>
      <c r="U35" s="355"/>
      <c r="V35" s="355"/>
      <c r="W35" s="355"/>
      <c r="X35" s="355"/>
      <c r="Y35" s="355"/>
      <c r="Z35" s="355"/>
      <c r="AA35" s="355"/>
      <c r="AB35" s="355"/>
      <c r="AC35" s="355"/>
      <c r="AD35" s="311"/>
      <c r="AE35" s="311"/>
      <c r="AF35" s="311"/>
      <c r="AG35" s="311"/>
      <c r="AH35" s="311"/>
      <c r="AI35" s="311"/>
      <c r="AJ35" s="311"/>
      <c r="AK35" s="311"/>
      <c r="AL35" s="311"/>
    </row>
    <row r="36">
      <c r="A36" s="311"/>
      <c r="B36" s="356">
        <v>20.0</v>
      </c>
      <c r="C36" s="357" t="s">
        <v>223</v>
      </c>
      <c r="D36" s="358" t="s">
        <v>30</v>
      </c>
      <c r="E36" s="357" t="s">
        <v>12</v>
      </c>
      <c r="F36" s="357" t="s">
        <v>749</v>
      </c>
      <c r="G36" s="357" t="s">
        <v>29</v>
      </c>
      <c r="H36" s="357" t="s">
        <v>753</v>
      </c>
      <c r="I36" s="357">
        <v>0.62455</v>
      </c>
      <c r="J36" s="360">
        <v>2.023542</v>
      </c>
      <c r="K36" s="361">
        <v>1.0</v>
      </c>
      <c r="L36" s="362">
        <v>0.0</v>
      </c>
      <c r="M36" s="363">
        <v>2737114.0</v>
      </c>
      <c r="N36" s="364"/>
      <c r="O36" s="364"/>
      <c r="P36" s="364"/>
      <c r="Q36" s="365">
        <f t="shared" si="1"/>
        <v>2737114</v>
      </c>
      <c r="R36" s="366">
        <v>2737114.0</v>
      </c>
      <c r="S36" s="311"/>
      <c r="T36" s="367"/>
      <c r="U36" s="367"/>
      <c r="V36" s="367"/>
      <c r="W36" s="367"/>
      <c r="X36" s="367"/>
      <c r="Y36" s="367"/>
      <c r="Z36" s="367"/>
      <c r="AA36" s="367"/>
      <c r="AB36" s="367"/>
      <c r="AC36" s="367"/>
      <c r="AD36" s="311"/>
      <c r="AE36" s="311"/>
      <c r="AF36" s="311"/>
      <c r="AG36" s="311"/>
      <c r="AH36" s="311"/>
      <c r="AI36" s="311"/>
      <c r="AJ36" s="311"/>
      <c r="AK36" s="311"/>
      <c r="AL36" s="311"/>
    </row>
    <row r="37">
      <c r="A37" s="311"/>
      <c r="B37" s="342">
        <v>21.0</v>
      </c>
      <c r="C37" s="343" t="s">
        <v>223</v>
      </c>
      <c r="D37" s="344" t="s">
        <v>35</v>
      </c>
      <c r="E37" s="343" t="s">
        <v>12</v>
      </c>
      <c r="F37" s="343" t="s">
        <v>749</v>
      </c>
      <c r="G37" s="343" t="s">
        <v>34</v>
      </c>
      <c r="H37" s="343" t="s">
        <v>753</v>
      </c>
      <c r="I37" s="343">
        <v>789.32</v>
      </c>
      <c r="J37" s="348">
        <v>2557.3968</v>
      </c>
      <c r="K37" s="349">
        <v>1.0</v>
      </c>
      <c r="L37" s="370">
        <v>0.0</v>
      </c>
      <c r="M37" s="351">
        <v>2737114.0</v>
      </c>
      <c r="N37" s="352"/>
      <c r="O37" s="352"/>
      <c r="P37" s="352"/>
      <c r="Q37" s="353">
        <f t="shared" si="1"/>
        <v>2737114</v>
      </c>
      <c r="R37" s="354">
        <v>2737114.0</v>
      </c>
      <c r="S37" s="311"/>
      <c r="T37" s="355"/>
      <c r="U37" s="355"/>
      <c r="V37" s="355"/>
      <c r="W37" s="355"/>
      <c r="X37" s="355"/>
      <c r="Y37" s="355"/>
      <c r="Z37" s="355"/>
      <c r="AA37" s="355"/>
      <c r="AB37" s="355"/>
      <c r="AC37" s="355"/>
      <c r="AD37" s="311"/>
      <c r="AE37" s="311"/>
      <c r="AF37" s="311"/>
      <c r="AG37" s="311"/>
      <c r="AH37" s="311"/>
      <c r="AI37" s="311"/>
      <c r="AJ37" s="311"/>
      <c r="AK37" s="311"/>
      <c r="AL37" s="311"/>
    </row>
    <row r="38">
      <c r="A38" s="311"/>
      <c r="B38" s="356">
        <v>22.0</v>
      </c>
      <c r="C38" s="357" t="s">
        <v>223</v>
      </c>
      <c r="D38" s="358" t="s">
        <v>96</v>
      </c>
      <c r="E38" s="357" t="s">
        <v>99</v>
      </c>
      <c r="F38" s="357" t="s">
        <v>571</v>
      </c>
      <c r="G38" s="357" t="s">
        <v>94</v>
      </c>
      <c r="H38" s="357">
        <v>0.0</v>
      </c>
      <c r="I38" s="372">
        <v>0.0</v>
      </c>
      <c r="J38" s="360">
        <v>0.0</v>
      </c>
      <c r="K38" s="361">
        <v>1.0</v>
      </c>
      <c r="L38" s="362">
        <v>0.0</v>
      </c>
      <c r="M38" s="363">
        <v>1412612.0</v>
      </c>
      <c r="N38" s="364"/>
      <c r="O38" s="364"/>
      <c r="P38" s="364"/>
      <c r="Q38" s="365">
        <f t="shared" si="1"/>
        <v>1412612</v>
      </c>
      <c r="R38" s="366">
        <v>1412612.0</v>
      </c>
      <c r="S38" s="311"/>
      <c r="T38" s="367"/>
      <c r="U38" s="367"/>
      <c r="V38" s="367"/>
      <c r="W38" s="367"/>
      <c r="X38" s="367"/>
      <c r="Y38" s="367"/>
      <c r="Z38" s="367"/>
      <c r="AA38" s="367"/>
      <c r="AB38" s="367"/>
      <c r="AC38" s="367"/>
      <c r="AD38" s="311"/>
      <c r="AE38" s="311"/>
      <c r="AF38" s="311"/>
      <c r="AG38" s="311"/>
      <c r="AH38" s="311"/>
      <c r="AI38" s="311"/>
      <c r="AJ38" s="311"/>
      <c r="AK38" s="311"/>
      <c r="AL38" s="311"/>
    </row>
    <row r="39">
      <c r="A39" s="311"/>
      <c r="B39" s="342">
        <v>23.0</v>
      </c>
      <c r="C39" s="343" t="s">
        <v>993</v>
      </c>
      <c r="D39" s="344" t="s">
        <v>689</v>
      </c>
      <c r="E39" s="343" t="s">
        <v>126</v>
      </c>
      <c r="F39" s="343" t="s">
        <v>351</v>
      </c>
      <c r="G39" s="343" t="s">
        <v>688</v>
      </c>
      <c r="H39" s="343" t="s">
        <v>461</v>
      </c>
      <c r="I39" s="343">
        <v>12.06</v>
      </c>
      <c r="J39" s="348">
        <v>39.0744</v>
      </c>
      <c r="K39" s="349">
        <v>0.9999</v>
      </c>
      <c r="L39" s="370">
        <v>0.0</v>
      </c>
      <c r="M39" s="351">
        <v>2319819.0</v>
      </c>
      <c r="N39" s="352"/>
      <c r="O39" s="352"/>
      <c r="P39" s="352"/>
      <c r="Q39" s="353">
        <f t="shared" si="1"/>
        <v>2319819</v>
      </c>
      <c r="R39" s="354">
        <v>2319819.0</v>
      </c>
      <c r="S39" s="311"/>
      <c r="T39" s="355"/>
      <c r="U39" s="355"/>
      <c r="V39" s="355"/>
      <c r="W39" s="355"/>
      <c r="X39" s="355"/>
      <c r="Y39" s="355"/>
      <c r="Z39" s="355"/>
      <c r="AA39" s="355"/>
      <c r="AB39" s="355"/>
      <c r="AC39" s="355"/>
      <c r="AD39" s="311"/>
      <c r="AE39" s="311"/>
      <c r="AF39" s="311"/>
      <c r="AG39" s="311"/>
      <c r="AH39" s="311"/>
      <c r="AI39" s="311"/>
      <c r="AJ39" s="311"/>
      <c r="AK39" s="311"/>
      <c r="AL39" s="311"/>
    </row>
    <row r="40">
      <c r="A40" s="311"/>
      <c r="B40" s="356">
        <v>24.0</v>
      </c>
      <c r="C40" s="357" t="s">
        <v>993</v>
      </c>
      <c r="D40" s="358" t="s">
        <v>693</v>
      </c>
      <c r="E40" s="357" t="s">
        <v>126</v>
      </c>
      <c r="F40" s="357" t="s">
        <v>351</v>
      </c>
      <c r="G40" s="357" t="s">
        <v>692</v>
      </c>
      <c r="H40" s="357" t="s">
        <v>461</v>
      </c>
      <c r="I40" s="357">
        <v>0.00203</v>
      </c>
      <c r="J40" s="360">
        <v>0.0065772</v>
      </c>
      <c r="K40" s="361">
        <v>0.9998</v>
      </c>
      <c r="L40" s="362">
        <v>0.0</v>
      </c>
      <c r="M40" s="363">
        <v>2319819.0</v>
      </c>
      <c r="N40" s="364"/>
      <c r="O40" s="364"/>
      <c r="P40" s="364"/>
      <c r="Q40" s="365">
        <f t="shared" si="1"/>
        <v>2319819</v>
      </c>
      <c r="R40" s="366">
        <v>2319819.0</v>
      </c>
      <c r="S40" s="311"/>
      <c r="T40" s="367"/>
      <c r="U40" s="367"/>
      <c r="V40" s="367"/>
      <c r="W40" s="367"/>
      <c r="X40" s="367"/>
      <c r="Y40" s="367"/>
      <c r="Z40" s="367"/>
      <c r="AA40" s="367"/>
      <c r="AB40" s="367"/>
      <c r="AC40" s="367"/>
      <c r="AD40" s="311"/>
      <c r="AE40" s="311"/>
      <c r="AF40" s="311"/>
      <c r="AG40" s="311"/>
      <c r="AH40" s="311"/>
      <c r="AI40" s="311"/>
      <c r="AJ40" s="311"/>
      <c r="AK40" s="311"/>
      <c r="AL40" s="311"/>
    </row>
    <row r="41">
      <c r="A41" s="311"/>
      <c r="B41" s="342">
        <v>25.0</v>
      </c>
      <c r="C41" s="343" t="s">
        <v>993</v>
      </c>
      <c r="D41" s="344" t="s">
        <v>557</v>
      </c>
      <c r="E41" s="343" t="s">
        <v>126</v>
      </c>
      <c r="F41" s="343" t="s">
        <v>351</v>
      </c>
      <c r="G41" s="343" t="s">
        <v>556</v>
      </c>
      <c r="H41" s="343" t="s">
        <v>461</v>
      </c>
      <c r="I41" s="343">
        <v>5.24</v>
      </c>
      <c r="J41" s="348">
        <v>16.9776</v>
      </c>
      <c r="K41" s="349">
        <v>0.9971</v>
      </c>
      <c r="L41" s="370">
        <v>0.0</v>
      </c>
      <c r="M41" s="351">
        <v>2319819.0</v>
      </c>
      <c r="N41" s="352"/>
      <c r="O41" s="352"/>
      <c r="P41" s="352"/>
      <c r="Q41" s="353">
        <f t="shared" si="1"/>
        <v>2319819</v>
      </c>
      <c r="R41" s="354">
        <v>2319819.0</v>
      </c>
      <c r="S41" s="311"/>
      <c r="T41" s="355"/>
      <c r="U41" s="355"/>
      <c r="V41" s="355"/>
      <c r="W41" s="355"/>
      <c r="X41" s="355"/>
      <c r="Y41" s="355"/>
      <c r="Z41" s="355"/>
      <c r="AA41" s="355"/>
      <c r="AB41" s="355"/>
      <c r="AC41" s="355"/>
      <c r="AD41" s="311"/>
      <c r="AE41" s="311"/>
      <c r="AF41" s="311"/>
      <c r="AG41" s="311"/>
      <c r="AH41" s="311"/>
      <c r="AI41" s="311"/>
      <c r="AJ41" s="311"/>
      <c r="AK41" s="311"/>
      <c r="AL41" s="311"/>
    </row>
    <row r="42">
      <c r="A42" s="311"/>
      <c r="B42" s="356">
        <v>26.0</v>
      </c>
      <c r="C42" s="357" t="s">
        <v>993</v>
      </c>
      <c r="D42" s="358" t="s">
        <v>353</v>
      </c>
      <c r="E42" s="357" t="s">
        <v>218</v>
      </c>
      <c r="F42" s="357" t="s">
        <v>351</v>
      </c>
      <c r="G42" s="357" t="s">
        <v>352</v>
      </c>
      <c r="H42" s="357" t="s">
        <v>480</v>
      </c>
      <c r="I42" s="357">
        <v>0.15924</v>
      </c>
      <c r="J42" s="360">
        <v>0.5159376</v>
      </c>
      <c r="K42" s="361">
        <v>1.0</v>
      </c>
      <c r="L42" s="362">
        <v>0.0</v>
      </c>
      <c r="M42" s="363">
        <v>1950000.0</v>
      </c>
      <c r="N42" s="364"/>
      <c r="O42" s="364"/>
      <c r="P42" s="364"/>
      <c r="Q42" s="365">
        <f t="shared" si="1"/>
        <v>1950000</v>
      </c>
      <c r="R42" s="366">
        <v>1950000.0</v>
      </c>
      <c r="S42" s="311"/>
      <c r="T42" s="367"/>
      <c r="U42" s="367"/>
      <c r="V42" s="367"/>
      <c r="W42" s="367"/>
      <c r="X42" s="367"/>
      <c r="Y42" s="367"/>
      <c r="Z42" s="367"/>
      <c r="AA42" s="367"/>
      <c r="AB42" s="367"/>
      <c r="AC42" s="367"/>
      <c r="AD42" s="311"/>
      <c r="AE42" s="311"/>
      <c r="AF42" s="311"/>
      <c r="AG42" s="311"/>
      <c r="AH42" s="311"/>
      <c r="AI42" s="311"/>
      <c r="AJ42" s="311"/>
      <c r="AK42" s="311"/>
      <c r="AL42" s="311"/>
    </row>
    <row r="43">
      <c r="A43" s="311"/>
      <c r="B43" s="342">
        <v>27.0</v>
      </c>
      <c r="C43" s="343" t="s">
        <v>993</v>
      </c>
      <c r="D43" s="344" t="s">
        <v>1473</v>
      </c>
      <c r="E43" s="343" t="s">
        <v>1474</v>
      </c>
      <c r="F43" s="343" t="s">
        <v>351</v>
      </c>
      <c r="G43" s="343" t="s">
        <v>1109</v>
      </c>
      <c r="H43" s="343" t="s">
        <v>461</v>
      </c>
      <c r="I43" s="343">
        <v>0.33927</v>
      </c>
      <c r="J43" s="348">
        <v>1.0992348</v>
      </c>
      <c r="K43" s="349">
        <v>1.0</v>
      </c>
      <c r="L43" s="370">
        <v>0.0</v>
      </c>
      <c r="M43" s="351">
        <v>2319819.0</v>
      </c>
      <c r="N43" s="352"/>
      <c r="O43" s="352"/>
      <c r="P43" s="352"/>
      <c r="Q43" s="353">
        <f t="shared" si="1"/>
        <v>2319819</v>
      </c>
      <c r="R43" s="354">
        <v>2319819.0</v>
      </c>
      <c r="S43" s="311"/>
      <c r="T43" s="355"/>
      <c r="U43" s="355"/>
      <c r="V43" s="355"/>
      <c r="W43" s="355"/>
      <c r="X43" s="355"/>
      <c r="Y43" s="355"/>
      <c r="Z43" s="355"/>
      <c r="AA43" s="355"/>
      <c r="AB43" s="355"/>
      <c r="AC43" s="355"/>
      <c r="AD43" s="311"/>
      <c r="AE43" s="311"/>
      <c r="AF43" s="311"/>
      <c r="AG43" s="311"/>
      <c r="AH43" s="311"/>
      <c r="AI43" s="311"/>
      <c r="AJ43" s="311"/>
      <c r="AK43" s="311"/>
      <c r="AL43" s="311"/>
    </row>
    <row r="44">
      <c r="A44" s="311"/>
      <c r="B44" s="356">
        <v>28.0</v>
      </c>
      <c r="C44" s="357" t="s">
        <v>993</v>
      </c>
      <c r="D44" s="358" t="s">
        <v>1482</v>
      </c>
      <c r="E44" s="357" t="s">
        <v>1474</v>
      </c>
      <c r="F44" s="357" t="s">
        <v>351</v>
      </c>
      <c r="G44" s="357" t="s">
        <v>1150</v>
      </c>
      <c r="H44" s="357" t="s">
        <v>461</v>
      </c>
      <c r="I44" s="357">
        <v>0.51197</v>
      </c>
      <c r="J44" s="360">
        <v>1.6587828000000002</v>
      </c>
      <c r="K44" s="361">
        <v>1.0</v>
      </c>
      <c r="L44" s="362">
        <v>0.0</v>
      </c>
      <c r="M44" s="363">
        <v>2319819.0</v>
      </c>
      <c r="N44" s="364"/>
      <c r="O44" s="364"/>
      <c r="P44" s="364"/>
      <c r="Q44" s="365">
        <f t="shared" si="1"/>
        <v>2319819</v>
      </c>
      <c r="R44" s="366">
        <v>2319819.0</v>
      </c>
      <c r="S44" s="311"/>
      <c r="T44" s="367"/>
      <c r="U44" s="367"/>
      <c r="V44" s="367"/>
      <c r="W44" s="367"/>
      <c r="X44" s="367"/>
      <c r="Y44" s="367"/>
      <c r="Z44" s="367"/>
      <c r="AA44" s="367"/>
      <c r="AB44" s="367"/>
      <c r="AC44" s="367"/>
      <c r="AD44" s="311"/>
      <c r="AE44" s="311"/>
      <c r="AF44" s="311"/>
      <c r="AG44" s="311"/>
      <c r="AH44" s="311"/>
      <c r="AI44" s="311"/>
      <c r="AJ44" s="311"/>
      <c r="AK44" s="311"/>
      <c r="AL44" s="311"/>
    </row>
    <row r="45">
      <c r="A45" s="311"/>
      <c r="B45" s="342">
        <v>29.0</v>
      </c>
      <c r="C45" s="343" t="s">
        <v>993</v>
      </c>
      <c r="D45" s="344" t="s">
        <v>1493</v>
      </c>
      <c r="E45" s="343" t="s">
        <v>1474</v>
      </c>
      <c r="F45" s="343" t="s">
        <v>351</v>
      </c>
      <c r="G45" s="343" t="s">
        <v>1173</v>
      </c>
      <c r="H45" s="343" t="s">
        <v>461</v>
      </c>
      <c r="I45" s="343">
        <v>0.35557</v>
      </c>
      <c r="J45" s="348">
        <v>1.1520468</v>
      </c>
      <c r="K45" s="349">
        <v>1.0</v>
      </c>
      <c r="L45" s="370">
        <v>0.0</v>
      </c>
      <c r="M45" s="351">
        <v>2319819.0</v>
      </c>
      <c r="N45" s="352"/>
      <c r="O45" s="352"/>
      <c r="P45" s="352"/>
      <c r="Q45" s="353">
        <f t="shared" si="1"/>
        <v>2319819</v>
      </c>
      <c r="R45" s="354">
        <v>2319819.0</v>
      </c>
      <c r="S45" s="311"/>
      <c r="T45" s="355"/>
      <c r="U45" s="355"/>
      <c r="V45" s="355"/>
      <c r="W45" s="355"/>
      <c r="X45" s="355"/>
      <c r="Y45" s="355"/>
      <c r="Z45" s="355"/>
      <c r="AA45" s="355"/>
      <c r="AB45" s="355"/>
      <c r="AC45" s="355"/>
      <c r="AD45" s="311"/>
      <c r="AE45" s="311"/>
      <c r="AF45" s="311"/>
      <c r="AG45" s="311"/>
      <c r="AH45" s="311"/>
      <c r="AI45" s="311"/>
      <c r="AJ45" s="311"/>
      <c r="AK45" s="311"/>
      <c r="AL45" s="311"/>
    </row>
    <row r="46">
      <c r="A46" s="311"/>
      <c r="B46" s="356">
        <v>30.0</v>
      </c>
      <c r="C46" s="357" t="s">
        <v>993</v>
      </c>
      <c r="D46" s="358" t="s">
        <v>1503</v>
      </c>
      <c r="E46" s="357" t="s">
        <v>1474</v>
      </c>
      <c r="F46" s="357" t="s">
        <v>351</v>
      </c>
      <c r="G46" s="357" t="s">
        <v>1204</v>
      </c>
      <c r="H46" s="357" t="s">
        <v>461</v>
      </c>
      <c r="I46" s="357">
        <v>0.33537</v>
      </c>
      <c r="J46" s="360">
        <v>1.0865988</v>
      </c>
      <c r="K46" s="361">
        <v>1.0</v>
      </c>
      <c r="L46" s="362">
        <v>0.0</v>
      </c>
      <c r="M46" s="363">
        <v>2319819.0</v>
      </c>
      <c r="N46" s="364"/>
      <c r="O46" s="364"/>
      <c r="P46" s="364"/>
      <c r="Q46" s="365">
        <f t="shared" si="1"/>
        <v>2319819</v>
      </c>
      <c r="R46" s="366">
        <v>2319819.0</v>
      </c>
      <c r="S46" s="311"/>
      <c r="T46" s="367"/>
      <c r="U46" s="367"/>
      <c r="V46" s="367"/>
      <c r="W46" s="367"/>
      <c r="X46" s="367"/>
      <c r="Y46" s="367"/>
      <c r="Z46" s="367"/>
      <c r="AA46" s="367"/>
      <c r="AB46" s="367"/>
      <c r="AC46" s="367"/>
      <c r="AD46" s="311"/>
      <c r="AE46" s="311"/>
      <c r="AF46" s="311"/>
      <c r="AG46" s="311"/>
      <c r="AH46" s="311"/>
      <c r="AI46" s="311"/>
      <c r="AJ46" s="311"/>
      <c r="AK46" s="311"/>
      <c r="AL46" s="311"/>
    </row>
    <row r="47">
      <c r="A47" s="311"/>
      <c r="B47" s="342">
        <v>31.0</v>
      </c>
      <c r="C47" s="343" t="s">
        <v>993</v>
      </c>
      <c r="D47" s="344" t="s">
        <v>855</v>
      </c>
      <c r="E47" s="343" t="s">
        <v>346</v>
      </c>
      <c r="F47" s="343" t="s">
        <v>351</v>
      </c>
      <c r="G47" s="343" t="s">
        <v>854</v>
      </c>
      <c r="H47" s="343" t="s">
        <v>753</v>
      </c>
      <c r="I47" s="343">
        <v>22.23</v>
      </c>
      <c r="J47" s="348">
        <v>72.0252</v>
      </c>
      <c r="K47" s="349">
        <v>1.0</v>
      </c>
      <c r="L47" s="370">
        <v>0.0</v>
      </c>
      <c r="M47" s="351">
        <v>2792792.0</v>
      </c>
      <c r="N47" s="352"/>
      <c r="O47" s="352"/>
      <c r="P47" s="352"/>
      <c r="Q47" s="353">
        <f t="shared" si="1"/>
        <v>2792792</v>
      </c>
      <c r="R47" s="354">
        <v>2792792.0</v>
      </c>
      <c r="S47" s="311"/>
      <c r="T47" s="355"/>
      <c r="U47" s="355"/>
      <c r="V47" s="355"/>
      <c r="W47" s="355"/>
      <c r="X47" s="355"/>
      <c r="Y47" s="355"/>
      <c r="Z47" s="355"/>
      <c r="AA47" s="355"/>
      <c r="AB47" s="355"/>
      <c r="AC47" s="355"/>
      <c r="AD47" s="311"/>
      <c r="AE47" s="311"/>
      <c r="AF47" s="311"/>
      <c r="AG47" s="311"/>
      <c r="AH47" s="311"/>
      <c r="AI47" s="311"/>
      <c r="AJ47" s="311"/>
      <c r="AK47" s="311"/>
      <c r="AL47" s="311"/>
    </row>
    <row r="48">
      <c r="A48" s="311"/>
      <c r="B48" s="356">
        <v>32.0</v>
      </c>
      <c r="C48" s="357" t="s">
        <v>993</v>
      </c>
      <c r="D48" s="358" t="s">
        <v>1519</v>
      </c>
      <c r="E48" s="357" t="s">
        <v>87</v>
      </c>
      <c r="F48" s="357" t="s">
        <v>351</v>
      </c>
      <c r="G48" s="357" t="s">
        <v>1257</v>
      </c>
      <c r="H48" s="357" t="s">
        <v>1258</v>
      </c>
      <c r="I48" s="357">
        <v>10.66</v>
      </c>
      <c r="J48" s="360">
        <v>34.5384</v>
      </c>
      <c r="K48" s="361">
        <v>1.0</v>
      </c>
      <c r="L48" s="362">
        <v>0.0</v>
      </c>
      <c r="M48" s="363">
        <v>1300000.0</v>
      </c>
      <c r="N48" s="364"/>
      <c r="O48" s="364"/>
      <c r="P48" s="364"/>
      <c r="Q48" s="365">
        <f t="shared" si="1"/>
        <v>1300000</v>
      </c>
      <c r="R48" s="366">
        <v>1300000.0</v>
      </c>
      <c r="S48" s="311"/>
      <c r="T48" s="367"/>
      <c r="U48" s="367"/>
      <c r="V48" s="367"/>
      <c r="W48" s="367"/>
      <c r="X48" s="367"/>
      <c r="Y48" s="367"/>
      <c r="Z48" s="367"/>
      <c r="AA48" s="367"/>
      <c r="AB48" s="367"/>
      <c r="AC48" s="367"/>
      <c r="AD48" s="311"/>
      <c r="AE48" s="311"/>
      <c r="AF48" s="311"/>
      <c r="AG48" s="311"/>
      <c r="AH48" s="311"/>
      <c r="AI48" s="311"/>
      <c r="AJ48" s="311"/>
      <c r="AK48" s="311"/>
      <c r="AL48" s="311"/>
    </row>
    <row r="49">
      <c r="A49" s="311"/>
      <c r="B49" s="342">
        <v>33.0</v>
      </c>
      <c r="C49" s="343" t="s">
        <v>993</v>
      </c>
      <c r="D49" s="344" t="s">
        <v>1527</v>
      </c>
      <c r="E49" s="343" t="s">
        <v>92</v>
      </c>
      <c r="F49" s="343" t="s">
        <v>351</v>
      </c>
      <c r="G49" s="343" t="s">
        <v>1286</v>
      </c>
      <c r="H49" s="343" t="s">
        <v>461</v>
      </c>
      <c r="I49" s="343">
        <v>0.21863</v>
      </c>
      <c r="J49" s="348">
        <v>0.7083611999999999</v>
      </c>
      <c r="K49" s="349">
        <v>1.0</v>
      </c>
      <c r="L49" s="370">
        <v>0.0</v>
      </c>
      <c r="M49" s="351">
        <v>2319819.0</v>
      </c>
      <c r="N49" s="352"/>
      <c r="O49" s="352"/>
      <c r="P49" s="352"/>
      <c r="Q49" s="353">
        <f t="shared" si="1"/>
        <v>2319819</v>
      </c>
      <c r="R49" s="354">
        <v>2319819.0</v>
      </c>
      <c r="S49" s="311"/>
      <c r="T49" s="355"/>
      <c r="U49" s="355"/>
      <c r="V49" s="355"/>
      <c r="W49" s="355"/>
      <c r="X49" s="355"/>
      <c r="Y49" s="355"/>
      <c r="Z49" s="355"/>
      <c r="AA49" s="355"/>
      <c r="AB49" s="355"/>
      <c r="AC49" s="355"/>
      <c r="AD49" s="311"/>
      <c r="AE49" s="311"/>
      <c r="AF49" s="311"/>
      <c r="AG49" s="311"/>
      <c r="AH49" s="311"/>
      <c r="AI49" s="311"/>
      <c r="AJ49" s="311"/>
      <c r="AK49" s="311"/>
      <c r="AL49" s="311"/>
    </row>
    <row r="50">
      <c r="A50" s="311"/>
      <c r="B50" s="356">
        <v>34.0</v>
      </c>
      <c r="C50" s="357" t="s">
        <v>993</v>
      </c>
      <c r="D50" s="358" t="s">
        <v>1067</v>
      </c>
      <c r="E50" s="357" t="s">
        <v>141</v>
      </c>
      <c r="F50" s="357" t="s">
        <v>351</v>
      </c>
      <c r="G50" s="357" t="s">
        <v>1066</v>
      </c>
      <c r="H50" s="357" t="s">
        <v>753</v>
      </c>
      <c r="I50" s="357">
        <v>3.76</v>
      </c>
      <c r="J50" s="360">
        <v>12.1824</v>
      </c>
      <c r="K50" s="361">
        <v>1.0</v>
      </c>
      <c r="L50" s="362">
        <v>0.0</v>
      </c>
      <c r="M50" s="363">
        <v>2792792.0</v>
      </c>
      <c r="N50" s="364"/>
      <c r="O50" s="364"/>
      <c r="P50" s="364"/>
      <c r="Q50" s="365">
        <f t="shared" si="1"/>
        <v>2792792</v>
      </c>
      <c r="R50" s="366">
        <v>2792792.0</v>
      </c>
      <c r="S50" s="311"/>
      <c r="T50" s="367"/>
      <c r="U50" s="367"/>
      <c r="V50" s="367"/>
      <c r="W50" s="367"/>
      <c r="X50" s="367"/>
      <c r="Y50" s="367"/>
      <c r="Z50" s="367"/>
      <c r="AA50" s="367"/>
      <c r="AB50" s="367"/>
      <c r="AC50" s="367"/>
      <c r="AD50" s="311"/>
      <c r="AE50" s="311"/>
      <c r="AF50" s="311"/>
      <c r="AG50" s="311"/>
      <c r="AH50" s="311"/>
      <c r="AI50" s="311"/>
      <c r="AJ50" s="311"/>
      <c r="AK50" s="311"/>
      <c r="AL50" s="311"/>
    </row>
    <row r="51">
      <c r="A51" s="311"/>
      <c r="B51" s="342">
        <v>35.0</v>
      </c>
      <c r="C51" s="343" t="s">
        <v>993</v>
      </c>
      <c r="D51" s="344" t="s">
        <v>548</v>
      </c>
      <c r="E51" s="343" t="s">
        <v>141</v>
      </c>
      <c r="F51" s="343" t="s">
        <v>351</v>
      </c>
      <c r="G51" s="343" t="s">
        <v>547</v>
      </c>
      <c r="H51" s="343" t="s">
        <v>461</v>
      </c>
      <c r="I51" s="343">
        <v>5.949999999999999</v>
      </c>
      <c r="J51" s="348">
        <v>19.278</v>
      </c>
      <c r="K51" s="349">
        <v>1.0</v>
      </c>
      <c r="L51" s="370">
        <v>0.0</v>
      </c>
      <c r="M51" s="351">
        <v>2319819.0</v>
      </c>
      <c r="N51" s="352"/>
      <c r="O51" s="352"/>
      <c r="P51" s="352"/>
      <c r="Q51" s="353">
        <f t="shared" si="1"/>
        <v>2319819</v>
      </c>
      <c r="R51" s="354">
        <v>2319819.0</v>
      </c>
      <c r="S51" s="311"/>
      <c r="T51" s="355"/>
      <c r="U51" s="355"/>
      <c r="V51" s="355"/>
      <c r="W51" s="355"/>
      <c r="X51" s="355"/>
      <c r="Y51" s="355"/>
      <c r="Z51" s="355"/>
      <c r="AA51" s="355"/>
      <c r="AB51" s="355"/>
      <c r="AC51" s="355"/>
      <c r="AD51" s="311"/>
      <c r="AE51" s="311"/>
      <c r="AF51" s="311"/>
      <c r="AG51" s="311"/>
      <c r="AH51" s="311"/>
      <c r="AI51" s="311"/>
      <c r="AJ51" s="311"/>
      <c r="AK51" s="311"/>
      <c r="AL51" s="311"/>
    </row>
    <row r="52">
      <c r="A52" s="311"/>
      <c r="B52" s="356">
        <v>36.0</v>
      </c>
      <c r="C52" s="357" t="s">
        <v>993</v>
      </c>
      <c r="D52" s="358" t="s">
        <v>1550</v>
      </c>
      <c r="E52" s="357" t="s">
        <v>87</v>
      </c>
      <c r="F52" s="357" t="s">
        <v>351</v>
      </c>
      <c r="G52" s="357" t="s">
        <v>1357</v>
      </c>
      <c r="H52" s="357" t="s">
        <v>1258</v>
      </c>
      <c r="I52" s="357">
        <v>35.04</v>
      </c>
      <c r="J52" s="360">
        <v>113.5296</v>
      </c>
      <c r="K52" s="361">
        <v>1.0</v>
      </c>
      <c r="L52" s="362">
        <v>0.0</v>
      </c>
      <c r="M52" s="363">
        <v>1300000.0</v>
      </c>
      <c r="N52" s="364"/>
      <c r="O52" s="364"/>
      <c r="P52" s="364"/>
      <c r="Q52" s="365">
        <f t="shared" si="1"/>
        <v>1300000</v>
      </c>
      <c r="R52" s="366">
        <v>1300000.0</v>
      </c>
      <c r="S52" s="311"/>
      <c r="T52" s="367"/>
      <c r="U52" s="367"/>
      <c r="V52" s="367"/>
      <c r="W52" s="367"/>
      <c r="X52" s="367"/>
      <c r="Y52" s="367"/>
      <c r="Z52" s="367"/>
      <c r="AA52" s="367"/>
      <c r="AB52" s="367"/>
      <c r="AC52" s="367"/>
      <c r="AD52" s="311"/>
      <c r="AE52" s="311"/>
      <c r="AF52" s="311"/>
      <c r="AG52" s="311"/>
      <c r="AH52" s="311"/>
      <c r="AI52" s="311"/>
      <c r="AJ52" s="311"/>
      <c r="AK52" s="311"/>
      <c r="AL52" s="311"/>
    </row>
    <row r="53">
      <c r="A53" s="311"/>
      <c r="B53" s="342">
        <v>37.0</v>
      </c>
      <c r="C53" s="343" t="s">
        <v>993</v>
      </c>
      <c r="D53" s="344" t="s">
        <v>1367</v>
      </c>
      <c r="E53" s="343" t="s">
        <v>346</v>
      </c>
      <c r="F53" s="343" t="s">
        <v>351</v>
      </c>
      <c r="G53" s="343" t="s">
        <v>1366</v>
      </c>
      <c r="H53" s="343" t="s">
        <v>753</v>
      </c>
      <c r="I53" s="343">
        <v>54.01000000000001</v>
      </c>
      <c r="J53" s="348">
        <v>174.99240000000003</v>
      </c>
      <c r="K53" s="349">
        <v>1.0</v>
      </c>
      <c r="L53" s="370">
        <v>0.0</v>
      </c>
      <c r="M53" s="351">
        <v>2792792.0</v>
      </c>
      <c r="N53" s="352"/>
      <c r="O53" s="352"/>
      <c r="P53" s="352"/>
      <c r="Q53" s="353">
        <f t="shared" si="1"/>
        <v>2792792</v>
      </c>
      <c r="R53" s="354">
        <v>2792792.0</v>
      </c>
      <c r="S53" s="311"/>
      <c r="T53" s="355"/>
      <c r="U53" s="355"/>
      <c r="V53" s="355"/>
      <c r="W53" s="355"/>
      <c r="X53" s="355"/>
      <c r="Y53" s="355"/>
      <c r="Z53" s="355"/>
      <c r="AA53" s="355"/>
      <c r="AB53" s="355"/>
      <c r="AC53" s="355"/>
      <c r="AD53" s="311"/>
      <c r="AE53" s="311"/>
      <c r="AF53" s="311"/>
      <c r="AG53" s="311"/>
      <c r="AH53" s="311"/>
      <c r="AI53" s="311"/>
      <c r="AJ53" s="311"/>
      <c r="AK53" s="311"/>
      <c r="AL53" s="311"/>
    </row>
    <row r="54">
      <c r="A54" s="311"/>
      <c r="B54" s="356">
        <v>38.0</v>
      </c>
      <c r="C54" s="357" t="s">
        <v>993</v>
      </c>
      <c r="D54" s="358" t="s">
        <v>1572</v>
      </c>
      <c r="E54" s="357" t="s">
        <v>87</v>
      </c>
      <c r="F54" s="357" t="s">
        <v>351</v>
      </c>
      <c r="G54" s="357" t="s">
        <v>1406</v>
      </c>
      <c r="H54" s="357" t="s">
        <v>1258</v>
      </c>
      <c r="I54" s="357">
        <v>1.25055</v>
      </c>
      <c r="J54" s="360">
        <v>4.051782</v>
      </c>
      <c r="K54" s="361">
        <v>1.0</v>
      </c>
      <c r="L54" s="362">
        <v>0.0</v>
      </c>
      <c r="M54" s="363">
        <v>1300000.0</v>
      </c>
      <c r="N54" s="364"/>
      <c r="O54" s="364"/>
      <c r="P54" s="364"/>
      <c r="Q54" s="365">
        <f t="shared" si="1"/>
        <v>1300000</v>
      </c>
      <c r="R54" s="366">
        <v>1300000.0</v>
      </c>
      <c r="S54" s="311"/>
      <c r="T54" s="367"/>
      <c r="U54" s="367"/>
      <c r="V54" s="367"/>
      <c r="W54" s="367"/>
      <c r="X54" s="367"/>
      <c r="Y54" s="367"/>
      <c r="Z54" s="367"/>
      <c r="AA54" s="367"/>
      <c r="AB54" s="367"/>
      <c r="AC54" s="367"/>
      <c r="AD54" s="311"/>
      <c r="AE54" s="311"/>
      <c r="AF54" s="311"/>
      <c r="AG54" s="311"/>
      <c r="AH54" s="311"/>
      <c r="AI54" s="311"/>
      <c r="AJ54" s="311"/>
      <c r="AK54" s="311"/>
      <c r="AL54" s="311"/>
    </row>
    <row r="55">
      <c r="A55" s="311"/>
      <c r="B55" s="342">
        <v>39.0</v>
      </c>
      <c r="C55" s="343" t="s">
        <v>993</v>
      </c>
      <c r="D55" s="344" t="s">
        <v>1576</v>
      </c>
      <c r="E55" s="343" t="s">
        <v>87</v>
      </c>
      <c r="F55" s="343" t="s">
        <v>351</v>
      </c>
      <c r="G55" s="343" t="s">
        <v>1435</v>
      </c>
      <c r="H55" s="343" t="s">
        <v>1258</v>
      </c>
      <c r="I55" s="343">
        <v>15.54</v>
      </c>
      <c r="J55" s="348">
        <v>50.3496</v>
      </c>
      <c r="K55" s="349">
        <v>1.0</v>
      </c>
      <c r="L55" s="370">
        <v>0.0</v>
      </c>
      <c r="M55" s="351">
        <v>1300000.0</v>
      </c>
      <c r="N55" s="352"/>
      <c r="O55" s="352"/>
      <c r="P55" s="352"/>
      <c r="Q55" s="353">
        <f t="shared" si="1"/>
        <v>1300000</v>
      </c>
      <c r="R55" s="354">
        <v>1300000.0</v>
      </c>
      <c r="S55" s="311"/>
      <c r="T55" s="355"/>
      <c r="U55" s="355"/>
      <c r="V55" s="355"/>
      <c r="W55" s="355"/>
      <c r="X55" s="355"/>
      <c r="Y55" s="355"/>
      <c r="Z55" s="355"/>
      <c r="AA55" s="355"/>
      <c r="AB55" s="355"/>
      <c r="AC55" s="355"/>
      <c r="AD55" s="311"/>
      <c r="AE55" s="311"/>
      <c r="AF55" s="311"/>
      <c r="AG55" s="311"/>
      <c r="AH55" s="311"/>
      <c r="AI55" s="311"/>
      <c r="AJ55" s="311"/>
      <c r="AK55" s="311"/>
      <c r="AL55" s="311"/>
    </row>
    <row r="56">
      <c r="A56" s="311"/>
      <c r="B56" s="356">
        <v>40.0</v>
      </c>
      <c r="C56" s="357" t="s">
        <v>993</v>
      </c>
      <c r="D56" s="358" t="s">
        <v>1578</v>
      </c>
      <c r="E56" s="357" t="s">
        <v>87</v>
      </c>
      <c r="F56" s="357" t="s">
        <v>351</v>
      </c>
      <c r="G56" s="357" t="s">
        <v>1463</v>
      </c>
      <c r="H56" s="357" t="s">
        <v>1258</v>
      </c>
      <c r="I56" s="357">
        <v>34.48</v>
      </c>
      <c r="J56" s="360">
        <v>111.7152</v>
      </c>
      <c r="K56" s="361">
        <v>1.0</v>
      </c>
      <c r="L56" s="362">
        <v>0.0</v>
      </c>
      <c r="M56" s="363">
        <v>1300000.0</v>
      </c>
      <c r="N56" s="364"/>
      <c r="O56" s="364"/>
      <c r="P56" s="364"/>
      <c r="Q56" s="365">
        <f t="shared" si="1"/>
        <v>1300000</v>
      </c>
      <c r="R56" s="366">
        <v>1300000.0</v>
      </c>
      <c r="S56" s="311"/>
      <c r="T56" s="367"/>
      <c r="U56" s="367"/>
      <c r="V56" s="367"/>
      <c r="W56" s="367"/>
      <c r="X56" s="367"/>
      <c r="Y56" s="367"/>
      <c r="Z56" s="367"/>
      <c r="AA56" s="367"/>
      <c r="AB56" s="367"/>
      <c r="AC56" s="367"/>
      <c r="AD56" s="311"/>
      <c r="AE56" s="311"/>
      <c r="AF56" s="311"/>
      <c r="AG56" s="311"/>
      <c r="AH56" s="311"/>
      <c r="AI56" s="311"/>
      <c r="AJ56" s="311"/>
      <c r="AK56" s="311"/>
      <c r="AL56" s="311"/>
    </row>
    <row r="57">
      <c r="A57" s="311"/>
      <c r="B57" s="342">
        <v>41.0</v>
      </c>
      <c r="C57" s="343" t="s">
        <v>993</v>
      </c>
      <c r="D57" s="344" t="s">
        <v>1586</v>
      </c>
      <c r="E57" s="343" t="s">
        <v>87</v>
      </c>
      <c r="F57" s="343" t="s">
        <v>351</v>
      </c>
      <c r="G57" s="343" t="s">
        <v>1509</v>
      </c>
      <c r="H57" s="343" t="s">
        <v>1258</v>
      </c>
      <c r="I57" s="343">
        <v>6.89</v>
      </c>
      <c r="J57" s="348">
        <v>22.3236</v>
      </c>
      <c r="K57" s="349">
        <v>1.0</v>
      </c>
      <c r="L57" s="370">
        <v>0.0</v>
      </c>
      <c r="M57" s="351">
        <v>1300000.0</v>
      </c>
      <c r="N57" s="352"/>
      <c r="O57" s="352"/>
      <c r="P57" s="352"/>
      <c r="Q57" s="353">
        <f t="shared" si="1"/>
        <v>1300000</v>
      </c>
      <c r="R57" s="354">
        <v>1300000.0</v>
      </c>
      <c r="S57" s="311"/>
      <c r="T57" s="355"/>
      <c r="U57" s="355"/>
      <c r="V57" s="355"/>
      <c r="W57" s="355"/>
      <c r="X57" s="355"/>
      <c r="Y57" s="355"/>
      <c r="Z57" s="355"/>
      <c r="AA57" s="355"/>
      <c r="AB57" s="355"/>
      <c r="AC57" s="355"/>
      <c r="AD57" s="311"/>
      <c r="AE57" s="311"/>
      <c r="AF57" s="311"/>
      <c r="AG57" s="311"/>
      <c r="AH57" s="311"/>
      <c r="AI57" s="311"/>
      <c r="AJ57" s="311"/>
      <c r="AK57" s="311"/>
      <c r="AL57" s="311"/>
    </row>
    <row r="58">
      <c r="A58" s="311"/>
      <c r="B58" s="356">
        <v>42.0</v>
      </c>
      <c r="C58" s="357" t="s">
        <v>993</v>
      </c>
      <c r="D58" s="358" t="s">
        <v>1274</v>
      </c>
      <c r="E58" s="357" t="s">
        <v>346</v>
      </c>
      <c r="F58" s="357" t="s">
        <v>351</v>
      </c>
      <c r="G58" s="357" t="s">
        <v>1273</v>
      </c>
      <c r="H58" s="357" t="s">
        <v>753</v>
      </c>
      <c r="I58" s="357">
        <v>34.95</v>
      </c>
      <c r="J58" s="360">
        <v>113.23800000000001</v>
      </c>
      <c r="K58" s="361">
        <v>1.0</v>
      </c>
      <c r="L58" s="362">
        <v>0.0</v>
      </c>
      <c r="M58" s="363">
        <v>2792792.0</v>
      </c>
      <c r="N58" s="364"/>
      <c r="O58" s="364"/>
      <c r="P58" s="364"/>
      <c r="Q58" s="365">
        <f t="shared" si="1"/>
        <v>2792792</v>
      </c>
      <c r="R58" s="366">
        <v>2792792.0</v>
      </c>
      <c r="S58" s="311"/>
      <c r="T58" s="367"/>
      <c r="U58" s="367"/>
      <c r="V58" s="367"/>
      <c r="W58" s="367"/>
      <c r="X58" s="367"/>
      <c r="Y58" s="367"/>
      <c r="Z58" s="367"/>
      <c r="AA58" s="367"/>
      <c r="AB58" s="367"/>
      <c r="AC58" s="367"/>
      <c r="AD58" s="311"/>
      <c r="AE58" s="311"/>
      <c r="AF58" s="311"/>
      <c r="AG58" s="311"/>
      <c r="AH58" s="311"/>
      <c r="AI58" s="311"/>
      <c r="AJ58" s="311"/>
      <c r="AK58" s="311"/>
      <c r="AL58" s="311"/>
    </row>
    <row r="59">
      <c r="A59" s="311"/>
      <c r="B59" s="342">
        <v>43.0</v>
      </c>
      <c r="C59" s="343" t="s">
        <v>993</v>
      </c>
      <c r="D59" s="344" t="s">
        <v>1251</v>
      </c>
      <c r="E59" s="343" t="s">
        <v>346</v>
      </c>
      <c r="F59" s="343" t="s">
        <v>351</v>
      </c>
      <c r="G59" s="343" t="s">
        <v>1250</v>
      </c>
      <c r="H59" s="343" t="s">
        <v>753</v>
      </c>
      <c r="I59" s="343">
        <v>29.05</v>
      </c>
      <c r="J59" s="348">
        <v>94.122</v>
      </c>
      <c r="K59" s="349">
        <v>1.0</v>
      </c>
      <c r="L59" s="370">
        <v>0.0</v>
      </c>
      <c r="M59" s="351">
        <v>2792792.0</v>
      </c>
      <c r="N59" s="352"/>
      <c r="O59" s="352"/>
      <c r="P59" s="352"/>
      <c r="Q59" s="353">
        <f t="shared" si="1"/>
        <v>2792792</v>
      </c>
      <c r="R59" s="354">
        <v>2792792.0</v>
      </c>
      <c r="S59" s="311"/>
      <c r="T59" s="355"/>
      <c r="U59" s="355"/>
      <c r="V59" s="355"/>
      <c r="W59" s="355"/>
      <c r="X59" s="355"/>
      <c r="Y59" s="355"/>
      <c r="Z59" s="355"/>
      <c r="AA59" s="355"/>
      <c r="AB59" s="355"/>
      <c r="AC59" s="355"/>
      <c r="AD59" s="311"/>
      <c r="AE59" s="311"/>
      <c r="AF59" s="311"/>
      <c r="AG59" s="311"/>
      <c r="AH59" s="311"/>
      <c r="AI59" s="311"/>
      <c r="AJ59" s="311"/>
      <c r="AK59" s="311"/>
      <c r="AL59" s="311"/>
    </row>
    <row r="60">
      <c r="A60" s="311"/>
      <c r="B60" s="356">
        <v>44.0</v>
      </c>
      <c r="C60" s="357" t="s">
        <v>993</v>
      </c>
      <c r="D60" s="358" t="s">
        <v>1265</v>
      </c>
      <c r="E60" s="357" t="s">
        <v>346</v>
      </c>
      <c r="F60" s="357" t="s">
        <v>351</v>
      </c>
      <c r="G60" s="357" t="s">
        <v>1264</v>
      </c>
      <c r="H60" s="357" t="s">
        <v>753</v>
      </c>
      <c r="I60" s="357">
        <v>18.3</v>
      </c>
      <c r="J60" s="360">
        <v>59.29200000000001</v>
      </c>
      <c r="K60" s="361">
        <v>1.0</v>
      </c>
      <c r="L60" s="362">
        <v>0.0</v>
      </c>
      <c r="M60" s="363">
        <v>2792792.0</v>
      </c>
      <c r="N60" s="364"/>
      <c r="O60" s="364"/>
      <c r="P60" s="364"/>
      <c r="Q60" s="365">
        <f t="shared" si="1"/>
        <v>2792792</v>
      </c>
      <c r="R60" s="366">
        <v>2792792.0</v>
      </c>
      <c r="S60" s="311"/>
      <c r="T60" s="367"/>
      <c r="U60" s="367"/>
      <c r="V60" s="367"/>
      <c r="W60" s="367"/>
      <c r="X60" s="367"/>
      <c r="Y60" s="367"/>
      <c r="Z60" s="367"/>
      <c r="AA60" s="367"/>
      <c r="AB60" s="367"/>
      <c r="AC60" s="367"/>
      <c r="AD60" s="311"/>
      <c r="AE60" s="311"/>
      <c r="AF60" s="311"/>
      <c r="AG60" s="311"/>
      <c r="AH60" s="311"/>
      <c r="AI60" s="311"/>
      <c r="AJ60" s="311"/>
      <c r="AK60" s="311"/>
      <c r="AL60" s="311"/>
    </row>
    <row r="61">
      <c r="A61" s="311"/>
      <c r="B61" s="342">
        <v>45.0</v>
      </c>
      <c r="C61" s="343" t="s">
        <v>993</v>
      </c>
      <c r="D61" s="344" t="s">
        <v>1261</v>
      </c>
      <c r="E61" s="343" t="s">
        <v>346</v>
      </c>
      <c r="F61" s="343" t="s">
        <v>351</v>
      </c>
      <c r="G61" s="343" t="s">
        <v>1259</v>
      </c>
      <c r="H61" s="343" t="s">
        <v>753</v>
      </c>
      <c r="I61" s="343">
        <v>20.75</v>
      </c>
      <c r="J61" s="348">
        <v>67.23</v>
      </c>
      <c r="K61" s="349">
        <v>0.9942</v>
      </c>
      <c r="L61" s="370">
        <v>0.0</v>
      </c>
      <c r="M61" s="351">
        <v>2792792.0</v>
      </c>
      <c r="N61" s="352"/>
      <c r="O61" s="352"/>
      <c r="P61" s="352"/>
      <c r="Q61" s="353">
        <f t="shared" si="1"/>
        <v>2792792</v>
      </c>
      <c r="R61" s="354">
        <v>2792792.0</v>
      </c>
      <c r="S61" s="311"/>
      <c r="T61" s="355"/>
      <c r="U61" s="355"/>
      <c r="V61" s="355"/>
      <c r="W61" s="355"/>
      <c r="X61" s="355"/>
      <c r="Y61" s="355"/>
      <c r="Z61" s="355"/>
      <c r="AA61" s="355"/>
      <c r="AB61" s="355"/>
      <c r="AC61" s="355"/>
      <c r="AD61" s="311"/>
      <c r="AE61" s="311"/>
      <c r="AF61" s="311"/>
      <c r="AG61" s="311"/>
      <c r="AH61" s="311"/>
      <c r="AI61" s="311"/>
      <c r="AJ61" s="311"/>
      <c r="AK61" s="311"/>
      <c r="AL61" s="311"/>
    </row>
    <row r="62">
      <c r="A62" s="311"/>
      <c r="B62" s="356">
        <v>46.0</v>
      </c>
      <c r="C62" s="357" t="s">
        <v>993</v>
      </c>
      <c r="D62" s="358" t="s">
        <v>1636</v>
      </c>
      <c r="E62" s="357" t="s">
        <v>87</v>
      </c>
      <c r="F62" s="357" t="s">
        <v>351</v>
      </c>
      <c r="G62" s="357" t="s">
        <v>1638</v>
      </c>
      <c r="H62" s="357" t="s">
        <v>1258</v>
      </c>
      <c r="I62" s="357">
        <v>1.59993</v>
      </c>
      <c r="J62" s="360">
        <v>5.183773199999999</v>
      </c>
      <c r="K62" s="361">
        <v>1.0</v>
      </c>
      <c r="L62" s="362">
        <v>0.0</v>
      </c>
      <c r="M62" s="363">
        <v>1300000.0</v>
      </c>
      <c r="N62" s="364"/>
      <c r="O62" s="364"/>
      <c r="P62" s="364"/>
      <c r="Q62" s="365">
        <f t="shared" si="1"/>
        <v>1300000</v>
      </c>
      <c r="R62" s="366">
        <v>1300000.0</v>
      </c>
      <c r="S62" s="311"/>
      <c r="T62" s="367"/>
      <c r="U62" s="367"/>
      <c r="V62" s="367"/>
      <c r="W62" s="367"/>
      <c r="X62" s="367"/>
      <c r="Y62" s="367"/>
      <c r="Z62" s="367"/>
      <c r="AA62" s="367"/>
      <c r="AB62" s="367"/>
      <c r="AC62" s="367"/>
      <c r="AD62" s="311"/>
      <c r="AE62" s="311"/>
      <c r="AF62" s="311"/>
      <c r="AG62" s="311"/>
      <c r="AH62" s="311"/>
      <c r="AI62" s="311"/>
      <c r="AJ62" s="311"/>
      <c r="AK62" s="311"/>
      <c r="AL62" s="311"/>
    </row>
    <row r="63">
      <c r="A63" s="311"/>
      <c r="B63" s="342">
        <v>47.0</v>
      </c>
      <c r="C63" s="343" t="s">
        <v>993</v>
      </c>
      <c r="D63" s="344" t="s">
        <v>672</v>
      </c>
      <c r="E63" s="343" t="s">
        <v>208</v>
      </c>
      <c r="F63" s="343" t="s">
        <v>351</v>
      </c>
      <c r="G63" s="343" t="s">
        <v>671</v>
      </c>
      <c r="H63" s="343" t="s">
        <v>461</v>
      </c>
      <c r="I63" s="343">
        <v>17.55</v>
      </c>
      <c r="J63" s="348">
        <v>56.86200000000001</v>
      </c>
      <c r="K63" s="349">
        <v>1.0</v>
      </c>
      <c r="L63" s="370">
        <v>0.0</v>
      </c>
      <c r="M63" s="351">
        <v>2319819.0</v>
      </c>
      <c r="N63" s="352"/>
      <c r="O63" s="352"/>
      <c r="P63" s="352"/>
      <c r="Q63" s="353">
        <f t="shared" si="1"/>
        <v>2319819</v>
      </c>
      <c r="R63" s="354">
        <v>2319819.0</v>
      </c>
      <c r="S63" s="311"/>
      <c r="T63" s="355"/>
      <c r="U63" s="355"/>
      <c r="V63" s="355"/>
      <c r="W63" s="355"/>
      <c r="X63" s="355"/>
      <c r="Y63" s="355"/>
      <c r="Z63" s="355"/>
      <c r="AA63" s="355"/>
      <c r="AB63" s="355"/>
      <c r="AC63" s="355"/>
      <c r="AD63" s="311"/>
      <c r="AE63" s="311"/>
      <c r="AF63" s="311"/>
      <c r="AG63" s="311"/>
      <c r="AH63" s="311"/>
      <c r="AI63" s="311"/>
      <c r="AJ63" s="311"/>
      <c r="AK63" s="311"/>
      <c r="AL63" s="311"/>
    </row>
    <row r="64">
      <c r="A64" s="311"/>
      <c r="B64" s="356">
        <v>48.0</v>
      </c>
      <c r="C64" s="357" t="s">
        <v>993</v>
      </c>
      <c r="D64" s="358" t="s">
        <v>1620</v>
      </c>
      <c r="E64" s="357" t="s">
        <v>87</v>
      </c>
      <c r="F64" s="357" t="s">
        <v>351</v>
      </c>
      <c r="G64" s="357" t="s">
        <v>1619</v>
      </c>
      <c r="H64" s="357" t="s">
        <v>1258</v>
      </c>
      <c r="I64" s="357">
        <v>1.14912</v>
      </c>
      <c r="J64" s="360">
        <v>3.7231488</v>
      </c>
      <c r="K64" s="361">
        <v>1.0</v>
      </c>
      <c r="L64" s="362">
        <v>0.0</v>
      </c>
      <c r="M64" s="363">
        <v>1300000.0</v>
      </c>
      <c r="N64" s="364"/>
      <c r="O64" s="364"/>
      <c r="P64" s="364"/>
      <c r="Q64" s="365">
        <f t="shared" si="1"/>
        <v>1300000</v>
      </c>
      <c r="R64" s="366">
        <v>1300000.0</v>
      </c>
      <c r="S64" s="311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11"/>
      <c r="AE64" s="311"/>
      <c r="AF64" s="311"/>
      <c r="AG64" s="311"/>
      <c r="AH64" s="311"/>
      <c r="AI64" s="311"/>
      <c r="AJ64" s="311"/>
      <c r="AK64" s="311"/>
      <c r="AL64" s="311"/>
    </row>
    <row r="65">
      <c r="A65" s="311"/>
      <c r="B65" s="342">
        <v>49.0</v>
      </c>
      <c r="C65" s="343" t="s">
        <v>993</v>
      </c>
      <c r="D65" s="344" t="s">
        <v>1659</v>
      </c>
      <c r="E65" s="343" t="s">
        <v>87</v>
      </c>
      <c r="F65" s="343" t="s">
        <v>351</v>
      </c>
      <c r="G65" s="343" t="s">
        <v>1660</v>
      </c>
      <c r="H65" s="343" t="s">
        <v>1258</v>
      </c>
      <c r="I65" s="343">
        <v>1.01572</v>
      </c>
      <c r="J65" s="348">
        <v>3.2909327999999998</v>
      </c>
      <c r="K65" s="349">
        <v>1.0</v>
      </c>
      <c r="L65" s="370">
        <v>0.0</v>
      </c>
      <c r="M65" s="351">
        <v>1300000.0</v>
      </c>
      <c r="N65" s="352"/>
      <c r="O65" s="352"/>
      <c r="P65" s="352"/>
      <c r="Q65" s="353">
        <f t="shared" si="1"/>
        <v>1300000</v>
      </c>
      <c r="R65" s="354">
        <v>1300000.0</v>
      </c>
      <c r="S65" s="311"/>
      <c r="T65" s="355"/>
      <c r="U65" s="355"/>
      <c r="V65" s="355"/>
      <c r="W65" s="355"/>
      <c r="X65" s="355"/>
      <c r="Y65" s="355"/>
      <c r="Z65" s="355"/>
      <c r="AA65" s="355"/>
      <c r="AB65" s="355"/>
      <c r="AC65" s="355"/>
      <c r="AD65" s="311"/>
      <c r="AE65" s="311"/>
      <c r="AF65" s="311"/>
      <c r="AG65" s="311"/>
      <c r="AH65" s="311"/>
      <c r="AI65" s="311"/>
      <c r="AJ65" s="311"/>
      <c r="AK65" s="311"/>
      <c r="AL65" s="311"/>
    </row>
    <row r="66">
      <c r="A66" s="311"/>
      <c r="B66" s="356">
        <v>50.0</v>
      </c>
      <c r="C66" s="357" t="s">
        <v>993</v>
      </c>
      <c r="D66" s="358" t="s">
        <v>1670</v>
      </c>
      <c r="E66" s="357" t="s">
        <v>87</v>
      </c>
      <c r="F66" s="357" t="s">
        <v>351</v>
      </c>
      <c r="G66" s="357" t="s">
        <v>1673</v>
      </c>
      <c r="H66" s="357" t="s">
        <v>1258</v>
      </c>
      <c r="I66" s="357">
        <v>1.22163</v>
      </c>
      <c r="J66" s="360">
        <v>3.9580812</v>
      </c>
      <c r="K66" s="361">
        <v>1.0</v>
      </c>
      <c r="L66" s="362">
        <v>0.0</v>
      </c>
      <c r="M66" s="363">
        <v>1300000.0</v>
      </c>
      <c r="N66" s="364"/>
      <c r="O66" s="364"/>
      <c r="P66" s="364"/>
      <c r="Q66" s="365">
        <f t="shared" si="1"/>
        <v>1300000</v>
      </c>
      <c r="R66" s="366">
        <v>1300000.0</v>
      </c>
      <c r="S66" s="311"/>
      <c r="T66" s="367"/>
      <c r="U66" s="367"/>
      <c r="V66" s="367"/>
      <c r="W66" s="367"/>
      <c r="X66" s="367"/>
      <c r="Y66" s="367"/>
      <c r="Z66" s="367"/>
      <c r="AA66" s="367"/>
      <c r="AB66" s="367"/>
      <c r="AC66" s="367"/>
      <c r="AD66" s="311"/>
      <c r="AE66" s="311"/>
      <c r="AF66" s="311"/>
      <c r="AG66" s="311"/>
      <c r="AH66" s="311"/>
      <c r="AI66" s="311"/>
      <c r="AJ66" s="311"/>
      <c r="AK66" s="311"/>
      <c r="AL66" s="311"/>
    </row>
    <row r="67">
      <c r="A67" s="311"/>
      <c r="B67" s="342">
        <v>51.0</v>
      </c>
      <c r="C67" s="343" t="s">
        <v>993</v>
      </c>
      <c r="D67" s="344" t="s">
        <v>1678</v>
      </c>
      <c r="E67" s="343" t="s">
        <v>87</v>
      </c>
      <c r="F67" s="343" t="s">
        <v>351</v>
      </c>
      <c r="G67" s="343" t="s">
        <v>1681</v>
      </c>
      <c r="H67" s="343" t="s">
        <v>1258</v>
      </c>
      <c r="I67" s="343">
        <v>7.27</v>
      </c>
      <c r="J67" s="348">
        <v>23.5548</v>
      </c>
      <c r="K67" s="349">
        <v>1.0</v>
      </c>
      <c r="L67" s="370">
        <v>0.0</v>
      </c>
      <c r="M67" s="351">
        <v>1300000.0</v>
      </c>
      <c r="N67" s="352"/>
      <c r="O67" s="352"/>
      <c r="P67" s="352"/>
      <c r="Q67" s="353">
        <f t="shared" si="1"/>
        <v>1300000</v>
      </c>
      <c r="R67" s="354">
        <v>1300000.0</v>
      </c>
      <c r="S67" s="311"/>
      <c r="T67" s="355"/>
      <c r="U67" s="355"/>
      <c r="V67" s="355"/>
      <c r="W67" s="355"/>
      <c r="X67" s="355"/>
      <c r="Y67" s="355"/>
      <c r="Z67" s="355"/>
      <c r="AA67" s="355"/>
      <c r="AB67" s="355"/>
      <c r="AC67" s="355"/>
      <c r="AD67" s="311"/>
      <c r="AE67" s="311"/>
      <c r="AF67" s="311"/>
      <c r="AG67" s="311"/>
      <c r="AH67" s="311"/>
      <c r="AI67" s="311"/>
      <c r="AJ67" s="311"/>
      <c r="AK67" s="311"/>
      <c r="AL67" s="311"/>
    </row>
    <row r="68">
      <c r="A68" s="311"/>
      <c r="B68" s="356">
        <v>52.0</v>
      </c>
      <c r="C68" s="357" t="s">
        <v>993</v>
      </c>
      <c r="D68" s="358" t="s">
        <v>1689</v>
      </c>
      <c r="E68" s="357" t="s">
        <v>126</v>
      </c>
      <c r="F68" s="357" t="s">
        <v>351</v>
      </c>
      <c r="G68" s="357" t="s">
        <v>1691</v>
      </c>
      <c r="H68" s="357" t="s">
        <v>461</v>
      </c>
      <c r="I68" s="357">
        <v>4.23</v>
      </c>
      <c r="J68" s="360">
        <v>13.705200000000003</v>
      </c>
      <c r="K68" s="361">
        <v>1.0</v>
      </c>
      <c r="L68" s="362">
        <v>0.0</v>
      </c>
      <c r="M68" s="363">
        <v>2319819.0</v>
      </c>
      <c r="N68" s="364"/>
      <c r="O68" s="364"/>
      <c r="P68" s="364"/>
      <c r="Q68" s="365">
        <f t="shared" si="1"/>
        <v>2319819</v>
      </c>
      <c r="R68" s="366">
        <v>2319819.0</v>
      </c>
      <c r="S68" s="311"/>
      <c r="T68" s="367"/>
      <c r="U68" s="367"/>
      <c r="V68" s="367"/>
      <c r="W68" s="367"/>
      <c r="X68" s="367"/>
      <c r="Y68" s="367"/>
      <c r="Z68" s="367"/>
      <c r="AA68" s="367"/>
      <c r="AB68" s="367"/>
      <c r="AC68" s="367"/>
      <c r="AD68" s="311"/>
      <c r="AE68" s="311"/>
      <c r="AF68" s="311"/>
      <c r="AG68" s="311"/>
      <c r="AH68" s="311"/>
      <c r="AI68" s="311"/>
      <c r="AJ68" s="311"/>
      <c r="AK68" s="311"/>
      <c r="AL68" s="311"/>
    </row>
    <row r="69">
      <c r="A69" s="311"/>
      <c r="B69" s="342">
        <v>53.0</v>
      </c>
      <c r="C69" s="343" t="s">
        <v>993</v>
      </c>
      <c r="D69" s="344" t="s">
        <v>1701</v>
      </c>
      <c r="E69" s="343" t="s">
        <v>92</v>
      </c>
      <c r="F69" s="343" t="s">
        <v>351</v>
      </c>
      <c r="G69" s="343" t="s">
        <v>1704</v>
      </c>
      <c r="H69" s="343" t="s">
        <v>461</v>
      </c>
      <c r="I69" s="343">
        <v>0.23465</v>
      </c>
      <c r="J69" s="348">
        <v>0.7602659999999999</v>
      </c>
      <c r="K69" s="349">
        <v>1.0</v>
      </c>
      <c r="L69" s="370">
        <v>0.0</v>
      </c>
      <c r="M69" s="351">
        <v>2319819.0</v>
      </c>
      <c r="N69" s="352"/>
      <c r="O69" s="352"/>
      <c r="P69" s="352"/>
      <c r="Q69" s="353">
        <f t="shared" si="1"/>
        <v>2319819</v>
      </c>
      <c r="R69" s="354">
        <v>2319819.0</v>
      </c>
      <c r="S69" s="311"/>
      <c r="T69" s="355"/>
      <c r="U69" s="355"/>
      <c r="V69" s="355"/>
      <c r="W69" s="355"/>
      <c r="X69" s="355"/>
      <c r="Y69" s="355"/>
      <c r="Z69" s="355"/>
      <c r="AA69" s="355"/>
      <c r="AB69" s="355"/>
      <c r="AC69" s="355"/>
      <c r="AD69" s="311"/>
      <c r="AE69" s="311"/>
      <c r="AF69" s="311"/>
      <c r="AG69" s="311"/>
      <c r="AH69" s="311"/>
      <c r="AI69" s="311"/>
      <c r="AJ69" s="311"/>
      <c r="AK69" s="311"/>
      <c r="AL69" s="311"/>
    </row>
    <row r="70">
      <c r="A70" s="311"/>
      <c r="B70" s="356">
        <v>54.0</v>
      </c>
      <c r="C70" s="357" t="s">
        <v>993</v>
      </c>
      <c r="D70" s="358" t="s">
        <v>1714</v>
      </c>
      <c r="E70" s="357" t="s">
        <v>92</v>
      </c>
      <c r="F70" s="357" t="s">
        <v>351</v>
      </c>
      <c r="G70" s="357" t="s">
        <v>1717</v>
      </c>
      <c r="H70" s="357" t="s">
        <v>461</v>
      </c>
      <c r="I70" s="357">
        <v>0.75851</v>
      </c>
      <c r="J70" s="360">
        <v>2.4575724</v>
      </c>
      <c r="K70" s="361">
        <v>1.0</v>
      </c>
      <c r="L70" s="362">
        <v>0.0</v>
      </c>
      <c r="M70" s="363">
        <v>2319819.0</v>
      </c>
      <c r="N70" s="364"/>
      <c r="O70" s="364"/>
      <c r="P70" s="364"/>
      <c r="Q70" s="365">
        <f t="shared" si="1"/>
        <v>2319819</v>
      </c>
      <c r="R70" s="366">
        <v>2319819.0</v>
      </c>
      <c r="S70" s="311"/>
      <c r="T70" s="367"/>
      <c r="U70" s="367"/>
      <c r="V70" s="367"/>
      <c r="W70" s="367"/>
      <c r="X70" s="367"/>
      <c r="Y70" s="367"/>
      <c r="Z70" s="367"/>
      <c r="AA70" s="367"/>
      <c r="AB70" s="367"/>
      <c r="AC70" s="367"/>
      <c r="AD70" s="311"/>
      <c r="AE70" s="311"/>
      <c r="AF70" s="311"/>
      <c r="AG70" s="311"/>
      <c r="AH70" s="311"/>
      <c r="AI70" s="311"/>
      <c r="AJ70" s="311"/>
      <c r="AK70" s="311"/>
      <c r="AL70" s="311"/>
    </row>
    <row r="71">
      <c r="A71" s="311"/>
      <c r="B71" s="342">
        <v>55.0</v>
      </c>
      <c r="C71" s="343" t="s">
        <v>993</v>
      </c>
      <c r="D71" s="344" t="s">
        <v>1723</v>
      </c>
      <c r="E71" s="343" t="s">
        <v>92</v>
      </c>
      <c r="F71" s="343" t="s">
        <v>351</v>
      </c>
      <c r="G71" s="343" t="s">
        <v>1726</v>
      </c>
      <c r="H71" s="343" t="s">
        <v>461</v>
      </c>
      <c r="I71" s="343">
        <v>1.0131</v>
      </c>
      <c r="J71" s="348">
        <v>3.2824439999999995</v>
      </c>
      <c r="K71" s="349">
        <v>1.0</v>
      </c>
      <c r="L71" s="370">
        <v>0.0</v>
      </c>
      <c r="M71" s="351">
        <v>2319819.0</v>
      </c>
      <c r="N71" s="352"/>
      <c r="O71" s="352"/>
      <c r="P71" s="352"/>
      <c r="Q71" s="353">
        <f t="shared" si="1"/>
        <v>2319819</v>
      </c>
      <c r="R71" s="354">
        <v>2319819.0</v>
      </c>
      <c r="S71" s="311"/>
      <c r="T71" s="355"/>
      <c r="U71" s="355"/>
      <c r="V71" s="355"/>
      <c r="W71" s="355"/>
      <c r="X71" s="355"/>
      <c r="Y71" s="355"/>
      <c r="Z71" s="355"/>
      <c r="AA71" s="355"/>
      <c r="AB71" s="355"/>
      <c r="AC71" s="355"/>
      <c r="AD71" s="311"/>
      <c r="AE71" s="311"/>
      <c r="AF71" s="311"/>
      <c r="AG71" s="311"/>
      <c r="AH71" s="311"/>
      <c r="AI71" s="311"/>
      <c r="AJ71" s="311"/>
      <c r="AK71" s="311"/>
      <c r="AL71" s="311"/>
    </row>
    <row r="72">
      <c r="A72" s="311"/>
      <c r="B72" s="356">
        <v>56.0</v>
      </c>
      <c r="C72" s="357" t="s">
        <v>993</v>
      </c>
      <c r="D72" s="358" t="s">
        <v>852</v>
      </c>
      <c r="E72" s="357" t="s">
        <v>346</v>
      </c>
      <c r="F72" s="357" t="s">
        <v>351</v>
      </c>
      <c r="G72" s="357" t="s">
        <v>851</v>
      </c>
      <c r="H72" s="357" t="s">
        <v>753</v>
      </c>
      <c r="I72" s="357">
        <v>18.21</v>
      </c>
      <c r="J72" s="360">
        <v>59.0004</v>
      </c>
      <c r="K72" s="361">
        <v>1.0</v>
      </c>
      <c r="L72" s="362">
        <v>0.0</v>
      </c>
      <c r="M72" s="363">
        <v>2792792.0</v>
      </c>
      <c r="N72" s="364"/>
      <c r="O72" s="364"/>
      <c r="P72" s="364"/>
      <c r="Q72" s="365">
        <f t="shared" si="1"/>
        <v>2792792</v>
      </c>
      <c r="R72" s="366">
        <v>2792792.0</v>
      </c>
      <c r="S72" s="311"/>
      <c r="T72" s="367"/>
      <c r="U72" s="367"/>
      <c r="V72" s="367"/>
      <c r="W72" s="367"/>
      <c r="X72" s="367"/>
      <c r="Y72" s="367"/>
      <c r="Z72" s="367"/>
      <c r="AA72" s="367"/>
      <c r="AB72" s="367"/>
      <c r="AC72" s="367"/>
      <c r="AD72" s="311"/>
      <c r="AE72" s="311"/>
      <c r="AF72" s="311"/>
      <c r="AG72" s="311"/>
      <c r="AH72" s="311"/>
      <c r="AI72" s="311"/>
      <c r="AJ72" s="311"/>
      <c r="AK72" s="311"/>
      <c r="AL72" s="311"/>
    </row>
    <row r="73">
      <c r="A73" s="311"/>
      <c r="B73" s="342">
        <v>57.0</v>
      </c>
      <c r="C73" s="343" t="s">
        <v>993</v>
      </c>
      <c r="D73" s="344" t="s">
        <v>1001</v>
      </c>
      <c r="E73" s="343" t="s">
        <v>346</v>
      </c>
      <c r="F73" s="343" t="s">
        <v>351</v>
      </c>
      <c r="G73" s="343" t="s">
        <v>1000</v>
      </c>
      <c r="H73" s="343" t="s">
        <v>753</v>
      </c>
      <c r="I73" s="343">
        <v>29.22</v>
      </c>
      <c r="J73" s="348">
        <v>94.6728</v>
      </c>
      <c r="K73" s="349">
        <v>1.0</v>
      </c>
      <c r="L73" s="370">
        <v>0.0</v>
      </c>
      <c r="M73" s="351">
        <v>2792792.0</v>
      </c>
      <c r="N73" s="352"/>
      <c r="O73" s="352"/>
      <c r="P73" s="352"/>
      <c r="Q73" s="353">
        <f t="shared" si="1"/>
        <v>2792792</v>
      </c>
      <c r="R73" s="354">
        <v>2792792.0</v>
      </c>
      <c r="S73" s="311"/>
      <c r="T73" s="355"/>
      <c r="U73" s="355"/>
      <c r="V73" s="355"/>
      <c r="W73" s="355"/>
      <c r="X73" s="355"/>
      <c r="Y73" s="355"/>
      <c r="Z73" s="355"/>
      <c r="AA73" s="355"/>
      <c r="AB73" s="355"/>
      <c r="AC73" s="355"/>
      <c r="AD73" s="311"/>
      <c r="AE73" s="311"/>
      <c r="AF73" s="311"/>
      <c r="AG73" s="311"/>
      <c r="AH73" s="311"/>
      <c r="AI73" s="311"/>
      <c r="AJ73" s="311"/>
      <c r="AK73" s="311"/>
      <c r="AL73" s="311"/>
    </row>
    <row r="74">
      <c r="A74" s="311"/>
      <c r="B74" s="356">
        <v>58.0</v>
      </c>
      <c r="C74" s="357" t="s">
        <v>993</v>
      </c>
      <c r="D74" s="358" t="s">
        <v>1364</v>
      </c>
      <c r="E74" s="357" t="s">
        <v>346</v>
      </c>
      <c r="F74" s="357" t="s">
        <v>351</v>
      </c>
      <c r="G74" s="357" t="s">
        <v>1363</v>
      </c>
      <c r="H74" s="357" t="s">
        <v>753</v>
      </c>
      <c r="I74" s="357">
        <v>16.32</v>
      </c>
      <c r="J74" s="360">
        <v>52.8768</v>
      </c>
      <c r="K74" s="361">
        <v>1.0</v>
      </c>
      <c r="L74" s="362">
        <v>0.0</v>
      </c>
      <c r="M74" s="363">
        <v>2792792.0</v>
      </c>
      <c r="N74" s="364"/>
      <c r="O74" s="364"/>
      <c r="P74" s="364"/>
      <c r="Q74" s="365">
        <f t="shared" si="1"/>
        <v>2792792</v>
      </c>
      <c r="R74" s="366">
        <v>2792792.0</v>
      </c>
      <c r="S74" s="311"/>
      <c r="T74" s="367"/>
      <c r="U74" s="367"/>
      <c r="V74" s="367"/>
      <c r="W74" s="367"/>
      <c r="X74" s="367"/>
      <c r="Y74" s="367"/>
      <c r="Z74" s="367"/>
      <c r="AA74" s="367"/>
      <c r="AB74" s="367"/>
      <c r="AC74" s="367"/>
      <c r="AD74" s="311"/>
      <c r="AE74" s="311"/>
      <c r="AF74" s="311"/>
      <c r="AG74" s="311"/>
      <c r="AH74" s="311"/>
      <c r="AI74" s="311"/>
      <c r="AJ74" s="311"/>
      <c r="AK74" s="311"/>
      <c r="AL74" s="311"/>
    </row>
    <row r="75">
      <c r="A75" s="311"/>
      <c r="B75" s="342">
        <v>59.0</v>
      </c>
      <c r="C75" s="343" t="s">
        <v>993</v>
      </c>
      <c r="D75" s="344" t="s">
        <v>609</v>
      </c>
      <c r="E75" s="343" t="s">
        <v>346</v>
      </c>
      <c r="F75" s="343" t="s">
        <v>351</v>
      </c>
      <c r="G75" s="343" t="s">
        <v>608</v>
      </c>
      <c r="H75" s="343" t="s">
        <v>753</v>
      </c>
      <c r="I75" s="343">
        <v>6.15</v>
      </c>
      <c r="J75" s="348">
        <v>19.926000000000005</v>
      </c>
      <c r="K75" s="349">
        <v>1.0</v>
      </c>
      <c r="L75" s="370">
        <v>0.0</v>
      </c>
      <c r="M75" s="351">
        <v>2792792.0</v>
      </c>
      <c r="N75" s="352"/>
      <c r="O75" s="352"/>
      <c r="P75" s="352"/>
      <c r="Q75" s="353">
        <f t="shared" si="1"/>
        <v>2792792</v>
      </c>
      <c r="R75" s="354">
        <v>2792792.0</v>
      </c>
      <c r="S75" s="311"/>
      <c r="T75" s="355"/>
      <c r="U75" s="355"/>
      <c r="V75" s="355"/>
      <c r="W75" s="355"/>
      <c r="X75" s="355"/>
      <c r="Y75" s="355"/>
      <c r="Z75" s="355"/>
      <c r="AA75" s="355"/>
      <c r="AB75" s="355"/>
      <c r="AC75" s="355"/>
      <c r="AD75" s="311"/>
      <c r="AE75" s="311"/>
      <c r="AF75" s="311"/>
      <c r="AG75" s="311"/>
      <c r="AH75" s="311"/>
      <c r="AI75" s="311"/>
      <c r="AJ75" s="311"/>
      <c r="AK75" s="311"/>
      <c r="AL75" s="311"/>
    </row>
    <row r="76">
      <c r="A76" s="311"/>
      <c r="B76" s="356">
        <v>60.0</v>
      </c>
      <c r="C76" s="357" t="s">
        <v>993</v>
      </c>
      <c r="D76" s="358" t="s">
        <v>1784</v>
      </c>
      <c r="E76" s="357" t="s">
        <v>87</v>
      </c>
      <c r="F76" s="357" t="s">
        <v>351</v>
      </c>
      <c r="G76" s="357" t="s">
        <v>1788</v>
      </c>
      <c r="H76" s="357" t="s">
        <v>1258</v>
      </c>
      <c r="I76" s="357">
        <v>9.73083</v>
      </c>
      <c r="J76" s="360">
        <v>31.5278892</v>
      </c>
      <c r="K76" s="361">
        <v>1.0</v>
      </c>
      <c r="L76" s="362">
        <v>0.0</v>
      </c>
      <c r="M76" s="363">
        <v>1300000.0</v>
      </c>
      <c r="N76" s="364"/>
      <c r="O76" s="364"/>
      <c r="P76" s="364"/>
      <c r="Q76" s="365">
        <f t="shared" si="1"/>
        <v>1300000</v>
      </c>
      <c r="R76" s="366">
        <v>1300000.0</v>
      </c>
      <c r="S76" s="311"/>
      <c r="T76" s="367"/>
      <c r="U76" s="367"/>
      <c r="V76" s="367"/>
      <c r="W76" s="367"/>
      <c r="X76" s="367"/>
      <c r="Y76" s="367"/>
      <c r="Z76" s="367"/>
      <c r="AA76" s="367"/>
      <c r="AB76" s="367"/>
      <c r="AC76" s="367"/>
      <c r="AD76" s="311"/>
      <c r="AE76" s="311"/>
      <c r="AF76" s="311"/>
      <c r="AG76" s="311"/>
      <c r="AH76" s="311"/>
      <c r="AI76" s="311"/>
      <c r="AJ76" s="311"/>
      <c r="AK76" s="311"/>
      <c r="AL76" s="311"/>
    </row>
    <row r="77">
      <c r="A77" s="311"/>
      <c r="B77" s="342">
        <v>61.0</v>
      </c>
      <c r="C77" s="343" t="s">
        <v>993</v>
      </c>
      <c r="D77" s="344" t="s">
        <v>1800</v>
      </c>
      <c r="E77" s="343" t="s">
        <v>87</v>
      </c>
      <c r="F77" s="343" t="s">
        <v>351</v>
      </c>
      <c r="G77" s="343" t="s">
        <v>1801</v>
      </c>
      <c r="H77" s="343" t="s">
        <v>1258</v>
      </c>
      <c r="I77" s="343">
        <v>6.54</v>
      </c>
      <c r="J77" s="348">
        <v>21.1896</v>
      </c>
      <c r="K77" s="349">
        <v>1.0</v>
      </c>
      <c r="L77" s="370">
        <v>0.0</v>
      </c>
      <c r="M77" s="351">
        <v>1300000.0</v>
      </c>
      <c r="N77" s="352"/>
      <c r="O77" s="352"/>
      <c r="P77" s="352"/>
      <c r="Q77" s="353">
        <f t="shared" si="1"/>
        <v>1300000</v>
      </c>
      <c r="R77" s="354">
        <v>1300000.0</v>
      </c>
      <c r="S77" s="311"/>
      <c r="T77" s="355"/>
      <c r="U77" s="355"/>
      <c r="V77" s="355"/>
      <c r="W77" s="355"/>
      <c r="X77" s="355"/>
      <c r="Y77" s="355"/>
      <c r="Z77" s="355"/>
      <c r="AA77" s="355"/>
      <c r="AB77" s="355"/>
      <c r="AC77" s="355"/>
      <c r="AD77" s="311"/>
      <c r="AE77" s="311"/>
      <c r="AF77" s="311"/>
      <c r="AG77" s="311"/>
      <c r="AH77" s="311"/>
      <c r="AI77" s="311"/>
      <c r="AJ77" s="311"/>
      <c r="AK77" s="311"/>
      <c r="AL77" s="311"/>
    </row>
    <row r="78">
      <c r="A78" s="311"/>
      <c r="B78" s="356">
        <v>62.0</v>
      </c>
      <c r="C78" s="357" t="s">
        <v>993</v>
      </c>
      <c r="D78" s="358" t="s">
        <v>1587</v>
      </c>
      <c r="E78" s="357" t="s">
        <v>126</v>
      </c>
      <c r="F78" s="357" t="s">
        <v>351</v>
      </c>
      <c r="G78" s="357" t="s">
        <v>1585</v>
      </c>
      <c r="H78" s="357" t="s">
        <v>461</v>
      </c>
      <c r="I78" s="357">
        <v>7.37</v>
      </c>
      <c r="J78" s="360">
        <v>23.8788</v>
      </c>
      <c r="K78" s="361">
        <v>1.0</v>
      </c>
      <c r="L78" s="362">
        <v>0.0</v>
      </c>
      <c r="M78" s="363">
        <v>2319819.0</v>
      </c>
      <c r="N78" s="364"/>
      <c r="O78" s="364"/>
      <c r="P78" s="364"/>
      <c r="Q78" s="365">
        <f t="shared" si="1"/>
        <v>2319819</v>
      </c>
      <c r="R78" s="366">
        <v>2319819.0</v>
      </c>
      <c r="S78" s="311"/>
      <c r="T78" s="367"/>
      <c r="U78" s="367"/>
      <c r="V78" s="367"/>
      <c r="W78" s="367"/>
      <c r="X78" s="367"/>
      <c r="Y78" s="367"/>
      <c r="Z78" s="367"/>
      <c r="AA78" s="367"/>
      <c r="AB78" s="367"/>
      <c r="AC78" s="367"/>
      <c r="AD78" s="311"/>
      <c r="AE78" s="311"/>
      <c r="AF78" s="311"/>
      <c r="AG78" s="311"/>
      <c r="AH78" s="311"/>
      <c r="AI78" s="311"/>
      <c r="AJ78" s="311"/>
      <c r="AK78" s="311"/>
      <c r="AL78" s="311"/>
    </row>
    <row r="79">
      <c r="A79" s="311"/>
      <c r="B79" s="342">
        <v>63.0</v>
      </c>
      <c r="C79" s="343" t="s">
        <v>993</v>
      </c>
      <c r="D79" s="344" t="s">
        <v>507</v>
      </c>
      <c r="E79" s="343" t="s">
        <v>92</v>
      </c>
      <c r="F79" s="343" t="s">
        <v>351</v>
      </c>
      <c r="G79" s="343" t="s">
        <v>506</v>
      </c>
      <c r="H79" s="343" t="s">
        <v>461</v>
      </c>
      <c r="I79" s="343">
        <v>0.32534</v>
      </c>
      <c r="J79" s="348">
        <v>1.0541016</v>
      </c>
      <c r="K79" s="349">
        <v>1.0</v>
      </c>
      <c r="L79" s="370">
        <v>0.0</v>
      </c>
      <c r="M79" s="351">
        <v>2319819.0</v>
      </c>
      <c r="N79" s="352"/>
      <c r="O79" s="352"/>
      <c r="P79" s="352"/>
      <c r="Q79" s="353">
        <f t="shared" si="1"/>
        <v>2319819</v>
      </c>
      <c r="R79" s="354">
        <v>2319819.0</v>
      </c>
      <c r="S79" s="311"/>
      <c r="T79" s="355"/>
      <c r="U79" s="355"/>
      <c r="V79" s="355"/>
      <c r="W79" s="355"/>
      <c r="X79" s="355"/>
      <c r="Y79" s="355"/>
      <c r="Z79" s="355"/>
      <c r="AA79" s="355"/>
      <c r="AB79" s="355"/>
      <c r="AC79" s="355"/>
      <c r="AD79" s="311"/>
      <c r="AE79" s="311"/>
      <c r="AF79" s="311"/>
      <c r="AG79" s="311"/>
      <c r="AH79" s="311"/>
      <c r="AI79" s="311"/>
      <c r="AJ79" s="311"/>
      <c r="AK79" s="311"/>
      <c r="AL79" s="311"/>
    </row>
    <row r="80">
      <c r="A80" s="311"/>
      <c r="B80" s="356">
        <v>64.0</v>
      </c>
      <c r="C80" s="357" t="s">
        <v>993</v>
      </c>
      <c r="D80" s="358" t="s">
        <v>510</v>
      </c>
      <c r="E80" s="357" t="s">
        <v>92</v>
      </c>
      <c r="F80" s="357" t="s">
        <v>351</v>
      </c>
      <c r="G80" s="357" t="s">
        <v>509</v>
      </c>
      <c r="H80" s="357" t="s">
        <v>461</v>
      </c>
      <c r="I80" s="357">
        <v>0.33709</v>
      </c>
      <c r="J80" s="360">
        <v>1.0921716000000001</v>
      </c>
      <c r="K80" s="361">
        <v>1.0</v>
      </c>
      <c r="L80" s="362">
        <v>0.0</v>
      </c>
      <c r="M80" s="363">
        <v>2319819.0</v>
      </c>
      <c r="N80" s="364"/>
      <c r="O80" s="364"/>
      <c r="P80" s="364"/>
      <c r="Q80" s="365">
        <f t="shared" si="1"/>
        <v>2319819</v>
      </c>
      <c r="R80" s="366">
        <v>2319819.0</v>
      </c>
      <c r="S80" s="311"/>
      <c r="T80" s="367"/>
      <c r="U80" s="367"/>
      <c r="V80" s="367"/>
      <c r="W80" s="367"/>
      <c r="X80" s="367"/>
      <c r="Y80" s="367"/>
      <c r="Z80" s="367"/>
      <c r="AA80" s="367"/>
      <c r="AB80" s="367"/>
      <c r="AC80" s="367"/>
      <c r="AD80" s="311"/>
      <c r="AE80" s="311"/>
      <c r="AF80" s="311"/>
      <c r="AG80" s="311"/>
      <c r="AH80" s="311"/>
      <c r="AI80" s="311"/>
      <c r="AJ80" s="311"/>
      <c r="AK80" s="311"/>
      <c r="AL80" s="311"/>
    </row>
    <row r="81">
      <c r="A81" s="311"/>
      <c r="B81" s="342">
        <v>65.0</v>
      </c>
      <c r="C81" s="343" t="s">
        <v>993</v>
      </c>
      <c r="D81" s="344" t="s">
        <v>414</v>
      </c>
      <c r="E81" s="343" t="s">
        <v>415</v>
      </c>
      <c r="F81" s="343" t="s">
        <v>351</v>
      </c>
      <c r="G81" s="343" t="s">
        <v>413</v>
      </c>
      <c r="H81" s="343" t="s">
        <v>1258</v>
      </c>
      <c r="I81" s="343">
        <v>0.8544900000000001</v>
      </c>
      <c r="J81" s="348">
        <v>2.7685476</v>
      </c>
      <c r="K81" s="349">
        <v>1.0</v>
      </c>
      <c r="L81" s="370">
        <v>0.0</v>
      </c>
      <c r="M81" s="351">
        <v>1300000.0</v>
      </c>
      <c r="N81" s="352"/>
      <c r="O81" s="352"/>
      <c r="P81" s="352"/>
      <c r="Q81" s="353">
        <f t="shared" si="1"/>
        <v>1300000</v>
      </c>
      <c r="R81" s="354">
        <v>1300000.0</v>
      </c>
      <c r="S81" s="311"/>
      <c r="T81" s="355"/>
      <c r="U81" s="355"/>
      <c r="V81" s="355"/>
      <c r="W81" s="355"/>
      <c r="X81" s="355"/>
      <c r="Y81" s="355"/>
      <c r="Z81" s="355"/>
      <c r="AA81" s="355"/>
      <c r="AB81" s="355"/>
      <c r="AC81" s="355"/>
      <c r="AD81" s="311"/>
      <c r="AE81" s="311"/>
      <c r="AF81" s="311"/>
      <c r="AG81" s="311"/>
      <c r="AH81" s="311"/>
      <c r="AI81" s="311"/>
      <c r="AJ81" s="311"/>
      <c r="AK81" s="311"/>
      <c r="AL81" s="311"/>
    </row>
    <row r="82">
      <c r="A82" s="311"/>
      <c r="B82" s="356">
        <v>66.0</v>
      </c>
      <c r="C82" s="357" t="s">
        <v>993</v>
      </c>
      <c r="D82" s="358" t="s">
        <v>470</v>
      </c>
      <c r="E82" s="357" t="s">
        <v>92</v>
      </c>
      <c r="F82" s="357" t="s">
        <v>351</v>
      </c>
      <c r="G82" s="357" t="s">
        <v>469</v>
      </c>
      <c r="H82" s="357" t="s">
        <v>461</v>
      </c>
      <c r="I82" s="357">
        <v>3.44</v>
      </c>
      <c r="J82" s="360">
        <v>11.1456</v>
      </c>
      <c r="K82" s="361">
        <v>1.0</v>
      </c>
      <c r="L82" s="362">
        <v>0.0</v>
      </c>
      <c r="M82" s="363">
        <v>2319819.0</v>
      </c>
      <c r="N82" s="364"/>
      <c r="O82" s="364"/>
      <c r="P82" s="364"/>
      <c r="Q82" s="365">
        <f t="shared" si="1"/>
        <v>2319819</v>
      </c>
      <c r="R82" s="366">
        <v>2319819.0</v>
      </c>
      <c r="S82" s="311"/>
      <c r="T82" s="367"/>
      <c r="U82" s="367"/>
      <c r="V82" s="367"/>
      <c r="W82" s="367"/>
      <c r="X82" s="367"/>
      <c r="Y82" s="367"/>
      <c r="Z82" s="367"/>
      <c r="AA82" s="367"/>
      <c r="AB82" s="367"/>
      <c r="AC82" s="367"/>
      <c r="AD82" s="311"/>
      <c r="AE82" s="311"/>
      <c r="AF82" s="311"/>
      <c r="AG82" s="311"/>
      <c r="AH82" s="311"/>
      <c r="AI82" s="311"/>
      <c r="AJ82" s="311"/>
      <c r="AK82" s="311"/>
      <c r="AL82" s="311"/>
    </row>
    <row r="83">
      <c r="A83" s="311"/>
      <c r="B83" s="342">
        <v>67.0</v>
      </c>
      <c r="C83" s="343" t="s">
        <v>993</v>
      </c>
      <c r="D83" s="344" t="s">
        <v>482</v>
      </c>
      <c r="E83" s="343" t="s">
        <v>106</v>
      </c>
      <c r="F83" s="343" t="s">
        <v>351</v>
      </c>
      <c r="G83" s="343" t="s">
        <v>481</v>
      </c>
      <c r="H83" s="343" t="s">
        <v>461</v>
      </c>
      <c r="I83" s="343">
        <v>9.18</v>
      </c>
      <c r="J83" s="348">
        <v>29.7432</v>
      </c>
      <c r="K83" s="349">
        <v>1.0</v>
      </c>
      <c r="L83" s="370">
        <v>0.0</v>
      </c>
      <c r="M83" s="351">
        <v>2319819.0</v>
      </c>
      <c r="N83" s="352"/>
      <c r="O83" s="352"/>
      <c r="P83" s="352"/>
      <c r="Q83" s="353">
        <f t="shared" si="1"/>
        <v>2319819</v>
      </c>
      <c r="R83" s="354">
        <v>2319819.0</v>
      </c>
      <c r="S83" s="311"/>
      <c r="T83" s="355"/>
      <c r="U83" s="355"/>
      <c r="V83" s="355"/>
      <c r="W83" s="355"/>
      <c r="X83" s="355"/>
      <c r="Y83" s="355"/>
      <c r="Z83" s="355"/>
      <c r="AA83" s="355"/>
      <c r="AB83" s="355"/>
      <c r="AC83" s="355"/>
      <c r="AD83" s="311"/>
      <c r="AE83" s="311"/>
      <c r="AF83" s="311"/>
      <c r="AG83" s="311"/>
      <c r="AH83" s="311"/>
      <c r="AI83" s="311"/>
      <c r="AJ83" s="311"/>
      <c r="AK83" s="311"/>
      <c r="AL83" s="311"/>
    </row>
    <row r="84">
      <c r="A84" s="311"/>
      <c r="B84" s="356">
        <v>68.0</v>
      </c>
      <c r="C84" s="357" t="s">
        <v>993</v>
      </c>
      <c r="D84" s="358" t="s">
        <v>467</v>
      </c>
      <c r="E84" s="357" t="s">
        <v>92</v>
      </c>
      <c r="F84" s="357" t="s">
        <v>351</v>
      </c>
      <c r="G84" s="357" t="s">
        <v>465</v>
      </c>
      <c r="H84" s="357" t="s">
        <v>461</v>
      </c>
      <c r="I84" s="357">
        <v>2.0175</v>
      </c>
      <c r="J84" s="360">
        <v>6.5367</v>
      </c>
      <c r="K84" s="361">
        <v>1.0</v>
      </c>
      <c r="L84" s="362">
        <v>0.0</v>
      </c>
      <c r="M84" s="363">
        <v>2319819.0</v>
      </c>
      <c r="N84" s="364"/>
      <c r="O84" s="364"/>
      <c r="P84" s="364"/>
      <c r="Q84" s="365">
        <f t="shared" si="1"/>
        <v>2319819</v>
      </c>
      <c r="R84" s="366">
        <v>2319819.0</v>
      </c>
      <c r="S84" s="311"/>
      <c r="T84" s="367"/>
      <c r="U84" s="367"/>
      <c r="V84" s="367"/>
      <c r="W84" s="367"/>
      <c r="X84" s="367"/>
      <c r="Y84" s="367"/>
      <c r="Z84" s="367"/>
      <c r="AA84" s="367"/>
      <c r="AB84" s="367"/>
      <c r="AC84" s="367"/>
      <c r="AD84" s="311"/>
      <c r="AE84" s="311"/>
      <c r="AF84" s="311"/>
      <c r="AG84" s="311"/>
      <c r="AH84" s="311"/>
      <c r="AI84" s="311"/>
      <c r="AJ84" s="311"/>
      <c r="AK84" s="311"/>
      <c r="AL84" s="311"/>
    </row>
    <row r="85">
      <c r="A85" s="311"/>
      <c r="B85" s="342">
        <v>69.0</v>
      </c>
      <c r="C85" s="343" t="s">
        <v>993</v>
      </c>
      <c r="D85" s="344" t="s">
        <v>473</v>
      </c>
      <c r="E85" s="343" t="s">
        <v>92</v>
      </c>
      <c r="F85" s="343" t="s">
        <v>351</v>
      </c>
      <c r="G85" s="343" t="s">
        <v>472</v>
      </c>
      <c r="H85" s="343" t="s">
        <v>461</v>
      </c>
      <c r="I85" s="343">
        <v>1.76228</v>
      </c>
      <c r="J85" s="348">
        <v>5.7097872</v>
      </c>
      <c r="K85" s="349">
        <v>1.0</v>
      </c>
      <c r="L85" s="370">
        <v>0.0</v>
      </c>
      <c r="M85" s="351">
        <v>2319819.0</v>
      </c>
      <c r="N85" s="352"/>
      <c r="O85" s="352"/>
      <c r="P85" s="352"/>
      <c r="Q85" s="353">
        <f t="shared" si="1"/>
        <v>2319819</v>
      </c>
      <c r="R85" s="354">
        <v>2319819.0</v>
      </c>
      <c r="S85" s="311"/>
      <c r="T85" s="355"/>
      <c r="U85" s="355"/>
      <c r="V85" s="355"/>
      <c r="W85" s="355"/>
      <c r="X85" s="355"/>
      <c r="Y85" s="355"/>
      <c r="Z85" s="355"/>
      <c r="AA85" s="355"/>
      <c r="AB85" s="355"/>
      <c r="AC85" s="355"/>
      <c r="AD85" s="311"/>
      <c r="AE85" s="311"/>
      <c r="AF85" s="311"/>
      <c r="AG85" s="311"/>
      <c r="AH85" s="311"/>
      <c r="AI85" s="311"/>
      <c r="AJ85" s="311"/>
      <c r="AK85" s="311"/>
      <c r="AL85" s="311"/>
    </row>
    <row r="86">
      <c r="A86" s="311"/>
      <c r="B86" s="356">
        <v>70.0</v>
      </c>
      <c r="C86" s="357" t="s">
        <v>993</v>
      </c>
      <c r="D86" s="358" t="s">
        <v>1663</v>
      </c>
      <c r="E86" s="357" t="s">
        <v>1664</v>
      </c>
      <c r="F86" s="357" t="s">
        <v>351</v>
      </c>
      <c r="G86" s="359" t="s">
        <v>1662</v>
      </c>
      <c r="H86" s="357" t="s">
        <v>461</v>
      </c>
      <c r="I86" s="357">
        <v>0.06018</v>
      </c>
      <c r="J86" s="360">
        <v>0.0</v>
      </c>
      <c r="K86" s="361">
        <v>0.997</v>
      </c>
      <c r="L86" s="362">
        <v>0.0</v>
      </c>
      <c r="M86" s="363">
        <v>2319819.0</v>
      </c>
      <c r="N86" s="364"/>
      <c r="O86" s="364"/>
      <c r="P86" s="364"/>
      <c r="Q86" s="365">
        <f t="shared" si="1"/>
        <v>2319819</v>
      </c>
      <c r="R86" s="366">
        <v>2319819.0</v>
      </c>
      <c r="S86" s="311"/>
      <c r="T86" s="367"/>
      <c r="U86" s="367"/>
      <c r="V86" s="367"/>
      <c r="W86" s="367"/>
      <c r="X86" s="367"/>
      <c r="Y86" s="367"/>
      <c r="Z86" s="367"/>
      <c r="AA86" s="367"/>
      <c r="AB86" s="367"/>
      <c r="AC86" s="367"/>
      <c r="AD86" s="311"/>
      <c r="AE86" s="311"/>
      <c r="AF86" s="311"/>
      <c r="AG86" s="311"/>
      <c r="AH86" s="311"/>
      <c r="AI86" s="311"/>
      <c r="AJ86" s="311"/>
      <c r="AK86" s="311"/>
      <c r="AL86" s="311"/>
    </row>
    <row r="87">
      <c r="A87" s="311"/>
      <c r="B87" s="342">
        <v>71.0</v>
      </c>
      <c r="C87" s="343" t="s">
        <v>1913</v>
      </c>
      <c r="D87" s="344" t="s">
        <v>812</v>
      </c>
      <c r="E87" s="343" t="s">
        <v>164</v>
      </c>
      <c r="F87" s="343" t="s">
        <v>351</v>
      </c>
      <c r="G87" s="343" t="s">
        <v>811</v>
      </c>
      <c r="H87" s="343" t="s">
        <v>575</v>
      </c>
      <c r="I87" s="343">
        <v>118.98</v>
      </c>
      <c r="J87" s="380"/>
      <c r="K87" s="349">
        <v>1.0</v>
      </c>
      <c r="L87" s="370">
        <v>0.0</v>
      </c>
      <c r="M87" s="351">
        <v>3671171.0</v>
      </c>
      <c r="N87" s="352"/>
      <c r="O87" s="352"/>
      <c r="P87" s="352"/>
      <c r="Q87" s="353">
        <f t="shared" si="1"/>
        <v>3671171</v>
      </c>
      <c r="R87" s="354">
        <v>3671171.0</v>
      </c>
      <c r="S87" s="311"/>
      <c r="T87" s="355"/>
      <c r="U87" s="355"/>
      <c r="V87" s="355"/>
      <c r="W87" s="355"/>
      <c r="X87" s="355"/>
      <c r="Y87" s="355"/>
      <c r="Z87" s="355"/>
      <c r="AA87" s="355"/>
      <c r="AB87" s="355"/>
      <c r="AC87" s="355"/>
      <c r="AD87" s="311"/>
      <c r="AE87" s="311"/>
      <c r="AF87" s="311"/>
      <c r="AG87" s="311"/>
      <c r="AH87" s="311"/>
      <c r="AI87" s="311"/>
      <c r="AJ87" s="311"/>
      <c r="AK87" s="311"/>
      <c r="AL87" s="311"/>
    </row>
    <row r="88">
      <c r="A88" s="311"/>
      <c r="B88" s="356">
        <v>72.0</v>
      </c>
      <c r="C88" s="357" t="s">
        <v>1913</v>
      </c>
      <c r="D88" s="358" t="s">
        <v>1055</v>
      </c>
      <c r="E88" s="357" t="s">
        <v>346</v>
      </c>
      <c r="F88" s="357" t="s">
        <v>351</v>
      </c>
      <c r="G88" s="357" t="s">
        <v>1054</v>
      </c>
      <c r="H88" s="357" t="s">
        <v>753</v>
      </c>
      <c r="I88" s="357">
        <v>17.63</v>
      </c>
      <c r="J88" s="360">
        <v>57.1212</v>
      </c>
      <c r="K88" s="361">
        <v>1.0</v>
      </c>
      <c r="L88" s="362">
        <v>0.0</v>
      </c>
      <c r="M88" s="363">
        <v>2792792.0</v>
      </c>
      <c r="N88" s="364"/>
      <c r="O88" s="364"/>
      <c r="P88" s="364"/>
      <c r="Q88" s="365">
        <f t="shared" si="1"/>
        <v>2792792</v>
      </c>
      <c r="R88" s="366">
        <v>2792792.0</v>
      </c>
      <c r="S88" s="311"/>
      <c r="T88" s="367"/>
      <c r="U88" s="367"/>
      <c r="V88" s="367"/>
      <c r="W88" s="367"/>
      <c r="X88" s="367"/>
      <c r="Y88" s="367"/>
      <c r="Z88" s="367"/>
      <c r="AA88" s="367"/>
      <c r="AB88" s="367"/>
      <c r="AC88" s="367"/>
      <c r="AD88" s="311"/>
      <c r="AE88" s="311"/>
      <c r="AF88" s="311"/>
      <c r="AG88" s="311"/>
      <c r="AH88" s="311"/>
      <c r="AI88" s="311"/>
      <c r="AJ88" s="311"/>
      <c r="AK88" s="311"/>
      <c r="AL88" s="311"/>
    </row>
    <row r="89">
      <c r="A89" s="311"/>
      <c r="B89" s="342">
        <v>73.0</v>
      </c>
      <c r="C89" s="343" t="s">
        <v>1913</v>
      </c>
      <c r="D89" s="344" t="s">
        <v>389</v>
      </c>
      <c r="E89" s="343" t="s">
        <v>218</v>
      </c>
      <c r="F89" s="343" t="s">
        <v>351</v>
      </c>
      <c r="G89" s="343" t="s">
        <v>388</v>
      </c>
      <c r="H89" s="343" t="s">
        <v>480</v>
      </c>
      <c r="I89" s="343">
        <v>0.13741</v>
      </c>
      <c r="J89" s="348">
        <v>0.44520840000000006</v>
      </c>
      <c r="K89" s="349">
        <v>1.0</v>
      </c>
      <c r="L89" s="370">
        <v>0.0</v>
      </c>
      <c r="M89" s="351">
        <v>1950000.0</v>
      </c>
      <c r="N89" s="352"/>
      <c r="O89" s="352"/>
      <c r="P89" s="352"/>
      <c r="Q89" s="353">
        <f t="shared" si="1"/>
        <v>1950000</v>
      </c>
      <c r="R89" s="354">
        <v>1950000.0</v>
      </c>
      <c r="S89" s="311"/>
      <c r="T89" s="355"/>
      <c r="U89" s="355"/>
      <c r="V89" s="355"/>
      <c r="W89" s="355"/>
      <c r="X89" s="355"/>
      <c r="Y89" s="355"/>
      <c r="Z89" s="355"/>
      <c r="AA89" s="355"/>
      <c r="AB89" s="355"/>
      <c r="AC89" s="355"/>
      <c r="AD89" s="311"/>
      <c r="AE89" s="311"/>
      <c r="AF89" s="311"/>
      <c r="AG89" s="311"/>
      <c r="AH89" s="311"/>
      <c r="AI89" s="311"/>
      <c r="AJ89" s="311"/>
      <c r="AK89" s="311"/>
      <c r="AL89" s="311"/>
    </row>
    <row r="90">
      <c r="A90" s="311"/>
      <c r="B90" s="356">
        <v>74.0</v>
      </c>
      <c r="C90" s="357" t="s">
        <v>1913</v>
      </c>
      <c r="D90" s="358" t="s">
        <v>1123</v>
      </c>
      <c r="E90" s="357" t="s">
        <v>346</v>
      </c>
      <c r="F90" s="357" t="s">
        <v>351</v>
      </c>
      <c r="G90" s="357" t="s">
        <v>1122</v>
      </c>
      <c r="H90" s="357" t="s">
        <v>753</v>
      </c>
      <c r="I90" s="357">
        <v>20.32</v>
      </c>
      <c r="J90" s="360">
        <v>65.8368</v>
      </c>
      <c r="K90" s="361">
        <v>1.0</v>
      </c>
      <c r="L90" s="362">
        <v>0.0</v>
      </c>
      <c r="M90" s="363">
        <v>2792792.0</v>
      </c>
      <c r="N90" s="364"/>
      <c r="O90" s="364"/>
      <c r="P90" s="364"/>
      <c r="Q90" s="365">
        <f t="shared" si="1"/>
        <v>2792792</v>
      </c>
      <c r="R90" s="366">
        <v>2792792.0</v>
      </c>
      <c r="S90" s="311"/>
      <c r="T90" s="367"/>
      <c r="U90" s="367"/>
      <c r="V90" s="367"/>
      <c r="W90" s="367"/>
      <c r="X90" s="367"/>
      <c r="Y90" s="367"/>
      <c r="Z90" s="367"/>
      <c r="AA90" s="367"/>
      <c r="AB90" s="367"/>
      <c r="AC90" s="367"/>
      <c r="AD90" s="311"/>
      <c r="AE90" s="311"/>
      <c r="AF90" s="311"/>
      <c r="AG90" s="311"/>
      <c r="AH90" s="311"/>
      <c r="AI90" s="311"/>
      <c r="AJ90" s="311"/>
      <c r="AK90" s="311"/>
      <c r="AL90" s="311"/>
    </row>
    <row r="91">
      <c r="A91" s="311"/>
      <c r="B91" s="342">
        <v>75.0</v>
      </c>
      <c r="C91" s="343" t="s">
        <v>1913</v>
      </c>
      <c r="D91" s="344" t="s">
        <v>1284</v>
      </c>
      <c r="E91" s="343" t="s">
        <v>346</v>
      </c>
      <c r="F91" s="343" t="s">
        <v>351</v>
      </c>
      <c r="G91" s="343" t="s">
        <v>1283</v>
      </c>
      <c r="H91" s="343" t="s">
        <v>753</v>
      </c>
      <c r="I91" s="343">
        <v>17.52</v>
      </c>
      <c r="J91" s="348">
        <v>56.7648</v>
      </c>
      <c r="K91" s="349">
        <v>0.9992</v>
      </c>
      <c r="L91" s="370">
        <v>0.0</v>
      </c>
      <c r="M91" s="351">
        <v>2792792.0</v>
      </c>
      <c r="N91" s="352"/>
      <c r="O91" s="352"/>
      <c r="P91" s="352"/>
      <c r="Q91" s="353">
        <f t="shared" si="1"/>
        <v>2792792</v>
      </c>
      <c r="R91" s="354">
        <v>2792792.0</v>
      </c>
      <c r="S91" s="311"/>
      <c r="T91" s="355"/>
      <c r="U91" s="355"/>
      <c r="V91" s="355"/>
      <c r="W91" s="355"/>
      <c r="X91" s="355"/>
      <c r="Y91" s="355"/>
      <c r="Z91" s="355"/>
      <c r="AA91" s="355"/>
      <c r="AB91" s="355"/>
      <c r="AC91" s="355"/>
      <c r="AD91" s="311"/>
      <c r="AE91" s="311"/>
      <c r="AF91" s="311"/>
      <c r="AG91" s="311"/>
      <c r="AH91" s="311"/>
      <c r="AI91" s="311"/>
      <c r="AJ91" s="311"/>
      <c r="AK91" s="311"/>
      <c r="AL91" s="311"/>
    </row>
    <row r="92">
      <c r="A92" s="311"/>
      <c r="B92" s="356">
        <v>76.0</v>
      </c>
      <c r="C92" s="357" t="s">
        <v>1913</v>
      </c>
      <c r="D92" s="358" t="s">
        <v>1281</v>
      </c>
      <c r="E92" s="357" t="s">
        <v>346</v>
      </c>
      <c r="F92" s="357" t="s">
        <v>351</v>
      </c>
      <c r="G92" s="357" t="s">
        <v>1280</v>
      </c>
      <c r="H92" s="357" t="s">
        <v>753</v>
      </c>
      <c r="I92" s="357">
        <v>29.61</v>
      </c>
      <c r="J92" s="360">
        <v>95.9364</v>
      </c>
      <c r="K92" s="361">
        <v>1.0</v>
      </c>
      <c r="L92" s="362">
        <v>0.0</v>
      </c>
      <c r="M92" s="363">
        <v>2792792.0</v>
      </c>
      <c r="N92" s="364"/>
      <c r="O92" s="364"/>
      <c r="P92" s="364"/>
      <c r="Q92" s="365">
        <f t="shared" si="1"/>
        <v>2792792</v>
      </c>
      <c r="R92" s="366">
        <v>2792792.0</v>
      </c>
      <c r="S92" s="311"/>
      <c r="T92" s="367"/>
      <c r="U92" s="367"/>
      <c r="V92" s="367"/>
      <c r="W92" s="367"/>
      <c r="X92" s="367"/>
      <c r="Y92" s="367"/>
      <c r="Z92" s="367"/>
      <c r="AA92" s="367"/>
      <c r="AB92" s="367"/>
      <c r="AC92" s="367"/>
      <c r="AD92" s="311"/>
      <c r="AE92" s="311"/>
      <c r="AF92" s="311"/>
      <c r="AG92" s="311"/>
      <c r="AH92" s="311"/>
      <c r="AI92" s="311"/>
      <c r="AJ92" s="311"/>
      <c r="AK92" s="311"/>
      <c r="AL92" s="311"/>
    </row>
    <row r="93">
      <c r="A93" s="311"/>
      <c r="B93" s="342">
        <v>77.0</v>
      </c>
      <c r="C93" s="343" t="s">
        <v>1913</v>
      </c>
      <c r="D93" s="344" t="s">
        <v>1978</v>
      </c>
      <c r="E93" s="343" t="s">
        <v>126</v>
      </c>
      <c r="F93" s="343" t="s">
        <v>351</v>
      </c>
      <c r="G93" s="343" t="s">
        <v>1982</v>
      </c>
      <c r="H93" s="343" t="s">
        <v>461</v>
      </c>
      <c r="I93" s="343">
        <v>48.32</v>
      </c>
      <c r="J93" s="348">
        <v>156.5568</v>
      </c>
      <c r="K93" s="349">
        <v>0.9967</v>
      </c>
      <c r="L93" s="370">
        <v>0.0</v>
      </c>
      <c r="M93" s="351">
        <v>2319819.0</v>
      </c>
      <c r="N93" s="352"/>
      <c r="O93" s="352"/>
      <c r="P93" s="352"/>
      <c r="Q93" s="353">
        <f t="shared" si="1"/>
        <v>2319819</v>
      </c>
      <c r="R93" s="354">
        <v>2319819.0</v>
      </c>
      <c r="S93" s="311"/>
      <c r="T93" s="355"/>
      <c r="U93" s="355"/>
      <c r="V93" s="355"/>
      <c r="W93" s="355"/>
      <c r="X93" s="355"/>
      <c r="Y93" s="355"/>
      <c r="Z93" s="355"/>
      <c r="AA93" s="355"/>
      <c r="AB93" s="355"/>
      <c r="AC93" s="355"/>
      <c r="AD93" s="311"/>
      <c r="AE93" s="311"/>
      <c r="AF93" s="311"/>
      <c r="AG93" s="311"/>
      <c r="AH93" s="311"/>
      <c r="AI93" s="311"/>
      <c r="AJ93" s="311"/>
      <c r="AK93" s="311"/>
      <c r="AL93" s="311"/>
    </row>
    <row r="94">
      <c r="A94" s="311"/>
      <c r="B94" s="356">
        <v>78.0</v>
      </c>
      <c r="C94" s="357" t="s">
        <v>1913</v>
      </c>
      <c r="D94" s="358" t="s">
        <v>334</v>
      </c>
      <c r="E94" s="357" t="s">
        <v>218</v>
      </c>
      <c r="F94" s="357" t="s">
        <v>351</v>
      </c>
      <c r="G94" s="357" t="s">
        <v>333</v>
      </c>
      <c r="H94" s="357" t="s">
        <v>480</v>
      </c>
      <c r="I94" s="357">
        <v>2.47601</v>
      </c>
      <c r="J94" s="360">
        <v>8.0222724</v>
      </c>
      <c r="K94" s="361">
        <v>1.0</v>
      </c>
      <c r="L94" s="362">
        <v>0.0</v>
      </c>
      <c r="M94" s="363">
        <v>1950000.0</v>
      </c>
      <c r="N94" s="364"/>
      <c r="O94" s="364"/>
      <c r="P94" s="364"/>
      <c r="Q94" s="365">
        <f t="shared" si="1"/>
        <v>1950000</v>
      </c>
      <c r="R94" s="366">
        <v>1950000.0</v>
      </c>
      <c r="S94" s="311"/>
      <c r="T94" s="367"/>
      <c r="U94" s="367"/>
      <c r="V94" s="367"/>
      <c r="W94" s="367"/>
      <c r="X94" s="367"/>
      <c r="Y94" s="367"/>
      <c r="Z94" s="367"/>
      <c r="AA94" s="367"/>
      <c r="AB94" s="367"/>
      <c r="AC94" s="367"/>
      <c r="AD94" s="311"/>
      <c r="AE94" s="311"/>
      <c r="AF94" s="311"/>
      <c r="AG94" s="311"/>
      <c r="AH94" s="311"/>
      <c r="AI94" s="311"/>
      <c r="AJ94" s="311"/>
      <c r="AK94" s="311"/>
      <c r="AL94" s="311"/>
    </row>
    <row r="95">
      <c r="A95" s="311"/>
      <c r="B95" s="342">
        <v>79.0</v>
      </c>
      <c r="C95" s="343" t="s">
        <v>1913</v>
      </c>
      <c r="D95" s="344" t="s">
        <v>1759</v>
      </c>
      <c r="E95" s="343" t="s">
        <v>92</v>
      </c>
      <c r="F95" s="343" t="s">
        <v>351</v>
      </c>
      <c r="G95" s="343" t="s">
        <v>1758</v>
      </c>
      <c r="H95" s="343" t="s">
        <v>461</v>
      </c>
      <c r="I95" s="343">
        <v>5.51</v>
      </c>
      <c r="J95" s="348">
        <v>17.852400000000003</v>
      </c>
      <c r="K95" s="349">
        <v>1.0</v>
      </c>
      <c r="L95" s="370">
        <v>0.0</v>
      </c>
      <c r="M95" s="351">
        <v>2319819.0</v>
      </c>
      <c r="N95" s="352"/>
      <c r="O95" s="352"/>
      <c r="P95" s="352"/>
      <c r="Q95" s="353">
        <f t="shared" si="1"/>
        <v>2319819</v>
      </c>
      <c r="R95" s="354">
        <v>2319819.0</v>
      </c>
      <c r="S95" s="311"/>
      <c r="T95" s="355"/>
      <c r="U95" s="355"/>
      <c r="V95" s="355"/>
      <c r="W95" s="355"/>
      <c r="X95" s="355"/>
      <c r="Y95" s="355"/>
      <c r="Z95" s="355"/>
      <c r="AA95" s="355"/>
      <c r="AB95" s="355"/>
      <c r="AC95" s="355"/>
      <c r="AD95" s="311"/>
      <c r="AE95" s="311"/>
      <c r="AF95" s="311"/>
      <c r="AG95" s="311"/>
      <c r="AH95" s="311"/>
      <c r="AI95" s="311"/>
      <c r="AJ95" s="311"/>
      <c r="AK95" s="311"/>
      <c r="AL95" s="311"/>
    </row>
    <row r="96">
      <c r="A96" s="311"/>
      <c r="B96" s="356">
        <v>80.0</v>
      </c>
      <c r="C96" s="357" t="s">
        <v>1913</v>
      </c>
      <c r="D96" s="358" t="s">
        <v>1763</v>
      </c>
      <c r="E96" s="357" t="s">
        <v>87</v>
      </c>
      <c r="F96" s="357" t="s">
        <v>351</v>
      </c>
      <c r="G96" s="357" t="s">
        <v>1762</v>
      </c>
      <c r="H96" s="357" t="s">
        <v>1258</v>
      </c>
      <c r="I96" s="357">
        <v>0.05831</v>
      </c>
      <c r="J96" s="360">
        <v>0.18892440000000002</v>
      </c>
      <c r="K96" s="361">
        <v>1.0</v>
      </c>
      <c r="L96" s="362">
        <v>0.0</v>
      </c>
      <c r="M96" s="363">
        <v>1300000.0</v>
      </c>
      <c r="N96" s="364"/>
      <c r="O96" s="364"/>
      <c r="P96" s="364"/>
      <c r="Q96" s="365">
        <f t="shared" si="1"/>
        <v>1300000</v>
      </c>
      <c r="R96" s="366">
        <v>1300000.0</v>
      </c>
      <c r="S96" s="311"/>
      <c r="T96" s="367"/>
      <c r="U96" s="367"/>
      <c r="V96" s="367"/>
      <c r="W96" s="367"/>
      <c r="X96" s="367"/>
      <c r="Y96" s="367"/>
      <c r="Z96" s="367"/>
      <c r="AA96" s="367"/>
      <c r="AB96" s="367"/>
      <c r="AC96" s="367"/>
      <c r="AD96" s="311"/>
      <c r="AE96" s="311"/>
      <c r="AF96" s="311"/>
      <c r="AG96" s="311"/>
      <c r="AH96" s="311"/>
      <c r="AI96" s="311"/>
      <c r="AJ96" s="311"/>
      <c r="AK96" s="311"/>
      <c r="AL96" s="311"/>
    </row>
    <row r="97">
      <c r="A97" s="311"/>
      <c r="B97" s="342">
        <v>81.0</v>
      </c>
      <c r="C97" s="343" t="s">
        <v>1913</v>
      </c>
      <c r="D97" s="344" t="s">
        <v>2021</v>
      </c>
      <c r="E97" s="343" t="s">
        <v>87</v>
      </c>
      <c r="F97" s="343" t="s">
        <v>351</v>
      </c>
      <c r="G97" s="343" t="s">
        <v>2024</v>
      </c>
      <c r="H97" s="343" t="s">
        <v>1258</v>
      </c>
      <c r="I97" s="343">
        <v>0.05954999999999999</v>
      </c>
      <c r="J97" s="348">
        <v>0.19294199999999997</v>
      </c>
      <c r="K97" s="349">
        <v>1.0</v>
      </c>
      <c r="L97" s="370">
        <v>0.0</v>
      </c>
      <c r="M97" s="351">
        <v>1300000.0</v>
      </c>
      <c r="N97" s="352"/>
      <c r="O97" s="352"/>
      <c r="P97" s="352"/>
      <c r="Q97" s="353">
        <f t="shared" si="1"/>
        <v>1300000</v>
      </c>
      <c r="R97" s="354">
        <v>1300000.0</v>
      </c>
      <c r="S97" s="311"/>
      <c r="T97" s="355"/>
      <c r="U97" s="355"/>
      <c r="V97" s="355"/>
      <c r="W97" s="355"/>
      <c r="X97" s="355"/>
      <c r="Y97" s="355"/>
      <c r="Z97" s="355"/>
      <c r="AA97" s="355"/>
      <c r="AB97" s="355"/>
      <c r="AC97" s="355"/>
      <c r="AD97" s="311"/>
      <c r="AE97" s="311"/>
      <c r="AF97" s="311"/>
      <c r="AG97" s="311"/>
      <c r="AH97" s="311"/>
      <c r="AI97" s="311"/>
      <c r="AJ97" s="311"/>
      <c r="AK97" s="311"/>
      <c r="AL97" s="311"/>
    </row>
    <row r="98">
      <c r="A98" s="311"/>
      <c r="B98" s="356">
        <v>82.0</v>
      </c>
      <c r="C98" s="357" t="s">
        <v>1913</v>
      </c>
      <c r="D98" s="358" t="s">
        <v>2032</v>
      </c>
      <c r="E98" s="357" t="s">
        <v>92</v>
      </c>
      <c r="F98" s="357" t="s">
        <v>351</v>
      </c>
      <c r="G98" s="357" t="s">
        <v>2036</v>
      </c>
      <c r="H98" s="357" t="s">
        <v>461</v>
      </c>
      <c r="I98" s="357">
        <v>1.99784</v>
      </c>
      <c r="J98" s="360">
        <v>6.4730016</v>
      </c>
      <c r="K98" s="361">
        <v>1.0</v>
      </c>
      <c r="L98" s="362">
        <v>0.0</v>
      </c>
      <c r="M98" s="363">
        <v>2319819.0</v>
      </c>
      <c r="N98" s="364"/>
      <c r="O98" s="364"/>
      <c r="P98" s="364"/>
      <c r="Q98" s="365">
        <f t="shared" si="1"/>
        <v>2319819</v>
      </c>
      <c r="R98" s="366">
        <v>2319819.0</v>
      </c>
      <c r="S98" s="311"/>
      <c r="T98" s="367"/>
      <c r="U98" s="367"/>
      <c r="V98" s="367"/>
      <c r="W98" s="367"/>
      <c r="X98" s="367"/>
      <c r="Y98" s="367"/>
      <c r="Z98" s="367"/>
      <c r="AA98" s="367"/>
      <c r="AB98" s="367"/>
      <c r="AC98" s="367"/>
      <c r="AD98" s="311"/>
      <c r="AE98" s="311"/>
      <c r="AF98" s="311"/>
      <c r="AG98" s="311"/>
      <c r="AH98" s="311"/>
      <c r="AI98" s="311"/>
      <c r="AJ98" s="311"/>
      <c r="AK98" s="311"/>
      <c r="AL98" s="311"/>
    </row>
    <row r="99">
      <c r="A99" s="311"/>
      <c r="B99" s="342">
        <v>83.0</v>
      </c>
      <c r="C99" s="343" t="s">
        <v>1913</v>
      </c>
      <c r="D99" s="344" t="s">
        <v>1128</v>
      </c>
      <c r="E99" s="343" t="s">
        <v>346</v>
      </c>
      <c r="F99" s="343" t="s">
        <v>351</v>
      </c>
      <c r="G99" s="343" t="s">
        <v>1127</v>
      </c>
      <c r="H99" s="343" t="s">
        <v>753</v>
      </c>
      <c r="I99" s="343">
        <v>23.7</v>
      </c>
      <c r="J99" s="348">
        <v>76.788</v>
      </c>
      <c r="K99" s="349">
        <v>1.0</v>
      </c>
      <c r="L99" s="370">
        <v>0.0</v>
      </c>
      <c r="M99" s="351">
        <v>2792792.0</v>
      </c>
      <c r="N99" s="352"/>
      <c r="O99" s="352"/>
      <c r="P99" s="352"/>
      <c r="Q99" s="353">
        <f t="shared" si="1"/>
        <v>2792792</v>
      </c>
      <c r="R99" s="354">
        <v>2792792.0</v>
      </c>
      <c r="S99" s="311"/>
      <c r="T99" s="355"/>
      <c r="U99" s="355"/>
      <c r="V99" s="355"/>
      <c r="W99" s="355"/>
      <c r="X99" s="355"/>
      <c r="Y99" s="355"/>
      <c r="Z99" s="355"/>
      <c r="AA99" s="355"/>
      <c r="AB99" s="355"/>
      <c r="AC99" s="355"/>
      <c r="AD99" s="311"/>
      <c r="AE99" s="311"/>
      <c r="AF99" s="311"/>
      <c r="AG99" s="311"/>
      <c r="AH99" s="311"/>
      <c r="AI99" s="311"/>
      <c r="AJ99" s="311"/>
      <c r="AK99" s="311"/>
      <c r="AL99" s="311"/>
    </row>
    <row r="100">
      <c r="A100" s="311"/>
      <c r="B100" s="356">
        <v>84.0</v>
      </c>
      <c r="C100" s="357" t="s">
        <v>1913</v>
      </c>
      <c r="D100" s="358" t="s">
        <v>337</v>
      </c>
      <c r="E100" s="357" t="s">
        <v>218</v>
      </c>
      <c r="F100" s="357" t="s">
        <v>351</v>
      </c>
      <c r="G100" s="357" t="s">
        <v>336</v>
      </c>
      <c r="H100" s="357" t="s">
        <v>480</v>
      </c>
      <c r="I100" s="357">
        <v>6.25825</v>
      </c>
      <c r="J100" s="360">
        <v>20.27673</v>
      </c>
      <c r="K100" s="361">
        <v>1.0</v>
      </c>
      <c r="L100" s="362">
        <v>0.0</v>
      </c>
      <c r="M100" s="363">
        <v>1950000.0</v>
      </c>
      <c r="N100" s="364"/>
      <c r="O100" s="364"/>
      <c r="P100" s="364"/>
      <c r="Q100" s="365">
        <f t="shared" si="1"/>
        <v>1950000</v>
      </c>
      <c r="R100" s="366">
        <v>1950000.0</v>
      </c>
      <c r="S100" s="311"/>
      <c r="T100" s="367"/>
      <c r="U100" s="367"/>
      <c r="V100" s="367"/>
      <c r="W100" s="367"/>
      <c r="X100" s="367"/>
      <c r="Y100" s="367"/>
      <c r="Z100" s="367"/>
      <c r="AA100" s="367"/>
      <c r="AB100" s="367"/>
      <c r="AC100" s="367"/>
      <c r="AD100" s="311"/>
      <c r="AE100" s="311"/>
      <c r="AF100" s="311"/>
      <c r="AG100" s="311"/>
      <c r="AH100" s="311"/>
      <c r="AI100" s="311"/>
      <c r="AJ100" s="311"/>
      <c r="AK100" s="311"/>
      <c r="AL100" s="311"/>
    </row>
    <row r="101">
      <c r="A101" s="311"/>
      <c r="B101" s="342">
        <v>85.0</v>
      </c>
      <c r="C101" s="343" t="s">
        <v>1913</v>
      </c>
      <c r="D101" s="344" t="s">
        <v>2064</v>
      </c>
      <c r="E101" s="343" t="s">
        <v>126</v>
      </c>
      <c r="F101" s="343" t="s">
        <v>351</v>
      </c>
      <c r="G101" s="343" t="s">
        <v>2067</v>
      </c>
      <c r="H101" s="343" t="s">
        <v>461</v>
      </c>
      <c r="I101" s="343">
        <v>39.86</v>
      </c>
      <c r="J101" s="348">
        <v>129.1464</v>
      </c>
      <c r="K101" s="349">
        <v>1.0</v>
      </c>
      <c r="L101" s="370">
        <v>0.0</v>
      </c>
      <c r="M101" s="351">
        <v>2319819.0</v>
      </c>
      <c r="N101" s="352"/>
      <c r="O101" s="352"/>
      <c r="P101" s="352"/>
      <c r="Q101" s="353">
        <f t="shared" si="1"/>
        <v>2319819</v>
      </c>
      <c r="R101" s="354">
        <v>2319819.0</v>
      </c>
      <c r="S101" s="311"/>
      <c r="T101" s="355"/>
      <c r="U101" s="355"/>
      <c r="V101" s="355"/>
      <c r="W101" s="355"/>
      <c r="X101" s="355"/>
      <c r="Y101" s="355"/>
      <c r="Z101" s="355"/>
      <c r="AA101" s="355"/>
      <c r="AB101" s="355"/>
      <c r="AC101" s="355"/>
      <c r="AD101" s="311"/>
      <c r="AE101" s="311"/>
      <c r="AF101" s="311"/>
      <c r="AG101" s="311"/>
      <c r="AH101" s="311"/>
      <c r="AI101" s="311"/>
      <c r="AJ101" s="311"/>
      <c r="AK101" s="311"/>
      <c r="AL101" s="311"/>
    </row>
    <row r="102">
      <c r="A102" s="311"/>
      <c r="B102" s="356">
        <v>86.0</v>
      </c>
      <c r="C102" s="357" t="s">
        <v>1913</v>
      </c>
      <c r="D102" s="358" t="s">
        <v>2075</v>
      </c>
      <c r="E102" s="357" t="s">
        <v>92</v>
      </c>
      <c r="F102" s="357" t="s">
        <v>351</v>
      </c>
      <c r="G102" s="357" t="s">
        <v>2079</v>
      </c>
      <c r="H102" s="357" t="s">
        <v>461</v>
      </c>
      <c r="I102" s="357">
        <v>1.79813</v>
      </c>
      <c r="J102" s="360">
        <v>5.8259412</v>
      </c>
      <c r="K102" s="361">
        <v>1.0</v>
      </c>
      <c r="L102" s="362">
        <v>0.0</v>
      </c>
      <c r="M102" s="363">
        <v>2319819.0</v>
      </c>
      <c r="N102" s="364"/>
      <c r="O102" s="364"/>
      <c r="P102" s="364"/>
      <c r="Q102" s="365">
        <f t="shared" si="1"/>
        <v>2319819</v>
      </c>
      <c r="R102" s="366">
        <v>2319819.0</v>
      </c>
      <c r="S102" s="311"/>
      <c r="T102" s="367"/>
      <c r="U102" s="367"/>
      <c r="V102" s="367"/>
      <c r="W102" s="367"/>
      <c r="X102" s="367"/>
      <c r="Y102" s="367"/>
      <c r="Z102" s="367"/>
      <c r="AA102" s="367"/>
      <c r="AB102" s="367"/>
      <c r="AC102" s="367"/>
      <c r="AD102" s="311"/>
      <c r="AE102" s="311"/>
      <c r="AF102" s="311"/>
      <c r="AG102" s="311"/>
      <c r="AH102" s="311"/>
      <c r="AI102" s="311"/>
      <c r="AJ102" s="311"/>
      <c r="AK102" s="311"/>
      <c r="AL102" s="311"/>
    </row>
    <row r="103">
      <c r="A103" s="311"/>
      <c r="B103" s="342">
        <v>87.0</v>
      </c>
      <c r="C103" s="343" t="s">
        <v>1913</v>
      </c>
      <c r="D103" s="344" t="s">
        <v>2088</v>
      </c>
      <c r="E103" s="343" t="s">
        <v>87</v>
      </c>
      <c r="F103" s="343" t="s">
        <v>351</v>
      </c>
      <c r="G103" s="343" t="s">
        <v>2091</v>
      </c>
      <c r="H103" s="343" t="s">
        <v>1258</v>
      </c>
      <c r="I103" s="343">
        <v>6.82</v>
      </c>
      <c r="J103" s="348">
        <v>22.0968</v>
      </c>
      <c r="K103" s="349">
        <v>1.0</v>
      </c>
      <c r="L103" s="370">
        <v>0.0</v>
      </c>
      <c r="M103" s="351">
        <v>1300000.0</v>
      </c>
      <c r="N103" s="352"/>
      <c r="O103" s="352"/>
      <c r="P103" s="352"/>
      <c r="Q103" s="353">
        <f t="shared" si="1"/>
        <v>1300000</v>
      </c>
      <c r="R103" s="354">
        <v>1300000.0</v>
      </c>
      <c r="S103" s="311"/>
      <c r="T103" s="355"/>
      <c r="U103" s="355"/>
      <c r="V103" s="355"/>
      <c r="W103" s="355"/>
      <c r="X103" s="355"/>
      <c r="Y103" s="355"/>
      <c r="Z103" s="355"/>
      <c r="AA103" s="355"/>
      <c r="AB103" s="355"/>
      <c r="AC103" s="355"/>
      <c r="AD103" s="311"/>
      <c r="AE103" s="311"/>
      <c r="AF103" s="311"/>
      <c r="AG103" s="311"/>
      <c r="AH103" s="311"/>
      <c r="AI103" s="311"/>
      <c r="AJ103" s="311"/>
      <c r="AK103" s="311"/>
      <c r="AL103" s="311"/>
    </row>
    <row r="104">
      <c r="A104" s="311"/>
      <c r="B104" s="356">
        <v>88.0</v>
      </c>
      <c r="C104" s="357" t="s">
        <v>1913</v>
      </c>
      <c r="D104" s="358" t="s">
        <v>1042</v>
      </c>
      <c r="E104" s="357" t="s">
        <v>346</v>
      </c>
      <c r="F104" s="357" t="s">
        <v>351</v>
      </c>
      <c r="G104" s="357" t="s">
        <v>1041</v>
      </c>
      <c r="H104" s="357" t="s">
        <v>753</v>
      </c>
      <c r="I104" s="357">
        <v>24.25</v>
      </c>
      <c r="J104" s="360">
        <v>78.57</v>
      </c>
      <c r="K104" s="361">
        <v>1.0</v>
      </c>
      <c r="L104" s="362">
        <v>0.0</v>
      </c>
      <c r="M104" s="363">
        <v>2792792.0</v>
      </c>
      <c r="N104" s="364"/>
      <c r="O104" s="364"/>
      <c r="P104" s="364"/>
      <c r="Q104" s="365">
        <f t="shared" si="1"/>
        <v>2792792</v>
      </c>
      <c r="R104" s="366">
        <v>2792792.0</v>
      </c>
      <c r="S104" s="311"/>
      <c r="T104" s="367"/>
      <c r="U104" s="367"/>
      <c r="V104" s="367"/>
      <c r="W104" s="367"/>
      <c r="X104" s="367"/>
      <c r="Y104" s="367"/>
      <c r="Z104" s="367"/>
      <c r="AA104" s="367"/>
      <c r="AB104" s="367"/>
      <c r="AC104" s="367"/>
      <c r="AD104" s="311"/>
      <c r="AE104" s="311"/>
      <c r="AF104" s="311"/>
      <c r="AG104" s="311"/>
      <c r="AH104" s="311"/>
      <c r="AI104" s="311"/>
      <c r="AJ104" s="311"/>
      <c r="AK104" s="311"/>
      <c r="AL104" s="311"/>
    </row>
    <row r="105">
      <c r="A105" s="311"/>
      <c r="B105" s="342">
        <v>89.0</v>
      </c>
      <c r="C105" s="343" t="s">
        <v>1913</v>
      </c>
      <c r="D105" s="344" t="s">
        <v>2115</v>
      </c>
      <c r="E105" s="343" t="s">
        <v>106</v>
      </c>
      <c r="F105" s="343" t="s">
        <v>351</v>
      </c>
      <c r="G105" s="343" t="s">
        <v>2116</v>
      </c>
      <c r="H105" s="343" t="s">
        <v>461</v>
      </c>
      <c r="I105" s="343">
        <v>43.38</v>
      </c>
      <c r="J105" s="348">
        <v>140.55120000000002</v>
      </c>
      <c r="K105" s="349">
        <v>1.0</v>
      </c>
      <c r="L105" s="370">
        <v>0.0</v>
      </c>
      <c r="M105" s="351">
        <v>2319819.0</v>
      </c>
      <c r="N105" s="352"/>
      <c r="O105" s="352"/>
      <c r="P105" s="352"/>
      <c r="Q105" s="353">
        <f t="shared" si="1"/>
        <v>2319819</v>
      </c>
      <c r="R105" s="354">
        <v>2319819.0</v>
      </c>
      <c r="S105" s="311"/>
      <c r="T105" s="355"/>
      <c r="U105" s="355"/>
      <c r="V105" s="355"/>
      <c r="W105" s="355"/>
      <c r="X105" s="355"/>
      <c r="Y105" s="355"/>
      <c r="Z105" s="355"/>
      <c r="AA105" s="355"/>
      <c r="AB105" s="355"/>
      <c r="AC105" s="355"/>
      <c r="AD105" s="311"/>
      <c r="AE105" s="311"/>
      <c r="AF105" s="311"/>
      <c r="AG105" s="311"/>
      <c r="AH105" s="311"/>
      <c r="AI105" s="311"/>
      <c r="AJ105" s="311"/>
      <c r="AK105" s="311"/>
      <c r="AL105" s="311"/>
    </row>
    <row r="106">
      <c r="A106" s="311"/>
      <c r="B106" s="356">
        <v>90.0</v>
      </c>
      <c r="C106" s="357" t="s">
        <v>1913</v>
      </c>
      <c r="D106" s="358" t="s">
        <v>2126</v>
      </c>
      <c r="E106" s="357" t="s">
        <v>126</v>
      </c>
      <c r="F106" s="357" t="s">
        <v>351</v>
      </c>
      <c r="G106" s="357" t="s">
        <v>2127</v>
      </c>
      <c r="H106" s="357" t="s">
        <v>461</v>
      </c>
      <c r="I106" s="357">
        <v>7.73</v>
      </c>
      <c r="J106" s="360">
        <v>25.0452</v>
      </c>
      <c r="K106" s="361">
        <v>1.0</v>
      </c>
      <c r="L106" s="362">
        <v>0.0</v>
      </c>
      <c r="M106" s="363">
        <v>2319819.0</v>
      </c>
      <c r="N106" s="364"/>
      <c r="O106" s="364"/>
      <c r="P106" s="364"/>
      <c r="Q106" s="365">
        <f t="shared" si="1"/>
        <v>2319819</v>
      </c>
      <c r="R106" s="366">
        <v>2319819.0</v>
      </c>
      <c r="S106" s="311"/>
      <c r="T106" s="367"/>
      <c r="U106" s="367"/>
      <c r="V106" s="367"/>
      <c r="W106" s="367"/>
      <c r="X106" s="367"/>
      <c r="Y106" s="367"/>
      <c r="Z106" s="367"/>
      <c r="AA106" s="367"/>
      <c r="AB106" s="367"/>
      <c r="AC106" s="367"/>
      <c r="AD106" s="311"/>
      <c r="AE106" s="311"/>
      <c r="AF106" s="311"/>
      <c r="AG106" s="311"/>
      <c r="AH106" s="311"/>
      <c r="AI106" s="311"/>
      <c r="AJ106" s="311"/>
      <c r="AK106" s="311"/>
      <c r="AL106" s="311"/>
    </row>
    <row r="107">
      <c r="A107" s="311"/>
      <c r="B107" s="342">
        <v>91.0</v>
      </c>
      <c r="C107" s="343" t="s">
        <v>1913</v>
      </c>
      <c r="D107" s="344" t="s">
        <v>2139</v>
      </c>
      <c r="E107" s="343" t="s">
        <v>126</v>
      </c>
      <c r="F107" s="343" t="s">
        <v>351</v>
      </c>
      <c r="G107" s="343" t="s">
        <v>2142</v>
      </c>
      <c r="H107" s="343" t="s">
        <v>461</v>
      </c>
      <c r="I107" s="343">
        <v>8.27</v>
      </c>
      <c r="J107" s="348">
        <v>26.7948</v>
      </c>
      <c r="K107" s="349">
        <v>1.0</v>
      </c>
      <c r="L107" s="370">
        <v>0.0</v>
      </c>
      <c r="M107" s="351">
        <v>2319819.0</v>
      </c>
      <c r="N107" s="352"/>
      <c r="O107" s="352"/>
      <c r="P107" s="352"/>
      <c r="Q107" s="353">
        <f t="shared" si="1"/>
        <v>2319819</v>
      </c>
      <c r="R107" s="354">
        <v>2319819.0</v>
      </c>
      <c r="S107" s="311"/>
      <c r="T107" s="355"/>
      <c r="U107" s="355"/>
      <c r="V107" s="355"/>
      <c r="W107" s="355"/>
      <c r="X107" s="355"/>
      <c r="Y107" s="355"/>
      <c r="Z107" s="355"/>
      <c r="AA107" s="355"/>
      <c r="AB107" s="355"/>
      <c r="AC107" s="355"/>
      <c r="AD107" s="311"/>
      <c r="AE107" s="311"/>
      <c r="AF107" s="311"/>
      <c r="AG107" s="311"/>
      <c r="AH107" s="311"/>
      <c r="AI107" s="311"/>
      <c r="AJ107" s="311"/>
      <c r="AK107" s="311"/>
      <c r="AL107" s="311"/>
    </row>
    <row r="108">
      <c r="A108" s="311"/>
      <c r="B108" s="356">
        <v>92.0</v>
      </c>
      <c r="C108" s="357" t="s">
        <v>1913</v>
      </c>
      <c r="D108" s="358" t="s">
        <v>2149</v>
      </c>
      <c r="E108" s="357" t="s">
        <v>106</v>
      </c>
      <c r="F108" s="357" t="s">
        <v>351</v>
      </c>
      <c r="G108" s="357" t="s">
        <v>2151</v>
      </c>
      <c r="H108" s="357" t="s">
        <v>461</v>
      </c>
      <c r="I108" s="357">
        <v>6.29</v>
      </c>
      <c r="J108" s="360">
        <v>20.3796</v>
      </c>
      <c r="K108" s="361">
        <v>1.0</v>
      </c>
      <c r="L108" s="362">
        <v>0.0</v>
      </c>
      <c r="M108" s="363">
        <v>2319819.0</v>
      </c>
      <c r="N108" s="364"/>
      <c r="O108" s="364"/>
      <c r="P108" s="364"/>
      <c r="Q108" s="365">
        <f t="shared" si="1"/>
        <v>2319819</v>
      </c>
      <c r="R108" s="366">
        <v>2319819.0</v>
      </c>
      <c r="S108" s="311"/>
      <c r="T108" s="367"/>
      <c r="U108" s="367"/>
      <c r="V108" s="367"/>
      <c r="W108" s="367"/>
      <c r="X108" s="367"/>
      <c r="Y108" s="367"/>
      <c r="Z108" s="367"/>
      <c r="AA108" s="367"/>
      <c r="AB108" s="367"/>
      <c r="AC108" s="367"/>
      <c r="AD108" s="311"/>
      <c r="AE108" s="311"/>
      <c r="AF108" s="311"/>
      <c r="AG108" s="311"/>
      <c r="AH108" s="311"/>
      <c r="AI108" s="311"/>
      <c r="AJ108" s="311"/>
      <c r="AK108" s="311"/>
      <c r="AL108" s="311"/>
    </row>
    <row r="109">
      <c r="A109" s="311"/>
      <c r="B109" s="342">
        <v>93.0</v>
      </c>
      <c r="C109" s="343" t="s">
        <v>1913</v>
      </c>
      <c r="D109" s="344" t="s">
        <v>418</v>
      </c>
      <c r="E109" s="343" t="s">
        <v>415</v>
      </c>
      <c r="F109" s="343" t="s">
        <v>351</v>
      </c>
      <c r="G109" s="343" t="s">
        <v>417</v>
      </c>
      <c r="H109" s="343" t="s">
        <v>1258</v>
      </c>
      <c r="I109" s="343">
        <v>0.77857</v>
      </c>
      <c r="J109" s="348">
        <v>2.5225667999999994</v>
      </c>
      <c r="K109" s="349">
        <v>1.0</v>
      </c>
      <c r="L109" s="370">
        <v>0.0</v>
      </c>
      <c r="M109" s="351">
        <v>1300000.0</v>
      </c>
      <c r="N109" s="352"/>
      <c r="O109" s="352"/>
      <c r="P109" s="352"/>
      <c r="Q109" s="353">
        <f t="shared" si="1"/>
        <v>1300000</v>
      </c>
      <c r="R109" s="354">
        <v>1300000.0</v>
      </c>
      <c r="S109" s="311"/>
      <c r="T109" s="355"/>
      <c r="U109" s="355"/>
      <c r="V109" s="355"/>
      <c r="W109" s="355"/>
      <c r="X109" s="355"/>
      <c r="Y109" s="355"/>
      <c r="Z109" s="355"/>
      <c r="AA109" s="355"/>
      <c r="AB109" s="355"/>
      <c r="AC109" s="355"/>
      <c r="AD109" s="311"/>
      <c r="AE109" s="311"/>
      <c r="AF109" s="311"/>
      <c r="AG109" s="311"/>
      <c r="AH109" s="311"/>
      <c r="AI109" s="311"/>
      <c r="AJ109" s="311"/>
      <c r="AK109" s="311"/>
      <c r="AL109" s="311"/>
    </row>
    <row r="110">
      <c r="A110" s="311"/>
      <c r="B110" s="356">
        <v>94.0</v>
      </c>
      <c r="C110" s="357" t="s">
        <v>1913</v>
      </c>
      <c r="D110" s="358" t="s">
        <v>485</v>
      </c>
      <c r="E110" s="357" t="s">
        <v>106</v>
      </c>
      <c r="F110" s="357" t="s">
        <v>351</v>
      </c>
      <c r="G110" s="357" t="s">
        <v>484</v>
      </c>
      <c r="H110" s="357" t="s">
        <v>461</v>
      </c>
      <c r="I110" s="357">
        <v>8.780000000000001</v>
      </c>
      <c r="J110" s="360">
        <v>28.447200000000006</v>
      </c>
      <c r="K110" s="361">
        <v>1.0</v>
      </c>
      <c r="L110" s="362">
        <v>0.0</v>
      </c>
      <c r="M110" s="363">
        <v>2319819.0</v>
      </c>
      <c r="N110" s="364"/>
      <c r="O110" s="364"/>
      <c r="P110" s="364"/>
      <c r="Q110" s="365">
        <f t="shared" si="1"/>
        <v>2319819</v>
      </c>
      <c r="R110" s="366">
        <v>2319819.0</v>
      </c>
      <c r="S110" s="311"/>
      <c r="T110" s="367"/>
      <c r="U110" s="367"/>
      <c r="V110" s="367"/>
      <c r="W110" s="367"/>
      <c r="X110" s="367"/>
      <c r="Y110" s="367"/>
      <c r="Z110" s="367"/>
      <c r="AA110" s="367"/>
      <c r="AB110" s="367"/>
      <c r="AC110" s="367"/>
      <c r="AD110" s="311"/>
      <c r="AE110" s="311"/>
      <c r="AF110" s="311"/>
      <c r="AG110" s="311"/>
      <c r="AH110" s="311"/>
      <c r="AI110" s="311"/>
      <c r="AJ110" s="311"/>
      <c r="AK110" s="311"/>
      <c r="AL110" s="311"/>
    </row>
    <row r="111">
      <c r="A111" s="311"/>
      <c r="B111" s="342">
        <v>95.0</v>
      </c>
      <c r="C111" s="343" t="s">
        <v>2181</v>
      </c>
      <c r="D111" s="344" t="s">
        <v>964</v>
      </c>
      <c r="E111" s="343" t="s">
        <v>164</v>
      </c>
      <c r="F111" s="343" t="s">
        <v>351</v>
      </c>
      <c r="G111" s="343" t="s">
        <v>963</v>
      </c>
      <c r="H111" s="343" t="s">
        <v>575</v>
      </c>
      <c r="I111" s="343">
        <v>139.74</v>
      </c>
      <c r="J111" s="348">
        <v>452.7576</v>
      </c>
      <c r="K111" s="349">
        <v>1.0</v>
      </c>
      <c r="L111" s="370">
        <v>0.0</v>
      </c>
      <c r="M111" s="351">
        <v>3671171.0</v>
      </c>
      <c r="N111" s="352"/>
      <c r="O111" s="352"/>
      <c r="P111" s="352"/>
      <c r="Q111" s="353">
        <f t="shared" si="1"/>
        <v>3671171</v>
      </c>
      <c r="R111" s="354">
        <v>3671171.0</v>
      </c>
      <c r="S111" s="311"/>
      <c r="T111" s="355"/>
      <c r="U111" s="355"/>
      <c r="V111" s="355"/>
      <c r="W111" s="355"/>
      <c r="X111" s="355"/>
      <c r="Y111" s="355"/>
      <c r="Z111" s="355"/>
      <c r="AA111" s="355"/>
      <c r="AB111" s="355"/>
      <c r="AC111" s="355"/>
      <c r="AD111" s="311"/>
      <c r="AE111" s="311"/>
      <c r="AF111" s="311"/>
      <c r="AG111" s="311"/>
      <c r="AH111" s="311"/>
      <c r="AI111" s="311"/>
      <c r="AJ111" s="311"/>
      <c r="AK111" s="311"/>
      <c r="AL111" s="311"/>
    </row>
    <row r="112">
      <c r="A112" s="311"/>
      <c r="B112" s="356">
        <v>96.0</v>
      </c>
      <c r="C112" s="357" t="s">
        <v>2181</v>
      </c>
      <c r="D112" s="358" t="s">
        <v>385</v>
      </c>
      <c r="E112" s="357" t="s">
        <v>218</v>
      </c>
      <c r="F112" s="357" t="s">
        <v>351</v>
      </c>
      <c r="G112" s="357" t="s">
        <v>384</v>
      </c>
      <c r="H112" s="357" t="s">
        <v>480</v>
      </c>
      <c r="I112" s="357">
        <v>4.02538</v>
      </c>
      <c r="J112" s="360">
        <v>13.042231199999998</v>
      </c>
      <c r="K112" s="361">
        <v>1.0</v>
      </c>
      <c r="L112" s="362">
        <v>0.0</v>
      </c>
      <c r="M112" s="363">
        <v>1950000.0</v>
      </c>
      <c r="N112" s="364"/>
      <c r="O112" s="364"/>
      <c r="P112" s="364"/>
      <c r="Q112" s="365">
        <f t="shared" si="1"/>
        <v>1950000</v>
      </c>
      <c r="R112" s="366">
        <v>1950000.0</v>
      </c>
      <c r="S112" s="311"/>
      <c r="T112" s="367"/>
      <c r="U112" s="367"/>
      <c r="V112" s="367"/>
      <c r="W112" s="367"/>
      <c r="X112" s="367"/>
      <c r="Y112" s="367"/>
      <c r="Z112" s="367"/>
      <c r="AA112" s="367"/>
      <c r="AB112" s="367"/>
      <c r="AC112" s="367"/>
      <c r="AD112" s="311"/>
      <c r="AE112" s="311"/>
      <c r="AF112" s="311"/>
      <c r="AG112" s="311"/>
      <c r="AH112" s="311"/>
      <c r="AI112" s="311"/>
      <c r="AJ112" s="311"/>
      <c r="AK112" s="311"/>
      <c r="AL112" s="311"/>
    </row>
    <row r="113">
      <c r="A113" s="311"/>
      <c r="B113" s="342">
        <v>97.0</v>
      </c>
      <c r="C113" s="343" t="s">
        <v>2181</v>
      </c>
      <c r="D113" s="344" t="s">
        <v>1198</v>
      </c>
      <c r="E113" s="343" t="s">
        <v>346</v>
      </c>
      <c r="F113" s="343" t="s">
        <v>351</v>
      </c>
      <c r="G113" s="343" t="s">
        <v>1197</v>
      </c>
      <c r="H113" s="343" t="s">
        <v>753</v>
      </c>
      <c r="I113" s="343">
        <v>13.28</v>
      </c>
      <c r="J113" s="348">
        <v>43.0272</v>
      </c>
      <c r="K113" s="349">
        <v>1.0</v>
      </c>
      <c r="L113" s="370">
        <v>0.0</v>
      </c>
      <c r="M113" s="351">
        <v>2792792.0</v>
      </c>
      <c r="N113" s="352"/>
      <c r="O113" s="352"/>
      <c r="P113" s="352"/>
      <c r="Q113" s="353">
        <f t="shared" si="1"/>
        <v>2792792</v>
      </c>
      <c r="R113" s="354">
        <v>2792792.0</v>
      </c>
      <c r="S113" s="311"/>
      <c r="T113" s="355"/>
      <c r="U113" s="355"/>
      <c r="V113" s="355"/>
      <c r="W113" s="355"/>
      <c r="X113" s="355"/>
      <c r="Y113" s="355"/>
      <c r="Z113" s="355"/>
      <c r="AA113" s="355"/>
      <c r="AB113" s="355"/>
      <c r="AC113" s="355"/>
      <c r="AD113" s="311"/>
      <c r="AE113" s="311"/>
      <c r="AF113" s="311"/>
      <c r="AG113" s="311"/>
      <c r="AH113" s="311"/>
      <c r="AI113" s="311"/>
      <c r="AJ113" s="311"/>
      <c r="AK113" s="311"/>
      <c r="AL113" s="311"/>
    </row>
    <row r="114">
      <c r="A114" s="311"/>
      <c r="B114" s="356">
        <v>98.0</v>
      </c>
      <c r="C114" s="357" t="s">
        <v>2181</v>
      </c>
      <c r="D114" s="358" t="s">
        <v>1611</v>
      </c>
      <c r="E114" s="357" t="s">
        <v>126</v>
      </c>
      <c r="F114" s="357" t="s">
        <v>351</v>
      </c>
      <c r="G114" s="357" t="s">
        <v>1610</v>
      </c>
      <c r="H114" s="357" t="s">
        <v>461</v>
      </c>
      <c r="I114" s="357">
        <v>1.40678</v>
      </c>
      <c r="J114" s="360">
        <v>4.5579672</v>
      </c>
      <c r="K114" s="361">
        <v>1.0</v>
      </c>
      <c r="L114" s="362">
        <v>0.0</v>
      </c>
      <c r="M114" s="363">
        <v>2319819.0</v>
      </c>
      <c r="N114" s="364"/>
      <c r="O114" s="364"/>
      <c r="P114" s="389">
        <v>0.0</v>
      </c>
      <c r="Q114" s="365">
        <f t="shared" si="1"/>
        <v>2319819</v>
      </c>
      <c r="R114" s="366">
        <v>2319819.0</v>
      </c>
      <c r="S114" s="311"/>
      <c r="T114" s="367"/>
      <c r="U114" s="367"/>
      <c r="V114" s="367"/>
      <c r="W114" s="367"/>
      <c r="X114" s="367"/>
      <c r="Y114" s="367"/>
      <c r="Z114" s="367"/>
      <c r="AA114" s="367"/>
      <c r="AB114" s="367"/>
      <c r="AC114" s="367"/>
      <c r="AD114" s="311"/>
      <c r="AE114" s="311"/>
      <c r="AF114" s="311"/>
      <c r="AG114" s="311"/>
      <c r="AH114" s="311"/>
      <c r="AI114" s="311"/>
      <c r="AJ114" s="311"/>
      <c r="AK114" s="311"/>
      <c r="AL114" s="311"/>
    </row>
    <row r="115">
      <c r="A115" s="311"/>
      <c r="B115" s="342">
        <v>99.0</v>
      </c>
      <c r="C115" s="343" t="s">
        <v>2181</v>
      </c>
      <c r="D115" s="344" t="s">
        <v>1676</v>
      </c>
      <c r="E115" s="343" t="s">
        <v>87</v>
      </c>
      <c r="F115" s="343" t="s">
        <v>351</v>
      </c>
      <c r="G115" s="343" t="s">
        <v>1675</v>
      </c>
      <c r="H115" s="343" t="s">
        <v>1258</v>
      </c>
      <c r="I115" s="343">
        <v>32.75</v>
      </c>
      <c r="J115" s="348">
        <v>106.11</v>
      </c>
      <c r="K115" s="349">
        <v>1.0</v>
      </c>
      <c r="L115" s="370">
        <v>0.0</v>
      </c>
      <c r="M115" s="351">
        <v>1300000.0</v>
      </c>
      <c r="N115" s="352"/>
      <c r="O115" s="352"/>
      <c r="P115" s="352"/>
      <c r="Q115" s="353">
        <f t="shared" si="1"/>
        <v>1300000</v>
      </c>
      <c r="R115" s="354">
        <v>1300000.0</v>
      </c>
      <c r="S115" s="311"/>
      <c r="T115" s="355"/>
      <c r="U115" s="355"/>
      <c r="V115" s="355"/>
      <c r="W115" s="355"/>
      <c r="X115" s="355"/>
      <c r="Y115" s="355"/>
      <c r="Z115" s="355"/>
      <c r="AA115" s="355"/>
      <c r="AB115" s="355"/>
      <c r="AC115" s="355"/>
      <c r="AD115" s="311"/>
      <c r="AE115" s="311"/>
      <c r="AF115" s="311"/>
      <c r="AG115" s="311"/>
      <c r="AH115" s="311"/>
      <c r="AI115" s="311"/>
      <c r="AJ115" s="311"/>
      <c r="AK115" s="311"/>
      <c r="AL115" s="311"/>
    </row>
    <row r="116">
      <c r="A116" s="311"/>
      <c r="B116" s="356">
        <v>100.0</v>
      </c>
      <c r="C116" s="357" t="s">
        <v>2181</v>
      </c>
      <c r="D116" s="358" t="s">
        <v>1680</v>
      </c>
      <c r="E116" s="357" t="s">
        <v>87</v>
      </c>
      <c r="F116" s="357" t="s">
        <v>351</v>
      </c>
      <c r="G116" s="357" t="s">
        <v>1679</v>
      </c>
      <c r="H116" s="357" t="s">
        <v>1258</v>
      </c>
      <c r="I116" s="357">
        <v>31.72</v>
      </c>
      <c r="J116" s="360">
        <v>102.7728</v>
      </c>
      <c r="K116" s="361">
        <v>1.0</v>
      </c>
      <c r="L116" s="362">
        <v>0.0</v>
      </c>
      <c r="M116" s="363">
        <v>1300000.0</v>
      </c>
      <c r="N116" s="364"/>
      <c r="O116" s="364"/>
      <c r="P116" s="364"/>
      <c r="Q116" s="365">
        <f t="shared" si="1"/>
        <v>1300000</v>
      </c>
      <c r="R116" s="366">
        <v>1300000.0</v>
      </c>
      <c r="S116" s="311"/>
      <c r="T116" s="367"/>
      <c r="U116" s="367"/>
      <c r="V116" s="367"/>
      <c r="W116" s="367"/>
      <c r="X116" s="367"/>
      <c r="Y116" s="367"/>
      <c r="Z116" s="367"/>
      <c r="AA116" s="367"/>
      <c r="AB116" s="367"/>
      <c r="AC116" s="367"/>
      <c r="AD116" s="311"/>
      <c r="AE116" s="311"/>
      <c r="AF116" s="311"/>
      <c r="AG116" s="311"/>
      <c r="AH116" s="311"/>
      <c r="AI116" s="311"/>
      <c r="AJ116" s="311"/>
      <c r="AK116" s="311"/>
      <c r="AL116" s="311"/>
    </row>
    <row r="117">
      <c r="A117" s="311"/>
      <c r="B117" s="342">
        <v>101.0</v>
      </c>
      <c r="C117" s="343" t="s">
        <v>2181</v>
      </c>
      <c r="D117" s="344" t="s">
        <v>399</v>
      </c>
      <c r="E117" s="343" t="s">
        <v>106</v>
      </c>
      <c r="F117" s="343" t="s">
        <v>351</v>
      </c>
      <c r="G117" s="343" t="s">
        <v>398</v>
      </c>
      <c r="H117" s="343" t="s">
        <v>461</v>
      </c>
      <c r="I117" s="343">
        <v>38.1</v>
      </c>
      <c r="J117" s="348">
        <v>123.44400000000002</v>
      </c>
      <c r="K117" s="349">
        <v>1.0</v>
      </c>
      <c r="L117" s="370">
        <v>0.0</v>
      </c>
      <c r="M117" s="351">
        <v>2319819.0</v>
      </c>
      <c r="N117" s="352"/>
      <c r="O117" s="352"/>
      <c r="P117" s="352"/>
      <c r="Q117" s="353">
        <f t="shared" si="1"/>
        <v>2319819</v>
      </c>
      <c r="R117" s="354">
        <v>2319819.0</v>
      </c>
      <c r="S117" s="311"/>
      <c r="T117" s="355"/>
      <c r="U117" s="355"/>
      <c r="V117" s="355"/>
      <c r="W117" s="355"/>
      <c r="X117" s="355"/>
      <c r="Y117" s="355"/>
      <c r="Z117" s="355"/>
      <c r="AA117" s="355"/>
      <c r="AB117" s="355"/>
      <c r="AC117" s="355"/>
      <c r="AD117" s="311"/>
      <c r="AE117" s="311"/>
      <c r="AF117" s="311"/>
      <c r="AG117" s="311"/>
      <c r="AH117" s="311"/>
      <c r="AI117" s="311"/>
      <c r="AJ117" s="311"/>
      <c r="AK117" s="311"/>
      <c r="AL117" s="311"/>
    </row>
    <row r="118">
      <c r="A118" s="311"/>
      <c r="B118" s="356">
        <v>102.0</v>
      </c>
      <c r="C118" s="357" t="s">
        <v>2181</v>
      </c>
      <c r="D118" s="358" t="s">
        <v>2264</v>
      </c>
      <c r="E118" s="357" t="s">
        <v>126</v>
      </c>
      <c r="F118" s="357" t="s">
        <v>351</v>
      </c>
      <c r="G118" s="357" t="s">
        <v>2268</v>
      </c>
      <c r="H118" s="357" t="s">
        <v>461</v>
      </c>
      <c r="I118" s="357">
        <v>5.42</v>
      </c>
      <c r="J118" s="360">
        <v>17.560799999999997</v>
      </c>
      <c r="K118" s="361">
        <v>1.0</v>
      </c>
      <c r="L118" s="362">
        <v>0.0</v>
      </c>
      <c r="M118" s="363">
        <v>2319819.0</v>
      </c>
      <c r="N118" s="364"/>
      <c r="O118" s="364"/>
      <c r="P118" s="364"/>
      <c r="Q118" s="365">
        <f t="shared" si="1"/>
        <v>2319819</v>
      </c>
      <c r="R118" s="366">
        <v>2319819.0</v>
      </c>
      <c r="S118" s="311"/>
      <c r="T118" s="367"/>
      <c r="U118" s="367"/>
      <c r="V118" s="367"/>
      <c r="W118" s="367"/>
      <c r="X118" s="367"/>
      <c r="Y118" s="367"/>
      <c r="Z118" s="367"/>
      <c r="AA118" s="367"/>
      <c r="AB118" s="367"/>
      <c r="AC118" s="367"/>
      <c r="AD118" s="311"/>
      <c r="AE118" s="311"/>
      <c r="AF118" s="311"/>
      <c r="AG118" s="311"/>
      <c r="AH118" s="311"/>
      <c r="AI118" s="311"/>
      <c r="AJ118" s="311"/>
      <c r="AK118" s="311"/>
      <c r="AL118" s="311"/>
    </row>
    <row r="119">
      <c r="A119" s="311"/>
      <c r="B119" s="342">
        <v>103.0</v>
      </c>
      <c r="C119" s="343" t="s">
        <v>2181</v>
      </c>
      <c r="D119" s="344" t="s">
        <v>1920</v>
      </c>
      <c r="E119" s="343" t="s">
        <v>1340</v>
      </c>
      <c r="F119" s="343" t="s">
        <v>351</v>
      </c>
      <c r="G119" s="343" t="s">
        <v>1919</v>
      </c>
      <c r="H119" s="343" t="s">
        <v>461</v>
      </c>
      <c r="I119" s="343">
        <v>0.68176</v>
      </c>
      <c r="J119" s="348">
        <v>2.2089024</v>
      </c>
      <c r="K119" s="349">
        <v>1.0</v>
      </c>
      <c r="L119" s="370">
        <v>0.0</v>
      </c>
      <c r="M119" s="351">
        <v>2319819.0</v>
      </c>
      <c r="N119" s="352"/>
      <c r="O119" s="352"/>
      <c r="P119" s="352"/>
      <c r="Q119" s="353">
        <f t="shared" si="1"/>
        <v>2319819</v>
      </c>
      <c r="R119" s="354">
        <v>2319819.0</v>
      </c>
      <c r="S119" s="311"/>
      <c r="T119" s="355"/>
      <c r="U119" s="355"/>
      <c r="V119" s="355"/>
      <c r="W119" s="355"/>
      <c r="X119" s="355"/>
      <c r="Y119" s="355"/>
      <c r="Z119" s="355"/>
      <c r="AA119" s="355"/>
      <c r="AB119" s="355"/>
      <c r="AC119" s="355"/>
      <c r="AD119" s="311"/>
      <c r="AE119" s="311"/>
      <c r="AF119" s="311"/>
      <c r="AG119" s="311"/>
      <c r="AH119" s="311"/>
      <c r="AI119" s="311"/>
      <c r="AJ119" s="311"/>
      <c r="AK119" s="311"/>
      <c r="AL119" s="311"/>
    </row>
    <row r="120">
      <c r="A120" s="311"/>
      <c r="B120" s="356">
        <v>104.0</v>
      </c>
      <c r="C120" s="357" t="s">
        <v>2181</v>
      </c>
      <c r="D120" s="358" t="s">
        <v>2286</v>
      </c>
      <c r="E120" s="357" t="s">
        <v>346</v>
      </c>
      <c r="F120" s="357" t="s">
        <v>351</v>
      </c>
      <c r="G120" s="357" t="s">
        <v>1105</v>
      </c>
      <c r="H120" s="357" t="s">
        <v>753</v>
      </c>
      <c r="I120" s="357">
        <v>58.38</v>
      </c>
      <c r="J120" s="360">
        <v>189.1512</v>
      </c>
      <c r="K120" s="361">
        <v>1.0</v>
      </c>
      <c r="L120" s="362">
        <v>0.0</v>
      </c>
      <c r="M120" s="363">
        <v>2792792.0</v>
      </c>
      <c r="N120" s="364"/>
      <c r="O120" s="364"/>
      <c r="P120" s="364"/>
      <c r="Q120" s="365">
        <f t="shared" si="1"/>
        <v>2792792</v>
      </c>
      <c r="R120" s="366">
        <v>2792792.0</v>
      </c>
      <c r="S120" s="311"/>
      <c r="T120" s="367"/>
      <c r="U120" s="367"/>
      <c r="V120" s="367"/>
      <c r="W120" s="367"/>
      <c r="X120" s="367"/>
      <c r="Y120" s="367"/>
      <c r="Z120" s="367"/>
      <c r="AA120" s="367"/>
      <c r="AB120" s="367"/>
      <c r="AC120" s="367"/>
      <c r="AD120" s="311"/>
      <c r="AE120" s="311"/>
      <c r="AF120" s="311"/>
      <c r="AG120" s="311"/>
      <c r="AH120" s="311"/>
      <c r="AI120" s="311"/>
      <c r="AJ120" s="311"/>
      <c r="AK120" s="311"/>
      <c r="AL120" s="311"/>
    </row>
    <row r="121">
      <c r="A121" s="311"/>
      <c r="B121" s="342">
        <v>105.0</v>
      </c>
      <c r="C121" s="343" t="s">
        <v>2181</v>
      </c>
      <c r="D121" s="344" t="s">
        <v>321</v>
      </c>
      <c r="E121" s="343" t="s">
        <v>126</v>
      </c>
      <c r="F121" s="343" t="s">
        <v>351</v>
      </c>
      <c r="G121" s="343" t="s">
        <v>320</v>
      </c>
      <c r="H121" s="343" t="s">
        <v>480</v>
      </c>
      <c r="I121" s="343">
        <v>2.20019</v>
      </c>
      <c r="J121" s="348">
        <v>7.1286156</v>
      </c>
      <c r="K121" s="349">
        <v>1.0</v>
      </c>
      <c r="L121" s="370">
        <v>0.0</v>
      </c>
      <c r="M121" s="351">
        <v>1950000.0</v>
      </c>
      <c r="N121" s="352"/>
      <c r="O121" s="352"/>
      <c r="P121" s="352"/>
      <c r="Q121" s="353">
        <f t="shared" si="1"/>
        <v>1950000</v>
      </c>
      <c r="R121" s="354">
        <v>1950000.0</v>
      </c>
      <c r="S121" s="311"/>
      <c r="T121" s="355"/>
      <c r="U121" s="355"/>
      <c r="V121" s="355"/>
      <c r="W121" s="355"/>
      <c r="X121" s="355"/>
      <c r="Y121" s="355"/>
      <c r="Z121" s="355"/>
      <c r="AA121" s="355"/>
      <c r="AB121" s="355"/>
      <c r="AC121" s="355"/>
      <c r="AD121" s="311"/>
      <c r="AE121" s="311"/>
      <c r="AF121" s="311"/>
      <c r="AG121" s="311"/>
      <c r="AH121" s="311"/>
      <c r="AI121" s="311"/>
      <c r="AJ121" s="311"/>
      <c r="AK121" s="311"/>
      <c r="AL121" s="311"/>
    </row>
    <row r="122">
      <c r="A122" s="311"/>
      <c r="B122" s="356">
        <v>106.0</v>
      </c>
      <c r="C122" s="357" t="s">
        <v>2181</v>
      </c>
      <c r="D122" s="358" t="s">
        <v>706</v>
      </c>
      <c r="E122" s="357" t="s">
        <v>116</v>
      </c>
      <c r="F122" s="357" t="s">
        <v>351</v>
      </c>
      <c r="G122" s="357" t="s">
        <v>705</v>
      </c>
      <c r="H122" s="357" t="s">
        <v>461</v>
      </c>
      <c r="I122" s="357">
        <v>13.34</v>
      </c>
      <c r="J122" s="360">
        <v>43.2216</v>
      </c>
      <c r="K122" s="361">
        <v>1.0</v>
      </c>
      <c r="L122" s="362">
        <v>0.0</v>
      </c>
      <c r="M122" s="363">
        <v>2319819.0</v>
      </c>
      <c r="N122" s="364"/>
      <c r="O122" s="364"/>
      <c r="P122" s="364"/>
      <c r="Q122" s="365">
        <f t="shared" si="1"/>
        <v>2319819</v>
      </c>
      <c r="R122" s="366">
        <v>2319819.0</v>
      </c>
      <c r="S122" s="311"/>
      <c r="T122" s="367"/>
      <c r="U122" s="367"/>
      <c r="V122" s="367"/>
      <c r="W122" s="367"/>
      <c r="X122" s="367"/>
      <c r="Y122" s="367"/>
      <c r="Z122" s="367"/>
      <c r="AA122" s="367"/>
      <c r="AB122" s="367"/>
      <c r="AC122" s="367"/>
      <c r="AD122" s="311"/>
      <c r="AE122" s="311"/>
      <c r="AF122" s="311"/>
      <c r="AG122" s="311"/>
      <c r="AH122" s="311"/>
      <c r="AI122" s="311"/>
      <c r="AJ122" s="311"/>
      <c r="AK122" s="311"/>
      <c r="AL122" s="311"/>
    </row>
    <row r="123">
      <c r="A123" s="311"/>
      <c r="B123" s="342">
        <v>107.0</v>
      </c>
      <c r="C123" s="343" t="s">
        <v>2181</v>
      </c>
      <c r="D123" s="344" t="s">
        <v>2318</v>
      </c>
      <c r="E123" s="343" t="s">
        <v>87</v>
      </c>
      <c r="F123" s="343" t="s">
        <v>351</v>
      </c>
      <c r="G123" s="343" t="s">
        <v>2321</v>
      </c>
      <c r="H123" s="343" t="s">
        <v>1258</v>
      </c>
      <c r="I123" s="343">
        <v>33.91</v>
      </c>
      <c r="J123" s="348">
        <v>109.86839999999998</v>
      </c>
      <c r="K123" s="349">
        <v>1.0</v>
      </c>
      <c r="L123" s="370">
        <v>0.0</v>
      </c>
      <c r="M123" s="351">
        <v>1300000.0</v>
      </c>
      <c r="N123" s="352"/>
      <c r="O123" s="352"/>
      <c r="P123" s="352"/>
      <c r="Q123" s="353">
        <f t="shared" si="1"/>
        <v>1300000</v>
      </c>
      <c r="R123" s="354">
        <v>1300000.0</v>
      </c>
      <c r="S123" s="311"/>
      <c r="T123" s="355"/>
      <c r="U123" s="355"/>
      <c r="V123" s="355"/>
      <c r="W123" s="355"/>
      <c r="X123" s="355"/>
      <c r="Y123" s="355"/>
      <c r="Z123" s="355"/>
      <c r="AA123" s="355"/>
      <c r="AB123" s="355"/>
      <c r="AC123" s="355"/>
      <c r="AD123" s="311"/>
      <c r="AE123" s="311"/>
      <c r="AF123" s="311"/>
      <c r="AG123" s="311"/>
      <c r="AH123" s="311"/>
      <c r="AI123" s="311"/>
      <c r="AJ123" s="311"/>
      <c r="AK123" s="311"/>
      <c r="AL123" s="311"/>
    </row>
    <row r="124">
      <c r="A124" s="311"/>
      <c r="B124" s="356">
        <v>108.0</v>
      </c>
      <c r="C124" s="357" t="s">
        <v>2181</v>
      </c>
      <c r="D124" s="358" t="s">
        <v>1224</v>
      </c>
      <c r="E124" s="357" t="s">
        <v>346</v>
      </c>
      <c r="F124" s="357" t="s">
        <v>351</v>
      </c>
      <c r="G124" s="357" t="s">
        <v>1223</v>
      </c>
      <c r="H124" s="357" t="s">
        <v>753</v>
      </c>
      <c r="I124" s="357">
        <v>58.53</v>
      </c>
      <c r="J124" s="360">
        <v>189.6372</v>
      </c>
      <c r="K124" s="361">
        <v>1.0</v>
      </c>
      <c r="L124" s="362">
        <v>0.0</v>
      </c>
      <c r="M124" s="363">
        <v>2792792.0</v>
      </c>
      <c r="N124" s="364"/>
      <c r="O124" s="364"/>
      <c r="P124" s="364"/>
      <c r="Q124" s="365">
        <f t="shared" si="1"/>
        <v>2792792</v>
      </c>
      <c r="R124" s="366">
        <v>2792792.0</v>
      </c>
      <c r="S124" s="311"/>
      <c r="T124" s="367"/>
      <c r="U124" s="367"/>
      <c r="V124" s="367"/>
      <c r="W124" s="367"/>
      <c r="X124" s="367"/>
      <c r="Y124" s="367"/>
      <c r="Z124" s="367"/>
      <c r="AA124" s="367"/>
      <c r="AB124" s="367"/>
      <c r="AC124" s="367"/>
      <c r="AD124" s="311"/>
      <c r="AE124" s="311"/>
      <c r="AF124" s="311"/>
      <c r="AG124" s="311"/>
      <c r="AH124" s="311"/>
      <c r="AI124" s="311"/>
      <c r="AJ124" s="311"/>
      <c r="AK124" s="311"/>
      <c r="AL124" s="311"/>
    </row>
    <row r="125">
      <c r="A125" s="311"/>
      <c r="B125" s="342">
        <v>109.0</v>
      </c>
      <c r="C125" s="343" t="s">
        <v>2181</v>
      </c>
      <c r="D125" s="344" t="s">
        <v>1221</v>
      </c>
      <c r="E125" s="343" t="s">
        <v>346</v>
      </c>
      <c r="F125" s="343" t="s">
        <v>351</v>
      </c>
      <c r="G125" s="343" t="s">
        <v>1220</v>
      </c>
      <c r="H125" s="343" t="s">
        <v>753</v>
      </c>
      <c r="I125" s="343">
        <v>21.02</v>
      </c>
      <c r="J125" s="348">
        <v>68.1048</v>
      </c>
      <c r="K125" s="349">
        <v>0.9977</v>
      </c>
      <c r="L125" s="370">
        <v>0.0</v>
      </c>
      <c r="M125" s="351">
        <v>2792792.0</v>
      </c>
      <c r="N125" s="352"/>
      <c r="O125" s="352"/>
      <c r="P125" s="352"/>
      <c r="Q125" s="353">
        <f t="shared" si="1"/>
        <v>2792792</v>
      </c>
      <c r="R125" s="354">
        <v>2792792.0</v>
      </c>
      <c r="S125" s="311"/>
      <c r="T125" s="355"/>
      <c r="U125" s="355"/>
      <c r="V125" s="355"/>
      <c r="W125" s="355"/>
      <c r="X125" s="355"/>
      <c r="Y125" s="355"/>
      <c r="Z125" s="355"/>
      <c r="AA125" s="355"/>
      <c r="AB125" s="355"/>
      <c r="AC125" s="355"/>
      <c r="AD125" s="311"/>
      <c r="AE125" s="311"/>
      <c r="AF125" s="311"/>
      <c r="AG125" s="311"/>
      <c r="AH125" s="311"/>
      <c r="AI125" s="311"/>
      <c r="AJ125" s="311"/>
      <c r="AK125" s="311"/>
      <c r="AL125" s="311"/>
    </row>
    <row r="126">
      <c r="A126" s="311"/>
      <c r="B126" s="356">
        <v>110.0</v>
      </c>
      <c r="C126" s="357" t="s">
        <v>2181</v>
      </c>
      <c r="D126" s="358" t="s">
        <v>1227</v>
      </c>
      <c r="E126" s="357" t="s">
        <v>346</v>
      </c>
      <c r="F126" s="357" t="s">
        <v>351</v>
      </c>
      <c r="G126" s="357" t="s">
        <v>1226</v>
      </c>
      <c r="H126" s="357" t="s">
        <v>753</v>
      </c>
      <c r="I126" s="357">
        <v>25.43</v>
      </c>
      <c r="J126" s="360">
        <v>82.3932</v>
      </c>
      <c r="K126" s="361">
        <v>1.0</v>
      </c>
      <c r="L126" s="362">
        <v>0.0</v>
      </c>
      <c r="M126" s="363">
        <v>2792792.0</v>
      </c>
      <c r="N126" s="364"/>
      <c r="O126" s="364"/>
      <c r="P126" s="364"/>
      <c r="Q126" s="365">
        <f t="shared" si="1"/>
        <v>2792792</v>
      </c>
      <c r="R126" s="366">
        <v>2792792.0</v>
      </c>
      <c r="S126" s="311"/>
      <c r="T126" s="367"/>
      <c r="U126" s="367"/>
      <c r="V126" s="367"/>
      <c r="W126" s="367"/>
      <c r="X126" s="367"/>
      <c r="Y126" s="367"/>
      <c r="Z126" s="367"/>
      <c r="AA126" s="367"/>
      <c r="AB126" s="367"/>
      <c r="AC126" s="367"/>
      <c r="AD126" s="311"/>
      <c r="AE126" s="311"/>
      <c r="AF126" s="311"/>
      <c r="AG126" s="311"/>
      <c r="AH126" s="311"/>
      <c r="AI126" s="311"/>
      <c r="AJ126" s="311"/>
      <c r="AK126" s="311"/>
      <c r="AL126" s="311"/>
    </row>
    <row r="127">
      <c r="A127" s="311"/>
      <c r="B127" s="342">
        <v>111.0</v>
      </c>
      <c r="C127" s="343" t="s">
        <v>2181</v>
      </c>
      <c r="D127" s="344" t="s">
        <v>2367</v>
      </c>
      <c r="E127" s="343" t="s">
        <v>92</v>
      </c>
      <c r="F127" s="343" t="s">
        <v>351</v>
      </c>
      <c r="G127" s="343" t="s">
        <v>2368</v>
      </c>
      <c r="H127" s="343" t="s">
        <v>461</v>
      </c>
      <c r="I127" s="343">
        <v>32.09</v>
      </c>
      <c r="J127" s="348">
        <v>103.97160000000002</v>
      </c>
      <c r="K127" s="349">
        <v>1.0</v>
      </c>
      <c r="L127" s="370">
        <v>0.0</v>
      </c>
      <c r="M127" s="351">
        <v>2319819.0</v>
      </c>
      <c r="N127" s="352"/>
      <c r="O127" s="352"/>
      <c r="P127" s="352"/>
      <c r="Q127" s="353">
        <f t="shared" si="1"/>
        <v>2319819</v>
      </c>
      <c r="R127" s="354">
        <v>2319819.0</v>
      </c>
      <c r="S127" s="311"/>
      <c r="T127" s="355"/>
      <c r="U127" s="355"/>
      <c r="V127" s="355"/>
      <c r="W127" s="355"/>
      <c r="X127" s="355"/>
      <c r="Y127" s="355"/>
      <c r="Z127" s="355"/>
      <c r="AA127" s="355"/>
      <c r="AB127" s="355"/>
      <c r="AC127" s="355"/>
      <c r="AD127" s="311"/>
      <c r="AE127" s="311"/>
      <c r="AF127" s="311"/>
      <c r="AG127" s="311"/>
      <c r="AH127" s="311"/>
      <c r="AI127" s="311"/>
      <c r="AJ127" s="311"/>
      <c r="AK127" s="311"/>
      <c r="AL127" s="311"/>
    </row>
    <row r="128">
      <c r="A128" s="311"/>
      <c r="B128" s="356">
        <v>112.0</v>
      </c>
      <c r="C128" s="357" t="s">
        <v>2181</v>
      </c>
      <c r="D128" s="358" t="s">
        <v>2377</v>
      </c>
      <c r="E128" s="357" t="s">
        <v>87</v>
      </c>
      <c r="F128" s="357" t="s">
        <v>351</v>
      </c>
      <c r="G128" s="357" t="s">
        <v>2378</v>
      </c>
      <c r="H128" s="357" t="s">
        <v>1258</v>
      </c>
      <c r="I128" s="357">
        <v>1.01804</v>
      </c>
      <c r="J128" s="360">
        <v>3.2984496</v>
      </c>
      <c r="K128" s="361">
        <v>1.0</v>
      </c>
      <c r="L128" s="362">
        <v>0.0</v>
      </c>
      <c r="M128" s="363">
        <v>1300000.0</v>
      </c>
      <c r="N128" s="364"/>
      <c r="O128" s="364"/>
      <c r="P128" s="364"/>
      <c r="Q128" s="365">
        <f t="shared" si="1"/>
        <v>1300000</v>
      </c>
      <c r="R128" s="366">
        <v>1300000.0</v>
      </c>
      <c r="S128" s="311"/>
      <c r="T128" s="367"/>
      <c r="U128" s="367"/>
      <c r="V128" s="367"/>
      <c r="W128" s="367"/>
      <c r="X128" s="367"/>
      <c r="Y128" s="367"/>
      <c r="Z128" s="367"/>
      <c r="AA128" s="367"/>
      <c r="AB128" s="367"/>
      <c r="AC128" s="367"/>
      <c r="AD128" s="311"/>
      <c r="AE128" s="311"/>
      <c r="AF128" s="311"/>
      <c r="AG128" s="311"/>
      <c r="AH128" s="311"/>
      <c r="AI128" s="311"/>
      <c r="AJ128" s="311"/>
      <c r="AK128" s="311"/>
      <c r="AL128" s="311"/>
    </row>
    <row r="129">
      <c r="A129" s="311"/>
      <c r="B129" s="342">
        <v>113.0</v>
      </c>
      <c r="C129" s="343" t="s">
        <v>2181</v>
      </c>
      <c r="D129" s="344" t="s">
        <v>1805</v>
      </c>
      <c r="E129" s="343" t="s">
        <v>87</v>
      </c>
      <c r="F129" s="343" t="s">
        <v>351</v>
      </c>
      <c r="G129" s="343" t="s">
        <v>1804</v>
      </c>
      <c r="H129" s="343" t="s">
        <v>1258</v>
      </c>
      <c r="I129" s="343">
        <v>31.9</v>
      </c>
      <c r="J129" s="348">
        <v>103.35599999999998</v>
      </c>
      <c r="K129" s="349">
        <v>1.0</v>
      </c>
      <c r="L129" s="370">
        <v>0.0</v>
      </c>
      <c r="M129" s="351">
        <v>1300000.0</v>
      </c>
      <c r="N129" s="352"/>
      <c r="O129" s="352"/>
      <c r="P129" s="352"/>
      <c r="Q129" s="353">
        <f t="shared" si="1"/>
        <v>1300000</v>
      </c>
      <c r="R129" s="354">
        <v>1300000.0</v>
      </c>
      <c r="S129" s="311"/>
      <c r="T129" s="355"/>
      <c r="U129" s="355"/>
      <c r="V129" s="355"/>
      <c r="W129" s="355"/>
      <c r="X129" s="355"/>
      <c r="Y129" s="355"/>
      <c r="Z129" s="355"/>
      <c r="AA129" s="355"/>
      <c r="AB129" s="355"/>
      <c r="AC129" s="355"/>
      <c r="AD129" s="311"/>
      <c r="AE129" s="311"/>
      <c r="AF129" s="311"/>
      <c r="AG129" s="311"/>
      <c r="AH129" s="311"/>
      <c r="AI129" s="311"/>
      <c r="AJ129" s="311"/>
      <c r="AK129" s="311"/>
      <c r="AL129" s="311"/>
    </row>
    <row r="130">
      <c r="A130" s="311"/>
      <c r="B130" s="356">
        <v>114.0</v>
      </c>
      <c r="C130" s="357" t="s">
        <v>2181</v>
      </c>
      <c r="D130" s="358" t="s">
        <v>1809</v>
      </c>
      <c r="E130" s="357" t="s">
        <v>87</v>
      </c>
      <c r="F130" s="357" t="s">
        <v>351</v>
      </c>
      <c r="G130" s="357" t="s">
        <v>1808</v>
      </c>
      <c r="H130" s="357" t="s">
        <v>1258</v>
      </c>
      <c r="I130" s="357">
        <v>30.77</v>
      </c>
      <c r="J130" s="360">
        <v>99.6948</v>
      </c>
      <c r="K130" s="361">
        <v>1.0</v>
      </c>
      <c r="L130" s="362">
        <v>0.0</v>
      </c>
      <c r="M130" s="363">
        <v>1300000.0</v>
      </c>
      <c r="N130" s="364"/>
      <c r="O130" s="364"/>
      <c r="P130" s="364"/>
      <c r="Q130" s="365">
        <f t="shared" si="1"/>
        <v>1300000</v>
      </c>
      <c r="R130" s="366">
        <v>1300000.0</v>
      </c>
      <c r="S130" s="311"/>
      <c r="T130" s="367"/>
      <c r="U130" s="367"/>
      <c r="V130" s="367"/>
      <c r="W130" s="367"/>
      <c r="X130" s="367"/>
      <c r="Y130" s="367"/>
      <c r="Z130" s="367"/>
      <c r="AA130" s="367"/>
      <c r="AB130" s="367"/>
      <c r="AC130" s="367"/>
      <c r="AD130" s="311"/>
      <c r="AE130" s="311"/>
      <c r="AF130" s="311"/>
      <c r="AG130" s="311"/>
      <c r="AH130" s="311"/>
      <c r="AI130" s="311"/>
      <c r="AJ130" s="311"/>
      <c r="AK130" s="311"/>
      <c r="AL130" s="311"/>
    </row>
    <row r="131">
      <c r="A131" s="311"/>
      <c r="B131" s="342">
        <v>115.0</v>
      </c>
      <c r="C131" s="343" t="s">
        <v>2181</v>
      </c>
      <c r="D131" s="344" t="s">
        <v>1797</v>
      </c>
      <c r="E131" s="343" t="s">
        <v>87</v>
      </c>
      <c r="F131" s="343" t="s">
        <v>351</v>
      </c>
      <c r="G131" s="343" t="s">
        <v>1795</v>
      </c>
      <c r="H131" s="343" t="s">
        <v>1258</v>
      </c>
      <c r="I131" s="343">
        <v>1.24686</v>
      </c>
      <c r="J131" s="348">
        <v>4.039826400000001</v>
      </c>
      <c r="K131" s="349">
        <v>1.0</v>
      </c>
      <c r="L131" s="370">
        <v>0.0</v>
      </c>
      <c r="M131" s="351">
        <v>1300000.0</v>
      </c>
      <c r="N131" s="352"/>
      <c r="O131" s="352"/>
      <c r="P131" s="352"/>
      <c r="Q131" s="353">
        <f t="shared" si="1"/>
        <v>1300000</v>
      </c>
      <c r="R131" s="354">
        <v>1300000.0</v>
      </c>
      <c r="S131" s="311"/>
      <c r="T131" s="355"/>
      <c r="U131" s="355"/>
      <c r="V131" s="355"/>
      <c r="W131" s="355"/>
      <c r="X131" s="355"/>
      <c r="Y131" s="355"/>
      <c r="Z131" s="355"/>
      <c r="AA131" s="355"/>
      <c r="AB131" s="355"/>
      <c r="AC131" s="355"/>
      <c r="AD131" s="311"/>
      <c r="AE131" s="311"/>
      <c r="AF131" s="311"/>
      <c r="AG131" s="311"/>
      <c r="AH131" s="311"/>
      <c r="AI131" s="311"/>
      <c r="AJ131" s="311"/>
      <c r="AK131" s="311"/>
      <c r="AL131" s="311"/>
    </row>
    <row r="132">
      <c r="A132" s="311"/>
      <c r="B132" s="356">
        <v>116.0</v>
      </c>
      <c r="C132" s="357" t="s">
        <v>2181</v>
      </c>
      <c r="D132" s="358" t="s">
        <v>1837</v>
      </c>
      <c r="E132" s="357" t="s">
        <v>87</v>
      </c>
      <c r="F132" s="357" t="s">
        <v>351</v>
      </c>
      <c r="G132" s="357" t="s">
        <v>1836</v>
      </c>
      <c r="H132" s="357" t="s">
        <v>1258</v>
      </c>
      <c r="I132" s="357">
        <v>1.09497</v>
      </c>
      <c r="J132" s="360">
        <v>3.5477027999999997</v>
      </c>
      <c r="K132" s="361">
        <v>1.0</v>
      </c>
      <c r="L132" s="362">
        <v>0.0</v>
      </c>
      <c r="M132" s="363">
        <v>1300000.0</v>
      </c>
      <c r="N132" s="364"/>
      <c r="O132" s="364"/>
      <c r="P132" s="364"/>
      <c r="Q132" s="365">
        <f t="shared" si="1"/>
        <v>1300000</v>
      </c>
      <c r="R132" s="366">
        <v>1300000.0</v>
      </c>
      <c r="S132" s="311"/>
      <c r="T132" s="367"/>
      <c r="U132" s="367"/>
      <c r="V132" s="367"/>
      <c r="W132" s="367"/>
      <c r="X132" s="367"/>
      <c r="Y132" s="367"/>
      <c r="Z132" s="367"/>
      <c r="AA132" s="367"/>
      <c r="AB132" s="367"/>
      <c r="AC132" s="367"/>
      <c r="AD132" s="311"/>
      <c r="AE132" s="311"/>
      <c r="AF132" s="311"/>
      <c r="AG132" s="311"/>
      <c r="AH132" s="311"/>
      <c r="AI132" s="311"/>
      <c r="AJ132" s="311"/>
      <c r="AK132" s="311"/>
      <c r="AL132" s="311"/>
    </row>
    <row r="133">
      <c r="A133" s="311"/>
      <c r="B133" s="342">
        <v>117.0</v>
      </c>
      <c r="C133" s="343" t="s">
        <v>2181</v>
      </c>
      <c r="D133" s="344" t="s">
        <v>2097</v>
      </c>
      <c r="E133" s="343" t="s">
        <v>126</v>
      </c>
      <c r="F133" s="343" t="s">
        <v>351</v>
      </c>
      <c r="G133" s="343" t="s">
        <v>2096</v>
      </c>
      <c r="H133" s="343" t="s">
        <v>461</v>
      </c>
      <c r="I133" s="343">
        <v>19.36</v>
      </c>
      <c r="J133" s="348">
        <v>62.7264</v>
      </c>
      <c r="K133" s="349">
        <v>1.0</v>
      </c>
      <c r="L133" s="370">
        <v>0.0</v>
      </c>
      <c r="M133" s="351">
        <v>2319819.0</v>
      </c>
      <c r="N133" s="352"/>
      <c r="O133" s="352"/>
      <c r="P133" s="352"/>
      <c r="Q133" s="353">
        <f t="shared" si="1"/>
        <v>2319819</v>
      </c>
      <c r="R133" s="354">
        <v>2319819.0</v>
      </c>
      <c r="S133" s="311"/>
      <c r="T133" s="355"/>
      <c r="U133" s="355"/>
      <c r="V133" s="355"/>
      <c r="W133" s="355"/>
      <c r="X133" s="355"/>
      <c r="Y133" s="355"/>
      <c r="Z133" s="355"/>
      <c r="AA133" s="355"/>
      <c r="AB133" s="355"/>
      <c r="AC133" s="355"/>
      <c r="AD133" s="311"/>
      <c r="AE133" s="311"/>
      <c r="AF133" s="311"/>
      <c r="AG133" s="311"/>
      <c r="AH133" s="311"/>
      <c r="AI133" s="311"/>
      <c r="AJ133" s="311"/>
      <c r="AK133" s="311"/>
      <c r="AL133" s="311"/>
    </row>
    <row r="134">
      <c r="A134" s="311"/>
      <c r="B134" s="356">
        <v>118.0</v>
      </c>
      <c r="C134" s="357" t="s">
        <v>2181</v>
      </c>
      <c r="D134" s="358" t="s">
        <v>1607</v>
      </c>
      <c r="E134" s="357" t="s">
        <v>141</v>
      </c>
      <c r="F134" s="357" t="s">
        <v>351</v>
      </c>
      <c r="G134" s="357" t="s">
        <v>1606</v>
      </c>
      <c r="H134" s="357" t="s">
        <v>461</v>
      </c>
      <c r="I134" s="357">
        <v>12.22</v>
      </c>
      <c r="J134" s="360">
        <v>39.5928</v>
      </c>
      <c r="K134" s="361">
        <v>1.0</v>
      </c>
      <c r="L134" s="362">
        <v>0.0</v>
      </c>
      <c r="M134" s="363">
        <v>2319819.0</v>
      </c>
      <c r="N134" s="364"/>
      <c r="O134" s="364"/>
      <c r="P134" s="364"/>
      <c r="Q134" s="365">
        <f t="shared" si="1"/>
        <v>2319819</v>
      </c>
      <c r="R134" s="366">
        <v>2319819.0</v>
      </c>
      <c r="S134" s="311"/>
      <c r="T134" s="367"/>
      <c r="U134" s="367"/>
      <c r="V134" s="367"/>
      <c r="W134" s="367"/>
      <c r="X134" s="367"/>
      <c r="Y134" s="367"/>
      <c r="Z134" s="367"/>
      <c r="AA134" s="367"/>
      <c r="AB134" s="367"/>
      <c r="AC134" s="367"/>
      <c r="AD134" s="311"/>
      <c r="AE134" s="311"/>
      <c r="AF134" s="311"/>
      <c r="AG134" s="311"/>
      <c r="AH134" s="311"/>
      <c r="AI134" s="311"/>
      <c r="AJ134" s="311"/>
      <c r="AK134" s="311"/>
      <c r="AL134" s="311"/>
    </row>
    <row r="135">
      <c r="A135" s="311"/>
      <c r="B135" s="342">
        <v>119.0</v>
      </c>
      <c r="C135" s="343" t="s">
        <v>2181</v>
      </c>
      <c r="D135" s="344" t="s">
        <v>2252</v>
      </c>
      <c r="E135" s="343" t="s">
        <v>92</v>
      </c>
      <c r="F135" s="343" t="s">
        <v>351</v>
      </c>
      <c r="G135" s="343" t="s">
        <v>2251</v>
      </c>
      <c r="H135" s="343" t="s">
        <v>461</v>
      </c>
      <c r="I135" s="343">
        <v>3.97</v>
      </c>
      <c r="J135" s="348">
        <v>12.8628</v>
      </c>
      <c r="K135" s="349">
        <v>1.0</v>
      </c>
      <c r="L135" s="370">
        <v>0.0</v>
      </c>
      <c r="M135" s="351">
        <v>2319819.0</v>
      </c>
      <c r="N135" s="352"/>
      <c r="O135" s="352"/>
      <c r="P135" s="352"/>
      <c r="Q135" s="353">
        <f t="shared" si="1"/>
        <v>2319819</v>
      </c>
      <c r="R135" s="354">
        <v>2319819.0</v>
      </c>
      <c r="S135" s="311"/>
      <c r="T135" s="355"/>
      <c r="U135" s="355"/>
      <c r="V135" s="355"/>
      <c r="W135" s="355"/>
      <c r="X135" s="355"/>
      <c r="Y135" s="355"/>
      <c r="Z135" s="355"/>
      <c r="AA135" s="355"/>
      <c r="AB135" s="355"/>
      <c r="AC135" s="355"/>
      <c r="AD135" s="311"/>
      <c r="AE135" s="311"/>
      <c r="AF135" s="311"/>
      <c r="AG135" s="311"/>
      <c r="AH135" s="311"/>
      <c r="AI135" s="311"/>
      <c r="AJ135" s="311"/>
      <c r="AK135" s="311"/>
      <c r="AL135" s="311"/>
    </row>
    <row r="136">
      <c r="A136" s="311"/>
      <c r="B136" s="356">
        <v>120.0</v>
      </c>
      <c r="C136" s="357" t="s">
        <v>2181</v>
      </c>
      <c r="D136" s="358" t="s">
        <v>2248</v>
      </c>
      <c r="E136" s="357" t="s">
        <v>92</v>
      </c>
      <c r="F136" s="357" t="s">
        <v>351</v>
      </c>
      <c r="G136" s="357" t="s">
        <v>2247</v>
      </c>
      <c r="H136" s="357" t="s">
        <v>461</v>
      </c>
      <c r="I136" s="357">
        <v>0.6981600000000001</v>
      </c>
      <c r="J136" s="360">
        <v>2.2620384000000007</v>
      </c>
      <c r="K136" s="361">
        <v>1.0</v>
      </c>
      <c r="L136" s="362">
        <v>0.0</v>
      </c>
      <c r="M136" s="363">
        <v>2319819.0</v>
      </c>
      <c r="N136" s="364"/>
      <c r="O136" s="364"/>
      <c r="P136" s="364"/>
      <c r="Q136" s="365">
        <f t="shared" si="1"/>
        <v>2319819</v>
      </c>
      <c r="R136" s="366">
        <v>2319819.0</v>
      </c>
      <c r="S136" s="311"/>
      <c r="T136" s="367"/>
      <c r="U136" s="367"/>
      <c r="V136" s="367"/>
      <c r="W136" s="367"/>
      <c r="X136" s="367"/>
      <c r="Y136" s="367"/>
      <c r="Z136" s="367"/>
      <c r="AA136" s="367"/>
      <c r="AB136" s="367"/>
      <c r="AC136" s="367"/>
      <c r="AD136" s="311"/>
      <c r="AE136" s="311"/>
      <c r="AF136" s="311"/>
      <c r="AG136" s="311"/>
      <c r="AH136" s="311"/>
      <c r="AI136" s="311"/>
      <c r="AJ136" s="311"/>
      <c r="AK136" s="311"/>
      <c r="AL136" s="311"/>
    </row>
    <row r="137">
      <c r="A137" s="311"/>
      <c r="B137" s="342">
        <v>121.0</v>
      </c>
      <c r="C137" s="343" t="s">
        <v>2181</v>
      </c>
      <c r="D137" s="344" t="s">
        <v>1630</v>
      </c>
      <c r="E137" s="343" t="s">
        <v>126</v>
      </c>
      <c r="F137" s="343" t="s">
        <v>351</v>
      </c>
      <c r="G137" s="343" t="s">
        <v>1629</v>
      </c>
      <c r="H137" s="343" t="s">
        <v>461</v>
      </c>
      <c r="I137" s="343">
        <v>39.53</v>
      </c>
      <c r="J137" s="348">
        <v>128.0772</v>
      </c>
      <c r="K137" s="349">
        <v>1.0</v>
      </c>
      <c r="L137" s="370">
        <v>0.0</v>
      </c>
      <c r="M137" s="351">
        <v>2319819.0</v>
      </c>
      <c r="N137" s="352"/>
      <c r="O137" s="352"/>
      <c r="P137" s="352"/>
      <c r="Q137" s="353">
        <f t="shared" si="1"/>
        <v>2319819</v>
      </c>
      <c r="R137" s="354">
        <v>2319819.0</v>
      </c>
      <c r="S137" s="311"/>
      <c r="T137" s="355"/>
      <c r="U137" s="355"/>
      <c r="V137" s="355"/>
      <c r="W137" s="355"/>
      <c r="X137" s="355"/>
      <c r="Y137" s="355"/>
      <c r="Z137" s="355"/>
      <c r="AA137" s="355"/>
      <c r="AB137" s="355"/>
      <c r="AC137" s="355"/>
      <c r="AD137" s="311"/>
      <c r="AE137" s="311"/>
      <c r="AF137" s="311"/>
      <c r="AG137" s="311"/>
      <c r="AH137" s="311"/>
      <c r="AI137" s="311"/>
      <c r="AJ137" s="311"/>
      <c r="AK137" s="311"/>
      <c r="AL137" s="311"/>
    </row>
    <row r="138">
      <c r="A138" s="311"/>
      <c r="B138" s="356">
        <v>122.0</v>
      </c>
      <c r="C138" s="357" t="s">
        <v>2181</v>
      </c>
      <c r="D138" s="358" t="s">
        <v>1030</v>
      </c>
      <c r="E138" s="357" t="s">
        <v>346</v>
      </c>
      <c r="F138" s="357" t="s">
        <v>351</v>
      </c>
      <c r="G138" s="357" t="s">
        <v>1029</v>
      </c>
      <c r="H138" s="357" t="s">
        <v>753</v>
      </c>
      <c r="I138" s="357">
        <v>64.45</v>
      </c>
      <c r="J138" s="360">
        <v>208.81800000000004</v>
      </c>
      <c r="K138" s="361">
        <v>1.0</v>
      </c>
      <c r="L138" s="362">
        <v>0.0</v>
      </c>
      <c r="M138" s="363">
        <v>2792792.0</v>
      </c>
      <c r="N138" s="364"/>
      <c r="O138" s="364"/>
      <c r="P138" s="364"/>
      <c r="Q138" s="365">
        <f t="shared" si="1"/>
        <v>2792792</v>
      </c>
      <c r="R138" s="366">
        <v>2792792.0</v>
      </c>
      <c r="S138" s="311"/>
      <c r="T138" s="367"/>
      <c r="U138" s="367"/>
      <c r="V138" s="367"/>
      <c r="W138" s="367"/>
      <c r="X138" s="367"/>
      <c r="Y138" s="367"/>
      <c r="Z138" s="367"/>
      <c r="AA138" s="367"/>
      <c r="AB138" s="367"/>
      <c r="AC138" s="367"/>
      <c r="AD138" s="311"/>
      <c r="AE138" s="311"/>
      <c r="AF138" s="311"/>
      <c r="AG138" s="311"/>
      <c r="AH138" s="311"/>
      <c r="AI138" s="311"/>
      <c r="AJ138" s="311"/>
      <c r="AK138" s="311"/>
      <c r="AL138" s="311"/>
    </row>
    <row r="139">
      <c r="A139" s="311"/>
      <c r="B139" s="342">
        <v>123.0</v>
      </c>
      <c r="C139" s="343" t="s">
        <v>2181</v>
      </c>
      <c r="D139" s="344" t="s">
        <v>2497</v>
      </c>
      <c r="E139" s="343" t="s">
        <v>87</v>
      </c>
      <c r="F139" s="343" t="s">
        <v>351</v>
      </c>
      <c r="G139" s="343" t="s">
        <v>2498</v>
      </c>
      <c r="H139" s="343" t="s">
        <v>1258</v>
      </c>
      <c r="I139" s="343">
        <v>1.2539</v>
      </c>
      <c r="J139" s="348">
        <v>4.062636</v>
      </c>
      <c r="K139" s="349">
        <v>1.0</v>
      </c>
      <c r="L139" s="370">
        <v>0.0</v>
      </c>
      <c r="M139" s="351">
        <v>1300000.0</v>
      </c>
      <c r="N139" s="352"/>
      <c r="O139" s="352"/>
      <c r="P139" s="352"/>
      <c r="Q139" s="353">
        <f t="shared" si="1"/>
        <v>1300000</v>
      </c>
      <c r="R139" s="354">
        <v>1300000.0</v>
      </c>
      <c r="S139" s="311"/>
      <c r="T139" s="355"/>
      <c r="U139" s="355"/>
      <c r="V139" s="355"/>
      <c r="W139" s="355"/>
      <c r="X139" s="355"/>
      <c r="Y139" s="355"/>
      <c r="Z139" s="355"/>
      <c r="AA139" s="355"/>
      <c r="AB139" s="355"/>
      <c r="AC139" s="355"/>
      <c r="AD139" s="311"/>
      <c r="AE139" s="311"/>
      <c r="AF139" s="311"/>
      <c r="AG139" s="311"/>
      <c r="AH139" s="311"/>
      <c r="AI139" s="311"/>
      <c r="AJ139" s="311"/>
      <c r="AK139" s="311"/>
      <c r="AL139" s="311"/>
    </row>
    <row r="140">
      <c r="A140" s="311"/>
      <c r="B140" s="356">
        <v>124.0</v>
      </c>
      <c r="C140" s="357" t="s">
        <v>2181</v>
      </c>
      <c r="D140" s="358" t="s">
        <v>500</v>
      </c>
      <c r="E140" s="357" t="s">
        <v>415</v>
      </c>
      <c r="F140" s="357" t="s">
        <v>351</v>
      </c>
      <c r="G140" s="357" t="s">
        <v>499</v>
      </c>
      <c r="H140" s="357" t="s">
        <v>1258</v>
      </c>
      <c r="I140" s="357">
        <v>1.13755</v>
      </c>
      <c r="J140" s="360">
        <v>3.685662</v>
      </c>
      <c r="K140" s="361">
        <v>1.0</v>
      </c>
      <c r="L140" s="362">
        <v>0.0</v>
      </c>
      <c r="M140" s="363">
        <v>1300000.0</v>
      </c>
      <c r="N140" s="364"/>
      <c r="O140" s="364"/>
      <c r="P140" s="364"/>
      <c r="Q140" s="365">
        <f t="shared" si="1"/>
        <v>1300000</v>
      </c>
      <c r="R140" s="366">
        <v>1300000.0</v>
      </c>
      <c r="S140" s="311"/>
      <c r="T140" s="367"/>
      <c r="U140" s="367"/>
      <c r="V140" s="367"/>
      <c r="W140" s="367"/>
      <c r="X140" s="367"/>
      <c r="Y140" s="367"/>
      <c r="Z140" s="367"/>
      <c r="AA140" s="367"/>
      <c r="AB140" s="367"/>
      <c r="AC140" s="367"/>
      <c r="AD140" s="311"/>
      <c r="AE140" s="311"/>
      <c r="AF140" s="311"/>
      <c r="AG140" s="311"/>
      <c r="AH140" s="311"/>
      <c r="AI140" s="311"/>
      <c r="AJ140" s="311"/>
      <c r="AK140" s="311"/>
      <c r="AL140" s="311"/>
    </row>
    <row r="141">
      <c r="A141" s="311"/>
      <c r="B141" s="342">
        <v>125.0</v>
      </c>
      <c r="C141" s="343" t="s">
        <v>2181</v>
      </c>
      <c r="D141" s="344" t="s">
        <v>528</v>
      </c>
      <c r="E141" s="343" t="s">
        <v>106</v>
      </c>
      <c r="F141" s="343" t="s">
        <v>351</v>
      </c>
      <c r="G141" s="343" t="s">
        <v>527</v>
      </c>
      <c r="H141" s="343" t="s">
        <v>461</v>
      </c>
      <c r="I141" s="343">
        <v>4.4</v>
      </c>
      <c r="J141" s="348">
        <v>14.256000000000002</v>
      </c>
      <c r="K141" s="349">
        <v>1.0</v>
      </c>
      <c r="L141" s="370">
        <v>0.0</v>
      </c>
      <c r="M141" s="351">
        <v>2319819.0</v>
      </c>
      <c r="N141" s="352"/>
      <c r="O141" s="352"/>
      <c r="P141" s="352"/>
      <c r="Q141" s="353">
        <f t="shared" si="1"/>
        <v>2319819</v>
      </c>
      <c r="R141" s="354">
        <v>2319819.0</v>
      </c>
      <c r="S141" s="311"/>
      <c r="T141" s="355"/>
      <c r="U141" s="355"/>
      <c r="V141" s="355"/>
      <c r="W141" s="355"/>
      <c r="X141" s="355"/>
      <c r="Y141" s="355"/>
      <c r="Z141" s="355"/>
      <c r="AA141" s="355"/>
      <c r="AB141" s="355"/>
      <c r="AC141" s="355"/>
      <c r="AD141" s="311"/>
      <c r="AE141" s="311"/>
      <c r="AF141" s="311"/>
      <c r="AG141" s="311"/>
      <c r="AH141" s="311"/>
      <c r="AI141" s="311"/>
      <c r="AJ141" s="311"/>
      <c r="AK141" s="311"/>
      <c r="AL141" s="311"/>
    </row>
    <row r="142">
      <c r="A142" s="311"/>
      <c r="B142" s="356">
        <v>126.0</v>
      </c>
      <c r="C142" s="357" t="s">
        <v>2181</v>
      </c>
      <c r="D142" s="358" t="s">
        <v>535</v>
      </c>
      <c r="E142" s="357" t="s">
        <v>106</v>
      </c>
      <c r="F142" s="357" t="s">
        <v>351</v>
      </c>
      <c r="G142" s="357" t="s">
        <v>534</v>
      </c>
      <c r="H142" s="357" t="s">
        <v>461</v>
      </c>
      <c r="I142" s="357">
        <v>4.54</v>
      </c>
      <c r="J142" s="360">
        <v>14.7096</v>
      </c>
      <c r="K142" s="361">
        <v>1.0</v>
      </c>
      <c r="L142" s="362">
        <v>0.0</v>
      </c>
      <c r="M142" s="363">
        <v>2319819.0</v>
      </c>
      <c r="N142" s="364"/>
      <c r="O142" s="364"/>
      <c r="P142" s="364"/>
      <c r="Q142" s="365">
        <f t="shared" si="1"/>
        <v>2319819</v>
      </c>
      <c r="R142" s="366">
        <v>2319819.0</v>
      </c>
      <c r="S142" s="311"/>
      <c r="T142" s="367"/>
      <c r="U142" s="367"/>
      <c r="V142" s="367"/>
      <c r="W142" s="367"/>
      <c r="X142" s="367"/>
      <c r="Y142" s="367"/>
      <c r="Z142" s="367"/>
      <c r="AA142" s="367"/>
      <c r="AB142" s="367"/>
      <c r="AC142" s="367"/>
      <c r="AD142" s="311"/>
      <c r="AE142" s="311"/>
      <c r="AF142" s="311"/>
      <c r="AG142" s="311"/>
      <c r="AH142" s="311"/>
      <c r="AI142" s="311"/>
      <c r="AJ142" s="311"/>
      <c r="AK142" s="311"/>
      <c r="AL142" s="311"/>
    </row>
    <row r="143">
      <c r="A143" s="311"/>
      <c r="B143" s="342">
        <v>127.0</v>
      </c>
      <c r="C143" s="343" t="s">
        <v>2181</v>
      </c>
      <c r="D143" s="344" t="s">
        <v>541</v>
      </c>
      <c r="E143" s="343" t="s">
        <v>87</v>
      </c>
      <c r="F143" s="343" t="s">
        <v>351</v>
      </c>
      <c r="G143" s="343" t="s">
        <v>540</v>
      </c>
      <c r="H143" s="343" t="s">
        <v>1258</v>
      </c>
      <c r="I143" s="343">
        <v>0.55777</v>
      </c>
      <c r="J143" s="348">
        <v>1.8071747999999999</v>
      </c>
      <c r="K143" s="349">
        <v>1.0</v>
      </c>
      <c r="L143" s="370">
        <v>0.0</v>
      </c>
      <c r="M143" s="351">
        <v>1300000.0</v>
      </c>
      <c r="N143" s="352"/>
      <c r="O143" s="352"/>
      <c r="P143" s="352"/>
      <c r="Q143" s="353">
        <f t="shared" si="1"/>
        <v>1300000</v>
      </c>
      <c r="R143" s="354">
        <v>1300000.0</v>
      </c>
      <c r="S143" s="311"/>
      <c r="T143" s="355"/>
      <c r="U143" s="355"/>
      <c r="V143" s="355"/>
      <c r="W143" s="355"/>
      <c r="X143" s="355"/>
      <c r="Y143" s="355"/>
      <c r="Z143" s="355"/>
      <c r="AA143" s="355"/>
      <c r="AB143" s="355"/>
      <c r="AC143" s="355"/>
      <c r="AD143" s="311"/>
      <c r="AE143" s="311"/>
      <c r="AF143" s="311"/>
      <c r="AG143" s="311"/>
      <c r="AH143" s="311"/>
      <c r="AI143" s="311"/>
      <c r="AJ143" s="311"/>
      <c r="AK143" s="311"/>
      <c r="AL143" s="311"/>
    </row>
    <row r="144">
      <c r="A144" s="311"/>
      <c r="B144" s="356">
        <v>128.0</v>
      </c>
      <c r="C144" s="357" t="s">
        <v>2181</v>
      </c>
      <c r="D144" s="358" t="s">
        <v>517</v>
      </c>
      <c r="E144" s="357" t="s">
        <v>92</v>
      </c>
      <c r="F144" s="357" t="s">
        <v>351</v>
      </c>
      <c r="G144" s="359" t="s">
        <v>516</v>
      </c>
      <c r="H144" s="357" t="s">
        <v>461</v>
      </c>
      <c r="I144" s="357">
        <v>0.00136</v>
      </c>
      <c r="J144" s="360">
        <v>0.0044064</v>
      </c>
      <c r="K144" s="361">
        <v>1.0</v>
      </c>
      <c r="L144" s="362">
        <v>0.0</v>
      </c>
      <c r="M144" s="363">
        <v>2319819.0</v>
      </c>
      <c r="N144" s="364"/>
      <c r="O144" s="364"/>
      <c r="P144" s="364"/>
      <c r="Q144" s="365">
        <f t="shared" si="1"/>
        <v>2319819</v>
      </c>
      <c r="R144" s="366">
        <v>2319819.0</v>
      </c>
      <c r="S144" s="311"/>
      <c r="T144" s="367"/>
      <c r="U144" s="367"/>
      <c r="V144" s="367"/>
      <c r="W144" s="367"/>
      <c r="X144" s="367"/>
      <c r="Y144" s="367"/>
      <c r="Z144" s="367"/>
      <c r="AA144" s="367"/>
      <c r="AB144" s="367"/>
      <c r="AC144" s="367"/>
      <c r="AD144" s="311"/>
      <c r="AE144" s="311"/>
      <c r="AF144" s="311"/>
      <c r="AG144" s="311"/>
      <c r="AH144" s="311"/>
      <c r="AI144" s="311"/>
      <c r="AJ144" s="311"/>
      <c r="AK144" s="311"/>
      <c r="AL144" s="311"/>
    </row>
    <row r="145">
      <c r="A145" s="311"/>
      <c r="B145" s="342">
        <v>129.0</v>
      </c>
      <c r="C145" s="343" t="s">
        <v>2562</v>
      </c>
      <c r="D145" s="344" t="s">
        <v>961</v>
      </c>
      <c r="E145" s="343" t="s">
        <v>164</v>
      </c>
      <c r="F145" s="343" t="s">
        <v>351</v>
      </c>
      <c r="G145" s="343" t="s">
        <v>960</v>
      </c>
      <c r="H145" s="343" t="s">
        <v>575</v>
      </c>
      <c r="I145" s="343">
        <v>0.15629</v>
      </c>
      <c r="J145" s="348">
        <v>0.5063796</v>
      </c>
      <c r="K145" s="349">
        <v>1.0</v>
      </c>
      <c r="L145" s="370">
        <v>0.0</v>
      </c>
      <c r="M145" s="351">
        <v>3671171.0</v>
      </c>
      <c r="N145" s="352"/>
      <c r="O145" s="352"/>
      <c r="P145" s="352"/>
      <c r="Q145" s="353">
        <f t="shared" si="1"/>
        <v>3671171</v>
      </c>
      <c r="R145" s="354">
        <v>3671171.0</v>
      </c>
      <c r="S145" s="311"/>
      <c r="T145" s="355"/>
      <c r="U145" s="355"/>
      <c r="V145" s="355"/>
      <c r="W145" s="355"/>
      <c r="X145" s="355"/>
      <c r="Y145" s="355"/>
      <c r="Z145" s="355"/>
      <c r="AA145" s="355"/>
      <c r="AB145" s="355"/>
      <c r="AC145" s="355"/>
      <c r="AD145" s="311"/>
      <c r="AE145" s="311"/>
      <c r="AF145" s="311"/>
      <c r="AG145" s="311"/>
      <c r="AH145" s="311"/>
      <c r="AI145" s="311"/>
      <c r="AJ145" s="311"/>
      <c r="AK145" s="311"/>
      <c r="AL145" s="311"/>
    </row>
    <row r="146">
      <c r="A146" s="311"/>
      <c r="B146" s="356">
        <v>130.0</v>
      </c>
      <c r="C146" s="357" t="s">
        <v>2562</v>
      </c>
      <c r="D146" s="358" t="s">
        <v>375</v>
      </c>
      <c r="E146" s="357" t="s">
        <v>218</v>
      </c>
      <c r="F146" s="357" t="s">
        <v>351</v>
      </c>
      <c r="G146" s="357" t="s">
        <v>374</v>
      </c>
      <c r="H146" s="357" t="s">
        <v>480</v>
      </c>
      <c r="I146" s="357">
        <v>19.29</v>
      </c>
      <c r="J146" s="360">
        <v>62.4996</v>
      </c>
      <c r="K146" s="361">
        <v>1.0</v>
      </c>
      <c r="L146" s="362">
        <v>0.0</v>
      </c>
      <c r="M146" s="363">
        <v>1950000.0</v>
      </c>
      <c r="N146" s="364"/>
      <c r="O146" s="364"/>
      <c r="P146" s="364"/>
      <c r="Q146" s="365">
        <f t="shared" si="1"/>
        <v>1950000</v>
      </c>
      <c r="R146" s="366">
        <v>1950000.0</v>
      </c>
      <c r="S146" s="311"/>
      <c r="T146" s="367"/>
      <c r="U146" s="367"/>
      <c r="V146" s="367"/>
      <c r="W146" s="367"/>
      <c r="X146" s="367"/>
      <c r="Y146" s="367"/>
      <c r="Z146" s="367"/>
      <c r="AA146" s="367"/>
      <c r="AB146" s="367"/>
      <c r="AC146" s="367"/>
      <c r="AD146" s="311"/>
      <c r="AE146" s="311"/>
      <c r="AF146" s="311"/>
      <c r="AG146" s="311"/>
      <c r="AH146" s="311"/>
      <c r="AI146" s="311"/>
      <c r="AJ146" s="311"/>
      <c r="AK146" s="311"/>
      <c r="AL146" s="311"/>
    </row>
    <row r="147">
      <c r="A147" s="311"/>
      <c r="B147" s="342">
        <v>131.0</v>
      </c>
      <c r="C147" s="343" t="s">
        <v>2562</v>
      </c>
      <c r="D147" s="344" t="s">
        <v>1091</v>
      </c>
      <c r="E147" s="343" t="s">
        <v>346</v>
      </c>
      <c r="F147" s="343" t="s">
        <v>351</v>
      </c>
      <c r="G147" s="343" t="s">
        <v>1090</v>
      </c>
      <c r="H147" s="343" t="s">
        <v>753</v>
      </c>
      <c r="I147" s="343">
        <v>8.95</v>
      </c>
      <c r="J147" s="348">
        <v>28.997999999999994</v>
      </c>
      <c r="K147" s="349">
        <v>1.0</v>
      </c>
      <c r="L147" s="370">
        <v>0.0</v>
      </c>
      <c r="M147" s="351">
        <v>2792792.0</v>
      </c>
      <c r="N147" s="352"/>
      <c r="O147" s="352"/>
      <c r="P147" s="352"/>
      <c r="Q147" s="353">
        <f t="shared" si="1"/>
        <v>2792792</v>
      </c>
      <c r="R147" s="354">
        <v>2792792.0</v>
      </c>
      <c r="S147" s="311"/>
      <c r="T147" s="355"/>
      <c r="U147" s="355"/>
      <c r="V147" s="355"/>
      <c r="W147" s="355"/>
      <c r="X147" s="355"/>
      <c r="Y147" s="355"/>
      <c r="Z147" s="355"/>
      <c r="AA147" s="355"/>
      <c r="AB147" s="355"/>
      <c r="AC147" s="355"/>
      <c r="AD147" s="311"/>
      <c r="AE147" s="311"/>
      <c r="AF147" s="311"/>
      <c r="AG147" s="311"/>
      <c r="AH147" s="311"/>
      <c r="AI147" s="311"/>
      <c r="AJ147" s="311"/>
      <c r="AK147" s="311"/>
      <c r="AL147" s="311"/>
    </row>
    <row r="148">
      <c r="A148" s="311"/>
      <c r="B148" s="356">
        <v>132.0</v>
      </c>
      <c r="C148" s="357" t="s">
        <v>2562</v>
      </c>
      <c r="D148" s="358" t="s">
        <v>741</v>
      </c>
      <c r="E148" s="357" t="s">
        <v>126</v>
      </c>
      <c r="F148" s="357" t="s">
        <v>351</v>
      </c>
      <c r="G148" s="357" t="s">
        <v>740</v>
      </c>
      <c r="H148" s="357" t="s">
        <v>461</v>
      </c>
      <c r="I148" s="357">
        <v>31.86</v>
      </c>
      <c r="J148" s="360">
        <v>103.2264</v>
      </c>
      <c r="K148" s="361">
        <v>1.0</v>
      </c>
      <c r="L148" s="362">
        <v>0.0</v>
      </c>
      <c r="M148" s="363">
        <v>2319819.0</v>
      </c>
      <c r="N148" s="364"/>
      <c r="O148" s="364"/>
      <c r="P148" s="364"/>
      <c r="Q148" s="365">
        <f t="shared" si="1"/>
        <v>2319819</v>
      </c>
      <c r="R148" s="366">
        <v>2319819.0</v>
      </c>
      <c r="S148" s="311"/>
      <c r="T148" s="367"/>
      <c r="U148" s="367"/>
      <c r="V148" s="367"/>
      <c r="W148" s="367"/>
      <c r="X148" s="367"/>
      <c r="Y148" s="367"/>
      <c r="Z148" s="367"/>
      <c r="AA148" s="367"/>
      <c r="AB148" s="367"/>
      <c r="AC148" s="367"/>
      <c r="AD148" s="311"/>
      <c r="AE148" s="311"/>
      <c r="AF148" s="311"/>
      <c r="AG148" s="311"/>
      <c r="AH148" s="311"/>
      <c r="AI148" s="311"/>
      <c r="AJ148" s="311"/>
      <c r="AK148" s="311"/>
      <c r="AL148" s="311"/>
    </row>
    <row r="149">
      <c r="A149" s="311"/>
      <c r="B149" s="342">
        <v>133.0</v>
      </c>
      <c r="C149" s="343" t="s">
        <v>2562</v>
      </c>
      <c r="D149" s="344" t="s">
        <v>2603</v>
      </c>
      <c r="E149" s="343" t="s">
        <v>87</v>
      </c>
      <c r="F149" s="343" t="s">
        <v>351</v>
      </c>
      <c r="G149" s="343" t="s">
        <v>2606</v>
      </c>
      <c r="H149" s="343" t="s">
        <v>1258</v>
      </c>
      <c r="I149" s="343">
        <v>17.04</v>
      </c>
      <c r="J149" s="348">
        <v>55.2096</v>
      </c>
      <c r="K149" s="349">
        <v>1.0</v>
      </c>
      <c r="L149" s="370">
        <v>0.0</v>
      </c>
      <c r="M149" s="351">
        <v>1300000.0</v>
      </c>
      <c r="N149" s="352"/>
      <c r="O149" s="352"/>
      <c r="P149" s="352"/>
      <c r="Q149" s="353">
        <f t="shared" si="1"/>
        <v>1300000</v>
      </c>
      <c r="R149" s="354">
        <v>1300000.0</v>
      </c>
      <c r="S149" s="311"/>
      <c r="T149" s="355"/>
      <c r="U149" s="355"/>
      <c r="V149" s="355"/>
      <c r="W149" s="355"/>
      <c r="X149" s="355"/>
      <c r="Y149" s="355"/>
      <c r="Z149" s="355"/>
      <c r="AA149" s="355"/>
      <c r="AB149" s="355"/>
      <c r="AC149" s="355"/>
      <c r="AD149" s="311"/>
      <c r="AE149" s="311"/>
      <c r="AF149" s="311"/>
      <c r="AG149" s="311"/>
      <c r="AH149" s="311"/>
      <c r="AI149" s="311"/>
      <c r="AJ149" s="311"/>
      <c r="AK149" s="311"/>
      <c r="AL149" s="311"/>
    </row>
    <row r="150">
      <c r="A150" s="311"/>
      <c r="B150" s="356">
        <v>134.0</v>
      </c>
      <c r="C150" s="357" t="s">
        <v>2562</v>
      </c>
      <c r="D150" s="358" t="s">
        <v>1433</v>
      </c>
      <c r="E150" s="357" t="s">
        <v>346</v>
      </c>
      <c r="F150" s="357" t="s">
        <v>351</v>
      </c>
      <c r="G150" s="357" t="s">
        <v>1432</v>
      </c>
      <c r="H150" s="357" t="s">
        <v>753</v>
      </c>
      <c r="I150" s="357">
        <v>34.26</v>
      </c>
      <c r="J150" s="360">
        <v>111.0024</v>
      </c>
      <c r="K150" s="361">
        <v>0.9989</v>
      </c>
      <c r="L150" s="362">
        <v>0.0</v>
      </c>
      <c r="M150" s="363">
        <v>2792792.0</v>
      </c>
      <c r="N150" s="364"/>
      <c r="O150" s="364"/>
      <c r="P150" s="364"/>
      <c r="Q150" s="365">
        <f t="shared" si="1"/>
        <v>2792792</v>
      </c>
      <c r="R150" s="366">
        <v>2792792.0</v>
      </c>
      <c r="S150" s="311"/>
      <c r="T150" s="367"/>
      <c r="U150" s="367"/>
      <c r="V150" s="367"/>
      <c r="W150" s="367"/>
      <c r="X150" s="367"/>
      <c r="Y150" s="367"/>
      <c r="Z150" s="367"/>
      <c r="AA150" s="367"/>
      <c r="AB150" s="367"/>
      <c r="AC150" s="367"/>
      <c r="AD150" s="311"/>
      <c r="AE150" s="311"/>
      <c r="AF150" s="311"/>
      <c r="AG150" s="311"/>
      <c r="AH150" s="311"/>
      <c r="AI150" s="311"/>
      <c r="AJ150" s="311"/>
      <c r="AK150" s="311"/>
      <c r="AL150" s="311"/>
    </row>
    <row r="151">
      <c r="A151" s="311"/>
      <c r="B151" s="342">
        <v>135.0</v>
      </c>
      <c r="C151" s="343" t="s">
        <v>2562</v>
      </c>
      <c r="D151" s="344" t="s">
        <v>1786</v>
      </c>
      <c r="E151" s="343" t="s">
        <v>87</v>
      </c>
      <c r="F151" s="343" t="s">
        <v>351</v>
      </c>
      <c r="G151" s="343" t="s">
        <v>1785</v>
      </c>
      <c r="H151" s="343" t="s">
        <v>1258</v>
      </c>
      <c r="I151" s="343">
        <v>1.49278</v>
      </c>
      <c r="J151" s="348">
        <v>4.8366072</v>
      </c>
      <c r="K151" s="349">
        <v>1.0</v>
      </c>
      <c r="L151" s="370">
        <v>0.0</v>
      </c>
      <c r="M151" s="351">
        <v>1300000.0</v>
      </c>
      <c r="N151" s="352"/>
      <c r="O151" s="352"/>
      <c r="P151" s="352"/>
      <c r="Q151" s="353">
        <f t="shared" si="1"/>
        <v>1300000</v>
      </c>
      <c r="R151" s="354">
        <v>1300000.0</v>
      </c>
      <c r="S151" s="311"/>
      <c r="T151" s="355"/>
      <c r="U151" s="355"/>
      <c r="V151" s="355"/>
      <c r="W151" s="355"/>
      <c r="X151" s="355"/>
      <c r="Y151" s="355"/>
      <c r="Z151" s="355"/>
      <c r="AA151" s="355"/>
      <c r="AB151" s="355"/>
      <c r="AC151" s="355"/>
      <c r="AD151" s="311"/>
      <c r="AE151" s="311"/>
      <c r="AF151" s="311"/>
      <c r="AG151" s="311"/>
      <c r="AH151" s="311"/>
      <c r="AI151" s="311"/>
      <c r="AJ151" s="311"/>
      <c r="AK151" s="311"/>
      <c r="AL151" s="311"/>
    </row>
    <row r="152">
      <c r="A152" s="311"/>
      <c r="B152" s="356">
        <v>136.0</v>
      </c>
      <c r="C152" s="357" t="s">
        <v>2562</v>
      </c>
      <c r="D152" s="358" t="s">
        <v>302</v>
      </c>
      <c r="E152" s="357" t="s">
        <v>218</v>
      </c>
      <c r="F152" s="357" t="s">
        <v>351</v>
      </c>
      <c r="G152" s="357" t="s">
        <v>301</v>
      </c>
      <c r="H152" s="357" t="s">
        <v>480</v>
      </c>
      <c r="I152" s="357">
        <v>1.35073</v>
      </c>
      <c r="J152" s="360">
        <v>4.3763651999999995</v>
      </c>
      <c r="K152" s="361">
        <v>1.0</v>
      </c>
      <c r="L152" s="362">
        <v>0.0</v>
      </c>
      <c r="M152" s="363">
        <v>1950000.0</v>
      </c>
      <c r="N152" s="364"/>
      <c r="O152" s="364"/>
      <c r="P152" s="364"/>
      <c r="Q152" s="365">
        <f t="shared" si="1"/>
        <v>1950000</v>
      </c>
      <c r="R152" s="366">
        <v>1950000.0</v>
      </c>
      <c r="S152" s="311"/>
      <c r="T152" s="367"/>
      <c r="U152" s="367"/>
      <c r="V152" s="367"/>
      <c r="W152" s="367"/>
      <c r="X152" s="367"/>
      <c r="Y152" s="367"/>
      <c r="Z152" s="367"/>
      <c r="AA152" s="367"/>
      <c r="AB152" s="367"/>
      <c r="AC152" s="367"/>
      <c r="AD152" s="311"/>
      <c r="AE152" s="311"/>
      <c r="AF152" s="311"/>
      <c r="AG152" s="311"/>
      <c r="AH152" s="311"/>
      <c r="AI152" s="311"/>
      <c r="AJ152" s="311"/>
      <c r="AK152" s="311"/>
      <c r="AL152" s="311"/>
    </row>
    <row r="153">
      <c r="A153" s="311"/>
      <c r="B153" s="342">
        <v>137.0</v>
      </c>
      <c r="C153" s="343" t="s">
        <v>2562</v>
      </c>
      <c r="D153" s="344" t="s">
        <v>1781</v>
      </c>
      <c r="E153" s="343" t="s">
        <v>87</v>
      </c>
      <c r="F153" s="343" t="s">
        <v>351</v>
      </c>
      <c r="G153" s="343" t="s">
        <v>1780</v>
      </c>
      <c r="H153" s="343" t="s">
        <v>1258</v>
      </c>
      <c r="I153" s="343">
        <v>9.09</v>
      </c>
      <c r="J153" s="348">
        <v>29.4516</v>
      </c>
      <c r="K153" s="349">
        <v>1.0</v>
      </c>
      <c r="L153" s="370">
        <v>0.0</v>
      </c>
      <c r="M153" s="351">
        <v>1300000.0</v>
      </c>
      <c r="N153" s="352"/>
      <c r="O153" s="352"/>
      <c r="P153" s="352"/>
      <c r="Q153" s="353">
        <f t="shared" si="1"/>
        <v>1300000</v>
      </c>
      <c r="R153" s="354">
        <v>1300000.0</v>
      </c>
      <c r="S153" s="311"/>
      <c r="T153" s="355"/>
      <c r="U153" s="355"/>
      <c r="V153" s="355"/>
      <c r="W153" s="355"/>
      <c r="X153" s="355"/>
      <c r="Y153" s="355"/>
      <c r="Z153" s="355"/>
      <c r="AA153" s="355"/>
      <c r="AB153" s="355"/>
      <c r="AC153" s="355"/>
      <c r="AD153" s="311"/>
      <c r="AE153" s="311"/>
      <c r="AF153" s="311"/>
      <c r="AG153" s="311"/>
      <c r="AH153" s="311"/>
      <c r="AI153" s="311"/>
      <c r="AJ153" s="311"/>
      <c r="AK153" s="311"/>
      <c r="AL153" s="311"/>
    </row>
    <row r="154">
      <c r="A154" s="311"/>
      <c r="B154" s="356">
        <v>138.0</v>
      </c>
      <c r="C154" s="357" t="s">
        <v>2562</v>
      </c>
      <c r="D154" s="358" t="s">
        <v>1862</v>
      </c>
      <c r="E154" s="357" t="s">
        <v>126</v>
      </c>
      <c r="F154" s="357" t="s">
        <v>351</v>
      </c>
      <c r="G154" s="357" t="s">
        <v>1861</v>
      </c>
      <c r="H154" s="357" t="s">
        <v>461</v>
      </c>
      <c r="I154" s="357">
        <v>9.49</v>
      </c>
      <c r="J154" s="360">
        <v>30.7476</v>
      </c>
      <c r="K154" s="361">
        <v>0.9993</v>
      </c>
      <c r="L154" s="362">
        <v>0.0</v>
      </c>
      <c r="M154" s="363">
        <v>2319819.0</v>
      </c>
      <c r="N154" s="364"/>
      <c r="O154" s="364"/>
      <c r="P154" s="364"/>
      <c r="Q154" s="365">
        <f t="shared" si="1"/>
        <v>2319819</v>
      </c>
      <c r="R154" s="366">
        <v>2319819.0</v>
      </c>
      <c r="S154" s="311"/>
      <c r="T154" s="367"/>
      <c r="U154" s="367"/>
      <c r="V154" s="367"/>
      <c r="W154" s="367"/>
      <c r="X154" s="367"/>
      <c r="Y154" s="367"/>
      <c r="Z154" s="367"/>
      <c r="AA154" s="367"/>
      <c r="AB154" s="367"/>
      <c r="AC154" s="367"/>
      <c r="AD154" s="311"/>
      <c r="AE154" s="311"/>
      <c r="AF154" s="311"/>
      <c r="AG154" s="311"/>
      <c r="AH154" s="311"/>
      <c r="AI154" s="311"/>
      <c r="AJ154" s="311"/>
      <c r="AK154" s="311"/>
      <c r="AL154" s="311"/>
    </row>
    <row r="155">
      <c r="A155" s="311"/>
      <c r="B155" s="342">
        <v>139.0</v>
      </c>
      <c r="C155" s="343" t="s">
        <v>2562</v>
      </c>
      <c r="D155" s="344" t="s">
        <v>2093</v>
      </c>
      <c r="E155" s="343" t="s">
        <v>126</v>
      </c>
      <c r="F155" s="343" t="s">
        <v>351</v>
      </c>
      <c r="G155" s="343" t="s">
        <v>2092</v>
      </c>
      <c r="H155" s="343" t="s">
        <v>461</v>
      </c>
      <c r="I155" s="343">
        <v>23.48</v>
      </c>
      <c r="J155" s="348">
        <v>76.0752</v>
      </c>
      <c r="K155" s="349">
        <v>1.0</v>
      </c>
      <c r="L155" s="370">
        <v>0.0</v>
      </c>
      <c r="M155" s="351">
        <v>2319819.0</v>
      </c>
      <c r="N155" s="352"/>
      <c r="O155" s="352"/>
      <c r="P155" s="352"/>
      <c r="Q155" s="353">
        <f t="shared" si="1"/>
        <v>2319819</v>
      </c>
      <c r="R155" s="354">
        <v>2319819.0</v>
      </c>
      <c r="S155" s="311"/>
      <c r="T155" s="355"/>
      <c r="U155" s="355"/>
      <c r="V155" s="355"/>
      <c r="W155" s="355"/>
      <c r="X155" s="355"/>
      <c r="Y155" s="355"/>
      <c r="Z155" s="355"/>
      <c r="AA155" s="355"/>
      <c r="AB155" s="355"/>
      <c r="AC155" s="355"/>
      <c r="AD155" s="311"/>
      <c r="AE155" s="311"/>
      <c r="AF155" s="311"/>
      <c r="AG155" s="311"/>
      <c r="AH155" s="311"/>
      <c r="AI155" s="311"/>
      <c r="AJ155" s="311"/>
      <c r="AK155" s="311"/>
      <c r="AL155" s="311"/>
    </row>
    <row r="156">
      <c r="A156" s="311"/>
      <c r="B156" s="356">
        <v>140.0</v>
      </c>
      <c r="C156" s="357" t="s">
        <v>2562</v>
      </c>
      <c r="D156" s="358" t="s">
        <v>718</v>
      </c>
      <c r="E156" s="357" t="s">
        <v>141</v>
      </c>
      <c r="F156" s="357" t="s">
        <v>351</v>
      </c>
      <c r="G156" s="357" t="s">
        <v>717</v>
      </c>
      <c r="H156" s="357" t="s">
        <v>461</v>
      </c>
      <c r="I156" s="357">
        <v>8.79</v>
      </c>
      <c r="J156" s="360">
        <v>28.479599999999994</v>
      </c>
      <c r="K156" s="361">
        <v>1.0</v>
      </c>
      <c r="L156" s="362">
        <v>0.0</v>
      </c>
      <c r="M156" s="363">
        <v>2319819.0</v>
      </c>
      <c r="N156" s="364"/>
      <c r="O156" s="364"/>
      <c r="P156" s="364"/>
      <c r="Q156" s="365">
        <f t="shared" si="1"/>
        <v>2319819</v>
      </c>
      <c r="R156" s="366">
        <v>2319819.0</v>
      </c>
      <c r="S156" s="311"/>
      <c r="T156" s="367"/>
      <c r="U156" s="367"/>
      <c r="V156" s="367"/>
      <c r="W156" s="367"/>
      <c r="X156" s="367"/>
      <c r="Y156" s="367"/>
      <c r="Z156" s="367"/>
      <c r="AA156" s="367"/>
      <c r="AB156" s="367"/>
      <c r="AC156" s="367"/>
      <c r="AD156" s="311"/>
      <c r="AE156" s="311"/>
      <c r="AF156" s="311"/>
      <c r="AG156" s="311"/>
      <c r="AH156" s="311"/>
      <c r="AI156" s="311"/>
      <c r="AJ156" s="311"/>
      <c r="AK156" s="311"/>
      <c r="AL156" s="311"/>
    </row>
    <row r="157">
      <c r="A157" s="311"/>
      <c r="B157" s="342">
        <v>141.0</v>
      </c>
      <c r="C157" s="343" t="s">
        <v>2562</v>
      </c>
      <c r="D157" s="344" t="s">
        <v>2120</v>
      </c>
      <c r="E157" s="343" t="s">
        <v>126</v>
      </c>
      <c r="F157" s="343" t="s">
        <v>351</v>
      </c>
      <c r="G157" s="343" t="s">
        <v>2119</v>
      </c>
      <c r="H157" s="343" t="s">
        <v>461</v>
      </c>
      <c r="I157" s="343">
        <v>2.02</v>
      </c>
      <c r="J157" s="348">
        <v>6.5448</v>
      </c>
      <c r="K157" s="349">
        <v>1.0</v>
      </c>
      <c r="L157" s="370">
        <v>0.0</v>
      </c>
      <c r="M157" s="351">
        <v>2319819.0</v>
      </c>
      <c r="N157" s="352"/>
      <c r="O157" s="352"/>
      <c r="P157" s="352"/>
      <c r="Q157" s="353">
        <f t="shared" si="1"/>
        <v>2319819</v>
      </c>
      <c r="R157" s="354">
        <v>2319819.0</v>
      </c>
      <c r="S157" s="311"/>
      <c r="T157" s="355"/>
      <c r="U157" s="355"/>
      <c r="V157" s="355"/>
      <c r="W157" s="355"/>
      <c r="X157" s="355"/>
      <c r="Y157" s="355"/>
      <c r="Z157" s="355"/>
      <c r="AA157" s="355"/>
      <c r="AB157" s="355"/>
      <c r="AC157" s="355"/>
      <c r="AD157" s="311"/>
      <c r="AE157" s="311"/>
      <c r="AF157" s="311"/>
      <c r="AG157" s="311"/>
      <c r="AH157" s="311"/>
      <c r="AI157" s="311"/>
      <c r="AJ157" s="311"/>
      <c r="AK157" s="311"/>
      <c r="AL157" s="311"/>
    </row>
    <row r="158">
      <c r="A158" s="311"/>
      <c r="B158" s="356">
        <v>142.0</v>
      </c>
      <c r="C158" s="357" t="s">
        <v>2562</v>
      </c>
      <c r="D158" s="358" t="s">
        <v>2219</v>
      </c>
      <c r="E158" s="357" t="s">
        <v>92</v>
      </c>
      <c r="F158" s="357" t="s">
        <v>351</v>
      </c>
      <c r="G158" s="357" t="s">
        <v>2218</v>
      </c>
      <c r="H158" s="357" t="s">
        <v>461</v>
      </c>
      <c r="I158" s="357">
        <v>0.11895</v>
      </c>
      <c r="J158" s="360">
        <v>0.385398</v>
      </c>
      <c r="K158" s="361">
        <v>1.0</v>
      </c>
      <c r="L158" s="362">
        <v>0.0</v>
      </c>
      <c r="M158" s="363">
        <v>2319819.0</v>
      </c>
      <c r="N158" s="364"/>
      <c r="O158" s="364"/>
      <c r="P158" s="364"/>
      <c r="Q158" s="365">
        <f t="shared" si="1"/>
        <v>2319819</v>
      </c>
      <c r="R158" s="366">
        <v>2319819.0</v>
      </c>
      <c r="S158" s="311"/>
      <c r="T158" s="367"/>
      <c r="U158" s="367"/>
      <c r="V158" s="367"/>
      <c r="W158" s="367"/>
      <c r="X158" s="367"/>
      <c r="Y158" s="367"/>
      <c r="Z158" s="367"/>
      <c r="AA158" s="367"/>
      <c r="AB158" s="367"/>
      <c r="AC158" s="367"/>
      <c r="AD158" s="311"/>
      <c r="AE158" s="311"/>
      <c r="AF158" s="311"/>
      <c r="AG158" s="311"/>
      <c r="AH158" s="311"/>
      <c r="AI158" s="311"/>
      <c r="AJ158" s="311"/>
      <c r="AK158" s="311"/>
      <c r="AL158" s="311"/>
    </row>
    <row r="159">
      <c r="A159" s="311"/>
      <c r="B159" s="342">
        <v>143.0</v>
      </c>
      <c r="C159" s="343" t="s">
        <v>2562</v>
      </c>
      <c r="D159" s="344" t="s">
        <v>2222</v>
      </c>
      <c r="E159" s="343" t="s">
        <v>92</v>
      </c>
      <c r="F159" s="343" t="s">
        <v>351</v>
      </c>
      <c r="G159" s="343" t="s">
        <v>2221</v>
      </c>
      <c r="H159" s="343" t="s">
        <v>2710</v>
      </c>
      <c r="I159" s="343">
        <v>17.72</v>
      </c>
      <c r="J159" s="348">
        <v>57.4128</v>
      </c>
      <c r="K159" s="349">
        <v>1.0</v>
      </c>
      <c r="L159" s="370">
        <v>0.0</v>
      </c>
      <c r="M159" s="351">
        <v>1300000.0</v>
      </c>
      <c r="N159" s="352"/>
      <c r="O159" s="352"/>
      <c r="P159" s="352"/>
      <c r="Q159" s="353">
        <f t="shared" si="1"/>
        <v>1300000</v>
      </c>
      <c r="R159" s="354">
        <v>1300000.0</v>
      </c>
      <c r="S159" s="311"/>
      <c r="T159" s="355"/>
      <c r="U159" s="355"/>
      <c r="V159" s="355"/>
      <c r="W159" s="355"/>
      <c r="X159" s="355"/>
      <c r="Y159" s="355"/>
      <c r="Z159" s="355"/>
      <c r="AA159" s="355"/>
      <c r="AB159" s="355"/>
      <c r="AC159" s="355"/>
      <c r="AD159" s="311"/>
      <c r="AE159" s="311"/>
      <c r="AF159" s="311"/>
      <c r="AG159" s="311"/>
      <c r="AH159" s="311"/>
      <c r="AI159" s="311"/>
      <c r="AJ159" s="311"/>
      <c r="AK159" s="311"/>
      <c r="AL159" s="311"/>
    </row>
    <row r="160">
      <c r="A160" s="311"/>
      <c r="B160" s="356">
        <v>144.0</v>
      </c>
      <c r="C160" s="357" t="s">
        <v>2562</v>
      </c>
      <c r="D160" s="358" t="s">
        <v>1439</v>
      </c>
      <c r="E160" s="357" t="s">
        <v>346</v>
      </c>
      <c r="F160" s="357" t="s">
        <v>351</v>
      </c>
      <c r="G160" s="357" t="s">
        <v>1438</v>
      </c>
      <c r="H160" s="357" t="s">
        <v>753</v>
      </c>
      <c r="I160" s="357">
        <v>16.51</v>
      </c>
      <c r="J160" s="360">
        <v>53.4924</v>
      </c>
      <c r="K160" s="361">
        <v>0.9956</v>
      </c>
      <c r="L160" s="362">
        <v>0.0</v>
      </c>
      <c r="M160" s="363">
        <v>2792792.0</v>
      </c>
      <c r="N160" s="364"/>
      <c r="O160" s="364"/>
      <c r="P160" s="364"/>
      <c r="Q160" s="365">
        <f t="shared" si="1"/>
        <v>2792792</v>
      </c>
      <c r="R160" s="366">
        <v>2792792.0</v>
      </c>
      <c r="S160" s="311"/>
      <c r="T160" s="367"/>
      <c r="U160" s="367"/>
      <c r="V160" s="367"/>
      <c r="W160" s="367"/>
      <c r="X160" s="367"/>
      <c r="Y160" s="367"/>
      <c r="Z160" s="367"/>
      <c r="AA160" s="367"/>
      <c r="AB160" s="367"/>
      <c r="AC160" s="367"/>
      <c r="AD160" s="311"/>
      <c r="AE160" s="311"/>
      <c r="AF160" s="311"/>
      <c r="AG160" s="311"/>
      <c r="AH160" s="311"/>
      <c r="AI160" s="311"/>
      <c r="AJ160" s="311"/>
      <c r="AK160" s="311"/>
      <c r="AL160" s="311"/>
    </row>
    <row r="161">
      <c r="A161" s="311"/>
      <c r="B161" s="342">
        <v>145.0</v>
      </c>
      <c r="C161" s="343" t="s">
        <v>2562</v>
      </c>
      <c r="D161" s="344" t="s">
        <v>909</v>
      </c>
      <c r="E161" s="343" t="s">
        <v>346</v>
      </c>
      <c r="F161" s="343" t="s">
        <v>351</v>
      </c>
      <c r="G161" s="343" t="s">
        <v>908</v>
      </c>
      <c r="H161" s="343" t="s">
        <v>753</v>
      </c>
      <c r="I161" s="343">
        <v>22.53</v>
      </c>
      <c r="J161" s="348">
        <v>72.9972</v>
      </c>
      <c r="K161" s="349">
        <v>0.9988</v>
      </c>
      <c r="L161" s="370">
        <v>0.0</v>
      </c>
      <c r="M161" s="351">
        <v>2792792.0</v>
      </c>
      <c r="N161" s="352"/>
      <c r="O161" s="352"/>
      <c r="P161" s="352"/>
      <c r="Q161" s="353">
        <f t="shared" si="1"/>
        <v>2792792</v>
      </c>
      <c r="R161" s="354">
        <v>2792792.0</v>
      </c>
      <c r="S161" s="311"/>
      <c r="T161" s="355"/>
      <c r="U161" s="355"/>
      <c r="V161" s="355"/>
      <c r="W161" s="355"/>
      <c r="X161" s="355"/>
      <c r="Y161" s="355"/>
      <c r="Z161" s="355"/>
      <c r="AA161" s="355"/>
      <c r="AB161" s="355"/>
      <c r="AC161" s="355"/>
      <c r="AD161" s="311"/>
      <c r="AE161" s="311"/>
      <c r="AF161" s="311"/>
      <c r="AG161" s="311"/>
      <c r="AH161" s="311"/>
      <c r="AI161" s="311"/>
      <c r="AJ161" s="311"/>
      <c r="AK161" s="311"/>
      <c r="AL161" s="311"/>
    </row>
    <row r="162">
      <c r="A162" s="311"/>
      <c r="B162" s="356">
        <v>146.0</v>
      </c>
      <c r="C162" s="357" t="s">
        <v>2562</v>
      </c>
      <c r="D162" s="358" t="s">
        <v>1098</v>
      </c>
      <c r="E162" s="357" t="s">
        <v>346</v>
      </c>
      <c r="F162" s="357" t="s">
        <v>351</v>
      </c>
      <c r="G162" s="357" t="s">
        <v>1097</v>
      </c>
      <c r="H162" s="357" t="s">
        <v>753</v>
      </c>
      <c r="I162" s="357">
        <v>1.23901</v>
      </c>
      <c r="J162" s="360">
        <v>4.0143924</v>
      </c>
      <c r="K162" s="361">
        <v>1.0</v>
      </c>
      <c r="L162" s="362">
        <v>0.0</v>
      </c>
      <c r="M162" s="363">
        <v>2792792.0</v>
      </c>
      <c r="N162" s="364"/>
      <c r="O162" s="364"/>
      <c r="P162" s="364"/>
      <c r="Q162" s="365">
        <f t="shared" si="1"/>
        <v>2792792</v>
      </c>
      <c r="R162" s="366">
        <v>2792792.0</v>
      </c>
      <c r="S162" s="311"/>
      <c r="T162" s="367"/>
      <c r="U162" s="367"/>
      <c r="V162" s="367"/>
      <c r="W162" s="367"/>
      <c r="X162" s="367"/>
      <c r="Y162" s="367"/>
      <c r="Z162" s="367"/>
      <c r="AA162" s="367"/>
      <c r="AB162" s="367"/>
      <c r="AC162" s="367"/>
      <c r="AD162" s="311"/>
      <c r="AE162" s="311"/>
      <c r="AF162" s="311"/>
      <c r="AG162" s="311"/>
      <c r="AH162" s="311"/>
      <c r="AI162" s="311"/>
      <c r="AJ162" s="311"/>
      <c r="AK162" s="311"/>
      <c r="AL162" s="311"/>
    </row>
    <row r="163">
      <c r="A163" s="311"/>
      <c r="B163" s="342">
        <v>147.0</v>
      </c>
      <c r="C163" s="343" t="s">
        <v>2562</v>
      </c>
      <c r="D163" s="344" t="s">
        <v>2604</v>
      </c>
      <c r="E163" s="343" t="s">
        <v>87</v>
      </c>
      <c r="F163" s="343" t="s">
        <v>351</v>
      </c>
      <c r="G163" s="343" t="s">
        <v>2602</v>
      </c>
      <c r="H163" s="343" t="s">
        <v>1258</v>
      </c>
      <c r="I163" s="343">
        <v>1.23294</v>
      </c>
      <c r="J163" s="348">
        <v>3.9947255999999993</v>
      </c>
      <c r="K163" s="349">
        <v>1.0</v>
      </c>
      <c r="L163" s="370">
        <v>0.0</v>
      </c>
      <c r="M163" s="351">
        <v>1300000.0</v>
      </c>
      <c r="N163" s="352"/>
      <c r="O163" s="352"/>
      <c r="P163" s="352"/>
      <c r="Q163" s="353">
        <f t="shared" si="1"/>
        <v>1300000</v>
      </c>
      <c r="R163" s="354">
        <v>1300000.0</v>
      </c>
      <c r="S163" s="311"/>
      <c r="T163" s="355"/>
      <c r="U163" s="355"/>
      <c r="V163" s="355"/>
      <c r="W163" s="355"/>
      <c r="X163" s="355"/>
      <c r="Y163" s="355"/>
      <c r="Z163" s="355"/>
      <c r="AA163" s="355"/>
      <c r="AB163" s="355"/>
      <c r="AC163" s="355"/>
      <c r="AD163" s="311"/>
      <c r="AE163" s="311"/>
      <c r="AF163" s="311"/>
      <c r="AG163" s="311"/>
      <c r="AH163" s="311"/>
      <c r="AI163" s="311"/>
      <c r="AJ163" s="311"/>
      <c r="AK163" s="311"/>
      <c r="AL163" s="311"/>
    </row>
    <row r="164">
      <c r="A164" s="311"/>
      <c r="B164" s="356">
        <v>148.0</v>
      </c>
      <c r="C164" s="357" t="s">
        <v>2562</v>
      </c>
      <c r="D164" s="358" t="s">
        <v>2626</v>
      </c>
      <c r="E164" s="357" t="s">
        <v>87</v>
      </c>
      <c r="F164" s="357" t="s">
        <v>351</v>
      </c>
      <c r="G164" s="357" t="s">
        <v>2625</v>
      </c>
      <c r="H164" s="357" t="s">
        <v>1258</v>
      </c>
      <c r="I164" s="357">
        <v>1.26441</v>
      </c>
      <c r="J164" s="360">
        <v>4.096688400000001</v>
      </c>
      <c r="K164" s="361">
        <v>1.0</v>
      </c>
      <c r="L164" s="362">
        <v>0.0</v>
      </c>
      <c r="M164" s="363">
        <v>1300000.0</v>
      </c>
      <c r="N164" s="364"/>
      <c r="O164" s="364"/>
      <c r="P164" s="364"/>
      <c r="Q164" s="365">
        <f t="shared" si="1"/>
        <v>1300000</v>
      </c>
      <c r="R164" s="366">
        <v>1300000.0</v>
      </c>
      <c r="S164" s="311"/>
      <c r="T164" s="367"/>
      <c r="U164" s="367"/>
      <c r="V164" s="367"/>
      <c r="W164" s="367"/>
      <c r="X164" s="367"/>
      <c r="Y164" s="367"/>
      <c r="Z164" s="367"/>
      <c r="AA164" s="367"/>
      <c r="AB164" s="367"/>
      <c r="AC164" s="367"/>
      <c r="AD164" s="311"/>
      <c r="AE164" s="311"/>
      <c r="AF164" s="311"/>
      <c r="AG164" s="311"/>
      <c r="AH164" s="311"/>
      <c r="AI164" s="311"/>
      <c r="AJ164" s="311"/>
      <c r="AK164" s="311"/>
      <c r="AL164" s="311"/>
    </row>
    <row r="165">
      <c r="A165" s="311"/>
      <c r="B165" s="342">
        <v>149.0</v>
      </c>
      <c r="C165" s="343" t="s">
        <v>2562</v>
      </c>
      <c r="D165" s="344" t="s">
        <v>2578</v>
      </c>
      <c r="E165" s="343" t="s">
        <v>87</v>
      </c>
      <c r="F165" s="343" t="s">
        <v>351</v>
      </c>
      <c r="G165" s="343" t="s">
        <v>2577</v>
      </c>
      <c r="H165" s="343" t="s">
        <v>1258</v>
      </c>
      <c r="I165" s="343">
        <v>1.23313</v>
      </c>
      <c r="J165" s="348">
        <v>3.9953412</v>
      </c>
      <c r="K165" s="349">
        <v>1.0</v>
      </c>
      <c r="L165" s="370">
        <v>0.0</v>
      </c>
      <c r="M165" s="351">
        <v>1300000.0</v>
      </c>
      <c r="N165" s="352"/>
      <c r="O165" s="352"/>
      <c r="P165" s="352"/>
      <c r="Q165" s="353">
        <f t="shared" si="1"/>
        <v>1300000</v>
      </c>
      <c r="R165" s="354">
        <v>1300000.0</v>
      </c>
      <c r="S165" s="311"/>
      <c r="T165" s="355"/>
      <c r="U165" s="355"/>
      <c r="V165" s="355"/>
      <c r="W165" s="355"/>
      <c r="X165" s="355"/>
      <c r="Y165" s="355"/>
      <c r="Z165" s="355"/>
      <c r="AA165" s="355"/>
      <c r="AB165" s="355"/>
      <c r="AC165" s="355"/>
      <c r="AD165" s="311"/>
      <c r="AE165" s="311"/>
      <c r="AF165" s="311"/>
      <c r="AG165" s="311"/>
      <c r="AH165" s="311"/>
      <c r="AI165" s="311"/>
      <c r="AJ165" s="311"/>
      <c r="AK165" s="311"/>
      <c r="AL165" s="311"/>
    </row>
    <row r="166">
      <c r="A166" s="311"/>
      <c r="B166" s="356">
        <v>150.0</v>
      </c>
      <c r="C166" s="357" t="s">
        <v>2562</v>
      </c>
      <c r="D166" s="358" t="s">
        <v>448</v>
      </c>
      <c r="E166" s="357" t="s">
        <v>87</v>
      </c>
      <c r="F166" s="357" t="s">
        <v>351</v>
      </c>
      <c r="G166" s="357" t="s">
        <v>447</v>
      </c>
      <c r="H166" s="357" t="s">
        <v>1258</v>
      </c>
      <c r="I166" s="357">
        <v>0.24662</v>
      </c>
      <c r="J166" s="360">
        <v>0.7990487999999999</v>
      </c>
      <c r="K166" s="361">
        <v>1.0</v>
      </c>
      <c r="L166" s="362">
        <v>0.0</v>
      </c>
      <c r="M166" s="363">
        <v>1300000.0</v>
      </c>
      <c r="N166" s="364"/>
      <c r="O166" s="364"/>
      <c r="P166" s="364"/>
      <c r="Q166" s="365">
        <f t="shared" si="1"/>
        <v>1300000</v>
      </c>
      <c r="R166" s="366">
        <v>1300000.0</v>
      </c>
      <c r="S166" s="311"/>
      <c r="T166" s="367"/>
      <c r="U166" s="367"/>
      <c r="V166" s="367"/>
      <c r="W166" s="367"/>
      <c r="X166" s="367"/>
      <c r="Y166" s="367"/>
      <c r="Z166" s="367"/>
      <c r="AA166" s="367"/>
      <c r="AB166" s="367"/>
      <c r="AC166" s="367"/>
      <c r="AD166" s="311"/>
      <c r="AE166" s="311"/>
      <c r="AF166" s="311"/>
      <c r="AG166" s="311"/>
      <c r="AH166" s="311"/>
      <c r="AI166" s="311"/>
      <c r="AJ166" s="311"/>
      <c r="AK166" s="311"/>
      <c r="AL166" s="311"/>
    </row>
    <row r="167">
      <c r="A167" s="311"/>
      <c r="B167" s="342">
        <v>151.0</v>
      </c>
      <c r="C167" s="343" t="s">
        <v>2785</v>
      </c>
      <c r="D167" s="344" t="s">
        <v>987</v>
      </c>
      <c r="E167" s="343" t="s">
        <v>164</v>
      </c>
      <c r="F167" s="343" t="s">
        <v>351</v>
      </c>
      <c r="G167" s="343" t="s">
        <v>986</v>
      </c>
      <c r="H167" s="343" t="s">
        <v>575</v>
      </c>
      <c r="I167" s="343">
        <v>12.53</v>
      </c>
      <c r="J167" s="348">
        <v>40.5972</v>
      </c>
      <c r="K167" s="349">
        <v>1.0</v>
      </c>
      <c r="L167" s="370">
        <v>0.0</v>
      </c>
      <c r="M167" s="351">
        <v>3671171.0</v>
      </c>
      <c r="N167" s="352"/>
      <c r="O167" s="352"/>
      <c r="P167" s="352"/>
      <c r="Q167" s="353">
        <f t="shared" si="1"/>
        <v>3671171</v>
      </c>
      <c r="R167" s="354">
        <v>3671171.0</v>
      </c>
      <c r="S167" s="311"/>
      <c r="T167" s="355"/>
      <c r="U167" s="355"/>
      <c r="V167" s="355"/>
      <c r="W167" s="355"/>
      <c r="X167" s="355"/>
      <c r="Y167" s="355"/>
      <c r="Z167" s="355"/>
      <c r="AA167" s="355"/>
      <c r="AB167" s="355"/>
      <c r="AC167" s="355"/>
      <c r="AD167" s="311"/>
      <c r="AE167" s="311"/>
      <c r="AF167" s="311"/>
      <c r="AG167" s="311"/>
      <c r="AH167" s="311"/>
      <c r="AI167" s="311"/>
      <c r="AJ167" s="311"/>
      <c r="AK167" s="311"/>
      <c r="AL167" s="311"/>
    </row>
    <row r="168">
      <c r="A168" s="311"/>
      <c r="B168" s="356">
        <v>152.0</v>
      </c>
      <c r="C168" s="357" t="s">
        <v>2785</v>
      </c>
      <c r="D168" s="358" t="s">
        <v>1110</v>
      </c>
      <c r="E168" s="357" t="s">
        <v>346</v>
      </c>
      <c r="F168" s="357" t="s">
        <v>351</v>
      </c>
      <c r="G168" s="357" t="s">
        <v>1108</v>
      </c>
      <c r="H168" s="357" t="s">
        <v>753</v>
      </c>
      <c r="I168" s="357">
        <v>18.84</v>
      </c>
      <c r="J168" s="360">
        <v>61.0416</v>
      </c>
      <c r="K168" s="361">
        <v>0.9998</v>
      </c>
      <c r="L168" s="362">
        <v>0.0</v>
      </c>
      <c r="M168" s="363">
        <v>2792792.0</v>
      </c>
      <c r="N168" s="364"/>
      <c r="O168" s="364"/>
      <c r="P168" s="364"/>
      <c r="Q168" s="365">
        <f t="shared" si="1"/>
        <v>2792792</v>
      </c>
      <c r="R168" s="366">
        <v>2792792.0</v>
      </c>
      <c r="S168" s="311"/>
      <c r="T168" s="367"/>
      <c r="U168" s="367"/>
      <c r="V168" s="367"/>
      <c r="W168" s="367"/>
      <c r="X168" s="367"/>
      <c r="Y168" s="367"/>
      <c r="Z168" s="367"/>
      <c r="AA168" s="367"/>
      <c r="AB168" s="367"/>
      <c r="AC168" s="367"/>
      <c r="AD168" s="311"/>
      <c r="AE168" s="311"/>
      <c r="AF168" s="311"/>
      <c r="AG168" s="311"/>
      <c r="AH168" s="311"/>
      <c r="AI168" s="311"/>
      <c r="AJ168" s="311"/>
      <c r="AK168" s="311"/>
      <c r="AL168" s="311"/>
    </row>
    <row r="169">
      <c r="A169" s="311"/>
      <c r="B169" s="342">
        <v>153.0</v>
      </c>
      <c r="C169" s="343" t="s">
        <v>2785</v>
      </c>
      <c r="D169" s="344" t="s">
        <v>1535</v>
      </c>
      <c r="E169" s="343" t="s">
        <v>346</v>
      </c>
      <c r="F169" s="343" t="s">
        <v>351</v>
      </c>
      <c r="G169" s="343" t="s">
        <v>1534</v>
      </c>
      <c r="H169" s="343" t="s">
        <v>753</v>
      </c>
      <c r="I169" s="343">
        <v>0.93583</v>
      </c>
      <c r="J169" s="348">
        <v>3.0320891999999997</v>
      </c>
      <c r="K169" s="349">
        <v>0.9973</v>
      </c>
      <c r="L169" s="370">
        <v>0.0</v>
      </c>
      <c r="M169" s="351">
        <v>2792792.0</v>
      </c>
      <c r="N169" s="352"/>
      <c r="O169" s="352"/>
      <c r="P169" s="352"/>
      <c r="Q169" s="353">
        <f t="shared" si="1"/>
        <v>2792792</v>
      </c>
      <c r="R169" s="354">
        <v>2792792.0</v>
      </c>
      <c r="S169" s="311"/>
      <c r="T169" s="355"/>
      <c r="U169" s="355"/>
      <c r="V169" s="355"/>
      <c r="W169" s="355"/>
      <c r="X169" s="355"/>
      <c r="Y169" s="355"/>
      <c r="Z169" s="355"/>
      <c r="AA169" s="355"/>
      <c r="AB169" s="355"/>
      <c r="AC169" s="355"/>
      <c r="AD169" s="311"/>
      <c r="AE169" s="311"/>
      <c r="AF169" s="311"/>
      <c r="AG169" s="311"/>
      <c r="AH169" s="311"/>
      <c r="AI169" s="311"/>
      <c r="AJ169" s="311"/>
      <c r="AK169" s="311"/>
      <c r="AL169" s="311"/>
    </row>
    <row r="170">
      <c r="A170" s="311"/>
      <c r="B170" s="356">
        <v>154.0</v>
      </c>
      <c r="C170" s="357" t="s">
        <v>2785</v>
      </c>
      <c r="D170" s="358" t="s">
        <v>305</v>
      </c>
      <c r="E170" s="357" t="s">
        <v>218</v>
      </c>
      <c r="F170" s="357" t="s">
        <v>351</v>
      </c>
      <c r="G170" s="357" t="s">
        <v>304</v>
      </c>
      <c r="H170" s="357" t="s">
        <v>480</v>
      </c>
      <c r="I170" s="357">
        <v>35.65</v>
      </c>
      <c r="J170" s="360">
        <v>115.50599999999999</v>
      </c>
      <c r="K170" s="361">
        <v>1.0</v>
      </c>
      <c r="L170" s="362">
        <v>0.0</v>
      </c>
      <c r="M170" s="363">
        <v>1950000.0</v>
      </c>
      <c r="N170" s="364"/>
      <c r="O170" s="364"/>
      <c r="P170" s="364"/>
      <c r="Q170" s="365">
        <f t="shared" si="1"/>
        <v>1950000</v>
      </c>
      <c r="R170" s="366">
        <v>1950000.0</v>
      </c>
      <c r="S170" s="311"/>
      <c r="T170" s="367"/>
      <c r="U170" s="367"/>
      <c r="V170" s="367"/>
      <c r="W170" s="367"/>
      <c r="X170" s="367"/>
      <c r="Y170" s="367"/>
      <c r="Z170" s="367"/>
      <c r="AA170" s="367"/>
      <c r="AB170" s="367"/>
      <c r="AC170" s="367"/>
      <c r="AD170" s="311"/>
      <c r="AE170" s="311"/>
      <c r="AF170" s="311"/>
      <c r="AG170" s="311"/>
      <c r="AH170" s="311"/>
      <c r="AI170" s="311"/>
      <c r="AJ170" s="311"/>
      <c r="AK170" s="311"/>
      <c r="AL170" s="311"/>
    </row>
    <row r="171">
      <c r="A171" s="311"/>
      <c r="B171" s="342">
        <v>155.0</v>
      </c>
      <c r="C171" s="343" t="s">
        <v>2785</v>
      </c>
      <c r="D171" s="344" t="s">
        <v>2027</v>
      </c>
      <c r="E171" s="343" t="s">
        <v>126</v>
      </c>
      <c r="F171" s="343" t="s">
        <v>351</v>
      </c>
      <c r="G171" s="343" t="s">
        <v>2026</v>
      </c>
      <c r="H171" s="343" t="s">
        <v>461</v>
      </c>
      <c r="I171" s="343">
        <v>3.31</v>
      </c>
      <c r="J171" s="348">
        <v>10.7244</v>
      </c>
      <c r="K171" s="349">
        <v>1.0</v>
      </c>
      <c r="L171" s="370">
        <v>0.0</v>
      </c>
      <c r="M171" s="351">
        <v>2319819.0</v>
      </c>
      <c r="N171" s="352"/>
      <c r="O171" s="352"/>
      <c r="P171" s="352"/>
      <c r="Q171" s="353">
        <f t="shared" si="1"/>
        <v>2319819</v>
      </c>
      <c r="R171" s="354">
        <v>2319819.0</v>
      </c>
      <c r="S171" s="311"/>
      <c r="T171" s="355"/>
      <c r="U171" s="355"/>
      <c r="V171" s="355"/>
      <c r="W171" s="355"/>
      <c r="X171" s="355"/>
      <c r="Y171" s="355"/>
      <c r="Z171" s="355"/>
      <c r="AA171" s="355"/>
      <c r="AB171" s="355"/>
      <c r="AC171" s="355"/>
      <c r="AD171" s="311"/>
      <c r="AE171" s="311"/>
      <c r="AF171" s="311"/>
      <c r="AG171" s="311"/>
      <c r="AH171" s="311"/>
      <c r="AI171" s="311"/>
      <c r="AJ171" s="311"/>
      <c r="AK171" s="311"/>
      <c r="AL171" s="311"/>
    </row>
    <row r="172">
      <c r="A172" s="311"/>
      <c r="B172" s="356">
        <v>156.0</v>
      </c>
      <c r="C172" s="357" t="s">
        <v>2785</v>
      </c>
      <c r="D172" s="358" t="s">
        <v>2136</v>
      </c>
      <c r="E172" s="357" t="s">
        <v>126</v>
      </c>
      <c r="F172" s="357" t="s">
        <v>351</v>
      </c>
      <c r="G172" s="357" t="s">
        <v>2135</v>
      </c>
      <c r="H172" s="357" t="s">
        <v>461</v>
      </c>
      <c r="I172" s="357">
        <v>3.76</v>
      </c>
      <c r="J172" s="360">
        <v>12.1824</v>
      </c>
      <c r="K172" s="361">
        <v>1.0</v>
      </c>
      <c r="L172" s="362">
        <v>0.0</v>
      </c>
      <c r="M172" s="363">
        <v>2319819.0</v>
      </c>
      <c r="N172" s="364"/>
      <c r="O172" s="364"/>
      <c r="P172" s="364"/>
      <c r="Q172" s="365">
        <f t="shared" si="1"/>
        <v>2319819</v>
      </c>
      <c r="R172" s="366">
        <v>2319819.0</v>
      </c>
      <c r="S172" s="311"/>
      <c r="T172" s="367"/>
      <c r="U172" s="367"/>
      <c r="V172" s="367"/>
      <c r="W172" s="367"/>
      <c r="X172" s="367"/>
      <c r="Y172" s="367"/>
      <c r="Z172" s="367"/>
      <c r="AA172" s="367"/>
      <c r="AB172" s="367"/>
      <c r="AC172" s="367"/>
      <c r="AD172" s="311"/>
      <c r="AE172" s="311"/>
      <c r="AF172" s="311"/>
      <c r="AG172" s="311"/>
      <c r="AH172" s="311"/>
      <c r="AI172" s="311"/>
      <c r="AJ172" s="311"/>
      <c r="AK172" s="311"/>
      <c r="AL172" s="311"/>
    </row>
    <row r="173">
      <c r="A173" s="311"/>
      <c r="B173" s="342">
        <v>157.0</v>
      </c>
      <c r="C173" s="343" t="s">
        <v>2785</v>
      </c>
      <c r="D173" s="344" t="s">
        <v>2132</v>
      </c>
      <c r="E173" s="343" t="s">
        <v>126</v>
      </c>
      <c r="F173" s="343" t="s">
        <v>351</v>
      </c>
      <c r="G173" s="343" t="s">
        <v>2131</v>
      </c>
      <c r="H173" s="343" t="s">
        <v>461</v>
      </c>
      <c r="I173" s="343">
        <v>3.24</v>
      </c>
      <c r="J173" s="348">
        <v>10.4976</v>
      </c>
      <c r="K173" s="349">
        <v>1.0</v>
      </c>
      <c r="L173" s="370">
        <v>0.0</v>
      </c>
      <c r="M173" s="351">
        <v>2319819.0</v>
      </c>
      <c r="N173" s="352"/>
      <c r="O173" s="352"/>
      <c r="P173" s="352"/>
      <c r="Q173" s="353">
        <f t="shared" si="1"/>
        <v>2319819</v>
      </c>
      <c r="R173" s="354">
        <v>2319819.0</v>
      </c>
      <c r="S173" s="311"/>
      <c r="T173" s="355"/>
      <c r="U173" s="355"/>
      <c r="V173" s="355"/>
      <c r="W173" s="355"/>
      <c r="X173" s="355"/>
      <c r="Y173" s="355"/>
      <c r="Z173" s="355"/>
      <c r="AA173" s="355"/>
      <c r="AB173" s="355"/>
      <c r="AC173" s="355"/>
      <c r="AD173" s="311"/>
      <c r="AE173" s="311"/>
      <c r="AF173" s="311"/>
      <c r="AG173" s="311"/>
      <c r="AH173" s="311"/>
      <c r="AI173" s="311"/>
      <c r="AJ173" s="311"/>
      <c r="AK173" s="311"/>
      <c r="AL173" s="311"/>
    </row>
    <row r="174">
      <c r="A174" s="311"/>
      <c r="B174" s="356">
        <v>158.0</v>
      </c>
      <c r="C174" s="357" t="s">
        <v>2785</v>
      </c>
      <c r="D174" s="358" t="s">
        <v>2146</v>
      </c>
      <c r="E174" s="357" t="s">
        <v>126</v>
      </c>
      <c r="F174" s="357" t="s">
        <v>351</v>
      </c>
      <c r="G174" s="357" t="s">
        <v>2145</v>
      </c>
      <c r="H174" s="357" t="s">
        <v>461</v>
      </c>
      <c r="I174" s="357">
        <v>2.78</v>
      </c>
      <c r="J174" s="360">
        <v>9.0072</v>
      </c>
      <c r="K174" s="361">
        <v>1.0</v>
      </c>
      <c r="L174" s="362">
        <v>0.0</v>
      </c>
      <c r="M174" s="363">
        <v>2319819.0</v>
      </c>
      <c r="N174" s="364"/>
      <c r="O174" s="364"/>
      <c r="P174" s="364"/>
      <c r="Q174" s="365">
        <f t="shared" si="1"/>
        <v>2319819</v>
      </c>
      <c r="R174" s="366">
        <v>2319819.0</v>
      </c>
      <c r="S174" s="311"/>
      <c r="T174" s="367"/>
      <c r="U174" s="367"/>
      <c r="V174" s="367"/>
      <c r="W174" s="367"/>
      <c r="X174" s="367"/>
      <c r="Y174" s="367"/>
      <c r="Z174" s="367"/>
      <c r="AA174" s="367"/>
      <c r="AB174" s="367"/>
      <c r="AC174" s="367"/>
      <c r="AD174" s="311"/>
      <c r="AE174" s="311"/>
      <c r="AF174" s="311"/>
      <c r="AG174" s="311"/>
      <c r="AH174" s="311"/>
      <c r="AI174" s="311"/>
      <c r="AJ174" s="311"/>
      <c r="AK174" s="311"/>
      <c r="AL174" s="311"/>
    </row>
    <row r="175">
      <c r="A175" s="311"/>
      <c r="B175" s="342">
        <v>159.0</v>
      </c>
      <c r="C175" s="343" t="s">
        <v>2785</v>
      </c>
      <c r="D175" s="344" t="s">
        <v>2200</v>
      </c>
      <c r="E175" s="343" t="s">
        <v>126</v>
      </c>
      <c r="F175" s="343" t="s">
        <v>351</v>
      </c>
      <c r="G175" s="343" t="s">
        <v>2199</v>
      </c>
      <c r="H175" s="343" t="s">
        <v>461</v>
      </c>
      <c r="I175" s="343">
        <v>3.68</v>
      </c>
      <c r="J175" s="348">
        <v>11.9232</v>
      </c>
      <c r="K175" s="349">
        <v>1.0</v>
      </c>
      <c r="L175" s="370">
        <v>0.0</v>
      </c>
      <c r="M175" s="351">
        <v>2319819.0</v>
      </c>
      <c r="N175" s="352"/>
      <c r="O175" s="352"/>
      <c r="P175" s="352"/>
      <c r="Q175" s="353">
        <f t="shared" si="1"/>
        <v>2319819</v>
      </c>
      <c r="R175" s="354">
        <v>2319819.0</v>
      </c>
      <c r="S175" s="311"/>
      <c r="T175" s="355"/>
      <c r="U175" s="355"/>
      <c r="V175" s="355"/>
      <c r="W175" s="355"/>
      <c r="X175" s="355"/>
      <c r="Y175" s="355"/>
      <c r="Z175" s="355"/>
      <c r="AA175" s="355"/>
      <c r="AB175" s="355"/>
      <c r="AC175" s="355"/>
      <c r="AD175" s="311"/>
      <c r="AE175" s="311"/>
      <c r="AF175" s="311"/>
      <c r="AG175" s="311"/>
      <c r="AH175" s="311"/>
      <c r="AI175" s="311"/>
      <c r="AJ175" s="311"/>
      <c r="AK175" s="311"/>
      <c r="AL175" s="311"/>
    </row>
    <row r="176">
      <c r="A176" s="311"/>
      <c r="B176" s="356">
        <v>160.0</v>
      </c>
      <c r="C176" s="357" t="s">
        <v>2785</v>
      </c>
      <c r="D176" s="358" t="s">
        <v>2203</v>
      </c>
      <c r="E176" s="357" t="s">
        <v>126</v>
      </c>
      <c r="F176" s="357" t="s">
        <v>351</v>
      </c>
      <c r="G176" s="357" t="s">
        <v>2202</v>
      </c>
      <c r="H176" s="357" t="s">
        <v>461</v>
      </c>
      <c r="I176" s="357">
        <v>0.06736</v>
      </c>
      <c r="J176" s="360">
        <v>0.21824640000000003</v>
      </c>
      <c r="K176" s="361">
        <v>1.0</v>
      </c>
      <c r="L176" s="362">
        <v>0.0</v>
      </c>
      <c r="M176" s="363">
        <v>2319819.0</v>
      </c>
      <c r="N176" s="364"/>
      <c r="O176" s="364"/>
      <c r="P176" s="364"/>
      <c r="Q176" s="365">
        <f t="shared" si="1"/>
        <v>2319819</v>
      </c>
      <c r="R176" s="366">
        <v>2319819.0</v>
      </c>
      <c r="S176" s="311"/>
      <c r="T176" s="367"/>
      <c r="U176" s="367"/>
      <c r="V176" s="367"/>
      <c r="W176" s="367"/>
      <c r="X176" s="367"/>
      <c r="Y176" s="367"/>
      <c r="Z176" s="367"/>
      <c r="AA176" s="367"/>
      <c r="AB176" s="367"/>
      <c r="AC176" s="367"/>
      <c r="AD176" s="311"/>
      <c r="AE176" s="311"/>
      <c r="AF176" s="311"/>
      <c r="AG176" s="311"/>
      <c r="AH176" s="311"/>
      <c r="AI176" s="311"/>
      <c r="AJ176" s="311"/>
      <c r="AK176" s="311"/>
      <c r="AL176" s="311"/>
    </row>
    <row r="177">
      <c r="A177" s="311"/>
      <c r="B177" s="342">
        <v>161.0</v>
      </c>
      <c r="C177" s="343" t="s">
        <v>2785</v>
      </c>
      <c r="D177" s="344" t="s">
        <v>2474</v>
      </c>
      <c r="E177" s="343" t="s">
        <v>92</v>
      </c>
      <c r="F177" s="343" t="s">
        <v>351</v>
      </c>
      <c r="G177" s="343" t="s">
        <v>2473</v>
      </c>
      <c r="H177" s="343" t="s">
        <v>461</v>
      </c>
      <c r="I177" s="343">
        <v>0.18399</v>
      </c>
      <c r="J177" s="348">
        <v>0.5961276</v>
      </c>
      <c r="K177" s="349">
        <v>1.0</v>
      </c>
      <c r="L177" s="370">
        <v>0.0</v>
      </c>
      <c r="M177" s="351">
        <v>2319819.0</v>
      </c>
      <c r="N177" s="352"/>
      <c r="O177" s="352"/>
      <c r="P177" s="352"/>
      <c r="Q177" s="353">
        <f t="shared" si="1"/>
        <v>2319819</v>
      </c>
      <c r="R177" s="354">
        <v>2319819.0</v>
      </c>
      <c r="S177" s="311"/>
      <c r="T177" s="355"/>
      <c r="U177" s="355"/>
      <c r="V177" s="355"/>
      <c r="W177" s="355"/>
      <c r="X177" s="355"/>
      <c r="Y177" s="355"/>
      <c r="Z177" s="355"/>
      <c r="AA177" s="355"/>
      <c r="AB177" s="355"/>
      <c r="AC177" s="355"/>
      <c r="AD177" s="311"/>
      <c r="AE177" s="311"/>
      <c r="AF177" s="311"/>
      <c r="AG177" s="311"/>
      <c r="AH177" s="311"/>
      <c r="AI177" s="311"/>
      <c r="AJ177" s="311"/>
      <c r="AK177" s="311"/>
      <c r="AL177" s="311"/>
    </row>
    <row r="178">
      <c r="A178" s="311"/>
      <c r="B178" s="356">
        <v>162.0</v>
      </c>
      <c r="C178" s="357" t="s">
        <v>2785</v>
      </c>
      <c r="D178" s="358" t="s">
        <v>2478</v>
      </c>
      <c r="E178" s="357" t="s">
        <v>92</v>
      </c>
      <c r="F178" s="357" t="s">
        <v>351</v>
      </c>
      <c r="G178" s="357" t="s">
        <v>2477</v>
      </c>
      <c r="H178" s="357" t="s">
        <v>461</v>
      </c>
      <c r="I178" s="357">
        <v>32.89</v>
      </c>
      <c r="J178" s="360">
        <v>106.5636</v>
      </c>
      <c r="K178" s="361">
        <v>1.0</v>
      </c>
      <c r="L178" s="362">
        <v>0.0</v>
      </c>
      <c r="M178" s="363">
        <v>2319819.0</v>
      </c>
      <c r="N178" s="364"/>
      <c r="O178" s="364"/>
      <c r="P178" s="364"/>
      <c r="Q178" s="365">
        <f t="shared" si="1"/>
        <v>2319819</v>
      </c>
      <c r="R178" s="366">
        <v>2319819.0</v>
      </c>
      <c r="S178" s="311"/>
      <c r="T178" s="367"/>
      <c r="U178" s="367"/>
      <c r="V178" s="367"/>
      <c r="W178" s="367"/>
      <c r="X178" s="367"/>
      <c r="Y178" s="367"/>
      <c r="Z178" s="367"/>
      <c r="AA178" s="367"/>
      <c r="AB178" s="367"/>
      <c r="AC178" s="367"/>
      <c r="AD178" s="311"/>
      <c r="AE178" s="311"/>
      <c r="AF178" s="311"/>
      <c r="AG178" s="311"/>
      <c r="AH178" s="311"/>
      <c r="AI178" s="311"/>
      <c r="AJ178" s="311"/>
      <c r="AK178" s="311"/>
      <c r="AL178" s="311"/>
    </row>
    <row r="179">
      <c r="A179" s="311"/>
      <c r="B179" s="342">
        <v>163.0</v>
      </c>
      <c r="C179" s="343" t="s">
        <v>2785</v>
      </c>
      <c r="D179" s="344" t="s">
        <v>2875</v>
      </c>
      <c r="E179" s="343" t="s">
        <v>87</v>
      </c>
      <c r="F179" s="343" t="s">
        <v>351</v>
      </c>
      <c r="G179" s="343" t="s">
        <v>2445</v>
      </c>
      <c r="H179" s="343" t="s">
        <v>1258</v>
      </c>
      <c r="I179" s="343">
        <v>0.40127</v>
      </c>
      <c r="J179" s="348">
        <v>1.3001148</v>
      </c>
      <c r="K179" s="349">
        <v>1.0</v>
      </c>
      <c r="L179" s="370">
        <v>0.0</v>
      </c>
      <c r="M179" s="351">
        <v>1300000.0</v>
      </c>
      <c r="N179" s="352"/>
      <c r="O179" s="352"/>
      <c r="P179" s="352"/>
      <c r="Q179" s="353">
        <f t="shared" si="1"/>
        <v>1300000</v>
      </c>
      <c r="R179" s="354">
        <v>1300000.0</v>
      </c>
      <c r="S179" s="311"/>
      <c r="T179" s="355"/>
      <c r="U179" s="355"/>
      <c r="V179" s="355"/>
      <c r="W179" s="355"/>
      <c r="X179" s="355"/>
      <c r="Y179" s="355"/>
      <c r="Z179" s="355"/>
      <c r="AA179" s="355"/>
      <c r="AB179" s="355"/>
      <c r="AC179" s="355"/>
      <c r="AD179" s="311"/>
      <c r="AE179" s="311"/>
      <c r="AF179" s="311"/>
      <c r="AG179" s="311"/>
      <c r="AH179" s="311"/>
      <c r="AI179" s="311"/>
      <c r="AJ179" s="311"/>
      <c r="AK179" s="311"/>
      <c r="AL179" s="311"/>
    </row>
    <row r="180">
      <c r="A180" s="311"/>
      <c r="B180" s="356">
        <v>164.0</v>
      </c>
      <c r="C180" s="357" t="s">
        <v>2785</v>
      </c>
      <c r="D180" s="358" t="s">
        <v>2443</v>
      </c>
      <c r="E180" s="357" t="s">
        <v>92</v>
      </c>
      <c r="F180" s="357" t="s">
        <v>351</v>
      </c>
      <c r="G180" s="357" t="s">
        <v>2442</v>
      </c>
      <c r="H180" s="357" t="s">
        <v>461</v>
      </c>
      <c r="I180" s="357">
        <v>0.43253</v>
      </c>
      <c r="J180" s="360">
        <v>1.4013972000000003</v>
      </c>
      <c r="K180" s="361">
        <v>1.0</v>
      </c>
      <c r="L180" s="362">
        <v>0.0</v>
      </c>
      <c r="M180" s="363">
        <v>2319819.0</v>
      </c>
      <c r="N180" s="364"/>
      <c r="O180" s="364"/>
      <c r="P180" s="364"/>
      <c r="Q180" s="365">
        <f t="shared" si="1"/>
        <v>2319819</v>
      </c>
      <c r="R180" s="366">
        <v>2319819.0</v>
      </c>
      <c r="S180" s="311"/>
      <c r="T180" s="367"/>
      <c r="U180" s="367"/>
      <c r="V180" s="367"/>
      <c r="W180" s="367"/>
      <c r="X180" s="367"/>
      <c r="Y180" s="367"/>
      <c r="Z180" s="367"/>
      <c r="AA180" s="367"/>
      <c r="AB180" s="367"/>
      <c r="AC180" s="367"/>
      <c r="AD180" s="311"/>
      <c r="AE180" s="311"/>
      <c r="AF180" s="311"/>
      <c r="AG180" s="311"/>
      <c r="AH180" s="311"/>
      <c r="AI180" s="311"/>
      <c r="AJ180" s="311"/>
      <c r="AK180" s="311"/>
      <c r="AL180" s="311"/>
    </row>
    <row r="181">
      <c r="A181" s="311"/>
      <c r="B181" s="342">
        <v>165.0</v>
      </c>
      <c r="C181" s="343" t="s">
        <v>2785</v>
      </c>
      <c r="D181" s="344" t="s">
        <v>2450</v>
      </c>
      <c r="E181" s="343" t="s">
        <v>92</v>
      </c>
      <c r="F181" s="343" t="s">
        <v>351</v>
      </c>
      <c r="G181" s="343" t="s">
        <v>2449</v>
      </c>
      <c r="H181" s="343" t="s">
        <v>461</v>
      </c>
      <c r="I181" s="343">
        <v>1.22628</v>
      </c>
      <c r="J181" s="348">
        <v>3.9731472</v>
      </c>
      <c r="K181" s="349">
        <v>1.0</v>
      </c>
      <c r="L181" s="370">
        <v>0.0</v>
      </c>
      <c r="M181" s="351">
        <v>2319819.0</v>
      </c>
      <c r="N181" s="352"/>
      <c r="O181" s="352"/>
      <c r="P181" s="352"/>
      <c r="Q181" s="353">
        <f t="shared" si="1"/>
        <v>2319819</v>
      </c>
      <c r="R181" s="354">
        <v>2319819.0</v>
      </c>
      <c r="S181" s="311"/>
      <c r="T181" s="355"/>
      <c r="U181" s="355"/>
      <c r="V181" s="355"/>
      <c r="W181" s="355"/>
      <c r="X181" s="355"/>
      <c r="Y181" s="355"/>
      <c r="Z181" s="355"/>
      <c r="AA181" s="355"/>
      <c r="AB181" s="355"/>
      <c r="AC181" s="355"/>
      <c r="AD181" s="311"/>
      <c r="AE181" s="311"/>
      <c r="AF181" s="311"/>
      <c r="AG181" s="311"/>
      <c r="AH181" s="311"/>
      <c r="AI181" s="311"/>
      <c r="AJ181" s="311"/>
      <c r="AK181" s="311"/>
      <c r="AL181" s="311"/>
    </row>
    <row r="182">
      <c r="A182" s="311"/>
      <c r="B182" s="356">
        <v>166.0</v>
      </c>
      <c r="C182" s="357" t="s">
        <v>2785</v>
      </c>
      <c r="D182" s="358" t="s">
        <v>2465</v>
      </c>
      <c r="E182" s="357" t="s">
        <v>87</v>
      </c>
      <c r="F182" s="357" t="s">
        <v>351</v>
      </c>
      <c r="G182" s="357" t="s">
        <v>2464</v>
      </c>
      <c r="H182" s="357" t="s">
        <v>1258</v>
      </c>
      <c r="I182" s="357">
        <v>1.26686</v>
      </c>
      <c r="J182" s="360">
        <v>4.1046264</v>
      </c>
      <c r="K182" s="361">
        <v>1.0</v>
      </c>
      <c r="L182" s="362">
        <v>0.0</v>
      </c>
      <c r="M182" s="363">
        <v>1300000.0</v>
      </c>
      <c r="N182" s="364"/>
      <c r="O182" s="364"/>
      <c r="P182" s="364"/>
      <c r="Q182" s="365">
        <f t="shared" si="1"/>
        <v>1300000</v>
      </c>
      <c r="R182" s="366">
        <v>1300000.0</v>
      </c>
      <c r="S182" s="311"/>
      <c r="T182" s="367"/>
      <c r="U182" s="367"/>
      <c r="V182" s="367"/>
      <c r="W182" s="367"/>
      <c r="X182" s="367"/>
      <c r="Y182" s="367"/>
      <c r="Z182" s="367"/>
      <c r="AA182" s="367"/>
      <c r="AB182" s="367"/>
      <c r="AC182" s="367"/>
      <c r="AD182" s="311"/>
      <c r="AE182" s="311"/>
      <c r="AF182" s="311"/>
      <c r="AG182" s="311"/>
      <c r="AH182" s="311"/>
      <c r="AI182" s="311"/>
      <c r="AJ182" s="311"/>
      <c r="AK182" s="311"/>
      <c r="AL182" s="311"/>
    </row>
    <row r="183">
      <c r="A183" s="311"/>
      <c r="B183" s="342">
        <v>167.0</v>
      </c>
      <c r="C183" s="343" t="s">
        <v>2785</v>
      </c>
      <c r="D183" s="344" t="s">
        <v>2461</v>
      </c>
      <c r="E183" s="343" t="s">
        <v>87</v>
      </c>
      <c r="F183" s="343" t="s">
        <v>351</v>
      </c>
      <c r="G183" s="343" t="s">
        <v>2460</v>
      </c>
      <c r="H183" s="343" t="s">
        <v>1258</v>
      </c>
      <c r="I183" s="343">
        <v>0.2706</v>
      </c>
      <c r="J183" s="348">
        <v>0.8767440000000001</v>
      </c>
      <c r="K183" s="349">
        <v>1.0</v>
      </c>
      <c r="L183" s="370">
        <v>0.0</v>
      </c>
      <c r="M183" s="351">
        <v>1300000.0</v>
      </c>
      <c r="N183" s="352"/>
      <c r="O183" s="352"/>
      <c r="P183" s="352"/>
      <c r="Q183" s="353">
        <f t="shared" si="1"/>
        <v>1300000</v>
      </c>
      <c r="R183" s="354">
        <v>1300000.0</v>
      </c>
      <c r="S183" s="311"/>
      <c r="T183" s="355"/>
      <c r="U183" s="355"/>
      <c r="V183" s="355"/>
      <c r="W183" s="355"/>
      <c r="X183" s="355"/>
      <c r="Y183" s="355"/>
      <c r="Z183" s="355"/>
      <c r="AA183" s="355"/>
      <c r="AB183" s="355"/>
      <c r="AC183" s="355"/>
      <c r="AD183" s="311"/>
      <c r="AE183" s="311"/>
      <c r="AF183" s="311"/>
      <c r="AG183" s="311"/>
      <c r="AH183" s="311"/>
      <c r="AI183" s="311"/>
      <c r="AJ183" s="311"/>
      <c r="AK183" s="311"/>
      <c r="AL183" s="311"/>
    </row>
    <row r="184">
      <c r="A184" s="311"/>
      <c r="B184" s="356">
        <v>168.0</v>
      </c>
      <c r="C184" s="357" t="s">
        <v>2785</v>
      </c>
      <c r="D184" s="358" t="s">
        <v>2408</v>
      </c>
      <c r="E184" s="357" t="s">
        <v>92</v>
      </c>
      <c r="F184" s="357" t="s">
        <v>351</v>
      </c>
      <c r="G184" s="357" t="s">
        <v>2407</v>
      </c>
      <c r="H184" s="357" t="s">
        <v>461</v>
      </c>
      <c r="I184" s="357">
        <v>1.16594</v>
      </c>
      <c r="J184" s="360">
        <v>3.7776456</v>
      </c>
      <c r="K184" s="361">
        <v>1.0</v>
      </c>
      <c r="L184" s="362">
        <v>0.0</v>
      </c>
      <c r="M184" s="363">
        <v>2319819.0</v>
      </c>
      <c r="N184" s="364"/>
      <c r="O184" s="364"/>
      <c r="P184" s="364"/>
      <c r="Q184" s="365">
        <f t="shared" si="1"/>
        <v>2319819</v>
      </c>
      <c r="R184" s="366">
        <v>2319819.0</v>
      </c>
      <c r="S184" s="311"/>
      <c r="T184" s="367"/>
      <c r="U184" s="367"/>
      <c r="V184" s="367"/>
      <c r="W184" s="367"/>
      <c r="X184" s="367"/>
      <c r="Y184" s="367"/>
      <c r="Z184" s="367"/>
      <c r="AA184" s="367"/>
      <c r="AB184" s="367"/>
      <c r="AC184" s="367"/>
      <c r="AD184" s="311"/>
      <c r="AE184" s="311"/>
      <c r="AF184" s="311"/>
      <c r="AG184" s="311"/>
      <c r="AH184" s="311"/>
      <c r="AI184" s="311"/>
      <c r="AJ184" s="311"/>
      <c r="AK184" s="311"/>
      <c r="AL184" s="311"/>
    </row>
    <row r="185">
      <c r="A185" s="311"/>
      <c r="B185" s="342">
        <v>169.0</v>
      </c>
      <c r="C185" s="343" t="s">
        <v>2785</v>
      </c>
      <c r="D185" s="344" t="s">
        <v>2569</v>
      </c>
      <c r="E185" s="343" t="s">
        <v>87</v>
      </c>
      <c r="F185" s="343" t="s">
        <v>351</v>
      </c>
      <c r="G185" s="343" t="s">
        <v>2568</v>
      </c>
      <c r="H185" s="343" t="s">
        <v>1258</v>
      </c>
      <c r="I185" s="343">
        <v>0.15103</v>
      </c>
      <c r="J185" s="348">
        <v>0.4893372</v>
      </c>
      <c r="K185" s="349">
        <v>1.0</v>
      </c>
      <c r="L185" s="370">
        <v>0.0</v>
      </c>
      <c r="M185" s="351">
        <v>1300000.0</v>
      </c>
      <c r="N185" s="352"/>
      <c r="O185" s="352"/>
      <c r="P185" s="352"/>
      <c r="Q185" s="353">
        <f t="shared" si="1"/>
        <v>1300000</v>
      </c>
      <c r="R185" s="354">
        <v>1300000.0</v>
      </c>
      <c r="S185" s="311"/>
      <c r="T185" s="355"/>
      <c r="U185" s="355"/>
      <c r="V185" s="355"/>
      <c r="W185" s="355"/>
      <c r="X185" s="355"/>
      <c r="Y185" s="355"/>
      <c r="Z185" s="355"/>
      <c r="AA185" s="355"/>
      <c r="AB185" s="355"/>
      <c r="AC185" s="355"/>
      <c r="AD185" s="311"/>
      <c r="AE185" s="311"/>
      <c r="AF185" s="311"/>
      <c r="AG185" s="311"/>
      <c r="AH185" s="311"/>
      <c r="AI185" s="311"/>
      <c r="AJ185" s="311"/>
      <c r="AK185" s="311"/>
      <c r="AL185" s="311"/>
    </row>
    <row r="186">
      <c r="A186" s="311"/>
      <c r="B186" s="356">
        <v>170.0</v>
      </c>
      <c r="C186" s="357" t="s">
        <v>2785</v>
      </c>
      <c r="D186" s="358" t="s">
        <v>379</v>
      </c>
      <c r="E186" s="357" t="s">
        <v>218</v>
      </c>
      <c r="F186" s="357" t="s">
        <v>351</v>
      </c>
      <c r="G186" s="357" t="s">
        <v>378</v>
      </c>
      <c r="H186" s="357" t="s">
        <v>480</v>
      </c>
      <c r="I186" s="357">
        <v>0.0012</v>
      </c>
      <c r="J186" s="360">
        <v>0.0038879999999999995</v>
      </c>
      <c r="K186" s="361">
        <v>1.0</v>
      </c>
      <c r="L186" s="362">
        <v>0.0</v>
      </c>
      <c r="M186" s="363">
        <v>1950000.0</v>
      </c>
      <c r="N186" s="364"/>
      <c r="O186" s="364"/>
      <c r="P186" s="364"/>
      <c r="Q186" s="365">
        <f t="shared" si="1"/>
        <v>1950000</v>
      </c>
      <c r="R186" s="366">
        <v>1950000.0</v>
      </c>
      <c r="S186" s="311"/>
      <c r="T186" s="367"/>
      <c r="U186" s="367"/>
      <c r="V186" s="367"/>
      <c r="W186" s="367"/>
      <c r="X186" s="367"/>
      <c r="Y186" s="367"/>
      <c r="Z186" s="367"/>
      <c r="AA186" s="367"/>
      <c r="AB186" s="367"/>
      <c r="AC186" s="367"/>
      <c r="AD186" s="311"/>
      <c r="AE186" s="311"/>
      <c r="AF186" s="311"/>
      <c r="AG186" s="311"/>
      <c r="AH186" s="311"/>
      <c r="AI186" s="311"/>
      <c r="AJ186" s="311"/>
      <c r="AK186" s="311"/>
      <c r="AL186" s="311"/>
    </row>
    <row r="187">
      <c r="A187" s="311"/>
      <c r="B187" s="342">
        <v>171.0</v>
      </c>
      <c r="C187" s="343" t="s">
        <v>2785</v>
      </c>
      <c r="D187" s="344" t="s">
        <v>221</v>
      </c>
      <c r="E187" s="343" t="s">
        <v>92</v>
      </c>
      <c r="F187" s="343" t="s">
        <v>351</v>
      </c>
      <c r="G187" s="343" t="s">
        <v>220</v>
      </c>
      <c r="H187" s="343" t="s">
        <v>480</v>
      </c>
      <c r="I187" s="343">
        <v>13.21</v>
      </c>
      <c r="J187" s="348">
        <v>42.8004</v>
      </c>
      <c r="K187" s="349">
        <v>1.0</v>
      </c>
      <c r="L187" s="370">
        <v>0.0</v>
      </c>
      <c r="M187" s="351">
        <v>1950000.0</v>
      </c>
      <c r="N187" s="352"/>
      <c r="O187" s="352"/>
      <c r="P187" s="352"/>
      <c r="Q187" s="353">
        <f t="shared" si="1"/>
        <v>1950000</v>
      </c>
      <c r="R187" s="354">
        <v>1950000.0</v>
      </c>
      <c r="S187" s="311"/>
      <c r="T187" s="355"/>
      <c r="U187" s="355"/>
      <c r="V187" s="355"/>
      <c r="W187" s="355"/>
      <c r="X187" s="355"/>
      <c r="Y187" s="355"/>
      <c r="Z187" s="355"/>
      <c r="AA187" s="355"/>
      <c r="AB187" s="355"/>
      <c r="AC187" s="355"/>
      <c r="AD187" s="311"/>
      <c r="AE187" s="311"/>
      <c r="AF187" s="311"/>
      <c r="AG187" s="311"/>
      <c r="AH187" s="311"/>
      <c r="AI187" s="311"/>
      <c r="AJ187" s="311"/>
      <c r="AK187" s="311"/>
      <c r="AL187" s="311"/>
    </row>
    <row r="188">
      <c r="A188" s="311"/>
      <c r="B188" s="356">
        <v>172.0</v>
      </c>
      <c r="C188" s="357" t="s">
        <v>2785</v>
      </c>
      <c r="D188" s="358" t="s">
        <v>1398</v>
      </c>
      <c r="E188" s="357" t="s">
        <v>346</v>
      </c>
      <c r="F188" s="357" t="s">
        <v>351</v>
      </c>
      <c r="G188" s="357" t="s">
        <v>1397</v>
      </c>
      <c r="H188" s="357" t="s">
        <v>753</v>
      </c>
      <c r="I188" s="357">
        <v>16.89</v>
      </c>
      <c r="J188" s="360">
        <v>54.7236</v>
      </c>
      <c r="K188" s="361">
        <v>0.9999</v>
      </c>
      <c r="L188" s="362">
        <v>0.0</v>
      </c>
      <c r="M188" s="363">
        <v>2792792.0</v>
      </c>
      <c r="N188" s="364"/>
      <c r="O188" s="364"/>
      <c r="P188" s="364"/>
      <c r="Q188" s="365">
        <f t="shared" si="1"/>
        <v>2792792</v>
      </c>
      <c r="R188" s="366">
        <v>2792792.0</v>
      </c>
      <c r="S188" s="311"/>
      <c r="T188" s="367"/>
      <c r="U188" s="367"/>
      <c r="V188" s="367"/>
      <c r="W188" s="367"/>
      <c r="X188" s="367"/>
      <c r="Y188" s="367"/>
      <c r="Z188" s="367"/>
      <c r="AA188" s="367"/>
      <c r="AB188" s="367"/>
      <c r="AC188" s="367"/>
      <c r="AD188" s="311"/>
      <c r="AE188" s="311"/>
      <c r="AF188" s="311"/>
      <c r="AG188" s="311"/>
      <c r="AH188" s="311"/>
      <c r="AI188" s="311"/>
      <c r="AJ188" s="311"/>
      <c r="AK188" s="311"/>
      <c r="AL188" s="311"/>
    </row>
    <row r="189">
      <c r="A189" s="311"/>
      <c r="B189" s="342">
        <v>173.0</v>
      </c>
      <c r="C189" s="343" t="s">
        <v>2785</v>
      </c>
      <c r="D189" s="344" t="s">
        <v>1401</v>
      </c>
      <c r="E189" s="343" t="s">
        <v>346</v>
      </c>
      <c r="F189" s="343" t="s">
        <v>351</v>
      </c>
      <c r="G189" s="343" t="s">
        <v>1400</v>
      </c>
      <c r="H189" s="343" t="s">
        <v>753</v>
      </c>
      <c r="I189" s="343">
        <v>3.6</v>
      </c>
      <c r="J189" s="348">
        <v>11.664</v>
      </c>
      <c r="K189" s="349">
        <v>0.9999</v>
      </c>
      <c r="L189" s="370">
        <v>0.0</v>
      </c>
      <c r="M189" s="351">
        <v>2792792.0</v>
      </c>
      <c r="N189" s="352"/>
      <c r="O189" s="352"/>
      <c r="P189" s="352"/>
      <c r="Q189" s="353">
        <f t="shared" si="1"/>
        <v>2792792</v>
      </c>
      <c r="R189" s="354">
        <v>2792792.0</v>
      </c>
      <c r="S189" s="311"/>
      <c r="T189" s="355"/>
      <c r="U189" s="355"/>
      <c r="V189" s="355"/>
      <c r="W189" s="355"/>
      <c r="X189" s="355"/>
      <c r="Y189" s="355"/>
      <c r="Z189" s="355"/>
      <c r="AA189" s="355"/>
      <c r="AB189" s="355"/>
      <c r="AC189" s="355"/>
      <c r="AD189" s="311"/>
      <c r="AE189" s="311"/>
      <c r="AF189" s="311"/>
      <c r="AG189" s="311"/>
      <c r="AH189" s="311"/>
      <c r="AI189" s="311"/>
      <c r="AJ189" s="311"/>
      <c r="AK189" s="311"/>
      <c r="AL189" s="311"/>
    </row>
    <row r="190">
      <c r="A190" s="311"/>
      <c r="B190" s="356">
        <v>174.0</v>
      </c>
      <c r="C190" s="357" t="s">
        <v>2785</v>
      </c>
      <c r="D190" s="358" t="s">
        <v>781</v>
      </c>
      <c r="E190" s="357" t="s">
        <v>116</v>
      </c>
      <c r="F190" s="357" t="s">
        <v>351</v>
      </c>
      <c r="G190" s="357" t="s">
        <v>780</v>
      </c>
      <c r="H190" s="357" t="s">
        <v>461</v>
      </c>
      <c r="I190" s="357">
        <v>82.78</v>
      </c>
      <c r="J190" s="360">
        <v>268.2072</v>
      </c>
      <c r="K190" s="361">
        <v>1.0</v>
      </c>
      <c r="L190" s="362">
        <v>0.0</v>
      </c>
      <c r="M190" s="363">
        <v>2319819.0</v>
      </c>
      <c r="N190" s="364"/>
      <c r="O190" s="364"/>
      <c r="P190" s="364"/>
      <c r="Q190" s="365">
        <f t="shared" si="1"/>
        <v>2319819</v>
      </c>
      <c r="R190" s="366">
        <v>2319819.0</v>
      </c>
      <c r="S190" s="311"/>
      <c r="T190" s="367"/>
      <c r="U190" s="367"/>
      <c r="V190" s="367"/>
      <c r="W190" s="367"/>
      <c r="X190" s="367"/>
      <c r="Y190" s="367"/>
      <c r="Z190" s="367"/>
      <c r="AA190" s="367"/>
      <c r="AB190" s="367"/>
      <c r="AC190" s="367"/>
      <c r="AD190" s="311"/>
      <c r="AE190" s="311"/>
      <c r="AF190" s="311"/>
      <c r="AG190" s="311"/>
      <c r="AH190" s="311"/>
      <c r="AI190" s="311"/>
      <c r="AJ190" s="311"/>
      <c r="AK190" s="311"/>
      <c r="AL190" s="311"/>
    </row>
    <row r="191">
      <c r="A191" s="311"/>
      <c r="B191" s="342">
        <v>175.0</v>
      </c>
      <c r="C191" s="343" t="s">
        <v>2907</v>
      </c>
      <c r="D191" s="344" t="s">
        <v>952</v>
      </c>
      <c r="E191" s="343" t="s">
        <v>164</v>
      </c>
      <c r="F191" s="343" t="s">
        <v>351</v>
      </c>
      <c r="G191" s="343" t="s">
        <v>951</v>
      </c>
      <c r="H191" s="343" t="s">
        <v>575</v>
      </c>
      <c r="I191" s="343">
        <v>6.65</v>
      </c>
      <c r="J191" s="348">
        <v>21.546000000000003</v>
      </c>
      <c r="K191" s="349">
        <v>1.0</v>
      </c>
      <c r="L191" s="370">
        <v>0.0</v>
      </c>
      <c r="M191" s="351">
        <v>3671171.0</v>
      </c>
      <c r="N191" s="352"/>
      <c r="O191" s="352"/>
      <c r="P191" s="352"/>
      <c r="Q191" s="353">
        <f t="shared" si="1"/>
        <v>3671171</v>
      </c>
      <c r="R191" s="354">
        <v>3671171.0</v>
      </c>
      <c r="S191" s="311"/>
      <c r="T191" s="355"/>
      <c r="U191" s="355"/>
      <c r="V191" s="355"/>
      <c r="W191" s="355"/>
      <c r="X191" s="355"/>
      <c r="Y191" s="355"/>
      <c r="Z191" s="355"/>
      <c r="AA191" s="355"/>
      <c r="AB191" s="355"/>
      <c r="AC191" s="355"/>
      <c r="AD191" s="311"/>
      <c r="AE191" s="311"/>
      <c r="AF191" s="311"/>
      <c r="AG191" s="311"/>
      <c r="AH191" s="311"/>
      <c r="AI191" s="311"/>
      <c r="AJ191" s="311"/>
      <c r="AK191" s="311"/>
      <c r="AL191" s="311"/>
    </row>
    <row r="192">
      <c r="A192" s="311"/>
      <c r="B192" s="356">
        <v>176.0</v>
      </c>
      <c r="C192" s="357" t="s">
        <v>2907</v>
      </c>
      <c r="D192" s="358" t="s">
        <v>626</v>
      </c>
      <c r="E192" s="357" t="s">
        <v>116</v>
      </c>
      <c r="F192" s="357" t="s">
        <v>351</v>
      </c>
      <c r="G192" s="357" t="s">
        <v>625</v>
      </c>
      <c r="H192" s="357" t="s">
        <v>461</v>
      </c>
      <c r="I192" s="357">
        <v>5.88</v>
      </c>
      <c r="J192" s="360">
        <v>19.0512</v>
      </c>
      <c r="K192" s="361">
        <v>1.0</v>
      </c>
      <c r="L192" s="362">
        <v>0.0</v>
      </c>
      <c r="M192" s="363">
        <v>2319819.0</v>
      </c>
      <c r="N192" s="364"/>
      <c r="O192" s="364"/>
      <c r="P192" s="364"/>
      <c r="Q192" s="365">
        <f t="shared" si="1"/>
        <v>2319819</v>
      </c>
      <c r="R192" s="366">
        <v>2319819.0</v>
      </c>
      <c r="S192" s="311"/>
      <c r="T192" s="367"/>
      <c r="U192" s="367"/>
      <c r="V192" s="367"/>
      <c r="W192" s="367"/>
      <c r="X192" s="367"/>
      <c r="Y192" s="367"/>
      <c r="Z192" s="367"/>
      <c r="AA192" s="367"/>
      <c r="AB192" s="367"/>
      <c r="AC192" s="367"/>
      <c r="AD192" s="311"/>
      <c r="AE192" s="311"/>
      <c r="AF192" s="311"/>
      <c r="AG192" s="311"/>
      <c r="AH192" s="311"/>
      <c r="AI192" s="311"/>
      <c r="AJ192" s="311"/>
      <c r="AK192" s="311"/>
      <c r="AL192" s="311"/>
    </row>
    <row r="193">
      <c r="A193" s="311"/>
      <c r="B193" s="342">
        <v>177.0</v>
      </c>
      <c r="C193" s="343" t="s">
        <v>2907</v>
      </c>
      <c r="D193" s="344" t="s">
        <v>2691</v>
      </c>
      <c r="E193" s="343" t="s">
        <v>92</v>
      </c>
      <c r="F193" s="343" t="s">
        <v>351</v>
      </c>
      <c r="G193" s="343" t="s">
        <v>2690</v>
      </c>
      <c r="H193" s="343" t="s">
        <v>461</v>
      </c>
      <c r="I193" s="343">
        <v>1.36505</v>
      </c>
      <c r="J193" s="348">
        <v>4.4227620000000005</v>
      </c>
      <c r="K193" s="349">
        <v>1.0</v>
      </c>
      <c r="L193" s="370">
        <v>0.0</v>
      </c>
      <c r="M193" s="351">
        <v>2319819.0</v>
      </c>
      <c r="N193" s="352"/>
      <c r="O193" s="352"/>
      <c r="P193" s="352"/>
      <c r="Q193" s="353">
        <f t="shared" si="1"/>
        <v>2319819</v>
      </c>
      <c r="R193" s="354">
        <v>2319819.0</v>
      </c>
      <c r="S193" s="311"/>
      <c r="T193" s="355"/>
      <c r="U193" s="355"/>
      <c r="V193" s="355"/>
      <c r="W193" s="355"/>
      <c r="X193" s="355"/>
      <c r="Y193" s="355"/>
      <c r="Z193" s="355"/>
      <c r="AA193" s="355"/>
      <c r="AB193" s="355"/>
      <c r="AC193" s="355"/>
      <c r="AD193" s="311"/>
      <c r="AE193" s="311"/>
      <c r="AF193" s="311"/>
      <c r="AG193" s="311"/>
      <c r="AH193" s="311"/>
      <c r="AI193" s="311"/>
      <c r="AJ193" s="311"/>
      <c r="AK193" s="311"/>
      <c r="AL193" s="311"/>
    </row>
    <row r="194">
      <c r="A194" s="311"/>
      <c r="B194" s="356">
        <v>178.0</v>
      </c>
      <c r="C194" s="357" t="s">
        <v>2907</v>
      </c>
      <c r="D194" s="358" t="s">
        <v>2440</v>
      </c>
      <c r="E194" s="357" t="s">
        <v>87</v>
      </c>
      <c r="F194" s="357" t="s">
        <v>351</v>
      </c>
      <c r="G194" s="357" t="s">
        <v>2439</v>
      </c>
      <c r="H194" s="357" t="s">
        <v>1258</v>
      </c>
      <c r="I194" s="357">
        <v>25.69</v>
      </c>
      <c r="J194" s="360">
        <v>83.2356</v>
      </c>
      <c r="K194" s="361">
        <v>1.0</v>
      </c>
      <c r="L194" s="362">
        <v>0.0</v>
      </c>
      <c r="M194" s="363">
        <v>1300000.0</v>
      </c>
      <c r="N194" s="364"/>
      <c r="O194" s="364"/>
      <c r="P194" s="364"/>
      <c r="Q194" s="365">
        <f t="shared" si="1"/>
        <v>1300000</v>
      </c>
      <c r="R194" s="366">
        <v>1300000.0</v>
      </c>
      <c r="S194" s="311"/>
      <c r="T194" s="367"/>
      <c r="U194" s="367"/>
      <c r="V194" s="367"/>
      <c r="W194" s="367"/>
      <c r="X194" s="367"/>
      <c r="Y194" s="367"/>
      <c r="Z194" s="367"/>
      <c r="AA194" s="367"/>
      <c r="AB194" s="367"/>
      <c r="AC194" s="367"/>
      <c r="AD194" s="311"/>
      <c r="AE194" s="311"/>
      <c r="AF194" s="311"/>
      <c r="AG194" s="311"/>
      <c r="AH194" s="311"/>
      <c r="AI194" s="311"/>
      <c r="AJ194" s="311"/>
      <c r="AK194" s="311"/>
      <c r="AL194" s="311"/>
    </row>
    <row r="195">
      <c r="A195" s="311"/>
      <c r="B195" s="342">
        <v>179.0</v>
      </c>
      <c r="C195" s="343" t="s">
        <v>2907</v>
      </c>
      <c r="D195" s="344" t="s">
        <v>1559</v>
      </c>
      <c r="E195" s="343" t="s">
        <v>346</v>
      </c>
      <c r="F195" s="343" t="s">
        <v>351</v>
      </c>
      <c r="G195" s="343" t="s">
        <v>1558</v>
      </c>
      <c r="H195" s="343" t="s">
        <v>753</v>
      </c>
      <c r="I195" s="343">
        <v>25.26</v>
      </c>
      <c r="J195" s="348">
        <v>81.8424</v>
      </c>
      <c r="K195" s="349">
        <v>1.0</v>
      </c>
      <c r="L195" s="370">
        <v>0.0</v>
      </c>
      <c r="M195" s="351">
        <v>2792792.0</v>
      </c>
      <c r="N195" s="352"/>
      <c r="O195" s="352"/>
      <c r="P195" s="352"/>
      <c r="Q195" s="353">
        <f t="shared" si="1"/>
        <v>2792792</v>
      </c>
      <c r="R195" s="354">
        <v>2792792.0</v>
      </c>
      <c r="S195" s="311"/>
      <c r="T195" s="355"/>
      <c r="U195" s="355"/>
      <c r="V195" s="355"/>
      <c r="W195" s="355"/>
      <c r="X195" s="355"/>
      <c r="Y195" s="355"/>
      <c r="Z195" s="355"/>
      <c r="AA195" s="355"/>
      <c r="AB195" s="355"/>
      <c r="AC195" s="355"/>
      <c r="AD195" s="311"/>
      <c r="AE195" s="311"/>
      <c r="AF195" s="311"/>
      <c r="AG195" s="311"/>
      <c r="AH195" s="311"/>
      <c r="AI195" s="311"/>
      <c r="AJ195" s="311"/>
      <c r="AK195" s="311"/>
      <c r="AL195" s="311"/>
    </row>
    <row r="196">
      <c r="A196" s="311"/>
      <c r="B196" s="356">
        <v>180.0</v>
      </c>
      <c r="C196" s="357" t="s">
        <v>2907</v>
      </c>
      <c r="D196" s="358" t="s">
        <v>1496</v>
      </c>
      <c r="E196" s="357" t="s">
        <v>126</v>
      </c>
      <c r="F196" s="357" t="s">
        <v>351</v>
      </c>
      <c r="G196" s="357" t="s">
        <v>1495</v>
      </c>
      <c r="H196" s="357" t="s">
        <v>753</v>
      </c>
      <c r="I196" s="357">
        <v>2.61358</v>
      </c>
      <c r="J196" s="360">
        <v>8.4679992</v>
      </c>
      <c r="K196" s="361">
        <v>1.0</v>
      </c>
      <c r="L196" s="362">
        <v>0.0</v>
      </c>
      <c r="M196" s="363">
        <v>2792792.0</v>
      </c>
      <c r="N196" s="364"/>
      <c r="O196" s="364"/>
      <c r="P196" s="364"/>
      <c r="Q196" s="365">
        <f t="shared" si="1"/>
        <v>2792792</v>
      </c>
      <c r="R196" s="366">
        <v>2792792.0</v>
      </c>
      <c r="S196" s="311"/>
      <c r="T196" s="367"/>
      <c r="U196" s="367"/>
      <c r="V196" s="367"/>
      <c r="W196" s="367"/>
      <c r="X196" s="367"/>
      <c r="Y196" s="367"/>
      <c r="Z196" s="367"/>
      <c r="AA196" s="367"/>
      <c r="AB196" s="367"/>
      <c r="AC196" s="367"/>
      <c r="AD196" s="311"/>
      <c r="AE196" s="311"/>
      <c r="AF196" s="311"/>
      <c r="AG196" s="311"/>
      <c r="AH196" s="311"/>
      <c r="AI196" s="311"/>
      <c r="AJ196" s="311"/>
      <c r="AK196" s="311"/>
      <c r="AL196" s="311"/>
    </row>
    <row r="197">
      <c r="A197" s="311"/>
      <c r="B197" s="342">
        <v>181.0</v>
      </c>
      <c r="C197" s="343" t="s">
        <v>2907</v>
      </c>
      <c r="D197" s="344" t="s">
        <v>568</v>
      </c>
      <c r="E197" s="343" t="s">
        <v>141</v>
      </c>
      <c r="F197" s="343" t="s">
        <v>351</v>
      </c>
      <c r="G197" s="343" t="s">
        <v>567</v>
      </c>
      <c r="H197" s="343" t="s">
        <v>461</v>
      </c>
      <c r="I197" s="343">
        <v>1.74187</v>
      </c>
      <c r="J197" s="348">
        <v>5.6436588</v>
      </c>
      <c r="K197" s="349">
        <v>1.0</v>
      </c>
      <c r="L197" s="370">
        <v>0.0</v>
      </c>
      <c r="M197" s="351">
        <v>2319819.0</v>
      </c>
      <c r="N197" s="352"/>
      <c r="O197" s="352"/>
      <c r="P197" s="352"/>
      <c r="Q197" s="353">
        <f t="shared" si="1"/>
        <v>2319819</v>
      </c>
      <c r="R197" s="354">
        <v>2319819.0</v>
      </c>
      <c r="S197" s="311"/>
      <c r="T197" s="355"/>
      <c r="U197" s="355"/>
      <c r="V197" s="355"/>
      <c r="W197" s="355"/>
      <c r="X197" s="355"/>
      <c r="Y197" s="355"/>
      <c r="Z197" s="355"/>
      <c r="AA197" s="355"/>
      <c r="AB197" s="355"/>
      <c r="AC197" s="355"/>
      <c r="AD197" s="311"/>
      <c r="AE197" s="311"/>
      <c r="AF197" s="311"/>
      <c r="AG197" s="311"/>
      <c r="AH197" s="311"/>
      <c r="AI197" s="311"/>
      <c r="AJ197" s="311"/>
      <c r="AK197" s="311"/>
      <c r="AL197" s="311"/>
    </row>
    <row r="198">
      <c r="A198" s="311"/>
      <c r="B198" s="356">
        <v>182.0</v>
      </c>
      <c r="C198" s="357" t="s">
        <v>2907</v>
      </c>
      <c r="D198" s="358" t="s">
        <v>2226</v>
      </c>
      <c r="E198" s="357" t="s">
        <v>92</v>
      </c>
      <c r="F198" s="357" t="s">
        <v>351</v>
      </c>
      <c r="G198" s="357" t="s">
        <v>2225</v>
      </c>
      <c r="H198" s="357" t="s">
        <v>461</v>
      </c>
      <c r="I198" s="357">
        <v>30.77</v>
      </c>
      <c r="J198" s="360">
        <v>99.6948</v>
      </c>
      <c r="K198" s="361">
        <v>1.0</v>
      </c>
      <c r="L198" s="362">
        <v>0.0</v>
      </c>
      <c r="M198" s="363">
        <v>2319819.0</v>
      </c>
      <c r="N198" s="364"/>
      <c r="O198" s="364"/>
      <c r="P198" s="364"/>
      <c r="Q198" s="365">
        <f t="shared" si="1"/>
        <v>2319819</v>
      </c>
      <c r="R198" s="366">
        <v>2319819.0</v>
      </c>
      <c r="S198" s="311"/>
      <c r="T198" s="367"/>
      <c r="U198" s="367"/>
      <c r="V198" s="367"/>
      <c r="W198" s="367"/>
      <c r="X198" s="367"/>
      <c r="Y198" s="367"/>
      <c r="Z198" s="367"/>
      <c r="AA198" s="367"/>
      <c r="AB198" s="367"/>
      <c r="AC198" s="367"/>
      <c r="AD198" s="311"/>
      <c r="AE198" s="311"/>
      <c r="AF198" s="311"/>
      <c r="AG198" s="311"/>
      <c r="AH198" s="311"/>
      <c r="AI198" s="311"/>
      <c r="AJ198" s="311"/>
      <c r="AK198" s="311"/>
      <c r="AL198" s="311"/>
    </row>
    <row r="199">
      <c r="A199" s="311"/>
      <c r="B199" s="342">
        <v>183.0</v>
      </c>
      <c r="C199" s="343" t="s">
        <v>2907</v>
      </c>
      <c r="D199" s="344" t="s">
        <v>2694</v>
      </c>
      <c r="E199" s="343" t="s">
        <v>87</v>
      </c>
      <c r="F199" s="343" t="s">
        <v>351</v>
      </c>
      <c r="G199" s="343" t="s">
        <v>2693</v>
      </c>
      <c r="H199" s="343" t="s">
        <v>1258</v>
      </c>
      <c r="I199" s="343">
        <v>32.79</v>
      </c>
      <c r="J199" s="348">
        <v>106.2396</v>
      </c>
      <c r="K199" s="349">
        <v>1.0</v>
      </c>
      <c r="L199" s="370">
        <v>0.0</v>
      </c>
      <c r="M199" s="351">
        <v>1300000.0</v>
      </c>
      <c r="N199" s="352"/>
      <c r="O199" s="352"/>
      <c r="P199" s="352"/>
      <c r="Q199" s="353">
        <f t="shared" si="1"/>
        <v>1300000</v>
      </c>
      <c r="R199" s="354">
        <v>1300000.0</v>
      </c>
      <c r="S199" s="311"/>
      <c r="T199" s="355"/>
      <c r="U199" s="355"/>
      <c r="V199" s="355"/>
      <c r="W199" s="355"/>
      <c r="X199" s="355"/>
      <c r="Y199" s="355"/>
      <c r="Z199" s="355"/>
      <c r="AA199" s="355"/>
      <c r="AB199" s="355"/>
      <c r="AC199" s="355"/>
      <c r="AD199" s="311"/>
      <c r="AE199" s="311"/>
      <c r="AF199" s="311"/>
      <c r="AG199" s="311"/>
      <c r="AH199" s="311"/>
      <c r="AI199" s="311"/>
      <c r="AJ199" s="311"/>
      <c r="AK199" s="311"/>
      <c r="AL199" s="311"/>
    </row>
    <row r="200">
      <c r="A200" s="311"/>
      <c r="B200" s="356">
        <v>184.0</v>
      </c>
      <c r="C200" s="357" t="s">
        <v>2907</v>
      </c>
      <c r="D200" s="358" t="s">
        <v>2682</v>
      </c>
      <c r="E200" s="357" t="s">
        <v>87</v>
      </c>
      <c r="F200" s="357" t="s">
        <v>351</v>
      </c>
      <c r="G200" s="357" t="s">
        <v>2681</v>
      </c>
      <c r="H200" s="357" t="s">
        <v>1258</v>
      </c>
      <c r="I200" s="357">
        <v>6.8</v>
      </c>
      <c r="J200" s="360">
        <v>22.032</v>
      </c>
      <c r="K200" s="361">
        <v>1.0</v>
      </c>
      <c r="L200" s="362">
        <v>0.0</v>
      </c>
      <c r="M200" s="363">
        <v>1300000.0</v>
      </c>
      <c r="N200" s="364"/>
      <c r="O200" s="364"/>
      <c r="P200" s="364"/>
      <c r="Q200" s="365">
        <f t="shared" si="1"/>
        <v>1300000</v>
      </c>
      <c r="R200" s="366">
        <v>1300000.0</v>
      </c>
      <c r="S200" s="311"/>
      <c r="T200" s="367"/>
      <c r="U200" s="367"/>
      <c r="V200" s="367"/>
      <c r="W200" s="367"/>
      <c r="X200" s="367"/>
      <c r="Y200" s="367"/>
      <c r="Z200" s="367"/>
      <c r="AA200" s="367"/>
      <c r="AB200" s="367"/>
      <c r="AC200" s="367"/>
      <c r="AD200" s="311"/>
      <c r="AE200" s="311"/>
      <c r="AF200" s="311"/>
      <c r="AG200" s="311"/>
      <c r="AH200" s="311"/>
      <c r="AI200" s="311"/>
      <c r="AJ200" s="311"/>
      <c r="AK200" s="311"/>
      <c r="AL200" s="311"/>
    </row>
    <row r="201">
      <c r="A201" s="311"/>
      <c r="B201" s="342">
        <v>185.0</v>
      </c>
      <c r="C201" s="343" t="s">
        <v>2907</v>
      </c>
      <c r="D201" s="344" t="s">
        <v>2560</v>
      </c>
      <c r="E201" s="343" t="s">
        <v>126</v>
      </c>
      <c r="F201" s="343" t="s">
        <v>351</v>
      </c>
      <c r="G201" s="343" t="s">
        <v>2559</v>
      </c>
      <c r="H201" s="343" t="s">
        <v>461</v>
      </c>
      <c r="I201" s="343">
        <v>30.39</v>
      </c>
      <c r="J201" s="348">
        <v>98.4636</v>
      </c>
      <c r="K201" s="349">
        <v>1.0</v>
      </c>
      <c r="L201" s="370">
        <v>0.0</v>
      </c>
      <c r="M201" s="351">
        <v>2319819.0</v>
      </c>
      <c r="N201" s="352"/>
      <c r="O201" s="352"/>
      <c r="P201" s="352"/>
      <c r="Q201" s="353">
        <f t="shared" si="1"/>
        <v>2319819</v>
      </c>
      <c r="R201" s="354">
        <v>2319819.0</v>
      </c>
      <c r="S201" s="311"/>
      <c r="T201" s="355"/>
      <c r="U201" s="355"/>
      <c r="V201" s="355"/>
      <c r="W201" s="355"/>
      <c r="X201" s="355"/>
      <c r="Y201" s="355"/>
      <c r="Z201" s="355"/>
      <c r="AA201" s="355"/>
      <c r="AB201" s="355"/>
      <c r="AC201" s="355"/>
      <c r="AD201" s="311"/>
      <c r="AE201" s="311"/>
      <c r="AF201" s="311"/>
      <c r="AG201" s="311"/>
      <c r="AH201" s="311"/>
      <c r="AI201" s="311"/>
      <c r="AJ201" s="311"/>
      <c r="AK201" s="311"/>
      <c r="AL201" s="311"/>
    </row>
    <row r="202">
      <c r="A202" s="311"/>
      <c r="B202" s="356">
        <v>186.0</v>
      </c>
      <c r="C202" s="357" t="s">
        <v>2907</v>
      </c>
      <c r="D202" s="358" t="s">
        <v>1790</v>
      </c>
      <c r="E202" s="357" t="s">
        <v>87</v>
      </c>
      <c r="F202" s="357" t="s">
        <v>351</v>
      </c>
      <c r="G202" s="357" t="s">
        <v>1789</v>
      </c>
      <c r="H202" s="357" t="s">
        <v>1258</v>
      </c>
      <c r="I202" s="357">
        <v>3.94</v>
      </c>
      <c r="J202" s="360">
        <v>12.7656</v>
      </c>
      <c r="K202" s="361">
        <v>1.0</v>
      </c>
      <c r="L202" s="362">
        <v>0.0</v>
      </c>
      <c r="M202" s="363">
        <v>1300000.0</v>
      </c>
      <c r="N202" s="364"/>
      <c r="O202" s="364"/>
      <c r="P202" s="364"/>
      <c r="Q202" s="365">
        <f t="shared" si="1"/>
        <v>1300000</v>
      </c>
      <c r="R202" s="366">
        <v>1300000.0</v>
      </c>
      <c r="S202" s="311"/>
      <c r="T202" s="367"/>
      <c r="U202" s="367"/>
      <c r="V202" s="367"/>
      <c r="W202" s="367"/>
      <c r="X202" s="367"/>
      <c r="Y202" s="367"/>
      <c r="Z202" s="367"/>
      <c r="AA202" s="367"/>
      <c r="AB202" s="367"/>
      <c r="AC202" s="367"/>
      <c r="AD202" s="311"/>
      <c r="AE202" s="311"/>
      <c r="AF202" s="311"/>
      <c r="AG202" s="311"/>
      <c r="AH202" s="311"/>
      <c r="AI202" s="311"/>
      <c r="AJ202" s="311"/>
      <c r="AK202" s="311"/>
      <c r="AL202" s="311"/>
    </row>
    <row r="203">
      <c r="A203" s="311"/>
      <c r="B203" s="342">
        <v>187.0</v>
      </c>
      <c r="C203" s="343" t="s">
        <v>2907</v>
      </c>
      <c r="D203" s="344" t="s">
        <v>560</v>
      </c>
      <c r="E203" s="343" t="s">
        <v>141</v>
      </c>
      <c r="F203" s="343" t="s">
        <v>351</v>
      </c>
      <c r="G203" s="343" t="s">
        <v>559</v>
      </c>
      <c r="H203" s="343" t="s">
        <v>461</v>
      </c>
      <c r="I203" s="343">
        <v>1.76087</v>
      </c>
      <c r="J203" s="348">
        <v>5.7052188</v>
      </c>
      <c r="K203" s="349">
        <v>1.0</v>
      </c>
      <c r="L203" s="370">
        <v>0.0</v>
      </c>
      <c r="M203" s="351">
        <v>2319819.0</v>
      </c>
      <c r="N203" s="352"/>
      <c r="O203" s="352"/>
      <c r="P203" s="352"/>
      <c r="Q203" s="353">
        <f t="shared" si="1"/>
        <v>2319819</v>
      </c>
      <c r="R203" s="354">
        <v>2319819.0</v>
      </c>
      <c r="S203" s="311"/>
      <c r="T203" s="355"/>
      <c r="U203" s="355"/>
      <c r="V203" s="355"/>
      <c r="W203" s="355"/>
      <c r="X203" s="355"/>
      <c r="Y203" s="355"/>
      <c r="Z203" s="355"/>
      <c r="AA203" s="355"/>
      <c r="AB203" s="355"/>
      <c r="AC203" s="355"/>
      <c r="AD203" s="311"/>
      <c r="AE203" s="311"/>
      <c r="AF203" s="311"/>
      <c r="AG203" s="311"/>
      <c r="AH203" s="311"/>
      <c r="AI203" s="311"/>
      <c r="AJ203" s="311"/>
      <c r="AK203" s="311"/>
      <c r="AL203" s="311"/>
    </row>
    <row r="204">
      <c r="A204" s="311"/>
      <c r="B204" s="356">
        <v>188.0</v>
      </c>
      <c r="C204" s="357" t="s">
        <v>2907</v>
      </c>
      <c r="D204" s="358" t="s">
        <v>411</v>
      </c>
      <c r="E204" s="357" t="s">
        <v>92</v>
      </c>
      <c r="F204" s="357" t="s">
        <v>351</v>
      </c>
      <c r="G204" s="357" t="s">
        <v>410</v>
      </c>
      <c r="H204" s="357" t="s">
        <v>461</v>
      </c>
      <c r="I204" s="357">
        <v>92.39</v>
      </c>
      <c r="J204" s="360">
        <v>299.3436</v>
      </c>
      <c r="K204" s="361">
        <v>1.0</v>
      </c>
      <c r="L204" s="362">
        <v>0.0</v>
      </c>
      <c r="M204" s="363">
        <v>2319819.0</v>
      </c>
      <c r="N204" s="364"/>
      <c r="O204" s="364"/>
      <c r="P204" s="364"/>
      <c r="Q204" s="365">
        <f t="shared" si="1"/>
        <v>2319819</v>
      </c>
      <c r="R204" s="366">
        <v>2319819.0</v>
      </c>
      <c r="S204" s="311"/>
      <c r="T204" s="367"/>
      <c r="U204" s="367"/>
      <c r="V204" s="367"/>
      <c r="W204" s="367"/>
      <c r="X204" s="367"/>
      <c r="Y204" s="367"/>
      <c r="Z204" s="367"/>
      <c r="AA204" s="367"/>
      <c r="AB204" s="367"/>
      <c r="AC204" s="367"/>
      <c r="AD204" s="311"/>
      <c r="AE204" s="311"/>
      <c r="AF204" s="311"/>
      <c r="AG204" s="311"/>
      <c r="AH204" s="311"/>
      <c r="AI204" s="311"/>
      <c r="AJ204" s="311"/>
      <c r="AK204" s="311"/>
      <c r="AL204" s="311"/>
    </row>
    <row r="205">
      <c r="A205" s="311"/>
      <c r="B205" s="342">
        <v>189.0</v>
      </c>
      <c r="C205" s="343" t="s">
        <v>2911</v>
      </c>
      <c r="D205" s="344" t="s">
        <v>816</v>
      </c>
      <c r="E205" s="343" t="s">
        <v>164</v>
      </c>
      <c r="F205" s="343" t="s">
        <v>351</v>
      </c>
      <c r="G205" s="343" t="s">
        <v>815</v>
      </c>
      <c r="H205" s="343" t="s">
        <v>575</v>
      </c>
      <c r="I205" s="343">
        <v>0.01643</v>
      </c>
      <c r="J205" s="348">
        <v>0.053233199999999994</v>
      </c>
      <c r="K205" s="349">
        <v>1.0</v>
      </c>
      <c r="L205" s="370">
        <v>0.0</v>
      </c>
      <c r="M205" s="351">
        <v>3671171.0</v>
      </c>
      <c r="N205" s="352"/>
      <c r="O205" s="352"/>
      <c r="P205" s="352"/>
      <c r="Q205" s="353">
        <f t="shared" si="1"/>
        <v>3671171</v>
      </c>
      <c r="R205" s="354">
        <v>3671171.0</v>
      </c>
      <c r="S205" s="311"/>
      <c r="T205" s="355"/>
      <c r="U205" s="355"/>
      <c r="V205" s="355"/>
      <c r="W205" s="355"/>
      <c r="X205" s="355"/>
      <c r="Y205" s="355"/>
      <c r="Z205" s="355"/>
      <c r="AA205" s="355"/>
      <c r="AB205" s="355"/>
      <c r="AC205" s="355"/>
      <c r="AD205" s="311"/>
      <c r="AE205" s="311"/>
      <c r="AF205" s="311"/>
      <c r="AG205" s="311"/>
      <c r="AH205" s="311"/>
      <c r="AI205" s="311"/>
      <c r="AJ205" s="311"/>
      <c r="AK205" s="311"/>
      <c r="AL205" s="311"/>
    </row>
    <row r="206">
      <c r="A206" s="311"/>
      <c r="B206" s="356">
        <v>190.0</v>
      </c>
      <c r="C206" s="357" t="s">
        <v>2911</v>
      </c>
      <c r="D206" s="358" t="s">
        <v>362</v>
      </c>
      <c r="E206" s="357" t="s">
        <v>218</v>
      </c>
      <c r="F206" s="357" t="s">
        <v>351</v>
      </c>
      <c r="G206" s="357" t="s">
        <v>361</v>
      </c>
      <c r="H206" s="357" t="s">
        <v>1258</v>
      </c>
      <c r="I206" s="357">
        <v>0.16909</v>
      </c>
      <c r="J206" s="360">
        <v>0.5478516</v>
      </c>
      <c r="K206" s="361">
        <v>1.0</v>
      </c>
      <c r="L206" s="362">
        <v>0.0</v>
      </c>
      <c r="M206" s="363">
        <v>1950000.0</v>
      </c>
      <c r="N206" s="364"/>
      <c r="O206" s="364"/>
      <c r="P206" s="364"/>
      <c r="Q206" s="365">
        <f t="shared" si="1"/>
        <v>1950000</v>
      </c>
      <c r="R206" s="366">
        <v>1950000.0</v>
      </c>
      <c r="S206" s="311"/>
      <c r="T206" s="367"/>
      <c r="U206" s="367"/>
      <c r="V206" s="367"/>
      <c r="W206" s="367"/>
      <c r="X206" s="367"/>
      <c r="Y206" s="367"/>
      <c r="Z206" s="367"/>
      <c r="AA206" s="367"/>
      <c r="AB206" s="367"/>
      <c r="AC206" s="367"/>
      <c r="AD206" s="311"/>
      <c r="AE206" s="311"/>
      <c r="AF206" s="311"/>
      <c r="AG206" s="311"/>
      <c r="AH206" s="311"/>
      <c r="AI206" s="311"/>
      <c r="AJ206" s="311"/>
      <c r="AK206" s="311"/>
      <c r="AL206" s="311"/>
    </row>
    <row r="207">
      <c r="A207" s="311"/>
      <c r="B207" s="342">
        <v>191.0</v>
      </c>
      <c r="C207" s="343" t="s">
        <v>2911</v>
      </c>
      <c r="D207" s="344" t="s">
        <v>366</v>
      </c>
      <c r="E207" s="343" t="s">
        <v>218</v>
      </c>
      <c r="F207" s="343" t="s">
        <v>351</v>
      </c>
      <c r="G207" s="343" t="s">
        <v>365</v>
      </c>
      <c r="H207" s="343" t="s">
        <v>480</v>
      </c>
      <c r="I207" s="343">
        <v>16.66</v>
      </c>
      <c r="J207" s="348">
        <v>53.9784</v>
      </c>
      <c r="K207" s="349">
        <v>1.0</v>
      </c>
      <c r="L207" s="370">
        <v>0.0</v>
      </c>
      <c r="M207" s="351">
        <v>1950000.0</v>
      </c>
      <c r="N207" s="352"/>
      <c r="O207" s="352"/>
      <c r="P207" s="352"/>
      <c r="Q207" s="353">
        <f t="shared" si="1"/>
        <v>1950000</v>
      </c>
      <c r="R207" s="354">
        <v>1950000.0</v>
      </c>
      <c r="S207" s="311"/>
      <c r="T207" s="355"/>
      <c r="U207" s="355"/>
      <c r="V207" s="355"/>
      <c r="W207" s="355"/>
      <c r="X207" s="355"/>
      <c r="Y207" s="355"/>
      <c r="Z207" s="355"/>
      <c r="AA207" s="355"/>
      <c r="AB207" s="355"/>
      <c r="AC207" s="355"/>
      <c r="AD207" s="311"/>
      <c r="AE207" s="311"/>
      <c r="AF207" s="311"/>
      <c r="AG207" s="311"/>
      <c r="AH207" s="311"/>
      <c r="AI207" s="311"/>
      <c r="AJ207" s="311"/>
      <c r="AK207" s="311"/>
      <c r="AL207" s="311"/>
    </row>
    <row r="208">
      <c r="A208" s="311"/>
      <c r="B208" s="356">
        <v>192.0</v>
      </c>
      <c r="C208" s="357" t="s">
        <v>2911</v>
      </c>
      <c r="D208" s="358" t="s">
        <v>1208</v>
      </c>
      <c r="E208" s="357" t="s">
        <v>346</v>
      </c>
      <c r="F208" s="357" t="s">
        <v>351</v>
      </c>
      <c r="G208" s="357" t="s">
        <v>1207</v>
      </c>
      <c r="H208" s="357" t="s">
        <v>753</v>
      </c>
      <c r="I208" s="357">
        <v>1.04886</v>
      </c>
      <c r="J208" s="360">
        <v>3.3983063999999996</v>
      </c>
      <c r="K208" s="361">
        <v>1.0</v>
      </c>
      <c r="L208" s="362">
        <v>0.0</v>
      </c>
      <c r="M208" s="363">
        <v>2792792.0</v>
      </c>
      <c r="N208" s="364"/>
      <c r="O208" s="364"/>
      <c r="P208" s="364"/>
      <c r="Q208" s="365">
        <f t="shared" si="1"/>
        <v>2792792</v>
      </c>
      <c r="R208" s="366">
        <v>2792792.0</v>
      </c>
      <c r="S208" s="311"/>
      <c r="T208" s="367"/>
      <c r="U208" s="367"/>
      <c r="V208" s="367"/>
      <c r="W208" s="367"/>
      <c r="X208" s="367"/>
      <c r="Y208" s="367"/>
      <c r="Z208" s="367"/>
      <c r="AA208" s="367"/>
      <c r="AB208" s="367"/>
      <c r="AC208" s="367"/>
      <c r="AD208" s="311"/>
      <c r="AE208" s="311"/>
      <c r="AF208" s="311"/>
      <c r="AG208" s="311"/>
      <c r="AH208" s="311"/>
      <c r="AI208" s="311"/>
      <c r="AJ208" s="311"/>
      <c r="AK208" s="311"/>
      <c r="AL208" s="311"/>
    </row>
    <row r="209">
      <c r="A209" s="311"/>
      <c r="B209" s="342">
        <v>193.0</v>
      </c>
      <c r="C209" s="343" t="s">
        <v>2911</v>
      </c>
      <c r="D209" s="344" t="s">
        <v>1917</v>
      </c>
      <c r="E209" s="343" t="s">
        <v>87</v>
      </c>
      <c r="F209" s="343" t="s">
        <v>351</v>
      </c>
      <c r="G209" s="343" t="s">
        <v>1916</v>
      </c>
      <c r="H209" s="343" t="s">
        <v>1258</v>
      </c>
      <c r="I209" s="343">
        <v>3.37</v>
      </c>
      <c r="J209" s="348">
        <v>10.9188</v>
      </c>
      <c r="K209" s="349">
        <v>1.0</v>
      </c>
      <c r="L209" s="370">
        <v>0.0</v>
      </c>
      <c r="M209" s="351">
        <v>1300000.0</v>
      </c>
      <c r="N209" s="352"/>
      <c r="O209" s="352"/>
      <c r="P209" s="352"/>
      <c r="Q209" s="353">
        <f t="shared" si="1"/>
        <v>1300000</v>
      </c>
      <c r="R209" s="354">
        <v>1300000.0</v>
      </c>
      <c r="S209" s="311"/>
      <c r="T209" s="355"/>
      <c r="U209" s="355"/>
      <c r="V209" s="355"/>
      <c r="W209" s="355"/>
      <c r="X209" s="355"/>
      <c r="Y209" s="355"/>
      <c r="Z209" s="355"/>
      <c r="AA209" s="355"/>
      <c r="AB209" s="355"/>
      <c r="AC209" s="355"/>
      <c r="AD209" s="311"/>
      <c r="AE209" s="311"/>
      <c r="AF209" s="311"/>
      <c r="AG209" s="311"/>
      <c r="AH209" s="311"/>
      <c r="AI209" s="311"/>
      <c r="AJ209" s="311"/>
      <c r="AK209" s="311"/>
      <c r="AL209" s="311"/>
    </row>
    <row r="210">
      <c r="A210" s="311"/>
      <c r="B210" s="356">
        <v>194.0</v>
      </c>
      <c r="C210" s="357" t="s">
        <v>2911</v>
      </c>
      <c r="D210" s="358" t="s">
        <v>778</v>
      </c>
      <c r="E210" s="357" t="s">
        <v>141</v>
      </c>
      <c r="F210" s="357" t="s">
        <v>351</v>
      </c>
      <c r="G210" s="357" t="s">
        <v>777</v>
      </c>
      <c r="H210" s="357" t="s">
        <v>461</v>
      </c>
      <c r="I210" s="357">
        <v>6.01</v>
      </c>
      <c r="J210" s="360">
        <v>19.472400000000004</v>
      </c>
      <c r="K210" s="361">
        <v>1.0</v>
      </c>
      <c r="L210" s="362">
        <v>0.0</v>
      </c>
      <c r="M210" s="363">
        <v>2319819.0</v>
      </c>
      <c r="N210" s="364"/>
      <c r="O210" s="364"/>
      <c r="P210" s="364"/>
      <c r="Q210" s="365">
        <f t="shared" si="1"/>
        <v>2319819</v>
      </c>
      <c r="R210" s="366">
        <v>2319819.0</v>
      </c>
      <c r="S210" s="311"/>
      <c r="T210" s="367"/>
      <c r="U210" s="367"/>
      <c r="V210" s="367"/>
      <c r="W210" s="367"/>
      <c r="X210" s="367"/>
      <c r="Y210" s="367"/>
      <c r="Z210" s="367"/>
      <c r="AA210" s="367"/>
      <c r="AB210" s="367"/>
      <c r="AC210" s="367"/>
      <c r="AD210" s="311"/>
      <c r="AE210" s="311"/>
      <c r="AF210" s="311"/>
      <c r="AG210" s="311"/>
      <c r="AH210" s="311"/>
      <c r="AI210" s="311"/>
      <c r="AJ210" s="311"/>
      <c r="AK210" s="311"/>
      <c r="AL210" s="311"/>
    </row>
    <row r="211">
      <c r="A211" s="311"/>
      <c r="B211" s="342">
        <v>195.0</v>
      </c>
      <c r="C211" s="343" t="s">
        <v>2911</v>
      </c>
      <c r="D211" s="344" t="s">
        <v>775</v>
      </c>
      <c r="E211" s="343" t="s">
        <v>116</v>
      </c>
      <c r="F211" s="343" t="s">
        <v>351</v>
      </c>
      <c r="G211" s="343" t="s">
        <v>774</v>
      </c>
      <c r="H211" s="343" t="s">
        <v>461</v>
      </c>
      <c r="I211" s="343">
        <v>58.41</v>
      </c>
      <c r="J211" s="348">
        <v>189.2484</v>
      </c>
      <c r="K211" s="349">
        <v>1.0</v>
      </c>
      <c r="L211" s="370">
        <v>0.0</v>
      </c>
      <c r="M211" s="351">
        <v>2319819.0</v>
      </c>
      <c r="N211" s="352"/>
      <c r="O211" s="352"/>
      <c r="P211" s="352"/>
      <c r="Q211" s="353">
        <f t="shared" si="1"/>
        <v>2319819</v>
      </c>
      <c r="R211" s="354">
        <v>2319819.0</v>
      </c>
      <c r="S211" s="311"/>
      <c r="T211" s="355"/>
      <c r="U211" s="355"/>
      <c r="V211" s="355"/>
      <c r="W211" s="355"/>
      <c r="X211" s="355"/>
      <c r="Y211" s="355"/>
      <c r="Z211" s="355"/>
      <c r="AA211" s="355"/>
      <c r="AB211" s="355"/>
      <c r="AC211" s="355"/>
      <c r="AD211" s="311"/>
      <c r="AE211" s="311"/>
      <c r="AF211" s="311"/>
      <c r="AG211" s="311"/>
      <c r="AH211" s="311"/>
      <c r="AI211" s="311"/>
      <c r="AJ211" s="311"/>
      <c r="AK211" s="311"/>
      <c r="AL211" s="311"/>
    </row>
    <row r="212">
      <c r="A212" s="311"/>
      <c r="B212" s="356">
        <v>196.0</v>
      </c>
      <c r="C212" s="357" t="s">
        <v>2911</v>
      </c>
      <c r="D212" s="358" t="s">
        <v>1290</v>
      </c>
      <c r="E212" s="357" t="s">
        <v>346</v>
      </c>
      <c r="F212" s="357" t="s">
        <v>351</v>
      </c>
      <c r="G212" s="357" t="s">
        <v>1289</v>
      </c>
      <c r="H212" s="357" t="s">
        <v>753</v>
      </c>
      <c r="I212" s="357">
        <v>0.07162</v>
      </c>
      <c r="J212" s="360">
        <v>0.2320488</v>
      </c>
      <c r="K212" s="361">
        <v>0.9967</v>
      </c>
      <c r="L212" s="362">
        <v>0.0</v>
      </c>
      <c r="M212" s="363">
        <v>2792792.0</v>
      </c>
      <c r="N212" s="364"/>
      <c r="O212" s="364"/>
      <c r="P212" s="364"/>
      <c r="Q212" s="365">
        <f t="shared" si="1"/>
        <v>2792792</v>
      </c>
      <c r="R212" s="366">
        <v>2792792.0</v>
      </c>
      <c r="S212" s="311"/>
      <c r="T212" s="367"/>
      <c r="U212" s="367"/>
      <c r="V212" s="367"/>
      <c r="W212" s="367"/>
      <c r="X212" s="367"/>
      <c r="Y212" s="367"/>
      <c r="Z212" s="367"/>
      <c r="AA212" s="367"/>
      <c r="AB212" s="367"/>
      <c r="AC212" s="367"/>
      <c r="AD212" s="311"/>
      <c r="AE212" s="311"/>
      <c r="AF212" s="311"/>
      <c r="AG212" s="311"/>
      <c r="AH212" s="311"/>
      <c r="AI212" s="311"/>
      <c r="AJ212" s="311"/>
      <c r="AK212" s="311"/>
      <c r="AL212" s="311"/>
    </row>
    <row r="213">
      <c r="A213" s="311"/>
      <c r="B213" s="342">
        <v>197.0</v>
      </c>
      <c r="C213" s="343" t="s">
        <v>2911</v>
      </c>
      <c r="D213" s="344" t="s">
        <v>683</v>
      </c>
      <c r="E213" s="343" t="s">
        <v>141</v>
      </c>
      <c r="F213" s="343" t="s">
        <v>351</v>
      </c>
      <c r="G213" s="343" t="s">
        <v>682</v>
      </c>
      <c r="H213" s="343" t="s">
        <v>461</v>
      </c>
      <c r="I213" s="343">
        <v>25.4</v>
      </c>
      <c r="J213" s="348">
        <v>82.29599999999998</v>
      </c>
      <c r="K213" s="349">
        <v>1.0</v>
      </c>
      <c r="L213" s="370">
        <v>0.0</v>
      </c>
      <c r="M213" s="351">
        <v>2319819.0</v>
      </c>
      <c r="N213" s="352"/>
      <c r="O213" s="352"/>
      <c r="P213" s="352"/>
      <c r="Q213" s="353">
        <f t="shared" si="1"/>
        <v>2319819</v>
      </c>
      <c r="R213" s="354">
        <v>2319819.0</v>
      </c>
      <c r="S213" s="311"/>
      <c r="T213" s="355"/>
      <c r="U213" s="355"/>
      <c r="V213" s="355"/>
      <c r="W213" s="355"/>
      <c r="X213" s="355"/>
      <c r="Y213" s="355"/>
      <c r="Z213" s="355"/>
      <c r="AA213" s="355"/>
      <c r="AB213" s="355"/>
      <c r="AC213" s="355"/>
      <c r="AD213" s="311"/>
      <c r="AE213" s="311"/>
      <c r="AF213" s="311"/>
      <c r="AG213" s="311"/>
      <c r="AH213" s="311"/>
      <c r="AI213" s="311"/>
      <c r="AJ213" s="311"/>
      <c r="AK213" s="311"/>
      <c r="AL213" s="311"/>
    </row>
    <row r="214">
      <c r="A214" s="311"/>
      <c r="B214" s="356">
        <v>198.0</v>
      </c>
      <c r="C214" s="357" t="s">
        <v>2911</v>
      </c>
      <c r="D214" s="358" t="s">
        <v>1293</v>
      </c>
      <c r="E214" s="357" t="s">
        <v>346</v>
      </c>
      <c r="F214" s="357" t="s">
        <v>351</v>
      </c>
      <c r="G214" s="357" t="s">
        <v>1292</v>
      </c>
      <c r="H214" s="357" t="s">
        <v>753</v>
      </c>
      <c r="I214" s="357">
        <v>1.50428</v>
      </c>
      <c r="J214" s="360">
        <v>4.873867200000001</v>
      </c>
      <c r="K214" s="361">
        <v>1.0</v>
      </c>
      <c r="L214" s="362">
        <v>0.0</v>
      </c>
      <c r="M214" s="363">
        <v>2792792.0</v>
      </c>
      <c r="N214" s="364"/>
      <c r="O214" s="364"/>
      <c r="P214" s="364"/>
      <c r="Q214" s="365">
        <f t="shared" si="1"/>
        <v>2792792</v>
      </c>
      <c r="R214" s="366">
        <v>2792792.0</v>
      </c>
      <c r="S214" s="311"/>
      <c r="T214" s="367"/>
      <c r="U214" s="367"/>
      <c r="V214" s="367"/>
      <c r="W214" s="367"/>
      <c r="X214" s="367"/>
      <c r="Y214" s="367"/>
      <c r="Z214" s="367"/>
      <c r="AA214" s="367"/>
      <c r="AB214" s="367"/>
      <c r="AC214" s="367"/>
      <c r="AD214" s="311"/>
      <c r="AE214" s="311"/>
      <c r="AF214" s="311"/>
      <c r="AG214" s="311"/>
      <c r="AH214" s="311"/>
      <c r="AI214" s="311"/>
      <c r="AJ214" s="311"/>
      <c r="AK214" s="311"/>
      <c r="AL214" s="311"/>
    </row>
    <row r="215">
      <c r="A215" s="311"/>
      <c r="B215" s="342">
        <v>199.0</v>
      </c>
      <c r="C215" s="343" t="s">
        <v>2911</v>
      </c>
      <c r="D215" s="344" t="s">
        <v>2303</v>
      </c>
      <c r="E215" s="343" t="s">
        <v>92</v>
      </c>
      <c r="F215" s="343" t="s">
        <v>351</v>
      </c>
      <c r="G215" s="343" t="s">
        <v>2302</v>
      </c>
      <c r="H215" s="343" t="s">
        <v>461</v>
      </c>
      <c r="I215" s="343">
        <v>2.43258</v>
      </c>
      <c r="J215" s="348">
        <v>7.881559200000002</v>
      </c>
      <c r="K215" s="349">
        <v>1.0</v>
      </c>
      <c r="L215" s="370">
        <v>0.0</v>
      </c>
      <c r="M215" s="351">
        <v>2319819.0</v>
      </c>
      <c r="N215" s="352"/>
      <c r="O215" s="352"/>
      <c r="P215" s="352"/>
      <c r="Q215" s="353">
        <f t="shared" si="1"/>
        <v>2319819</v>
      </c>
      <c r="R215" s="354">
        <v>2319819.0</v>
      </c>
      <c r="S215" s="311"/>
      <c r="T215" s="355"/>
      <c r="U215" s="355"/>
      <c r="V215" s="355"/>
      <c r="W215" s="355"/>
      <c r="X215" s="355"/>
      <c r="Y215" s="355"/>
      <c r="Z215" s="355"/>
      <c r="AA215" s="355"/>
      <c r="AB215" s="355"/>
      <c r="AC215" s="355"/>
      <c r="AD215" s="311"/>
      <c r="AE215" s="311"/>
      <c r="AF215" s="311"/>
      <c r="AG215" s="311"/>
      <c r="AH215" s="311"/>
      <c r="AI215" s="311"/>
      <c r="AJ215" s="311"/>
      <c r="AK215" s="311"/>
      <c r="AL215" s="311"/>
    </row>
    <row r="216">
      <c r="A216" s="311"/>
      <c r="B216" s="356">
        <v>200.0</v>
      </c>
      <c r="C216" s="357" t="s">
        <v>2911</v>
      </c>
      <c r="D216" s="358" t="s">
        <v>613</v>
      </c>
      <c r="E216" s="357" t="s">
        <v>141</v>
      </c>
      <c r="F216" s="357" t="s">
        <v>351</v>
      </c>
      <c r="G216" s="357" t="s">
        <v>612</v>
      </c>
      <c r="H216" s="357" t="s">
        <v>461</v>
      </c>
      <c r="I216" s="357">
        <v>0.53433</v>
      </c>
      <c r="J216" s="360">
        <v>1.7312292</v>
      </c>
      <c r="K216" s="361">
        <v>1.0</v>
      </c>
      <c r="L216" s="362">
        <v>0.0</v>
      </c>
      <c r="M216" s="363">
        <v>2319819.0</v>
      </c>
      <c r="N216" s="364"/>
      <c r="O216" s="364"/>
      <c r="P216" s="364"/>
      <c r="Q216" s="365">
        <f t="shared" si="1"/>
        <v>2319819</v>
      </c>
      <c r="R216" s="366">
        <v>2319819.0</v>
      </c>
      <c r="S216" s="311"/>
      <c r="T216" s="367"/>
      <c r="U216" s="367"/>
      <c r="V216" s="367"/>
      <c r="W216" s="367"/>
      <c r="X216" s="367"/>
      <c r="Y216" s="367"/>
      <c r="Z216" s="367"/>
      <c r="AA216" s="367"/>
      <c r="AB216" s="367"/>
      <c r="AC216" s="367"/>
      <c r="AD216" s="311"/>
      <c r="AE216" s="311"/>
      <c r="AF216" s="311"/>
      <c r="AG216" s="311"/>
      <c r="AH216" s="311"/>
      <c r="AI216" s="311"/>
      <c r="AJ216" s="311"/>
      <c r="AK216" s="311"/>
      <c r="AL216" s="311"/>
    </row>
    <row r="217">
      <c r="A217" s="311"/>
      <c r="B217" s="342">
        <v>201.0</v>
      </c>
      <c r="C217" s="343" t="s">
        <v>2911</v>
      </c>
      <c r="D217" s="344" t="s">
        <v>11</v>
      </c>
      <c r="E217" s="343" t="s">
        <v>12</v>
      </c>
      <c r="F217" s="343" t="s">
        <v>749</v>
      </c>
      <c r="G217" s="343" t="s">
        <v>9</v>
      </c>
      <c r="H217" s="343" t="s">
        <v>753</v>
      </c>
      <c r="I217" s="343">
        <v>0.53433</v>
      </c>
      <c r="J217" s="348">
        <v>1.7312292</v>
      </c>
      <c r="K217" s="349">
        <v>1.0</v>
      </c>
      <c r="L217" s="370">
        <v>0.0</v>
      </c>
      <c r="M217" s="351">
        <v>2737114.0</v>
      </c>
      <c r="N217" s="352"/>
      <c r="O217" s="352"/>
      <c r="P217" s="352"/>
      <c r="Q217" s="353">
        <f t="shared" si="1"/>
        <v>2737114</v>
      </c>
      <c r="R217" s="354">
        <v>2737114.0</v>
      </c>
      <c r="S217" s="311"/>
      <c r="T217" s="355"/>
      <c r="U217" s="355"/>
      <c r="V217" s="355"/>
      <c r="W217" s="355"/>
      <c r="X217" s="355"/>
      <c r="Y217" s="355"/>
      <c r="Z217" s="355"/>
      <c r="AA217" s="355"/>
      <c r="AB217" s="355"/>
      <c r="AC217" s="355"/>
      <c r="AD217" s="311"/>
      <c r="AE217" s="311"/>
      <c r="AF217" s="311"/>
      <c r="AG217" s="311"/>
      <c r="AH217" s="311"/>
      <c r="AI217" s="311"/>
      <c r="AJ217" s="311"/>
      <c r="AK217" s="311"/>
      <c r="AL217" s="311"/>
    </row>
    <row r="218">
      <c r="A218" s="311"/>
      <c r="B218" s="356">
        <v>202.0</v>
      </c>
      <c r="C218" s="357" t="s">
        <v>2911</v>
      </c>
      <c r="D218" s="358" t="s">
        <v>20</v>
      </c>
      <c r="E218" s="357" t="s">
        <v>12</v>
      </c>
      <c r="F218" s="357" t="s">
        <v>749</v>
      </c>
      <c r="G218" s="357" t="s">
        <v>19</v>
      </c>
      <c r="H218" s="357" t="s">
        <v>753</v>
      </c>
      <c r="I218" s="357">
        <v>126.46</v>
      </c>
      <c r="J218" s="360">
        <v>409.7304</v>
      </c>
      <c r="K218" s="361">
        <v>1.0</v>
      </c>
      <c r="L218" s="362">
        <v>0.0</v>
      </c>
      <c r="M218" s="363">
        <v>2737114.0</v>
      </c>
      <c r="N218" s="364"/>
      <c r="O218" s="364"/>
      <c r="P218" s="364"/>
      <c r="Q218" s="365">
        <f t="shared" si="1"/>
        <v>2737114</v>
      </c>
      <c r="R218" s="366">
        <v>2737114.0</v>
      </c>
      <c r="S218" s="311"/>
      <c r="T218" s="367"/>
      <c r="U218" s="367"/>
      <c r="V218" s="367"/>
      <c r="W218" s="367"/>
      <c r="X218" s="367"/>
      <c r="Y218" s="367"/>
      <c r="Z218" s="367"/>
      <c r="AA218" s="367"/>
      <c r="AB218" s="367"/>
      <c r="AC218" s="367"/>
      <c r="AD218" s="311"/>
      <c r="AE218" s="311"/>
      <c r="AF218" s="311"/>
      <c r="AG218" s="311"/>
      <c r="AH218" s="311"/>
      <c r="AI218" s="311"/>
      <c r="AJ218" s="311"/>
      <c r="AK218" s="311"/>
      <c r="AL218" s="311"/>
    </row>
    <row r="219">
      <c r="A219" s="311"/>
      <c r="B219" s="342">
        <v>203.0</v>
      </c>
      <c r="C219" s="343" t="s">
        <v>2916</v>
      </c>
      <c r="D219" s="344" t="s">
        <v>827</v>
      </c>
      <c r="E219" s="343" t="s">
        <v>164</v>
      </c>
      <c r="F219" s="343" t="s">
        <v>351</v>
      </c>
      <c r="G219" s="343" t="s">
        <v>826</v>
      </c>
      <c r="H219" s="343" t="s">
        <v>575</v>
      </c>
      <c r="I219" s="343">
        <v>17.6</v>
      </c>
      <c r="J219" s="348">
        <v>57.02400000000001</v>
      </c>
      <c r="K219" s="349">
        <v>1.0</v>
      </c>
      <c r="L219" s="370">
        <v>0.0</v>
      </c>
      <c r="M219" s="351">
        <v>3671171.0</v>
      </c>
      <c r="N219" s="352"/>
      <c r="O219" s="352"/>
      <c r="P219" s="352"/>
      <c r="Q219" s="353">
        <f t="shared" si="1"/>
        <v>3671171</v>
      </c>
      <c r="R219" s="354">
        <v>3671171.0</v>
      </c>
      <c r="S219" s="311"/>
      <c r="T219" s="355"/>
      <c r="U219" s="355"/>
      <c r="V219" s="355"/>
      <c r="W219" s="355"/>
      <c r="X219" s="355"/>
      <c r="Y219" s="355"/>
      <c r="Z219" s="355"/>
      <c r="AA219" s="355"/>
      <c r="AB219" s="355"/>
      <c r="AC219" s="355"/>
      <c r="AD219" s="311"/>
      <c r="AE219" s="311"/>
      <c r="AF219" s="311"/>
      <c r="AG219" s="311"/>
      <c r="AH219" s="311"/>
      <c r="AI219" s="311"/>
      <c r="AJ219" s="311"/>
      <c r="AK219" s="311"/>
      <c r="AL219" s="311"/>
    </row>
    <row r="220">
      <c r="A220" s="311"/>
      <c r="B220" s="356">
        <v>204.0</v>
      </c>
      <c r="C220" s="357" t="s">
        <v>2916</v>
      </c>
      <c r="D220" s="358" t="s">
        <v>886</v>
      </c>
      <c r="E220" s="357" t="s">
        <v>346</v>
      </c>
      <c r="F220" s="357" t="s">
        <v>351</v>
      </c>
      <c r="G220" s="357" t="s">
        <v>885</v>
      </c>
      <c r="H220" s="357" t="s">
        <v>753</v>
      </c>
      <c r="I220" s="357">
        <v>21.17</v>
      </c>
      <c r="J220" s="360">
        <v>68.59080000000002</v>
      </c>
      <c r="K220" s="361">
        <v>1.0</v>
      </c>
      <c r="L220" s="362">
        <v>0.0</v>
      </c>
      <c r="M220" s="363">
        <v>2792792.0</v>
      </c>
      <c r="N220" s="364"/>
      <c r="O220" s="364"/>
      <c r="P220" s="364"/>
      <c r="Q220" s="365">
        <f t="shared" si="1"/>
        <v>2792792</v>
      </c>
      <c r="R220" s="366">
        <v>2792792.0</v>
      </c>
      <c r="S220" s="311"/>
      <c r="T220" s="367"/>
      <c r="U220" s="367"/>
      <c r="V220" s="367"/>
      <c r="W220" s="367"/>
      <c r="X220" s="367"/>
      <c r="Y220" s="367"/>
      <c r="Z220" s="367"/>
      <c r="AA220" s="367"/>
      <c r="AB220" s="367"/>
      <c r="AC220" s="367"/>
      <c r="AD220" s="311"/>
      <c r="AE220" s="311"/>
      <c r="AF220" s="311"/>
      <c r="AG220" s="311"/>
      <c r="AH220" s="311"/>
      <c r="AI220" s="311"/>
      <c r="AJ220" s="311"/>
      <c r="AK220" s="311"/>
      <c r="AL220" s="311"/>
    </row>
    <row r="221">
      <c r="A221" s="311"/>
      <c r="B221" s="342">
        <v>205.0</v>
      </c>
      <c r="C221" s="343" t="s">
        <v>2916</v>
      </c>
      <c r="D221" s="344" t="s">
        <v>912</v>
      </c>
      <c r="E221" s="343" t="s">
        <v>346</v>
      </c>
      <c r="F221" s="343" t="s">
        <v>351</v>
      </c>
      <c r="G221" s="343" t="s">
        <v>911</v>
      </c>
      <c r="H221" s="343" t="s">
        <v>753</v>
      </c>
      <c r="I221" s="343">
        <v>15.81</v>
      </c>
      <c r="J221" s="348">
        <v>51.2244</v>
      </c>
      <c r="K221" s="349">
        <v>1.0</v>
      </c>
      <c r="L221" s="370">
        <v>0.0</v>
      </c>
      <c r="M221" s="351">
        <v>2792792.0</v>
      </c>
      <c r="N221" s="352"/>
      <c r="O221" s="352"/>
      <c r="P221" s="352"/>
      <c r="Q221" s="353">
        <f t="shared" si="1"/>
        <v>2792792</v>
      </c>
      <c r="R221" s="354">
        <v>2792792.0</v>
      </c>
      <c r="S221" s="311"/>
      <c r="T221" s="355"/>
      <c r="U221" s="355"/>
      <c r="V221" s="355"/>
      <c r="W221" s="355"/>
      <c r="X221" s="355"/>
      <c r="Y221" s="355"/>
      <c r="Z221" s="355"/>
      <c r="AA221" s="355"/>
      <c r="AB221" s="355"/>
      <c r="AC221" s="355"/>
      <c r="AD221" s="311"/>
      <c r="AE221" s="311"/>
      <c r="AF221" s="311"/>
      <c r="AG221" s="311"/>
      <c r="AH221" s="311"/>
      <c r="AI221" s="311"/>
      <c r="AJ221" s="311"/>
      <c r="AK221" s="311"/>
      <c r="AL221" s="311"/>
    </row>
    <row r="222">
      <c r="A222" s="311"/>
      <c r="B222" s="356">
        <v>206.0</v>
      </c>
      <c r="C222" s="357" t="s">
        <v>2916</v>
      </c>
      <c r="D222" s="358" t="s">
        <v>1156</v>
      </c>
      <c r="E222" s="357" t="s">
        <v>346</v>
      </c>
      <c r="F222" s="357" t="s">
        <v>351</v>
      </c>
      <c r="G222" s="357" t="s">
        <v>1155</v>
      </c>
      <c r="H222" s="357" t="s">
        <v>753</v>
      </c>
      <c r="I222" s="357">
        <v>0.00491</v>
      </c>
      <c r="J222" s="360">
        <v>0.0159084</v>
      </c>
      <c r="K222" s="361">
        <v>1.0</v>
      </c>
      <c r="L222" s="362">
        <v>0.0</v>
      </c>
      <c r="M222" s="363">
        <v>2792792.0</v>
      </c>
      <c r="N222" s="364"/>
      <c r="O222" s="364"/>
      <c r="P222" s="364"/>
      <c r="Q222" s="365">
        <f t="shared" si="1"/>
        <v>2792792</v>
      </c>
      <c r="R222" s="366">
        <v>2792792.0</v>
      </c>
      <c r="S222" s="311"/>
      <c r="T222" s="367"/>
      <c r="U222" s="367"/>
      <c r="V222" s="367"/>
      <c r="W222" s="367"/>
      <c r="X222" s="367"/>
      <c r="Y222" s="367"/>
      <c r="Z222" s="367"/>
      <c r="AA222" s="367"/>
      <c r="AB222" s="367"/>
      <c r="AC222" s="367"/>
      <c r="AD222" s="311"/>
      <c r="AE222" s="311"/>
      <c r="AF222" s="311"/>
      <c r="AG222" s="311"/>
      <c r="AH222" s="311"/>
      <c r="AI222" s="311"/>
      <c r="AJ222" s="311"/>
      <c r="AK222" s="311"/>
      <c r="AL222" s="311"/>
    </row>
    <row r="223">
      <c r="A223" s="311"/>
      <c r="B223" s="342">
        <v>207.0</v>
      </c>
      <c r="C223" s="343" t="s">
        <v>2916</v>
      </c>
      <c r="D223" s="344" t="s">
        <v>299</v>
      </c>
      <c r="E223" s="343" t="s">
        <v>218</v>
      </c>
      <c r="F223" s="343" t="s">
        <v>351</v>
      </c>
      <c r="G223" s="343" t="s">
        <v>298</v>
      </c>
      <c r="H223" s="343" t="s">
        <v>480</v>
      </c>
      <c r="I223" s="343">
        <v>20.73</v>
      </c>
      <c r="J223" s="348">
        <v>67.1652</v>
      </c>
      <c r="K223" s="349">
        <v>1.0</v>
      </c>
      <c r="L223" s="370">
        <v>0.0</v>
      </c>
      <c r="M223" s="351">
        <v>1950000.0</v>
      </c>
      <c r="N223" s="352"/>
      <c r="O223" s="352"/>
      <c r="P223" s="352"/>
      <c r="Q223" s="353">
        <f t="shared" si="1"/>
        <v>1950000</v>
      </c>
      <c r="R223" s="354">
        <v>1950000.0</v>
      </c>
      <c r="S223" s="311"/>
      <c r="T223" s="355"/>
      <c r="U223" s="355"/>
      <c r="V223" s="355"/>
      <c r="W223" s="355"/>
      <c r="X223" s="355"/>
      <c r="Y223" s="355"/>
      <c r="Z223" s="355"/>
      <c r="AA223" s="355"/>
      <c r="AB223" s="355"/>
      <c r="AC223" s="355"/>
      <c r="AD223" s="311"/>
      <c r="AE223" s="311"/>
      <c r="AF223" s="311"/>
      <c r="AG223" s="311"/>
      <c r="AH223" s="311"/>
      <c r="AI223" s="311"/>
      <c r="AJ223" s="311"/>
      <c r="AK223" s="311"/>
      <c r="AL223" s="311"/>
    </row>
    <row r="224">
      <c r="A224" s="311"/>
      <c r="B224" s="356">
        <v>208.0</v>
      </c>
      <c r="C224" s="357" t="s">
        <v>2916</v>
      </c>
      <c r="D224" s="358" t="s">
        <v>1118</v>
      </c>
      <c r="E224" s="357" t="s">
        <v>346</v>
      </c>
      <c r="F224" s="357" t="s">
        <v>351</v>
      </c>
      <c r="G224" s="357" t="s">
        <v>1116</v>
      </c>
      <c r="H224" s="357" t="s">
        <v>753</v>
      </c>
      <c r="I224" s="357">
        <v>3.38635</v>
      </c>
      <c r="J224" s="360">
        <v>10.971774000000002</v>
      </c>
      <c r="K224" s="361">
        <v>1.0</v>
      </c>
      <c r="L224" s="362">
        <v>0.0</v>
      </c>
      <c r="M224" s="363">
        <v>2792792.0</v>
      </c>
      <c r="N224" s="364"/>
      <c r="O224" s="364"/>
      <c r="P224" s="364"/>
      <c r="Q224" s="365">
        <f t="shared" si="1"/>
        <v>2792792</v>
      </c>
      <c r="R224" s="366">
        <v>2792792.0</v>
      </c>
      <c r="S224" s="311"/>
      <c r="T224" s="367"/>
      <c r="U224" s="367"/>
      <c r="V224" s="367"/>
      <c r="W224" s="367"/>
      <c r="X224" s="367"/>
      <c r="Y224" s="367"/>
      <c r="Z224" s="367"/>
      <c r="AA224" s="367"/>
      <c r="AB224" s="367"/>
      <c r="AC224" s="367"/>
      <c r="AD224" s="311"/>
      <c r="AE224" s="311"/>
      <c r="AF224" s="311"/>
      <c r="AG224" s="311"/>
      <c r="AH224" s="311"/>
      <c r="AI224" s="311"/>
      <c r="AJ224" s="311"/>
      <c r="AK224" s="311"/>
      <c r="AL224" s="311"/>
    </row>
    <row r="225">
      <c r="A225" s="311"/>
      <c r="B225" s="342">
        <v>209.0</v>
      </c>
      <c r="C225" s="343" t="s">
        <v>2916</v>
      </c>
      <c r="D225" s="344" t="s">
        <v>1739</v>
      </c>
      <c r="E225" s="343" t="s">
        <v>92</v>
      </c>
      <c r="F225" s="343" t="s">
        <v>351</v>
      </c>
      <c r="G225" s="343" t="s">
        <v>1738</v>
      </c>
      <c r="H225" s="343" t="s">
        <v>461</v>
      </c>
      <c r="I225" s="343">
        <v>0.00991</v>
      </c>
      <c r="J225" s="348">
        <v>0.032108399999999995</v>
      </c>
      <c r="K225" s="349">
        <v>1.0</v>
      </c>
      <c r="L225" s="370">
        <v>0.0</v>
      </c>
      <c r="M225" s="351">
        <v>2319819.0</v>
      </c>
      <c r="N225" s="352"/>
      <c r="O225" s="352"/>
      <c r="P225" s="352"/>
      <c r="Q225" s="353">
        <f t="shared" si="1"/>
        <v>2319819</v>
      </c>
      <c r="R225" s="354">
        <v>2319819.0</v>
      </c>
      <c r="S225" s="311"/>
      <c r="T225" s="355"/>
      <c r="U225" s="355"/>
      <c r="V225" s="355"/>
      <c r="W225" s="355"/>
      <c r="X225" s="355"/>
      <c r="Y225" s="355"/>
      <c r="Z225" s="355"/>
      <c r="AA225" s="355"/>
      <c r="AB225" s="355"/>
      <c r="AC225" s="355"/>
      <c r="AD225" s="311"/>
      <c r="AE225" s="311"/>
      <c r="AF225" s="311"/>
      <c r="AG225" s="311"/>
      <c r="AH225" s="311"/>
      <c r="AI225" s="311"/>
      <c r="AJ225" s="311"/>
      <c r="AK225" s="311"/>
      <c r="AL225" s="311"/>
    </row>
    <row r="226">
      <c r="A226" s="311"/>
      <c r="B226" s="356">
        <v>210.0</v>
      </c>
      <c r="C226" s="357" t="s">
        <v>2916</v>
      </c>
      <c r="D226" s="358" t="s">
        <v>217</v>
      </c>
      <c r="E226" s="357" t="s">
        <v>218</v>
      </c>
      <c r="F226" s="357" t="s">
        <v>351</v>
      </c>
      <c r="G226" s="357" t="s">
        <v>216</v>
      </c>
      <c r="H226" s="357" t="s">
        <v>480</v>
      </c>
      <c r="I226" s="357">
        <v>6.86</v>
      </c>
      <c r="J226" s="360">
        <v>22.2264</v>
      </c>
      <c r="K226" s="361">
        <v>1.0</v>
      </c>
      <c r="L226" s="362">
        <v>0.0</v>
      </c>
      <c r="M226" s="363">
        <v>1950000.0</v>
      </c>
      <c r="N226" s="364"/>
      <c r="O226" s="364"/>
      <c r="P226" s="364"/>
      <c r="Q226" s="365">
        <f t="shared" si="1"/>
        <v>1950000</v>
      </c>
      <c r="R226" s="366">
        <v>1950000.0</v>
      </c>
      <c r="S226" s="311"/>
      <c r="T226" s="367"/>
      <c r="U226" s="367"/>
      <c r="V226" s="367"/>
      <c r="W226" s="367"/>
      <c r="X226" s="367"/>
      <c r="Y226" s="367"/>
      <c r="Z226" s="367"/>
      <c r="AA226" s="367"/>
      <c r="AB226" s="367"/>
      <c r="AC226" s="367"/>
      <c r="AD226" s="311"/>
      <c r="AE226" s="311"/>
      <c r="AF226" s="311"/>
      <c r="AG226" s="311"/>
      <c r="AH226" s="311"/>
      <c r="AI226" s="311"/>
      <c r="AJ226" s="311"/>
      <c r="AK226" s="311"/>
      <c r="AL226" s="311"/>
    </row>
    <row r="227">
      <c r="A227" s="311"/>
      <c r="B227" s="342">
        <v>211.0</v>
      </c>
      <c r="C227" s="343" t="s">
        <v>2916</v>
      </c>
      <c r="D227" s="344" t="s">
        <v>2484</v>
      </c>
      <c r="E227" s="343" t="s">
        <v>87</v>
      </c>
      <c r="F227" s="343" t="s">
        <v>351</v>
      </c>
      <c r="G227" s="343" t="s">
        <v>2483</v>
      </c>
      <c r="H227" s="343" t="s">
        <v>1258</v>
      </c>
      <c r="I227" s="343">
        <v>1.53239</v>
      </c>
      <c r="J227" s="348">
        <v>4.964943600000001</v>
      </c>
      <c r="K227" s="349">
        <v>1.0</v>
      </c>
      <c r="L227" s="370">
        <v>0.0</v>
      </c>
      <c r="M227" s="351">
        <v>1300000.0</v>
      </c>
      <c r="N227" s="352"/>
      <c r="O227" s="352"/>
      <c r="P227" s="352"/>
      <c r="Q227" s="353">
        <f t="shared" si="1"/>
        <v>1300000</v>
      </c>
      <c r="R227" s="354">
        <v>1300000.0</v>
      </c>
      <c r="S227" s="311"/>
      <c r="T227" s="355"/>
      <c r="U227" s="355"/>
      <c r="V227" s="355"/>
      <c r="W227" s="355"/>
      <c r="X227" s="355"/>
      <c r="Y227" s="355"/>
      <c r="Z227" s="355"/>
      <c r="AA227" s="355"/>
      <c r="AB227" s="355"/>
      <c r="AC227" s="355"/>
      <c r="AD227" s="311"/>
      <c r="AE227" s="311"/>
      <c r="AF227" s="311"/>
      <c r="AG227" s="311"/>
      <c r="AH227" s="311"/>
      <c r="AI227" s="311"/>
      <c r="AJ227" s="311"/>
      <c r="AK227" s="311"/>
      <c r="AL227" s="311"/>
    </row>
    <row r="228">
      <c r="A228" s="311"/>
      <c r="B228" s="356">
        <v>212.0</v>
      </c>
      <c r="C228" s="357" t="s">
        <v>2916</v>
      </c>
      <c r="D228" s="358" t="s">
        <v>2436</v>
      </c>
      <c r="E228" s="357" t="s">
        <v>87</v>
      </c>
      <c r="F228" s="357" t="s">
        <v>351</v>
      </c>
      <c r="G228" s="357" t="s">
        <v>2435</v>
      </c>
      <c r="H228" s="357" t="s">
        <v>1258</v>
      </c>
      <c r="I228" s="357">
        <v>2.48</v>
      </c>
      <c r="J228" s="360">
        <v>8.0352</v>
      </c>
      <c r="K228" s="361">
        <v>1.0</v>
      </c>
      <c r="L228" s="362">
        <v>0.0</v>
      </c>
      <c r="M228" s="363">
        <v>1300000.0</v>
      </c>
      <c r="N228" s="364"/>
      <c r="O228" s="364"/>
      <c r="P228" s="364"/>
      <c r="Q228" s="365">
        <f t="shared" si="1"/>
        <v>1300000</v>
      </c>
      <c r="R228" s="366">
        <v>1300000.0</v>
      </c>
      <c r="S228" s="311"/>
      <c r="T228" s="367"/>
      <c r="U228" s="367"/>
      <c r="V228" s="367"/>
      <c r="W228" s="367"/>
      <c r="X228" s="367"/>
      <c r="Y228" s="367"/>
      <c r="Z228" s="367"/>
      <c r="AA228" s="367"/>
      <c r="AB228" s="367"/>
      <c r="AC228" s="367"/>
      <c r="AD228" s="311"/>
      <c r="AE228" s="311"/>
      <c r="AF228" s="311"/>
      <c r="AG228" s="311"/>
      <c r="AH228" s="311"/>
      <c r="AI228" s="311"/>
      <c r="AJ228" s="311"/>
      <c r="AK228" s="311"/>
      <c r="AL228" s="311"/>
    </row>
    <row r="229">
      <c r="A229" s="311"/>
      <c r="B229" s="342">
        <v>213.0</v>
      </c>
      <c r="C229" s="343" t="s">
        <v>2916</v>
      </c>
      <c r="D229" s="344" t="s">
        <v>738</v>
      </c>
      <c r="E229" s="343" t="s">
        <v>116</v>
      </c>
      <c r="F229" s="343" t="s">
        <v>351</v>
      </c>
      <c r="G229" s="343" t="s">
        <v>737</v>
      </c>
      <c r="H229" s="343" t="s">
        <v>461</v>
      </c>
      <c r="I229" s="343">
        <v>8.02</v>
      </c>
      <c r="J229" s="348">
        <v>25.9848</v>
      </c>
      <c r="K229" s="349">
        <v>1.0</v>
      </c>
      <c r="L229" s="370">
        <v>0.0</v>
      </c>
      <c r="M229" s="351">
        <v>2319819.0</v>
      </c>
      <c r="N229" s="352"/>
      <c r="O229" s="352"/>
      <c r="P229" s="352"/>
      <c r="Q229" s="353">
        <f t="shared" si="1"/>
        <v>2319819</v>
      </c>
      <c r="R229" s="354">
        <v>2319819.0</v>
      </c>
      <c r="S229" s="311"/>
      <c r="T229" s="355"/>
      <c r="U229" s="355"/>
      <c r="V229" s="355"/>
      <c r="W229" s="355"/>
      <c r="X229" s="355"/>
      <c r="Y229" s="355"/>
      <c r="Z229" s="355"/>
      <c r="AA229" s="355"/>
      <c r="AB229" s="355"/>
      <c r="AC229" s="355"/>
      <c r="AD229" s="311"/>
      <c r="AE229" s="311"/>
      <c r="AF229" s="311"/>
      <c r="AG229" s="311"/>
      <c r="AH229" s="311"/>
      <c r="AI229" s="311"/>
      <c r="AJ229" s="311"/>
      <c r="AK229" s="311"/>
      <c r="AL229" s="311"/>
    </row>
    <row r="230">
      <c r="A230" s="311"/>
      <c r="B230" s="356">
        <v>214.0</v>
      </c>
      <c r="C230" s="357" t="s">
        <v>2916</v>
      </c>
      <c r="D230" s="358" t="s">
        <v>735</v>
      </c>
      <c r="E230" s="357" t="s">
        <v>116</v>
      </c>
      <c r="F230" s="357" t="s">
        <v>351</v>
      </c>
      <c r="G230" s="357" t="s">
        <v>734</v>
      </c>
      <c r="H230" s="357" t="s">
        <v>461</v>
      </c>
      <c r="I230" s="357">
        <v>0.85283</v>
      </c>
      <c r="J230" s="360">
        <v>2.7631691999999997</v>
      </c>
      <c r="K230" s="361">
        <v>1.0</v>
      </c>
      <c r="L230" s="362">
        <v>0.0</v>
      </c>
      <c r="M230" s="363">
        <v>2319819.0</v>
      </c>
      <c r="N230" s="364"/>
      <c r="O230" s="364"/>
      <c r="P230" s="364"/>
      <c r="Q230" s="365">
        <f t="shared" si="1"/>
        <v>2319819</v>
      </c>
      <c r="R230" s="366">
        <v>2319819.0</v>
      </c>
      <c r="S230" s="311"/>
      <c r="T230" s="367"/>
      <c r="U230" s="367"/>
      <c r="V230" s="367"/>
      <c r="W230" s="367"/>
      <c r="X230" s="367"/>
      <c r="Y230" s="367"/>
      <c r="Z230" s="367"/>
      <c r="AA230" s="367"/>
      <c r="AB230" s="367"/>
      <c r="AC230" s="367"/>
      <c r="AD230" s="311"/>
      <c r="AE230" s="311"/>
      <c r="AF230" s="311"/>
      <c r="AG230" s="311"/>
      <c r="AH230" s="311"/>
      <c r="AI230" s="311"/>
      <c r="AJ230" s="311"/>
      <c r="AK230" s="311"/>
      <c r="AL230" s="311"/>
    </row>
    <row r="231">
      <c r="A231" s="311"/>
      <c r="B231" s="342">
        <v>215.0</v>
      </c>
      <c r="C231" s="343" t="s">
        <v>2916</v>
      </c>
      <c r="D231" s="344" t="s">
        <v>2806</v>
      </c>
      <c r="E231" s="343" t="s">
        <v>92</v>
      </c>
      <c r="F231" s="343" t="s">
        <v>351</v>
      </c>
      <c r="G231" s="343" t="s">
        <v>2805</v>
      </c>
      <c r="H231" s="343" t="s">
        <v>461</v>
      </c>
      <c r="I231" s="343">
        <v>17.38</v>
      </c>
      <c r="J231" s="348">
        <v>56.3112</v>
      </c>
      <c r="K231" s="349">
        <v>1.0</v>
      </c>
      <c r="L231" s="370">
        <v>0.0</v>
      </c>
      <c r="M231" s="351">
        <v>2319819.0</v>
      </c>
      <c r="N231" s="352"/>
      <c r="O231" s="352"/>
      <c r="P231" s="352"/>
      <c r="Q231" s="353">
        <f t="shared" si="1"/>
        <v>2319819</v>
      </c>
      <c r="R231" s="354">
        <v>2319819.0</v>
      </c>
      <c r="S231" s="311"/>
      <c r="T231" s="355"/>
      <c r="U231" s="355"/>
      <c r="V231" s="355"/>
      <c r="W231" s="355"/>
      <c r="X231" s="355"/>
      <c r="Y231" s="355"/>
      <c r="Z231" s="355"/>
      <c r="AA231" s="355"/>
      <c r="AB231" s="355"/>
      <c r="AC231" s="355"/>
      <c r="AD231" s="311"/>
      <c r="AE231" s="311"/>
      <c r="AF231" s="311"/>
      <c r="AG231" s="311"/>
      <c r="AH231" s="311"/>
      <c r="AI231" s="311"/>
      <c r="AJ231" s="311"/>
      <c r="AK231" s="311"/>
      <c r="AL231" s="311"/>
    </row>
    <row r="232">
      <c r="A232" s="311"/>
      <c r="B232" s="356">
        <v>216.0</v>
      </c>
      <c r="C232" s="357" t="s">
        <v>2916</v>
      </c>
      <c r="D232" s="358" t="s">
        <v>1410</v>
      </c>
      <c r="E232" s="357" t="s">
        <v>346</v>
      </c>
      <c r="F232" s="357" t="s">
        <v>351</v>
      </c>
      <c r="G232" s="357" t="s">
        <v>1409</v>
      </c>
      <c r="H232" s="357" t="s">
        <v>753</v>
      </c>
      <c r="I232" s="357">
        <v>37.92</v>
      </c>
      <c r="J232" s="360">
        <v>122.8608</v>
      </c>
      <c r="K232" s="361">
        <v>1.0</v>
      </c>
      <c r="L232" s="362">
        <v>0.0</v>
      </c>
      <c r="M232" s="363">
        <v>2792792.0</v>
      </c>
      <c r="N232" s="364"/>
      <c r="O232" s="364"/>
      <c r="P232" s="364"/>
      <c r="Q232" s="365">
        <f t="shared" si="1"/>
        <v>2792792</v>
      </c>
      <c r="R232" s="366">
        <v>2792792.0</v>
      </c>
      <c r="S232" s="311"/>
      <c r="T232" s="367"/>
      <c r="U232" s="367"/>
      <c r="V232" s="367"/>
      <c r="W232" s="367"/>
      <c r="X232" s="367"/>
      <c r="Y232" s="367"/>
      <c r="Z232" s="367"/>
      <c r="AA232" s="367"/>
      <c r="AB232" s="367"/>
      <c r="AC232" s="367"/>
      <c r="AD232" s="311"/>
      <c r="AE232" s="311"/>
      <c r="AF232" s="311"/>
      <c r="AG232" s="311"/>
      <c r="AH232" s="311"/>
      <c r="AI232" s="311"/>
      <c r="AJ232" s="311"/>
      <c r="AK232" s="311"/>
      <c r="AL232" s="311"/>
    </row>
    <row r="233">
      <c r="A233" s="311"/>
      <c r="B233" s="342">
        <v>217.0</v>
      </c>
      <c r="C233" s="343" t="s">
        <v>2916</v>
      </c>
      <c r="D233" s="344" t="s">
        <v>2840</v>
      </c>
      <c r="E233" s="343" t="s">
        <v>126</v>
      </c>
      <c r="F233" s="343" t="s">
        <v>351</v>
      </c>
      <c r="G233" s="343" t="s">
        <v>2839</v>
      </c>
      <c r="H233" s="343" t="s">
        <v>461</v>
      </c>
      <c r="I233" s="343">
        <v>19.08</v>
      </c>
      <c r="J233" s="348">
        <v>61.81919999999999</v>
      </c>
      <c r="K233" s="349">
        <v>1.0</v>
      </c>
      <c r="L233" s="370">
        <v>0.0</v>
      </c>
      <c r="M233" s="351">
        <v>2319819.0</v>
      </c>
      <c r="N233" s="352"/>
      <c r="O233" s="352"/>
      <c r="P233" s="352"/>
      <c r="Q233" s="353">
        <f t="shared" si="1"/>
        <v>2319819</v>
      </c>
      <c r="R233" s="354">
        <v>2319819.0</v>
      </c>
      <c r="S233" s="311"/>
      <c r="T233" s="355"/>
      <c r="U233" s="355"/>
      <c r="V233" s="355"/>
      <c r="W233" s="355"/>
      <c r="X233" s="355"/>
      <c r="Y233" s="355"/>
      <c r="Z233" s="355"/>
      <c r="AA233" s="355"/>
      <c r="AB233" s="355"/>
      <c r="AC233" s="355"/>
      <c r="AD233" s="311"/>
      <c r="AE233" s="311"/>
      <c r="AF233" s="311"/>
      <c r="AG233" s="311"/>
      <c r="AH233" s="311"/>
      <c r="AI233" s="311"/>
      <c r="AJ233" s="311"/>
      <c r="AK233" s="311"/>
      <c r="AL233" s="311"/>
    </row>
    <row r="234">
      <c r="A234" s="311"/>
      <c r="B234" s="356">
        <v>218.0</v>
      </c>
      <c r="C234" s="357" t="s">
        <v>2916</v>
      </c>
      <c r="D234" s="358" t="s">
        <v>1513</v>
      </c>
      <c r="E234" s="357" t="s">
        <v>346</v>
      </c>
      <c r="F234" s="357" t="s">
        <v>351</v>
      </c>
      <c r="G234" s="357" t="s">
        <v>1512</v>
      </c>
      <c r="H234" s="357" t="s">
        <v>753</v>
      </c>
      <c r="I234" s="357">
        <v>1.4323</v>
      </c>
      <c r="J234" s="360">
        <v>4.640652</v>
      </c>
      <c r="K234" s="361">
        <v>1.0</v>
      </c>
      <c r="L234" s="362">
        <v>0.0</v>
      </c>
      <c r="M234" s="363">
        <v>2792792.0</v>
      </c>
      <c r="N234" s="364"/>
      <c r="O234" s="364"/>
      <c r="P234" s="364"/>
      <c r="Q234" s="365">
        <f t="shared" si="1"/>
        <v>2792792</v>
      </c>
      <c r="R234" s="366">
        <v>2792792.0</v>
      </c>
      <c r="S234" s="311"/>
      <c r="T234" s="367"/>
      <c r="U234" s="367"/>
      <c r="V234" s="367"/>
      <c r="W234" s="367"/>
      <c r="X234" s="367"/>
      <c r="Y234" s="367"/>
      <c r="Z234" s="367"/>
      <c r="AA234" s="367"/>
      <c r="AB234" s="367"/>
      <c r="AC234" s="367"/>
      <c r="AD234" s="311"/>
      <c r="AE234" s="311"/>
      <c r="AF234" s="311"/>
      <c r="AG234" s="311"/>
      <c r="AH234" s="311"/>
      <c r="AI234" s="311"/>
      <c r="AJ234" s="311"/>
      <c r="AK234" s="311"/>
      <c r="AL234" s="311"/>
    </row>
    <row r="235">
      <c r="A235" s="311"/>
      <c r="B235" s="342">
        <v>219.0</v>
      </c>
      <c r="C235" s="343" t="s">
        <v>2916</v>
      </c>
      <c r="D235" s="344" t="s">
        <v>678</v>
      </c>
      <c r="E235" s="343" t="s">
        <v>92</v>
      </c>
      <c r="F235" s="343" t="s">
        <v>351</v>
      </c>
      <c r="G235" s="343" t="s">
        <v>677</v>
      </c>
      <c r="H235" s="343" t="s">
        <v>461</v>
      </c>
      <c r="I235" s="343">
        <v>36.38</v>
      </c>
      <c r="J235" s="348">
        <v>117.87120000000002</v>
      </c>
      <c r="K235" s="349">
        <v>1.0</v>
      </c>
      <c r="L235" s="370">
        <v>0.0</v>
      </c>
      <c r="M235" s="351">
        <v>2319819.0</v>
      </c>
      <c r="N235" s="352"/>
      <c r="O235" s="352"/>
      <c r="P235" s="352"/>
      <c r="Q235" s="353">
        <f t="shared" si="1"/>
        <v>2319819</v>
      </c>
      <c r="R235" s="354">
        <v>2319819.0</v>
      </c>
      <c r="S235" s="311"/>
      <c r="T235" s="355"/>
      <c r="U235" s="355"/>
      <c r="V235" s="355"/>
      <c r="W235" s="355"/>
      <c r="X235" s="355"/>
      <c r="Y235" s="355"/>
      <c r="Z235" s="355"/>
      <c r="AA235" s="355"/>
      <c r="AB235" s="355"/>
      <c r="AC235" s="355"/>
      <c r="AD235" s="311"/>
      <c r="AE235" s="311"/>
      <c r="AF235" s="311"/>
      <c r="AG235" s="311"/>
      <c r="AH235" s="311"/>
      <c r="AI235" s="311"/>
      <c r="AJ235" s="311"/>
      <c r="AK235" s="311"/>
      <c r="AL235" s="311"/>
    </row>
    <row r="236">
      <c r="A236" s="311"/>
      <c r="B236" s="356">
        <v>220.0</v>
      </c>
      <c r="C236" s="357" t="s">
        <v>2916</v>
      </c>
      <c r="D236" s="358" t="s">
        <v>1858</v>
      </c>
      <c r="E236" s="357" t="s">
        <v>126</v>
      </c>
      <c r="F236" s="357" t="s">
        <v>351</v>
      </c>
      <c r="G236" s="357" t="s">
        <v>1857</v>
      </c>
      <c r="H236" s="357" t="s">
        <v>461</v>
      </c>
      <c r="I236" s="357">
        <v>1.51526</v>
      </c>
      <c r="J236" s="360">
        <v>4.909442400000001</v>
      </c>
      <c r="K236" s="361">
        <v>1.0</v>
      </c>
      <c r="L236" s="362">
        <v>0.0</v>
      </c>
      <c r="M236" s="363">
        <v>2319819.0</v>
      </c>
      <c r="N236" s="364"/>
      <c r="O236" s="364"/>
      <c r="P236" s="364"/>
      <c r="Q236" s="365">
        <f t="shared" si="1"/>
        <v>2319819</v>
      </c>
      <c r="R236" s="366">
        <v>2319819.0</v>
      </c>
      <c r="S236" s="311"/>
      <c r="T236" s="367"/>
      <c r="U236" s="367"/>
      <c r="V236" s="367"/>
      <c r="W236" s="367"/>
      <c r="X236" s="367"/>
      <c r="Y236" s="367"/>
      <c r="Z236" s="367"/>
      <c r="AA236" s="367"/>
      <c r="AB236" s="367"/>
      <c r="AC236" s="367"/>
      <c r="AD236" s="311"/>
      <c r="AE236" s="311"/>
      <c r="AF236" s="311"/>
      <c r="AG236" s="311"/>
      <c r="AH236" s="311"/>
      <c r="AI236" s="311"/>
      <c r="AJ236" s="311"/>
      <c r="AK236" s="311"/>
      <c r="AL236" s="311"/>
    </row>
    <row r="237">
      <c r="A237" s="311"/>
      <c r="B237" s="342">
        <v>221.0</v>
      </c>
      <c r="C237" s="343" t="s">
        <v>2916</v>
      </c>
      <c r="D237" s="344" t="s">
        <v>2016</v>
      </c>
      <c r="E237" s="343" t="s">
        <v>92</v>
      </c>
      <c r="F237" s="343" t="s">
        <v>351</v>
      </c>
      <c r="G237" s="343" t="s">
        <v>2015</v>
      </c>
      <c r="H237" s="343" t="s">
        <v>461</v>
      </c>
      <c r="I237" s="343">
        <v>7.18</v>
      </c>
      <c r="J237" s="348">
        <v>23.2632</v>
      </c>
      <c r="K237" s="349">
        <v>1.0</v>
      </c>
      <c r="L237" s="370">
        <v>0.0</v>
      </c>
      <c r="M237" s="351">
        <v>2319819.0</v>
      </c>
      <c r="N237" s="352"/>
      <c r="O237" s="352"/>
      <c r="P237" s="352"/>
      <c r="Q237" s="353">
        <f t="shared" si="1"/>
        <v>2319819</v>
      </c>
      <c r="R237" s="354">
        <v>2319819.0</v>
      </c>
      <c r="S237" s="311"/>
      <c r="T237" s="355"/>
      <c r="U237" s="355"/>
      <c r="V237" s="355"/>
      <c r="W237" s="355"/>
      <c r="X237" s="355"/>
      <c r="Y237" s="355"/>
      <c r="Z237" s="355"/>
      <c r="AA237" s="355"/>
      <c r="AB237" s="355"/>
      <c r="AC237" s="355"/>
      <c r="AD237" s="311"/>
      <c r="AE237" s="311"/>
      <c r="AF237" s="311"/>
      <c r="AG237" s="311"/>
      <c r="AH237" s="311"/>
      <c r="AI237" s="311"/>
      <c r="AJ237" s="311"/>
      <c r="AK237" s="311"/>
      <c r="AL237" s="311"/>
    </row>
    <row r="238">
      <c r="A238" s="311"/>
      <c r="B238" s="356">
        <v>222.0</v>
      </c>
      <c r="C238" s="357" t="s">
        <v>2916</v>
      </c>
      <c r="D238" s="358" t="s">
        <v>2123</v>
      </c>
      <c r="E238" s="357" t="s">
        <v>126</v>
      </c>
      <c r="F238" s="357" t="s">
        <v>351</v>
      </c>
      <c r="G238" s="357" t="s">
        <v>2122</v>
      </c>
      <c r="H238" s="357" t="s">
        <v>461</v>
      </c>
      <c r="I238" s="357">
        <v>38.28</v>
      </c>
      <c r="J238" s="360">
        <v>124.0272</v>
      </c>
      <c r="K238" s="361">
        <v>1.0</v>
      </c>
      <c r="L238" s="362">
        <v>0.0</v>
      </c>
      <c r="M238" s="363">
        <v>2319819.0</v>
      </c>
      <c r="N238" s="364"/>
      <c r="O238" s="364"/>
      <c r="P238" s="364"/>
      <c r="Q238" s="365">
        <f t="shared" si="1"/>
        <v>2319819</v>
      </c>
      <c r="R238" s="366">
        <v>2319819.0</v>
      </c>
      <c r="S238" s="311"/>
      <c r="T238" s="367"/>
      <c r="U238" s="367"/>
      <c r="V238" s="367"/>
      <c r="W238" s="367"/>
      <c r="X238" s="367"/>
      <c r="Y238" s="367"/>
      <c r="Z238" s="367"/>
      <c r="AA238" s="367"/>
      <c r="AB238" s="367"/>
      <c r="AC238" s="367"/>
      <c r="AD238" s="311"/>
      <c r="AE238" s="311"/>
      <c r="AF238" s="311"/>
      <c r="AG238" s="311"/>
      <c r="AH238" s="311"/>
      <c r="AI238" s="311"/>
      <c r="AJ238" s="311"/>
      <c r="AK238" s="311"/>
      <c r="AL238" s="311"/>
    </row>
    <row r="239">
      <c r="A239" s="311"/>
      <c r="B239" s="342">
        <v>223.0</v>
      </c>
      <c r="C239" s="343" t="s">
        <v>2916</v>
      </c>
      <c r="D239" s="344" t="s">
        <v>1413</v>
      </c>
      <c r="E239" s="343" t="s">
        <v>346</v>
      </c>
      <c r="F239" s="343" t="s">
        <v>351</v>
      </c>
      <c r="G239" s="343" t="s">
        <v>1412</v>
      </c>
      <c r="H239" s="343" t="s">
        <v>753</v>
      </c>
      <c r="I239" s="343">
        <v>1.65765</v>
      </c>
      <c r="J239" s="348">
        <v>5.370786</v>
      </c>
      <c r="K239" s="349">
        <v>1.0</v>
      </c>
      <c r="L239" s="370">
        <v>0.0</v>
      </c>
      <c r="M239" s="351">
        <v>2792792.0</v>
      </c>
      <c r="N239" s="352"/>
      <c r="O239" s="352"/>
      <c r="P239" s="352"/>
      <c r="Q239" s="353">
        <f t="shared" si="1"/>
        <v>2792792</v>
      </c>
      <c r="R239" s="354">
        <v>2792792.0</v>
      </c>
      <c r="S239" s="311"/>
      <c r="T239" s="355"/>
      <c r="U239" s="355"/>
      <c r="V239" s="355"/>
      <c r="W239" s="355"/>
      <c r="X239" s="355"/>
      <c r="Y239" s="355"/>
      <c r="Z239" s="355"/>
      <c r="AA239" s="355"/>
      <c r="AB239" s="355"/>
      <c r="AC239" s="355"/>
      <c r="AD239" s="311"/>
      <c r="AE239" s="311"/>
      <c r="AF239" s="311"/>
      <c r="AG239" s="311"/>
      <c r="AH239" s="311"/>
      <c r="AI239" s="311"/>
      <c r="AJ239" s="311"/>
      <c r="AK239" s="311"/>
      <c r="AL239" s="311"/>
    </row>
    <row r="240">
      <c r="A240" s="311"/>
      <c r="B240" s="356">
        <v>224.0</v>
      </c>
      <c r="C240" s="357" t="s">
        <v>2916</v>
      </c>
      <c r="D240" s="358" t="s">
        <v>2215</v>
      </c>
      <c r="E240" s="357" t="s">
        <v>92</v>
      </c>
      <c r="F240" s="357" t="s">
        <v>351</v>
      </c>
      <c r="G240" s="357" t="s">
        <v>2214</v>
      </c>
      <c r="H240" s="357" t="s">
        <v>461</v>
      </c>
      <c r="I240" s="357">
        <v>1.65765</v>
      </c>
      <c r="J240" s="360">
        <v>5.370786</v>
      </c>
      <c r="K240" s="361">
        <v>1.0</v>
      </c>
      <c r="L240" s="362">
        <v>0.0</v>
      </c>
      <c r="M240" s="363">
        <v>2319819.0</v>
      </c>
      <c r="N240" s="364"/>
      <c r="O240" s="364"/>
      <c r="P240" s="364"/>
      <c r="Q240" s="365">
        <f t="shared" si="1"/>
        <v>2319819</v>
      </c>
      <c r="R240" s="366">
        <v>2319819.0</v>
      </c>
      <c r="S240" s="311"/>
      <c r="T240" s="367"/>
      <c r="U240" s="367"/>
      <c r="V240" s="367"/>
      <c r="W240" s="367"/>
      <c r="X240" s="367"/>
      <c r="Y240" s="367"/>
      <c r="Z240" s="367"/>
      <c r="AA240" s="367"/>
      <c r="AB240" s="367"/>
      <c r="AC240" s="367"/>
      <c r="AD240" s="311"/>
      <c r="AE240" s="311"/>
      <c r="AF240" s="311"/>
      <c r="AG240" s="311"/>
      <c r="AH240" s="311"/>
      <c r="AI240" s="311"/>
      <c r="AJ240" s="311"/>
      <c r="AK240" s="311"/>
      <c r="AL240" s="311"/>
    </row>
    <row r="241">
      <c r="A241" s="311"/>
      <c r="B241" s="342">
        <v>225.0</v>
      </c>
      <c r="C241" s="343" t="s">
        <v>2916</v>
      </c>
      <c r="D241" s="344" t="s">
        <v>2230</v>
      </c>
      <c r="E241" s="343" t="s">
        <v>92</v>
      </c>
      <c r="F241" s="343" t="s">
        <v>351</v>
      </c>
      <c r="G241" s="343" t="s">
        <v>2229</v>
      </c>
      <c r="H241" s="343" t="s">
        <v>461</v>
      </c>
      <c r="I241" s="343">
        <v>0.07164</v>
      </c>
      <c r="J241" s="348">
        <v>0.2321136</v>
      </c>
      <c r="K241" s="349">
        <v>1.0</v>
      </c>
      <c r="L241" s="370">
        <v>0.0</v>
      </c>
      <c r="M241" s="351">
        <v>2319819.0</v>
      </c>
      <c r="N241" s="352"/>
      <c r="O241" s="352"/>
      <c r="P241" s="352"/>
      <c r="Q241" s="353">
        <f t="shared" si="1"/>
        <v>2319819</v>
      </c>
      <c r="R241" s="354">
        <v>2319819.0</v>
      </c>
      <c r="S241" s="311"/>
      <c r="T241" s="355"/>
      <c r="U241" s="355"/>
      <c r="V241" s="355"/>
      <c r="W241" s="355"/>
      <c r="X241" s="355"/>
      <c r="Y241" s="355"/>
      <c r="Z241" s="355"/>
      <c r="AA241" s="355"/>
      <c r="AB241" s="355"/>
      <c r="AC241" s="355"/>
      <c r="AD241" s="311"/>
      <c r="AE241" s="311"/>
      <c r="AF241" s="311"/>
      <c r="AG241" s="311"/>
      <c r="AH241" s="311"/>
      <c r="AI241" s="311"/>
      <c r="AJ241" s="311"/>
      <c r="AK241" s="311"/>
      <c r="AL241" s="311"/>
    </row>
    <row r="242">
      <c r="A242" s="311"/>
      <c r="B242" s="356">
        <v>226.0</v>
      </c>
      <c r="C242" s="357" t="s">
        <v>2916</v>
      </c>
      <c r="D242" s="358" t="s">
        <v>605</v>
      </c>
      <c r="E242" s="357" t="s">
        <v>141</v>
      </c>
      <c r="F242" s="357" t="s">
        <v>351</v>
      </c>
      <c r="G242" s="357" t="s">
        <v>604</v>
      </c>
      <c r="H242" s="357" t="s">
        <v>461</v>
      </c>
      <c r="I242" s="357">
        <v>1.55851</v>
      </c>
      <c r="J242" s="360">
        <v>5.0495724</v>
      </c>
      <c r="K242" s="361">
        <v>1.0</v>
      </c>
      <c r="L242" s="362">
        <v>0.0</v>
      </c>
      <c r="M242" s="363">
        <v>2319819.0</v>
      </c>
      <c r="N242" s="364"/>
      <c r="O242" s="364"/>
      <c r="P242" s="364"/>
      <c r="Q242" s="365">
        <f t="shared" si="1"/>
        <v>2319819</v>
      </c>
      <c r="R242" s="366">
        <v>2319819.0</v>
      </c>
      <c r="S242" s="311"/>
      <c r="T242" s="367"/>
      <c r="U242" s="367"/>
      <c r="V242" s="367"/>
      <c r="W242" s="367"/>
      <c r="X242" s="367"/>
      <c r="Y242" s="367"/>
      <c r="Z242" s="367"/>
      <c r="AA242" s="367"/>
      <c r="AB242" s="367"/>
      <c r="AC242" s="367"/>
      <c r="AD242" s="311"/>
      <c r="AE242" s="311"/>
      <c r="AF242" s="311"/>
      <c r="AG242" s="311"/>
      <c r="AH242" s="311"/>
      <c r="AI242" s="311"/>
      <c r="AJ242" s="311"/>
      <c r="AK242" s="311"/>
      <c r="AL242" s="311"/>
    </row>
    <row r="243">
      <c r="A243" s="311"/>
      <c r="B243" s="342">
        <v>227.0</v>
      </c>
      <c r="C243" s="343" t="s">
        <v>2916</v>
      </c>
      <c r="D243" s="344" t="s">
        <v>445</v>
      </c>
      <c r="E243" s="343" t="s">
        <v>87</v>
      </c>
      <c r="F243" s="343" t="s">
        <v>351</v>
      </c>
      <c r="G243" s="343" t="s">
        <v>444</v>
      </c>
      <c r="H243" s="343" t="s">
        <v>1258</v>
      </c>
      <c r="I243" s="343">
        <v>97.44</v>
      </c>
      <c r="J243" s="348">
        <v>315.7056</v>
      </c>
      <c r="K243" s="349">
        <v>1.0</v>
      </c>
      <c r="L243" s="370">
        <v>0.0</v>
      </c>
      <c r="M243" s="351">
        <v>1300000.0</v>
      </c>
      <c r="N243" s="352"/>
      <c r="O243" s="352"/>
      <c r="P243" s="352"/>
      <c r="Q243" s="353">
        <f t="shared" si="1"/>
        <v>1300000</v>
      </c>
      <c r="R243" s="354">
        <v>1300000.0</v>
      </c>
      <c r="S243" s="311"/>
      <c r="T243" s="355"/>
      <c r="U243" s="355"/>
      <c r="V243" s="355"/>
      <c r="W243" s="355"/>
      <c r="X243" s="355"/>
      <c r="Y243" s="355"/>
      <c r="Z243" s="355"/>
      <c r="AA243" s="355"/>
      <c r="AB243" s="355"/>
      <c r="AC243" s="355"/>
      <c r="AD243" s="311"/>
      <c r="AE243" s="311"/>
      <c r="AF243" s="311"/>
      <c r="AG243" s="311"/>
      <c r="AH243" s="311"/>
      <c r="AI243" s="311"/>
      <c r="AJ243" s="311"/>
      <c r="AK243" s="311"/>
      <c r="AL243" s="311"/>
    </row>
    <row r="244">
      <c r="A244" s="311"/>
      <c r="B244" s="356">
        <v>228.0</v>
      </c>
      <c r="C244" s="357" t="s">
        <v>2924</v>
      </c>
      <c r="D244" s="358" t="s">
        <v>803</v>
      </c>
      <c r="E244" s="357" t="s">
        <v>164</v>
      </c>
      <c r="F244" s="357" t="s">
        <v>351</v>
      </c>
      <c r="G244" s="357" t="s">
        <v>802</v>
      </c>
      <c r="H244" s="357" t="s">
        <v>575</v>
      </c>
      <c r="I244" s="357">
        <v>14.82</v>
      </c>
      <c r="J244" s="360">
        <v>48.0168</v>
      </c>
      <c r="K244" s="361">
        <v>1.0</v>
      </c>
      <c r="L244" s="362">
        <v>0.0</v>
      </c>
      <c r="M244" s="363">
        <v>3671171.0</v>
      </c>
      <c r="N244" s="364"/>
      <c r="O244" s="364"/>
      <c r="P244" s="364"/>
      <c r="Q244" s="365">
        <f t="shared" si="1"/>
        <v>3671171</v>
      </c>
      <c r="R244" s="366">
        <v>3671171.0</v>
      </c>
      <c r="S244" s="311"/>
      <c r="T244" s="367"/>
      <c r="U244" s="367"/>
      <c r="V244" s="367"/>
      <c r="W244" s="367"/>
      <c r="X244" s="367"/>
      <c r="Y244" s="367"/>
      <c r="Z244" s="367"/>
      <c r="AA244" s="367"/>
      <c r="AB244" s="367"/>
      <c r="AC244" s="367"/>
      <c r="AD244" s="311"/>
      <c r="AE244" s="311"/>
      <c r="AF244" s="311"/>
      <c r="AG244" s="311"/>
      <c r="AH244" s="311"/>
      <c r="AI244" s="311"/>
      <c r="AJ244" s="311"/>
      <c r="AK244" s="311"/>
      <c r="AL244" s="311"/>
    </row>
    <row r="245">
      <c r="A245" s="311"/>
      <c r="B245" s="342">
        <v>229.0</v>
      </c>
      <c r="C245" s="343" t="s">
        <v>2924</v>
      </c>
      <c r="D245" s="344" t="s">
        <v>1021</v>
      </c>
      <c r="E245" s="343" t="s">
        <v>346</v>
      </c>
      <c r="F245" s="343" t="s">
        <v>351</v>
      </c>
      <c r="G245" s="343" t="s">
        <v>1020</v>
      </c>
      <c r="H245" s="343" t="s">
        <v>753</v>
      </c>
      <c r="I245" s="343">
        <v>2.75829</v>
      </c>
      <c r="J245" s="348">
        <v>8.9368596</v>
      </c>
      <c r="K245" s="349">
        <v>0.9996</v>
      </c>
      <c r="L245" s="370">
        <v>0.0</v>
      </c>
      <c r="M245" s="351">
        <v>2792792.0</v>
      </c>
      <c r="N245" s="352"/>
      <c r="O245" s="352"/>
      <c r="P245" s="352"/>
      <c r="Q245" s="353">
        <f t="shared" si="1"/>
        <v>2792792</v>
      </c>
      <c r="R245" s="354">
        <v>2792792.0</v>
      </c>
      <c r="S245" s="311"/>
      <c r="T245" s="355"/>
      <c r="U245" s="355"/>
      <c r="V245" s="355"/>
      <c r="W245" s="355"/>
      <c r="X245" s="355"/>
      <c r="Y245" s="355"/>
      <c r="Z245" s="355"/>
      <c r="AA245" s="355"/>
      <c r="AB245" s="355"/>
      <c r="AC245" s="355"/>
      <c r="AD245" s="311"/>
      <c r="AE245" s="311"/>
      <c r="AF245" s="311"/>
      <c r="AG245" s="311"/>
      <c r="AH245" s="311"/>
      <c r="AI245" s="311"/>
      <c r="AJ245" s="311"/>
      <c r="AK245" s="311"/>
      <c r="AL245" s="311"/>
    </row>
    <row r="246">
      <c r="A246" s="311"/>
      <c r="B246" s="356">
        <v>230.0</v>
      </c>
      <c r="C246" s="357" t="s">
        <v>2924</v>
      </c>
      <c r="D246" s="358" t="s">
        <v>341</v>
      </c>
      <c r="E246" s="357" t="s">
        <v>218</v>
      </c>
      <c r="F246" s="357" t="s">
        <v>351</v>
      </c>
      <c r="G246" s="357" t="s">
        <v>340</v>
      </c>
      <c r="H246" s="357" t="s">
        <v>480</v>
      </c>
      <c r="I246" s="357">
        <v>4.16</v>
      </c>
      <c r="J246" s="360">
        <v>13.4784</v>
      </c>
      <c r="K246" s="361">
        <v>1.0</v>
      </c>
      <c r="L246" s="362">
        <v>0.0</v>
      </c>
      <c r="M246" s="363">
        <v>1950000.0</v>
      </c>
      <c r="N246" s="364"/>
      <c r="O246" s="364"/>
      <c r="P246" s="364"/>
      <c r="Q246" s="365">
        <f t="shared" si="1"/>
        <v>1950000</v>
      </c>
      <c r="R246" s="366">
        <v>1950000.0</v>
      </c>
      <c r="S246" s="311"/>
      <c r="T246" s="367"/>
      <c r="U246" s="367"/>
      <c r="V246" s="367"/>
      <c r="W246" s="367"/>
      <c r="X246" s="367"/>
      <c r="Y246" s="367"/>
      <c r="Z246" s="367"/>
      <c r="AA246" s="367"/>
      <c r="AB246" s="367"/>
      <c r="AC246" s="367"/>
      <c r="AD246" s="311"/>
      <c r="AE246" s="311"/>
      <c r="AF246" s="311"/>
      <c r="AG246" s="311"/>
      <c r="AH246" s="311"/>
      <c r="AI246" s="311"/>
      <c r="AJ246" s="311"/>
      <c r="AK246" s="311"/>
      <c r="AL246" s="311"/>
    </row>
    <row r="247">
      <c r="A247" s="311"/>
      <c r="B247" s="342">
        <v>231.0</v>
      </c>
      <c r="C247" s="343" t="s">
        <v>2924</v>
      </c>
      <c r="D247" s="344" t="s">
        <v>1908</v>
      </c>
      <c r="E247" s="343" t="s">
        <v>126</v>
      </c>
      <c r="F247" s="343" t="s">
        <v>351</v>
      </c>
      <c r="G247" s="343" t="s">
        <v>1907</v>
      </c>
      <c r="H247" s="343" t="s">
        <v>461</v>
      </c>
      <c r="I247" s="343">
        <v>1.22168</v>
      </c>
      <c r="J247" s="348">
        <v>3.9582432</v>
      </c>
      <c r="K247" s="349">
        <v>1.0</v>
      </c>
      <c r="L247" s="370">
        <v>0.0</v>
      </c>
      <c r="M247" s="351">
        <v>2319819.0</v>
      </c>
      <c r="N247" s="352"/>
      <c r="O247" s="352"/>
      <c r="P247" s="352"/>
      <c r="Q247" s="353">
        <f t="shared" si="1"/>
        <v>2319819</v>
      </c>
      <c r="R247" s="354">
        <v>2319819.0</v>
      </c>
      <c r="S247" s="311"/>
      <c r="T247" s="355"/>
      <c r="U247" s="355"/>
      <c r="V247" s="355"/>
      <c r="W247" s="355"/>
      <c r="X247" s="355"/>
      <c r="Y247" s="355"/>
      <c r="Z247" s="355"/>
      <c r="AA247" s="355"/>
      <c r="AB247" s="355"/>
      <c r="AC247" s="355"/>
      <c r="AD247" s="311"/>
      <c r="AE247" s="311"/>
      <c r="AF247" s="311"/>
      <c r="AG247" s="311"/>
      <c r="AH247" s="311"/>
      <c r="AI247" s="311"/>
      <c r="AJ247" s="311"/>
      <c r="AK247" s="311"/>
      <c r="AL247" s="311"/>
    </row>
    <row r="248">
      <c r="A248" s="311"/>
      <c r="B248" s="356">
        <v>232.0</v>
      </c>
      <c r="C248" s="357" t="s">
        <v>2924</v>
      </c>
      <c r="D248" s="358" t="s">
        <v>2698</v>
      </c>
      <c r="E248" s="357" t="s">
        <v>87</v>
      </c>
      <c r="F248" s="357" t="s">
        <v>351</v>
      </c>
      <c r="G248" s="357" t="s">
        <v>2697</v>
      </c>
      <c r="H248" s="357" t="s">
        <v>1258</v>
      </c>
      <c r="I248" s="357">
        <v>24.4</v>
      </c>
      <c r="J248" s="360">
        <v>79.05599999999998</v>
      </c>
      <c r="K248" s="361">
        <v>1.0</v>
      </c>
      <c r="L248" s="362">
        <v>0.0</v>
      </c>
      <c r="M248" s="363">
        <v>1300000.0</v>
      </c>
      <c r="N248" s="364"/>
      <c r="O248" s="364"/>
      <c r="P248" s="364"/>
      <c r="Q248" s="365">
        <f t="shared" si="1"/>
        <v>1300000</v>
      </c>
      <c r="R248" s="366">
        <v>1300000.0</v>
      </c>
      <c r="S248" s="311"/>
      <c r="T248" s="367"/>
      <c r="U248" s="367"/>
      <c r="V248" s="367"/>
      <c r="W248" s="367"/>
      <c r="X248" s="367"/>
      <c r="Y248" s="367"/>
      <c r="Z248" s="367"/>
      <c r="AA248" s="367"/>
      <c r="AB248" s="367"/>
      <c r="AC248" s="367"/>
      <c r="AD248" s="311"/>
      <c r="AE248" s="311"/>
      <c r="AF248" s="311"/>
      <c r="AG248" s="311"/>
      <c r="AH248" s="311"/>
      <c r="AI248" s="311"/>
      <c r="AJ248" s="311"/>
      <c r="AK248" s="311"/>
      <c r="AL248" s="311"/>
    </row>
    <row r="249">
      <c r="A249" s="311"/>
      <c r="B249" s="342">
        <v>233.0</v>
      </c>
      <c r="C249" s="343" t="s">
        <v>2924</v>
      </c>
      <c r="D249" s="344" t="s">
        <v>1303</v>
      </c>
      <c r="E249" s="343" t="s">
        <v>346</v>
      </c>
      <c r="F249" s="343" t="s">
        <v>351</v>
      </c>
      <c r="G249" s="343" t="s">
        <v>1302</v>
      </c>
      <c r="H249" s="343" t="s">
        <v>753</v>
      </c>
      <c r="I249" s="343">
        <v>42.76000000000001</v>
      </c>
      <c r="J249" s="348">
        <v>138.54240000000004</v>
      </c>
      <c r="K249" s="349">
        <v>0.9999</v>
      </c>
      <c r="L249" s="370">
        <v>0.0</v>
      </c>
      <c r="M249" s="351">
        <v>2792792.0</v>
      </c>
      <c r="N249" s="352"/>
      <c r="O249" s="352"/>
      <c r="P249" s="352"/>
      <c r="Q249" s="353">
        <f t="shared" si="1"/>
        <v>2792792</v>
      </c>
      <c r="R249" s="354">
        <v>2792792.0</v>
      </c>
      <c r="S249" s="311"/>
      <c r="T249" s="355"/>
      <c r="U249" s="355"/>
      <c r="V249" s="355"/>
      <c r="W249" s="355"/>
      <c r="X249" s="355"/>
      <c r="Y249" s="355"/>
      <c r="Z249" s="355"/>
      <c r="AA249" s="355"/>
      <c r="AB249" s="355"/>
      <c r="AC249" s="355"/>
      <c r="AD249" s="311"/>
      <c r="AE249" s="311"/>
      <c r="AF249" s="311"/>
      <c r="AG249" s="311"/>
      <c r="AH249" s="311"/>
      <c r="AI249" s="311"/>
      <c r="AJ249" s="311"/>
      <c r="AK249" s="311"/>
      <c r="AL249" s="311"/>
    </row>
    <row r="250">
      <c r="A250" s="311"/>
      <c r="B250" s="356">
        <v>234.0</v>
      </c>
      <c r="C250" s="357" t="s">
        <v>2924</v>
      </c>
      <c r="D250" s="358" t="s">
        <v>2736</v>
      </c>
      <c r="E250" s="357" t="s">
        <v>106</v>
      </c>
      <c r="F250" s="357" t="s">
        <v>351</v>
      </c>
      <c r="G250" s="357" t="s">
        <v>2735</v>
      </c>
      <c r="H250" s="357" t="s">
        <v>461</v>
      </c>
      <c r="I250" s="357">
        <v>3.76</v>
      </c>
      <c r="J250" s="360">
        <v>12.1824</v>
      </c>
      <c r="K250" s="361">
        <v>1.0</v>
      </c>
      <c r="L250" s="362">
        <v>0.0</v>
      </c>
      <c r="M250" s="363">
        <v>2319819.0</v>
      </c>
      <c r="N250" s="364"/>
      <c r="O250" s="364"/>
      <c r="P250" s="364"/>
      <c r="Q250" s="365">
        <f t="shared" si="1"/>
        <v>2319819</v>
      </c>
      <c r="R250" s="366">
        <v>2319819.0</v>
      </c>
      <c r="S250" s="311"/>
      <c r="T250" s="367"/>
      <c r="U250" s="367"/>
      <c r="V250" s="367"/>
      <c r="W250" s="367"/>
      <c r="X250" s="367"/>
      <c r="Y250" s="367"/>
      <c r="Z250" s="367"/>
      <c r="AA250" s="367"/>
      <c r="AB250" s="367"/>
      <c r="AC250" s="367"/>
      <c r="AD250" s="311"/>
      <c r="AE250" s="311"/>
      <c r="AF250" s="311"/>
      <c r="AG250" s="311"/>
      <c r="AH250" s="311"/>
      <c r="AI250" s="311"/>
      <c r="AJ250" s="311"/>
      <c r="AK250" s="311"/>
      <c r="AL250" s="311"/>
    </row>
    <row r="251">
      <c r="A251" s="311"/>
      <c r="B251" s="342">
        <v>235.0</v>
      </c>
      <c r="C251" s="343" t="s">
        <v>2924</v>
      </c>
      <c r="D251" s="344" t="s">
        <v>650</v>
      </c>
      <c r="E251" s="343" t="s">
        <v>116</v>
      </c>
      <c r="F251" s="343" t="s">
        <v>351</v>
      </c>
      <c r="G251" s="343" t="s">
        <v>649</v>
      </c>
      <c r="H251" s="343" t="s">
        <v>461</v>
      </c>
      <c r="I251" s="343">
        <v>28.51</v>
      </c>
      <c r="J251" s="348">
        <v>92.3724</v>
      </c>
      <c r="K251" s="349">
        <v>1.0</v>
      </c>
      <c r="L251" s="370">
        <v>0.0</v>
      </c>
      <c r="M251" s="351">
        <v>2319819.0</v>
      </c>
      <c r="N251" s="352"/>
      <c r="O251" s="352"/>
      <c r="P251" s="352"/>
      <c r="Q251" s="353">
        <f t="shared" si="1"/>
        <v>2319819</v>
      </c>
      <c r="R251" s="354">
        <v>2319819.0</v>
      </c>
      <c r="S251" s="311"/>
      <c r="T251" s="355"/>
      <c r="U251" s="355"/>
      <c r="V251" s="355"/>
      <c r="W251" s="355"/>
      <c r="X251" s="355"/>
      <c r="Y251" s="355"/>
      <c r="Z251" s="355"/>
      <c r="AA251" s="355"/>
      <c r="AB251" s="355"/>
      <c r="AC251" s="355"/>
      <c r="AD251" s="311"/>
      <c r="AE251" s="311"/>
      <c r="AF251" s="311"/>
      <c r="AG251" s="311"/>
      <c r="AH251" s="311"/>
      <c r="AI251" s="311"/>
      <c r="AJ251" s="311"/>
      <c r="AK251" s="311"/>
      <c r="AL251" s="311"/>
    </row>
    <row r="252">
      <c r="A252" s="311"/>
      <c r="B252" s="356">
        <v>236.0</v>
      </c>
      <c r="C252" s="357" t="s">
        <v>2924</v>
      </c>
      <c r="D252" s="358" t="s">
        <v>1817</v>
      </c>
      <c r="E252" s="357" t="s">
        <v>87</v>
      </c>
      <c r="F252" s="357" t="s">
        <v>351</v>
      </c>
      <c r="G252" s="357" t="s">
        <v>1816</v>
      </c>
      <c r="H252" s="357" t="s">
        <v>1258</v>
      </c>
      <c r="I252" s="357">
        <v>30.82</v>
      </c>
      <c r="J252" s="360">
        <v>99.8568</v>
      </c>
      <c r="K252" s="361">
        <v>1.0</v>
      </c>
      <c r="L252" s="362">
        <v>0.0</v>
      </c>
      <c r="M252" s="363">
        <v>1300000.0</v>
      </c>
      <c r="N252" s="364"/>
      <c r="O252" s="364"/>
      <c r="P252" s="364"/>
      <c r="Q252" s="365">
        <f t="shared" si="1"/>
        <v>1300000</v>
      </c>
      <c r="R252" s="366">
        <v>1300000.0</v>
      </c>
      <c r="S252" s="311"/>
      <c r="T252" s="367"/>
      <c r="U252" s="367"/>
      <c r="V252" s="367"/>
      <c r="W252" s="367"/>
      <c r="X252" s="367"/>
      <c r="Y252" s="367"/>
      <c r="Z252" s="367"/>
      <c r="AA252" s="367"/>
      <c r="AB252" s="367"/>
      <c r="AC252" s="367"/>
      <c r="AD252" s="311"/>
      <c r="AE252" s="311"/>
      <c r="AF252" s="311"/>
      <c r="AG252" s="311"/>
      <c r="AH252" s="311"/>
      <c r="AI252" s="311"/>
      <c r="AJ252" s="311"/>
      <c r="AK252" s="311"/>
      <c r="AL252" s="311"/>
    </row>
    <row r="253">
      <c r="A253" s="311"/>
      <c r="B253" s="342">
        <v>237.0</v>
      </c>
      <c r="C253" s="343" t="s">
        <v>2924</v>
      </c>
      <c r="D253" s="344" t="s">
        <v>1974</v>
      </c>
      <c r="E253" s="343" t="s">
        <v>87</v>
      </c>
      <c r="F253" s="343" t="s">
        <v>351</v>
      </c>
      <c r="G253" s="343" t="s">
        <v>1973</v>
      </c>
      <c r="H253" s="343" t="s">
        <v>1258</v>
      </c>
      <c r="I253" s="343">
        <v>27.42</v>
      </c>
      <c r="J253" s="348">
        <v>88.8408</v>
      </c>
      <c r="K253" s="349">
        <v>1.0</v>
      </c>
      <c r="L253" s="370">
        <v>0.0</v>
      </c>
      <c r="M253" s="351">
        <v>1300000.0</v>
      </c>
      <c r="N253" s="352"/>
      <c r="O253" s="352"/>
      <c r="P253" s="352"/>
      <c r="Q253" s="353">
        <f t="shared" si="1"/>
        <v>1300000</v>
      </c>
      <c r="R253" s="354">
        <v>1300000.0</v>
      </c>
      <c r="S253" s="311"/>
      <c r="T253" s="355"/>
      <c r="U253" s="355"/>
      <c r="V253" s="355"/>
      <c r="W253" s="355"/>
      <c r="X253" s="355"/>
      <c r="Y253" s="355"/>
      <c r="Z253" s="355"/>
      <c r="AA253" s="355"/>
      <c r="AB253" s="355"/>
      <c r="AC253" s="355"/>
      <c r="AD253" s="311"/>
      <c r="AE253" s="311"/>
      <c r="AF253" s="311"/>
      <c r="AG253" s="311"/>
      <c r="AH253" s="311"/>
      <c r="AI253" s="311"/>
      <c r="AJ253" s="311"/>
      <c r="AK253" s="311"/>
      <c r="AL253" s="311"/>
    </row>
    <row r="254">
      <c r="A254" s="311"/>
      <c r="B254" s="356">
        <v>238.0</v>
      </c>
      <c r="C254" s="357" t="s">
        <v>2924</v>
      </c>
      <c r="D254" s="358" t="s">
        <v>1970</v>
      </c>
      <c r="E254" s="357" t="s">
        <v>87</v>
      </c>
      <c r="F254" s="357" t="s">
        <v>351</v>
      </c>
      <c r="G254" s="357" t="s">
        <v>1969</v>
      </c>
      <c r="H254" s="357" t="s">
        <v>1258</v>
      </c>
      <c r="I254" s="357">
        <v>0.02471</v>
      </c>
      <c r="J254" s="360">
        <v>0.0800604</v>
      </c>
      <c r="K254" s="361">
        <v>1.0</v>
      </c>
      <c r="L254" s="362">
        <v>0.0</v>
      </c>
      <c r="M254" s="363">
        <v>1300000.0</v>
      </c>
      <c r="N254" s="364"/>
      <c r="O254" s="364"/>
      <c r="P254" s="364"/>
      <c r="Q254" s="365">
        <f t="shared" si="1"/>
        <v>1300000</v>
      </c>
      <c r="R254" s="366">
        <v>1300000.0</v>
      </c>
      <c r="S254" s="311"/>
      <c r="T254" s="367"/>
      <c r="U254" s="367"/>
      <c r="V254" s="367"/>
      <c r="W254" s="367"/>
      <c r="X254" s="367"/>
      <c r="Y254" s="367"/>
      <c r="Z254" s="367"/>
      <c r="AA254" s="367"/>
      <c r="AB254" s="367"/>
      <c r="AC254" s="367"/>
      <c r="AD254" s="311"/>
      <c r="AE254" s="311"/>
      <c r="AF254" s="311"/>
      <c r="AG254" s="311"/>
      <c r="AH254" s="311"/>
      <c r="AI254" s="311"/>
      <c r="AJ254" s="311"/>
      <c r="AK254" s="311"/>
      <c r="AL254" s="311"/>
    </row>
    <row r="255">
      <c r="A255" s="311"/>
      <c r="B255" s="342">
        <v>239.0</v>
      </c>
      <c r="C255" s="343" t="s">
        <v>2924</v>
      </c>
      <c r="D255" s="344" t="s">
        <v>2030</v>
      </c>
      <c r="E255" s="343" t="s">
        <v>92</v>
      </c>
      <c r="F255" s="343" t="s">
        <v>351</v>
      </c>
      <c r="G255" s="343" t="s">
        <v>2029</v>
      </c>
      <c r="H255" s="343" t="s">
        <v>461</v>
      </c>
      <c r="I255" s="343">
        <v>6.42</v>
      </c>
      <c r="J255" s="348">
        <v>20.8008</v>
      </c>
      <c r="K255" s="349">
        <v>1.0</v>
      </c>
      <c r="L255" s="370">
        <v>0.0</v>
      </c>
      <c r="M255" s="351">
        <v>2319819.0</v>
      </c>
      <c r="N255" s="352"/>
      <c r="O255" s="352"/>
      <c r="P255" s="352"/>
      <c r="Q255" s="353">
        <f t="shared" si="1"/>
        <v>2319819</v>
      </c>
      <c r="R255" s="354">
        <v>2319819.0</v>
      </c>
      <c r="S255" s="311"/>
      <c r="T255" s="355"/>
      <c r="U255" s="355"/>
      <c r="V255" s="355"/>
      <c r="W255" s="355"/>
      <c r="X255" s="355"/>
      <c r="Y255" s="355"/>
      <c r="Z255" s="355"/>
      <c r="AA255" s="355"/>
      <c r="AB255" s="355"/>
      <c r="AC255" s="355"/>
      <c r="AD255" s="311"/>
      <c r="AE255" s="311"/>
      <c r="AF255" s="311"/>
      <c r="AG255" s="311"/>
      <c r="AH255" s="311"/>
      <c r="AI255" s="311"/>
      <c r="AJ255" s="311"/>
      <c r="AK255" s="311"/>
      <c r="AL255" s="311"/>
    </row>
    <row r="256">
      <c r="A256" s="311"/>
      <c r="B256" s="356">
        <v>240.0</v>
      </c>
      <c r="C256" s="357" t="s">
        <v>2924</v>
      </c>
      <c r="D256" s="358" t="s">
        <v>2189</v>
      </c>
      <c r="E256" s="357" t="s">
        <v>87</v>
      </c>
      <c r="F256" s="357" t="s">
        <v>351</v>
      </c>
      <c r="G256" s="357" t="s">
        <v>2188</v>
      </c>
      <c r="H256" s="357" t="s">
        <v>1258</v>
      </c>
      <c r="I256" s="357">
        <v>2.37019</v>
      </c>
      <c r="J256" s="360">
        <v>7.6794156</v>
      </c>
      <c r="K256" s="361">
        <v>1.0</v>
      </c>
      <c r="L256" s="362">
        <v>0.0</v>
      </c>
      <c r="M256" s="363">
        <v>1300000.0</v>
      </c>
      <c r="N256" s="364"/>
      <c r="O256" s="364"/>
      <c r="P256" s="364"/>
      <c r="Q256" s="365">
        <f t="shared" si="1"/>
        <v>1300000</v>
      </c>
      <c r="R256" s="366">
        <v>1300000.0</v>
      </c>
      <c r="S256" s="311"/>
      <c r="T256" s="367"/>
      <c r="U256" s="367"/>
      <c r="V256" s="367"/>
      <c r="W256" s="367"/>
      <c r="X256" s="367"/>
      <c r="Y256" s="367"/>
      <c r="Z256" s="367"/>
      <c r="AA256" s="367"/>
      <c r="AB256" s="367"/>
      <c r="AC256" s="367"/>
      <c r="AD256" s="311"/>
      <c r="AE256" s="311"/>
      <c r="AF256" s="311"/>
      <c r="AG256" s="311"/>
      <c r="AH256" s="311"/>
      <c r="AI256" s="311"/>
      <c r="AJ256" s="311"/>
      <c r="AK256" s="311"/>
      <c r="AL256" s="311"/>
    </row>
    <row r="257">
      <c r="A257" s="311"/>
      <c r="B257" s="342">
        <v>241.0</v>
      </c>
      <c r="C257" s="343" t="s">
        <v>2924</v>
      </c>
      <c r="D257" s="344" t="s">
        <v>564</v>
      </c>
      <c r="E257" s="343" t="s">
        <v>141</v>
      </c>
      <c r="F257" s="343" t="s">
        <v>351</v>
      </c>
      <c r="G257" s="343" t="s">
        <v>563</v>
      </c>
      <c r="H257" s="343" t="s">
        <v>2930</v>
      </c>
      <c r="I257" s="343">
        <v>1.15152</v>
      </c>
      <c r="J257" s="348">
        <v>3.7309248000000004</v>
      </c>
      <c r="K257" s="349">
        <v>1.0</v>
      </c>
      <c r="L257" s="370">
        <v>0.0</v>
      </c>
      <c r="M257" s="351">
        <v>2319819.0</v>
      </c>
      <c r="N257" s="352"/>
      <c r="O257" s="352"/>
      <c r="P257" s="352"/>
      <c r="Q257" s="353">
        <f t="shared" si="1"/>
        <v>2319819</v>
      </c>
      <c r="R257" s="354">
        <v>2319819.0</v>
      </c>
      <c r="S257" s="311"/>
      <c r="T257" s="355"/>
      <c r="U257" s="355"/>
      <c r="V257" s="355"/>
      <c r="W257" s="355"/>
      <c r="X257" s="355"/>
      <c r="Y257" s="355"/>
      <c r="Z257" s="355"/>
      <c r="AA257" s="355"/>
      <c r="AB257" s="355"/>
      <c r="AC257" s="355"/>
      <c r="AD257" s="311"/>
      <c r="AE257" s="311"/>
      <c r="AF257" s="311"/>
      <c r="AG257" s="311"/>
      <c r="AH257" s="311"/>
      <c r="AI257" s="311"/>
      <c r="AJ257" s="311"/>
      <c r="AK257" s="311"/>
      <c r="AL257" s="311"/>
    </row>
    <row r="258">
      <c r="A258" s="311"/>
      <c r="B258" s="356">
        <v>242.0</v>
      </c>
      <c r="C258" s="357" t="s">
        <v>2924</v>
      </c>
      <c r="D258" s="358" t="s">
        <v>2374</v>
      </c>
      <c r="E258" s="357" t="s">
        <v>92</v>
      </c>
      <c r="F258" s="357" t="s">
        <v>351</v>
      </c>
      <c r="G258" s="357" t="s">
        <v>2373</v>
      </c>
      <c r="H258" s="357" t="s">
        <v>461</v>
      </c>
      <c r="I258" s="357">
        <v>1.68757</v>
      </c>
      <c r="J258" s="360">
        <v>5.4677268</v>
      </c>
      <c r="K258" s="361">
        <v>1.0</v>
      </c>
      <c r="L258" s="362">
        <v>0.0</v>
      </c>
      <c r="M258" s="363">
        <v>2319819.0</v>
      </c>
      <c r="N258" s="364"/>
      <c r="O258" s="364"/>
      <c r="P258" s="364"/>
      <c r="Q258" s="365">
        <f t="shared" si="1"/>
        <v>2319819</v>
      </c>
      <c r="R258" s="366">
        <v>2319819.0</v>
      </c>
      <c r="S258" s="311"/>
      <c r="T258" s="367"/>
      <c r="U258" s="367"/>
      <c r="V258" s="367"/>
      <c r="W258" s="367"/>
      <c r="X258" s="367"/>
      <c r="Y258" s="367"/>
      <c r="Z258" s="367"/>
      <c r="AA258" s="367"/>
      <c r="AB258" s="367"/>
      <c r="AC258" s="367"/>
      <c r="AD258" s="311"/>
      <c r="AE258" s="311"/>
      <c r="AF258" s="311"/>
      <c r="AG258" s="311"/>
      <c r="AH258" s="311"/>
      <c r="AI258" s="311"/>
      <c r="AJ258" s="311"/>
      <c r="AK258" s="311"/>
      <c r="AL258" s="311"/>
    </row>
    <row r="259">
      <c r="A259" s="311"/>
      <c r="B259" s="342">
        <v>243.0</v>
      </c>
      <c r="C259" s="343" t="s">
        <v>2924</v>
      </c>
      <c r="D259" s="344" t="s">
        <v>2276</v>
      </c>
      <c r="E259" s="343" t="s">
        <v>92</v>
      </c>
      <c r="F259" s="343" t="s">
        <v>351</v>
      </c>
      <c r="G259" s="343" t="s">
        <v>2275</v>
      </c>
      <c r="H259" s="343" t="s">
        <v>461</v>
      </c>
      <c r="I259" s="343">
        <v>0.0153</v>
      </c>
      <c r="J259" s="348">
        <v>0.049572</v>
      </c>
      <c r="K259" s="349">
        <v>1.0</v>
      </c>
      <c r="L259" s="370">
        <v>0.0</v>
      </c>
      <c r="M259" s="351">
        <v>2319819.0</v>
      </c>
      <c r="N259" s="352"/>
      <c r="O259" s="352"/>
      <c r="P259" s="352"/>
      <c r="Q259" s="353">
        <f t="shared" si="1"/>
        <v>2319819</v>
      </c>
      <c r="R259" s="354">
        <v>2319819.0</v>
      </c>
      <c r="S259" s="311"/>
      <c r="T259" s="355"/>
      <c r="U259" s="355"/>
      <c r="V259" s="355"/>
      <c r="W259" s="355"/>
      <c r="X259" s="355"/>
      <c r="Y259" s="355"/>
      <c r="Z259" s="355"/>
      <c r="AA259" s="355"/>
      <c r="AB259" s="355"/>
      <c r="AC259" s="355"/>
      <c r="AD259" s="311"/>
      <c r="AE259" s="311"/>
      <c r="AF259" s="311"/>
      <c r="AG259" s="311"/>
      <c r="AH259" s="311"/>
      <c r="AI259" s="311"/>
      <c r="AJ259" s="311"/>
      <c r="AK259" s="311"/>
      <c r="AL259" s="311"/>
    </row>
    <row r="260">
      <c r="A260" s="311"/>
      <c r="B260" s="356">
        <v>244.0</v>
      </c>
      <c r="C260" s="357" t="s">
        <v>2924</v>
      </c>
      <c r="D260" s="358" t="s">
        <v>460</v>
      </c>
      <c r="E260" s="357" t="s">
        <v>92</v>
      </c>
      <c r="F260" s="357" t="s">
        <v>351</v>
      </c>
      <c r="G260" s="357" t="s">
        <v>459</v>
      </c>
      <c r="H260" s="357" t="s">
        <v>461</v>
      </c>
      <c r="I260" s="357">
        <v>73.94</v>
      </c>
      <c r="J260" s="360">
        <v>239.5656</v>
      </c>
      <c r="K260" s="361">
        <v>1.0</v>
      </c>
      <c r="L260" s="362">
        <v>0.0</v>
      </c>
      <c r="M260" s="363">
        <v>2319819.0</v>
      </c>
      <c r="N260" s="364"/>
      <c r="O260" s="364"/>
      <c r="P260" s="364"/>
      <c r="Q260" s="365">
        <f t="shared" si="1"/>
        <v>2319819</v>
      </c>
      <c r="R260" s="366">
        <v>2319819.0</v>
      </c>
      <c r="S260" s="311"/>
      <c r="T260" s="367"/>
      <c r="U260" s="367"/>
      <c r="V260" s="367"/>
      <c r="W260" s="367"/>
      <c r="X260" s="367"/>
      <c r="Y260" s="367"/>
      <c r="Z260" s="367"/>
      <c r="AA260" s="367"/>
      <c r="AB260" s="367"/>
      <c r="AC260" s="367"/>
      <c r="AD260" s="311"/>
      <c r="AE260" s="311"/>
      <c r="AF260" s="311"/>
      <c r="AG260" s="311"/>
      <c r="AH260" s="311"/>
      <c r="AI260" s="311"/>
      <c r="AJ260" s="311"/>
      <c r="AK260" s="311"/>
      <c r="AL260" s="311"/>
    </row>
    <row r="261">
      <c r="A261" s="311"/>
      <c r="B261" s="342">
        <v>245.0</v>
      </c>
      <c r="C261" s="343" t="s">
        <v>2931</v>
      </c>
      <c r="D261" s="344" t="s">
        <v>864</v>
      </c>
      <c r="E261" s="343" t="s">
        <v>164</v>
      </c>
      <c r="F261" s="343" t="s">
        <v>351</v>
      </c>
      <c r="G261" s="343" t="s">
        <v>863</v>
      </c>
      <c r="H261" s="343" t="s">
        <v>575</v>
      </c>
      <c r="I261" s="343">
        <v>11.91</v>
      </c>
      <c r="J261" s="348">
        <v>38.58840000000001</v>
      </c>
      <c r="K261" s="349">
        <v>1.0</v>
      </c>
      <c r="L261" s="370">
        <v>0.0</v>
      </c>
      <c r="M261" s="351">
        <v>3671171.0</v>
      </c>
      <c r="N261" s="352"/>
      <c r="O261" s="352"/>
      <c r="P261" s="352"/>
      <c r="Q261" s="353">
        <f t="shared" si="1"/>
        <v>3671171</v>
      </c>
      <c r="R261" s="354">
        <v>3671171.0</v>
      </c>
      <c r="S261" s="311"/>
      <c r="T261" s="355"/>
      <c r="U261" s="355"/>
      <c r="V261" s="355"/>
      <c r="W261" s="355"/>
      <c r="X261" s="355"/>
      <c r="Y261" s="355"/>
      <c r="Z261" s="355"/>
      <c r="AA261" s="355"/>
      <c r="AB261" s="355"/>
      <c r="AC261" s="355"/>
      <c r="AD261" s="311"/>
      <c r="AE261" s="311"/>
      <c r="AF261" s="311"/>
      <c r="AG261" s="311"/>
      <c r="AH261" s="311"/>
      <c r="AI261" s="311"/>
      <c r="AJ261" s="311"/>
      <c r="AK261" s="311"/>
      <c r="AL261" s="311"/>
    </row>
    <row r="262">
      <c r="A262" s="311"/>
      <c r="B262" s="356">
        <v>246.0</v>
      </c>
      <c r="C262" s="357" t="s">
        <v>2931</v>
      </c>
      <c r="D262" s="358" t="s">
        <v>881</v>
      </c>
      <c r="E262" s="357" t="s">
        <v>346</v>
      </c>
      <c r="F262" s="357" t="s">
        <v>351</v>
      </c>
      <c r="G262" s="357" t="s">
        <v>880</v>
      </c>
      <c r="H262" s="357" t="s">
        <v>753</v>
      </c>
      <c r="I262" s="357">
        <v>1.02355</v>
      </c>
      <c r="J262" s="360">
        <v>3.3163019999999994</v>
      </c>
      <c r="K262" s="361">
        <v>1.0</v>
      </c>
      <c r="L262" s="362">
        <v>0.0</v>
      </c>
      <c r="M262" s="363">
        <v>2792792.0</v>
      </c>
      <c r="N262" s="364"/>
      <c r="O262" s="364"/>
      <c r="P262" s="364"/>
      <c r="Q262" s="365">
        <f t="shared" si="1"/>
        <v>2792792</v>
      </c>
      <c r="R262" s="366">
        <v>2792792.0</v>
      </c>
      <c r="S262" s="311"/>
      <c r="T262" s="367"/>
      <c r="U262" s="367"/>
      <c r="V262" s="367"/>
      <c r="W262" s="367"/>
      <c r="X262" s="367"/>
      <c r="Y262" s="367"/>
      <c r="Z262" s="367"/>
      <c r="AA262" s="367"/>
      <c r="AB262" s="367"/>
      <c r="AC262" s="367"/>
      <c r="AD262" s="311"/>
      <c r="AE262" s="311"/>
      <c r="AF262" s="311"/>
      <c r="AG262" s="311"/>
      <c r="AH262" s="311"/>
      <c r="AI262" s="311"/>
      <c r="AJ262" s="311"/>
      <c r="AK262" s="311"/>
      <c r="AL262" s="311"/>
    </row>
    <row r="263">
      <c r="A263" s="311"/>
      <c r="B263" s="342">
        <v>247.0</v>
      </c>
      <c r="C263" s="343" t="s">
        <v>2931</v>
      </c>
      <c r="D263" s="344" t="s">
        <v>1668</v>
      </c>
      <c r="E263" s="343" t="s">
        <v>87</v>
      </c>
      <c r="F263" s="343" t="s">
        <v>351</v>
      </c>
      <c r="G263" s="343" t="s">
        <v>1667</v>
      </c>
      <c r="H263" s="343" t="s">
        <v>1258</v>
      </c>
      <c r="I263" s="343">
        <v>0.15379</v>
      </c>
      <c r="J263" s="348">
        <v>0.49827960000000004</v>
      </c>
      <c r="K263" s="349">
        <v>1.0</v>
      </c>
      <c r="L263" s="370">
        <v>0.0</v>
      </c>
      <c r="M263" s="351">
        <v>1300000.0</v>
      </c>
      <c r="N263" s="352"/>
      <c r="O263" s="352"/>
      <c r="P263" s="352"/>
      <c r="Q263" s="353">
        <f t="shared" si="1"/>
        <v>1300000</v>
      </c>
      <c r="R263" s="354">
        <v>1300000.0</v>
      </c>
      <c r="S263" s="311"/>
      <c r="T263" s="355"/>
      <c r="U263" s="355"/>
      <c r="V263" s="355"/>
      <c r="W263" s="355"/>
      <c r="X263" s="355"/>
      <c r="Y263" s="355"/>
      <c r="Z263" s="355"/>
      <c r="AA263" s="355"/>
      <c r="AB263" s="355"/>
      <c r="AC263" s="355"/>
      <c r="AD263" s="311"/>
      <c r="AE263" s="311"/>
      <c r="AF263" s="311"/>
      <c r="AG263" s="311"/>
      <c r="AH263" s="311"/>
      <c r="AI263" s="311"/>
      <c r="AJ263" s="311"/>
      <c r="AK263" s="311"/>
      <c r="AL263" s="311"/>
    </row>
    <row r="264">
      <c r="A264" s="311"/>
      <c r="B264" s="356">
        <v>248.0</v>
      </c>
      <c r="C264" s="357" t="s">
        <v>2931</v>
      </c>
      <c r="D264" s="358" t="s">
        <v>1684</v>
      </c>
      <c r="E264" s="357" t="s">
        <v>92</v>
      </c>
      <c r="F264" s="357" t="s">
        <v>351</v>
      </c>
      <c r="G264" s="357" t="s">
        <v>1683</v>
      </c>
      <c r="H264" s="357" t="s">
        <v>461</v>
      </c>
      <c r="I264" s="357">
        <v>30.25</v>
      </c>
      <c r="J264" s="360">
        <v>98.01</v>
      </c>
      <c r="K264" s="361">
        <v>1.0</v>
      </c>
      <c r="L264" s="362">
        <v>0.0</v>
      </c>
      <c r="M264" s="363">
        <v>2319819.0</v>
      </c>
      <c r="N264" s="364"/>
      <c r="O264" s="364"/>
      <c r="P264" s="364"/>
      <c r="Q264" s="365">
        <f t="shared" si="1"/>
        <v>2319819</v>
      </c>
      <c r="R264" s="366">
        <v>2319819.0</v>
      </c>
      <c r="S264" s="311"/>
      <c r="T264" s="367"/>
      <c r="U264" s="367"/>
      <c r="V264" s="367"/>
      <c r="W264" s="367"/>
      <c r="X264" s="367"/>
      <c r="Y264" s="367"/>
      <c r="Z264" s="367"/>
      <c r="AA264" s="367"/>
      <c r="AB264" s="367"/>
      <c r="AC264" s="367"/>
      <c r="AD264" s="311"/>
      <c r="AE264" s="311"/>
      <c r="AF264" s="311"/>
      <c r="AG264" s="311"/>
      <c r="AH264" s="311"/>
      <c r="AI264" s="311"/>
      <c r="AJ264" s="311"/>
      <c r="AK264" s="311"/>
      <c r="AL264" s="311"/>
    </row>
    <row r="265">
      <c r="A265" s="311"/>
      <c r="B265" s="342">
        <v>249.0</v>
      </c>
      <c r="C265" s="343" t="s">
        <v>2931</v>
      </c>
      <c r="D265" s="344" t="s">
        <v>1703</v>
      </c>
      <c r="E265" s="343" t="s">
        <v>87</v>
      </c>
      <c r="F265" s="343" t="s">
        <v>351</v>
      </c>
      <c r="G265" s="343" t="s">
        <v>1702</v>
      </c>
      <c r="H265" s="343" t="s">
        <v>1258</v>
      </c>
      <c r="I265" s="343">
        <v>32.46</v>
      </c>
      <c r="J265" s="348">
        <v>105.1704</v>
      </c>
      <c r="K265" s="349">
        <v>1.0</v>
      </c>
      <c r="L265" s="370">
        <v>0.0</v>
      </c>
      <c r="M265" s="351">
        <v>1300000.0</v>
      </c>
      <c r="N265" s="352"/>
      <c r="O265" s="352"/>
      <c r="P265" s="352"/>
      <c r="Q265" s="353">
        <f t="shared" si="1"/>
        <v>1300000</v>
      </c>
      <c r="R265" s="354">
        <v>1300000.0</v>
      </c>
      <c r="S265" s="311"/>
      <c r="T265" s="355"/>
      <c r="U265" s="355"/>
      <c r="V265" s="355"/>
      <c r="W265" s="355"/>
      <c r="X265" s="355"/>
      <c r="Y265" s="355"/>
      <c r="Z265" s="355"/>
      <c r="AA265" s="355"/>
      <c r="AB265" s="355"/>
      <c r="AC265" s="355"/>
      <c r="AD265" s="311"/>
      <c r="AE265" s="311"/>
      <c r="AF265" s="311"/>
      <c r="AG265" s="311"/>
      <c r="AH265" s="311"/>
      <c r="AI265" s="311"/>
      <c r="AJ265" s="311"/>
      <c r="AK265" s="311"/>
      <c r="AL265" s="311"/>
    </row>
    <row r="266">
      <c r="A266" s="311"/>
      <c r="B266" s="356">
        <v>250.0</v>
      </c>
      <c r="C266" s="357" t="s">
        <v>2931</v>
      </c>
      <c r="D266" s="358" t="s">
        <v>1692</v>
      </c>
      <c r="E266" s="357" t="s">
        <v>87</v>
      </c>
      <c r="F266" s="357" t="s">
        <v>351</v>
      </c>
      <c r="G266" s="357" t="s">
        <v>1690</v>
      </c>
      <c r="H266" s="357" t="s">
        <v>1258</v>
      </c>
      <c r="I266" s="357">
        <v>0.76438</v>
      </c>
      <c r="J266" s="360">
        <v>2.476591199999999</v>
      </c>
      <c r="K266" s="361">
        <v>1.0</v>
      </c>
      <c r="L266" s="362">
        <v>0.0</v>
      </c>
      <c r="M266" s="363">
        <v>1300000.0</v>
      </c>
      <c r="N266" s="364"/>
      <c r="O266" s="364"/>
      <c r="P266" s="364"/>
      <c r="Q266" s="365">
        <f t="shared" si="1"/>
        <v>1300000</v>
      </c>
      <c r="R266" s="366">
        <v>1300000.0</v>
      </c>
      <c r="S266" s="311"/>
      <c r="T266" s="367"/>
      <c r="U266" s="367"/>
      <c r="V266" s="367"/>
      <c r="W266" s="367"/>
      <c r="X266" s="367"/>
      <c r="Y266" s="367"/>
      <c r="Z266" s="367"/>
      <c r="AA266" s="367"/>
      <c r="AB266" s="367"/>
      <c r="AC266" s="367"/>
      <c r="AD266" s="311"/>
      <c r="AE266" s="311"/>
      <c r="AF266" s="311"/>
      <c r="AG266" s="311"/>
      <c r="AH266" s="311"/>
      <c r="AI266" s="311"/>
      <c r="AJ266" s="311"/>
      <c r="AK266" s="311"/>
      <c r="AL266" s="311"/>
    </row>
    <row r="267">
      <c r="A267" s="311"/>
      <c r="B267" s="342">
        <v>251.0</v>
      </c>
      <c r="C267" s="343" t="s">
        <v>2931</v>
      </c>
      <c r="D267" s="344" t="s">
        <v>2647</v>
      </c>
      <c r="E267" s="343" t="s">
        <v>87</v>
      </c>
      <c r="F267" s="343" t="s">
        <v>351</v>
      </c>
      <c r="G267" s="343" t="s">
        <v>2646</v>
      </c>
      <c r="H267" s="343" t="s">
        <v>1258</v>
      </c>
      <c r="I267" s="343">
        <v>18.29</v>
      </c>
      <c r="J267" s="348">
        <v>59.2596</v>
      </c>
      <c r="K267" s="349">
        <v>1.0</v>
      </c>
      <c r="L267" s="370">
        <v>0.0</v>
      </c>
      <c r="M267" s="351">
        <v>1300000.0</v>
      </c>
      <c r="N267" s="352"/>
      <c r="O267" s="352"/>
      <c r="P267" s="352"/>
      <c r="Q267" s="353">
        <f t="shared" si="1"/>
        <v>1300000</v>
      </c>
      <c r="R267" s="354">
        <v>1300000.0</v>
      </c>
      <c r="S267" s="311"/>
      <c r="T267" s="355"/>
      <c r="U267" s="355"/>
      <c r="V267" s="355"/>
      <c r="W267" s="355"/>
      <c r="X267" s="355"/>
      <c r="Y267" s="355"/>
      <c r="Z267" s="355"/>
      <c r="AA267" s="355"/>
      <c r="AB267" s="355"/>
      <c r="AC267" s="355"/>
      <c r="AD267" s="311"/>
      <c r="AE267" s="311"/>
      <c r="AF267" s="311"/>
      <c r="AG267" s="311"/>
      <c r="AH267" s="311"/>
      <c r="AI267" s="311"/>
      <c r="AJ267" s="311"/>
      <c r="AK267" s="311"/>
      <c r="AL267" s="311"/>
    </row>
    <row r="268">
      <c r="A268" s="311"/>
      <c r="B268" s="356">
        <v>252.0</v>
      </c>
      <c r="C268" s="357" t="s">
        <v>2931</v>
      </c>
      <c r="D268" s="358" t="s">
        <v>721</v>
      </c>
      <c r="E268" s="357" t="s">
        <v>116</v>
      </c>
      <c r="F268" s="357" t="s">
        <v>351</v>
      </c>
      <c r="G268" s="357" t="s">
        <v>720</v>
      </c>
      <c r="H268" s="357" t="s">
        <v>461</v>
      </c>
      <c r="I268" s="357">
        <v>6.82</v>
      </c>
      <c r="J268" s="360">
        <v>22.0968</v>
      </c>
      <c r="K268" s="361">
        <v>1.0</v>
      </c>
      <c r="L268" s="362">
        <v>0.0</v>
      </c>
      <c r="M268" s="363">
        <v>2319819.0</v>
      </c>
      <c r="N268" s="364"/>
      <c r="O268" s="364"/>
      <c r="P268" s="364"/>
      <c r="Q268" s="365">
        <f t="shared" si="1"/>
        <v>2319819</v>
      </c>
      <c r="R268" s="366">
        <v>2319819.0</v>
      </c>
      <c r="S268" s="311"/>
      <c r="T268" s="367"/>
      <c r="U268" s="367"/>
      <c r="V268" s="367"/>
      <c r="W268" s="367"/>
      <c r="X268" s="367"/>
      <c r="Y268" s="367"/>
      <c r="Z268" s="367"/>
      <c r="AA268" s="367"/>
      <c r="AB268" s="367"/>
      <c r="AC268" s="367"/>
      <c r="AD268" s="311"/>
      <c r="AE268" s="311"/>
      <c r="AF268" s="311"/>
      <c r="AG268" s="311"/>
      <c r="AH268" s="311"/>
      <c r="AI268" s="311"/>
      <c r="AJ268" s="311"/>
      <c r="AK268" s="311"/>
      <c r="AL268" s="311"/>
    </row>
    <row r="269">
      <c r="A269" s="311"/>
      <c r="B269" s="342">
        <v>253.0</v>
      </c>
      <c r="C269" s="343" t="s">
        <v>2931</v>
      </c>
      <c r="D269" s="344" t="s">
        <v>2827</v>
      </c>
      <c r="E269" s="343" t="s">
        <v>87</v>
      </c>
      <c r="F269" s="343" t="s">
        <v>351</v>
      </c>
      <c r="G269" s="343" t="s">
        <v>2826</v>
      </c>
      <c r="H269" s="343" t="s">
        <v>1258</v>
      </c>
      <c r="I269" s="343">
        <v>12.17</v>
      </c>
      <c r="J269" s="348">
        <v>39.4308</v>
      </c>
      <c r="K269" s="349">
        <v>1.0</v>
      </c>
      <c r="L269" s="370">
        <v>0.0</v>
      </c>
      <c r="M269" s="351">
        <v>1300000.0</v>
      </c>
      <c r="N269" s="352"/>
      <c r="O269" s="352"/>
      <c r="P269" s="352"/>
      <c r="Q269" s="353">
        <f t="shared" si="1"/>
        <v>1300000</v>
      </c>
      <c r="R269" s="354">
        <v>1300000.0</v>
      </c>
      <c r="S269" s="311"/>
      <c r="T269" s="355"/>
      <c r="U269" s="355"/>
      <c r="V269" s="355"/>
      <c r="W269" s="355"/>
      <c r="X269" s="355"/>
      <c r="Y269" s="355"/>
      <c r="Z269" s="355"/>
      <c r="AA269" s="355"/>
      <c r="AB269" s="355"/>
      <c r="AC269" s="355"/>
      <c r="AD269" s="311"/>
      <c r="AE269" s="311"/>
      <c r="AF269" s="311"/>
      <c r="AG269" s="311"/>
      <c r="AH269" s="311"/>
      <c r="AI269" s="311"/>
      <c r="AJ269" s="311"/>
      <c r="AK269" s="311"/>
      <c r="AL269" s="311"/>
    </row>
    <row r="270">
      <c r="A270" s="311"/>
      <c r="B270" s="356">
        <v>254.0</v>
      </c>
      <c r="C270" s="357" t="s">
        <v>2931</v>
      </c>
      <c r="D270" s="358" t="s">
        <v>1387</v>
      </c>
      <c r="E270" s="357" t="s">
        <v>346</v>
      </c>
      <c r="F270" s="357" t="s">
        <v>351</v>
      </c>
      <c r="G270" s="357" t="s">
        <v>1386</v>
      </c>
      <c r="H270" s="357" t="s">
        <v>753</v>
      </c>
      <c r="I270" s="357">
        <v>22.47</v>
      </c>
      <c r="J270" s="360">
        <v>72.8028</v>
      </c>
      <c r="K270" s="361">
        <v>1.0</v>
      </c>
      <c r="L270" s="362">
        <v>0.0</v>
      </c>
      <c r="M270" s="363">
        <v>2792792.0</v>
      </c>
      <c r="N270" s="364"/>
      <c r="O270" s="364"/>
      <c r="P270" s="364"/>
      <c r="Q270" s="365">
        <f t="shared" si="1"/>
        <v>2792792</v>
      </c>
      <c r="R270" s="366">
        <v>2792792.0</v>
      </c>
      <c r="S270" s="311"/>
      <c r="T270" s="367"/>
      <c r="U270" s="367"/>
      <c r="V270" s="367"/>
      <c r="W270" s="367"/>
      <c r="X270" s="367"/>
      <c r="Y270" s="367"/>
      <c r="Z270" s="367"/>
      <c r="AA270" s="367"/>
      <c r="AB270" s="367"/>
      <c r="AC270" s="367"/>
      <c r="AD270" s="311"/>
      <c r="AE270" s="311"/>
      <c r="AF270" s="311"/>
      <c r="AG270" s="311"/>
      <c r="AH270" s="311"/>
      <c r="AI270" s="311"/>
      <c r="AJ270" s="311"/>
      <c r="AK270" s="311"/>
      <c r="AL270" s="311"/>
    </row>
    <row r="271">
      <c r="A271" s="311"/>
      <c r="B271" s="342">
        <v>255.0</v>
      </c>
      <c r="C271" s="343" t="s">
        <v>2931</v>
      </c>
      <c r="D271" s="344" t="s">
        <v>1492</v>
      </c>
      <c r="E271" s="343" t="s">
        <v>346</v>
      </c>
      <c r="F271" s="343" t="s">
        <v>351</v>
      </c>
      <c r="G271" s="343" t="s">
        <v>1491</v>
      </c>
      <c r="H271" s="343" t="s">
        <v>753</v>
      </c>
      <c r="I271" s="343">
        <v>12.04</v>
      </c>
      <c r="J271" s="348">
        <v>39.00959999999999</v>
      </c>
      <c r="K271" s="349">
        <v>1.0</v>
      </c>
      <c r="L271" s="370">
        <v>0.0</v>
      </c>
      <c r="M271" s="351">
        <v>2792792.0</v>
      </c>
      <c r="N271" s="352"/>
      <c r="O271" s="352"/>
      <c r="P271" s="352"/>
      <c r="Q271" s="353">
        <f t="shared" si="1"/>
        <v>2792792</v>
      </c>
      <c r="R271" s="354">
        <v>2792792.0</v>
      </c>
      <c r="S271" s="311"/>
      <c r="T271" s="355"/>
      <c r="U271" s="355"/>
      <c r="V271" s="355"/>
      <c r="W271" s="355"/>
      <c r="X271" s="355"/>
      <c r="Y271" s="355"/>
      <c r="Z271" s="355"/>
      <c r="AA271" s="355"/>
      <c r="AB271" s="355"/>
      <c r="AC271" s="355"/>
      <c r="AD271" s="311"/>
      <c r="AE271" s="311"/>
      <c r="AF271" s="311"/>
      <c r="AG271" s="311"/>
      <c r="AH271" s="311"/>
      <c r="AI271" s="311"/>
      <c r="AJ271" s="311"/>
      <c r="AK271" s="311"/>
      <c r="AL271" s="311"/>
    </row>
    <row r="272">
      <c r="A272" s="311"/>
      <c r="B272" s="356">
        <v>256.0</v>
      </c>
      <c r="C272" s="357" t="s">
        <v>2931</v>
      </c>
      <c r="D272" s="358" t="s">
        <v>1307</v>
      </c>
      <c r="E272" s="357" t="s">
        <v>346</v>
      </c>
      <c r="F272" s="357" t="s">
        <v>351</v>
      </c>
      <c r="G272" s="357" t="s">
        <v>1306</v>
      </c>
      <c r="H272" s="357" t="s">
        <v>753</v>
      </c>
      <c r="I272" s="357">
        <v>45.83</v>
      </c>
      <c r="J272" s="360">
        <v>148.4892</v>
      </c>
      <c r="K272" s="361">
        <v>0.9988</v>
      </c>
      <c r="L272" s="362">
        <v>0.0</v>
      </c>
      <c r="M272" s="363">
        <v>2792792.0</v>
      </c>
      <c r="N272" s="364"/>
      <c r="O272" s="364"/>
      <c r="P272" s="364"/>
      <c r="Q272" s="365">
        <f t="shared" si="1"/>
        <v>2792792</v>
      </c>
      <c r="R272" s="366">
        <v>2792792.0</v>
      </c>
      <c r="S272" s="311"/>
      <c r="T272" s="367"/>
      <c r="U272" s="367"/>
      <c r="V272" s="367"/>
      <c r="W272" s="367"/>
      <c r="X272" s="367"/>
      <c r="Y272" s="367"/>
      <c r="Z272" s="367"/>
      <c r="AA272" s="367"/>
      <c r="AB272" s="367"/>
      <c r="AC272" s="367"/>
      <c r="AD272" s="311"/>
      <c r="AE272" s="311"/>
      <c r="AF272" s="311"/>
      <c r="AG272" s="311"/>
      <c r="AH272" s="311"/>
      <c r="AI272" s="311"/>
      <c r="AJ272" s="311"/>
      <c r="AK272" s="311"/>
      <c r="AL272" s="311"/>
    </row>
    <row r="273">
      <c r="A273" s="311"/>
      <c r="B273" s="342">
        <v>257.0</v>
      </c>
      <c r="C273" s="343" t="s">
        <v>2931</v>
      </c>
      <c r="D273" s="344" t="s">
        <v>1383</v>
      </c>
      <c r="E273" s="343" t="s">
        <v>346</v>
      </c>
      <c r="F273" s="343" t="s">
        <v>351</v>
      </c>
      <c r="G273" s="343" t="s">
        <v>1382</v>
      </c>
      <c r="H273" s="343" t="s">
        <v>753</v>
      </c>
      <c r="I273" s="343">
        <v>25.78</v>
      </c>
      <c r="J273" s="348">
        <v>83.5272</v>
      </c>
      <c r="K273" s="349">
        <v>0.9998</v>
      </c>
      <c r="L273" s="370">
        <v>0.0</v>
      </c>
      <c r="M273" s="351">
        <v>2792792.0</v>
      </c>
      <c r="N273" s="352"/>
      <c r="O273" s="352"/>
      <c r="P273" s="352"/>
      <c r="Q273" s="353">
        <f t="shared" si="1"/>
        <v>2792792</v>
      </c>
      <c r="R273" s="354">
        <v>2792792.0</v>
      </c>
      <c r="S273" s="311"/>
      <c r="T273" s="355"/>
      <c r="U273" s="355"/>
      <c r="V273" s="355"/>
      <c r="W273" s="355"/>
      <c r="X273" s="355"/>
      <c r="Y273" s="355"/>
      <c r="Z273" s="355"/>
      <c r="AA273" s="355"/>
      <c r="AB273" s="355"/>
      <c r="AC273" s="355"/>
      <c r="AD273" s="311"/>
      <c r="AE273" s="311"/>
      <c r="AF273" s="311"/>
      <c r="AG273" s="311"/>
      <c r="AH273" s="311"/>
      <c r="AI273" s="311"/>
      <c r="AJ273" s="311"/>
      <c r="AK273" s="311"/>
      <c r="AL273" s="311"/>
    </row>
    <row r="274">
      <c r="A274" s="311"/>
      <c r="B274" s="356">
        <v>258.0</v>
      </c>
      <c r="C274" s="357" t="s">
        <v>2931</v>
      </c>
      <c r="D274" s="358" t="s">
        <v>1645</v>
      </c>
      <c r="E274" s="357" t="s">
        <v>87</v>
      </c>
      <c r="F274" s="357" t="s">
        <v>351</v>
      </c>
      <c r="G274" s="357" t="s">
        <v>1644</v>
      </c>
      <c r="H274" s="357" t="s">
        <v>1258</v>
      </c>
      <c r="I274" s="357">
        <v>1.27365</v>
      </c>
      <c r="J274" s="360">
        <v>4.126626</v>
      </c>
      <c r="K274" s="361">
        <v>1.0</v>
      </c>
      <c r="L274" s="362">
        <v>0.0</v>
      </c>
      <c r="M274" s="363">
        <v>1300000.0</v>
      </c>
      <c r="N274" s="364"/>
      <c r="O274" s="364"/>
      <c r="P274" s="364"/>
      <c r="Q274" s="365">
        <f t="shared" si="1"/>
        <v>1300000</v>
      </c>
      <c r="R274" s="366">
        <v>1300000.0</v>
      </c>
      <c r="S274" s="311"/>
      <c r="T274" s="367"/>
      <c r="U274" s="367"/>
      <c r="V274" s="367"/>
      <c r="W274" s="367"/>
      <c r="X274" s="367"/>
      <c r="Y274" s="367"/>
      <c r="Z274" s="367"/>
      <c r="AA274" s="367"/>
      <c r="AB274" s="367"/>
      <c r="AC274" s="367"/>
      <c r="AD274" s="311"/>
      <c r="AE274" s="311"/>
      <c r="AF274" s="311"/>
      <c r="AG274" s="311"/>
      <c r="AH274" s="311"/>
      <c r="AI274" s="311"/>
      <c r="AJ274" s="311"/>
      <c r="AK274" s="311"/>
      <c r="AL274" s="311"/>
    </row>
    <row r="275">
      <c r="A275" s="311"/>
      <c r="B275" s="342">
        <v>259.0</v>
      </c>
      <c r="C275" s="343" t="s">
        <v>2931</v>
      </c>
      <c r="D275" s="344" t="s">
        <v>1642</v>
      </c>
      <c r="E275" s="343" t="s">
        <v>87</v>
      </c>
      <c r="F275" s="343" t="s">
        <v>351</v>
      </c>
      <c r="G275" s="343" t="s">
        <v>1641</v>
      </c>
      <c r="H275" s="343" t="s">
        <v>1258</v>
      </c>
      <c r="I275" s="343">
        <v>1.34499</v>
      </c>
      <c r="J275" s="348">
        <v>4.3577676</v>
      </c>
      <c r="K275" s="349">
        <v>1.0</v>
      </c>
      <c r="L275" s="370">
        <v>0.0</v>
      </c>
      <c r="M275" s="351">
        <v>1300000.0</v>
      </c>
      <c r="N275" s="352"/>
      <c r="O275" s="352"/>
      <c r="P275" s="352"/>
      <c r="Q275" s="353">
        <f t="shared" si="1"/>
        <v>1300000</v>
      </c>
      <c r="R275" s="354">
        <v>1300000.0</v>
      </c>
      <c r="S275" s="311"/>
      <c r="T275" s="355"/>
      <c r="U275" s="355"/>
      <c r="V275" s="355"/>
      <c r="W275" s="355"/>
      <c r="X275" s="355"/>
      <c r="Y275" s="355"/>
      <c r="Z275" s="355"/>
      <c r="AA275" s="355"/>
      <c r="AB275" s="355"/>
      <c r="AC275" s="355"/>
      <c r="AD275" s="311"/>
      <c r="AE275" s="311"/>
      <c r="AF275" s="311"/>
      <c r="AG275" s="311"/>
      <c r="AH275" s="311"/>
      <c r="AI275" s="311"/>
      <c r="AJ275" s="311"/>
      <c r="AK275" s="311"/>
      <c r="AL275" s="311"/>
    </row>
    <row r="276">
      <c r="A276" s="311"/>
      <c r="B276" s="356">
        <v>260.0</v>
      </c>
      <c r="C276" s="357" t="s">
        <v>2931</v>
      </c>
      <c r="D276" s="358" t="s">
        <v>1879</v>
      </c>
      <c r="E276" s="357" t="s">
        <v>87</v>
      </c>
      <c r="F276" s="357" t="s">
        <v>351</v>
      </c>
      <c r="G276" s="357" t="s">
        <v>1878</v>
      </c>
      <c r="H276" s="357" t="s">
        <v>1258</v>
      </c>
      <c r="I276" s="357">
        <v>3.31</v>
      </c>
      <c r="J276" s="360">
        <v>10.7244</v>
      </c>
      <c r="K276" s="361">
        <v>1.0</v>
      </c>
      <c r="L276" s="362">
        <v>0.0</v>
      </c>
      <c r="M276" s="363">
        <v>1300000.0</v>
      </c>
      <c r="N276" s="364"/>
      <c r="O276" s="364"/>
      <c r="P276" s="364"/>
      <c r="Q276" s="365">
        <f t="shared" si="1"/>
        <v>1300000</v>
      </c>
      <c r="R276" s="366">
        <v>1300000.0</v>
      </c>
      <c r="S276" s="311"/>
      <c r="T276" s="367"/>
      <c r="U276" s="367"/>
      <c r="V276" s="367"/>
      <c r="W276" s="367"/>
      <c r="X276" s="367"/>
      <c r="Y276" s="367"/>
      <c r="Z276" s="367"/>
      <c r="AA276" s="367"/>
      <c r="AB276" s="367"/>
      <c r="AC276" s="367"/>
      <c r="AD276" s="311"/>
      <c r="AE276" s="311"/>
      <c r="AF276" s="311"/>
      <c r="AG276" s="311"/>
      <c r="AH276" s="311"/>
      <c r="AI276" s="311"/>
      <c r="AJ276" s="311"/>
      <c r="AK276" s="311"/>
      <c r="AL276" s="311"/>
    </row>
    <row r="277">
      <c r="A277" s="311"/>
      <c r="B277" s="342">
        <v>261.0</v>
      </c>
      <c r="C277" s="343" t="s">
        <v>2931</v>
      </c>
      <c r="D277" s="344" t="s">
        <v>1844</v>
      </c>
      <c r="E277" s="343" t="s">
        <v>126</v>
      </c>
      <c r="F277" s="343" t="s">
        <v>351</v>
      </c>
      <c r="G277" s="343" t="s">
        <v>1843</v>
      </c>
      <c r="H277" s="343" t="s">
        <v>461</v>
      </c>
      <c r="I277" s="343">
        <v>0.57807</v>
      </c>
      <c r="J277" s="348">
        <v>1.8729468</v>
      </c>
      <c r="K277" s="349">
        <v>1.0</v>
      </c>
      <c r="L277" s="370">
        <v>0.0</v>
      </c>
      <c r="M277" s="351">
        <v>2319819.0</v>
      </c>
      <c r="N277" s="352"/>
      <c r="O277" s="352"/>
      <c r="P277" s="352"/>
      <c r="Q277" s="353">
        <f t="shared" si="1"/>
        <v>2319819</v>
      </c>
      <c r="R277" s="354">
        <v>2319819.0</v>
      </c>
      <c r="S277" s="311"/>
      <c r="T277" s="355"/>
      <c r="U277" s="355"/>
      <c r="V277" s="355"/>
      <c r="W277" s="355"/>
      <c r="X277" s="355"/>
      <c r="Y277" s="355"/>
      <c r="Z277" s="355"/>
      <c r="AA277" s="355"/>
      <c r="AB277" s="355"/>
      <c r="AC277" s="355"/>
      <c r="AD277" s="311"/>
      <c r="AE277" s="311"/>
      <c r="AF277" s="311"/>
      <c r="AG277" s="311"/>
      <c r="AH277" s="311"/>
      <c r="AI277" s="311"/>
      <c r="AJ277" s="311"/>
      <c r="AK277" s="311"/>
      <c r="AL277" s="311"/>
    </row>
    <row r="278">
      <c r="A278" s="311"/>
      <c r="B278" s="356">
        <v>262.0</v>
      </c>
      <c r="C278" s="357" t="s">
        <v>2931</v>
      </c>
      <c r="D278" s="358" t="s">
        <v>2066</v>
      </c>
      <c r="E278" s="357" t="s">
        <v>92</v>
      </c>
      <c r="F278" s="357" t="s">
        <v>351</v>
      </c>
      <c r="G278" s="357" t="s">
        <v>2065</v>
      </c>
      <c r="H278" s="357" t="s">
        <v>461</v>
      </c>
      <c r="I278" s="357">
        <v>2.24273</v>
      </c>
      <c r="J278" s="360">
        <v>7.266445200000001</v>
      </c>
      <c r="K278" s="361">
        <v>1.0</v>
      </c>
      <c r="L278" s="362">
        <v>0.0</v>
      </c>
      <c r="M278" s="363">
        <v>2319819.0</v>
      </c>
      <c r="N278" s="364"/>
      <c r="O278" s="364"/>
      <c r="P278" s="364"/>
      <c r="Q278" s="365">
        <f t="shared" si="1"/>
        <v>2319819</v>
      </c>
      <c r="R278" s="366">
        <v>2319819.0</v>
      </c>
      <c r="S278" s="311"/>
      <c r="T278" s="367"/>
      <c r="U278" s="367"/>
      <c r="V278" s="367"/>
      <c r="W278" s="367"/>
      <c r="X278" s="367"/>
      <c r="Y278" s="367"/>
      <c r="Z278" s="367"/>
      <c r="AA278" s="367"/>
      <c r="AB278" s="367"/>
      <c r="AC278" s="367"/>
      <c r="AD278" s="311"/>
      <c r="AE278" s="311"/>
      <c r="AF278" s="311"/>
      <c r="AG278" s="311"/>
      <c r="AH278" s="311"/>
      <c r="AI278" s="311"/>
      <c r="AJ278" s="311"/>
      <c r="AK278" s="311"/>
      <c r="AL278" s="311"/>
    </row>
    <row r="279">
      <c r="A279" s="311"/>
      <c r="B279" s="342">
        <v>263.0</v>
      </c>
      <c r="C279" s="343" t="s">
        <v>2931</v>
      </c>
      <c r="D279" s="344" t="s">
        <v>2197</v>
      </c>
      <c r="E279" s="343" t="s">
        <v>126</v>
      </c>
      <c r="F279" s="343" t="s">
        <v>351</v>
      </c>
      <c r="G279" s="343" t="s">
        <v>2196</v>
      </c>
      <c r="H279" s="343" t="s">
        <v>461</v>
      </c>
      <c r="I279" s="343">
        <v>0.17011</v>
      </c>
      <c r="J279" s="348">
        <v>0.5511564000000001</v>
      </c>
      <c r="K279" s="349">
        <v>1.0</v>
      </c>
      <c r="L279" s="370">
        <v>0.0</v>
      </c>
      <c r="M279" s="351">
        <v>2319819.0</v>
      </c>
      <c r="N279" s="352"/>
      <c r="O279" s="352"/>
      <c r="P279" s="352"/>
      <c r="Q279" s="353">
        <f t="shared" si="1"/>
        <v>2319819</v>
      </c>
      <c r="R279" s="354">
        <v>2319819.0</v>
      </c>
      <c r="S279" s="311"/>
      <c r="T279" s="355"/>
      <c r="U279" s="355"/>
      <c r="V279" s="355"/>
      <c r="W279" s="355"/>
      <c r="X279" s="355"/>
      <c r="Y279" s="355"/>
      <c r="Z279" s="355"/>
      <c r="AA279" s="355"/>
      <c r="AB279" s="355"/>
      <c r="AC279" s="355"/>
      <c r="AD279" s="311"/>
      <c r="AE279" s="311"/>
      <c r="AF279" s="311"/>
      <c r="AG279" s="311"/>
      <c r="AH279" s="311"/>
      <c r="AI279" s="311"/>
      <c r="AJ279" s="311"/>
      <c r="AK279" s="311"/>
      <c r="AL279" s="311"/>
    </row>
    <row r="280">
      <c r="A280" s="311"/>
      <c r="B280" s="356">
        <v>264.0</v>
      </c>
      <c r="C280" s="357" t="s">
        <v>2931</v>
      </c>
      <c r="D280" s="358" t="s">
        <v>1883</v>
      </c>
      <c r="E280" s="357" t="s">
        <v>87</v>
      </c>
      <c r="F280" s="357" t="s">
        <v>351</v>
      </c>
      <c r="G280" s="357" t="s">
        <v>1882</v>
      </c>
      <c r="H280" s="357" t="s">
        <v>2710</v>
      </c>
      <c r="I280" s="357">
        <v>33.67</v>
      </c>
      <c r="J280" s="360">
        <v>109.0908</v>
      </c>
      <c r="K280" s="361">
        <v>1.0</v>
      </c>
      <c r="L280" s="362">
        <v>0.0</v>
      </c>
      <c r="M280" s="363">
        <v>1300000.0</v>
      </c>
      <c r="N280" s="364"/>
      <c r="O280" s="364"/>
      <c r="P280" s="364"/>
      <c r="Q280" s="365">
        <f t="shared" si="1"/>
        <v>1300000</v>
      </c>
      <c r="R280" s="366">
        <v>1300000.0</v>
      </c>
      <c r="S280" s="311"/>
      <c r="T280" s="367"/>
      <c r="U280" s="367"/>
      <c r="V280" s="367"/>
      <c r="W280" s="367"/>
      <c r="X280" s="367"/>
      <c r="Y280" s="367"/>
      <c r="Z280" s="367"/>
      <c r="AA280" s="367"/>
      <c r="AB280" s="367"/>
      <c r="AC280" s="367"/>
      <c r="AD280" s="311"/>
      <c r="AE280" s="311"/>
      <c r="AF280" s="311"/>
      <c r="AG280" s="311"/>
      <c r="AH280" s="311"/>
      <c r="AI280" s="311"/>
      <c r="AJ280" s="311"/>
      <c r="AK280" s="311"/>
      <c r="AL280" s="311"/>
    </row>
    <row r="281">
      <c r="A281" s="311"/>
      <c r="B281" s="342">
        <v>265.0</v>
      </c>
      <c r="C281" s="343" t="s">
        <v>2931</v>
      </c>
      <c r="D281" s="344" t="s">
        <v>1952</v>
      </c>
      <c r="E281" s="343" t="s">
        <v>87</v>
      </c>
      <c r="F281" s="343" t="s">
        <v>351</v>
      </c>
      <c r="G281" s="343" t="s">
        <v>1951</v>
      </c>
      <c r="H281" s="343" t="s">
        <v>1258</v>
      </c>
      <c r="I281" s="343">
        <v>35.1</v>
      </c>
      <c r="J281" s="348">
        <v>113.72400000000002</v>
      </c>
      <c r="K281" s="349">
        <v>1.0</v>
      </c>
      <c r="L281" s="370">
        <v>0.0</v>
      </c>
      <c r="M281" s="351">
        <v>1300000.0</v>
      </c>
      <c r="N281" s="352"/>
      <c r="O281" s="352"/>
      <c r="P281" s="352"/>
      <c r="Q281" s="353">
        <f t="shared" si="1"/>
        <v>1300000</v>
      </c>
      <c r="R281" s="354">
        <v>1300000.0</v>
      </c>
      <c r="S281" s="311"/>
      <c r="T281" s="355"/>
      <c r="U281" s="355"/>
      <c r="V281" s="355"/>
      <c r="W281" s="355"/>
      <c r="X281" s="355"/>
      <c r="Y281" s="355"/>
      <c r="Z281" s="355"/>
      <c r="AA281" s="355"/>
      <c r="AB281" s="355"/>
      <c r="AC281" s="355"/>
      <c r="AD281" s="311"/>
      <c r="AE281" s="311"/>
      <c r="AF281" s="311"/>
      <c r="AG281" s="311"/>
      <c r="AH281" s="311"/>
      <c r="AI281" s="311"/>
      <c r="AJ281" s="311"/>
      <c r="AK281" s="311"/>
      <c r="AL281" s="311"/>
    </row>
    <row r="282">
      <c r="A282" s="311"/>
      <c r="B282" s="356">
        <v>266.0</v>
      </c>
      <c r="C282" s="357" t="s">
        <v>2931</v>
      </c>
      <c r="D282" s="358" t="s">
        <v>2391</v>
      </c>
      <c r="E282" s="357" t="s">
        <v>87</v>
      </c>
      <c r="F282" s="357" t="s">
        <v>351</v>
      </c>
      <c r="G282" s="357" t="s">
        <v>2390</v>
      </c>
      <c r="H282" s="357" t="s">
        <v>1258</v>
      </c>
      <c r="I282" s="357">
        <v>1.25793</v>
      </c>
      <c r="J282" s="360">
        <v>4.0756932</v>
      </c>
      <c r="K282" s="361">
        <v>1.0</v>
      </c>
      <c r="L282" s="362">
        <v>0.0</v>
      </c>
      <c r="M282" s="363">
        <v>1300000.0</v>
      </c>
      <c r="N282" s="364"/>
      <c r="O282" s="364"/>
      <c r="P282" s="364"/>
      <c r="Q282" s="365">
        <f t="shared" si="1"/>
        <v>1300000</v>
      </c>
      <c r="R282" s="366">
        <v>1300000.0</v>
      </c>
      <c r="S282" s="311"/>
      <c r="T282" s="367"/>
      <c r="U282" s="367"/>
      <c r="V282" s="367"/>
      <c r="W282" s="367"/>
      <c r="X282" s="367"/>
      <c r="Y282" s="367"/>
      <c r="Z282" s="367"/>
      <c r="AA282" s="367"/>
      <c r="AB282" s="367"/>
      <c r="AC282" s="367"/>
      <c r="AD282" s="311"/>
      <c r="AE282" s="311"/>
      <c r="AF282" s="311"/>
      <c r="AG282" s="311"/>
      <c r="AH282" s="311"/>
      <c r="AI282" s="311"/>
      <c r="AJ282" s="311"/>
      <c r="AK282" s="311"/>
      <c r="AL282" s="311"/>
    </row>
    <row r="283">
      <c r="A283" s="311"/>
      <c r="B283" s="342">
        <v>267.0</v>
      </c>
      <c r="C283" s="343" t="s">
        <v>2931</v>
      </c>
      <c r="D283" s="344" t="s">
        <v>2365</v>
      </c>
      <c r="E283" s="343" t="s">
        <v>87</v>
      </c>
      <c r="F283" s="343" t="s">
        <v>351</v>
      </c>
      <c r="G283" s="343" t="s">
        <v>2364</v>
      </c>
      <c r="H283" s="343" t="s">
        <v>1258</v>
      </c>
      <c r="I283" s="343">
        <v>2.86</v>
      </c>
      <c r="J283" s="348">
        <v>9.2664</v>
      </c>
      <c r="K283" s="349">
        <v>1.0</v>
      </c>
      <c r="L283" s="370">
        <v>0.0</v>
      </c>
      <c r="M283" s="351">
        <v>1300000.0</v>
      </c>
      <c r="N283" s="352"/>
      <c r="O283" s="352"/>
      <c r="P283" s="352"/>
      <c r="Q283" s="353">
        <f t="shared" si="1"/>
        <v>1300000</v>
      </c>
      <c r="R283" s="354">
        <v>1300000.0</v>
      </c>
      <c r="S283" s="311"/>
      <c r="T283" s="355"/>
      <c r="U283" s="355"/>
      <c r="V283" s="355"/>
      <c r="W283" s="355"/>
      <c r="X283" s="355"/>
      <c r="Y283" s="355"/>
      <c r="Z283" s="355"/>
      <c r="AA283" s="355"/>
      <c r="AB283" s="355"/>
      <c r="AC283" s="355"/>
      <c r="AD283" s="311"/>
      <c r="AE283" s="311"/>
      <c r="AF283" s="311"/>
      <c r="AG283" s="311"/>
      <c r="AH283" s="311"/>
      <c r="AI283" s="311"/>
      <c r="AJ283" s="311"/>
      <c r="AK283" s="311"/>
      <c r="AL283" s="311"/>
    </row>
    <row r="284">
      <c r="A284" s="311"/>
      <c r="B284" s="356">
        <v>268.0</v>
      </c>
      <c r="C284" s="357" t="s">
        <v>2931</v>
      </c>
      <c r="D284" s="358" t="s">
        <v>2330</v>
      </c>
      <c r="E284" s="357" t="s">
        <v>92</v>
      </c>
      <c r="F284" s="357" t="s">
        <v>351</v>
      </c>
      <c r="G284" s="357" t="s">
        <v>2329</v>
      </c>
      <c r="H284" s="357" t="s">
        <v>461</v>
      </c>
      <c r="I284" s="357">
        <v>34.45</v>
      </c>
      <c r="J284" s="360">
        <v>111.61800000000002</v>
      </c>
      <c r="K284" s="361">
        <v>1.0</v>
      </c>
      <c r="L284" s="362">
        <v>0.0</v>
      </c>
      <c r="M284" s="363">
        <v>2319819.0</v>
      </c>
      <c r="N284" s="364"/>
      <c r="O284" s="364"/>
      <c r="P284" s="364"/>
      <c r="Q284" s="365">
        <f t="shared" si="1"/>
        <v>2319819</v>
      </c>
      <c r="R284" s="366">
        <v>2319819.0</v>
      </c>
      <c r="S284" s="311"/>
      <c r="T284" s="367"/>
      <c r="U284" s="367"/>
      <c r="V284" s="367"/>
      <c r="W284" s="367"/>
      <c r="X284" s="367"/>
      <c r="Y284" s="367"/>
      <c r="Z284" s="367"/>
      <c r="AA284" s="367"/>
      <c r="AB284" s="367"/>
      <c r="AC284" s="367"/>
      <c r="AD284" s="311"/>
      <c r="AE284" s="311"/>
      <c r="AF284" s="311"/>
      <c r="AG284" s="311"/>
      <c r="AH284" s="311"/>
      <c r="AI284" s="311"/>
      <c r="AJ284" s="311"/>
      <c r="AK284" s="311"/>
      <c r="AL284" s="311"/>
    </row>
    <row r="285">
      <c r="A285" s="311"/>
      <c r="B285" s="342">
        <v>269.0</v>
      </c>
      <c r="C285" s="343" t="s">
        <v>2931</v>
      </c>
      <c r="D285" s="344" t="s">
        <v>2488</v>
      </c>
      <c r="E285" s="343" t="s">
        <v>87</v>
      </c>
      <c r="F285" s="343" t="s">
        <v>351</v>
      </c>
      <c r="G285" s="343" t="s">
        <v>2487</v>
      </c>
      <c r="H285" s="343" t="s">
        <v>1258</v>
      </c>
      <c r="I285" s="343">
        <v>30.98</v>
      </c>
      <c r="J285" s="348">
        <v>100.3752</v>
      </c>
      <c r="K285" s="349">
        <v>1.0</v>
      </c>
      <c r="L285" s="370">
        <v>0.0</v>
      </c>
      <c r="M285" s="351">
        <v>1300000.0</v>
      </c>
      <c r="N285" s="352"/>
      <c r="O285" s="352"/>
      <c r="P285" s="352"/>
      <c r="Q285" s="353">
        <f t="shared" si="1"/>
        <v>1300000</v>
      </c>
      <c r="R285" s="354">
        <v>1300000.0</v>
      </c>
      <c r="S285" s="311"/>
      <c r="T285" s="355"/>
      <c r="U285" s="355"/>
      <c r="V285" s="355"/>
      <c r="W285" s="355"/>
      <c r="X285" s="355"/>
      <c r="Y285" s="355"/>
      <c r="Z285" s="355"/>
      <c r="AA285" s="355"/>
      <c r="AB285" s="355"/>
      <c r="AC285" s="355"/>
      <c r="AD285" s="311"/>
      <c r="AE285" s="311"/>
      <c r="AF285" s="311"/>
      <c r="AG285" s="311"/>
      <c r="AH285" s="311"/>
      <c r="AI285" s="311"/>
      <c r="AJ285" s="311"/>
      <c r="AK285" s="311"/>
      <c r="AL285" s="311"/>
    </row>
    <row r="286">
      <c r="A286" s="311"/>
      <c r="B286" s="356">
        <v>270.0</v>
      </c>
      <c r="C286" s="357" t="s">
        <v>2931</v>
      </c>
      <c r="D286" s="358" t="s">
        <v>2500</v>
      </c>
      <c r="E286" s="357" t="s">
        <v>87</v>
      </c>
      <c r="F286" s="357" t="s">
        <v>351</v>
      </c>
      <c r="G286" s="357" t="s">
        <v>2499</v>
      </c>
      <c r="H286" s="357" t="s">
        <v>1258</v>
      </c>
      <c r="I286" s="357">
        <v>4.550000000000001</v>
      </c>
      <c r="J286" s="360">
        <v>14.742000000000003</v>
      </c>
      <c r="K286" s="361">
        <v>1.0</v>
      </c>
      <c r="L286" s="362">
        <v>0.0</v>
      </c>
      <c r="M286" s="363">
        <v>1300000.0</v>
      </c>
      <c r="N286" s="364"/>
      <c r="O286" s="364"/>
      <c r="P286" s="364"/>
      <c r="Q286" s="365">
        <f t="shared" si="1"/>
        <v>1300000</v>
      </c>
      <c r="R286" s="366">
        <v>1300000.0</v>
      </c>
      <c r="S286" s="311"/>
      <c r="T286" s="367"/>
      <c r="U286" s="367"/>
      <c r="V286" s="367"/>
      <c r="W286" s="367"/>
      <c r="X286" s="367"/>
      <c r="Y286" s="367"/>
      <c r="Z286" s="367"/>
      <c r="AA286" s="367"/>
      <c r="AB286" s="367"/>
      <c r="AC286" s="367"/>
      <c r="AD286" s="311"/>
      <c r="AE286" s="311"/>
      <c r="AF286" s="311"/>
      <c r="AG286" s="311"/>
      <c r="AH286" s="311"/>
      <c r="AI286" s="311"/>
      <c r="AJ286" s="311"/>
      <c r="AK286" s="311"/>
      <c r="AL286" s="311"/>
    </row>
    <row r="287">
      <c r="A287" s="311"/>
      <c r="B287" s="342">
        <v>271.0</v>
      </c>
      <c r="C287" s="343" t="s">
        <v>2931</v>
      </c>
      <c r="D287" s="344" t="s">
        <v>513</v>
      </c>
      <c r="E287" s="343" t="s">
        <v>106</v>
      </c>
      <c r="F287" s="343" t="s">
        <v>351</v>
      </c>
      <c r="G287" s="343" t="s">
        <v>512</v>
      </c>
      <c r="H287" s="343" t="s">
        <v>461</v>
      </c>
      <c r="I287" s="343">
        <v>0.09301</v>
      </c>
      <c r="J287" s="348">
        <v>0.3013524</v>
      </c>
      <c r="K287" s="349">
        <v>1.0</v>
      </c>
      <c r="L287" s="370">
        <v>0.0</v>
      </c>
      <c r="M287" s="351">
        <v>2319819.0</v>
      </c>
      <c r="N287" s="352"/>
      <c r="O287" s="352"/>
      <c r="P287" s="352"/>
      <c r="Q287" s="353">
        <f t="shared" si="1"/>
        <v>2319819</v>
      </c>
      <c r="R287" s="354">
        <v>2319819.0</v>
      </c>
      <c r="S287" s="311"/>
      <c r="T287" s="355"/>
      <c r="U287" s="355"/>
      <c r="V287" s="355"/>
      <c r="W287" s="355"/>
      <c r="X287" s="355"/>
      <c r="Y287" s="355"/>
      <c r="Z287" s="355"/>
      <c r="AA287" s="355"/>
      <c r="AB287" s="355"/>
      <c r="AC287" s="355"/>
      <c r="AD287" s="311"/>
      <c r="AE287" s="311"/>
      <c r="AF287" s="311"/>
      <c r="AG287" s="311"/>
      <c r="AH287" s="311"/>
      <c r="AI287" s="311"/>
      <c r="AJ287" s="311"/>
      <c r="AK287" s="311"/>
      <c r="AL287" s="311"/>
    </row>
    <row r="288">
      <c r="A288" s="311"/>
      <c r="B288" s="356">
        <v>272.0</v>
      </c>
      <c r="C288" s="357" t="s">
        <v>2931</v>
      </c>
      <c r="D288" s="358" t="s">
        <v>478</v>
      </c>
      <c r="E288" s="357" t="s">
        <v>415</v>
      </c>
      <c r="F288" s="357" t="s">
        <v>351</v>
      </c>
      <c r="G288" s="357" t="s">
        <v>476</v>
      </c>
      <c r="H288" s="357" t="s">
        <v>1258</v>
      </c>
      <c r="I288" s="357">
        <v>110.66</v>
      </c>
      <c r="J288" s="360">
        <v>358.5384</v>
      </c>
      <c r="K288" s="361">
        <v>1.0</v>
      </c>
      <c r="L288" s="362">
        <v>0.0</v>
      </c>
      <c r="M288" s="363">
        <v>1300000.0</v>
      </c>
      <c r="N288" s="364"/>
      <c r="O288" s="364"/>
      <c r="P288" s="364"/>
      <c r="Q288" s="365">
        <f t="shared" si="1"/>
        <v>1300000</v>
      </c>
      <c r="R288" s="366">
        <v>1300000.0</v>
      </c>
      <c r="S288" s="311"/>
      <c r="T288" s="367"/>
      <c r="U288" s="367"/>
      <c r="V288" s="367"/>
      <c r="W288" s="367"/>
      <c r="X288" s="367"/>
      <c r="Y288" s="367"/>
      <c r="Z288" s="367"/>
      <c r="AA288" s="367"/>
      <c r="AB288" s="367"/>
      <c r="AC288" s="367"/>
      <c r="AD288" s="311"/>
      <c r="AE288" s="311"/>
      <c r="AF288" s="311"/>
      <c r="AG288" s="311"/>
      <c r="AH288" s="311"/>
      <c r="AI288" s="311"/>
      <c r="AJ288" s="311"/>
      <c r="AK288" s="311"/>
      <c r="AL288" s="311"/>
    </row>
    <row r="289">
      <c r="A289" s="311"/>
      <c r="B289" s="342">
        <v>273.0</v>
      </c>
      <c r="C289" s="343" t="s">
        <v>2938</v>
      </c>
      <c r="D289" s="344" t="s">
        <v>896</v>
      </c>
      <c r="E289" s="343" t="s">
        <v>164</v>
      </c>
      <c r="F289" s="343" t="s">
        <v>351</v>
      </c>
      <c r="G289" s="343" t="s">
        <v>895</v>
      </c>
      <c r="H289" s="343" t="s">
        <v>575</v>
      </c>
      <c r="I289" s="343">
        <v>0.13748</v>
      </c>
      <c r="J289" s="348">
        <v>0.4454352</v>
      </c>
      <c r="K289" s="349">
        <v>1.0</v>
      </c>
      <c r="L289" s="370">
        <v>0.0</v>
      </c>
      <c r="M289" s="351">
        <v>3671171.0</v>
      </c>
      <c r="N289" s="352"/>
      <c r="O289" s="352"/>
      <c r="P289" s="352"/>
      <c r="Q289" s="353">
        <f t="shared" si="1"/>
        <v>3671171</v>
      </c>
      <c r="R289" s="354">
        <v>3671171.0</v>
      </c>
      <c r="S289" s="311"/>
      <c r="T289" s="355"/>
      <c r="U289" s="355"/>
      <c r="V289" s="355"/>
      <c r="W289" s="355"/>
      <c r="X289" s="355"/>
      <c r="Y289" s="355"/>
      <c r="Z289" s="355"/>
      <c r="AA289" s="355"/>
      <c r="AB289" s="355"/>
      <c r="AC289" s="355"/>
      <c r="AD289" s="311"/>
      <c r="AE289" s="311"/>
      <c r="AF289" s="311"/>
      <c r="AG289" s="311"/>
      <c r="AH289" s="311"/>
      <c r="AI289" s="311"/>
      <c r="AJ289" s="311"/>
      <c r="AK289" s="311"/>
      <c r="AL289" s="311"/>
    </row>
    <row r="290">
      <c r="A290" s="311"/>
      <c r="B290" s="356">
        <v>274.0</v>
      </c>
      <c r="C290" s="357" t="s">
        <v>2938</v>
      </c>
      <c r="D290" s="358" t="s">
        <v>382</v>
      </c>
      <c r="E290" s="357" t="s">
        <v>218</v>
      </c>
      <c r="F290" s="357" t="s">
        <v>351</v>
      </c>
      <c r="G290" s="357" t="s">
        <v>381</v>
      </c>
      <c r="H290" s="357" t="s">
        <v>480</v>
      </c>
      <c r="I290" s="357">
        <v>0.00105</v>
      </c>
      <c r="J290" s="360">
        <v>0.003402</v>
      </c>
      <c r="K290" s="361">
        <v>1.0</v>
      </c>
      <c r="L290" s="362">
        <v>0.0</v>
      </c>
      <c r="M290" s="363">
        <v>1950000.0</v>
      </c>
      <c r="N290" s="364"/>
      <c r="O290" s="364"/>
      <c r="P290" s="364"/>
      <c r="Q290" s="365">
        <f t="shared" si="1"/>
        <v>1950000</v>
      </c>
      <c r="R290" s="366">
        <v>1950000.0</v>
      </c>
      <c r="S290" s="311"/>
      <c r="T290" s="367"/>
      <c r="U290" s="367"/>
      <c r="V290" s="367"/>
      <c r="W290" s="367"/>
      <c r="X290" s="367"/>
      <c r="Y290" s="367"/>
      <c r="Z290" s="367"/>
      <c r="AA290" s="367"/>
      <c r="AB290" s="367"/>
      <c r="AC290" s="367"/>
      <c r="AD290" s="311"/>
      <c r="AE290" s="311"/>
      <c r="AF290" s="311"/>
      <c r="AG290" s="311"/>
      <c r="AH290" s="311"/>
      <c r="AI290" s="311"/>
      <c r="AJ290" s="311"/>
      <c r="AK290" s="311"/>
      <c r="AL290" s="311"/>
    </row>
    <row r="291">
      <c r="A291" s="311"/>
      <c r="B291" s="342">
        <v>275.0</v>
      </c>
      <c r="C291" s="343" t="s">
        <v>2938</v>
      </c>
      <c r="D291" s="344" t="s">
        <v>317</v>
      </c>
      <c r="E291" s="343" t="s">
        <v>218</v>
      </c>
      <c r="F291" s="343" t="s">
        <v>351</v>
      </c>
      <c r="G291" s="343" t="s">
        <v>316</v>
      </c>
      <c r="H291" s="343" t="s">
        <v>480</v>
      </c>
      <c r="I291" s="343">
        <v>34.46</v>
      </c>
      <c r="J291" s="348">
        <v>111.6504</v>
      </c>
      <c r="K291" s="349">
        <v>1.0</v>
      </c>
      <c r="L291" s="370">
        <v>0.0</v>
      </c>
      <c r="M291" s="351">
        <v>1950000.0</v>
      </c>
      <c r="N291" s="352"/>
      <c r="O291" s="352"/>
      <c r="P291" s="352"/>
      <c r="Q291" s="353">
        <f t="shared" si="1"/>
        <v>1950000</v>
      </c>
      <c r="R291" s="354">
        <v>1950000.0</v>
      </c>
      <c r="S291" s="311"/>
      <c r="T291" s="355"/>
      <c r="U291" s="355"/>
      <c r="V291" s="355"/>
      <c r="W291" s="355"/>
      <c r="X291" s="355"/>
      <c r="Y291" s="355"/>
      <c r="Z291" s="355"/>
      <c r="AA291" s="355"/>
      <c r="AB291" s="355"/>
      <c r="AC291" s="355"/>
      <c r="AD291" s="311"/>
      <c r="AE291" s="311"/>
      <c r="AF291" s="311"/>
      <c r="AG291" s="311"/>
      <c r="AH291" s="311"/>
      <c r="AI291" s="311"/>
      <c r="AJ291" s="311"/>
      <c r="AK291" s="311"/>
      <c r="AL291" s="311"/>
    </row>
    <row r="292">
      <c r="A292" s="311"/>
      <c r="B292" s="356">
        <v>276.0</v>
      </c>
      <c r="C292" s="357" t="s">
        <v>2938</v>
      </c>
      <c r="D292" s="358" t="s">
        <v>2792</v>
      </c>
      <c r="E292" s="357" t="s">
        <v>87</v>
      </c>
      <c r="F292" s="357" t="s">
        <v>351</v>
      </c>
      <c r="G292" s="357" t="s">
        <v>2791</v>
      </c>
      <c r="H292" s="357" t="s">
        <v>1258</v>
      </c>
      <c r="I292" s="357">
        <v>34.31</v>
      </c>
      <c r="J292" s="360">
        <v>111.1644</v>
      </c>
      <c r="K292" s="361">
        <v>1.0</v>
      </c>
      <c r="L292" s="362">
        <v>0.0</v>
      </c>
      <c r="M292" s="363">
        <v>1300000.0</v>
      </c>
      <c r="N292" s="364"/>
      <c r="O292" s="364"/>
      <c r="P292" s="364"/>
      <c r="Q292" s="365">
        <f t="shared" si="1"/>
        <v>1300000</v>
      </c>
      <c r="R292" s="366">
        <v>1300000.0</v>
      </c>
      <c r="S292" s="311"/>
      <c r="T292" s="367"/>
      <c r="U292" s="367"/>
      <c r="V292" s="367"/>
      <c r="W292" s="367"/>
      <c r="X292" s="367"/>
      <c r="Y292" s="367"/>
      <c r="Z292" s="367"/>
      <c r="AA292" s="367"/>
      <c r="AB292" s="367"/>
      <c r="AC292" s="367"/>
      <c r="AD292" s="311"/>
      <c r="AE292" s="311"/>
      <c r="AF292" s="311"/>
      <c r="AG292" s="311"/>
      <c r="AH292" s="311"/>
      <c r="AI292" s="311"/>
      <c r="AJ292" s="311"/>
      <c r="AK292" s="311"/>
      <c r="AL292" s="311"/>
    </row>
    <row r="293">
      <c r="A293" s="311"/>
      <c r="B293" s="342">
        <v>277.0</v>
      </c>
      <c r="C293" s="343" t="s">
        <v>2938</v>
      </c>
      <c r="D293" s="344" t="s">
        <v>2830</v>
      </c>
      <c r="E293" s="343" t="s">
        <v>87</v>
      </c>
      <c r="F293" s="343" t="s">
        <v>351</v>
      </c>
      <c r="G293" s="343" t="s">
        <v>2829</v>
      </c>
      <c r="H293" s="343" t="s">
        <v>1258</v>
      </c>
      <c r="I293" s="343">
        <v>9.98</v>
      </c>
      <c r="J293" s="348">
        <v>32.3352</v>
      </c>
      <c r="K293" s="349">
        <v>1.0</v>
      </c>
      <c r="L293" s="370">
        <v>0.0</v>
      </c>
      <c r="M293" s="351">
        <v>1300000.0</v>
      </c>
      <c r="N293" s="352"/>
      <c r="O293" s="352"/>
      <c r="P293" s="352"/>
      <c r="Q293" s="353">
        <f t="shared" si="1"/>
        <v>1300000</v>
      </c>
      <c r="R293" s="354">
        <v>1300000.0</v>
      </c>
      <c r="S293" s="311"/>
      <c r="T293" s="355"/>
      <c r="U293" s="355"/>
      <c r="V293" s="355"/>
      <c r="W293" s="355"/>
      <c r="X293" s="355"/>
      <c r="Y293" s="355"/>
      <c r="Z293" s="355"/>
      <c r="AA293" s="355"/>
      <c r="AB293" s="355"/>
      <c r="AC293" s="355"/>
      <c r="AD293" s="311"/>
      <c r="AE293" s="311"/>
      <c r="AF293" s="311"/>
      <c r="AG293" s="311"/>
      <c r="AH293" s="311"/>
      <c r="AI293" s="311"/>
      <c r="AJ293" s="311"/>
      <c r="AK293" s="311"/>
      <c r="AL293" s="311"/>
    </row>
    <row r="294">
      <c r="A294" s="311"/>
      <c r="B294" s="356">
        <v>278.0</v>
      </c>
      <c r="C294" s="357" t="s">
        <v>2938</v>
      </c>
      <c r="D294" s="358" t="s">
        <v>2837</v>
      </c>
      <c r="E294" s="357" t="s">
        <v>126</v>
      </c>
      <c r="F294" s="357" t="s">
        <v>351</v>
      </c>
      <c r="G294" s="357" t="s">
        <v>2836</v>
      </c>
      <c r="H294" s="357" t="s">
        <v>461</v>
      </c>
      <c r="I294" s="357">
        <v>3.3</v>
      </c>
      <c r="J294" s="360">
        <v>10.691999999999998</v>
      </c>
      <c r="K294" s="361">
        <v>1.0</v>
      </c>
      <c r="L294" s="362">
        <v>0.0</v>
      </c>
      <c r="M294" s="363">
        <v>2319819.0</v>
      </c>
      <c r="N294" s="364"/>
      <c r="O294" s="364"/>
      <c r="P294" s="364"/>
      <c r="Q294" s="365">
        <f t="shared" si="1"/>
        <v>2319819</v>
      </c>
      <c r="R294" s="366">
        <v>2319819.0</v>
      </c>
      <c r="S294" s="311"/>
      <c r="T294" s="367"/>
      <c r="U294" s="367"/>
      <c r="V294" s="367"/>
      <c r="W294" s="367"/>
      <c r="X294" s="367"/>
      <c r="Y294" s="367"/>
      <c r="Z294" s="367"/>
      <c r="AA294" s="367"/>
      <c r="AB294" s="367"/>
      <c r="AC294" s="367"/>
      <c r="AD294" s="311"/>
      <c r="AE294" s="311"/>
      <c r="AF294" s="311"/>
      <c r="AG294" s="311"/>
      <c r="AH294" s="311"/>
      <c r="AI294" s="311"/>
      <c r="AJ294" s="311"/>
      <c r="AK294" s="311"/>
      <c r="AL294" s="311"/>
    </row>
    <row r="295">
      <c r="A295" s="311"/>
      <c r="B295" s="342">
        <v>279.0</v>
      </c>
      <c r="C295" s="343" t="s">
        <v>2938</v>
      </c>
      <c r="D295" s="344" t="s">
        <v>647</v>
      </c>
      <c r="E295" s="343" t="s">
        <v>116</v>
      </c>
      <c r="F295" s="343" t="s">
        <v>351</v>
      </c>
      <c r="G295" s="343" t="s">
        <v>646</v>
      </c>
      <c r="H295" s="343" t="s">
        <v>461</v>
      </c>
      <c r="I295" s="343">
        <v>0.1826</v>
      </c>
      <c r="J295" s="348">
        <v>0.591624</v>
      </c>
      <c r="K295" s="349">
        <v>1.0</v>
      </c>
      <c r="L295" s="370">
        <v>0.0</v>
      </c>
      <c r="M295" s="351">
        <v>2319819.0</v>
      </c>
      <c r="N295" s="352"/>
      <c r="O295" s="352"/>
      <c r="P295" s="352"/>
      <c r="Q295" s="353">
        <f t="shared" si="1"/>
        <v>2319819</v>
      </c>
      <c r="R295" s="354">
        <v>2319819.0</v>
      </c>
      <c r="S295" s="311"/>
      <c r="T295" s="355"/>
      <c r="U295" s="355"/>
      <c r="V295" s="355"/>
      <c r="W295" s="355"/>
      <c r="X295" s="355"/>
      <c r="Y295" s="355"/>
      <c r="Z295" s="355"/>
      <c r="AA295" s="355"/>
      <c r="AB295" s="355"/>
      <c r="AC295" s="355"/>
      <c r="AD295" s="311"/>
      <c r="AE295" s="311"/>
      <c r="AF295" s="311"/>
      <c r="AG295" s="311"/>
      <c r="AH295" s="311"/>
      <c r="AI295" s="311"/>
      <c r="AJ295" s="311"/>
      <c r="AK295" s="311"/>
      <c r="AL295" s="311"/>
    </row>
    <row r="296">
      <c r="A296" s="311"/>
      <c r="B296" s="356">
        <v>280.0</v>
      </c>
      <c r="C296" s="357" t="s">
        <v>2938</v>
      </c>
      <c r="D296" s="358" t="s">
        <v>1941</v>
      </c>
      <c r="E296" s="357" t="s">
        <v>87</v>
      </c>
      <c r="F296" s="357" t="s">
        <v>351</v>
      </c>
      <c r="G296" s="357" t="s">
        <v>1940</v>
      </c>
      <c r="H296" s="357" t="s">
        <v>1258</v>
      </c>
      <c r="I296" s="357">
        <v>0.06018</v>
      </c>
      <c r="J296" s="360">
        <v>0.1949832</v>
      </c>
      <c r="K296" s="361">
        <v>1.0</v>
      </c>
      <c r="L296" s="362">
        <v>0.0</v>
      </c>
      <c r="M296" s="363">
        <v>1300000.0</v>
      </c>
      <c r="N296" s="364"/>
      <c r="O296" s="364"/>
      <c r="P296" s="364"/>
      <c r="Q296" s="365">
        <f t="shared" si="1"/>
        <v>1300000</v>
      </c>
      <c r="R296" s="366">
        <v>1300000.0</v>
      </c>
      <c r="S296" s="311"/>
      <c r="T296" s="367"/>
      <c r="U296" s="367"/>
      <c r="V296" s="367"/>
      <c r="W296" s="367"/>
      <c r="X296" s="367"/>
      <c r="Y296" s="367"/>
      <c r="Z296" s="367"/>
      <c r="AA296" s="367"/>
      <c r="AB296" s="367"/>
      <c r="AC296" s="367"/>
      <c r="AD296" s="311"/>
      <c r="AE296" s="311"/>
      <c r="AF296" s="311"/>
      <c r="AG296" s="311"/>
      <c r="AH296" s="311"/>
      <c r="AI296" s="311"/>
      <c r="AJ296" s="311"/>
      <c r="AK296" s="311"/>
      <c r="AL296" s="311"/>
    </row>
    <row r="297">
      <c r="A297" s="311"/>
      <c r="B297" s="342">
        <v>281.0</v>
      </c>
      <c r="C297" s="343" t="s">
        <v>2938</v>
      </c>
      <c r="D297" s="344" t="s">
        <v>1937</v>
      </c>
      <c r="E297" s="343" t="s">
        <v>87</v>
      </c>
      <c r="F297" s="343" t="s">
        <v>351</v>
      </c>
      <c r="G297" s="343" t="s">
        <v>1936</v>
      </c>
      <c r="H297" s="343" t="s">
        <v>1258</v>
      </c>
      <c r="I297" s="343">
        <v>46.34</v>
      </c>
      <c r="J297" s="348">
        <v>150.1416</v>
      </c>
      <c r="K297" s="349">
        <v>1.0</v>
      </c>
      <c r="L297" s="370">
        <v>0.0</v>
      </c>
      <c r="M297" s="351">
        <v>1300000.0</v>
      </c>
      <c r="N297" s="352"/>
      <c r="O297" s="352"/>
      <c r="P297" s="352"/>
      <c r="Q297" s="353">
        <f t="shared" si="1"/>
        <v>1300000</v>
      </c>
      <c r="R297" s="354">
        <v>1300000.0</v>
      </c>
      <c r="S297" s="311"/>
      <c r="T297" s="355"/>
      <c r="U297" s="355"/>
      <c r="V297" s="355"/>
      <c r="W297" s="355"/>
      <c r="X297" s="355"/>
      <c r="Y297" s="355"/>
      <c r="Z297" s="355"/>
      <c r="AA297" s="355"/>
      <c r="AB297" s="355"/>
      <c r="AC297" s="355"/>
      <c r="AD297" s="311"/>
      <c r="AE297" s="311"/>
      <c r="AF297" s="311"/>
      <c r="AG297" s="311"/>
      <c r="AH297" s="311"/>
      <c r="AI297" s="311"/>
      <c r="AJ297" s="311"/>
      <c r="AK297" s="311"/>
      <c r="AL297" s="311"/>
    </row>
    <row r="298">
      <c r="A298" s="311"/>
      <c r="B298" s="356">
        <v>282.0</v>
      </c>
      <c r="C298" s="357" t="s">
        <v>2938</v>
      </c>
      <c r="D298" s="358" t="s">
        <v>2141</v>
      </c>
      <c r="E298" s="357" t="s">
        <v>126</v>
      </c>
      <c r="F298" s="357" t="s">
        <v>351</v>
      </c>
      <c r="G298" s="357" t="s">
        <v>2140</v>
      </c>
      <c r="H298" s="357" t="s">
        <v>461</v>
      </c>
      <c r="I298" s="357">
        <v>24.58</v>
      </c>
      <c r="J298" s="360">
        <v>79.6392</v>
      </c>
      <c r="K298" s="361">
        <v>1.0</v>
      </c>
      <c r="L298" s="362">
        <v>0.0</v>
      </c>
      <c r="M298" s="363">
        <v>2319819.0</v>
      </c>
      <c r="N298" s="364"/>
      <c r="O298" s="364"/>
      <c r="P298" s="364"/>
      <c r="Q298" s="365">
        <f t="shared" si="1"/>
        <v>2319819</v>
      </c>
      <c r="R298" s="366">
        <v>2319819.0</v>
      </c>
      <c r="S298" s="311"/>
      <c r="T298" s="367"/>
      <c r="U298" s="367"/>
      <c r="V298" s="367"/>
      <c r="W298" s="367"/>
      <c r="X298" s="367"/>
      <c r="Y298" s="367"/>
      <c r="Z298" s="367"/>
      <c r="AA298" s="367"/>
      <c r="AB298" s="367"/>
      <c r="AC298" s="367"/>
      <c r="AD298" s="311"/>
      <c r="AE298" s="311"/>
      <c r="AF298" s="311"/>
      <c r="AG298" s="311"/>
      <c r="AH298" s="311"/>
      <c r="AI298" s="311"/>
      <c r="AJ298" s="311"/>
      <c r="AK298" s="311"/>
      <c r="AL298" s="311"/>
    </row>
    <row r="299">
      <c r="A299" s="311"/>
      <c r="B299" s="342">
        <v>283.0</v>
      </c>
      <c r="C299" s="343" t="s">
        <v>2938</v>
      </c>
      <c r="D299" s="344" t="s">
        <v>1488</v>
      </c>
      <c r="E299" s="343" t="s">
        <v>346</v>
      </c>
      <c r="F299" s="343" t="s">
        <v>351</v>
      </c>
      <c r="G299" s="343" t="s">
        <v>1487</v>
      </c>
      <c r="H299" s="343" t="s">
        <v>753</v>
      </c>
      <c r="I299" s="343">
        <v>7.529999999999999</v>
      </c>
      <c r="J299" s="348">
        <v>24.397199999999994</v>
      </c>
      <c r="K299" s="349">
        <v>1.0</v>
      </c>
      <c r="L299" s="370">
        <v>0.0</v>
      </c>
      <c r="M299" s="351">
        <v>2792792.0</v>
      </c>
      <c r="N299" s="352"/>
      <c r="O299" s="352"/>
      <c r="P299" s="352"/>
      <c r="Q299" s="353">
        <f t="shared" si="1"/>
        <v>2792792</v>
      </c>
      <c r="R299" s="354">
        <v>2792792.0</v>
      </c>
      <c r="S299" s="311"/>
      <c r="T299" s="355"/>
      <c r="U299" s="355"/>
      <c r="V299" s="355"/>
      <c r="W299" s="355"/>
      <c r="X299" s="355"/>
      <c r="Y299" s="355"/>
      <c r="Z299" s="355"/>
      <c r="AA299" s="355"/>
      <c r="AB299" s="355"/>
      <c r="AC299" s="355"/>
      <c r="AD299" s="311"/>
      <c r="AE299" s="311"/>
      <c r="AF299" s="311"/>
      <c r="AG299" s="311"/>
      <c r="AH299" s="311"/>
      <c r="AI299" s="311"/>
      <c r="AJ299" s="311"/>
      <c r="AK299" s="311"/>
      <c r="AL299" s="311"/>
    </row>
    <row r="300">
      <c r="A300" s="311"/>
      <c r="B300" s="356">
        <v>284.0</v>
      </c>
      <c r="C300" s="357" t="s">
        <v>2938</v>
      </c>
      <c r="D300" s="358" t="s">
        <v>572</v>
      </c>
      <c r="E300" s="357" t="s">
        <v>141</v>
      </c>
      <c r="F300" s="357" t="s">
        <v>351</v>
      </c>
      <c r="G300" s="357" t="s">
        <v>570</v>
      </c>
      <c r="H300" s="357" t="s">
        <v>461</v>
      </c>
      <c r="I300" s="357">
        <v>17.43</v>
      </c>
      <c r="J300" s="360">
        <v>56.4732</v>
      </c>
      <c r="K300" s="361">
        <v>1.0</v>
      </c>
      <c r="L300" s="362">
        <v>0.0</v>
      </c>
      <c r="M300" s="363">
        <v>2319819.0</v>
      </c>
      <c r="N300" s="364"/>
      <c r="O300" s="364"/>
      <c r="P300" s="364"/>
      <c r="Q300" s="365">
        <f t="shared" si="1"/>
        <v>2319819</v>
      </c>
      <c r="R300" s="366">
        <v>2319819.0</v>
      </c>
      <c r="S300" s="311"/>
      <c r="T300" s="367"/>
      <c r="U300" s="367"/>
      <c r="V300" s="367"/>
      <c r="W300" s="367"/>
      <c r="X300" s="367"/>
      <c r="Y300" s="367"/>
      <c r="Z300" s="367"/>
      <c r="AA300" s="367"/>
      <c r="AB300" s="367"/>
      <c r="AC300" s="367"/>
      <c r="AD300" s="311"/>
      <c r="AE300" s="311"/>
      <c r="AF300" s="311"/>
      <c r="AG300" s="311"/>
      <c r="AH300" s="311"/>
      <c r="AI300" s="311"/>
      <c r="AJ300" s="311"/>
      <c r="AK300" s="311"/>
      <c r="AL300" s="311"/>
    </row>
    <row r="301">
      <c r="A301" s="311"/>
      <c r="B301" s="342">
        <v>285.0</v>
      </c>
      <c r="C301" s="343" t="s">
        <v>2938</v>
      </c>
      <c r="D301" s="344" t="s">
        <v>1443</v>
      </c>
      <c r="E301" s="343" t="s">
        <v>346</v>
      </c>
      <c r="F301" s="343" t="s">
        <v>351</v>
      </c>
      <c r="G301" s="343" t="s">
        <v>1442</v>
      </c>
      <c r="H301" s="343" t="s">
        <v>753</v>
      </c>
      <c r="I301" s="343">
        <v>0.05060000000000001</v>
      </c>
      <c r="J301" s="348">
        <v>0.16394400000000006</v>
      </c>
      <c r="K301" s="349">
        <v>1.0</v>
      </c>
      <c r="L301" s="370">
        <v>0.0</v>
      </c>
      <c r="M301" s="351">
        <v>2792792.0</v>
      </c>
      <c r="N301" s="352"/>
      <c r="O301" s="352"/>
      <c r="P301" s="352"/>
      <c r="Q301" s="353">
        <f t="shared" si="1"/>
        <v>2792792</v>
      </c>
      <c r="R301" s="354">
        <v>2792792.0</v>
      </c>
      <c r="S301" s="311"/>
      <c r="T301" s="355"/>
      <c r="U301" s="355"/>
      <c r="V301" s="355"/>
      <c r="W301" s="355"/>
      <c r="X301" s="355"/>
      <c r="Y301" s="355"/>
      <c r="Z301" s="355"/>
      <c r="AA301" s="355"/>
      <c r="AB301" s="355"/>
      <c r="AC301" s="355"/>
      <c r="AD301" s="311"/>
      <c r="AE301" s="311"/>
      <c r="AF301" s="311"/>
      <c r="AG301" s="311"/>
      <c r="AH301" s="311"/>
      <c r="AI301" s="311"/>
      <c r="AJ301" s="311"/>
      <c r="AK301" s="311"/>
      <c r="AL301" s="311"/>
    </row>
    <row r="302">
      <c r="A302" s="311"/>
      <c r="B302" s="356">
        <v>286.0</v>
      </c>
      <c r="C302" s="357" t="s">
        <v>2938</v>
      </c>
      <c r="D302" s="358" t="s">
        <v>2159</v>
      </c>
      <c r="E302" s="357" t="s">
        <v>87</v>
      </c>
      <c r="F302" s="357" t="s">
        <v>351</v>
      </c>
      <c r="G302" s="357" t="s">
        <v>2158</v>
      </c>
      <c r="H302" s="357" t="s">
        <v>1258</v>
      </c>
      <c r="I302" s="357">
        <v>16.45</v>
      </c>
      <c r="J302" s="360">
        <v>53.29799999999999</v>
      </c>
      <c r="K302" s="361">
        <v>1.0</v>
      </c>
      <c r="L302" s="362">
        <v>0.0</v>
      </c>
      <c r="M302" s="363">
        <v>1300000.0</v>
      </c>
      <c r="N302" s="364"/>
      <c r="O302" s="364"/>
      <c r="P302" s="364"/>
      <c r="Q302" s="365">
        <f t="shared" si="1"/>
        <v>1300000</v>
      </c>
      <c r="R302" s="366">
        <v>1300000.0</v>
      </c>
      <c r="S302" s="311"/>
      <c r="T302" s="367"/>
      <c r="U302" s="367"/>
      <c r="V302" s="367"/>
      <c r="W302" s="367"/>
      <c r="X302" s="367"/>
      <c r="Y302" s="367"/>
      <c r="Z302" s="367"/>
      <c r="AA302" s="367"/>
      <c r="AB302" s="367"/>
      <c r="AC302" s="367"/>
      <c r="AD302" s="311"/>
      <c r="AE302" s="311"/>
      <c r="AF302" s="311"/>
      <c r="AG302" s="311"/>
      <c r="AH302" s="311"/>
      <c r="AI302" s="311"/>
      <c r="AJ302" s="311"/>
      <c r="AK302" s="311"/>
      <c r="AL302" s="311"/>
    </row>
    <row r="303">
      <c r="A303" s="311"/>
      <c r="B303" s="342">
        <v>287.0</v>
      </c>
      <c r="C303" s="343" t="s">
        <v>2938</v>
      </c>
      <c r="D303" s="344" t="s">
        <v>1311</v>
      </c>
      <c r="E303" s="343" t="s">
        <v>346</v>
      </c>
      <c r="F303" s="343" t="s">
        <v>351</v>
      </c>
      <c r="G303" s="343" t="s">
        <v>1310</v>
      </c>
      <c r="H303" s="343" t="s">
        <v>753</v>
      </c>
      <c r="I303" s="343">
        <v>2.15148</v>
      </c>
      <c r="J303" s="348">
        <v>6.9707952</v>
      </c>
      <c r="K303" s="349">
        <v>1.0</v>
      </c>
      <c r="L303" s="370">
        <v>0.0</v>
      </c>
      <c r="M303" s="351">
        <v>2792792.0</v>
      </c>
      <c r="N303" s="352"/>
      <c r="O303" s="352"/>
      <c r="P303" s="352"/>
      <c r="Q303" s="353">
        <f t="shared" si="1"/>
        <v>2792792</v>
      </c>
      <c r="R303" s="354">
        <v>2792792.0</v>
      </c>
      <c r="S303" s="311"/>
      <c r="T303" s="355"/>
      <c r="U303" s="355"/>
      <c r="V303" s="355"/>
      <c r="W303" s="355"/>
      <c r="X303" s="355"/>
      <c r="Y303" s="355"/>
      <c r="Z303" s="355"/>
      <c r="AA303" s="355"/>
      <c r="AB303" s="355"/>
      <c r="AC303" s="355"/>
      <c r="AD303" s="311"/>
      <c r="AE303" s="311"/>
      <c r="AF303" s="311"/>
      <c r="AG303" s="311"/>
      <c r="AH303" s="311"/>
      <c r="AI303" s="311"/>
      <c r="AJ303" s="311"/>
      <c r="AK303" s="311"/>
      <c r="AL303" s="311"/>
    </row>
    <row r="304">
      <c r="A304" s="311"/>
      <c r="B304" s="356">
        <v>288.0</v>
      </c>
      <c r="C304" s="357" t="s">
        <v>2938</v>
      </c>
      <c r="D304" s="358" t="s">
        <v>2234</v>
      </c>
      <c r="E304" s="357" t="s">
        <v>92</v>
      </c>
      <c r="F304" s="357" t="s">
        <v>351</v>
      </c>
      <c r="G304" s="357" t="s">
        <v>2233</v>
      </c>
      <c r="H304" s="357" t="s">
        <v>461</v>
      </c>
      <c r="I304" s="357">
        <v>30.94</v>
      </c>
      <c r="J304" s="360">
        <v>100.2456</v>
      </c>
      <c r="K304" s="361">
        <v>1.0</v>
      </c>
      <c r="L304" s="362">
        <v>0.0</v>
      </c>
      <c r="M304" s="363">
        <v>2319819.0</v>
      </c>
      <c r="N304" s="364"/>
      <c r="O304" s="364"/>
      <c r="P304" s="364"/>
      <c r="Q304" s="365">
        <f t="shared" si="1"/>
        <v>2319819</v>
      </c>
      <c r="R304" s="366">
        <v>2319819.0</v>
      </c>
      <c r="S304" s="311"/>
      <c r="T304" s="367"/>
      <c r="U304" s="367"/>
      <c r="V304" s="367"/>
      <c r="W304" s="367"/>
      <c r="X304" s="367"/>
      <c r="Y304" s="367"/>
      <c r="Z304" s="367"/>
      <c r="AA304" s="367"/>
      <c r="AB304" s="367"/>
      <c r="AC304" s="367"/>
      <c r="AD304" s="311"/>
      <c r="AE304" s="311"/>
      <c r="AF304" s="311"/>
      <c r="AG304" s="311"/>
      <c r="AH304" s="311"/>
      <c r="AI304" s="311"/>
      <c r="AJ304" s="311"/>
      <c r="AK304" s="311"/>
      <c r="AL304" s="311"/>
    </row>
    <row r="305">
      <c r="A305" s="311"/>
      <c r="B305" s="342">
        <v>289.0</v>
      </c>
      <c r="C305" s="343" t="s">
        <v>2938</v>
      </c>
      <c r="D305" s="344" t="s">
        <v>873</v>
      </c>
      <c r="E305" s="343" t="s">
        <v>346</v>
      </c>
      <c r="F305" s="343" t="s">
        <v>351</v>
      </c>
      <c r="G305" s="343" t="s">
        <v>872</v>
      </c>
      <c r="H305" s="343" t="s">
        <v>753</v>
      </c>
      <c r="I305" s="343">
        <v>17.47</v>
      </c>
      <c r="J305" s="348">
        <v>56.6028</v>
      </c>
      <c r="K305" s="349">
        <v>1.0</v>
      </c>
      <c r="L305" s="370">
        <v>0.0</v>
      </c>
      <c r="M305" s="351">
        <v>2792792.0</v>
      </c>
      <c r="N305" s="352"/>
      <c r="O305" s="352"/>
      <c r="P305" s="352"/>
      <c r="Q305" s="353">
        <f t="shared" si="1"/>
        <v>2792792</v>
      </c>
      <c r="R305" s="354">
        <v>2792792.0</v>
      </c>
      <c r="S305" s="311"/>
      <c r="T305" s="355"/>
      <c r="U305" s="355"/>
      <c r="V305" s="355"/>
      <c r="W305" s="355"/>
      <c r="X305" s="355"/>
      <c r="Y305" s="355"/>
      <c r="Z305" s="355"/>
      <c r="AA305" s="355"/>
      <c r="AB305" s="355"/>
      <c r="AC305" s="355"/>
      <c r="AD305" s="311"/>
      <c r="AE305" s="311"/>
      <c r="AF305" s="311"/>
      <c r="AG305" s="311"/>
      <c r="AH305" s="311"/>
      <c r="AI305" s="311"/>
      <c r="AJ305" s="311"/>
      <c r="AK305" s="311"/>
      <c r="AL305" s="311"/>
    </row>
    <row r="306">
      <c r="A306" s="311"/>
      <c r="B306" s="356">
        <v>290.0</v>
      </c>
      <c r="C306" s="357" t="s">
        <v>2938</v>
      </c>
      <c r="D306" s="358" t="s">
        <v>2945</v>
      </c>
      <c r="E306" s="357" t="s">
        <v>126</v>
      </c>
      <c r="F306" s="357" t="s">
        <v>351</v>
      </c>
      <c r="G306" s="357" t="s">
        <v>2343</v>
      </c>
      <c r="H306" s="357" t="s">
        <v>461</v>
      </c>
      <c r="I306" s="357">
        <v>35.84</v>
      </c>
      <c r="J306" s="360">
        <v>116.12160000000002</v>
      </c>
      <c r="K306" s="361">
        <v>1.0</v>
      </c>
      <c r="L306" s="362">
        <v>0.0</v>
      </c>
      <c r="M306" s="363">
        <v>2319819.0</v>
      </c>
      <c r="N306" s="364"/>
      <c r="O306" s="364"/>
      <c r="P306" s="364"/>
      <c r="Q306" s="365">
        <f t="shared" si="1"/>
        <v>2319819</v>
      </c>
      <c r="R306" s="366">
        <v>2319819.0</v>
      </c>
      <c r="S306" s="311"/>
      <c r="T306" s="367"/>
      <c r="U306" s="367"/>
      <c r="V306" s="367"/>
      <c r="W306" s="367"/>
      <c r="X306" s="367"/>
      <c r="Y306" s="367"/>
      <c r="Z306" s="367"/>
      <c r="AA306" s="367"/>
      <c r="AB306" s="367"/>
      <c r="AC306" s="367"/>
      <c r="AD306" s="311"/>
      <c r="AE306" s="311"/>
      <c r="AF306" s="311"/>
      <c r="AG306" s="311"/>
      <c r="AH306" s="311"/>
      <c r="AI306" s="311"/>
      <c r="AJ306" s="311"/>
      <c r="AK306" s="311"/>
      <c r="AL306" s="311"/>
    </row>
    <row r="307">
      <c r="A307" s="311"/>
      <c r="B307" s="342">
        <v>291.0</v>
      </c>
      <c r="C307" s="343" t="s">
        <v>2938</v>
      </c>
      <c r="D307" s="344" t="s">
        <v>2340</v>
      </c>
      <c r="E307" s="343" t="s">
        <v>126</v>
      </c>
      <c r="F307" s="343" t="s">
        <v>351</v>
      </c>
      <c r="G307" s="343" t="s">
        <v>2339</v>
      </c>
      <c r="H307" s="343" t="s">
        <v>461</v>
      </c>
      <c r="I307" s="343">
        <v>33.88</v>
      </c>
      <c r="J307" s="348">
        <v>109.77120000000002</v>
      </c>
      <c r="K307" s="349">
        <v>1.0</v>
      </c>
      <c r="L307" s="370">
        <v>0.0</v>
      </c>
      <c r="M307" s="351">
        <v>2319819.0</v>
      </c>
      <c r="N307" s="352"/>
      <c r="O307" s="352"/>
      <c r="P307" s="352"/>
      <c r="Q307" s="353">
        <f t="shared" si="1"/>
        <v>2319819</v>
      </c>
      <c r="R307" s="354">
        <v>2319819.0</v>
      </c>
      <c r="S307" s="311"/>
      <c r="T307" s="355"/>
      <c r="U307" s="355"/>
      <c r="V307" s="355"/>
      <c r="W307" s="355"/>
      <c r="X307" s="355"/>
      <c r="Y307" s="355"/>
      <c r="Z307" s="355"/>
      <c r="AA307" s="355"/>
      <c r="AB307" s="355"/>
      <c r="AC307" s="355"/>
      <c r="AD307" s="311"/>
      <c r="AE307" s="311"/>
      <c r="AF307" s="311"/>
      <c r="AG307" s="311"/>
      <c r="AH307" s="311"/>
      <c r="AI307" s="311"/>
      <c r="AJ307" s="311"/>
      <c r="AK307" s="311"/>
      <c r="AL307" s="311"/>
    </row>
    <row r="308">
      <c r="A308" s="311"/>
      <c r="B308" s="356">
        <v>292.0</v>
      </c>
      <c r="C308" s="357" t="s">
        <v>2938</v>
      </c>
      <c r="D308" s="358" t="s">
        <v>2458</v>
      </c>
      <c r="E308" s="357" t="s">
        <v>87</v>
      </c>
      <c r="F308" s="357" t="s">
        <v>351</v>
      </c>
      <c r="G308" s="357" t="s">
        <v>2457</v>
      </c>
      <c r="H308" s="357" t="s">
        <v>1258</v>
      </c>
      <c r="I308" s="357">
        <v>96.62</v>
      </c>
      <c r="J308" s="360">
        <v>313.0488</v>
      </c>
      <c r="K308" s="361">
        <v>1.0</v>
      </c>
      <c r="L308" s="362">
        <v>0.0</v>
      </c>
      <c r="M308" s="363">
        <v>1300000.0</v>
      </c>
      <c r="N308" s="364"/>
      <c r="O308" s="364"/>
      <c r="P308" s="364"/>
      <c r="Q308" s="365">
        <f t="shared" si="1"/>
        <v>1300000</v>
      </c>
      <c r="R308" s="366">
        <v>1300000.0</v>
      </c>
      <c r="S308" s="311"/>
      <c r="T308" s="367"/>
      <c r="U308" s="367"/>
      <c r="V308" s="367"/>
      <c r="W308" s="367"/>
      <c r="X308" s="367"/>
      <c r="Y308" s="367"/>
      <c r="Z308" s="367"/>
      <c r="AA308" s="367"/>
      <c r="AB308" s="367"/>
      <c r="AC308" s="367"/>
      <c r="AD308" s="311"/>
      <c r="AE308" s="311"/>
      <c r="AF308" s="311"/>
      <c r="AG308" s="311"/>
      <c r="AH308" s="311"/>
      <c r="AI308" s="311"/>
      <c r="AJ308" s="311"/>
      <c r="AK308" s="311"/>
      <c r="AL308" s="311"/>
    </row>
    <row r="309">
      <c r="A309" s="311"/>
      <c r="B309" s="342">
        <v>293.0</v>
      </c>
      <c r="C309" s="343" t="s">
        <v>2946</v>
      </c>
      <c r="D309" s="344" t="s">
        <v>924</v>
      </c>
      <c r="E309" s="343" t="s">
        <v>164</v>
      </c>
      <c r="F309" s="343" t="s">
        <v>351</v>
      </c>
      <c r="G309" s="343" t="s">
        <v>923</v>
      </c>
      <c r="H309" s="343" t="s">
        <v>575</v>
      </c>
      <c r="I309" s="343">
        <v>20.2</v>
      </c>
      <c r="J309" s="348">
        <v>65.448</v>
      </c>
      <c r="K309" s="349">
        <v>1.0</v>
      </c>
      <c r="L309" s="370">
        <v>0.0</v>
      </c>
      <c r="M309" s="351">
        <v>3671171.0</v>
      </c>
      <c r="N309" s="352"/>
      <c r="O309" s="352"/>
      <c r="P309" s="352"/>
      <c r="Q309" s="353">
        <f t="shared" si="1"/>
        <v>3671171</v>
      </c>
      <c r="R309" s="354">
        <v>3671171.0</v>
      </c>
      <c r="S309" s="311"/>
      <c r="T309" s="355"/>
      <c r="U309" s="355"/>
      <c r="V309" s="355"/>
      <c r="W309" s="355"/>
      <c r="X309" s="355"/>
      <c r="Y309" s="355"/>
      <c r="Z309" s="355"/>
      <c r="AA309" s="355"/>
      <c r="AB309" s="355"/>
      <c r="AC309" s="355"/>
      <c r="AD309" s="311"/>
      <c r="AE309" s="311"/>
      <c r="AF309" s="311"/>
      <c r="AG309" s="311"/>
      <c r="AH309" s="311"/>
      <c r="AI309" s="311"/>
      <c r="AJ309" s="311"/>
      <c r="AK309" s="311"/>
      <c r="AL309" s="311"/>
    </row>
    <row r="310">
      <c r="A310" s="311"/>
      <c r="B310" s="356">
        <v>294.0</v>
      </c>
      <c r="C310" s="357" t="s">
        <v>2946</v>
      </c>
      <c r="D310" s="358" t="s">
        <v>915</v>
      </c>
      <c r="E310" s="357" t="s">
        <v>346</v>
      </c>
      <c r="F310" s="357" t="s">
        <v>351</v>
      </c>
      <c r="G310" s="357" t="s">
        <v>914</v>
      </c>
      <c r="H310" s="357" t="s">
        <v>753</v>
      </c>
      <c r="I310" s="357">
        <v>0.14499</v>
      </c>
      <c r="J310" s="360">
        <v>0.4697676</v>
      </c>
      <c r="K310" s="361">
        <v>0.9999</v>
      </c>
      <c r="L310" s="362">
        <v>0.0</v>
      </c>
      <c r="M310" s="363">
        <v>2792792.0</v>
      </c>
      <c r="N310" s="364"/>
      <c r="O310" s="364"/>
      <c r="P310" s="364"/>
      <c r="Q310" s="365">
        <f t="shared" si="1"/>
        <v>2792792</v>
      </c>
      <c r="R310" s="366">
        <v>2792792.0</v>
      </c>
      <c r="S310" s="311"/>
      <c r="T310" s="367"/>
      <c r="U310" s="367"/>
      <c r="V310" s="367"/>
      <c r="W310" s="367"/>
      <c r="X310" s="367"/>
      <c r="Y310" s="367"/>
      <c r="Z310" s="367"/>
      <c r="AA310" s="367"/>
      <c r="AB310" s="367"/>
      <c r="AC310" s="367"/>
      <c r="AD310" s="311"/>
      <c r="AE310" s="311"/>
      <c r="AF310" s="311"/>
      <c r="AG310" s="311"/>
      <c r="AH310" s="311"/>
      <c r="AI310" s="311"/>
      <c r="AJ310" s="311"/>
      <c r="AK310" s="311"/>
      <c r="AL310" s="311"/>
    </row>
    <row r="311">
      <c r="A311" s="311"/>
      <c r="B311" s="342">
        <v>295.0</v>
      </c>
      <c r="C311" s="343" t="s">
        <v>2946</v>
      </c>
      <c r="D311" s="344" t="s">
        <v>369</v>
      </c>
      <c r="E311" s="343" t="s">
        <v>218</v>
      </c>
      <c r="F311" s="343" t="s">
        <v>351</v>
      </c>
      <c r="G311" s="343" t="s">
        <v>368</v>
      </c>
      <c r="H311" s="343" t="s">
        <v>480</v>
      </c>
      <c r="I311" s="343">
        <v>28.26</v>
      </c>
      <c r="J311" s="348">
        <v>91.5624</v>
      </c>
      <c r="K311" s="349">
        <v>1.0</v>
      </c>
      <c r="L311" s="370">
        <v>0.0</v>
      </c>
      <c r="M311" s="351">
        <v>1950000.0</v>
      </c>
      <c r="N311" s="352"/>
      <c r="O311" s="352"/>
      <c r="P311" s="352"/>
      <c r="Q311" s="353">
        <f t="shared" si="1"/>
        <v>1950000</v>
      </c>
      <c r="R311" s="354">
        <v>1950000.0</v>
      </c>
      <c r="S311" s="311"/>
      <c r="T311" s="355"/>
      <c r="U311" s="355"/>
      <c r="V311" s="355"/>
      <c r="W311" s="355"/>
      <c r="X311" s="355"/>
      <c r="Y311" s="355"/>
      <c r="Z311" s="355"/>
      <c r="AA311" s="355"/>
      <c r="AB311" s="355"/>
      <c r="AC311" s="355"/>
      <c r="AD311" s="311"/>
      <c r="AE311" s="311"/>
      <c r="AF311" s="311"/>
      <c r="AG311" s="311"/>
      <c r="AH311" s="311"/>
      <c r="AI311" s="311"/>
      <c r="AJ311" s="311"/>
      <c r="AK311" s="311"/>
      <c r="AL311" s="311"/>
    </row>
    <row r="312">
      <c r="A312" s="311"/>
      <c r="B312" s="356">
        <v>296.0</v>
      </c>
      <c r="C312" s="357" t="s">
        <v>2946</v>
      </c>
      <c r="D312" s="358" t="s">
        <v>1159</v>
      </c>
      <c r="E312" s="357" t="s">
        <v>346</v>
      </c>
      <c r="F312" s="357" t="s">
        <v>351</v>
      </c>
      <c r="G312" s="357" t="s">
        <v>1158</v>
      </c>
      <c r="H312" s="357" t="s">
        <v>753</v>
      </c>
      <c r="I312" s="357">
        <v>15.88</v>
      </c>
      <c r="J312" s="360">
        <v>51.4512</v>
      </c>
      <c r="K312" s="361">
        <v>0.9949</v>
      </c>
      <c r="L312" s="362">
        <v>0.0</v>
      </c>
      <c r="M312" s="363">
        <v>2792792.0</v>
      </c>
      <c r="N312" s="364"/>
      <c r="O312" s="364"/>
      <c r="P312" s="364"/>
      <c r="Q312" s="365">
        <f t="shared" si="1"/>
        <v>2792792</v>
      </c>
      <c r="R312" s="366">
        <v>2792792.0</v>
      </c>
      <c r="S312" s="311"/>
      <c r="T312" s="367"/>
      <c r="U312" s="367"/>
      <c r="V312" s="367"/>
      <c r="W312" s="367"/>
      <c r="X312" s="367"/>
      <c r="Y312" s="367"/>
      <c r="Z312" s="367"/>
      <c r="AA312" s="367"/>
      <c r="AB312" s="367"/>
      <c r="AC312" s="367"/>
      <c r="AD312" s="311"/>
      <c r="AE312" s="311"/>
      <c r="AF312" s="311"/>
      <c r="AG312" s="311"/>
      <c r="AH312" s="311"/>
      <c r="AI312" s="311"/>
      <c r="AJ312" s="311"/>
      <c r="AK312" s="311"/>
      <c r="AL312" s="311"/>
    </row>
    <row r="313">
      <c r="A313" s="311"/>
      <c r="B313" s="342">
        <v>297.0</v>
      </c>
      <c r="C313" s="343" t="s">
        <v>2946</v>
      </c>
      <c r="D313" s="344" t="s">
        <v>1084</v>
      </c>
      <c r="E313" s="343" t="s">
        <v>346</v>
      </c>
      <c r="F313" s="343" t="s">
        <v>351</v>
      </c>
      <c r="G313" s="343" t="s">
        <v>1083</v>
      </c>
      <c r="H313" s="343" t="s">
        <v>753</v>
      </c>
      <c r="I313" s="343">
        <v>20.63</v>
      </c>
      <c r="J313" s="348">
        <v>66.8412</v>
      </c>
      <c r="K313" s="349">
        <v>0.9998</v>
      </c>
      <c r="L313" s="370">
        <v>0.0</v>
      </c>
      <c r="M313" s="351">
        <v>2792792.0</v>
      </c>
      <c r="N313" s="352"/>
      <c r="O313" s="352"/>
      <c r="P313" s="352"/>
      <c r="Q313" s="353">
        <f t="shared" si="1"/>
        <v>2792792</v>
      </c>
      <c r="R313" s="354">
        <v>2792792.0</v>
      </c>
      <c r="S313" s="311"/>
      <c r="T313" s="355"/>
      <c r="U313" s="355"/>
      <c r="V313" s="355"/>
      <c r="W313" s="355"/>
      <c r="X313" s="355"/>
      <c r="Y313" s="355"/>
      <c r="Z313" s="355"/>
      <c r="AA313" s="355"/>
      <c r="AB313" s="355"/>
      <c r="AC313" s="355"/>
      <c r="AD313" s="311"/>
      <c r="AE313" s="311"/>
      <c r="AF313" s="311"/>
      <c r="AG313" s="311"/>
      <c r="AH313" s="311"/>
      <c r="AI313" s="311"/>
      <c r="AJ313" s="311"/>
      <c r="AK313" s="311"/>
      <c r="AL313" s="311"/>
    </row>
    <row r="314">
      <c r="A314" s="311"/>
      <c r="B314" s="356">
        <v>298.0</v>
      </c>
      <c r="C314" s="357" t="s">
        <v>2946</v>
      </c>
      <c r="D314" s="358" t="s">
        <v>1080</v>
      </c>
      <c r="E314" s="357" t="s">
        <v>346</v>
      </c>
      <c r="F314" s="357" t="s">
        <v>351</v>
      </c>
      <c r="G314" s="357" t="s">
        <v>1079</v>
      </c>
      <c r="H314" s="357" t="s">
        <v>753</v>
      </c>
      <c r="I314" s="357">
        <v>0.44364</v>
      </c>
      <c r="J314" s="360">
        <v>1.4373935999999998</v>
      </c>
      <c r="K314" s="361">
        <v>1.0</v>
      </c>
      <c r="L314" s="362">
        <v>0.0</v>
      </c>
      <c r="M314" s="363">
        <v>2792792.0</v>
      </c>
      <c r="N314" s="364"/>
      <c r="O314" s="364"/>
      <c r="P314" s="364"/>
      <c r="Q314" s="365">
        <f t="shared" si="1"/>
        <v>2792792</v>
      </c>
      <c r="R314" s="366">
        <v>2792792.0</v>
      </c>
      <c r="S314" s="311"/>
      <c r="T314" s="367"/>
      <c r="U314" s="367"/>
      <c r="V314" s="367"/>
      <c r="W314" s="367"/>
      <c r="X314" s="367"/>
      <c r="Y314" s="367"/>
      <c r="Z314" s="367"/>
      <c r="AA314" s="367"/>
      <c r="AB314" s="367"/>
      <c r="AC314" s="367"/>
      <c r="AD314" s="311"/>
      <c r="AE314" s="311"/>
      <c r="AF314" s="311"/>
      <c r="AG314" s="311"/>
      <c r="AH314" s="311"/>
      <c r="AI314" s="311"/>
      <c r="AJ314" s="311"/>
      <c r="AK314" s="311"/>
      <c r="AL314" s="311"/>
    </row>
    <row r="315">
      <c r="A315" s="311"/>
      <c r="B315" s="342">
        <v>299.0</v>
      </c>
      <c r="C315" s="343" t="s">
        <v>2946</v>
      </c>
      <c r="D315" s="344" t="s">
        <v>1624</v>
      </c>
      <c r="E315" s="343" t="s">
        <v>87</v>
      </c>
      <c r="F315" s="343" t="s">
        <v>351</v>
      </c>
      <c r="G315" s="343" t="s">
        <v>1623</v>
      </c>
      <c r="H315" s="343" t="s">
        <v>1258</v>
      </c>
      <c r="I315" s="343">
        <v>0.01686</v>
      </c>
      <c r="J315" s="348">
        <v>0.05462639999999999</v>
      </c>
      <c r="K315" s="349">
        <v>1.0</v>
      </c>
      <c r="L315" s="370">
        <v>0.0</v>
      </c>
      <c r="M315" s="351">
        <v>1300000.0</v>
      </c>
      <c r="N315" s="352"/>
      <c r="O315" s="352"/>
      <c r="P315" s="352"/>
      <c r="Q315" s="353">
        <f t="shared" si="1"/>
        <v>1300000</v>
      </c>
      <c r="R315" s="354">
        <v>1300000.0</v>
      </c>
      <c r="S315" s="311"/>
      <c r="T315" s="355"/>
      <c r="U315" s="355"/>
      <c r="V315" s="355"/>
      <c r="W315" s="355"/>
      <c r="X315" s="355"/>
      <c r="Y315" s="355"/>
      <c r="Z315" s="355"/>
      <c r="AA315" s="355"/>
      <c r="AB315" s="355"/>
      <c r="AC315" s="355"/>
      <c r="AD315" s="311"/>
      <c r="AE315" s="311"/>
      <c r="AF315" s="311"/>
      <c r="AG315" s="311"/>
      <c r="AH315" s="311"/>
      <c r="AI315" s="311"/>
      <c r="AJ315" s="311"/>
      <c r="AK315" s="311"/>
      <c r="AL315" s="311"/>
    </row>
    <row r="316">
      <c r="A316" s="311"/>
      <c r="B316" s="356">
        <v>300.0</v>
      </c>
      <c r="C316" s="357" t="s">
        <v>2946</v>
      </c>
      <c r="D316" s="358" t="s">
        <v>1736</v>
      </c>
      <c r="E316" s="357" t="s">
        <v>92</v>
      </c>
      <c r="F316" s="357" t="s">
        <v>351</v>
      </c>
      <c r="G316" s="357" t="s">
        <v>1735</v>
      </c>
      <c r="H316" s="357" t="s">
        <v>461</v>
      </c>
      <c r="I316" s="357">
        <v>20.24</v>
      </c>
      <c r="J316" s="360">
        <v>65.5776</v>
      </c>
      <c r="K316" s="361">
        <v>1.0</v>
      </c>
      <c r="L316" s="362">
        <v>0.0</v>
      </c>
      <c r="M316" s="363">
        <v>2319819.0</v>
      </c>
      <c r="N316" s="364"/>
      <c r="O316" s="364"/>
      <c r="P316" s="364"/>
      <c r="Q316" s="365">
        <f t="shared" si="1"/>
        <v>2319819</v>
      </c>
      <c r="R316" s="366">
        <v>2319819.0</v>
      </c>
      <c r="S316" s="311"/>
      <c r="T316" s="367"/>
      <c r="U316" s="367"/>
      <c r="V316" s="367"/>
      <c r="W316" s="367"/>
      <c r="X316" s="367"/>
      <c r="Y316" s="367"/>
      <c r="Z316" s="367"/>
      <c r="AA316" s="367"/>
      <c r="AB316" s="367"/>
      <c r="AC316" s="367"/>
      <c r="AD316" s="311"/>
      <c r="AE316" s="311"/>
      <c r="AF316" s="311"/>
      <c r="AG316" s="311"/>
      <c r="AH316" s="311"/>
      <c r="AI316" s="311"/>
      <c r="AJ316" s="311"/>
      <c r="AK316" s="311"/>
      <c r="AL316" s="311"/>
    </row>
    <row r="317">
      <c r="A317" s="311"/>
      <c r="B317" s="342">
        <v>301.0</v>
      </c>
      <c r="C317" s="343" t="s">
        <v>2946</v>
      </c>
      <c r="D317" s="344" t="s">
        <v>1419</v>
      </c>
      <c r="E317" s="343" t="s">
        <v>346</v>
      </c>
      <c r="F317" s="343" t="s">
        <v>351</v>
      </c>
      <c r="G317" s="343" t="s">
        <v>1418</v>
      </c>
      <c r="H317" s="343" t="s">
        <v>753</v>
      </c>
      <c r="I317" s="343">
        <v>24.83</v>
      </c>
      <c r="J317" s="348">
        <v>80.4492</v>
      </c>
      <c r="K317" s="349">
        <v>1.0</v>
      </c>
      <c r="L317" s="370">
        <v>0.0</v>
      </c>
      <c r="M317" s="351">
        <v>2792792.0</v>
      </c>
      <c r="N317" s="352"/>
      <c r="O317" s="352"/>
      <c r="P317" s="352"/>
      <c r="Q317" s="353">
        <f t="shared" si="1"/>
        <v>2792792</v>
      </c>
      <c r="R317" s="354">
        <v>2792792.0</v>
      </c>
      <c r="S317" s="311"/>
      <c r="T317" s="355"/>
      <c r="U317" s="355"/>
      <c r="V317" s="355"/>
      <c r="W317" s="355"/>
      <c r="X317" s="355"/>
      <c r="Y317" s="355"/>
      <c r="Z317" s="355"/>
      <c r="AA317" s="355"/>
      <c r="AB317" s="355"/>
      <c r="AC317" s="355"/>
      <c r="AD317" s="311"/>
      <c r="AE317" s="311"/>
      <c r="AF317" s="311"/>
      <c r="AG317" s="311"/>
      <c r="AH317" s="311"/>
      <c r="AI317" s="311"/>
      <c r="AJ317" s="311"/>
      <c r="AK317" s="311"/>
      <c r="AL317" s="311"/>
    </row>
    <row r="318">
      <c r="A318" s="311"/>
      <c r="B318" s="356">
        <v>302.0</v>
      </c>
      <c r="C318" s="357" t="s">
        <v>2946</v>
      </c>
      <c r="D318" s="358" t="s">
        <v>1416</v>
      </c>
      <c r="E318" s="357" t="s">
        <v>346</v>
      </c>
      <c r="F318" s="357" t="s">
        <v>351</v>
      </c>
      <c r="G318" s="357" t="s">
        <v>1415</v>
      </c>
      <c r="H318" s="357" t="s">
        <v>753</v>
      </c>
      <c r="I318" s="357">
        <v>24.83</v>
      </c>
      <c r="J318" s="360">
        <v>80.4492</v>
      </c>
      <c r="K318" s="361">
        <v>1.0</v>
      </c>
      <c r="L318" s="362">
        <v>0.0</v>
      </c>
      <c r="M318" s="363">
        <v>2792792.0</v>
      </c>
      <c r="N318" s="364"/>
      <c r="O318" s="364"/>
      <c r="P318" s="364"/>
      <c r="Q318" s="365">
        <f t="shared" si="1"/>
        <v>2792792</v>
      </c>
      <c r="R318" s="366">
        <v>2792792.0</v>
      </c>
      <c r="S318" s="311"/>
      <c r="T318" s="367"/>
      <c r="U318" s="367"/>
      <c r="V318" s="367"/>
      <c r="W318" s="367"/>
      <c r="X318" s="367"/>
      <c r="Y318" s="367"/>
      <c r="Z318" s="367"/>
      <c r="AA318" s="367"/>
      <c r="AB318" s="367"/>
      <c r="AC318" s="367"/>
      <c r="AD318" s="311"/>
      <c r="AE318" s="311"/>
      <c r="AF318" s="311"/>
      <c r="AG318" s="311"/>
      <c r="AH318" s="311"/>
      <c r="AI318" s="311"/>
      <c r="AJ318" s="311"/>
      <c r="AK318" s="311"/>
      <c r="AL318" s="311"/>
    </row>
    <row r="319">
      <c r="A319" s="311"/>
      <c r="B319" s="342">
        <v>303.0</v>
      </c>
      <c r="C319" s="343" t="s">
        <v>2946</v>
      </c>
      <c r="D319" s="344" t="s">
        <v>281</v>
      </c>
      <c r="E319" s="343" t="s">
        <v>218</v>
      </c>
      <c r="F319" s="343" t="s">
        <v>351</v>
      </c>
      <c r="G319" s="343" t="s">
        <v>280</v>
      </c>
      <c r="H319" s="343" t="s">
        <v>480</v>
      </c>
      <c r="I319" s="343">
        <v>11.11</v>
      </c>
      <c r="J319" s="348">
        <v>35.9964</v>
      </c>
      <c r="K319" s="349">
        <v>1.0</v>
      </c>
      <c r="L319" s="370">
        <v>0.0</v>
      </c>
      <c r="M319" s="351">
        <v>1950000.0</v>
      </c>
      <c r="N319" s="352"/>
      <c r="O319" s="352"/>
      <c r="P319" s="352"/>
      <c r="Q319" s="353">
        <f t="shared" si="1"/>
        <v>1950000</v>
      </c>
      <c r="R319" s="354">
        <v>1950000.0</v>
      </c>
      <c r="S319" s="311"/>
      <c r="T319" s="355"/>
      <c r="U319" s="355"/>
      <c r="V319" s="355"/>
      <c r="W319" s="355"/>
      <c r="X319" s="355"/>
      <c r="Y319" s="355"/>
      <c r="Z319" s="355"/>
      <c r="AA319" s="355"/>
      <c r="AB319" s="355"/>
      <c r="AC319" s="355"/>
      <c r="AD319" s="311"/>
      <c r="AE319" s="311"/>
      <c r="AF319" s="311"/>
      <c r="AG319" s="311"/>
      <c r="AH319" s="311"/>
      <c r="AI319" s="311"/>
      <c r="AJ319" s="311"/>
      <c r="AK319" s="311"/>
      <c r="AL319" s="311"/>
    </row>
    <row r="320">
      <c r="A320" s="311"/>
      <c r="B320" s="356">
        <v>304.0</v>
      </c>
      <c r="C320" s="357" t="s">
        <v>2946</v>
      </c>
      <c r="D320" s="358" t="s">
        <v>784</v>
      </c>
      <c r="E320" s="357" t="s">
        <v>116</v>
      </c>
      <c r="F320" s="357" t="s">
        <v>351</v>
      </c>
      <c r="G320" s="357" t="s">
        <v>783</v>
      </c>
      <c r="H320" s="357" t="s">
        <v>461</v>
      </c>
      <c r="I320" s="357">
        <v>20.46</v>
      </c>
      <c r="J320" s="360">
        <v>66.2904</v>
      </c>
      <c r="K320" s="361">
        <v>1.0</v>
      </c>
      <c r="L320" s="362">
        <v>0.0</v>
      </c>
      <c r="M320" s="363">
        <v>2319819.0</v>
      </c>
      <c r="N320" s="364"/>
      <c r="O320" s="364"/>
      <c r="P320" s="364"/>
      <c r="Q320" s="365">
        <f t="shared" si="1"/>
        <v>2319819</v>
      </c>
      <c r="R320" s="366">
        <v>2319819.0</v>
      </c>
      <c r="S320" s="311"/>
      <c r="T320" s="367"/>
      <c r="U320" s="367"/>
      <c r="V320" s="367"/>
      <c r="W320" s="367"/>
      <c r="X320" s="367"/>
      <c r="Y320" s="367"/>
      <c r="Z320" s="367"/>
      <c r="AA320" s="367"/>
      <c r="AB320" s="367"/>
      <c r="AC320" s="367"/>
      <c r="AD320" s="311"/>
      <c r="AE320" s="311"/>
      <c r="AF320" s="311"/>
      <c r="AG320" s="311"/>
      <c r="AH320" s="311"/>
      <c r="AI320" s="311"/>
      <c r="AJ320" s="311"/>
      <c r="AK320" s="311"/>
      <c r="AL320" s="311"/>
    </row>
    <row r="321">
      <c r="A321" s="311"/>
      <c r="B321" s="342">
        <v>305.0</v>
      </c>
      <c r="C321" s="343" t="s">
        <v>2946</v>
      </c>
      <c r="D321" s="344" t="s">
        <v>1516</v>
      </c>
      <c r="E321" s="343" t="s">
        <v>346</v>
      </c>
      <c r="F321" s="343" t="s">
        <v>351</v>
      </c>
      <c r="G321" s="343" t="s">
        <v>1515</v>
      </c>
      <c r="H321" s="343" t="s">
        <v>753</v>
      </c>
      <c r="I321" s="343">
        <v>1.23374</v>
      </c>
      <c r="J321" s="348">
        <v>3.9973176</v>
      </c>
      <c r="K321" s="349">
        <v>0.9993</v>
      </c>
      <c r="L321" s="370">
        <v>0.0</v>
      </c>
      <c r="M321" s="351">
        <v>2792792.0</v>
      </c>
      <c r="N321" s="352"/>
      <c r="O321" s="352"/>
      <c r="P321" s="352"/>
      <c r="Q321" s="353">
        <f t="shared" si="1"/>
        <v>2792792</v>
      </c>
      <c r="R321" s="354">
        <v>2792792.0</v>
      </c>
      <c r="S321" s="311"/>
      <c r="T321" s="355"/>
      <c r="U321" s="355"/>
      <c r="V321" s="355"/>
      <c r="W321" s="355"/>
      <c r="X321" s="355"/>
      <c r="Y321" s="355"/>
      <c r="Z321" s="355"/>
      <c r="AA321" s="355"/>
      <c r="AB321" s="355"/>
      <c r="AC321" s="355"/>
      <c r="AD321" s="311"/>
      <c r="AE321" s="311"/>
      <c r="AF321" s="311"/>
      <c r="AG321" s="311"/>
      <c r="AH321" s="311"/>
      <c r="AI321" s="311"/>
      <c r="AJ321" s="311"/>
      <c r="AK321" s="311"/>
      <c r="AL321" s="311"/>
    </row>
    <row r="322">
      <c r="A322" s="311"/>
      <c r="B322" s="356">
        <v>306.0</v>
      </c>
      <c r="C322" s="357" t="s">
        <v>2946</v>
      </c>
      <c r="D322" s="358" t="s">
        <v>1990</v>
      </c>
      <c r="E322" s="357" t="s">
        <v>87</v>
      </c>
      <c r="F322" s="357" t="s">
        <v>351</v>
      </c>
      <c r="G322" s="357" t="s">
        <v>1989</v>
      </c>
      <c r="H322" s="357" t="s">
        <v>1258</v>
      </c>
      <c r="I322" s="357">
        <v>31.35</v>
      </c>
      <c r="J322" s="360">
        <v>101.57400000000001</v>
      </c>
      <c r="K322" s="361">
        <v>1.0</v>
      </c>
      <c r="L322" s="362">
        <v>0.0</v>
      </c>
      <c r="M322" s="363">
        <v>1300000.0</v>
      </c>
      <c r="N322" s="364"/>
      <c r="O322" s="364"/>
      <c r="P322" s="364"/>
      <c r="Q322" s="365">
        <f t="shared" si="1"/>
        <v>1300000</v>
      </c>
      <c r="R322" s="366">
        <v>1300000.0</v>
      </c>
      <c r="S322" s="311"/>
      <c r="T322" s="367"/>
      <c r="U322" s="367"/>
      <c r="V322" s="367"/>
      <c r="W322" s="367"/>
      <c r="X322" s="367"/>
      <c r="Y322" s="367"/>
      <c r="Z322" s="367"/>
      <c r="AA322" s="367"/>
      <c r="AB322" s="367"/>
      <c r="AC322" s="367"/>
      <c r="AD322" s="311"/>
      <c r="AE322" s="311"/>
      <c r="AF322" s="311"/>
      <c r="AG322" s="311"/>
      <c r="AH322" s="311"/>
      <c r="AI322" s="311"/>
      <c r="AJ322" s="311"/>
      <c r="AK322" s="311"/>
      <c r="AL322" s="311"/>
    </row>
    <row r="323">
      <c r="A323" s="311"/>
      <c r="B323" s="342">
        <v>307.0</v>
      </c>
      <c r="C323" s="343" t="s">
        <v>2946</v>
      </c>
      <c r="D323" s="344" t="s">
        <v>1999</v>
      </c>
      <c r="E323" s="343" t="s">
        <v>87</v>
      </c>
      <c r="F323" s="343" t="s">
        <v>351</v>
      </c>
      <c r="G323" s="343" t="s">
        <v>1998</v>
      </c>
      <c r="H323" s="343" t="s">
        <v>1258</v>
      </c>
      <c r="I323" s="343">
        <v>1.37183</v>
      </c>
      <c r="J323" s="348">
        <v>4.4447292</v>
      </c>
      <c r="K323" s="349">
        <v>1.0</v>
      </c>
      <c r="L323" s="370">
        <v>0.0</v>
      </c>
      <c r="M323" s="351">
        <v>1300000.0</v>
      </c>
      <c r="N323" s="352"/>
      <c r="O323" s="352"/>
      <c r="P323" s="352"/>
      <c r="Q323" s="353">
        <f t="shared" si="1"/>
        <v>1300000</v>
      </c>
      <c r="R323" s="354">
        <v>1300000.0</v>
      </c>
      <c r="S323" s="311"/>
      <c r="T323" s="355"/>
      <c r="U323" s="355"/>
      <c r="V323" s="355"/>
      <c r="W323" s="355"/>
      <c r="X323" s="355"/>
      <c r="Y323" s="355"/>
      <c r="Z323" s="355"/>
      <c r="AA323" s="355"/>
      <c r="AB323" s="355"/>
      <c r="AC323" s="355"/>
      <c r="AD323" s="311"/>
      <c r="AE323" s="311"/>
      <c r="AF323" s="311"/>
      <c r="AG323" s="311"/>
      <c r="AH323" s="311"/>
      <c r="AI323" s="311"/>
      <c r="AJ323" s="311"/>
      <c r="AK323" s="311"/>
      <c r="AL323" s="311"/>
    </row>
    <row r="324">
      <c r="A324" s="311"/>
      <c r="B324" s="356">
        <v>308.0</v>
      </c>
      <c r="C324" s="357" t="s">
        <v>2946</v>
      </c>
      <c r="D324" s="358" t="s">
        <v>2005</v>
      </c>
      <c r="E324" s="357" t="s">
        <v>87</v>
      </c>
      <c r="F324" s="357" t="s">
        <v>351</v>
      </c>
      <c r="G324" s="357" t="s">
        <v>2004</v>
      </c>
      <c r="H324" s="357" t="s">
        <v>1258</v>
      </c>
      <c r="I324" s="357">
        <v>1.37183</v>
      </c>
      <c r="J324" s="360">
        <v>4.4447292</v>
      </c>
      <c r="K324" s="361">
        <v>1.0</v>
      </c>
      <c r="L324" s="362">
        <v>0.0</v>
      </c>
      <c r="M324" s="363">
        <v>1300000.0</v>
      </c>
      <c r="N324" s="364"/>
      <c r="O324" s="364"/>
      <c r="P324" s="364"/>
      <c r="Q324" s="365">
        <f t="shared" si="1"/>
        <v>1300000</v>
      </c>
      <c r="R324" s="366">
        <v>1300000.0</v>
      </c>
      <c r="S324" s="311"/>
      <c r="T324" s="367"/>
      <c r="U324" s="367"/>
      <c r="V324" s="367"/>
      <c r="W324" s="367"/>
      <c r="X324" s="367"/>
      <c r="Y324" s="367"/>
      <c r="Z324" s="367"/>
      <c r="AA324" s="367"/>
      <c r="AB324" s="367"/>
      <c r="AC324" s="367"/>
      <c r="AD324" s="311"/>
      <c r="AE324" s="311"/>
      <c r="AF324" s="311"/>
      <c r="AG324" s="311"/>
      <c r="AH324" s="311"/>
      <c r="AI324" s="311"/>
      <c r="AJ324" s="311"/>
      <c r="AK324" s="311"/>
      <c r="AL324" s="311"/>
    </row>
    <row r="325">
      <c r="A325" s="311"/>
      <c r="B325" s="342">
        <v>309.0</v>
      </c>
      <c r="C325" s="343" t="s">
        <v>2946</v>
      </c>
      <c r="D325" s="344" t="s">
        <v>876</v>
      </c>
      <c r="E325" s="343" t="s">
        <v>346</v>
      </c>
      <c r="F325" s="343" t="s">
        <v>351</v>
      </c>
      <c r="G325" s="343" t="s">
        <v>875</v>
      </c>
      <c r="H325" s="343" t="s">
        <v>753</v>
      </c>
      <c r="I325" s="343">
        <v>33.81</v>
      </c>
      <c r="J325" s="348">
        <v>109.5444</v>
      </c>
      <c r="K325" s="349">
        <v>1.0</v>
      </c>
      <c r="L325" s="370">
        <v>0.0</v>
      </c>
      <c r="M325" s="351">
        <v>2792792.0</v>
      </c>
      <c r="N325" s="352"/>
      <c r="O325" s="352"/>
      <c r="P325" s="352"/>
      <c r="Q325" s="353">
        <f t="shared" si="1"/>
        <v>2792792</v>
      </c>
      <c r="R325" s="354">
        <v>2792792.0</v>
      </c>
      <c r="S325" s="311"/>
      <c r="T325" s="355"/>
      <c r="U325" s="355"/>
      <c r="V325" s="355"/>
      <c r="W325" s="355"/>
      <c r="X325" s="355"/>
      <c r="Y325" s="355"/>
      <c r="Z325" s="355"/>
      <c r="AA325" s="355"/>
      <c r="AB325" s="355"/>
      <c r="AC325" s="355"/>
      <c r="AD325" s="311"/>
      <c r="AE325" s="311"/>
      <c r="AF325" s="311"/>
      <c r="AG325" s="311"/>
      <c r="AH325" s="311"/>
      <c r="AI325" s="311"/>
      <c r="AJ325" s="311"/>
      <c r="AK325" s="311"/>
      <c r="AL325" s="311"/>
    </row>
    <row r="326">
      <c r="A326" s="311"/>
      <c r="B326" s="356">
        <v>310.0</v>
      </c>
      <c r="C326" s="357" t="s">
        <v>2946</v>
      </c>
      <c r="D326" s="358" t="s">
        <v>2865</v>
      </c>
      <c r="E326" s="357" t="s">
        <v>106</v>
      </c>
      <c r="F326" s="357" t="s">
        <v>351</v>
      </c>
      <c r="G326" s="359" t="s">
        <v>2864</v>
      </c>
      <c r="H326" s="357" t="s">
        <v>461</v>
      </c>
      <c r="I326" s="357">
        <v>71.44</v>
      </c>
      <c r="J326" s="360">
        <v>0.0</v>
      </c>
      <c r="K326" s="361">
        <v>1.0</v>
      </c>
      <c r="L326" s="362">
        <v>0.0</v>
      </c>
      <c r="M326" s="363">
        <v>2319819.0</v>
      </c>
      <c r="N326" s="364"/>
      <c r="O326" s="364"/>
      <c r="P326" s="364"/>
      <c r="Q326" s="365">
        <f t="shared" si="1"/>
        <v>2319819</v>
      </c>
      <c r="R326" s="366">
        <v>2319819.0</v>
      </c>
      <c r="S326" s="311"/>
      <c r="T326" s="367"/>
      <c r="U326" s="367"/>
      <c r="V326" s="367"/>
      <c r="W326" s="367"/>
      <c r="X326" s="367"/>
      <c r="Y326" s="367"/>
      <c r="Z326" s="367"/>
      <c r="AA326" s="367"/>
      <c r="AB326" s="367"/>
      <c r="AC326" s="367"/>
      <c r="AD326" s="311"/>
      <c r="AE326" s="311"/>
      <c r="AF326" s="311"/>
      <c r="AG326" s="311"/>
      <c r="AH326" s="311"/>
      <c r="AI326" s="311"/>
      <c r="AJ326" s="311"/>
      <c r="AK326" s="311"/>
      <c r="AL326" s="311"/>
    </row>
    <row r="327">
      <c r="A327" s="311"/>
      <c r="B327" s="342">
        <v>311.0</v>
      </c>
      <c r="C327" s="343" t="s">
        <v>2954</v>
      </c>
      <c r="D327" s="344" t="s">
        <v>991</v>
      </c>
      <c r="E327" s="343" t="s">
        <v>164</v>
      </c>
      <c r="F327" s="343" t="s">
        <v>351</v>
      </c>
      <c r="G327" s="343" t="s">
        <v>990</v>
      </c>
      <c r="H327" s="343" t="s">
        <v>575</v>
      </c>
      <c r="I327" s="343">
        <v>71.44</v>
      </c>
      <c r="J327" s="348">
        <v>231.4656</v>
      </c>
      <c r="K327" s="349">
        <v>1.0</v>
      </c>
      <c r="L327" s="370">
        <v>0.0</v>
      </c>
      <c r="M327" s="351">
        <v>3671171.0</v>
      </c>
      <c r="N327" s="352"/>
      <c r="O327" s="352"/>
      <c r="P327" s="352"/>
      <c r="Q327" s="353">
        <f t="shared" si="1"/>
        <v>3671171</v>
      </c>
      <c r="R327" s="354">
        <v>3671171.0</v>
      </c>
      <c r="S327" s="311"/>
      <c r="T327" s="355"/>
      <c r="U327" s="355"/>
      <c r="V327" s="355"/>
      <c r="W327" s="355"/>
      <c r="X327" s="355"/>
      <c r="Y327" s="355"/>
      <c r="Z327" s="355"/>
      <c r="AA327" s="355"/>
      <c r="AB327" s="355"/>
      <c r="AC327" s="355"/>
      <c r="AD327" s="311"/>
      <c r="AE327" s="311"/>
      <c r="AF327" s="311"/>
      <c r="AG327" s="311"/>
      <c r="AH327" s="311"/>
      <c r="AI327" s="311"/>
      <c r="AJ327" s="311"/>
      <c r="AK327" s="311"/>
      <c r="AL327" s="311"/>
    </row>
    <row r="328">
      <c r="A328" s="311"/>
      <c r="B328" s="356">
        <v>312.0</v>
      </c>
      <c r="C328" s="357" t="s">
        <v>2954</v>
      </c>
      <c r="D328" s="358" t="s">
        <v>2405</v>
      </c>
      <c r="E328" s="357" t="s">
        <v>92</v>
      </c>
      <c r="F328" s="357" t="s">
        <v>351</v>
      </c>
      <c r="G328" s="357" t="s">
        <v>2404</v>
      </c>
      <c r="H328" s="357" t="s">
        <v>461</v>
      </c>
      <c r="I328" s="357">
        <v>42.25</v>
      </c>
      <c r="J328" s="360">
        <v>136.89</v>
      </c>
      <c r="K328" s="361">
        <v>1.0</v>
      </c>
      <c r="L328" s="362">
        <v>0.0</v>
      </c>
      <c r="M328" s="363">
        <v>2319819.0</v>
      </c>
      <c r="N328" s="364"/>
      <c r="O328" s="364"/>
      <c r="P328" s="364"/>
      <c r="Q328" s="365">
        <f t="shared" si="1"/>
        <v>2319819</v>
      </c>
      <c r="R328" s="366">
        <v>2319819.0</v>
      </c>
      <c r="S328" s="311"/>
      <c r="T328" s="367"/>
      <c r="U328" s="367"/>
      <c r="V328" s="367"/>
      <c r="W328" s="367"/>
      <c r="X328" s="367"/>
      <c r="Y328" s="367"/>
      <c r="Z328" s="367"/>
      <c r="AA328" s="367"/>
      <c r="AB328" s="367"/>
      <c r="AC328" s="367"/>
      <c r="AD328" s="311"/>
      <c r="AE328" s="311"/>
      <c r="AF328" s="311"/>
      <c r="AG328" s="311"/>
      <c r="AH328" s="311"/>
      <c r="AI328" s="311"/>
      <c r="AJ328" s="311"/>
      <c r="AK328" s="311"/>
      <c r="AL328" s="311"/>
    </row>
    <row r="329">
      <c r="A329" s="311"/>
      <c r="B329" s="342">
        <v>313.0</v>
      </c>
      <c r="C329" s="343" t="s">
        <v>2954</v>
      </c>
      <c r="D329" s="344" t="s">
        <v>2481</v>
      </c>
      <c r="E329" s="343" t="s">
        <v>92</v>
      </c>
      <c r="F329" s="343" t="s">
        <v>351</v>
      </c>
      <c r="G329" s="343" t="s">
        <v>2480</v>
      </c>
      <c r="H329" s="343" t="s">
        <v>461</v>
      </c>
      <c r="I329" s="343">
        <v>0.22306</v>
      </c>
      <c r="J329" s="348">
        <v>0.7227143999999999</v>
      </c>
      <c r="K329" s="349">
        <v>1.0</v>
      </c>
      <c r="L329" s="370">
        <v>0.0</v>
      </c>
      <c r="M329" s="351">
        <v>2319819.0</v>
      </c>
      <c r="N329" s="352"/>
      <c r="O329" s="352"/>
      <c r="P329" s="352"/>
      <c r="Q329" s="353">
        <f t="shared" si="1"/>
        <v>2319819</v>
      </c>
      <c r="R329" s="354">
        <v>2319819.0</v>
      </c>
      <c r="S329" s="311"/>
      <c r="T329" s="355"/>
      <c r="U329" s="355"/>
      <c r="V329" s="355"/>
      <c r="W329" s="355"/>
      <c r="X329" s="355"/>
      <c r="Y329" s="355"/>
      <c r="Z329" s="355"/>
      <c r="AA329" s="355"/>
      <c r="AB329" s="355"/>
      <c r="AC329" s="355"/>
      <c r="AD329" s="311"/>
      <c r="AE329" s="311"/>
      <c r="AF329" s="311"/>
      <c r="AG329" s="311"/>
      <c r="AH329" s="311"/>
      <c r="AI329" s="311"/>
      <c r="AJ329" s="311"/>
      <c r="AK329" s="311"/>
      <c r="AL329" s="311"/>
    </row>
    <row r="330">
      <c r="A330" s="311"/>
      <c r="B330" s="356">
        <v>314.0</v>
      </c>
      <c r="C330" s="357" t="s">
        <v>2954</v>
      </c>
      <c r="D330" s="358" t="s">
        <v>2783</v>
      </c>
      <c r="E330" s="357" t="s">
        <v>92</v>
      </c>
      <c r="F330" s="357" t="s">
        <v>351</v>
      </c>
      <c r="G330" s="357" t="s">
        <v>2782</v>
      </c>
      <c r="H330" s="357" t="s">
        <v>461</v>
      </c>
      <c r="I330" s="357">
        <v>2.26331</v>
      </c>
      <c r="J330" s="360">
        <v>7.333124399999999</v>
      </c>
      <c r="K330" s="361">
        <v>1.0</v>
      </c>
      <c r="L330" s="362">
        <v>0.0</v>
      </c>
      <c r="M330" s="363">
        <v>0.0</v>
      </c>
      <c r="N330" s="454">
        <v>1314564.0</v>
      </c>
      <c r="O330" s="364"/>
      <c r="P330" s="364"/>
      <c r="Q330" s="365">
        <f t="shared" si="1"/>
        <v>1314564</v>
      </c>
      <c r="R330" s="366">
        <v>1314564.0</v>
      </c>
      <c r="S330" s="311"/>
      <c r="T330" s="367"/>
      <c r="U330" s="367"/>
      <c r="V330" s="367"/>
      <c r="W330" s="367"/>
      <c r="X330" s="367"/>
      <c r="Y330" s="367"/>
      <c r="Z330" s="367"/>
      <c r="AA330" s="367"/>
      <c r="AB330" s="367"/>
      <c r="AC330" s="367"/>
      <c r="AD330" s="311"/>
      <c r="AE330" s="311"/>
      <c r="AF330" s="311"/>
      <c r="AG330" s="311"/>
      <c r="AH330" s="311"/>
      <c r="AI330" s="311"/>
      <c r="AJ330" s="311"/>
      <c r="AK330" s="311"/>
      <c r="AL330" s="311"/>
    </row>
    <row r="331">
      <c r="A331" s="311"/>
      <c r="B331" s="342">
        <v>315.0</v>
      </c>
      <c r="C331" s="343" t="s">
        <v>2954</v>
      </c>
      <c r="D331" s="344" t="s">
        <v>1317</v>
      </c>
      <c r="E331" s="343" t="s">
        <v>346</v>
      </c>
      <c r="F331" s="343" t="s">
        <v>351</v>
      </c>
      <c r="G331" s="343" t="s">
        <v>1316</v>
      </c>
      <c r="H331" s="343" t="s">
        <v>753</v>
      </c>
      <c r="I331" s="343">
        <v>12.71</v>
      </c>
      <c r="J331" s="348">
        <v>41.1804</v>
      </c>
      <c r="K331" s="349">
        <v>0.9931</v>
      </c>
      <c r="L331" s="370">
        <v>0.0</v>
      </c>
      <c r="M331" s="351">
        <v>2792792.0</v>
      </c>
      <c r="N331" s="352"/>
      <c r="O331" s="352"/>
      <c r="P331" s="352"/>
      <c r="Q331" s="353">
        <f t="shared" si="1"/>
        <v>2792792</v>
      </c>
      <c r="R331" s="354">
        <v>2792792.0</v>
      </c>
      <c r="S331" s="311"/>
      <c r="T331" s="355"/>
      <c r="U331" s="355"/>
      <c r="V331" s="355"/>
      <c r="W331" s="355"/>
      <c r="X331" s="355"/>
      <c r="Y331" s="355"/>
      <c r="Z331" s="355"/>
      <c r="AA331" s="355"/>
      <c r="AB331" s="355"/>
      <c r="AC331" s="355"/>
      <c r="AD331" s="311"/>
      <c r="AE331" s="311"/>
      <c r="AF331" s="311"/>
      <c r="AG331" s="311"/>
      <c r="AH331" s="311"/>
      <c r="AI331" s="311"/>
      <c r="AJ331" s="311"/>
      <c r="AK331" s="311"/>
      <c r="AL331" s="311"/>
    </row>
    <row r="332">
      <c r="A332" s="311"/>
      <c r="B332" s="356">
        <v>316.0</v>
      </c>
      <c r="C332" s="357" t="s">
        <v>2954</v>
      </c>
      <c r="D332" s="358" t="s">
        <v>268</v>
      </c>
      <c r="E332" s="357" t="s">
        <v>218</v>
      </c>
      <c r="F332" s="357" t="s">
        <v>351</v>
      </c>
      <c r="G332" s="357" t="s">
        <v>267</v>
      </c>
      <c r="H332" s="357" t="s">
        <v>480</v>
      </c>
      <c r="I332" s="357">
        <v>0.08005</v>
      </c>
      <c r="J332" s="360">
        <v>0.259362</v>
      </c>
      <c r="K332" s="361">
        <v>1.0</v>
      </c>
      <c r="L332" s="362">
        <v>0.0</v>
      </c>
      <c r="M332" s="363">
        <v>1950000.0</v>
      </c>
      <c r="N332" s="364"/>
      <c r="O332" s="364"/>
      <c r="P332" s="364"/>
      <c r="Q332" s="365">
        <f t="shared" si="1"/>
        <v>1950000</v>
      </c>
      <c r="R332" s="366">
        <v>1950000.0</v>
      </c>
      <c r="S332" s="311"/>
      <c r="T332" s="367"/>
      <c r="U332" s="367"/>
      <c r="V332" s="367"/>
      <c r="W332" s="367"/>
      <c r="X332" s="367"/>
      <c r="Y332" s="367"/>
      <c r="Z332" s="367"/>
      <c r="AA332" s="367"/>
      <c r="AB332" s="367"/>
      <c r="AC332" s="367"/>
      <c r="AD332" s="311"/>
      <c r="AE332" s="311"/>
      <c r="AF332" s="311"/>
      <c r="AG332" s="311"/>
      <c r="AH332" s="311"/>
      <c r="AI332" s="311"/>
      <c r="AJ332" s="311"/>
      <c r="AK332" s="311"/>
      <c r="AL332" s="311"/>
    </row>
    <row r="333">
      <c r="A333" s="311"/>
      <c r="B333" s="342">
        <v>317.0</v>
      </c>
      <c r="C333" s="343" t="s">
        <v>2954</v>
      </c>
      <c r="D333" s="344" t="s">
        <v>2043</v>
      </c>
      <c r="E333" s="343" t="s">
        <v>92</v>
      </c>
      <c r="F333" s="343" t="s">
        <v>351</v>
      </c>
      <c r="G333" s="343" t="s">
        <v>2042</v>
      </c>
      <c r="H333" s="343" t="s">
        <v>461</v>
      </c>
      <c r="I333" s="343">
        <v>0.6185700000000001</v>
      </c>
      <c r="J333" s="348">
        <v>2.0041668</v>
      </c>
      <c r="K333" s="349">
        <v>1.0</v>
      </c>
      <c r="L333" s="370">
        <v>0.0</v>
      </c>
      <c r="M333" s="351">
        <v>2319819.0</v>
      </c>
      <c r="N333" s="352"/>
      <c r="O333" s="352"/>
      <c r="P333" s="352"/>
      <c r="Q333" s="353">
        <f t="shared" si="1"/>
        <v>2319819</v>
      </c>
      <c r="R333" s="354">
        <v>2319819.0</v>
      </c>
      <c r="S333" s="311"/>
      <c r="T333" s="355"/>
      <c r="U333" s="355"/>
      <c r="V333" s="355"/>
      <c r="W333" s="355"/>
      <c r="X333" s="355"/>
      <c r="Y333" s="355"/>
      <c r="Z333" s="355"/>
      <c r="AA333" s="355"/>
      <c r="AB333" s="355"/>
      <c r="AC333" s="355"/>
      <c r="AD333" s="311"/>
      <c r="AE333" s="311"/>
      <c r="AF333" s="311"/>
      <c r="AG333" s="311"/>
      <c r="AH333" s="311"/>
      <c r="AI333" s="311"/>
      <c r="AJ333" s="311"/>
      <c r="AK333" s="311"/>
      <c r="AL333" s="311"/>
    </row>
    <row r="334">
      <c r="A334" s="311"/>
      <c r="B334" s="356">
        <v>318.0</v>
      </c>
      <c r="C334" s="357" t="s">
        <v>2954</v>
      </c>
      <c r="D334" s="358" t="s">
        <v>2362</v>
      </c>
      <c r="E334" s="357" t="s">
        <v>415</v>
      </c>
      <c r="F334" s="357" t="s">
        <v>351</v>
      </c>
      <c r="G334" s="357" t="s">
        <v>2361</v>
      </c>
      <c r="H334" s="357" t="s">
        <v>1258</v>
      </c>
      <c r="I334" s="357">
        <v>7.65</v>
      </c>
      <c r="J334" s="360">
        <v>24.786000000000005</v>
      </c>
      <c r="K334" s="361">
        <v>1.0</v>
      </c>
      <c r="L334" s="362">
        <v>0.0</v>
      </c>
      <c r="M334" s="363">
        <v>1300000.0</v>
      </c>
      <c r="N334" s="364"/>
      <c r="O334" s="364"/>
      <c r="P334" s="364"/>
      <c r="Q334" s="365">
        <f t="shared" si="1"/>
        <v>1300000</v>
      </c>
      <c r="R334" s="366">
        <v>1300000.0</v>
      </c>
      <c r="S334" s="311"/>
      <c r="T334" s="367"/>
      <c r="U334" s="367"/>
      <c r="V334" s="367"/>
      <c r="W334" s="367"/>
      <c r="X334" s="367"/>
      <c r="Y334" s="367"/>
      <c r="Z334" s="367"/>
      <c r="AA334" s="367"/>
      <c r="AB334" s="367"/>
      <c r="AC334" s="367"/>
      <c r="AD334" s="311"/>
      <c r="AE334" s="311"/>
      <c r="AF334" s="311"/>
      <c r="AG334" s="311"/>
      <c r="AH334" s="311"/>
      <c r="AI334" s="311"/>
      <c r="AJ334" s="311"/>
      <c r="AK334" s="311"/>
      <c r="AL334" s="311"/>
    </row>
    <row r="335">
      <c r="A335" s="311"/>
      <c r="B335" s="342">
        <v>319.0</v>
      </c>
      <c r="C335" s="343" t="s">
        <v>2954</v>
      </c>
      <c r="D335" s="344" t="s">
        <v>1314</v>
      </c>
      <c r="E335" s="343" t="s">
        <v>346</v>
      </c>
      <c r="F335" s="343" t="s">
        <v>351</v>
      </c>
      <c r="G335" s="343" t="s">
        <v>1313</v>
      </c>
      <c r="H335" s="343" t="s">
        <v>753</v>
      </c>
      <c r="I335" s="343">
        <v>10.28</v>
      </c>
      <c r="J335" s="348">
        <v>33.307199999999995</v>
      </c>
      <c r="K335" s="349">
        <v>1.0</v>
      </c>
      <c r="L335" s="370">
        <v>0.0</v>
      </c>
      <c r="M335" s="351">
        <v>2792792.0</v>
      </c>
      <c r="N335" s="352"/>
      <c r="O335" s="352"/>
      <c r="P335" s="352"/>
      <c r="Q335" s="353">
        <f t="shared" si="1"/>
        <v>2792792</v>
      </c>
      <c r="R335" s="354">
        <v>2792792.0</v>
      </c>
      <c r="S335" s="311"/>
      <c r="T335" s="355"/>
      <c r="U335" s="355"/>
      <c r="V335" s="355"/>
      <c r="W335" s="355"/>
      <c r="X335" s="355"/>
      <c r="Y335" s="355"/>
      <c r="Z335" s="355"/>
      <c r="AA335" s="355"/>
      <c r="AB335" s="355"/>
      <c r="AC335" s="355"/>
      <c r="AD335" s="311"/>
      <c r="AE335" s="311"/>
      <c r="AF335" s="311"/>
      <c r="AG335" s="311"/>
      <c r="AH335" s="311"/>
      <c r="AI335" s="311"/>
      <c r="AJ335" s="311"/>
      <c r="AK335" s="311"/>
      <c r="AL335" s="311"/>
    </row>
    <row r="336">
      <c r="A336" s="311"/>
      <c r="B336" s="356">
        <v>320.0</v>
      </c>
      <c r="C336" s="357" t="s">
        <v>2954</v>
      </c>
      <c r="D336" s="358" t="s">
        <v>1175</v>
      </c>
      <c r="E336" s="357" t="s">
        <v>346</v>
      </c>
      <c r="F336" s="357" t="s">
        <v>351</v>
      </c>
      <c r="G336" s="357" t="s">
        <v>1174</v>
      </c>
      <c r="H336" s="357" t="s">
        <v>753</v>
      </c>
      <c r="I336" s="357">
        <v>20.16</v>
      </c>
      <c r="J336" s="360">
        <v>65.3184</v>
      </c>
      <c r="K336" s="361">
        <v>1.0</v>
      </c>
      <c r="L336" s="362">
        <v>0.0</v>
      </c>
      <c r="M336" s="363">
        <v>2792792.0</v>
      </c>
      <c r="N336" s="364"/>
      <c r="O336" s="364"/>
      <c r="P336" s="364"/>
      <c r="Q336" s="365">
        <f t="shared" si="1"/>
        <v>2792792</v>
      </c>
      <c r="R336" s="366">
        <v>2792792.0</v>
      </c>
      <c r="S336" s="311"/>
      <c r="T336" s="367"/>
      <c r="U336" s="367"/>
      <c r="V336" s="367"/>
      <c r="W336" s="367"/>
      <c r="X336" s="367"/>
      <c r="Y336" s="367"/>
      <c r="Z336" s="367"/>
      <c r="AA336" s="367"/>
      <c r="AB336" s="367"/>
      <c r="AC336" s="367"/>
      <c r="AD336" s="311"/>
      <c r="AE336" s="311"/>
      <c r="AF336" s="311"/>
      <c r="AG336" s="311"/>
      <c r="AH336" s="311"/>
      <c r="AI336" s="311"/>
      <c r="AJ336" s="311"/>
      <c r="AK336" s="311"/>
      <c r="AL336" s="311"/>
    </row>
    <row r="337">
      <c r="A337" s="311"/>
      <c r="B337" s="342">
        <v>321.0</v>
      </c>
      <c r="C337" s="343" t="s">
        <v>2954</v>
      </c>
      <c r="D337" s="344" t="s">
        <v>2547</v>
      </c>
      <c r="E337" s="343" t="s">
        <v>87</v>
      </c>
      <c r="F337" s="343" t="s">
        <v>351</v>
      </c>
      <c r="G337" s="343" t="s">
        <v>2546</v>
      </c>
      <c r="H337" s="343" t="s">
        <v>1258</v>
      </c>
      <c r="I337" s="343">
        <v>8.07</v>
      </c>
      <c r="J337" s="348">
        <v>26.1468</v>
      </c>
      <c r="K337" s="349">
        <v>0.9981</v>
      </c>
      <c r="L337" s="370">
        <v>0.0</v>
      </c>
      <c r="M337" s="351">
        <v>1300000.0</v>
      </c>
      <c r="N337" s="352"/>
      <c r="O337" s="352"/>
      <c r="P337" s="352"/>
      <c r="Q337" s="353">
        <f t="shared" si="1"/>
        <v>1300000</v>
      </c>
      <c r="R337" s="354">
        <v>1300000.0</v>
      </c>
      <c r="S337" s="311"/>
      <c r="T337" s="355"/>
      <c r="U337" s="355"/>
      <c r="V337" s="355"/>
      <c r="W337" s="355"/>
      <c r="X337" s="355"/>
      <c r="Y337" s="355"/>
      <c r="Z337" s="355"/>
      <c r="AA337" s="355"/>
      <c r="AB337" s="355"/>
      <c r="AC337" s="355"/>
      <c r="AD337" s="311"/>
      <c r="AE337" s="311"/>
      <c r="AF337" s="311"/>
      <c r="AG337" s="311"/>
      <c r="AH337" s="311"/>
      <c r="AI337" s="311"/>
      <c r="AJ337" s="311"/>
      <c r="AK337" s="311"/>
      <c r="AL337" s="311"/>
    </row>
    <row r="338">
      <c r="A338" s="311"/>
      <c r="B338" s="356">
        <v>322.0</v>
      </c>
      <c r="C338" s="357" t="s">
        <v>2954</v>
      </c>
      <c r="D338" s="358" t="s">
        <v>2543</v>
      </c>
      <c r="E338" s="357" t="s">
        <v>92</v>
      </c>
      <c r="F338" s="357" t="s">
        <v>351</v>
      </c>
      <c r="G338" s="357" t="s">
        <v>2542</v>
      </c>
      <c r="H338" s="357" t="s">
        <v>1258</v>
      </c>
      <c r="I338" s="357">
        <v>1.1689</v>
      </c>
      <c r="J338" s="360">
        <v>3.7872360000000005</v>
      </c>
      <c r="K338" s="361">
        <v>1.0</v>
      </c>
      <c r="L338" s="362">
        <v>0.0</v>
      </c>
      <c r="M338" s="363">
        <v>1300000.0</v>
      </c>
      <c r="N338" s="364"/>
      <c r="O338" s="364"/>
      <c r="P338" s="364"/>
      <c r="Q338" s="365">
        <f t="shared" si="1"/>
        <v>1300000</v>
      </c>
      <c r="R338" s="366">
        <v>1300000.0</v>
      </c>
      <c r="S338" s="311"/>
      <c r="T338" s="367"/>
      <c r="U338" s="367"/>
      <c r="V338" s="367"/>
      <c r="W338" s="367"/>
      <c r="X338" s="367"/>
      <c r="Y338" s="367"/>
      <c r="Z338" s="367"/>
      <c r="AA338" s="367"/>
      <c r="AB338" s="367"/>
      <c r="AC338" s="367"/>
      <c r="AD338" s="311"/>
      <c r="AE338" s="311"/>
      <c r="AF338" s="311"/>
      <c r="AG338" s="311"/>
      <c r="AH338" s="311"/>
      <c r="AI338" s="311"/>
      <c r="AJ338" s="311"/>
      <c r="AK338" s="311"/>
      <c r="AL338" s="311"/>
    </row>
    <row r="339">
      <c r="A339" s="311"/>
      <c r="B339" s="342">
        <v>323.0</v>
      </c>
      <c r="C339" s="343" t="s">
        <v>2954</v>
      </c>
      <c r="D339" s="344" t="s">
        <v>2575</v>
      </c>
      <c r="E339" s="343" t="s">
        <v>87</v>
      </c>
      <c r="F339" s="343" t="s">
        <v>351</v>
      </c>
      <c r="G339" s="343" t="s">
        <v>2574</v>
      </c>
      <c r="H339" s="343" t="s">
        <v>1258</v>
      </c>
      <c r="I339" s="343">
        <v>1.08469</v>
      </c>
      <c r="J339" s="348">
        <v>3.5143955999999994</v>
      </c>
      <c r="K339" s="349">
        <v>1.0</v>
      </c>
      <c r="L339" s="370">
        <v>0.0</v>
      </c>
      <c r="M339" s="351">
        <v>1300000.0</v>
      </c>
      <c r="N339" s="352"/>
      <c r="O339" s="352"/>
      <c r="P339" s="352"/>
      <c r="Q339" s="353">
        <f t="shared" si="1"/>
        <v>1300000</v>
      </c>
      <c r="R339" s="354">
        <v>1300000.0</v>
      </c>
      <c r="S339" s="311"/>
      <c r="T339" s="355"/>
      <c r="U339" s="355"/>
      <c r="V339" s="355"/>
      <c r="W339" s="355"/>
      <c r="X339" s="355"/>
      <c r="Y339" s="355"/>
      <c r="Z339" s="355"/>
      <c r="AA339" s="355"/>
      <c r="AB339" s="355"/>
      <c r="AC339" s="355"/>
      <c r="AD339" s="311"/>
      <c r="AE339" s="311"/>
      <c r="AF339" s="311"/>
      <c r="AG339" s="311"/>
      <c r="AH339" s="311"/>
      <c r="AI339" s="311"/>
      <c r="AJ339" s="311"/>
      <c r="AK339" s="311"/>
      <c r="AL339" s="311"/>
    </row>
    <row r="340">
      <c r="A340" s="311"/>
      <c r="B340" s="356">
        <v>324.0</v>
      </c>
      <c r="C340" s="357" t="s">
        <v>2956</v>
      </c>
      <c r="D340" s="358" t="s">
        <v>968</v>
      </c>
      <c r="E340" s="357" t="s">
        <v>164</v>
      </c>
      <c r="F340" s="357" t="s">
        <v>351</v>
      </c>
      <c r="G340" s="357" t="s">
        <v>967</v>
      </c>
      <c r="H340" s="357" t="s">
        <v>575</v>
      </c>
      <c r="I340" s="357">
        <v>58.61</v>
      </c>
      <c r="J340" s="360">
        <v>189.8964</v>
      </c>
      <c r="K340" s="361">
        <v>0.9962</v>
      </c>
      <c r="L340" s="362">
        <v>0.0</v>
      </c>
      <c r="M340" s="363">
        <v>3671171.0</v>
      </c>
      <c r="N340" s="364"/>
      <c r="O340" s="364"/>
      <c r="P340" s="364"/>
      <c r="Q340" s="365">
        <f t="shared" si="1"/>
        <v>3671171</v>
      </c>
      <c r="R340" s="366">
        <v>3671171.0</v>
      </c>
      <c r="S340" s="311"/>
      <c r="T340" s="367"/>
      <c r="U340" s="367"/>
      <c r="V340" s="367"/>
      <c r="W340" s="367"/>
      <c r="X340" s="367"/>
      <c r="Y340" s="367"/>
      <c r="Z340" s="367"/>
      <c r="AA340" s="367"/>
      <c r="AB340" s="367"/>
      <c r="AC340" s="367"/>
      <c r="AD340" s="311"/>
      <c r="AE340" s="311"/>
      <c r="AF340" s="311"/>
      <c r="AG340" s="311"/>
      <c r="AH340" s="311"/>
      <c r="AI340" s="311"/>
      <c r="AJ340" s="311"/>
      <c r="AK340" s="311"/>
      <c r="AL340" s="311"/>
    </row>
    <row r="341">
      <c r="A341" s="311"/>
      <c r="B341" s="342">
        <v>325.0</v>
      </c>
      <c r="C341" s="343" t="s">
        <v>2956</v>
      </c>
      <c r="D341" s="344" t="s">
        <v>309</v>
      </c>
      <c r="E341" s="343" t="s">
        <v>218</v>
      </c>
      <c r="F341" s="343" t="s">
        <v>351</v>
      </c>
      <c r="G341" s="343" t="s">
        <v>308</v>
      </c>
      <c r="H341" s="343" t="s">
        <v>480</v>
      </c>
      <c r="I341" s="343">
        <v>0.96948</v>
      </c>
      <c r="J341" s="348">
        <v>3.1411152</v>
      </c>
      <c r="K341" s="349">
        <v>1.0</v>
      </c>
      <c r="L341" s="370">
        <v>0.0</v>
      </c>
      <c r="M341" s="351">
        <v>1950000.0</v>
      </c>
      <c r="N341" s="352"/>
      <c r="O341" s="352"/>
      <c r="P341" s="352"/>
      <c r="Q341" s="353">
        <f t="shared" si="1"/>
        <v>1950000</v>
      </c>
      <c r="R341" s="354">
        <v>1950000.0</v>
      </c>
      <c r="S341" s="311"/>
      <c r="T341" s="355"/>
      <c r="U341" s="355"/>
      <c r="V341" s="355"/>
      <c r="W341" s="355"/>
      <c r="X341" s="355"/>
      <c r="Y341" s="355"/>
      <c r="Z341" s="355"/>
      <c r="AA341" s="355"/>
      <c r="AB341" s="355"/>
      <c r="AC341" s="355"/>
      <c r="AD341" s="311"/>
      <c r="AE341" s="311"/>
      <c r="AF341" s="311"/>
      <c r="AG341" s="311"/>
      <c r="AH341" s="311"/>
      <c r="AI341" s="311"/>
      <c r="AJ341" s="311"/>
      <c r="AK341" s="311"/>
      <c r="AL341" s="311"/>
    </row>
    <row r="342">
      <c r="A342" s="311"/>
      <c r="B342" s="356">
        <v>326.0</v>
      </c>
      <c r="C342" s="357" t="s">
        <v>2956</v>
      </c>
      <c r="D342" s="358" t="s">
        <v>2723</v>
      </c>
      <c r="E342" s="357" t="s">
        <v>87</v>
      </c>
      <c r="F342" s="357" t="s">
        <v>351</v>
      </c>
      <c r="G342" s="357" t="s">
        <v>2722</v>
      </c>
      <c r="H342" s="357" t="s">
        <v>1258</v>
      </c>
      <c r="I342" s="357">
        <v>0.9650799999999999</v>
      </c>
      <c r="J342" s="360">
        <v>3.1268591999999997</v>
      </c>
      <c r="K342" s="361">
        <v>1.0</v>
      </c>
      <c r="L342" s="362">
        <v>0.0</v>
      </c>
      <c r="M342" s="363">
        <v>1300000.0</v>
      </c>
      <c r="N342" s="364"/>
      <c r="O342" s="364"/>
      <c r="P342" s="364"/>
      <c r="Q342" s="365">
        <f t="shared" si="1"/>
        <v>1300000</v>
      </c>
      <c r="R342" s="366">
        <v>1300000.0</v>
      </c>
      <c r="S342" s="311"/>
      <c r="T342" s="367"/>
      <c r="U342" s="367"/>
      <c r="V342" s="367"/>
      <c r="W342" s="367"/>
      <c r="X342" s="367"/>
      <c r="Y342" s="367"/>
      <c r="Z342" s="367"/>
      <c r="AA342" s="367"/>
      <c r="AB342" s="367"/>
      <c r="AC342" s="367"/>
      <c r="AD342" s="311"/>
      <c r="AE342" s="311"/>
      <c r="AF342" s="311"/>
      <c r="AG342" s="311"/>
      <c r="AH342" s="311"/>
      <c r="AI342" s="311"/>
      <c r="AJ342" s="311"/>
      <c r="AK342" s="311"/>
      <c r="AL342" s="311"/>
    </row>
    <row r="343">
      <c r="A343" s="311"/>
      <c r="B343" s="342">
        <v>327.0</v>
      </c>
      <c r="C343" s="343" t="s">
        <v>2956</v>
      </c>
      <c r="D343" s="344" t="s">
        <v>2726</v>
      </c>
      <c r="E343" s="343" t="s">
        <v>87</v>
      </c>
      <c r="F343" s="343" t="s">
        <v>351</v>
      </c>
      <c r="G343" s="347" t="s">
        <v>2725</v>
      </c>
      <c r="H343" s="343" t="s">
        <v>2710</v>
      </c>
      <c r="I343" s="343">
        <v>0.65625</v>
      </c>
      <c r="J343" s="348">
        <v>2.12625</v>
      </c>
      <c r="K343" s="349">
        <v>1.0</v>
      </c>
      <c r="L343" s="370">
        <v>0.0</v>
      </c>
      <c r="M343" s="351">
        <v>1300000.0</v>
      </c>
      <c r="N343" s="352"/>
      <c r="O343" s="352"/>
      <c r="P343" s="352"/>
      <c r="Q343" s="353">
        <f t="shared" si="1"/>
        <v>1300000</v>
      </c>
      <c r="R343" s="354">
        <v>1300000.0</v>
      </c>
      <c r="S343" s="311"/>
      <c r="T343" s="355"/>
      <c r="U343" s="355"/>
      <c r="V343" s="355"/>
      <c r="W343" s="355"/>
      <c r="X343" s="355"/>
      <c r="Y343" s="355"/>
      <c r="Z343" s="355"/>
      <c r="AA343" s="355"/>
      <c r="AB343" s="355"/>
      <c r="AC343" s="355"/>
      <c r="AD343" s="311"/>
      <c r="AE343" s="311"/>
      <c r="AF343" s="311"/>
      <c r="AG343" s="311"/>
      <c r="AH343" s="311"/>
      <c r="AI343" s="311"/>
      <c r="AJ343" s="311"/>
      <c r="AK343" s="311"/>
      <c r="AL343" s="311"/>
    </row>
    <row r="344">
      <c r="A344" s="311"/>
      <c r="B344" s="356">
        <v>328.0</v>
      </c>
      <c r="C344" s="357" t="s">
        <v>2956</v>
      </c>
      <c r="D344" s="358" t="s">
        <v>758</v>
      </c>
      <c r="E344" s="357" t="s">
        <v>106</v>
      </c>
      <c r="F344" s="357" t="s">
        <v>351</v>
      </c>
      <c r="G344" s="357" t="s">
        <v>757</v>
      </c>
      <c r="H344" s="357" t="s">
        <v>461</v>
      </c>
      <c r="I344" s="357">
        <v>9.51</v>
      </c>
      <c r="J344" s="360">
        <v>30.8124</v>
      </c>
      <c r="K344" s="361">
        <v>1.0</v>
      </c>
      <c r="L344" s="362">
        <v>0.0</v>
      </c>
      <c r="M344" s="363">
        <v>2319819.0</v>
      </c>
      <c r="N344" s="364"/>
      <c r="O344" s="364"/>
      <c r="P344" s="364"/>
      <c r="Q344" s="365">
        <f t="shared" si="1"/>
        <v>2319819</v>
      </c>
      <c r="R344" s="366">
        <v>2319819.0</v>
      </c>
      <c r="S344" s="311"/>
      <c r="T344" s="367"/>
      <c r="U344" s="367"/>
      <c r="V344" s="367"/>
      <c r="W344" s="367"/>
      <c r="X344" s="367"/>
      <c r="Y344" s="367"/>
      <c r="Z344" s="367"/>
      <c r="AA344" s="367"/>
      <c r="AB344" s="367"/>
      <c r="AC344" s="367"/>
      <c r="AD344" s="311"/>
      <c r="AE344" s="311"/>
      <c r="AF344" s="311"/>
      <c r="AG344" s="311"/>
      <c r="AH344" s="311"/>
      <c r="AI344" s="311"/>
      <c r="AJ344" s="311"/>
      <c r="AK344" s="311"/>
      <c r="AL344" s="311"/>
    </row>
    <row r="345">
      <c r="A345" s="311"/>
      <c r="B345" s="342">
        <v>329.0</v>
      </c>
      <c r="C345" s="343" t="s">
        <v>2956</v>
      </c>
      <c r="D345" s="344" t="s">
        <v>2813</v>
      </c>
      <c r="E345" s="343" t="s">
        <v>87</v>
      </c>
      <c r="F345" s="343" t="s">
        <v>351</v>
      </c>
      <c r="G345" s="343" t="s">
        <v>2812</v>
      </c>
      <c r="H345" s="343" t="s">
        <v>1258</v>
      </c>
      <c r="I345" s="343">
        <v>37.74</v>
      </c>
      <c r="J345" s="348">
        <v>122.2776</v>
      </c>
      <c r="K345" s="349">
        <v>1.0</v>
      </c>
      <c r="L345" s="370">
        <v>0.0</v>
      </c>
      <c r="M345" s="351">
        <v>1300000.0</v>
      </c>
      <c r="N345" s="352"/>
      <c r="O345" s="352"/>
      <c r="P345" s="352"/>
      <c r="Q345" s="353">
        <f t="shared" si="1"/>
        <v>1300000</v>
      </c>
      <c r="R345" s="354">
        <v>1300000.0</v>
      </c>
      <c r="S345" s="311"/>
      <c r="T345" s="355"/>
      <c r="U345" s="355"/>
      <c r="V345" s="355"/>
      <c r="W345" s="355"/>
      <c r="X345" s="355"/>
      <c r="Y345" s="355"/>
      <c r="Z345" s="355"/>
      <c r="AA345" s="355"/>
      <c r="AB345" s="355"/>
      <c r="AC345" s="355"/>
      <c r="AD345" s="311"/>
      <c r="AE345" s="311"/>
      <c r="AF345" s="311"/>
      <c r="AG345" s="311"/>
      <c r="AH345" s="311"/>
      <c r="AI345" s="311"/>
      <c r="AJ345" s="311"/>
      <c r="AK345" s="311"/>
      <c r="AL345" s="311"/>
    </row>
    <row r="346">
      <c r="A346" s="311"/>
      <c r="B346" s="356">
        <v>330.0</v>
      </c>
      <c r="C346" s="357" t="s">
        <v>2956</v>
      </c>
      <c r="D346" s="358" t="s">
        <v>2817</v>
      </c>
      <c r="E346" s="357" t="s">
        <v>87</v>
      </c>
      <c r="F346" s="357" t="s">
        <v>351</v>
      </c>
      <c r="G346" s="357" t="s">
        <v>2816</v>
      </c>
      <c r="H346" s="357" t="s">
        <v>1258</v>
      </c>
      <c r="I346" s="357">
        <v>0.10698</v>
      </c>
      <c r="J346" s="360">
        <v>0.34661520000000007</v>
      </c>
      <c r="K346" s="361">
        <v>1.0</v>
      </c>
      <c r="L346" s="362">
        <v>0.0</v>
      </c>
      <c r="M346" s="363">
        <v>1300000.0</v>
      </c>
      <c r="N346" s="364"/>
      <c r="O346" s="364"/>
      <c r="P346" s="364"/>
      <c r="Q346" s="365">
        <f t="shared" si="1"/>
        <v>1300000</v>
      </c>
      <c r="R346" s="366">
        <v>1300000.0</v>
      </c>
      <c r="S346" s="311"/>
      <c r="T346" s="367"/>
      <c r="U346" s="367"/>
      <c r="V346" s="367"/>
      <c r="W346" s="367"/>
      <c r="X346" s="367"/>
      <c r="Y346" s="367"/>
      <c r="Z346" s="367"/>
      <c r="AA346" s="367"/>
      <c r="AB346" s="367"/>
      <c r="AC346" s="367"/>
      <c r="AD346" s="311"/>
      <c r="AE346" s="311"/>
      <c r="AF346" s="311"/>
      <c r="AG346" s="311"/>
      <c r="AH346" s="311"/>
      <c r="AI346" s="311"/>
      <c r="AJ346" s="311"/>
      <c r="AK346" s="311"/>
      <c r="AL346" s="311"/>
    </row>
    <row r="347">
      <c r="A347" s="311"/>
      <c r="B347" s="342">
        <v>331.0</v>
      </c>
      <c r="C347" s="343" t="s">
        <v>2956</v>
      </c>
      <c r="D347" s="344" t="s">
        <v>2820</v>
      </c>
      <c r="E347" s="343" t="s">
        <v>87</v>
      </c>
      <c r="F347" s="343" t="s">
        <v>351</v>
      </c>
      <c r="G347" s="343" t="s">
        <v>2819</v>
      </c>
      <c r="H347" s="343" t="s">
        <v>1258</v>
      </c>
      <c r="I347" s="343">
        <v>44.03</v>
      </c>
      <c r="J347" s="348">
        <v>142.6572</v>
      </c>
      <c r="K347" s="349">
        <v>1.0</v>
      </c>
      <c r="L347" s="370">
        <v>0.0</v>
      </c>
      <c r="M347" s="351">
        <v>1300000.0</v>
      </c>
      <c r="N347" s="352"/>
      <c r="O347" s="352"/>
      <c r="P347" s="352"/>
      <c r="Q347" s="353">
        <f t="shared" si="1"/>
        <v>1300000</v>
      </c>
      <c r="R347" s="354">
        <v>1300000.0</v>
      </c>
      <c r="S347" s="311"/>
      <c r="T347" s="355"/>
      <c r="U347" s="355"/>
      <c r="V347" s="355"/>
      <c r="W347" s="355"/>
      <c r="X347" s="355"/>
      <c r="Y347" s="355"/>
      <c r="Z347" s="355"/>
      <c r="AA347" s="355"/>
      <c r="AB347" s="355"/>
      <c r="AC347" s="355"/>
      <c r="AD347" s="311"/>
      <c r="AE347" s="311"/>
      <c r="AF347" s="311"/>
      <c r="AG347" s="311"/>
      <c r="AH347" s="311"/>
      <c r="AI347" s="311"/>
      <c r="AJ347" s="311"/>
      <c r="AK347" s="311"/>
      <c r="AL347" s="311"/>
    </row>
    <row r="348">
      <c r="A348" s="311"/>
      <c r="B348" s="356">
        <v>332.0</v>
      </c>
      <c r="C348" s="357" t="s">
        <v>2956</v>
      </c>
      <c r="D348" s="358" t="s">
        <v>668</v>
      </c>
      <c r="E348" s="357" t="s">
        <v>116</v>
      </c>
      <c r="F348" s="357" t="s">
        <v>351</v>
      </c>
      <c r="G348" s="357" t="s">
        <v>667</v>
      </c>
      <c r="H348" s="357" t="s">
        <v>461</v>
      </c>
      <c r="I348" s="357">
        <v>5.77</v>
      </c>
      <c r="J348" s="360">
        <v>18.694799999999997</v>
      </c>
      <c r="K348" s="361">
        <v>1.0</v>
      </c>
      <c r="L348" s="362">
        <v>0.0</v>
      </c>
      <c r="M348" s="363">
        <v>2319819.0</v>
      </c>
      <c r="N348" s="364"/>
      <c r="O348" s="364"/>
      <c r="P348" s="364"/>
      <c r="Q348" s="365">
        <f t="shared" si="1"/>
        <v>2319819</v>
      </c>
      <c r="R348" s="366">
        <v>2319819.0</v>
      </c>
      <c r="S348" s="311"/>
      <c r="T348" s="367"/>
      <c r="U348" s="367"/>
      <c r="V348" s="367"/>
      <c r="W348" s="367"/>
      <c r="X348" s="367"/>
      <c r="Y348" s="367"/>
      <c r="Z348" s="367"/>
      <c r="AA348" s="367"/>
      <c r="AB348" s="367"/>
      <c r="AC348" s="367"/>
      <c r="AD348" s="311"/>
      <c r="AE348" s="311"/>
      <c r="AF348" s="311"/>
      <c r="AG348" s="311"/>
      <c r="AH348" s="311"/>
      <c r="AI348" s="311"/>
      <c r="AJ348" s="311"/>
      <c r="AK348" s="311"/>
      <c r="AL348" s="311"/>
    </row>
    <row r="349">
      <c r="A349" s="311"/>
      <c r="B349" s="342">
        <v>333.0</v>
      </c>
      <c r="C349" s="343" t="s">
        <v>2956</v>
      </c>
      <c r="D349" s="344" t="s">
        <v>1326</v>
      </c>
      <c r="E349" s="343" t="s">
        <v>346</v>
      </c>
      <c r="F349" s="343" t="s">
        <v>351</v>
      </c>
      <c r="G349" s="343" t="s">
        <v>1325</v>
      </c>
      <c r="H349" s="343" t="s">
        <v>753</v>
      </c>
      <c r="I349" s="343">
        <v>12.87</v>
      </c>
      <c r="J349" s="348">
        <v>41.6988</v>
      </c>
      <c r="K349" s="349">
        <v>1.0</v>
      </c>
      <c r="L349" s="370">
        <v>0.0</v>
      </c>
      <c r="M349" s="351">
        <v>2792792.0</v>
      </c>
      <c r="N349" s="352"/>
      <c r="O349" s="352"/>
      <c r="P349" s="352"/>
      <c r="Q349" s="353">
        <f t="shared" si="1"/>
        <v>2792792</v>
      </c>
      <c r="R349" s="354">
        <v>2792792.0</v>
      </c>
      <c r="S349" s="311"/>
      <c r="T349" s="355"/>
      <c r="U349" s="355"/>
      <c r="V349" s="355"/>
      <c r="W349" s="355"/>
      <c r="X349" s="355"/>
      <c r="Y349" s="355"/>
      <c r="Z349" s="355"/>
      <c r="AA349" s="355"/>
      <c r="AB349" s="355"/>
      <c r="AC349" s="355"/>
      <c r="AD349" s="311"/>
      <c r="AE349" s="311"/>
      <c r="AF349" s="311"/>
      <c r="AG349" s="311"/>
      <c r="AH349" s="311"/>
      <c r="AI349" s="311"/>
      <c r="AJ349" s="311"/>
      <c r="AK349" s="311"/>
      <c r="AL349" s="311"/>
    </row>
    <row r="350">
      <c r="A350" s="311"/>
      <c r="B350" s="356">
        <v>334.0</v>
      </c>
      <c r="C350" s="357" t="s">
        <v>2956</v>
      </c>
      <c r="D350" s="358" t="s">
        <v>313</v>
      </c>
      <c r="E350" s="357" t="s">
        <v>218</v>
      </c>
      <c r="F350" s="357" t="s">
        <v>351</v>
      </c>
      <c r="G350" s="357" t="s">
        <v>312</v>
      </c>
      <c r="H350" s="357" t="s">
        <v>480</v>
      </c>
      <c r="I350" s="357">
        <v>0.99705</v>
      </c>
      <c r="J350" s="360">
        <v>3.230442</v>
      </c>
      <c r="K350" s="361">
        <v>1.0</v>
      </c>
      <c r="L350" s="362">
        <v>0.0</v>
      </c>
      <c r="M350" s="363">
        <v>1950000.0</v>
      </c>
      <c r="N350" s="364"/>
      <c r="O350" s="364"/>
      <c r="P350" s="364"/>
      <c r="Q350" s="365">
        <f t="shared" si="1"/>
        <v>1950000</v>
      </c>
      <c r="R350" s="366">
        <v>1950000.0</v>
      </c>
      <c r="S350" s="311"/>
      <c r="T350" s="367"/>
      <c r="U350" s="367"/>
      <c r="V350" s="367"/>
      <c r="W350" s="367"/>
      <c r="X350" s="367"/>
      <c r="Y350" s="367"/>
      <c r="Z350" s="367"/>
      <c r="AA350" s="367"/>
      <c r="AB350" s="367"/>
      <c r="AC350" s="367"/>
      <c r="AD350" s="311"/>
      <c r="AE350" s="311"/>
      <c r="AF350" s="311"/>
      <c r="AG350" s="311"/>
      <c r="AH350" s="311"/>
      <c r="AI350" s="311"/>
      <c r="AJ350" s="311"/>
      <c r="AK350" s="311"/>
      <c r="AL350" s="311"/>
    </row>
    <row r="351">
      <c r="A351" s="311"/>
      <c r="B351" s="342">
        <v>335.0</v>
      </c>
      <c r="C351" s="343" t="s">
        <v>2956</v>
      </c>
      <c r="D351" s="344" t="s">
        <v>1774</v>
      </c>
      <c r="E351" s="343" t="s">
        <v>87</v>
      </c>
      <c r="F351" s="343" t="s">
        <v>351</v>
      </c>
      <c r="G351" s="343" t="s">
        <v>1773</v>
      </c>
      <c r="H351" s="343" t="s">
        <v>1258</v>
      </c>
      <c r="I351" s="343">
        <v>24.81</v>
      </c>
      <c r="J351" s="348">
        <v>80.3844</v>
      </c>
      <c r="K351" s="349">
        <v>1.0</v>
      </c>
      <c r="L351" s="370">
        <v>0.0</v>
      </c>
      <c r="M351" s="351">
        <v>1300000.0</v>
      </c>
      <c r="N351" s="352"/>
      <c r="O351" s="352"/>
      <c r="P351" s="352"/>
      <c r="Q351" s="353">
        <f t="shared" si="1"/>
        <v>1300000</v>
      </c>
      <c r="R351" s="354">
        <v>1300000.0</v>
      </c>
      <c r="S351" s="311"/>
      <c r="T351" s="355"/>
      <c r="U351" s="355"/>
      <c r="V351" s="355"/>
      <c r="W351" s="355"/>
      <c r="X351" s="355"/>
      <c r="Y351" s="355"/>
      <c r="Z351" s="355"/>
      <c r="AA351" s="355"/>
      <c r="AB351" s="355"/>
      <c r="AC351" s="355"/>
      <c r="AD351" s="311"/>
      <c r="AE351" s="311"/>
      <c r="AF351" s="311"/>
      <c r="AG351" s="311"/>
      <c r="AH351" s="311"/>
      <c r="AI351" s="311"/>
      <c r="AJ351" s="311"/>
      <c r="AK351" s="311"/>
      <c r="AL351" s="311"/>
    </row>
    <row r="352">
      <c r="A352" s="311"/>
      <c r="B352" s="356">
        <v>336.0</v>
      </c>
      <c r="C352" s="357" t="s">
        <v>2956</v>
      </c>
      <c r="D352" s="358" t="s">
        <v>1964</v>
      </c>
      <c r="E352" s="357" t="s">
        <v>87</v>
      </c>
      <c r="F352" s="357" t="s">
        <v>351</v>
      </c>
      <c r="G352" s="357" t="s">
        <v>1963</v>
      </c>
      <c r="H352" s="357" t="s">
        <v>1258</v>
      </c>
      <c r="I352" s="357">
        <v>1.44207</v>
      </c>
      <c r="J352" s="360">
        <v>4.672306799999999</v>
      </c>
      <c r="K352" s="361">
        <v>1.0</v>
      </c>
      <c r="L352" s="362">
        <v>0.0</v>
      </c>
      <c r="M352" s="363">
        <v>1300000.0</v>
      </c>
      <c r="N352" s="364"/>
      <c r="O352" s="364"/>
      <c r="P352" s="364"/>
      <c r="Q352" s="365">
        <f t="shared" si="1"/>
        <v>1300000</v>
      </c>
      <c r="R352" s="366">
        <v>1300000.0</v>
      </c>
      <c r="S352" s="311"/>
      <c r="T352" s="367"/>
      <c r="U352" s="367"/>
      <c r="V352" s="367"/>
      <c r="W352" s="367"/>
      <c r="X352" s="367"/>
      <c r="Y352" s="367"/>
      <c r="Z352" s="367"/>
      <c r="AA352" s="367"/>
      <c r="AB352" s="367"/>
      <c r="AC352" s="367"/>
      <c r="AD352" s="311"/>
      <c r="AE352" s="311"/>
      <c r="AF352" s="311"/>
      <c r="AG352" s="311"/>
      <c r="AH352" s="311"/>
      <c r="AI352" s="311"/>
      <c r="AJ352" s="311"/>
      <c r="AK352" s="311"/>
      <c r="AL352" s="311"/>
    </row>
    <row r="353">
      <c r="A353" s="311"/>
      <c r="B353" s="342">
        <v>337.0</v>
      </c>
      <c r="C353" s="343" t="s">
        <v>2956</v>
      </c>
      <c r="D353" s="344" t="s">
        <v>1967</v>
      </c>
      <c r="E353" s="343" t="s">
        <v>87</v>
      </c>
      <c r="F353" s="343" t="s">
        <v>351</v>
      </c>
      <c r="G353" s="343" t="s">
        <v>1966</v>
      </c>
      <c r="H353" s="343" t="s">
        <v>1258</v>
      </c>
      <c r="I353" s="343">
        <v>0.6231500000000001</v>
      </c>
      <c r="J353" s="348">
        <v>2.0190060000000005</v>
      </c>
      <c r="K353" s="349">
        <v>1.0</v>
      </c>
      <c r="L353" s="370">
        <v>0.0</v>
      </c>
      <c r="M353" s="351">
        <v>1300000.0</v>
      </c>
      <c r="N353" s="352"/>
      <c r="O353" s="352"/>
      <c r="P353" s="352"/>
      <c r="Q353" s="353">
        <f t="shared" si="1"/>
        <v>1300000</v>
      </c>
      <c r="R353" s="354">
        <v>1300000.0</v>
      </c>
      <c r="S353" s="311"/>
      <c r="T353" s="355"/>
      <c r="U353" s="355"/>
      <c r="V353" s="355"/>
      <c r="W353" s="355"/>
      <c r="X353" s="355"/>
      <c r="Y353" s="355"/>
      <c r="Z353" s="355"/>
      <c r="AA353" s="355"/>
      <c r="AB353" s="355"/>
      <c r="AC353" s="355"/>
      <c r="AD353" s="311"/>
      <c r="AE353" s="311"/>
      <c r="AF353" s="311"/>
      <c r="AG353" s="311"/>
      <c r="AH353" s="311"/>
      <c r="AI353" s="311"/>
      <c r="AJ353" s="311"/>
      <c r="AK353" s="311"/>
      <c r="AL353" s="311"/>
    </row>
    <row r="354">
      <c r="A354" s="311"/>
      <c r="B354" s="356">
        <v>338.0</v>
      </c>
      <c r="C354" s="357" t="s">
        <v>2956</v>
      </c>
      <c r="D354" s="358" t="s">
        <v>703</v>
      </c>
      <c r="E354" s="357" t="s">
        <v>141</v>
      </c>
      <c r="F354" s="357" t="s">
        <v>351</v>
      </c>
      <c r="G354" s="357" t="s">
        <v>702</v>
      </c>
      <c r="H354" s="357" t="s">
        <v>461</v>
      </c>
      <c r="I354" s="357">
        <v>2.74</v>
      </c>
      <c r="J354" s="360">
        <v>8.877600000000001</v>
      </c>
      <c r="K354" s="361">
        <v>1.0</v>
      </c>
      <c r="L354" s="362">
        <v>0.0</v>
      </c>
      <c r="M354" s="363">
        <v>2319819.0</v>
      </c>
      <c r="N354" s="364"/>
      <c r="O354" s="364"/>
      <c r="P354" s="364"/>
      <c r="Q354" s="365">
        <f t="shared" si="1"/>
        <v>2319819</v>
      </c>
      <c r="R354" s="366">
        <v>2319819.0</v>
      </c>
      <c r="S354" s="311"/>
      <c r="T354" s="367"/>
      <c r="U354" s="367"/>
      <c r="V354" s="367"/>
      <c r="W354" s="367"/>
      <c r="X354" s="367"/>
      <c r="Y354" s="367"/>
      <c r="Z354" s="367"/>
      <c r="AA354" s="367"/>
      <c r="AB354" s="367"/>
      <c r="AC354" s="367"/>
      <c r="AD354" s="311"/>
      <c r="AE354" s="311"/>
      <c r="AF354" s="311"/>
      <c r="AG354" s="311"/>
      <c r="AH354" s="311"/>
      <c r="AI354" s="311"/>
      <c r="AJ354" s="311"/>
      <c r="AK354" s="311"/>
      <c r="AL354" s="311"/>
    </row>
    <row r="355">
      <c r="A355" s="311"/>
      <c r="B355" s="342">
        <v>339.0</v>
      </c>
      <c r="C355" s="343" t="s">
        <v>2956</v>
      </c>
      <c r="D355" s="344" t="s">
        <v>2238</v>
      </c>
      <c r="E355" s="343" t="s">
        <v>92</v>
      </c>
      <c r="F355" s="343" t="s">
        <v>351</v>
      </c>
      <c r="G355" s="343" t="s">
        <v>2237</v>
      </c>
      <c r="H355" s="343" t="s">
        <v>461</v>
      </c>
      <c r="I355" s="343">
        <v>1.80374</v>
      </c>
      <c r="J355" s="348">
        <v>5.8441176</v>
      </c>
      <c r="K355" s="349">
        <v>1.0</v>
      </c>
      <c r="L355" s="370">
        <v>0.0</v>
      </c>
      <c r="M355" s="351">
        <v>2319819.0</v>
      </c>
      <c r="N355" s="352"/>
      <c r="O355" s="352"/>
      <c r="P355" s="352"/>
      <c r="Q355" s="353">
        <f t="shared" si="1"/>
        <v>2319819</v>
      </c>
      <c r="R355" s="354">
        <v>2319819.0</v>
      </c>
      <c r="S355" s="311"/>
      <c r="T355" s="355"/>
      <c r="U355" s="355"/>
      <c r="V355" s="355"/>
      <c r="W355" s="355"/>
      <c r="X355" s="355"/>
      <c r="Y355" s="355"/>
      <c r="Z355" s="355"/>
      <c r="AA355" s="355"/>
      <c r="AB355" s="355"/>
      <c r="AC355" s="355"/>
      <c r="AD355" s="311"/>
      <c r="AE355" s="311"/>
      <c r="AF355" s="311"/>
      <c r="AG355" s="311"/>
      <c r="AH355" s="311"/>
      <c r="AI355" s="311"/>
      <c r="AJ355" s="311"/>
      <c r="AK355" s="311"/>
      <c r="AL355" s="311"/>
    </row>
    <row r="356">
      <c r="A356" s="311"/>
      <c r="B356" s="356">
        <v>340.0</v>
      </c>
      <c r="C356" s="357" t="s">
        <v>2956</v>
      </c>
      <c r="D356" s="358" t="s">
        <v>2255</v>
      </c>
      <c r="E356" s="357" t="s">
        <v>126</v>
      </c>
      <c r="F356" s="357" t="s">
        <v>351</v>
      </c>
      <c r="G356" s="357" t="s">
        <v>2254</v>
      </c>
      <c r="H356" s="357" t="s">
        <v>461</v>
      </c>
      <c r="I356" s="357">
        <v>1.91625</v>
      </c>
      <c r="J356" s="360">
        <v>6.20865</v>
      </c>
      <c r="K356" s="361">
        <v>1.0</v>
      </c>
      <c r="L356" s="362">
        <v>0.0</v>
      </c>
      <c r="M356" s="363">
        <v>2319819.0</v>
      </c>
      <c r="N356" s="364"/>
      <c r="O356" s="364"/>
      <c r="P356" s="364"/>
      <c r="Q356" s="365">
        <f t="shared" si="1"/>
        <v>2319819</v>
      </c>
      <c r="R356" s="366">
        <v>2319819.0</v>
      </c>
      <c r="S356" s="311"/>
      <c r="T356" s="367"/>
      <c r="U356" s="367"/>
      <c r="V356" s="367"/>
      <c r="W356" s="367"/>
      <c r="X356" s="367"/>
      <c r="Y356" s="367"/>
      <c r="Z356" s="367"/>
      <c r="AA356" s="367"/>
      <c r="AB356" s="367"/>
      <c r="AC356" s="367"/>
      <c r="AD356" s="311"/>
      <c r="AE356" s="311"/>
      <c r="AF356" s="311"/>
      <c r="AG356" s="311"/>
      <c r="AH356" s="311"/>
      <c r="AI356" s="311"/>
      <c r="AJ356" s="311"/>
      <c r="AK356" s="311"/>
      <c r="AL356" s="311"/>
    </row>
    <row r="357">
      <c r="A357" s="311"/>
      <c r="B357" s="342">
        <v>341.0</v>
      </c>
      <c r="C357" s="343" t="s">
        <v>2956</v>
      </c>
      <c r="D357" s="344" t="s">
        <v>1134</v>
      </c>
      <c r="E357" s="343" t="s">
        <v>346</v>
      </c>
      <c r="F357" s="343" t="s">
        <v>351</v>
      </c>
      <c r="G357" s="343" t="s">
        <v>1133</v>
      </c>
      <c r="H357" s="343" t="s">
        <v>753</v>
      </c>
      <c r="I357" s="343">
        <v>17.79</v>
      </c>
      <c r="J357" s="348">
        <v>57.6396</v>
      </c>
      <c r="K357" s="349">
        <v>1.0</v>
      </c>
      <c r="L357" s="370">
        <v>0.0</v>
      </c>
      <c r="M357" s="351">
        <v>2792792.0</v>
      </c>
      <c r="N357" s="352"/>
      <c r="O357" s="352"/>
      <c r="P357" s="457">
        <v>0.0</v>
      </c>
      <c r="Q357" s="353">
        <f t="shared" si="1"/>
        <v>2792792</v>
      </c>
      <c r="R357" s="354">
        <v>2792792.0</v>
      </c>
      <c r="S357" s="311"/>
      <c r="T357" s="355"/>
      <c r="U357" s="355"/>
      <c r="V357" s="355"/>
      <c r="W357" s="355"/>
      <c r="X357" s="355"/>
      <c r="Y357" s="355"/>
      <c r="Z357" s="355"/>
      <c r="AA357" s="355"/>
      <c r="AB357" s="355"/>
      <c r="AC357" s="355"/>
      <c r="AD357" s="311"/>
      <c r="AE357" s="311"/>
      <c r="AF357" s="311"/>
      <c r="AG357" s="311"/>
      <c r="AH357" s="311"/>
      <c r="AI357" s="311"/>
      <c r="AJ357" s="311"/>
      <c r="AK357" s="311"/>
      <c r="AL357" s="311"/>
    </row>
    <row r="358">
      <c r="A358" s="311"/>
      <c r="B358" s="356">
        <v>342.0</v>
      </c>
      <c r="C358" s="357" t="s">
        <v>2956</v>
      </c>
      <c r="D358" s="358" t="s">
        <v>2468</v>
      </c>
      <c r="E358" s="357" t="s">
        <v>126</v>
      </c>
      <c r="F358" s="357" t="s">
        <v>351</v>
      </c>
      <c r="G358" s="357" t="s">
        <v>2467</v>
      </c>
      <c r="H358" s="357" t="s">
        <v>461</v>
      </c>
      <c r="I358" s="357">
        <v>3.96</v>
      </c>
      <c r="J358" s="360">
        <v>12.8304</v>
      </c>
      <c r="K358" s="361">
        <v>1.0</v>
      </c>
      <c r="L358" s="362">
        <v>0.0</v>
      </c>
      <c r="M358" s="363">
        <v>2319819.0</v>
      </c>
      <c r="N358" s="364"/>
      <c r="O358" s="364"/>
      <c r="P358" s="364"/>
      <c r="Q358" s="365">
        <f t="shared" si="1"/>
        <v>2319819</v>
      </c>
      <c r="R358" s="366">
        <v>2319819.0</v>
      </c>
      <c r="S358" s="311"/>
      <c r="T358" s="367"/>
      <c r="U358" s="367"/>
      <c r="V358" s="367"/>
      <c r="W358" s="367"/>
      <c r="X358" s="367"/>
      <c r="Y358" s="367"/>
      <c r="Z358" s="367"/>
      <c r="AA358" s="367"/>
      <c r="AB358" s="367"/>
      <c r="AC358" s="367"/>
      <c r="AD358" s="311"/>
      <c r="AE358" s="311"/>
      <c r="AF358" s="311"/>
      <c r="AG358" s="311"/>
      <c r="AH358" s="311"/>
      <c r="AI358" s="311"/>
      <c r="AJ358" s="311"/>
      <c r="AK358" s="311"/>
      <c r="AL358" s="311"/>
    </row>
    <row r="359">
      <c r="A359" s="311"/>
      <c r="B359" s="342">
        <v>343.0</v>
      </c>
      <c r="C359" s="343" t="s">
        <v>2956</v>
      </c>
      <c r="D359" s="344" t="s">
        <v>1323</v>
      </c>
      <c r="E359" s="343" t="s">
        <v>346</v>
      </c>
      <c r="F359" s="343" t="s">
        <v>351</v>
      </c>
      <c r="G359" s="343" t="s">
        <v>1322</v>
      </c>
      <c r="H359" s="343" t="s">
        <v>753</v>
      </c>
      <c r="I359" s="343">
        <v>16.61</v>
      </c>
      <c r="J359" s="348">
        <v>53.8164</v>
      </c>
      <c r="K359" s="349">
        <v>1.0</v>
      </c>
      <c r="L359" s="370">
        <v>0.0</v>
      </c>
      <c r="M359" s="351">
        <v>2792792.0</v>
      </c>
      <c r="N359" s="352"/>
      <c r="O359" s="352"/>
      <c r="P359" s="352"/>
      <c r="Q359" s="353">
        <f t="shared" si="1"/>
        <v>2792792</v>
      </c>
      <c r="R359" s="354">
        <v>2792792.0</v>
      </c>
      <c r="S359" s="311"/>
      <c r="T359" s="355"/>
      <c r="U359" s="355"/>
      <c r="V359" s="355"/>
      <c r="W359" s="355"/>
      <c r="X359" s="355"/>
      <c r="Y359" s="355"/>
      <c r="Z359" s="355"/>
      <c r="AA359" s="355"/>
      <c r="AB359" s="355"/>
      <c r="AC359" s="355"/>
      <c r="AD359" s="311"/>
      <c r="AE359" s="311"/>
      <c r="AF359" s="311"/>
      <c r="AG359" s="311"/>
      <c r="AH359" s="311"/>
      <c r="AI359" s="311"/>
      <c r="AJ359" s="311"/>
      <c r="AK359" s="311"/>
      <c r="AL359" s="311"/>
    </row>
    <row r="360">
      <c r="A360" s="311"/>
      <c r="B360" s="356">
        <v>344.0</v>
      </c>
      <c r="C360" s="357" t="s">
        <v>2956</v>
      </c>
      <c r="D360" s="358" t="s">
        <v>2586</v>
      </c>
      <c r="E360" s="357" t="s">
        <v>87</v>
      </c>
      <c r="F360" s="357" t="s">
        <v>351</v>
      </c>
      <c r="G360" s="357" t="s">
        <v>2585</v>
      </c>
      <c r="H360" s="357" t="s">
        <v>1258</v>
      </c>
      <c r="I360" s="357">
        <v>1.17736</v>
      </c>
      <c r="J360" s="360">
        <v>3.8146463999999995</v>
      </c>
      <c r="K360" s="361">
        <v>1.0</v>
      </c>
      <c r="L360" s="362">
        <v>0.0</v>
      </c>
      <c r="M360" s="363">
        <v>1300000.0</v>
      </c>
      <c r="N360" s="364"/>
      <c r="O360" s="364"/>
      <c r="P360" s="364"/>
      <c r="Q360" s="365">
        <f t="shared" si="1"/>
        <v>1300000</v>
      </c>
      <c r="R360" s="366">
        <v>1300000.0</v>
      </c>
      <c r="S360" s="311"/>
      <c r="T360" s="367"/>
      <c r="U360" s="367"/>
      <c r="V360" s="367"/>
      <c r="W360" s="367"/>
      <c r="X360" s="367"/>
      <c r="Y360" s="367"/>
      <c r="Z360" s="367"/>
      <c r="AA360" s="367"/>
      <c r="AB360" s="367"/>
      <c r="AC360" s="367"/>
      <c r="AD360" s="311"/>
      <c r="AE360" s="311"/>
      <c r="AF360" s="311"/>
      <c r="AG360" s="311"/>
      <c r="AH360" s="311"/>
      <c r="AI360" s="311"/>
      <c r="AJ360" s="311"/>
      <c r="AK360" s="311"/>
      <c r="AL360" s="311"/>
    </row>
    <row r="361">
      <c r="A361" s="311"/>
      <c r="B361" s="342">
        <v>345.0</v>
      </c>
      <c r="C361" s="343" t="s">
        <v>2956</v>
      </c>
      <c r="D361" s="344" t="s">
        <v>2599</v>
      </c>
      <c r="E361" s="343" t="s">
        <v>92</v>
      </c>
      <c r="F361" s="343" t="s">
        <v>351</v>
      </c>
      <c r="G361" s="343" t="s">
        <v>2598</v>
      </c>
      <c r="H361" s="343" t="s">
        <v>461</v>
      </c>
      <c r="I361" s="343">
        <v>0.17016</v>
      </c>
      <c r="J361" s="348">
        <v>0.5513184</v>
      </c>
      <c r="K361" s="349">
        <v>1.0</v>
      </c>
      <c r="L361" s="370">
        <v>0.0</v>
      </c>
      <c r="M361" s="351">
        <v>2319819.0</v>
      </c>
      <c r="N361" s="352"/>
      <c r="O361" s="352"/>
      <c r="P361" s="352"/>
      <c r="Q361" s="353">
        <f t="shared" si="1"/>
        <v>2319819</v>
      </c>
      <c r="R361" s="354">
        <v>2319819.0</v>
      </c>
      <c r="S361" s="311"/>
      <c r="T361" s="355"/>
      <c r="U361" s="355"/>
      <c r="V361" s="355"/>
      <c r="W361" s="355"/>
      <c r="X361" s="355"/>
      <c r="Y361" s="355"/>
      <c r="Z361" s="355"/>
      <c r="AA361" s="355"/>
      <c r="AB361" s="355"/>
      <c r="AC361" s="355"/>
      <c r="AD361" s="311"/>
      <c r="AE361" s="311"/>
      <c r="AF361" s="311"/>
      <c r="AG361" s="311"/>
      <c r="AH361" s="311"/>
      <c r="AI361" s="311"/>
      <c r="AJ361" s="311"/>
      <c r="AK361" s="311"/>
      <c r="AL361" s="311"/>
    </row>
    <row r="362">
      <c r="A362" s="311"/>
      <c r="B362" s="356">
        <v>346.0</v>
      </c>
      <c r="C362" s="357" t="s">
        <v>2956</v>
      </c>
      <c r="D362" s="358" t="s">
        <v>524</v>
      </c>
      <c r="E362" s="357" t="s">
        <v>87</v>
      </c>
      <c r="F362" s="357" t="s">
        <v>351</v>
      </c>
      <c r="G362" s="357" t="s">
        <v>523</v>
      </c>
      <c r="H362" s="357" t="s">
        <v>1258</v>
      </c>
      <c r="I362" s="357">
        <v>39.25</v>
      </c>
      <c r="J362" s="360">
        <v>127.17</v>
      </c>
      <c r="K362" s="361">
        <v>1.0</v>
      </c>
      <c r="L362" s="362">
        <v>0.0</v>
      </c>
      <c r="M362" s="363">
        <v>1300000.0</v>
      </c>
      <c r="N362" s="364"/>
      <c r="O362" s="364"/>
      <c r="P362" s="364"/>
      <c r="Q362" s="365">
        <f t="shared" si="1"/>
        <v>1300000</v>
      </c>
      <c r="R362" s="366">
        <v>1300000.0</v>
      </c>
      <c r="S362" s="311"/>
      <c r="T362" s="367"/>
      <c r="U362" s="367"/>
      <c r="V362" s="367"/>
      <c r="W362" s="367"/>
      <c r="X362" s="367"/>
      <c r="Y362" s="367"/>
      <c r="Z362" s="367"/>
      <c r="AA362" s="367"/>
      <c r="AB362" s="367"/>
      <c r="AC362" s="367"/>
      <c r="AD362" s="311"/>
      <c r="AE362" s="311"/>
      <c r="AF362" s="311"/>
      <c r="AG362" s="311"/>
      <c r="AH362" s="311"/>
      <c r="AI362" s="311"/>
      <c r="AJ362" s="311"/>
      <c r="AK362" s="311"/>
      <c r="AL362" s="311"/>
    </row>
    <row r="363">
      <c r="A363" s="311"/>
      <c r="B363" s="342">
        <v>347.0</v>
      </c>
      <c r="C363" s="343" t="s">
        <v>2968</v>
      </c>
      <c r="D363" s="344" t="s">
        <v>927</v>
      </c>
      <c r="E363" s="343" t="s">
        <v>164</v>
      </c>
      <c r="F363" s="343" t="s">
        <v>351</v>
      </c>
      <c r="G363" s="343" t="s">
        <v>926</v>
      </c>
      <c r="H363" s="343" t="s">
        <v>575</v>
      </c>
      <c r="I363" s="343">
        <v>0.28149</v>
      </c>
      <c r="J363" s="348">
        <v>0.9120276</v>
      </c>
      <c r="K363" s="349">
        <v>1.0</v>
      </c>
      <c r="L363" s="370">
        <v>0.0</v>
      </c>
      <c r="M363" s="351">
        <v>3671171.0</v>
      </c>
      <c r="N363" s="352"/>
      <c r="O363" s="352"/>
      <c r="P363" s="352"/>
      <c r="Q363" s="353">
        <f t="shared" si="1"/>
        <v>3671171</v>
      </c>
      <c r="R363" s="354">
        <v>3671171.0</v>
      </c>
      <c r="S363" s="311"/>
      <c r="T363" s="355"/>
      <c r="U363" s="355"/>
      <c r="V363" s="355"/>
      <c r="W363" s="355"/>
      <c r="X363" s="355"/>
      <c r="Y363" s="355"/>
      <c r="Z363" s="355"/>
      <c r="AA363" s="355"/>
      <c r="AB363" s="355"/>
      <c r="AC363" s="355"/>
      <c r="AD363" s="311"/>
      <c r="AE363" s="311"/>
      <c r="AF363" s="311"/>
      <c r="AG363" s="311"/>
      <c r="AH363" s="311"/>
      <c r="AI363" s="311"/>
      <c r="AJ363" s="311"/>
      <c r="AK363" s="311"/>
      <c r="AL363" s="311"/>
    </row>
    <row r="364">
      <c r="A364" s="311"/>
      <c r="B364" s="356">
        <v>348.0</v>
      </c>
      <c r="C364" s="357" t="s">
        <v>2968</v>
      </c>
      <c r="D364" s="358" t="s">
        <v>1639</v>
      </c>
      <c r="E364" s="357" t="s">
        <v>126</v>
      </c>
      <c r="F364" s="357" t="s">
        <v>351</v>
      </c>
      <c r="G364" s="357" t="s">
        <v>1637</v>
      </c>
      <c r="H364" s="357" t="s">
        <v>2971</v>
      </c>
      <c r="I364" s="357">
        <v>6.56</v>
      </c>
      <c r="J364" s="360">
        <v>21.2544</v>
      </c>
      <c r="K364" s="361">
        <v>1.0</v>
      </c>
      <c r="L364" s="362">
        <v>0.0</v>
      </c>
      <c r="M364" s="363">
        <v>2319819.0</v>
      </c>
      <c r="N364" s="364"/>
      <c r="O364" s="364"/>
      <c r="P364" s="364"/>
      <c r="Q364" s="365">
        <f t="shared" si="1"/>
        <v>2319819</v>
      </c>
      <c r="R364" s="366">
        <v>2319819.0</v>
      </c>
      <c r="S364" s="311"/>
      <c r="T364" s="367"/>
      <c r="U364" s="367"/>
      <c r="V364" s="367"/>
      <c r="W364" s="367"/>
      <c r="X364" s="367"/>
      <c r="Y364" s="367"/>
      <c r="Z364" s="367"/>
      <c r="AA364" s="367"/>
      <c r="AB364" s="367"/>
      <c r="AC364" s="367"/>
      <c r="AD364" s="311"/>
      <c r="AE364" s="311"/>
      <c r="AF364" s="311"/>
      <c r="AG364" s="311"/>
      <c r="AH364" s="311"/>
      <c r="AI364" s="311"/>
      <c r="AJ364" s="311"/>
      <c r="AK364" s="311"/>
      <c r="AL364" s="311"/>
    </row>
    <row r="365">
      <c r="A365" s="311"/>
      <c r="B365" s="342">
        <v>349.0</v>
      </c>
      <c r="C365" s="343" t="s">
        <v>2968</v>
      </c>
      <c r="D365" s="344" t="s">
        <v>1330</v>
      </c>
      <c r="E365" s="343" t="s">
        <v>346</v>
      </c>
      <c r="F365" s="343" t="s">
        <v>351</v>
      </c>
      <c r="G365" s="343" t="s">
        <v>1329</v>
      </c>
      <c r="H365" s="343" t="s">
        <v>753</v>
      </c>
      <c r="I365" s="343">
        <v>22.67</v>
      </c>
      <c r="J365" s="348">
        <v>73.45080000000002</v>
      </c>
      <c r="K365" s="349">
        <v>1.0</v>
      </c>
      <c r="L365" s="370">
        <v>0.0</v>
      </c>
      <c r="M365" s="351">
        <v>2792792.0</v>
      </c>
      <c r="N365" s="352"/>
      <c r="O365" s="352"/>
      <c r="P365" s="352"/>
      <c r="Q365" s="353">
        <f t="shared" si="1"/>
        <v>2792792</v>
      </c>
      <c r="R365" s="354">
        <v>2792792.0</v>
      </c>
      <c r="S365" s="311"/>
      <c r="T365" s="355"/>
      <c r="U365" s="355"/>
      <c r="V365" s="355"/>
      <c r="W365" s="355"/>
      <c r="X365" s="355"/>
      <c r="Y365" s="355"/>
      <c r="Z365" s="355"/>
      <c r="AA365" s="355"/>
      <c r="AB365" s="355"/>
      <c r="AC365" s="355"/>
      <c r="AD365" s="311"/>
      <c r="AE365" s="311"/>
      <c r="AF365" s="311"/>
      <c r="AG365" s="311"/>
      <c r="AH365" s="311"/>
      <c r="AI365" s="311"/>
      <c r="AJ365" s="311"/>
      <c r="AK365" s="311"/>
      <c r="AL365" s="311"/>
    </row>
    <row r="366">
      <c r="A366" s="311"/>
      <c r="B366" s="356">
        <v>350.0</v>
      </c>
      <c r="C366" s="357" t="s">
        <v>2968</v>
      </c>
      <c r="D366" s="358" t="s">
        <v>2750</v>
      </c>
      <c r="E366" s="357" t="s">
        <v>87</v>
      </c>
      <c r="F366" s="357" t="s">
        <v>351</v>
      </c>
      <c r="G366" s="357" t="s">
        <v>2749</v>
      </c>
      <c r="H366" s="357" t="s">
        <v>461</v>
      </c>
      <c r="I366" s="357">
        <v>1.42167</v>
      </c>
      <c r="J366" s="360">
        <v>4.6062108</v>
      </c>
      <c r="K366" s="361">
        <v>1.0</v>
      </c>
      <c r="L366" s="362">
        <v>0.0</v>
      </c>
      <c r="M366" s="363">
        <v>1300000.0</v>
      </c>
      <c r="N366" s="364"/>
      <c r="O366" s="364"/>
      <c r="P366" s="364"/>
      <c r="Q366" s="365">
        <f t="shared" si="1"/>
        <v>1300000</v>
      </c>
      <c r="R366" s="366">
        <v>1300000.0</v>
      </c>
      <c r="S366" s="311"/>
      <c r="T366" s="367"/>
      <c r="U366" s="367"/>
      <c r="V366" s="367"/>
      <c r="W366" s="367"/>
      <c r="X366" s="367"/>
      <c r="Y366" s="367"/>
      <c r="Z366" s="367"/>
      <c r="AA366" s="367"/>
      <c r="AB366" s="367"/>
      <c r="AC366" s="367"/>
      <c r="AD366" s="311"/>
      <c r="AE366" s="311"/>
      <c r="AF366" s="311"/>
      <c r="AG366" s="311"/>
      <c r="AH366" s="311"/>
      <c r="AI366" s="311"/>
      <c r="AJ366" s="311"/>
      <c r="AK366" s="311"/>
      <c r="AL366" s="311"/>
    </row>
    <row r="367">
      <c r="A367" s="311"/>
      <c r="B367" s="342">
        <v>351.0</v>
      </c>
      <c r="C367" s="343" t="s">
        <v>2968</v>
      </c>
      <c r="D367" s="344" t="s">
        <v>1831</v>
      </c>
      <c r="E367" s="343" t="s">
        <v>87</v>
      </c>
      <c r="F367" s="343" t="s">
        <v>351</v>
      </c>
      <c r="G367" s="343" t="s">
        <v>1830</v>
      </c>
      <c r="H367" s="343" t="s">
        <v>1258</v>
      </c>
      <c r="I367" s="343">
        <v>0.54508</v>
      </c>
      <c r="J367" s="348">
        <v>1.7660592000000002</v>
      </c>
      <c r="K367" s="349">
        <v>1.0</v>
      </c>
      <c r="L367" s="370">
        <v>0.0</v>
      </c>
      <c r="M367" s="351">
        <v>1300000.0</v>
      </c>
      <c r="N367" s="352"/>
      <c r="O367" s="352"/>
      <c r="P367" s="352"/>
      <c r="Q367" s="353">
        <f t="shared" si="1"/>
        <v>1300000</v>
      </c>
      <c r="R367" s="354">
        <v>1300000.0</v>
      </c>
      <c r="S367" s="311"/>
      <c r="T367" s="355"/>
      <c r="U367" s="355"/>
      <c r="V367" s="355"/>
      <c r="W367" s="355"/>
      <c r="X367" s="355"/>
      <c r="Y367" s="355"/>
      <c r="Z367" s="355"/>
      <c r="AA367" s="355"/>
      <c r="AB367" s="355"/>
      <c r="AC367" s="355"/>
      <c r="AD367" s="311"/>
      <c r="AE367" s="311"/>
      <c r="AF367" s="311"/>
      <c r="AG367" s="311"/>
      <c r="AH367" s="311"/>
      <c r="AI367" s="311"/>
      <c r="AJ367" s="311"/>
      <c r="AK367" s="311"/>
      <c r="AL367" s="311"/>
    </row>
    <row r="368">
      <c r="A368" s="311"/>
      <c r="B368" s="356">
        <v>352.0</v>
      </c>
      <c r="C368" s="357" t="s">
        <v>2968</v>
      </c>
      <c r="D368" s="358" t="s">
        <v>2412</v>
      </c>
      <c r="E368" s="357" t="s">
        <v>92</v>
      </c>
      <c r="F368" s="357" t="s">
        <v>351</v>
      </c>
      <c r="G368" s="357" t="s">
        <v>2410</v>
      </c>
      <c r="H368" s="357" t="s">
        <v>461</v>
      </c>
      <c r="I368" s="357">
        <v>0.26224</v>
      </c>
      <c r="J368" s="360">
        <v>0.8496575999999998</v>
      </c>
      <c r="K368" s="361">
        <v>1.0</v>
      </c>
      <c r="L368" s="362">
        <v>0.0</v>
      </c>
      <c r="M368" s="363">
        <v>2319819.0</v>
      </c>
      <c r="N368" s="364"/>
      <c r="O368" s="364"/>
      <c r="P368" s="364"/>
      <c r="Q368" s="365">
        <f t="shared" si="1"/>
        <v>2319819</v>
      </c>
      <c r="R368" s="366">
        <v>2319819.0</v>
      </c>
      <c r="S368" s="311"/>
      <c r="T368" s="367"/>
      <c r="U368" s="367"/>
      <c r="V368" s="367"/>
      <c r="W368" s="367"/>
      <c r="X368" s="367"/>
      <c r="Y368" s="367"/>
      <c r="Z368" s="367"/>
      <c r="AA368" s="367"/>
      <c r="AB368" s="367"/>
      <c r="AC368" s="367"/>
      <c r="AD368" s="311"/>
      <c r="AE368" s="311"/>
      <c r="AF368" s="311"/>
      <c r="AG368" s="311"/>
      <c r="AH368" s="311"/>
      <c r="AI368" s="311"/>
      <c r="AJ368" s="311"/>
      <c r="AK368" s="311"/>
      <c r="AL368" s="311"/>
    </row>
    <row r="369">
      <c r="A369" s="311"/>
      <c r="B369" s="342">
        <v>353.0</v>
      </c>
      <c r="C369" s="343" t="s">
        <v>2968</v>
      </c>
      <c r="D369" s="344" t="s">
        <v>2554</v>
      </c>
      <c r="E369" s="343" t="s">
        <v>92</v>
      </c>
      <c r="F369" s="343" t="s">
        <v>351</v>
      </c>
      <c r="G369" s="343" t="s">
        <v>2553</v>
      </c>
      <c r="H369" s="343" t="s">
        <v>461</v>
      </c>
      <c r="I369" s="343">
        <v>6.949999999999999</v>
      </c>
      <c r="J369" s="348">
        <v>22.517999999999994</v>
      </c>
      <c r="K369" s="349">
        <v>1.0</v>
      </c>
      <c r="L369" s="370">
        <v>0.0</v>
      </c>
      <c r="M369" s="351">
        <v>2319819.0</v>
      </c>
      <c r="N369" s="352"/>
      <c r="O369" s="352"/>
      <c r="P369" s="352"/>
      <c r="Q369" s="353">
        <f t="shared" si="1"/>
        <v>2319819</v>
      </c>
      <c r="R369" s="354">
        <v>2319819.0</v>
      </c>
      <c r="S369" s="311"/>
      <c r="T369" s="355"/>
      <c r="U369" s="355"/>
      <c r="V369" s="355"/>
      <c r="W369" s="355"/>
      <c r="X369" s="355"/>
      <c r="Y369" s="355"/>
      <c r="Z369" s="355"/>
      <c r="AA369" s="355"/>
      <c r="AB369" s="355"/>
      <c r="AC369" s="355"/>
      <c r="AD369" s="311"/>
      <c r="AE369" s="311"/>
      <c r="AF369" s="311"/>
      <c r="AG369" s="311"/>
      <c r="AH369" s="311"/>
      <c r="AI369" s="311"/>
      <c r="AJ369" s="311"/>
      <c r="AK369" s="311"/>
      <c r="AL369" s="311"/>
    </row>
    <row r="370">
      <c r="A370" s="311"/>
      <c r="B370" s="356">
        <v>354.0</v>
      </c>
      <c r="C370" s="357" t="s">
        <v>2968</v>
      </c>
      <c r="D370" s="358" t="s">
        <v>2564</v>
      </c>
      <c r="E370" s="357" t="s">
        <v>92</v>
      </c>
      <c r="F370" s="357" t="s">
        <v>351</v>
      </c>
      <c r="G370" s="357" t="s">
        <v>2563</v>
      </c>
      <c r="H370" s="357" t="s">
        <v>461</v>
      </c>
      <c r="I370" s="357">
        <v>0.33228</v>
      </c>
      <c r="J370" s="360">
        <v>1.0765872</v>
      </c>
      <c r="K370" s="361">
        <v>1.0</v>
      </c>
      <c r="L370" s="362">
        <v>0.0</v>
      </c>
      <c r="M370" s="363">
        <v>2319819.0</v>
      </c>
      <c r="N370" s="364"/>
      <c r="O370" s="364"/>
      <c r="P370" s="364"/>
      <c r="Q370" s="365">
        <f t="shared" si="1"/>
        <v>2319819</v>
      </c>
      <c r="R370" s="366">
        <v>2319819.0</v>
      </c>
      <c r="S370" s="311"/>
      <c r="T370" s="367"/>
      <c r="U370" s="367"/>
      <c r="V370" s="367"/>
      <c r="W370" s="367"/>
      <c r="X370" s="367"/>
      <c r="Y370" s="367"/>
      <c r="Z370" s="367"/>
      <c r="AA370" s="367"/>
      <c r="AB370" s="367"/>
      <c r="AC370" s="367"/>
      <c r="AD370" s="311"/>
      <c r="AE370" s="311"/>
      <c r="AF370" s="311"/>
      <c r="AG370" s="311"/>
      <c r="AH370" s="311"/>
      <c r="AI370" s="311"/>
      <c r="AJ370" s="311"/>
      <c r="AK370" s="311"/>
      <c r="AL370" s="311"/>
    </row>
    <row r="371">
      <c r="A371" s="311"/>
      <c r="B371" s="342">
        <v>355.0</v>
      </c>
      <c r="C371" s="343" t="s">
        <v>2968</v>
      </c>
      <c r="D371" s="344" t="s">
        <v>889</v>
      </c>
      <c r="E371" s="343" t="s">
        <v>346</v>
      </c>
      <c r="F371" s="343" t="s">
        <v>351</v>
      </c>
      <c r="G371" s="343" t="s">
        <v>888</v>
      </c>
      <c r="H371" s="343" t="s">
        <v>753</v>
      </c>
      <c r="I371" s="343">
        <v>23.45</v>
      </c>
      <c r="J371" s="348">
        <v>75.978</v>
      </c>
      <c r="K371" s="349">
        <v>1.0</v>
      </c>
      <c r="L371" s="370">
        <v>0.0</v>
      </c>
      <c r="M371" s="351">
        <v>2792792.0</v>
      </c>
      <c r="N371" s="352"/>
      <c r="O371" s="352"/>
      <c r="P371" s="352"/>
      <c r="Q371" s="353">
        <f t="shared" si="1"/>
        <v>2792792</v>
      </c>
      <c r="R371" s="354">
        <v>2792792.0</v>
      </c>
      <c r="S371" s="311"/>
      <c r="T371" s="355"/>
      <c r="U371" s="355"/>
      <c r="V371" s="355"/>
      <c r="W371" s="355"/>
      <c r="X371" s="355"/>
      <c r="Y371" s="355"/>
      <c r="Z371" s="355"/>
      <c r="AA371" s="355"/>
      <c r="AB371" s="355"/>
      <c r="AC371" s="355"/>
      <c r="AD371" s="311"/>
      <c r="AE371" s="311"/>
      <c r="AF371" s="311"/>
      <c r="AG371" s="311"/>
      <c r="AH371" s="311"/>
      <c r="AI371" s="311"/>
      <c r="AJ371" s="311"/>
      <c r="AK371" s="311"/>
      <c r="AL371" s="311"/>
    </row>
    <row r="372">
      <c r="A372" s="311"/>
      <c r="B372" s="356">
        <v>356.0</v>
      </c>
      <c r="C372" s="357" t="s">
        <v>2968</v>
      </c>
      <c r="D372" s="358" t="s">
        <v>1886</v>
      </c>
      <c r="E372" s="357" t="s">
        <v>126</v>
      </c>
      <c r="F372" s="357" t="s">
        <v>351</v>
      </c>
      <c r="G372" s="357" t="s">
        <v>1885</v>
      </c>
      <c r="H372" s="357" t="s">
        <v>461</v>
      </c>
      <c r="I372" s="357">
        <v>3.44</v>
      </c>
      <c r="J372" s="360">
        <v>11.1456</v>
      </c>
      <c r="K372" s="361">
        <v>1.0</v>
      </c>
      <c r="L372" s="362">
        <v>0.0</v>
      </c>
      <c r="M372" s="363">
        <v>2319819.0</v>
      </c>
      <c r="N372" s="364"/>
      <c r="O372" s="364"/>
      <c r="P372" s="364"/>
      <c r="Q372" s="365">
        <f t="shared" si="1"/>
        <v>2319819</v>
      </c>
      <c r="R372" s="366">
        <v>2319819.0</v>
      </c>
      <c r="S372" s="311"/>
      <c r="T372" s="367"/>
      <c r="U372" s="367"/>
      <c r="V372" s="367"/>
      <c r="W372" s="367"/>
      <c r="X372" s="367"/>
      <c r="Y372" s="367"/>
      <c r="Z372" s="367"/>
      <c r="AA372" s="367"/>
      <c r="AB372" s="367"/>
      <c r="AC372" s="367"/>
      <c r="AD372" s="311"/>
      <c r="AE372" s="311"/>
      <c r="AF372" s="311"/>
      <c r="AG372" s="311"/>
      <c r="AH372" s="311"/>
      <c r="AI372" s="311"/>
      <c r="AJ372" s="311"/>
      <c r="AK372" s="311"/>
      <c r="AL372" s="311"/>
    </row>
    <row r="373">
      <c r="A373" s="311"/>
      <c r="B373" s="342">
        <v>357.0</v>
      </c>
      <c r="C373" s="343" t="s">
        <v>2968</v>
      </c>
      <c r="D373" s="344" t="s">
        <v>2515</v>
      </c>
      <c r="E373" s="343" t="s">
        <v>126</v>
      </c>
      <c r="F373" s="343" t="s">
        <v>351</v>
      </c>
      <c r="G373" s="343" t="s">
        <v>2514</v>
      </c>
      <c r="H373" s="343" t="s">
        <v>461</v>
      </c>
      <c r="I373" s="343">
        <v>7.01</v>
      </c>
      <c r="J373" s="348">
        <v>22.7124</v>
      </c>
      <c r="K373" s="349">
        <v>1.0</v>
      </c>
      <c r="L373" s="370">
        <v>0.0</v>
      </c>
      <c r="M373" s="351">
        <v>2319819.0</v>
      </c>
      <c r="N373" s="352"/>
      <c r="O373" s="352"/>
      <c r="P373" s="352"/>
      <c r="Q373" s="353">
        <f t="shared" si="1"/>
        <v>2319819</v>
      </c>
      <c r="R373" s="354">
        <v>2319819.0</v>
      </c>
      <c r="S373" s="311"/>
      <c r="T373" s="355"/>
      <c r="U373" s="355"/>
      <c r="V373" s="355"/>
      <c r="W373" s="355"/>
      <c r="X373" s="355"/>
      <c r="Y373" s="355"/>
      <c r="Z373" s="355"/>
      <c r="AA373" s="355"/>
      <c r="AB373" s="355"/>
      <c r="AC373" s="355"/>
      <c r="AD373" s="311"/>
      <c r="AE373" s="311"/>
      <c r="AF373" s="311"/>
      <c r="AG373" s="311"/>
      <c r="AH373" s="311"/>
      <c r="AI373" s="311"/>
      <c r="AJ373" s="311"/>
      <c r="AK373" s="311"/>
      <c r="AL373" s="311"/>
    </row>
    <row r="374">
      <c r="A374" s="311"/>
      <c r="B374" s="356">
        <v>358.0</v>
      </c>
      <c r="C374" s="357" t="s">
        <v>2968</v>
      </c>
      <c r="D374" s="358" t="s">
        <v>2519</v>
      </c>
      <c r="E374" s="357" t="s">
        <v>126</v>
      </c>
      <c r="F374" s="357" t="s">
        <v>351</v>
      </c>
      <c r="G374" s="357" t="s">
        <v>2518</v>
      </c>
      <c r="H374" s="357" t="s">
        <v>461</v>
      </c>
      <c r="I374" s="357">
        <v>3.70204</v>
      </c>
      <c r="J374" s="360">
        <v>11.9946096</v>
      </c>
      <c r="K374" s="361">
        <v>1.0</v>
      </c>
      <c r="L374" s="362">
        <v>0.0</v>
      </c>
      <c r="M374" s="363">
        <v>2319819.0</v>
      </c>
      <c r="N374" s="364"/>
      <c r="O374" s="364"/>
      <c r="P374" s="364"/>
      <c r="Q374" s="365">
        <f t="shared" si="1"/>
        <v>2319819</v>
      </c>
      <c r="R374" s="366">
        <v>2319819.0</v>
      </c>
      <c r="S374" s="311"/>
      <c r="T374" s="367"/>
      <c r="U374" s="367"/>
      <c r="V374" s="367"/>
      <c r="W374" s="367"/>
      <c r="X374" s="367"/>
      <c r="Y374" s="367"/>
      <c r="Z374" s="367"/>
      <c r="AA374" s="367"/>
      <c r="AB374" s="367"/>
      <c r="AC374" s="367"/>
      <c r="AD374" s="311"/>
      <c r="AE374" s="311"/>
      <c r="AF374" s="311"/>
      <c r="AG374" s="311"/>
      <c r="AH374" s="311"/>
      <c r="AI374" s="311"/>
      <c r="AJ374" s="311"/>
      <c r="AK374" s="311"/>
      <c r="AL374" s="311"/>
    </row>
    <row r="375">
      <c r="A375" s="311"/>
      <c r="B375" s="342">
        <v>359.0</v>
      </c>
      <c r="C375" s="343" t="s">
        <v>2968</v>
      </c>
      <c r="D375" s="344" t="s">
        <v>428</v>
      </c>
      <c r="E375" s="343" t="s">
        <v>106</v>
      </c>
      <c r="F375" s="343" t="s">
        <v>351</v>
      </c>
      <c r="G375" s="343" t="s">
        <v>427</v>
      </c>
      <c r="H375" s="343" t="s">
        <v>461</v>
      </c>
      <c r="I375" s="343">
        <v>0.09639</v>
      </c>
      <c r="J375" s="348">
        <v>0.3123036</v>
      </c>
      <c r="K375" s="349">
        <v>1.0</v>
      </c>
      <c r="L375" s="370">
        <v>0.0</v>
      </c>
      <c r="M375" s="351">
        <v>2319819.0</v>
      </c>
      <c r="N375" s="352"/>
      <c r="O375" s="352"/>
      <c r="P375" s="352"/>
      <c r="Q375" s="353">
        <f t="shared" si="1"/>
        <v>2319819</v>
      </c>
      <c r="R375" s="354">
        <v>2319819.0</v>
      </c>
      <c r="S375" s="311"/>
      <c r="T375" s="355"/>
      <c r="U375" s="355"/>
      <c r="V375" s="355"/>
      <c r="W375" s="355"/>
      <c r="X375" s="355"/>
      <c r="Y375" s="355"/>
      <c r="Z375" s="355"/>
      <c r="AA375" s="355"/>
      <c r="AB375" s="355"/>
      <c r="AC375" s="355"/>
      <c r="AD375" s="311"/>
      <c r="AE375" s="311"/>
      <c r="AF375" s="311"/>
      <c r="AG375" s="311"/>
      <c r="AH375" s="311"/>
      <c r="AI375" s="311"/>
      <c r="AJ375" s="311"/>
      <c r="AK375" s="311"/>
      <c r="AL375" s="311"/>
    </row>
    <row r="376">
      <c r="A376" s="311"/>
      <c r="B376" s="356">
        <v>360.0</v>
      </c>
      <c r="C376" s="357" t="s">
        <v>2968</v>
      </c>
      <c r="D376" s="358" t="s">
        <v>440</v>
      </c>
      <c r="E376" s="357" t="s">
        <v>87</v>
      </c>
      <c r="F376" s="357" t="s">
        <v>351</v>
      </c>
      <c r="G376" s="357" t="s">
        <v>439</v>
      </c>
      <c r="H376" s="357" t="s">
        <v>1258</v>
      </c>
      <c r="I376" s="357">
        <v>28.17</v>
      </c>
      <c r="J376" s="360">
        <v>91.2708</v>
      </c>
      <c r="K376" s="361">
        <v>1.0</v>
      </c>
      <c r="L376" s="362">
        <v>0.0</v>
      </c>
      <c r="M376" s="363">
        <v>1300000.0</v>
      </c>
      <c r="N376" s="364"/>
      <c r="O376" s="364"/>
      <c r="P376" s="364"/>
      <c r="Q376" s="365">
        <f t="shared" si="1"/>
        <v>1300000</v>
      </c>
      <c r="R376" s="366">
        <v>1300000.0</v>
      </c>
      <c r="S376" s="311"/>
      <c r="T376" s="367"/>
      <c r="U376" s="367"/>
      <c r="V376" s="367"/>
      <c r="W376" s="367"/>
      <c r="X376" s="367"/>
      <c r="Y376" s="367"/>
      <c r="Z376" s="367"/>
      <c r="AA376" s="367"/>
      <c r="AB376" s="367"/>
      <c r="AC376" s="367"/>
      <c r="AD376" s="311"/>
      <c r="AE376" s="311"/>
      <c r="AF376" s="311"/>
      <c r="AG376" s="311"/>
      <c r="AH376" s="311"/>
      <c r="AI376" s="311"/>
      <c r="AJ376" s="311"/>
      <c r="AK376" s="311"/>
      <c r="AL376" s="311"/>
    </row>
    <row r="377">
      <c r="A377" s="311"/>
      <c r="B377" s="342">
        <v>361.0</v>
      </c>
      <c r="C377" s="343" t="s">
        <v>2968</v>
      </c>
      <c r="D377" s="344" t="s">
        <v>532</v>
      </c>
      <c r="E377" s="343" t="s">
        <v>87</v>
      </c>
      <c r="F377" s="343" t="s">
        <v>351</v>
      </c>
      <c r="G377" s="343" t="s">
        <v>531</v>
      </c>
      <c r="H377" s="343" t="s">
        <v>1258</v>
      </c>
      <c r="I377" s="343">
        <v>6.0</v>
      </c>
      <c r="J377" s="348">
        <v>19.44</v>
      </c>
      <c r="K377" s="349">
        <v>1.0</v>
      </c>
      <c r="L377" s="370">
        <v>0.0</v>
      </c>
      <c r="M377" s="351">
        <v>1300000.0</v>
      </c>
      <c r="N377" s="352"/>
      <c r="O377" s="352"/>
      <c r="P377" s="352"/>
      <c r="Q377" s="353">
        <f t="shared" si="1"/>
        <v>1300000</v>
      </c>
      <c r="R377" s="354">
        <v>1300000.0</v>
      </c>
      <c r="S377" s="311"/>
      <c r="T377" s="355"/>
      <c r="U377" s="355"/>
      <c r="V377" s="355"/>
      <c r="W377" s="355"/>
      <c r="X377" s="355"/>
      <c r="Y377" s="355"/>
      <c r="Z377" s="355"/>
      <c r="AA377" s="355"/>
      <c r="AB377" s="355"/>
      <c r="AC377" s="355"/>
      <c r="AD377" s="311"/>
      <c r="AE377" s="311"/>
      <c r="AF377" s="311"/>
      <c r="AG377" s="311"/>
      <c r="AH377" s="311"/>
      <c r="AI377" s="311"/>
      <c r="AJ377" s="311"/>
      <c r="AK377" s="311"/>
      <c r="AL377" s="311"/>
    </row>
    <row r="378">
      <c r="A378" s="311"/>
      <c r="B378" s="356">
        <v>362.0</v>
      </c>
      <c r="C378" s="357" t="s">
        <v>2968</v>
      </c>
      <c r="D378" s="358" t="s">
        <v>2868</v>
      </c>
      <c r="E378" s="357" t="s">
        <v>87</v>
      </c>
      <c r="F378" s="357" t="s">
        <v>351</v>
      </c>
      <c r="G378" s="359" t="s">
        <v>2867</v>
      </c>
      <c r="H378" s="357" t="s">
        <v>461</v>
      </c>
      <c r="I378" s="357">
        <v>7.31</v>
      </c>
      <c r="J378" s="360">
        <v>0.0</v>
      </c>
      <c r="K378" s="361">
        <v>1.0</v>
      </c>
      <c r="L378" s="362">
        <v>0.0</v>
      </c>
      <c r="M378" s="363">
        <v>1300000.0</v>
      </c>
      <c r="N378" s="364"/>
      <c r="O378" s="364"/>
      <c r="P378" s="364"/>
      <c r="Q378" s="365">
        <f t="shared" si="1"/>
        <v>1300000</v>
      </c>
      <c r="R378" s="366">
        <v>1300000.0</v>
      </c>
      <c r="S378" s="311"/>
      <c r="T378" s="367"/>
      <c r="U378" s="367"/>
      <c r="V378" s="367"/>
      <c r="W378" s="367"/>
      <c r="X378" s="367"/>
      <c r="Y378" s="367"/>
      <c r="Z378" s="367"/>
      <c r="AA378" s="367"/>
      <c r="AB378" s="367"/>
      <c r="AC378" s="367"/>
      <c r="AD378" s="311"/>
      <c r="AE378" s="311"/>
      <c r="AF378" s="311"/>
      <c r="AG378" s="311"/>
      <c r="AH378" s="311"/>
      <c r="AI378" s="311"/>
      <c r="AJ378" s="311"/>
      <c r="AK378" s="311"/>
      <c r="AL378" s="311"/>
    </row>
    <row r="379">
      <c r="A379" s="311"/>
      <c r="B379" s="342">
        <v>363.0</v>
      </c>
      <c r="C379" s="343" t="s">
        <v>3008</v>
      </c>
      <c r="D379" s="344" t="s">
        <v>820</v>
      </c>
      <c r="E379" s="343" t="s">
        <v>164</v>
      </c>
      <c r="F379" s="343" t="s">
        <v>351</v>
      </c>
      <c r="G379" s="343" t="s">
        <v>819</v>
      </c>
      <c r="H379" s="343" t="s">
        <v>575</v>
      </c>
      <c r="I379" s="343">
        <v>131.75</v>
      </c>
      <c r="J379" s="348">
        <v>426.87</v>
      </c>
      <c r="K379" s="349">
        <v>1.0</v>
      </c>
      <c r="L379" s="370">
        <v>0.0</v>
      </c>
      <c r="M379" s="351">
        <v>3671171.0</v>
      </c>
      <c r="N379" s="352"/>
      <c r="O379" s="352"/>
      <c r="P379" s="352"/>
      <c r="Q379" s="353">
        <f t="shared" si="1"/>
        <v>3671171</v>
      </c>
      <c r="R379" s="354">
        <v>3671171.0</v>
      </c>
      <c r="S379" s="311"/>
      <c r="T379" s="355"/>
      <c r="U379" s="355"/>
      <c r="V379" s="355"/>
      <c r="W379" s="355"/>
      <c r="X379" s="355"/>
      <c r="Y379" s="355"/>
      <c r="Z379" s="355"/>
      <c r="AA379" s="355"/>
      <c r="AB379" s="355"/>
      <c r="AC379" s="355"/>
      <c r="AD379" s="311"/>
      <c r="AE379" s="311"/>
      <c r="AF379" s="311"/>
      <c r="AG379" s="311"/>
      <c r="AH379" s="311"/>
      <c r="AI379" s="311"/>
      <c r="AJ379" s="311"/>
      <c r="AK379" s="311"/>
      <c r="AL379" s="311"/>
    </row>
    <row r="380">
      <c r="A380" s="311"/>
      <c r="B380" s="356">
        <v>364.0</v>
      </c>
      <c r="C380" s="357" t="s">
        <v>3008</v>
      </c>
      <c r="D380" s="358" t="s">
        <v>1045</v>
      </c>
      <c r="E380" s="357" t="s">
        <v>346</v>
      </c>
      <c r="F380" s="357" t="s">
        <v>351</v>
      </c>
      <c r="G380" s="357" t="s">
        <v>1044</v>
      </c>
      <c r="H380" s="357" t="s">
        <v>753</v>
      </c>
      <c r="I380" s="357">
        <v>24.56</v>
      </c>
      <c r="J380" s="360">
        <v>79.5744</v>
      </c>
      <c r="K380" s="361">
        <v>1.0</v>
      </c>
      <c r="L380" s="362">
        <v>0.0</v>
      </c>
      <c r="M380" s="363">
        <v>2792792.0</v>
      </c>
      <c r="N380" s="364"/>
      <c r="O380" s="364"/>
      <c r="P380" s="364"/>
      <c r="Q380" s="365">
        <f t="shared" si="1"/>
        <v>2792792</v>
      </c>
      <c r="R380" s="366">
        <v>2792792.0</v>
      </c>
      <c r="S380" s="311"/>
      <c r="T380" s="367"/>
      <c r="U380" s="367"/>
      <c r="V380" s="367"/>
      <c r="W380" s="367"/>
      <c r="X380" s="367"/>
      <c r="Y380" s="367"/>
      <c r="Z380" s="367"/>
      <c r="AA380" s="367"/>
      <c r="AB380" s="367"/>
      <c r="AC380" s="367"/>
      <c r="AD380" s="311"/>
      <c r="AE380" s="311"/>
      <c r="AF380" s="311"/>
      <c r="AG380" s="311"/>
      <c r="AH380" s="311"/>
      <c r="AI380" s="311"/>
      <c r="AJ380" s="311"/>
      <c r="AK380" s="311"/>
      <c r="AL380" s="311"/>
    </row>
    <row r="381">
      <c r="A381" s="311"/>
      <c r="B381" s="342">
        <v>365.0</v>
      </c>
      <c r="C381" s="343" t="s">
        <v>3008</v>
      </c>
      <c r="D381" s="344" t="s">
        <v>551</v>
      </c>
      <c r="E381" s="343" t="s">
        <v>87</v>
      </c>
      <c r="F381" s="343" t="s">
        <v>351</v>
      </c>
      <c r="G381" s="343" t="s">
        <v>550</v>
      </c>
      <c r="H381" s="343" t="s">
        <v>1258</v>
      </c>
      <c r="I381" s="343">
        <v>6.76</v>
      </c>
      <c r="J381" s="348">
        <v>21.9024</v>
      </c>
      <c r="K381" s="349">
        <v>1.0</v>
      </c>
      <c r="L381" s="370">
        <v>0.0</v>
      </c>
      <c r="M381" s="351">
        <v>1300000.0</v>
      </c>
      <c r="N381" s="352"/>
      <c r="O381" s="352"/>
      <c r="P381" s="352"/>
      <c r="Q381" s="353">
        <f t="shared" si="1"/>
        <v>1300000</v>
      </c>
      <c r="R381" s="354">
        <v>1300000.0</v>
      </c>
      <c r="S381" s="311"/>
      <c r="T381" s="355"/>
      <c r="U381" s="355"/>
      <c r="V381" s="355"/>
      <c r="W381" s="355"/>
      <c r="X381" s="355"/>
      <c r="Y381" s="355"/>
      <c r="Z381" s="355"/>
      <c r="AA381" s="355"/>
      <c r="AB381" s="355"/>
      <c r="AC381" s="355"/>
      <c r="AD381" s="311"/>
      <c r="AE381" s="311"/>
      <c r="AF381" s="311"/>
      <c r="AG381" s="311"/>
      <c r="AH381" s="311"/>
      <c r="AI381" s="311"/>
      <c r="AJ381" s="311"/>
      <c r="AK381" s="311"/>
      <c r="AL381" s="311"/>
    </row>
    <row r="382">
      <c r="A382" s="311"/>
      <c r="B382" s="356">
        <v>366.0</v>
      </c>
      <c r="C382" s="357" t="s">
        <v>3008</v>
      </c>
      <c r="D382" s="358" t="s">
        <v>1333</v>
      </c>
      <c r="E382" s="357" t="s">
        <v>346</v>
      </c>
      <c r="F382" s="357" t="s">
        <v>351</v>
      </c>
      <c r="G382" s="357" t="s">
        <v>1332</v>
      </c>
      <c r="H382" s="357" t="s">
        <v>753</v>
      </c>
      <c r="I382" s="357">
        <v>63.58</v>
      </c>
      <c r="J382" s="360">
        <v>205.9992</v>
      </c>
      <c r="K382" s="361">
        <v>0.9999</v>
      </c>
      <c r="L382" s="362">
        <v>0.0</v>
      </c>
      <c r="M382" s="363">
        <v>2792792.0</v>
      </c>
      <c r="N382" s="364"/>
      <c r="O382" s="364"/>
      <c r="P382" s="364"/>
      <c r="Q382" s="365">
        <f t="shared" si="1"/>
        <v>2792792</v>
      </c>
      <c r="R382" s="366">
        <v>2792792.0</v>
      </c>
      <c r="S382" s="311"/>
      <c r="T382" s="367"/>
      <c r="U382" s="367"/>
      <c r="V382" s="367"/>
      <c r="W382" s="367"/>
      <c r="X382" s="367"/>
      <c r="Y382" s="367"/>
      <c r="Z382" s="367"/>
      <c r="AA382" s="367"/>
      <c r="AB382" s="367"/>
      <c r="AC382" s="367"/>
      <c r="AD382" s="311"/>
      <c r="AE382" s="311"/>
      <c r="AF382" s="311"/>
      <c r="AG382" s="311"/>
      <c r="AH382" s="311"/>
      <c r="AI382" s="311"/>
      <c r="AJ382" s="311"/>
      <c r="AK382" s="311"/>
      <c r="AL382" s="311"/>
    </row>
    <row r="383">
      <c r="A383" s="311"/>
      <c r="B383" s="342">
        <v>367.0</v>
      </c>
      <c r="C383" s="343" t="s">
        <v>3008</v>
      </c>
      <c r="D383" s="344" t="s">
        <v>640</v>
      </c>
      <c r="E383" s="343" t="s">
        <v>116</v>
      </c>
      <c r="F383" s="343" t="s">
        <v>351</v>
      </c>
      <c r="G383" s="343" t="s">
        <v>639</v>
      </c>
      <c r="H383" s="343" t="s">
        <v>461</v>
      </c>
      <c r="I383" s="343">
        <v>10.35</v>
      </c>
      <c r="J383" s="348">
        <v>33.53399999999999</v>
      </c>
      <c r="K383" s="349">
        <v>1.0</v>
      </c>
      <c r="L383" s="370">
        <v>0.0</v>
      </c>
      <c r="M383" s="351">
        <v>2319819.0</v>
      </c>
      <c r="N383" s="352"/>
      <c r="O383" s="352"/>
      <c r="P383" s="352"/>
      <c r="Q383" s="353">
        <f t="shared" si="1"/>
        <v>2319819</v>
      </c>
      <c r="R383" s="354">
        <v>2319819.0</v>
      </c>
      <c r="S383" s="311"/>
      <c r="T383" s="355"/>
      <c r="U383" s="355"/>
      <c r="V383" s="355"/>
      <c r="W383" s="355"/>
      <c r="X383" s="355"/>
      <c r="Y383" s="355"/>
      <c r="Z383" s="355"/>
      <c r="AA383" s="355"/>
      <c r="AB383" s="355"/>
      <c r="AC383" s="355"/>
      <c r="AD383" s="311"/>
      <c r="AE383" s="311"/>
      <c r="AF383" s="311"/>
      <c r="AG383" s="311"/>
      <c r="AH383" s="311"/>
      <c r="AI383" s="311"/>
      <c r="AJ383" s="311"/>
      <c r="AK383" s="311"/>
      <c r="AL383" s="311"/>
    </row>
    <row r="384">
      <c r="A384" s="311"/>
      <c r="B384" s="356">
        <v>368.0</v>
      </c>
      <c r="C384" s="357" t="s">
        <v>3008</v>
      </c>
      <c r="D384" s="358" t="s">
        <v>644</v>
      </c>
      <c r="E384" s="357" t="s">
        <v>92</v>
      </c>
      <c r="F384" s="357" t="s">
        <v>351</v>
      </c>
      <c r="G384" s="357" t="s">
        <v>643</v>
      </c>
      <c r="H384" s="357" t="s">
        <v>461</v>
      </c>
      <c r="I384" s="357">
        <v>5.1</v>
      </c>
      <c r="J384" s="360">
        <v>16.523999999999997</v>
      </c>
      <c r="K384" s="361">
        <v>1.0</v>
      </c>
      <c r="L384" s="362">
        <v>0.0</v>
      </c>
      <c r="M384" s="363">
        <v>2319819.0</v>
      </c>
      <c r="N384" s="364"/>
      <c r="O384" s="364"/>
      <c r="P384" s="364"/>
      <c r="Q384" s="365">
        <f t="shared" si="1"/>
        <v>2319819</v>
      </c>
      <c r="R384" s="366">
        <v>2319819.0</v>
      </c>
      <c r="S384" s="311"/>
      <c r="T384" s="367"/>
      <c r="U384" s="367"/>
      <c r="V384" s="367"/>
      <c r="W384" s="367"/>
      <c r="X384" s="367"/>
      <c r="Y384" s="367"/>
      <c r="Z384" s="367"/>
      <c r="AA384" s="367"/>
      <c r="AB384" s="367"/>
      <c r="AC384" s="367"/>
      <c r="AD384" s="311"/>
      <c r="AE384" s="311"/>
      <c r="AF384" s="311"/>
      <c r="AG384" s="311"/>
      <c r="AH384" s="311"/>
      <c r="AI384" s="311"/>
      <c r="AJ384" s="311"/>
      <c r="AK384" s="311"/>
      <c r="AL384" s="311"/>
    </row>
    <row r="385">
      <c r="A385" s="311"/>
      <c r="B385" s="342">
        <v>369.0</v>
      </c>
      <c r="C385" s="343" t="s">
        <v>3008</v>
      </c>
      <c r="D385" s="344" t="s">
        <v>1521</v>
      </c>
      <c r="E385" s="343" t="s">
        <v>346</v>
      </c>
      <c r="F385" s="343" t="s">
        <v>351</v>
      </c>
      <c r="G385" s="343" t="s">
        <v>1520</v>
      </c>
      <c r="H385" s="343" t="s">
        <v>753</v>
      </c>
      <c r="I385" s="343">
        <v>17.99</v>
      </c>
      <c r="J385" s="348">
        <v>58.2876</v>
      </c>
      <c r="K385" s="349">
        <v>0.997</v>
      </c>
      <c r="L385" s="370">
        <v>0.0</v>
      </c>
      <c r="M385" s="351">
        <v>2792792.0</v>
      </c>
      <c r="N385" s="352"/>
      <c r="O385" s="352"/>
      <c r="P385" s="352"/>
      <c r="Q385" s="353">
        <f t="shared" si="1"/>
        <v>2792792</v>
      </c>
      <c r="R385" s="354">
        <v>2792792.0</v>
      </c>
      <c r="S385" s="311"/>
      <c r="T385" s="355"/>
      <c r="U385" s="355"/>
      <c r="V385" s="355"/>
      <c r="W385" s="355"/>
      <c r="X385" s="355"/>
      <c r="Y385" s="355"/>
      <c r="Z385" s="355"/>
      <c r="AA385" s="355"/>
      <c r="AB385" s="355"/>
      <c r="AC385" s="355"/>
      <c r="AD385" s="311"/>
      <c r="AE385" s="311"/>
      <c r="AF385" s="311"/>
      <c r="AG385" s="311"/>
      <c r="AH385" s="311"/>
      <c r="AI385" s="311"/>
      <c r="AJ385" s="311"/>
      <c r="AK385" s="311"/>
      <c r="AL385" s="311"/>
    </row>
    <row r="386">
      <c r="A386" s="311"/>
      <c r="B386" s="356">
        <v>370.0</v>
      </c>
      <c r="C386" s="357" t="s">
        <v>3008</v>
      </c>
      <c r="D386" s="358" t="s">
        <v>1336</v>
      </c>
      <c r="E386" s="357" t="s">
        <v>346</v>
      </c>
      <c r="F386" s="357" t="s">
        <v>351</v>
      </c>
      <c r="G386" s="357" t="s">
        <v>1335</v>
      </c>
      <c r="H386" s="357" t="s">
        <v>753</v>
      </c>
      <c r="I386" s="357">
        <v>52.82</v>
      </c>
      <c r="J386" s="360">
        <v>171.1368</v>
      </c>
      <c r="K386" s="361">
        <v>1.0</v>
      </c>
      <c r="L386" s="362">
        <v>0.0</v>
      </c>
      <c r="M386" s="363">
        <v>2792792.0</v>
      </c>
      <c r="N386" s="364"/>
      <c r="O386" s="364"/>
      <c r="P386" s="364"/>
      <c r="Q386" s="365">
        <f t="shared" si="1"/>
        <v>2792792</v>
      </c>
      <c r="R386" s="366">
        <v>2792792.0</v>
      </c>
      <c r="S386" s="311"/>
      <c r="T386" s="367"/>
      <c r="U386" s="367"/>
      <c r="V386" s="367"/>
      <c r="W386" s="367"/>
      <c r="X386" s="367"/>
      <c r="Y386" s="367"/>
      <c r="Z386" s="367"/>
      <c r="AA386" s="367"/>
      <c r="AB386" s="367"/>
      <c r="AC386" s="367"/>
      <c r="AD386" s="311"/>
      <c r="AE386" s="311"/>
      <c r="AF386" s="311"/>
      <c r="AG386" s="311"/>
      <c r="AH386" s="311"/>
      <c r="AI386" s="311"/>
      <c r="AJ386" s="311"/>
      <c r="AK386" s="311"/>
      <c r="AL386" s="311"/>
    </row>
    <row r="387">
      <c r="A387" s="311"/>
      <c r="B387" s="342">
        <v>371.0</v>
      </c>
      <c r="C387" s="343" t="s">
        <v>3008</v>
      </c>
      <c r="D387" s="344" t="s">
        <v>2012</v>
      </c>
      <c r="E387" s="343" t="s">
        <v>87</v>
      </c>
      <c r="F387" s="343" t="s">
        <v>351</v>
      </c>
      <c r="G387" s="343" t="s">
        <v>2011</v>
      </c>
      <c r="H387" s="343" t="s">
        <v>1258</v>
      </c>
      <c r="I387" s="343">
        <v>34.15000000000001</v>
      </c>
      <c r="J387" s="348">
        <v>110.64600000000006</v>
      </c>
      <c r="K387" s="349">
        <v>1.0</v>
      </c>
      <c r="L387" s="370">
        <v>0.0</v>
      </c>
      <c r="M387" s="351">
        <v>1300000.0</v>
      </c>
      <c r="N387" s="352"/>
      <c r="O387" s="352"/>
      <c r="P387" s="352"/>
      <c r="Q387" s="353">
        <f t="shared" si="1"/>
        <v>1300000</v>
      </c>
      <c r="R387" s="354">
        <v>1300000.0</v>
      </c>
      <c r="S387" s="311"/>
      <c r="T387" s="355"/>
      <c r="U387" s="355"/>
      <c r="V387" s="355"/>
      <c r="W387" s="355"/>
      <c r="X387" s="355"/>
      <c r="Y387" s="355"/>
      <c r="Z387" s="355"/>
      <c r="AA387" s="355"/>
      <c r="AB387" s="355"/>
      <c r="AC387" s="355"/>
      <c r="AD387" s="311"/>
      <c r="AE387" s="311"/>
      <c r="AF387" s="311"/>
      <c r="AG387" s="311"/>
      <c r="AH387" s="311"/>
      <c r="AI387" s="311"/>
      <c r="AJ387" s="311"/>
      <c r="AK387" s="311"/>
      <c r="AL387" s="311"/>
    </row>
    <row r="388">
      <c r="A388" s="311"/>
      <c r="B388" s="356">
        <v>372.0</v>
      </c>
      <c r="C388" s="357" t="s">
        <v>3008</v>
      </c>
      <c r="D388" s="358" t="s">
        <v>1959</v>
      </c>
      <c r="E388" s="357" t="s">
        <v>87</v>
      </c>
      <c r="F388" s="357" t="s">
        <v>351</v>
      </c>
      <c r="G388" s="357" t="s">
        <v>1958</v>
      </c>
      <c r="H388" s="357" t="s">
        <v>1258</v>
      </c>
      <c r="I388" s="357">
        <v>0.44733</v>
      </c>
      <c r="J388" s="360">
        <v>1.4493492</v>
      </c>
      <c r="K388" s="361">
        <v>1.0</v>
      </c>
      <c r="L388" s="362">
        <v>0.0</v>
      </c>
      <c r="M388" s="363">
        <v>1300000.0</v>
      </c>
      <c r="N388" s="364"/>
      <c r="O388" s="364"/>
      <c r="P388" s="364"/>
      <c r="Q388" s="365">
        <f t="shared" si="1"/>
        <v>1300000</v>
      </c>
      <c r="R388" s="366">
        <v>1300000.0</v>
      </c>
      <c r="S388" s="311"/>
      <c r="T388" s="367"/>
      <c r="U388" s="367"/>
      <c r="V388" s="367"/>
      <c r="W388" s="367"/>
      <c r="X388" s="367"/>
      <c r="Y388" s="367"/>
      <c r="Z388" s="367"/>
      <c r="AA388" s="367"/>
      <c r="AB388" s="367"/>
      <c r="AC388" s="367"/>
      <c r="AD388" s="311"/>
      <c r="AE388" s="311"/>
      <c r="AF388" s="311"/>
      <c r="AG388" s="311"/>
      <c r="AH388" s="311"/>
      <c r="AI388" s="311"/>
      <c r="AJ388" s="311"/>
      <c r="AK388" s="311"/>
      <c r="AL388" s="311"/>
    </row>
    <row r="389">
      <c r="A389" s="311"/>
      <c r="B389" s="342">
        <v>373.0</v>
      </c>
      <c r="C389" s="343" t="s">
        <v>3008</v>
      </c>
      <c r="D389" s="344" t="s">
        <v>2087</v>
      </c>
      <c r="E389" s="343" t="s">
        <v>87</v>
      </c>
      <c r="F389" s="343" t="s">
        <v>351</v>
      </c>
      <c r="G389" s="343" t="s">
        <v>2086</v>
      </c>
      <c r="H389" s="343" t="s">
        <v>1258</v>
      </c>
      <c r="I389" s="343">
        <v>3.25091</v>
      </c>
      <c r="J389" s="348">
        <v>10.5329484</v>
      </c>
      <c r="K389" s="349">
        <v>1.0</v>
      </c>
      <c r="L389" s="370">
        <v>0.0</v>
      </c>
      <c r="M389" s="351">
        <v>1300000.0</v>
      </c>
      <c r="N389" s="352"/>
      <c r="O389" s="352"/>
      <c r="P389" s="352"/>
      <c r="Q389" s="353">
        <f t="shared" si="1"/>
        <v>1300000</v>
      </c>
      <c r="R389" s="354">
        <v>1300000.0</v>
      </c>
      <c r="S389" s="311"/>
      <c r="T389" s="355"/>
      <c r="U389" s="355"/>
      <c r="V389" s="355"/>
      <c r="W389" s="355"/>
      <c r="X389" s="355"/>
      <c r="Y389" s="355"/>
      <c r="Z389" s="355"/>
      <c r="AA389" s="355"/>
      <c r="AB389" s="355"/>
      <c r="AC389" s="355"/>
      <c r="AD389" s="311"/>
      <c r="AE389" s="311"/>
      <c r="AF389" s="311"/>
      <c r="AG389" s="311"/>
      <c r="AH389" s="311"/>
      <c r="AI389" s="311"/>
      <c r="AJ389" s="311"/>
      <c r="AK389" s="311"/>
      <c r="AL389" s="311"/>
    </row>
    <row r="390">
      <c r="A390" s="311"/>
      <c r="B390" s="356">
        <v>374.0</v>
      </c>
      <c r="C390" s="357" t="s">
        <v>3008</v>
      </c>
      <c r="D390" s="358" t="s">
        <v>2759</v>
      </c>
      <c r="E390" s="357" t="s">
        <v>87</v>
      </c>
      <c r="F390" s="357" t="s">
        <v>351</v>
      </c>
      <c r="G390" s="357" t="s">
        <v>2758</v>
      </c>
      <c r="H390" s="357" t="s">
        <v>1258</v>
      </c>
      <c r="I390" s="357">
        <v>28.83</v>
      </c>
      <c r="J390" s="360">
        <v>93.4092</v>
      </c>
      <c r="K390" s="361">
        <v>1.0</v>
      </c>
      <c r="L390" s="362">
        <v>0.0</v>
      </c>
      <c r="M390" s="363">
        <v>1300000.0</v>
      </c>
      <c r="N390" s="364"/>
      <c r="O390" s="364"/>
      <c r="P390" s="364"/>
      <c r="Q390" s="365">
        <f t="shared" si="1"/>
        <v>1300000</v>
      </c>
      <c r="R390" s="366">
        <v>1300000.0</v>
      </c>
      <c r="S390" s="311"/>
      <c r="T390" s="367"/>
      <c r="U390" s="367"/>
      <c r="V390" s="367"/>
      <c r="W390" s="367"/>
      <c r="X390" s="367"/>
      <c r="Y390" s="367"/>
      <c r="Z390" s="367"/>
      <c r="AA390" s="367"/>
      <c r="AB390" s="367"/>
      <c r="AC390" s="367"/>
      <c r="AD390" s="311"/>
      <c r="AE390" s="311"/>
      <c r="AF390" s="311"/>
      <c r="AG390" s="311"/>
      <c r="AH390" s="311"/>
      <c r="AI390" s="311"/>
      <c r="AJ390" s="311"/>
      <c r="AK390" s="311"/>
      <c r="AL390" s="311"/>
    </row>
    <row r="391">
      <c r="A391" s="311"/>
      <c r="B391" s="342">
        <v>375.0</v>
      </c>
      <c r="C391" s="343" t="s">
        <v>3008</v>
      </c>
      <c r="D391" s="344" t="s">
        <v>602</v>
      </c>
      <c r="E391" s="343" t="s">
        <v>141</v>
      </c>
      <c r="F391" s="343" t="s">
        <v>351</v>
      </c>
      <c r="G391" s="343" t="s">
        <v>601</v>
      </c>
      <c r="H391" s="343" t="s">
        <v>461</v>
      </c>
      <c r="I391" s="343">
        <v>15.46</v>
      </c>
      <c r="J391" s="348">
        <v>50.0904</v>
      </c>
      <c r="K391" s="349">
        <v>1.0</v>
      </c>
      <c r="L391" s="370">
        <v>0.0</v>
      </c>
      <c r="M391" s="351">
        <v>2319819.0</v>
      </c>
      <c r="N391" s="352"/>
      <c r="O391" s="352"/>
      <c r="P391" s="352"/>
      <c r="Q391" s="353">
        <f t="shared" si="1"/>
        <v>2319819</v>
      </c>
      <c r="R391" s="354">
        <v>2319819.0</v>
      </c>
      <c r="S391" s="311"/>
      <c r="T391" s="355"/>
      <c r="U391" s="355"/>
      <c r="V391" s="355"/>
      <c r="W391" s="355"/>
      <c r="X391" s="355"/>
      <c r="Y391" s="355"/>
      <c r="Z391" s="355"/>
      <c r="AA391" s="355"/>
      <c r="AB391" s="355"/>
      <c r="AC391" s="355"/>
      <c r="AD391" s="311"/>
      <c r="AE391" s="311"/>
      <c r="AF391" s="311"/>
      <c r="AG391" s="311"/>
      <c r="AH391" s="311"/>
      <c r="AI391" s="311"/>
      <c r="AJ391" s="311"/>
      <c r="AK391" s="311"/>
      <c r="AL391" s="311"/>
    </row>
    <row r="392">
      <c r="A392" s="311"/>
      <c r="B392" s="356">
        <v>376.0</v>
      </c>
      <c r="C392" s="357" t="s">
        <v>3008</v>
      </c>
      <c r="D392" s="358" t="s">
        <v>1183</v>
      </c>
      <c r="E392" s="357" t="s">
        <v>346</v>
      </c>
      <c r="F392" s="357" t="s">
        <v>351</v>
      </c>
      <c r="G392" s="357" t="s">
        <v>1182</v>
      </c>
      <c r="H392" s="357" t="s">
        <v>753</v>
      </c>
      <c r="I392" s="357">
        <v>27.24</v>
      </c>
      <c r="J392" s="360">
        <v>88.2576</v>
      </c>
      <c r="K392" s="361">
        <v>1.0</v>
      </c>
      <c r="L392" s="362">
        <v>0.0</v>
      </c>
      <c r="M392" s="363">
        <v>2792792.0</v>
      </c>
      <c r="N392" s="364"/>
      <c r="O392" s="364"/>
      <c r="P392" s="364"/>
      <c r="Q392" s="365">
        <f t="shared" si="1"/>
        <v>2792792</v>
      </c>
      <c r="R392" s="366">
        <v>2792792.0</v>
      </c>
      <c r="S392" s="311"/>
      <c r="T392" s="367"/>
      <c r="U392" s="367"/>
      <c r="V392" s="367"/>
      <c r="W392" s="367"/>
      <c r="X392" s="367"/>
      <c r="Y392" s="367"/>
      <c r="Z392" s="367"/>
      <c r="AA392" s="367"/>
      <c r="AB392" s="367"/>
      <c r="AC392" s="367"/>
      <c r="AD392" s="311"/>
      <c r="AE392" s="311"/>
      <c r="AF392" s="311"/>
      <c r="AG392" s="311"/>
      <c r="AH392" s="311"/>
      <c r="AI392" s="311"/>
      <c r="AJ392" s="311"/>
      <c r="AK392" s="311"/>
      <c r="AL392" s="311"/>
    </row>
    <row r="393">
      <c r="A393" s="311"/>
      <c r="B393" s="342">
        <v>377.0</v>
      </c>
      <c r="C393" s="343" t="s">
        <v>3008</v>
      </c>
      <c r="D393" s="344" t="s">
        <v>2767</v>
      </c>
      <c r="E393" s="343" t="s">
        <v>126</v>
      </c>
      <c r="F393" s="343" t="s">
        <v>351</v>
      </c>
      <c r="G393" s="343" t="s">
        <v>2766</v>
      </c>
      <c r="H393" s="343" t="s">
        <v>461</v>
      </c>
      <c r="I393" s="343">
        <v>12.49</v>
      </c>
      <c r="J393" s="348">
        <v>40.4676</v>
      </c>
      <c r="K393" s="349">
        <v>1.0</v>
      </c>
      <c r="L393" s="370">
        <v>0.0</v>
      </c>
      <c r="M393" s="351">
        <v>2319819.0</v>
      </c>
      <c r="N393" s="352"/>
      <c r="O393" s="352"/>
      <c r="P393" s="352"/>
      <c r="Q393" s="353">
        <f t="shared" si="1"/>
        <v>2319819</v>
      </c>
      <c r="R393" s="354">
        <v>2319819.0</v>
      </c>
      <c r="S393" s="311"/>
      <c r="T393" s="355"/>
      <c r="U393" s="355"/>
      <c r="V393" s="355"/>
      <c r="W393" s="355"/>
      <c r="X393" s="355"/>
      <c r="Y393" s="355"/>
      <c r="Z393" s="355"/>
      <c r="AA393" s="355"/>
      <c r="AB393" s="355"/>
      <c r="AC393" s="355"/>
      <c r="AD393" s="311"/>
      <c r="AE393" s="311"/>
      <c r="AF393" s="311"/>
      <c r="AG393" s="311"/>
      <c r="AH393" s="311"/>
      <c r="AI393" s="311"/>
      <c r="AJ393" s="311"/>
      <c r="AK393" s="311"/>
      <c r="AL393" s="311"/>
    </row>
    <row r="394">
      <c r="A394" s="311"/>
      <c r="B394" s="356">
        <v>378.0</v>
      </c>
      <c r="C394" s="357" t="s">
        <v>3008</v>
      </c>
      <c r="D394" s="358" t="s">
        <v>2756</v>
      </c>
      <c r="E394" s="357" t="s">
        <v>126</v>
      </c>
      <c r="F394" s="357" t="s">
        <v>351</v>
      </c>
      <c r="G394" s="357" t="s">
        <v>2755</v>
      </c>
      <c r="H394" s="357" t="s">
        <v>461</v>
      </c>
      <c r="I394" s="357">
        <v>11.74</v>
      </c>
      <c r="J394" s="360">
        <v>38.0376</v>
      </c>
      <c r="K394" s="361">
        <v>1.0</v>
      </c>
      <c r="L394" s="362">
        <v>0.0</v>
      </c>
      <c r="M394" s="363">
        <v>2319819.0</v>
      </c>
      <c r="N394" s="364"/>
      <c r="O394" s="364"/>
      <c r="P394" s="364"/>
      <c r="Q394" s="365">
        <f t="shared" si="1"/>
        <v>2319819</v>
      </c>
      <c r="R394" s="366">
        <v>2319819.0</v>
      </c>
      <c r="S394" s="311"/>
      <c r="T394" s="367"/>
      <c r="U394" s="367"/>
      <c r="V394" s="367"/>
      <c r="W394" s="367"/>
      <c r="X394" s="367"/>
      <c r="Y394" s="367"/>
      <c r="Z394" s="367"/>
      <c r="AA394" s="367"/>
      <c r="AB394" s="367"/>
      <c r="AC394" s="367"/>
      <c r="AD394" s="311"/>
      <c r="AE394" s="311"/>
      <c r="AF394" s="311"/>
      <c r="AG394" s="311"/>
      <c r="AH394" s="311"/>
      <c r="AI394" s="311"/>
      <c r="AJ394" s="311"/>
      <c r="AK394" s="311"/>
      <c r="AL394" s="311"/>
    </row>
    <row r="395">
      <c r="A395" s="311"/>
      <c r="B395" s="342">
        <v>379.0</v>
      </c>
      <c r="C395" s="343" t="s">
        <v>3008</v>
      </c>
      <c r="D395" s="344" t="s">
        <v>2763</v>
      </c>
      <c r="E395" s="343" t="s">
        <v>92</v>
      </c>
      <c r="F395" s="343" t="s">
        <v>351</v>
      </c>
      <c r="G395" s="343" t="s">
        <v>2762</v>
      </c>
      <c r="H395" s="343" t="s">
        <v>461</v>
      </c>
      <c r="I395" s="343">
        <v>34.42</v>
      </c>
      <c r="J395" s="348">
        <v>111.5208</v>
      </c>
      <c r="K395" s="349">
        <v>1.0</v>
      </c>
      <c r="L395" s="370">
        <v>0.0</v>
      </c>
      <c r="M395" s="351">
        <v>2319819.0</v>
      </c>
      <c r="N395" s="352"/>
      <c r="O395" s="352"/>
      <c r="P395" s="352"/>
      <c r="Q395" s="353">
        <f t="shared" si="1"/>
        <v>2319819</v>
      </c>
      <c r="R395" s="354">
        <v>2319819.0</v>
      </c>
      <c r="S395" s="311"/>
      <c r="T395" s="355"/>
      <c r="U395" s="355"/>
      <c r="V395" s="355"/>
      <c r="W395" s="355"/>
      <c r="X395" s="355"/>
      <c r="Y395" s="355"/>
      <c r="Z395" s="355"/>
      <c r="AA395" s="355"/>
      <c r="AB395" s="355"/>
      <c r="AC395" s="355"/>
      <c r="AD395" s="311"/>
      <c r="AE395" s="311"/>
      <c r="AF395" s="311"/>
      <c r="AG395" s="311"/>
      <c r="AH395" s="311"/>
      <c r="AI395" s="311"/>
      <c r="AJ395" s="311"/>
      <c r="AK395" s="311"/>
      <c r="AL395" s="311"/>
    </row>
    <row r="396">
      <c r="A396" s="311"/>
      <c r="B396" s="356">
        <v>380.0</v>
      </c>
      <c r="C396" s="357" t="s">
        <v>3008</v>
      </c>
      <c r="D396" s="358" t="s">
        <v>1813</v>
      </c>
      <c r="E396" s="357" t="s">
        <v>126</v>
      </c>
      <c r="F396" s="357" t="s">
        <v>351</v>
      </c>
      <c r="G396" s="357" t="s">
        <v>1812</v>
      </c>
      <c r="H396" s="357" t="s">
        <v>461</v>
      </c>
      <c r="I396" s="357">
        <v>4.15</v>
      </c>
      <c r="J396" s="360">
        <v>13.446000000000002</v>
      </c>
      <c r="K396" s="361">
        <v>0.9974</v>
      </c>
      <c r="L396" s="362">
        <v>0.0</v>
      </c>
      <c r="M396" s="363">
        <v>2319819.0</v>
      </c>
      <c r="N396" s="364"/>
      <c r="O396" s="364"/>
      <c r="P396" s="364"/>
      <c r="Q396" s="365">
        <f t="shared" si="1"/>
        <v>2319819</v>
      </c>
      <c r="R396" s="366">
        <v>2319819.0</v>
      </c>
      <c r="S396" s="311"/>
      <c r="T396" s="367"/>
      <c r="U396" s="367"/>
      <c r="V396" s="367"/>
      <c r="W396" s="367"/>
      <c r="X396" s="367"/>
      <c r="Y396" s="367"/>
      <c r="Z396" s="367"/>
      <c r="AA396" s="367"/>
      <c r="AB396" s="367"/>
      <c r="AC396" s="367"/>
      <c r="AD396" s="311"/>
      <c r="AE396" s="311"/>
      <c r="AF396" s="311"/>
      <c r="AG396" s="311"/>
      <c r="AH396" s="311"/>
      <c r="AI396" s="311"/>
      <c r="AJ396" s="311"/>
      <c r="AK396" s="311"/>
      <c r="AL396" s="311"/>
    </row>
    <row r="397">
      <c r="A397" s="311"/>
      <c r="B397" s="342">
        <v>381.0</v>
      </c>
      <c r="C397" s="343" t="s">
        <v>3008</v>
      </c>
      <c r="D397" s="344" t="s">
        <v>2047</v>
      </c>
      <c r="E397" s="343" t="s">
        <v>92</v>
      </c>
      <c r="F397" s="343" t="s">
        <v>351</v>
      </c>
      <c r="G397" s="343" t="s">
        <v>2046</v>
      </c>
      <c r="H397" s="343" t="s">
        <v>461</v>
      </c>
      <c r="I397" s="343">
        <v>1.05735</v>
      </c>
      <c r="J397" s="348">
        <v>3.4258140000000004</v>
      </c>
      <c r="K397" s="349">
        <v>1.0</v>
      </c>
      <c r="L397" s="370">
        <v>0.0</v>
      </c>
      <c r="M397" s="351">
        <v>2319819.0</v>
      </c>
      <c r="N397" s="352"/>
      <c r="O397" s="352"/>
      <c r="P397" s="352"/>
      <c r="Q397" s="353">
        <f t="shared" si="1"/>
        <v>2319819</v>
      </c>
      <c r="R397" s="354">
        <v>2319819.0</v>
      </c>
      <c r="S397" s="311"/>
      <c r="T397" s="355"/>
      <c r="U397" s="355"/>
      <c r="V397" s="355"/>
      <c r="W397" s="355"/>
      <c r="X397" s="355"/>
      <c r="Y397" s="355"/>
      <c r="Z397" s="355"/>
      <c r="AA397" s="355"/>
      <c r="AB397" s="355"/>
      <c r="AC397" s="355"/>
      <c r="AD397" s="311"/>
      <c r="AE397" s="311"/>
      <c r="AF397" s="311"/>
      <c r="AG397" s="311"/>
      <c r="AH397" s="311"/>
      <c r="AI397" s="311"/>
      <c r="AJ397" s="311"/>
      <c r="AK397" s="311"/>
      <c r="AL397" s="311"/>
    </row>
    <row r="398">
      <c r="A398" s="311"/>
      <c r="B398" s="356">
        <v>382.0</v>
      </c>
      <c r="C398" s="357" t="s">
        <v>3008</v>
      </c>
      <c r="D398" s="358" t="s">
        <v>1890</v>
      </c>
      <c r="E398" s="357" t="s">
        <v>126</v>
      </c>
      <c r="F398" s="357" t="s">
        <v>351</v>
      </c>
      <c r="G398" s="357" t="s">
        <v>1889</v>
      </c>
      <c r="H398" s="357" t="s">
        <v>461</v>
      </c>
      <c r="I398" s="357">
        <v>35.28</v>
      </c>
      <c r="J398" s="360">
        <v>114.3072</v>
      </c>
      <c r="K398" s="361">
        <v>1.0</v>
      </c>
      <c r="L398" s="362">
        <v>0.0</v>
      </c>
      <c r="M398" s="363">
        <v>2319819.0</v>
      </c>
      <c r="N398" s="364"/>
      <c r="O398" s="364"/>
      <c r="P398" s="364"/>
      <c r="Q398" s="365">
        <f t="shared" si="1"/>
        <v>2319819</v>
      </c>
      <c r="R398" s="366">
        <v>2319819.0</v>
      </c>
      <c r="S398" s="311"/>
      <c r="T398" s="367"/>
      <c r="U398" s="367"/>
      <c r="V398" s="367"/>
      <c r="W398" s="367"/>
      <c r="X398" s="367"/>
      <c r="Y398" s="367"/>
      <c r="Z398" s="367"/>
      <c r="AA398" s="367"/>
      <c r="AB398" s="367"/>
      <c r="AC398" s="367"/>
      <c r="AD398" s="311"/>
      <c r="AE398" s="311"/>
      <c r="AF398" s="311"/>
      <c r="AG398" s="311"/>
      <c r="AH398" s="311"/>
      <c r="AI398" s="311"/>
      <c r="AJ398" s="311"/>
      <c r="AK398" s="311"/>
      <c r="AL398" s="311"/>
    </row>
    <row r="399">
      <c r="A399" s="311"/>
      <c r="B399" s="342">
        <v>383.0</v>
      </c>
      <c r="C399" s="343" t="s">
        <v>3008</v>
      </c>
      <c r="D399" s="344" t="s">
        <v>2102</v>
      </c>
      <c r="E399" s="343" t="s">
        <v>92</v>
      </c>
      <c r="F399" s="343" t="s">
        <v>351</v>
      </c>
      <c r="G399" s="343" t="s">
        <v>2101</v>
      </c>
      <c r="H399" s="343" t="s">
        <v>461</v>
      </c>
      <c r="I399" s="343">
        <v>0.4074</v>
      </c>
      <c r="J399" s="348">
        <v>1.319976</v>
      </c>
      <c r="K399" s="349">
        <v>1.0</v>
      </c>
      <c r="L399" s="370">
        <v>0.0</v>
      </c>
      <c r="M399" s="351">
        <v>2319819.0</v>
      </c>
      <c r="N399" s="352"/>
      <c r="O399" s="352"/>
      <c r="P399" s="352"/>
      <c r="Q399" s="353">
        <f t="shared" si="1"/>
        <v>2319819</v>
      </c>
      <c r="R399" s="354">
        <v>2319819.0</v>
      </c>
      <c r="S399" s="311"/>
      <c r="T399" s="355"/>
      <c r="U399" s="355"/>
      <c r="V399" s="355"/>
      <c r="W399" s="355"/>
      <c r="X399" s="355"/>
      <c r="Y399" s="355"/>
      <c r="Z399" s="355"/>
      <c r="AA399" s="355"/>
      <c r="AB399" s="355"/>
      <c r="AC399" s="355"/>
      <c r="AD399" s="311"/>
      <c r="AE399" s="311"/>
      <c r="AF399" s="311"/>
      <c r="AG399" s="311"/>
      <c r="AH399" s="311"/>
      <c r="AI399" s="311"/>
      <c r="AJ399" s="311"/>
      <c r="AK399" s="311"/>
      <c r="AL399" s="311"/>
    </row>
    <row r="400">
      <c r="A400" s="311"/>
      <c r="B400" s="356">
        <v>384.0</v>
      </c>
      <c r="C400" s="357" t="s">
        <v>3008</v>
      </c>
      <c r="D400" s="358" t="s">
        <v>2194</v>
      </c>
      <c r="E400" s="357" t="s">
        <v>126</v>
      </c>
      <c r="F400" s="357" t="s">
        <v>351</v>
      </c>
      <c r="G400" s="357" t="s">
        <v>2193</v>
      </c>
      <c r="H400" s="357" t="s">
        <v>461</v>
      </c>
      <c r="I400" s="357">
        <v>5.640000000000001</v>
      </c>
      <c r="J400" s="360">
        <v>18.273600000000002</v>
      </c>
      <c r="K400" s="361">
        <v>1.0</v>
      </c>
      <c r="L400" s="362">
        <v>0.0</v>
      </c>
      <c r="M400" s="363">
        <v>2319819.0</v>
      </c>
      <c r="N400" s="364"/>
      <c r="O400" s="364"/>
      <c r="P400" s="364"/>
      <c r="Q400" s="365">
        <f t="shared" si="1"/>
        <v>2319819</v>
      </c>
      <c r="R400" s="366">
        <v>2319819.0</v>
      </c>
      <c r="S400" s="311"/>
      <c r="T400" s="367"/>
      <c r="U400" s="367"/>
      <c r="V400" s="367"/>
      <c r="W400" s="367"/>
      <c r="X400" s="367"/>
      <c r="Y400" s="367"/>
      <c r="Z400" s="367"/>
      <c r="AA400" s="367"/>
      <c r="AB400" s="367"/>
      <c r="AC400" s="367"/>
      <c r="AD400" s="311"/>
      <c r="AE400" s="311"/>
      <c r="AF400" s="311"/>
      <c r="AG400" s="311"/>
      <c r="AH400" s="311"/>
      <c r="AI400" s="311"/>
      <c r="AJ400" s="311"/>
      <c r="AK400" s="311"/>
      <c r="AL400" s="311"/>
    </row>
    <row r="401">
      <c r="A401" s="311"/>
      <c r="B401" s="342">
        <v>385.0</v>
      </c>
      <c r="C401" s="343" t="s">
        <v>3008</v>
      </c>
      <c r="D401" s="344" t="s">
        <v>2259</v>
      </c>
      <c r="E401" s="343" t="s">
        <v>126</v>
      </c>
      <c r="F401" s="343" t="s">
        <v>351</v>
      </c>
      <c r="G401" s="343" t="s">
        <v>2258</v>
      </c>
      <c r="H401" s="343" t="s">
        <v>461</v>
      </c>
      <c r="I401" s="343">
        <v>9.59</v>
      </c>
      <c r="J401" s="348">
        <v>31.0716</v>
      </c>
      <c r="K401" s="349">
        <v>1.0</v>
      </c>
      <c r="L401" s="370">
        <v>0.0</v>
      </c>
      <c r="M401" s="351">
        <v>2319819.0</v>
      </c>
      <c r="N401" s="352"/>
      <c r="O401" s="352"/>
      <c r="P401" s="352"/>
      <c r="Q401" s="353">
        <f t="shared" si="1"/>
        <v>2319819</v>
      </c>
      <c r="R401" s="354">
        <v>2319819.0</v>
      </c>
      <c r="S401" s="311"/>
      <c r="T401" s="355"/>
      <c r="U401" s="355"/>
      <c r="V401" s="355"/>
      <c r="W401" s="355"/>
      <c r="X401" s="355"/>
      <c r="Y401" s="355"/>
      <c r="Z401" s="355"/>
      <c r="AA401" s="355"/>
      <c r="AB401" s="355"/>
      <c r="AC401" s="355"/>
      <c r="AD401" s="311"/>
      <c r="AE401" s="311"/>
      <c r="AF401" s="311"/>
      <c r="AG401" s="311"/>
      <c r="AH401" s="311"/>
      <c r="AI401" s="311"/>
      <c r="AJ401" s="311"/>
      <c r="AK401" s="311"/>
      <c r="AL401" s="311"/>
    </row>
    <row r="402">
      <c r="A402" s="311"/>
      <c r="B402" s="356">
        <v>386.0</v>
      </c>
      <c r="C402" s="357" t="s">
        <v>3008</v>
      </c>
      <c r="D402" s="358" t="s">
        <v>2306</v>
      </c>
      <c r="E402" s="357" t="s">
        <v>92</v>
      </c>
      <c r="F402" s="357" t="s">
        <v>351</v>
      </c>
      <c r="G402" s="357" t="s">
        <v>2305</v>
      </c>
      <c r="H402" s="357" t="s">
        <v>461</v>
      </c>
      <c r="I402" s="357">
        <v>0.48412</v>
      </c>
      <c r="J402" s="360">
        <v>1.5685488</v>
      </c>
      <c r="K402" s="361">
        <v>1.0</v>
      </c>
      <c r="L402" s="362">
        <v>0.0</v>
      </c>
      <c r="M402" s="363">
        <v>2319819.0</v>
      </c>
      <c r="N402" s="364"/>
      <c r="O402" s="364"/>
      <c r="P402" s="364"/>
      <c r="Q402" s="365">
        <f t="shared" si="1"/>
        <v>2319819</v>
      </c>
      <c r="R402" s="366">
        <v>2319819.0</v>
      </c>
      <c r="S402" s="311"/>
      <c r="T402" s="367"/>
      <c r="U402" s="367"/>
      <c r="V402" s="367"/>
      <c r="W402" s="367"/>
      <c r="X402" s="367"/>
      <c r="Y402" s="367"/>
      <c r="Z402" s="367"/>
      <c r="AA402" s="367"/>
      <c r="AB402" s="367"/>
      <c r="AC402" s="367"/>
      <c r="AD402" s="311"/>
      <c r="AE402" s="311"/>
      <c r="AF402" s="311"/>
      <c r="AG402" s="311"/>
      <c r="AH402" s="311"/>
      <c r="AI402" s="311"/>
      <c r="AJ402" s="311"/>
      <c r="AK402" s="311"/>
      <c r="AL402" s="311"/>
    </row>
    <row r="403">
      <c r="A403" s="311"/>
      <c r="B403" s="342">
        <v>387.0</v>
      </c>
      <c r="C403" s="343" t="s">
        <v>3008</v>
      </c>
      <c r="D403" s="344" t="s">
        <v>2241</v>
      </c>
      <c r="E403" s="343" t="s">
        <v>92</v>
      </c>
      <c r="F403" s="343" t="s">
        <v>351</v>
      </c>
      <c r="G403" s="343" t="s">
        <v>2240</v>
      </c>
      <c r="H403" s="343" t="s">
        <v>461</v>
      </c>
      <c r="I403" s="343">
        <v>0.6168899999999999</v>
      </c>
      <c r="J403" s="348">
        <v>1.9987236</v>
      </c>
      <c r="K403" s="349">
        <v>1.0</v>
      </c>
      <c r="L403" s="370">
        <v>0.0</v>
      </c>
      <c r="M403" s="351">
        <v>2319819.0</v>
      </c>
      <c r="N403" s="352"/>
      <c r="O403" s="352"/>
      <c r="P403" s="352"/>
      <c r="Q403" s="353">
        <f t="shared" si="1"/>
        <v>2319819</v>
      </c>
      <c r="R403" s="354">
        <v>2319819.0</v>
      </c>
      <c r="S403" s="311"/>
      <c r="T403" s="355"/>
      <c r="U403" s="355"/>
      <c r="V403" s="355"/>
      <c r="W403" s="355"/>
      <c r="X403" s="355"/>
      <c r="Y403" s="355"/>
      <c r="Z403" s="355"/>
      <c r="AA403" s="355"/>
      <c r="AB403" s="355"/>
      <c r="AC403" s="355"/>
      <c r="AD403" s="311"/>
      <c r="AE403" s="311"/>
      <c r="AF403" s="311"/>
      <c r="AG403" s="311"/>
      <c r="AH403" s="311"/>
      <c r="AI403" s="311"/>
      <c r="AJ403" s="311"/>
      <c r="AK403" s="311"/>
      <c r="AL403" s="311"/>
    </row>
    <row r="404">
      <c r="A404" s="311"/>
      <c r="B404" s="356">
        <v>388.0</v>
      </c>
      <c r="C404" s="357" t="s">
        <v>3008</v>
      </c>
      <c r="D404" s="358" t="s">
        <v>2608</v>
      </c>
      <c r="E404" s="357" t="s">
        <v>92</v>
      </c>
      <c r="F404" s="357" t="s">
        <v>351</v>
      </c>
      <c r="G404" s="357" t="s">
        <v>2607</v>
      </c>
      <c r="H404" s="357" t="s">
        <v>461</v>
      </c>
      <c r="I404" s="357">
        <v>1.00948</v>
      </c>
      <c r="J404" s="360">
        <v>3.2707152</v>
      </c>
      <c r="K404" s="361">
        <v>1.0</v>
      </c>
      <c r="L404" s="362">
        <v>0.0</v>
      </c>
      <c r="M404" s="363">
        <v>2319819.0</v>
      </c>
      <c r="N404" s="364"/>
      <c r="O404" s="364"/>
      <c r="P404" s="364"/>
      <c r="Q404" s="365">
        <f t="shared" si="1"/>
        <v>2319819</v>
      </c>
      <c r="R404" s="366">
        <v>2319819.0</v>
      </c>
      <c r="S404" s="311"/>
      <c r="T404" s="367"/>
      <c r="U404" s="367"/>
      <c r="V404" s="367"/>
      <c r="W404" s="367"/>
      <c r="X404" s="367"/>
      <c r="Y404" s="367"/>
      <c r="Z404" s="367"/>
      <c r="AA404" s="367"/>
      <c r="AB404" s="367"/>
      <c r="AC404" s="367"/>
      <c r="AD404" s="311"/>
      <c r="AE404" s="311"/>
      <c r="AF404" s="311"/>
      <c r="AG404" s="311"/>
      <c r="AH404" s="311"/>
      <c r="AI404" s="311"/>
      <c r="AJ404" s="311"/>
      <c r="AK404" s="311"/>
      <c r="AL404" s="311"/>
    </row>
    <row r="405">
      <c r="A405" s="311"/>
      <c r="B405" s="342">
        <v>389.0</v>
      </c>
      <c r="C405" s="343" t="s">
        <v>3008</v>
      </c>
      <c r="D405" s="344" t="s">
        <v>520</v>
      </c>
      <c r="E405" s="343" t="s">
        <v>92</v>
      </c>
      <c r="F405" s="343" t="s">
        <v>351</v>
      </c>
      <c r="G405" s="343" t="s">
        <v>519</v>
      </c>
      <c r="H405" s="343" t="s">
        <v>461</v>
      </c>
      <c r="I405" s="343">
        <v>2.94</v>
      </c>
      <c r="J405" s="348">
        <v>9.5256</v>
      </c>
      <c r="K405" s="349">
        <v>1.0</v>
      </c>
      <c r="L405" s="370">
        <v>0.0</v>
      </c>
      <c r="M405" s="351">
        <v>2319819.0</v>
      </c>
      <c r="N405" s="352"/>
      <c r="O405" s="352"/>
      <c r="P405" s="352"/>
      <c r="Q405" s="353">
        <f t="shared" si="1"/>
        <v>2319819</v>
      </c>
      <c r="R405" s="354">
        <v>2319819.0</v>
      </c>
      <c r="S405" s="311"/>
      <c r="T405" s="355"/>
      <c r="U405" s="355"/>
      <c r="V405" s="355"/>
      <c r="W405" s="355"/>
      <c r="X405" s="355"/>
      <c r="Y405" s="355"/>
      <c r="Z405" s="355"/>
      <c r="AA405" s="355"/>
      <c r="AB405" s="355"/>
      <c r="AC405" s="355"/>
      <c r="AD405" s="311"/>
      <c r="AE405" s="311"/>
      <c r="AF405" s="311"/>
      <c r="AG405" s="311"/>
      <c r="AH405" s="311"/>
      <c r="AI405" s="311"/>
      <c r="AJ405" s="311"/>
      <c r="AK405" s="311"/>
      <c r="AL405" s="311"/>
    </row>
    <row r="406">
      <c r="A406" s="311"/>
      <c r="B406" s="356">
        <v>390.0</v>
      </c>
      <c r="C406" s="357" t="s">
        <v>3010</v>
      </c>
      <c r="D406" s="358" t="s">
        <v>830</v>
      </c>
      <c r="E406" s="357" t="s">
        <v>164</v>
      </c>
      <c r="F406" s="357" t="s">
        <v>351</v>
      </c>
      <c r="G406" s="357" t="s">
        <v>829</v>
      </c>
      <c r="H406" s="357" t="s">
        <v>575</v>
      </c>
      <c r="I406" s="357">
        <v>58.45</v>
      </c>
      <c r="J406" s="360">
        <v>189.37800000000004</v>
      </c>
      <c r="K406" s="361">
        <v>1.0</v>
      </c>
      <c r="L406" s="362">
        <v>0.0</v>
      </c>
      <c r="M406" s="363">
        <v>3671171.0</v>
      </c>
      <c r="N406" s="364"/>
      <c r="O406" s="364"/>
      <c r="P406" s="364"/>
      <c r="Q406" s="365">
        <f t="shared" si="1"/>
        <v>3671171</v>
      </c>
      <c r="R406" s="366">
        <v>3671171.0</v>
      </c>
      <c r="S406" s="311"/>
      <c r="T406" s="367"/>
      <c r="U406" s="367"/>
      <c r="V406" s="367"/>
      <c r="W406" s="367"/>
      <c r="X406" s="367"/>
      <c r="Y406" s="367"/>
      <c r="Z406" s="367"/>
      <c r="AA406" s="367"/>
      <c r="AB406" s="367"/>
      <c r="AC406" s="367"/>
      <c r="AD406" s="311"/>
      <c r="AE406" s="311"/>
      <c r="AF406" s="311"/>
      <c r="AG406" s="311"/>
      <c r="AH406" s="311"/>
      <c r="AI406" s="311"/>
      <c r="AJ406" s="311"/>
      <c r="AK406" s="311"/>
      <c r="AL406" s="311"/>
    </row>
    <row r="407">
      <c r="A407" s="311"/>
      <c r="B407" s="342">
        <v>391.0</v>
      </c>
      <c r="C407" s="343" t="s">
        <v>3010</v>
      </c>
      <c r="D407" s="344" t="s">
        <v>1024</v>
      </c>
      <c r="E407" s="343" t="s">
        <v>346</v>
      </c>
      <c r="F407" s="343" t="s">
        <v>351</v>
      </c>
      <c r="G407" s="343" t="s">
        <v>1023</v>
      </c>
      <c r="H407" s="343" t="s">
        <v>753</v>
      </c>
      <c r="I407" s="343">
        <v>15.64</v>
      </c>
      <c r="J407" s="348">
        <v>50.6736</v>
      </c>
      <c r="K407" s="349">
        <v>0.9998</v>
      </c>
      <c r="L407" s="370">
        <v>0.0</v>
      </c>
      <c r="M407" s="351">
        <v>2792792.0</v>
      </c>
      <c r="N407" s="352"/>
      <c r="O407" s="352"/>
      <c r="P407" s="352"/>
      <c r="Q407" s="353">
        <f t="shared" si="1"/>
        <v>2792792</v>
      </c>
      <c r="R407" s="354">
        <v>2792792.0</v>
      </c>
      <c r="S407" s="311"/>
      <c r="T407" s="355"/>
      <c r="U407" s="355"/>
      <c r="V407" s="355"/>
      <c r="W407" s="355"/>
      <c r="X407" s="355"/>
      <c r="Y407" s="355"/>
      <c r="Z407" s="355"/>
      <c r="AA407" s="355"/>
      <c r="AB407" s="355"/>
      <c r="AC407" s="355"/>
      <c r="AD407" s="311"/>
      <c r="AE407" s="311"/>
      <c r="AF407" s="311"/>
      <c r="AG407" s="311"/>
      <c r="AH407" s="311"/>
      <c r="AI407" s="311"/>
      <c r="AJ407" s="311"/>
      <c r="AK407" s="311"/>
      <c r="AL407" s="311"/>
    </row>
    <row r="408">
      <c r="A408" s="311"/>
      <c r="B408" s="356">
        <v>392.0</v>
      </c>
      <c r="C408" s="357" t="s">
        <v>3010</v>
      </c>
      <c r="D408" s="358" t="s">
        <v>2327</v>
      </c>
      <c r="E408" s="357" t="s">
        <v>92</v>
      </c>
      <c r="F408" s="357" t="s">
        <v>351</v>
      </c>
      <c r="G408" s="357" t="s">
        <v>2326</v>
      </c>
      <c r="H408" s="357" t="s">
        <v>461</v>
      </c>
      <c r="I408" s="357">
        <v>0.75121</v>
      </c>
      <c r="J408" s="360">
        <v>2.4339204000000003</v>
      </c>
      <c r="K408" s="361">
        <v>1.0</v>
      </c>
      <c r="L408" s="362">
        <v>0.0</v>
      </c>
      <c r="M408" s="363">
        <v>2319819.0</v>
      </c>
      <c r="N408" s="364"/>
      <c r="O408" s="364"/>
      <c r="P408" s="364"/>
      <c r="Q408" s="365">
        <f t="shared" si="1"/>
        <v>2319819</v>
      </c>
      <c r="R408" s="366">
        <v>2319819.0</v>
      </c>
      <c r="S408" s="311"/>
      <c r="T408" s="367"/>
      <c r="U408" s="367"/>
      <c r="V408" s="367"/>
      <c r="W408" s="367"/>
      <c r="X408" s="367"/>
      <c r="Y408" s="367"/>
      <c r="Z408" s="367"/>
      <c r="AA408" s="367"/>
      <c r="AB408" s="367"/>
      <c r="AC408" s="367"/>
      <c r="AD408" s="311"/>
      <c r="AE408" s="311"/>
      <c r="AF408" s="311"/>
      <c r="AG408" s="311"/>
      <c r="AH408" s="311"/>
      <c r="AI408" s="311"/>
      <c r="AJ408" s="311"/>
      <c r="AK408" s="311"/>
      <c r="AL408" s="311"/>
    </row>
    <row r="409">
      <c r="A409" s="311"/>
      <c r="B409" s="342">
        <v>393.0</v>
      </c>
      <c r="C409" s="343" t="s">
        <v>3010</v>
      </c>
      <c r="D409" s="344" t="s">
        <v>2713</v>
      </c>
      <c r="E409" s="343" t="s">
        <v>87</v>
      </c>
      <c r="F409" s="343" t="s">
        <v>351</v>
      </c>
      <c r="G409" s="343" t="s">
        <v>2712</v>
      </c>
      <c r="H409" s="343" t="s">
        <v>1258</v>
      </c>
      <c r="I409" s="343">
        <v>32.69</v>
      </c>
      <c r="J409" s="348">
        <v>105.9156</v>
      </c>
      <c r="K409" s="349">
        <v>1.0</v>
      </c>
      <c r="L409" s="370">
        <v>0.0</v>
      </c>
      <c r="M409" s="351">
        <v>1300000.0</v>
      </c>
      <c r="N409" s="352"/>
      <c r="O409" s="352"/>
      <c r="P409" s="352"/>
      <c r="Q409" s="353">
        <f t="shared" si="1"/>
        <v>1300000</v>
      </c>
      <c r="R409" s="354">
        <v>1300000.0</v>
      </c>
      <c r="S409" s="311"/>
      <c r="T409" s="355"/>
      <c r="U409" s="355"/>
      <c r="V409" s="355"/>
      <c r="W409" s="355"/>
      <c r="X409" s="355"/>
      <c r="Y409" s="355"/>
      <c r="Z409" s="355"/>
      <c r="AA409" s="355"/>
      <c r="AB409" s="355"/>
      <c r="AC409" s="355"/>
      <c r="AD409" s="311"/>
      <c r="AE409" s="311"/>
      <c r="AF409" s="311"/>
      <c r="AG409" s="311"/>
      <c r="AH409" s="311"/>
      <c r="AI409" s="311"/>
      <c r="AJ409" s="311"/>
      <c r="AK409" s="311"/>
      <c r="AL409" s="311"/>
    </row>
    <row r="410">
      <c r="A410" s="311"/>
      <c r="B410" s="356">
        <v>394.0</v>
      </c>
      <c r="C410" s="357" t="s">
        <v>3010</v>
      </c>
      <c r="D410" s="358" t="s">
        <v>1370</v>
      </c>
      <c r="E410" s="357" t="s">
        <v>346</v>
      </c>
      <c r="F410" s="357" t="s">
        <v>351</v>
      </c>
      <c r="G410" s="357" t="s">
        <v>1369</v>
      </c>
      <c r="H410" s="357" t="s">
        <v>753</v>
      </c>
      <c r="I410" s="357">
        <v>17.18</v>
      </c>
      <c r="J410" s="360">
        <v>55.6632</v>
      </c>
      <c r="K410" s="361">
        <v>1.0</v>
      </c>
      <c r="L410" s="362">
        <v>0.0</v>
      </c>
      <c r="M410" s="363">
        <v>2792792.0</v>
      </c>
      <c r="N410" s="364"/>
      <c r="O410" s="364"/>
      <c r="P410" s="364"/>
      <c r="Q410" s="365">
        <f t="shared" si="1"/>
        <v>2792792</v>
      </c>
      <c r="R410" s="366">
        <v>2792792.0</v>
      </c>
      <c r="S410" s="311"/>
      <c r="T410" s="367"/>
      <c r="U410" s="367"/>
      <c r="V410" s="367"/>
      <c r="W410" s="367"/>
      <c r="X410" s="367"/>
      <c r="Y410" s="367"/>
      <c r="Z410" s="367"/>
      <c r="AA410" s="367"/>
      <c r="AB410" s="367"/>
      <c r="AC410" s="367"/>
      <c r="AD410" s="311"/>
      <c r="AE410" s="311"/>
      <c r="AF410" s="311"/>
      <c r="AG410" s="311"/>
      <c r="AH410" s="311"/>
      <c r="AI410" s="311"/>
      <c r="AJ410" s="311"/>
      <c r="AK410" s="311"/>
      <c r="AL410" s="311"/>
    </row>
    <row r="411">
      <c r="A411" s="311"/>
      <c r="B411" s="342">
        <v>395.0</v>
      </c>
      <c r="C411" s="343" t="s">
        <v>3010</v>
      </c>
      <c r="D411" s="344" t="s">
        <v>1343</v>
      </c>
      <c r="E411" s="343" t="s">
        <v>346</v>
      </c>
      <c r="F411" s="343" t="s">
        <v>351</v>
      </c>
      <c r="G411" s="343" t="s">
        <v>1342</v>
      </c>
      <c r="H411" s="343" t="s">
        <v>753</v>
      </c>
      <c r="I411" s="343">
        <v>19.66</v>
      </c>
      <c r="J411" s="348">
        <v>63.6984</v>
      </c>
      <c r="K411" s="349">
        <v>1.0</v>
      </c>
      <c r="L411" s="370">
        <v>0.0</v>
      </c>
      <c r="M411" s="351">
        <v>2792792.0</v>
      </c>
      <c r="N411" s="352"/>
      <c r="O411" s="352"/>
      <c r="P411" s="352"/>
      <c r="Q411" s="353">
        <f t="shared" si="1"/>
        <v>2792792</v>
      </c>
      <c r="R411" s="354">
        <v>2792792.0</v>
      </c>
      <c r="S411" s="311"/>
      <c r="T411" s="355"/>
      <c r="U411" s="355"/>
      <c r="V411" s="355"/>
      <c r="W411" s="355"/>
      <c r="X411" s="355"/>
      <c r="Y411" s="355"/>
      <c r="Z411" s="355"/>
      <c r="AA411" s="355"/>
      <c r="AB411" s="355"/>
      <c r="AC411" s="355"/>
      <c r="AD411" s="311"/>
      <c r="AE411" s="311"/>
      <c r="AF411" s="311"/>
      <c r="AG411" s="311"/>
      <c r="AH411" s="311"/>
      <c r="AI411" s="311"/>
      <c r="AJ411" s="311"/>
      <c r="AK411" s="311"/>
      <c r="AL411" s="311"/>
    </row>
    <row r="412">
      <c r="A412" s="311"/>
      <c r="B412" s="356">
        <v>396.0</v>
      </c>
      <c r="C412" s="357" t="s">
        <v>3010</v>
      </c>
      <c r="D412" s="358" t="s">
        <v>768</v>
      </c>
      <c r="E412" s="357" t="s">
        <v>116</v>
      </c>
      <c r="F412" s="357" t="s">
        <v>351</v>
      </c>
      <c r="G412" s="357" t="s">
        <v>767</v>
      </c>
      <c r="H412" s="357" t="s">
        <v>461</v>
      </c>
      <c r="I412" s="357">
        <v>6.66</v>
      </c>
      <c r="J412" s="360">
        <v>21.5784</v>
      </c>
      <c r="K412" s="361">
        <v>1.0</v>
      </c>
      <c r="L412" s="362">
        <v>0.0</v>
      </c>
      <c r="M412" s="363">
        <v>2319819.0</v>
      </c>
      <c r="N412" s="364"/>
      <c r="O412" s="364"/>
      <c r="P412" s="364"/>
      <c r="Q412" s="365">
        <f t="shared" si="1"/>
        <v>2319819</v>
      </c>
      <c r="R412" s="366">
        <v>2319819.0</v>
      </c>
      <c r="S412" s="311"/>
      <c r="T412" s="367"/>
      <c r="U412" s="367"/>
      <c r="V412" s="367"/>
      <c r="W412" s="367"/>
      <c r="X412" s="367"/>
      <c r="Y412" s="367"/>
      <c r="Z412" s="367"/>
      <c r="AA412" s="367"/>
      <c r="AB412" s="367"/>
      <c r="AC412" s="367"/>
      <c r="AD412" s="311"/>
      <c r="AE412" s="311"/>
      <c r="AF412" s="311"/>
      <c r="AG412" s="311"/>
      <c r="AH412" s="311"/>
      <c r="AI412" s="311"/>
      <c r="AJ412" s="311"/>
      <c r="AK412" s="311"/>
      <c r="AL412" s="311"/>
    </row>
    <row r="413">
      <c r="A413" s="311"/>
      <c r="B413" s="342">
        <v>397.0</v>
      </c>
      <c r="C413" s="343" t="s">
        <v>3010</v>
      </c>
      <c r="D413" s="344" t="s">
        <v>1871</v>
      </c>
      <c r="E413" s="343" t="s">
        <v>87</v>
      </c>
      <c r="F413" s="343" t="s">
        <v>351</v>
      </c>
      <c r="G413" s="343" t="s">
        <v>1870</v>
      </c>
      <c r="H413" s="343" t="s">
        <v>1258</v>
      </c>
      <c r="I413" s="343">
        <v>8.83</v>
      </c>
      <c r="J413" s="348">
        <v>28.6092</v>
      </c>
      <c r="K413" s="349">
        <v>1.0</v>
      </c>
      <c r="L413" s="370">
        <v>0.0</v>
      </c>
      <c r="M413" s="351">
        <v>1300000.0</v>
      </c>
      <c r="N413" s="352"/>
      <c r="O413" s="352"/>
      <c r="P413" s="352"/>
      <c r="Q413" s="353">
        <f t="shared" si="1"/>
        <v>1300000</v>
      </c>
      <c r="R413" s="354">
        <v>1300000.0</v>
      </c>
      <c r="S413" s="311"/>
      <c r="T413" s="355"/>
      <c r="U413" s="355"/>
      <c r="V413" s="355"/>
      <c r="W413" s="355"/>
      <c r="X413" s="355"/>
      <c r="Y413" s="355"/>
      <c r="Z413" s="355"/>
      <c r="AA413" s="355"/>
      <c r="AB413" s="355"/>
      <c r="AC413" s="355"/>
      <c r="AD413" s="311"/>
      <c r="AE413" s="311"/>
      <c r="AF413" s="311"/>
      <c r="AG413" s="311"/>
      <c r="AH413" s="311"/>
      <c r="AI413" s="311"/>
      <c r="AJ413" s="311"/>
      <c r="AK413" s="311"/>
      <c r="AL413" s="311"/>
    </row>
    <row r="414">
      <c r="A414" s="311"/>
      <c r="B414" s="356">
        <v>398.0</v>
      </c>
      <c r="C414" s="357" t="s">
        <v>3010</v>
      </c>
      <c r="D414" s="358" t="s">
        <v>616</v>
      </c>
      <c r="E414" s="357" t="s">
        <v>346</v>
      </c>
      <c r="F414" s="357" t="s">
        <v>351</v>
      </c>
      <c r="G414" s="357" t="s">
        <v>615</v>
      </c>
      <c r="H414" s="357" t="s">
        <v>753</v>
      </c>
      <c r="I414" s="357">
        <v>13.22</v>
      </c>
      <c r="J414" s="360">
        <v>42.8328</v>
      </c>
      <c r="K414" s="361">
        <v>0.9977</v>
      </c>
      <c r="L414" s="362">
        <v>0.0</v>
      </c>
      <c r="M414" s="363">
        <v>2792792.0</v>
      </c>
      <c r="N414" s="364"/>
      <c r="O414" s="364"/>
      <c r="P414" s="364"/>
      <c r="Q414" s="365">
        <f t="shared" si="1"/>
        <v>2792792</v>
      </c>
      <c r="R414" s="366">
        <v>2792792.0</v>
      </c>
      <c r="S414" s="311"/>
      <c r="T414" s="367"/>
      <c r="U414" s="367"/>
      <c r="V414" s="367"/>
      <c r="W414" s="367"/>
      <c r="X414" s="367"/>
      <c r="Y414" s="367"/>
      <c r="Z414" s="367"/>
      <c r="AA414" s="367"/>
      <c r="AB414" s="367"/>
      <c r="AC414" s="367"/>
      <c r="AD414" s="311"/>
      <c r="AE414" s="311"/>
      <c r="AF414" s="311"/>
      <c r="AG414" s="311"/>
      <c r="AH414" s="311"/>
      <c r="AI414" s="311"/>
      <c r="AJ414" s="311"/>
      <c r="AK414" s="311"/>
      <c r="AL414" s="311"/>
    </row>
    <row r="415">
      <c r="A415" s="311"/>
      <c r="B415" s="342">
        <v>399.0</v>
      </c>
      <c r="C415" s="343" t="s">
        <v>3010</v>
      </c>
      <c r="D415" s="344" t="s">
        <v>2753</v>
      </c>
      <c r="E415" s="343" t="s">
        <v>141</v>
      </c>
      <c r="F415" s="343" t="s">
        <v>351</v>
      </c>
      <c r="G415" s="343" t="s">
        <v>2752</v>
      </c>
      <c r="H415" s="343" t="s">
        <v>461</v>
      </c>
      <c r="I415" s="343">
        <v>0.07163</v>
      </c>
      <c r="J415" s="348">
        <v>0.23208120000000002</v>
      </c>
      <c r="K415" s="349">
        <v>1.0</v>
      </c>
      <c r="L415" s="370">
        <v>0.0</v>
      </c>
      <c r="M415" s="351">
        <v>2319819.0</v>
      </c>
      <c r="N415" s="352"/>
      <c r="O415" s="352"/>
      <c r="P415" s="352"/>
      <c r="Q415" s="353">
        <f t="shared" si="1"/>
        <v>2319819</v>
      </c>
      <c r="R415" s="354">
        <v>2319819.0</v>
      </c>
      <c r="S415" s="311"/>
      <c r="T415" s="355"/>
      <c r="U415" s="355"/>
      <c r="V415" s="355"/>
      <c r="W415" s="355"/>
      <c r="X415" s="355"/>
      <c r="Y415" s="355"/>
      <c r="Z415" s="355"/>
      <c r="AA415" s="355"/>
      <c r="AB415" s="355"/>
      <c r="AC415" s="355"/>
      <c r="AD415" s="311"/>
      <c r="AE415" s="311"/>
      <c r="AF415" s="311"/>
      <c r="AG415" s="311"/>
      <c r="AH415" s="311"/>
      <c r="AI415" s="311"/>
      <c r="AJ415" s="311"/>
      <c r="AK415" s="311"/>
      <c r="AL415" s="311"/>
    </row>
    <row r="416">
      <c r="A416" s="311"/>
      <c r="B416" s="356">
        <v>400.0</v>
      </c>
      <c r="C416" s="357" t="s">
        <v>3010</v>
      </c>
      <c r="D416" s="358" t="s">
        <v>1930</v>
      </c>
      <c r="E416" s="357" t="s">
        <v>126</v>
      </c>
      <c r="F416" s="357" t="s">
        <v>351</v>
      </c>
      <c r="G416" s="357" t="s">
        <v>1929</v>
      </c>
      <c r="H416" s="357" t="s">
        <v>461</v>
      </c>
      <c r="I416" s="357">
        <v>5.5</v>
      </c>
      <c r="J416" s="360">
        <v>17.82</v>
      </c>
      <c r="K416" s="361">
        <v>1.0</v>
      </c>
      <c r="L416" s="362">
        <v>0.0</v>
      </c>
      <c r="M416" s="363">
        <v>2319819.0</v>
      </c>
      <c r="N416" s="364"/>
      <c r="O416" s="364"/>
      <c r="P416" s="364"/>
      <c r="Q416" s="365">
        <f t="shared" si="1"/>
        <v>2319819</v>
      </c>
      <c r="R416" s="366">
        <v>2319819.0</v>
      </c>
      <c r="S416" s="311"/>
      <c r="T416" s="367"/>
      <c r="U416" s="367"/>
      <c r="V416" s="367"/>
      <c r="W416" s="367"/>
      <c r="X416" s="367"/>
      <c r="Y416" s="367"/>
      <c r="Z416" s="367"/>
      <c r="AA416" s="367"/>
      <c r="AB416" s="367"/>
      <c r="AC416" s="367"/>
      <c r="AD416" s="311"/>
      <c r="AE416" s="311"/>
      <c r="AF416" s="311"/>
      <c r="AG416" s="311"/>
      <c r="AH416" s="311"/>
      <c r="AI416" s="311"/>
      <c r="AJ416" s="311"/>
      <c r="AK416" s="311"/>
      <c r="AL416" s="311"/>
    </row>
    <row r="417">
      <c r="A417" s="311"/>
      <c r="B417" s="342">
        <v>401.0</v>
      </c>
      <c r="C417" s="343" t="s">
        <v>3010</v>
      </c>
      <c r="D417" s="344" t="s">
        <v>1934</v>
      </c>
      <c r="E417" s="343" t="s">
        <v>126</v>
      </c>
      <c r="F417" s="343" t="s">
        <v>351</v>
      </c>
      <c r="G417" s="343" t="s">
        <v>1933</v>
      </c>
      <c r="H417" s="343" t="s">
        <v>461</v>
      </c>
      <c r="I417" s="343">
        <v>3.60394</v>
      </c>
      <c r="J417" s="348">
        <v>11.676765600000001</v>
      </c>
      <c r="K417" s="349">
        <v>1.0</v>
      </c>
      <c r="L417" s="370">
        <v>0.0</v>
      </c>
      <c r="M417" s="351">
        <v>2319819.0</v>
      </c>
      <c r="N417" s="352"/>
      <c r="O417" s="352"/>
      <c r="P417" s="457">
        <v>0.0</v>
      </c>
      <c r="Q417" s="353">
        <f t="shared" si="1"/>
        <v>2319819</v>
      </c>
      <c r="R417" s="354">
        <v>2319819.0</v>
      </c>
      <c r="S417" s="311"/>
      <c r="T417" s="355"/>
      <c r="U417" s="355"/>
      <c r="V417" s="355"/>
      <c r="W417" s="355"/>
      <c r="X417" s="355"/>
      <c r="Y417" s="355"/>
      <c r="Z417" s="355"/>
      <c r="AA417" s="355"/>
      <c r="AB417" s="355"/>
      <c r="AC417" s="355"/>
      <c r="AD417" s="311"/>
      <c r="AE417" s="311"/>
      <c r="AF417" s="311"/>
      <c r="AG417" s="311"/>
      <c r="AH417" s="311"/>
      <c r="AI417" s="311"/>
      <c r="AJ417" s="311"/>
      <c r="AK417" s="311"/>
      <c r="AL417" s="311"/>
    </row>
    <row r="418">
      <c r="A418" s="311"/>
      <c r="B418" s="356">
        <v>402.0</v>
      </c>
      <c r="C418" s="357" t="s">
        <v>3010</v>
      </c>
      <c r="D418" s="358" t="s">
        <v>2669</v>
      </c>
      <c r="E418" s="357" t="s">
        <v>126</v>
      </c>
      <c r="F418" s="357" t="s">
        <v>351</v>
      </c>
      <c r="G418" s="357" t="s">
        <v>2668</v>
      </c>
      <c r="H418" s="357" t="s">
        <v>461</v>
      </c>
      <c r="I418" s="357">
        <v>32.82</v>
      </c>
      <c r="J418" s="360">
        <v>106.3368</v>
      </c>
      <c r="K418" s="361">
        <v>1.0</v>
      </c>
      <c r="L418" s="362">
        <v>0.0</v>
      </c>
      <c r="M418" s="363">
        <v>2319819.0</v>
      </c>
      <c r="N418" s="364"/>
      <c r="O418" s="364"/>
      <c r="P418" s="364"/>
      <c r="Q418" s="365">
        <f t="shared" si="1"/>
        <v>2319819</v>
      </c>
      <c r="R418" s="366">
        <v>2319819.0</v>
      </c>
      <c r="S418" s="311"/>
      <c r="T418" s="367"/>
      <c r="U418" s="367"/>
      <c r="V418" s="367"/>
      <c r="W418" s="367"/>
      <c r="X418" s="367"/>
      <c r="Y418" s="367"/>
      <c r="Z418" s="367"/>
      <c r="AA418" s="367"/>
      <c r="AB418" s="367"/>
      <c r="AC418" s="367"/>
      <c r="AD418" s="311"/>
      <c r="AE418" s="311"/>
      <c r="AF418" s="311"/>
      <c r="AG418" s="311"/>
      <c r="AH418" s="311"/>
      <c r="AI418" s="311"/>
      <c r="AJ418" s="311"/>
      <c r="AK418" s="311"/>
      <c r="AL418" s="311"/>
    </row>
    <row r="419">
      <c r="A419" s="311"/>
      <c r="B419" s="342">
        <v>403.0</v>
      </c>
      <c r="C419" s="343" t="s">
        <v>3010</v>
      </c>
      <c r="D419" s="344" t="s">
        <v>833</v>
      </c>
      <c r="E419" s="343" t="s">
        <v>126</v>
      </c>
      <c r="F419" s="343" t="s">
        <v>351</v>
      </c>
      <c r="G419" s="343" t="s">
        <v>832</v>
      </c>
      <c r="H419" s="343" t="s">
        <v>461</v>
      </c>
      <c r="I419" s="343">
        <v>4.62</v>
      </c>
      <c r="J419" s="348">
        <v>14.9688</v>
      </c>
      <c r="K419" s="349">
        <v>1.0</v>
      </c>
      <c r="L419" s="370">
        <v>0.0</v>
      </c>
      <c r="M419" s="351">
        <v>2319819.0</v>
      </c>
      <c r="N419" s="352"/>
      <c r="O419" s="352"/>
      <c r="P419" s="352"/>
      <c r="Q419" s="353">
        <f t="shared" si="1"/>
        <v>2319819</v>
      </c>
      <c r="R419" s="354">
        <v>2319819.0</v>
      </c>
      <c r="S419" s="311"/>
      <c r="T419" s="355"/>
      <c r="U419" s="355"/>
      <c r="V419" s="355"/>
      <c r="W419" s="355"/>
      <c r="X419" s="355"/>
      <c r="Y419" s="355"/>
      <c r="Z419" s="355"/>
      <c r="AA419" s="355"/>
      <c r="AB419" s="355"/>
      <c r="AC419" s="355"/>
      <c r="AD419" s="311"/>
      <c r="AE419" s="311"/>
      <c r="AF419" s="311"/>
      <c r="AG419" s="311"/>
      <c r="AH419" s="311"/>
      <c r="AI419" s="311"/>
      <c r="AJ419" s="311"/>
      <c r="AK419" s="311"/>
      <c r="AL419" s="311"/>
    </row>
    <row r="420">
      <c r="A420" s="311"/>
      <c r="B420" s="356">
        <v>404.0</v>
      </c>
      <c r="C420" s="357" t="s">
        <v>3011</v>
      </c>
      <c r="D420" s="358" t="s">
        <v>837</v>
      </c>
      <c r="E420" s="357" t="s">
        <v>164</v>
      </c>
      <c r="F420" s="357" t="s">
        <v>351</v>
      </c>
      <c r="G420" s="357" t="s">
        <v>836</v>
      </c>
      <c r="H420" s="357" t="s">
        <v>575</v>
      </c>
      <c r="I420" s="357">
        <v>76.06</v>
      </c>
      <c r="J420" s="360">
        <v>246.4344</v>
      </c>
      <c r="K420" s="361">
        <v>1.0</v>
      </c>
      <c r="L420" s="362">
        <v>0.0</v>
      </c>
      <c r="M420" s="363">
        <v>3671171.0</v>
      </c>
      <c r="N420" s="364"/>
      <c r="O420" s="364"/>
      <c r="P420" s="364"/>
      <c r="Q420" s="365">
        <f t="shared" si="1"/>
        <v>3671171</v>
      </c>
      <c r="R420" s="366">
        <v>3671171.0</v>
      </c>
      <c r="S420" s="311"/>
      <c r="T420" s="367"/>
      <c r="U420" s="367"/>
      <c r="V420" s="367"/>
      <c r="W420" s="367"/>
      <c r="X420" s="367"/>
      <c r="Y420" s="367"/>
      <c r="Z420" s="367"/>
      <c r="AA420" s="367"/>
      <c r="AB420" s="367"/>
      <c r="AC420" s="367"/>
      <c r="AD420" s="311"/>
      <c r="AE420" s="311"/>
      <c r="AF420" s="311"/>
      <c r="AG420" s="311"/>
      <c r="AH420" s="311"/>
      <c r="AI420" s="311"/>
      <c r="AJ420" s="311"/>
      <c r="AK420" s="311"/>
      <c r="AL420" s="311"/>
    </row>
    <row r="421">
      <c r="A421" s="311"/>
      <c r="B421" s="342">
        <v>405.0</v>
      </c>
      <c r="C421" s="343" t="s">
        <v>3011</v>
      </c>
      <c r="D421" s="344" t="s">
        <v>1715</v>
      </c>
      <c r="E421" s="343" t="s">
        <v>346</v>
      </c>
      <c r="F421" s="343" t="s">
        <v>351</v>
      </c>
      <c r="G421" s="343" t="s">
        <v>1713</v>
      </c>
      <c r="H421" s="343" t="s">
        <v>753</v>
      </c>
      <c r="I421" s="343">
        <v>22.36</v>
      </c>
      <c r="J421" s="348">
        <v>72.4464</v>
      </c>
      <c r="K421" s="349">
        <v>1.0</v>
      </c>
      <c r="L421" s="370">
        <v>0.0</v>
      </c>
      <c r="M421" s="351">
        <v>2792792.0</v>
      </c>
      <c r="N421" s="352"/>
      <c r="O421" s="352"/>
      <c r="P421" s="352"/>
      <c r="Q421" s="353">
        <f t="shared" si="1"/>
        <v>2792792</v>
      </c>
      <c r="R421" s="354">
        <v>2792792.0</v>
      </c>
      <c r="S421" s="311"/>
      <c r="T421" s="355"/>
      <c r="U421" s="355"/>
      <c r="V421" s="355"/>
      <c r="W421" s="355"/>
      <c r="X421" s="355"/>
      <c r="Y421" s="355"/>
      <c r="Z421" s="355"/>
      <c r="AA421" s="355"/>
      <c r="AB421" s="355"/>
      <c r="AC421" s="355"/>
      <c r="AD421" s="311"/>
      <c r="AE421" s="311"/>
      <c r="AF421" s="311"/>
      <c r="AG421" s="311"/>
      <c r="AH421" s="311"/>
      <c r="AI421" s="311"/>
      <c r="AJ421" s="311"/>
      <c r="AK421" s="311"/>
      <c r="AL421" s="311"/>
    </row>
    <row r="422">
      <c r="A422" s="311"/>
      <c r="B422" s="356">
        <v>406.0</v>
      </c>
      <c r="C422" s="357" t="s">
        <v>3011</v>
      </c>
      <c r="D422" s="358" t="s">
        <v>1719</v>
      </c>
      <c r="E422" s="357" t="s">
        <v>126</v>
      </c>
      <c r="F422" s="357" t="s">
        <v>351</v>
      </c>
      <c r="G422" s="357" t="s">
        <v>1718</v>
      </c>
      <c r="H422" s="357" t="s">
        <v>461</v>
      </c>
      <c r="I422" s="357">
        <v>0.54318</v>
      </c>
      <c r="J422" s="360">
        <v>1.7599032000000001</v>
      </c>
      <c r="K422" s="361">
        <v>1.0</v>
      </c>
      <c r="L422" s="362">
        <v>0.0</v>
      </c>
      <c r="M422" s="363">
        <v>2319819.0</v>
      </c>
      <c r="N422" s="364"/>
      <c r="O422" s="364"/>
      <c r="P422" s="364"/>
      <c r="Q422" s="365">
        <f t="shared" si="1"/>
        <v>2319819</v>
      </c>
      <c r="R422" s="366">
        <v>2319819.0</v>
      </c>
      <c r="S422" s="311"/>
      <c r="T422" s="367"/>
      <c r="U422" s="367"/>
      <c r="V422" s="367"/>
      <c r="W422" s="367"/>
      <c r="X422" s="367"/>
      <c r="Y422" s="367"/>
      <c r="Z422" s="367"/>
      <c r="AA422" s="367"/>
      <c r="AB422" s="367"/>
      <c r="AC422" s="367"/>
      <c r="AD422" s="311"/>
      <c r="AE422" s="311"/>
      <c r="AF422" s="311"/>
      <c r="AG422" s="311"/>
      <c r="AH422" s="311"/>
      <c r="AI422" s="311"/>
      <c r="AJ422" s="311"/>
      <c r="AK422" s="311"/>
      <c r="AL422" s="311"/>
    </row>
    <row r="423">
      <c r="A423" s="311"/>
      <c r="B423" s="342">
        <v>407.0</v>
      </c>
      <c r="C423" s="343" t="s">
        <v>3011</v>
      </c>
      <c r="D423" s="344" t="s">
        <v>1627</v>
      </c>
      <c r="E423" s="343" t="s">
        <v>87</v>
      </c>
      <c r="F423" s="343" t="s">
        <v>351</v>
      </c>
      <c r="G423" s="343" t="s">
        <v>1626</v>
      </c>
      <c r="H423" s="343" t="s">
        <v>1258</v>
      </c>
      <c r="I423" s="343">
        <v>0.91513</v>
      </c>
      <c r="J423" s="348">
        <v>2.9650212</v>
      </c>
      <c r="K423" s="349">
        <v>1.0</v>
      </c>
      <c r="L423" s="370">
        <v>0.0</v>
      </c>
      <c r="M423" s="351">
        <v>1300000.0</v>
      </c>
      <c r="N423" s="352"/>
      <c r="O423" s="352"/>
      <c r="P423" s="352"/>
      <c r="Q423" s="353">
        <f t="shared" si="1"/>
        <v>1300000</v>
      </c>
      <c r="R423" s="354">
        <v>1300000.0</v>
      </c>
      <c r="S423" s="311"/>
      <c r="T423" s="355"/>
      <c r="U423" s="355"/>
      <c r="V423" s="355"/>
      <c r="W423" s="355"/>
      <c r="X423" s="355"/>
      <c r="Y423" s="355"/>
      <c r="Z423" s="355"/>
      <c r="AA423" s="355"/>
      <c r="AB423" s="355"/>
      <c r="AC423" s="355"/>
      <c r="AD423" s="311"/>
      <c r="AE423" s="311"/>
      <c r="AF423" s="311"/>
      <c r="AG423" s="311"/>
      <c r="AH423" s="311"/>
      <c r="AI423" s="311"/>
      <c r="AJ423" s="311"/>
      <c r="AK423" s="311"/>
      <c r="AL423" s="311"/>
    </row>
    <row r="424">
      <c r="A424" s="311"/>
      <c r="B424" s="356">
        <v>408.0</v>
      </c>
      <c r="C424" s="357" t="s">
        <v>3011</v>
      </c>
      <c r="D424" s="358" t="s">
        <v>1672</v>
      </c>
      <c r="E424" s="357" t="s">
        <v>126</v>
      </c>
      <c r="F424" s="357" t="s">
        <v>351</v>
      </c>
      <c r="G424" s="357" t="s">
        <v>1671</v>
      </c>
      <c r="H424" s="357" t="s">
        <v>461</v>
      </c>
      <c r="I424" s="357">
        <v>6.56</v>
      </c>
      <c r="J424" s="360">
        <v>21.2544</v>
      </c>
      <c r="K424" s="361">
        <v>0.9963</v>
      </c>
      <c r="L424" s="362">
        <v>0.0</v>
      </c>
      <c r="M424" s="363">
        <v>2319819.0</v>
      </c>
      <c r="N424" s="364"/>
      <c r="O424" s="364"/>
      <c r="P424" s="364"/>
      <c r="Q424" s="365">
        <f t="shared" si="1"/>
        <v>2319819</v>
      </c>
      <c r="R424" s="366">
        <v>2319819.0</v>
      </c>
      <c r="S424" s="311"/>
      <c r="T424" s="367"/>
      <c r="U424" s="367"/>
      <c r="V424" s="367"/>
      <c r="W424" s="367"/>
      <c r="X424" s="367"/>
      <c r="Y424" s="367"/>
      <c r="Z424" s="367"/>
      <c r="AA424" s="367"/>
      <c r="AB424" s="367"/>
      <c r="AC424" s="367"/>
      <c r="AD424" s="311"/>
      <c r="AE424" s="311"/>
      <c r="AF424" s="311"/>
      <c r="AG424" s="311"/>
      <c r="AH424" s="311"/>
      <c r="AI424" s="311"/>
      <c r="AJ424" s="311"/>
      <c r="AK424" s="311"/>
      <c r="AL424" s="311"/>
    </row>
    <row r="425">
      <c r="A425" s="311"/>
      <c r="B425" s="342">
        <v>409.0</v>
      </c>
      <c r="C425" s="343" t="s">
        <v>3011</v>
      </c>
      <c r="D425" s="344" t="s">
        <v>1911</v>
      </c>
      <c r="E425" s="343" t="s">
        <v>87</v>
      </c>
      <c r="F425" s="343" t="s">
        <v>351</v>
      </c>
      <c r="G425" s="343" t="s">
        <v>1910</v>
      </c>
      <c r="H425" s="343" t="s">
        <v>1258</v>
      </c>
      <c r="I425" s="343">
        <v>0.04593999999999999</v>
      </c>
      <c r="J425" s="348">
        <v>0.14884559999999997</v>
      </c>
      <c r="K425" s="349">
        <v>1.0</v>
      </c>
      <c r="L425" s="370">
        <v>0.0</v>
      </c>
      <c r="M425" s="351">
        <v>1300000.0</v>
      </c>
      <c r="N425" s="352"/>
      <c r="O425" s="352"/>
      <c r="P425" s="352"/>
      <c r="Q425" s="353">
        <f t="shared" si="1"/>
        <v>1300000</v>
      </c>
      <c r="R425" s="354">
        <v>1300000.0</v>
      </c>
      <c r="S425" s="311"/>
      <c r="T425" s="355"/>
      <c r="U425" s="355"/>
      <c r="V425" s="355"/>
      <c r="W425" s="355"/>
      <c r="X425" s="355"/>
      <c r="Y425" s="355"/>
      <c r="Z425" s="355"/>
      <c r="AA425" s="355"/>
      <c r="AB425" s="355"/>
      <c r="AC425" s="355"/>
      <c r="AD425" s="311"/>
      <c r="AE425" s="311"/>
      <c r="AF425" s="311"/>
      <c r="AG425" s="311"/>
      <c r="AH425" s="311"/>
      <c r="AI425" s="311"/>
      <c r="AJ425" s="311"/>
      <c r="AK425" s="311"/>
      <c r="AL425" s="311"/>
    </row>
    <row r="426">
      <c r="A426" s="311"/>
      <c r="B426" s="356">
        <v>410.0</v>
      </c>
      <c r="C426" s="357" t="s">
        <v>3011</v>
      </c>
      <c r="D426" s="358" t="s">
        <v>1915</v>
      </c>
      <c r="E426" s="357" t="s">
        <v>126</v>
      </c>
      <c r="F426" s="357" t="s">
        <v>351</v>
      </c>
      <c r="G426" s="357" t="s">
        <v>1914</v>
      </c>
      <c r="H426" s="357" t="s">
        <v>461</v>
      </c>
      <c r="I426" s="357">
        <v>0.09190999999999999</v>
      </c>
      <c r="J426" s="360">
        <v>0.29778839999999995</v>
      </c>
      <c r="K426" s="361">
        <v>1.0</v>
      </c>
      <c r="L426" s="362">
        <v>0.0</v>
      </c>
      <c r="M426" s="363">
        <v>2319819.0</v>
      </c>
      <c r="N426" s="364"/>
      <c r="O426" s="364"/>
      <c r="P426" s="364"/>
      <c r="Q426" s="365">
        <f t="shared" si="1"/>
        <v>2319819</v>
      </c>
      <c r="R426" s="366">
        <v>2319819.0</v>
      </c>
      <c r="S426" s="311"/>
      <c r="T426" s="367"/>
      <c r="U426" s="367"/>
      <c r="V426" s="367"/>
      <c r="W426" s="367"/>
      <c r="X426" s="367"/>
      <c r="Y426" s="367"/>
      <c r="Z426" s="367"/>
      <c r="AA426" s="367"/>
      <c r="AB426" s="367"/>
      <c r="AC426" s="367"/>
      <c r="AD426" s="311"/>
      <c r="AE426" s="311"/>
      <c r="AF426" s="311"/>
      <c r="AG426" s="311"/>
      <c r="AH426" s="311"/>
      <c r="AI426" s="311"/>
      <c r="AJ426" s="311"/>
      <c r="AK426" s="311"/>
      <c r="AL426" s="311"/>
    </row>
    <row r="427">
      <c r="A427" s="311"/>
      <c r="B427" s="342">
        <v>411.0</v>
      </c>
      <c r="C427" s="343" t="s">
        <v>3011</v>
      </c>
      <c r="D427" s="344" t="s">
        <v>662</v>
      </c>
      <c r="E427" s="343" t="s">
        <v>87</v>
      </c>
      <c r="F427" s="343" t="s">
        <v>351</v>
      </c>
      <c r="G427" s="343" t="s">
        <v>661</v>
      </c>
      <c r="H427" s="343" t="s">
        <v>1258</v>
      </c>
      <c r="I427" s="343">
        <v>29.54</v>
      </c>
      <c r="J427" s="348">
        <v>95.7096</v>
      </c>
      <c r="K427" s="349">
        <v>1.0</v>
      </c>
      <c r="L427" s="370">
        <v>0.0</v>
      </c>
      <c r="M427" s="351">
        <v>1300000.0</v>
      </c>
      <c r="N427" s="352"/>
      <c r="O427" s="352"/>
      <c r="P427" s="352"/>
      <c r="Q427" s="353">
        <f t="shared" si="1"/>
        <v>1300000</v>
      </c>
      <c r="R427" s="354">
        <v>1300000.0</v>
      </c>
      <c r="S427" s="311"/>
      <c r="T427" s="355"/>
      <c r="U427" s="355"/>
      <c r="V427" s="355"/>
      <c r="W427" s="355"/>
      <c r="X427" s="355"/>
      <c r="Y427" s="355"/>
      <c r="Z427" s="355"/>
      <c r="AA427" s="355"/>
      <c r="AB427" s="355"/>
      <c r="AC427" s="355"/>
      <c r="AD427" s="311"/>
      <c r="AE427" s="311"/>
      <c r="AF427" s="311"/>
      <c r="AG427" s="311"/>
      <c r="AH427" s="311"/>
      <c r="AI427" s="311"/>
      <c r="AJ427" s="311"/>
      <c r="AK427" s="311"/>
      <c r="AL427" s="311"/>
    </row>
    <row r="428">
      <c r="A428" s="311"/>
      <c r="B428" s="356">
        <v>412.0</v>
      </c>
      <c r="C428" s="357" t="s">
        <v>3011</v>
      </c>
      <c r="D428" s="358" t="s">
        <v>666</v>
      </c>
      <c r="E428" s="357" t="s">
        <v>141</v>
      </c>
      <c r="F428" s="357" t="s">
        <v>351</v>
      </c>
      <c r="G428" s="357" t="s">
        <v>665</v>
      </c>
      <c r="H428" s="357" t="s">
        <v>461</v>
      </c>
      <c r="I428" s="357">
        <v>9.82</v>
      </c>
      <c r="J428" s="360">
        <v>31.8168</v>
      </c>
      <c r="K428" s="361">
        <v>0.9872</v>
      </c>
      <c r="L428" s="534">
        <v>6423.15</v>
      </c>
      <c r="M428" s="363">
        <v>2319819.0</v>
      </c>
      <c r="N428" s="364"/>
      <c r="O428" s="364"/>
      <c r="P428" s="364"/>
      <c r="Q428" s="365">
        <f t="shared" si="1"/>
        <v>2319819</v>
      </c>
      <c r="R428" s="366">
        <v>2326242.0</v>
      </c>
      <c r="S428" s="311"/>
      <c r="T428" s="367"/>
      <c r="U428" s="367"/>
      <c r="V428" s="367"/>
      <c r="W428" s="367"/>
      <c r="X428" s="367"/>
      <c r="Y428" s="367"/>
      <c r="Z428" s="367"/>
      <c r="AA428" s="367"/>
      <c r="AB428" s="367"/>
      <c r="AC428" s="367"/>
      <c r="AD428" s="311"/>
      <c r="AE428" s="311"/>
      <c r="AF428" s="311"/>
      <c r="AG428" s="311"/>
      <c r="AH428" s="311"/>
      <c r="AI428" s="311"/>
      <c r="AJ428" s="311"/>
      <c r="AK428" s="311"/>
      <c r="AL428" s="311"/>
    </row>
    <row r="429">
      <c r="A429" s="311"/>
      <c r="B429" s="342">
        <v>413.0</v>
      </c>
      <c r="C429" s="343" t="s">
        <v>3011</v>
      </c>
      <c r="D429" s="344" t="s">
        <v>2798</v>
      </c>
      <c r="E429" s="343" t="s">
        <v>92</v>
      </c>
      <c r="F429" s="343" t="s">
        <v>351</v>
      </c>
      <c r="G429" s="343" t="s">
        <v>2797</v>
      </c>
      <c r="H429" s="343" t="s">
        <v>461</v>
      </c>
      <c r="I429" s="343">
        <v>1.97255</v>
      </c>
      <c r="J429" s="348">
        <v>6.391062000000001</v>
      </c>
      <c r="K429" s="349">
        <v>1.0</v>
      </c>
      <c r="L429" s="370">
        <v>0.0</v>
      </c>
      <c r="M429" s="351">
        <v>2319819.0</v>
      </c>
      <c r="N429" s="352"/>
      <c r="O429" s="352"/>
      <c r="P429" s="352"/>
      <c r="Q429" s="353">
        <f t="shared" si="1"/>
        <v>2319819</v>
      </c>
      <c r="R429" s="354">
        <v>2319819.0</v>
      </c>
      <c r="S429" s="311"/>
      <c r="T429" s="355"/>
      <c r="U429" s="355"/>
      <c r="V429" s="355"/>
      <c r="W429" s="355"/>
      <c r="X429" s="355"/>
      <c r="Y429" s="355"/>
      <c r="Z429" s="355"/>
      <c r="AA429" s="355"/>
      <c r="AB429" s="355"/>
      <c r="AC429" s="355"/>
      <c r="AD429" s="311"/>
      <c r="AE429" s="311"/>
      <c r="AF429" s="311"/>
      <c r="AG429" s="311"/>
      <c r="AH429" s="311"/>
      <c r="AI429" s="311"/>
      <c r="AJ429" s="311"/>
      <c r="AK429" s="311"/>
      <c r="AL429" s="311"/>
    </row>
    <row r="430">
      <c r="A430" s="311"/>
      <c r="B430" s="356">
        <v>414.0</v>
      </c>
      <c r="C430" s="357" t="s">
        <v>3011</v>
      </c>
      <c r="D430" s="358" t="s">
        <v>2801</v>
      </c>
      <c r="E430" s="357" t="s">
        <v>87</v>
      </c>
      <c r="F430" s="357" t="s">
        <v>351</v>
      </c>
      <c r="G430" s="357" t="s">
        <v>2800</v>
      </c>
      <c r="H430" s="357" t="s">
        <v>1258</v>
      </c>
      <c r="I430" s="357">
        <v>1.16683</v>
      </c>
      <c r="J430" s="360">
        <v>3.7805292000000006</v>
      </c>
      <c r="K430" s="361">
        <v>1.0</v>
      </c>
      <c r="L430" s="362">
        <v>0.0</v>
      </c>
      <c r="M430" s="363">
        <v>1300000.0</v>
      </c>
      <c r="N430" s="364"/>
      <c r="O430" s="364"/>
      <c r="P430" s="364"/>
      <c r="Q430" s="365">
        <f t="shared" si="1"/>
        <v>1300000</v>
      </c>
      <c r="R430" s="366">
        <v>1300000.0</v>
      </c>
      <c r="S430" s="311"/>
      <c r="T430" s="367"/>
      <c r="U430" s="367"/>
      <c r="V430" s="367"/>
      <c r="W430" s="367"/>
      <c r="X430" s="367"/>
      <c r="Y430" s="367"/>
      <c r="Z430" s="367"/>
      <c r="AA430" s="367"/>
      <c r="AB430" s="367"/>
      <c r="AC430" s="367"/>
      <c r="AD430" s="311"/>
      <c r="AE430" s="311"/>
      <c r="AF430" s="311"/>
      <c r="AG430" s="311"/>
      <c r="AH430" s="311"/>
      <c r="AI430" s="311"/>
      <c r="AJ430" s="311"/>
      <c r="AK430" s="311"/>
      <c r="AL430" s="311"/>
    </row>
    <row r="431">
      <c r="A431" s="311"/>
      <c r="B431" s="342">
        <v>415.0</v>
      </c>
      <c r="C431" s="343" t="s">
        <v>3011</v>
      </c>
      <c r="D431" s="344" t="s">
        <v>1500</v>
      </c>
      <c r="E431" s="343" t="s">
        <v>346</v>
      </c>
      <c r="F431" s="343" t="s">
        <v>351</v>
      </c>
      <c r="G431" s="343" t="s">
        <v>1499</v>
      </c>
      <c r="H431" s="343" t="s">
        <v>753</v>
      </c>
      <c r="I431" s="343">
        <v>20.79</v>
      </c>
      <c r="J431" s="348">
        <v>67.3596</v>
      </c>
      <c r="K431" s="349">
        <v>1.0</v>
      </c>
      <c r="L431" s="370">
        <v>0.0</v>
      </c>
      <c r="M431" s="351">
        <v>2792792.0</v>
      </c>
      <c r="N431" s="352"/>
      <c r="O431" s="352"/>
      <c r="P431" s="352"/>
      <c r="Q431" s="353">
        <f t="shared" si="1"/>
        <v>2792792</v>
      </c>
      <c r="R431" s="354">
        <v>2792792.0</v>
      </c>
      <c r="S431" s="311"/>
      <c r="T431" s="355"/>
      <c r="U431" s="355"/>
      <c r="V431" s="355"/>
      <c r="W431" s="355"/>
      <c r="X431" s="355"/>
      <c r="Y431" s="355"/>
      <c r="Z431" s="355"/>
      <c r="AA431" s="355"/>
      <c r="AB431" s="355"/>
      <c r="AC431" s="355"/>
      <c r="AD431" s="311"/>
      <c r="AE431" s="311"/>
      <c r="AF431" s="311"/>
      <c r="AG431" s="311"/>
      <c r="AH431" s="311"/>
      <c r="AI431" s="311"/>
      <c r="AJ431" s="311"/>
      <c r="AK431" s="311"/>
      <c r="AL431" s="311"/>
    </row>
    <row r="432">
      <c r="A432" s="311"/>
      <c r="B432" s="356">
        <v>416.0</v>
      </c>
      <c r="C432" s="357" t="s">
        <v>3011</v>
      </c>
      <c r="D432" s="358" t="s">
        <v>1505</v>
      </c>
      <c r="E432" s="357" t="s">
        <v>126</v>
      </c>
      <c r="F432" s="357" t="s">
        <v>351</v>
      </c>
      <c r="G432" s="357" t="s">
        <v>1504</v>
      </c>
      <c r="H432" s="357" t="s">
        <v>753</v>
      </c>
      <c r="I432" s="357">
        <v>9.48</v>
      </c>
      <c r="J432" s="360">
        <v>30.7152</v>
      </c>
      <c r="K432" s="361">
        <v>1.0</v>
      </c>
      <c r="L432" s="362">
        <v>0.0</v>
      </c>
      <c r="M432" s="363">
        <v>2792792.0</v>
      </c>
      <c r="N432" s="364"/>
      <c r="O432" s="364"/>
      <c r="P432" s="364"/>
      <c r="Q432" s="365">
        <f t="shared" si="1"/>
        <v>2792792</v>
      </c>
      <c r="R432" s="366">
        <v>2792792.0</v>
      </c>
      <c r="S432" s="311"/>
      <c r="T432" s="367"/>
      <c r="U432" s="367"/>
      <c r="V432" s="367"/>
      <c r="W432" s="367"/>
      <c r="X432" s="367"/>
      <c r="Y432" s="367"/>
      <c r="Z432" s="367"/>
      <c r="AA432" s="367"/>
      <c r="AB432" s="367"/>
      <c r="AC432" s="367"/>
      <c r="AD432" s="311"/>
      <c r="AE432" s="311"/>
      <c r="AF432" s="311"/>
      <c r="AG432" s="311"/>
      <c r="AH432" s="311"/>
      <c r="AI432" s="311"/>
      <c r="AJ432" s="311"/>
      <c r="AK432" s="311"/>
      <c r="AL432" s="311"/>
    </row>
    <row r="433">
      <c r="A433" s="311"/>
      <c r="B433" s="342">
        <v>417.0</v>
      </c>
      <c r="C433" s="343" t="s">
        <v>3011</v>
      </c>
      <c r="D433" s="344" t="s">
        <v>1980</v>
      </c>
      <c r="E433" s="343" t="s">
        <v>87</v>
      </c>
      <c r="F433" s="343" t="s">
        <v>351</v>
      </c>
      <c r="G433" s="343" t="s">
        <v>1979</v>
      </c>
      <c r="H433" s="343" t="s">
        <v>1258</v>
      </c>
      <c r="I433" s="343">
        <v>8.9</v>
      </c>
      <c r="J433" s="348">
        <v>28.836000000000006</v>
      </c>
      <c r="K433" s="349">
        <v>1.0</v>
      </c>
      <c r="L433" s="370">
        <v>0.0</v>
      </c>
      <c r="M433" s="351">
        <v>1300000.0</v>
      </c>
      <c r="N433" s="352"/>
      <c r="O433" s="352"/>
      <c r="P433" s="352"/>
      <c r="Q433" s="353">
        <f t="shared" si="1"/>
        <v>1300000</v>
      </c>
      <c r="R433" s="354">
        <v>1300000.0</v>
      </c>
      <c r="S433" s="311"/>
      <c r="T433" s="355"/>
      <c r="U433" s="355"/>
      <c r="V433" s="355"/>
      <c r="W433" s="355"/>
      <c r="X433" s="355"/>
      <c r="Y433" s="355"/>
      <c r="Z433" s="355"/>
      <c r="AA433" s="355"/>
      <c r="AB433" s="355"/>
      <c r="AC433" s="355"/>
      <c r="AD433" s="311"/>
      <c r="AE433" s="311"/>
      <c r="AF433" s="311"/>
      <c r="AG433" s="311"/>
      <c r="AH433" s="311"/>
      <c r="AI433" s="311"/>
      <c r="AJ433" s="311"/>
      <c r="AK433" s="311"/>
      <c r="AL433" s="311"/>
    </row>
    <row r="434">
      <c r="A434" s="311"/>
      <c r="B434" s="356">
        <v>418.0</v>
      </c>
      <c r="C434" s="357" t="s">
        <v>3011</v>
      </c>
      <c r="D434" s="358" t="s">
        <v>1985</v>
      </c>
      <c r="E434" s="357" t="s">
        <v>87</v>
      </c>
      <c r="F434" s="357" t="s">
        <v>351</v>
      </c>
      <c r="G434" s="357" t="s">
        <v>1984</v>
      </c>
      <c r="H434" s="357" t="s">
        <v>1258</v>
      </c>
      <c r="I434" s="357">
        <v>43.0</v>
      </c>
      <c r="J434" s="360">
        <v>139.32</v>
      </c>
      <c r="K434" s="361">
        <v>1.0</v>
      </c>
      <c r="L434" s="362">
        <v>0.0</v>
      </c>
      <c r="M434" s="363">
        <v>1300000.0</v>
      </c>
      <c r="N434" s="364"/>
      <c r="O434" s="364"/>
      <c r="P434" s="364"/>
      <c r="Q434" s="365">
        <f t="shared" si="1"/>
        <v>1300000</v>
      </c>
      <c r="R434" s="366">
        <v>1300000.0</v>
      </c>
      <c r="S434" s="311"/>
      <c r="T434" s="367"/>
      <c r="U434" s="367"/>
      <c r="V434" s="367"/>
      <c r="W434" s="367"/>
      <c r="X434" s="367"/>
      <c r="Y434" s="367"/>
      <c r="Z434" s="367"/>
      <c r="AA434" s="367"/>
      <c r="AB434" s="367"/>
      <c r="AC434" s="367"/>
      <c r="AD434" s="311"/>
      <c r="AE434" s="311"/>
      <c r="AF434" s="311"/>
      <c r="AG434" s="311"/>
      <c r="AH434" s="311"/>
      <c r="AI434" s="311"/>
      <c r="AJ434" s="311"/>
      <c r="AK434" s="311"/>
      <c r="AL434" s="311"/>
    </row>
    <row r="435">
      <c r="A435" s="311"/>
      <c r="B435" s="342">
        <v>419.0</v>
      </c>
      <c r="C435" s="343" t="s">
        <v>3011</v>
      </c>
      <c r="D435" s="344" t="s">
        <v>2334</v>
      </c>
      <c r="E435" s="343" t="s">
        <v>346</v>
      </c>
      <c r="F435" s="343" t="s">
        <v>351</v>
      </c>
      <c r="G435" s="343" t="s">
        <v>2333</v>
      </c>
      <c r="H435" s="343" t="s">
        <v>753</v>
      </c>
      <c r="I435" s="343">
        <v>25.77</v>
      </c>
      <c r="J435" s="348">
        <v>83.4948</v>
      </c>
      <c r="K435" s="349">
        <v>1.0</v>
      </c>
      <c r="L435" s="370">
        <v>0.0</v>
      </c>
      <c r="M435" s="351">
        <v>2792792.0</v>
      </c>
      <c r="N435" s="352"/>
      <c r="O435" s="352"/>
      <c r="P435" s="352"/>
      <c r="Q435" s="353">
        <f t="shared" si="1"/>
        <v>2792792</v>
      </c>
      <c r="R435" s="354">
        <v>2792792.0</v>
      </c>
      <c r="S435" s="311"/>
      <c r="T435" s="355"/>
      <c r="U435" s="355"/>
      <c r="V435" s="355"/>
      <c r="W435" s="355"/>
      <c r="X435" s="355"/>
      <c r="Y435" s="355"/>
      <c r="Z435" s="355"/>
      <c r="AA435" s="355"/>
      <c r="AB435" s="355"/>
      <c r="AC435" s="355"/>
      <c r="AD435" s="311"/>
      <c r="AE435" s="311"/>
      <c r="AF435" s="311"/>
      <c r="AG435" s="311"/>
      <c r="AH435" s="311"/>
      <c r="AI435" s="311"/>
      <c r="AJ435" s="311"/>
      <c r="AK435" s="311"/>
      <c r="AL435" s="311"/>
    </row>
    <row r="436">
      <c r="A436" s="311"/>
      <c r="B436" s="356">
        <v>420.0</v>
      </c>
      <c r="C436" s="357" t="s">
        <v>3011</v>
      </c>
      <c r="D436" s="358" t="s">
        <v>2338</v>
      </c>
      <c r="E436" s="357" t="s">
        <v>87</v>
      </c>
      <c r="F436" s="357" t="s">
        <v>351</v>
      </c>
      <c r="G436" s="357" t="s">
        <v>2337</v>
      </c>
      <c r="H436" s="357" t="s">
        <v>1258</v>
      </c>
      <c r="I436" s="357">
        <v>2.152</v>
      </c>
      <c r="J436" s="360">
        <v>6.972480000000001</v>
      </c>
      <c r="K436" s="361">
        <v>1.0</v>
      </c>
      <c r="L436" s="362">
        <v>0.0</v>
      </c>
      <c r="M436" s="363">
        <v>1300000.0</v>
      </c>
      <c r="N436" s="364"/>
      <c r="O436" s="364"/>
      <c r="P436" s="364"/>
      <c r="Q436" s="365">
        <f t="shared" si="1"/>
        <v>1300000</v>
      </c>
      <c r="R436" s="366">
        <v>1300000.0</v>
      </c>
      <c r="S436" s="311"/>
      <c r="T436" s="367"/>
      <c r="U436" s="367"/>
      <c r="V436" s="367"/>
      <c r="W436" s="367"/>
      <c r="X436" s="367"/>
      <c r="Y436" s="367"/>
      <c r="Z436" s="367"/>
      <c r="AA436" s="367"/>
      <c r="AB436" s="367"/>
      <c r="AC436" s="367"/>
      <c r="AD436" s="311"/>
      <c r="AE436" s="311"/>
      <c r="AF436" s="311"/>
      <c r="AG436" s="311"/>
      <c r="AH436" s="311"/>
      <c r="AI436" s="311"/>
      <c r="AJ436" s="311"/>
      <c r="AK436" s="311"/>
      <c r="AL436" s="311"/>
    </row>
    <row r="437">
      <c r="A437" s="311"/>
      <c r="B437" s="342">
        <v>421.0</v>
      </c>
      <c r="C437" s="343" t="s">
        <v>3011</v>
      </c>
      <c r="D437" s="344" t="s">
        <v>422</v>
      </c>
      <c r="E437" s="343" t="s">
        <v>87</v>
      </c>
      <c r="F437" s="343" t="s">
        <v>351</v>
      </c>
      <c r="G437" s="343" t="s">
        <v>421</v>
      </c>
      <c r="H437" s="343" t="s">
        <v>1258</v>
      </c>
      <c r="I437" s="343">
        <v>31.31</v>
      </c>
      <c r="J437" s="348">
        <v>101.4444</v>
      </c>
      <c r="K437" s="349">
        <v>1.0</v>
      </c>
      <c r="L437" s="370">
        <v>0.0</v>
      </c>
      <c r="M437" s="351">
        <v>1300000.0</v>
      </c>
      <c r="N437" s="352"/>
      <c r="O437" s="352"/>
      <c r="P437" s="352"/>
      <c r="Q437" s="353">
        <f t="shared" si="1"/>
        <v>1300000</v>
      </c>
      <c r="R437" s="354">
        <v>1300000.0</v>
      </c>
      <c r="S437" s="311"/>
      <c r="T437" s="355"/>
      <c r="U437" s="355"/>
      <c r="V437" s="355"/>
      <c r="W437" s="355"/>
      <c r="X437" s="355"/>
      <c r="Y437" s="355"/>
      <c r="Z437" s="355"/>
      <c r="AA437" s="355"/>
      <c r="AB437" s="355"/>
      <c r="AC437" s="355"/>
      <c r="AD437" s="311"/>
      <c r="AE437" s="311"/>
      <c r="AF437" s="311"/>
      <c r="AG437" s="311"/>
      <c r="AH437" s="311"/>
      <c r="AI437" s="311"/>
      <c r="AJ437" s="311"/>
      <c r="AK437" s="311"/>
      <c r="AL437" s="311"/>
    </row>
    <row r="438">
      <c r="A438" s="311"/>
      <c r="B438" s="356">
        <v>422.0</v>
      </c>
      <c r="C438" s="357" t="s">
        <v>3011</v>
      </c>
      <c r="D438" s="358" t="s">
        <v>426</v>
      </c>
      <c r="E438" s="357" t="s">
        <v>92</v>
      </c>
      <c r="F438" s="357" t="s">
        <v>351</v>
      </c>
      <c r="G438" s="357" t="s">
        <v>425</v>
      </c>
      <c r="H438" s="357" t="s">
        <v>461</v>
      </c>
      <c r="I438" s="357">
        <v>0.65944</v>
      </c>
      <c r="J438" s="360">
        <v>2.1365856</v>
      </c>
      <c r="K438" s="361">
        <v>1.0</v>
      </c>
      <c r="L438" s="362">
        <v>0.0</v>
      </c>
      <c r="M438" s="363">
        <v>2319819.0</v>
      </c>
      <c r="N438" s="364"/>
      <c r="O438" s="364"/>
      <c r="P438" s="364"/>
      <c r="Q438" s="365">
        <f t="shared" si="1"/>
        <v>2319819</v>
      </c>
      <c r="R438" s="366">
        <v>2319819.0</v>
      </c>
      <c r="S438" s="311"/>
      <c r="T438" s="367"/>
      <c r="U438" s="367"/>
      <c r="V438" s="367"/>
      <c r="W438" s="367"/>
      <c r="X438" s="367"/>
      <c r="Y438" s="367"/>
      <c r="Z438" s="367"/>
      <c r="AA438" s="367"/>
      <c r="AB438" s="367"/>
      <c r="AC438" s="367"/>
      <c r="AD438" s="311"/>
      <c r="AE438" s="311"/>
      <c r="AF438" s="311"/>
      <c r="AG438" s="311"/>
      <c r="AH438" s="311"/>
      <c r="AI438" s="311"/>
      <c r="AJ438" s="311"/>
      <c r="AK438" s="311"/>
      <c r="AL438" s="311"/>
    </row>
    <row r="439">
      <c r="A439" s="311"/>
      <c r="B439" s="342">
        <v>423.0</v>
      </c>
      <c r="C439" s="343" t="s">
        <v>3013</v>
      </c>
      <c r="D439" s="344" t="s">
        <v>1144</v>
      </c>
      <c r="E439" s="343" t="s">
        <v>164</v>
      </c>
      <c r="F439" s="343" t="s">
        <v>351</v>
      </c>
      <c r="G439" s="343" t="s">
        <v>1143</v>
      </c>
      <c r="H439" s="343" t="s">
        <v>575</v>
      </c>
      <c r="I439" s="343">
        <v>126.94</v>
      </c>
      <c r="J439" s="348">
        <v>411.2856</v>
      </c>
      <c r="K439" s="349">
        <v>1.0</v>
      </c>
      <c r="L439" s="370">
        <v>0.0</v>
      </c>
      <c r="M439" s="351">
        <v>3671171.0</v>
      </c>
      <c r="N439" s="352"/>
      <c r="O439" s="352"/>
      <c r="P439" s="352"/>
      <c r="Q439" s="353">
        <f t="shared" si="1"/>
        <v>3671171</v>
      </c>
      <c r="R439" s="354">
        <v>3671171.0</v>
      </c>
      <c r="S439" s="311"/>
      <c r="T439" s="355"/>
      <c r="U439" s="355"/>
      <c r="V439" s="355"/>
      <c r="W439" s="355"/>
      <c r="X439" s="355"/>
      <c r="Y439" s="355"/>
      <c r="Z439" s="355"/>
      <c r="AA439" s="355"/>
      <c r="AB439" s="355"/>
      <c r="AC439" s="355"/>
      <c r="AD439" s="311"/>
      <c r="AE439" s="311"/>
      <c r="AF439" s="311"/>
      <c r="AG439" s="311"/>
      <c r="AH439" s="311"/>
      <c r="AI439" s="311"/>
      <c r="AJ439" s="311"/>
      <c r="AK439" s="311"/>
      <c r="AL439" s="311"/>
    </row>
    <row r="440">
      <c r="A440" s="311"/>
      <c r="B440" s="356">
        <v>424.0</v>
      </c>
      <c r="C440" s="357" t="s">
        <v>3013</v>
      </c>
      <c r="D440" s="358" t="s">
        <v>1148</v>
      </c>
      <c r="E440" s="357" t="s">
        <v>346</v>
      </c>
      <c r="F440" s="357" t="s">
        <v>351</v>
      </c>
      <c r="G440" s="357" t="s">
        <v>1147</v>
      </c>
      <c r="H440" s="357" t="s">
        <v>753</v>
      </c>
      <c r="I440" s="357">
        <v>0.11067</v>
      </c>
      <c r="J440" s="360">
        <v>0.3585708</v>
      </c>
      <c r="K440" s="361">
        <v>1.0</v>
      </c>
      <c r="L440" s="362">
        <v>0.0</v>
      </c>
      <c r="M440" s="363">
        <v>2792792.0</v>
      </c>
      <c r="N440" s="364"/>
      <c r="O440" s="364"/>
      <c r="P440" s="364"/>
      <c r="Q440" s="365">
        <f t="shared" si="1"/>
        <v>2792792</v>
      </c>
      <c r="R440" s="366">
        <v>2792792.0</v>
      </c>
      <c r="S440" s="311"/>
      <c r="T440" s="367"/>
      <c r="U440" s="367"/>
      <c r="V440" s="367"/>
      <c r="W440" s="367"/>
      <c r="X440" s="367"/>
      <c r="Y440" s="367"/>
      <c r="Z440" s="367"/>
      <c r="AA440" s="367"/>
      <c r="AB440" s="367"/>
      <c r="AC440" s="367"/>
      <c r="AD440" s="311"/>
      <c r="AE440" s="311"/>
      <c r="AF440" s="311"/>
      <c r="AG440" s="311"/>
      <c r="AH440" s="311"/>
      <c r="AI440" s="311"/>
      <c r="AJ440" s="311"/>
      <c r="AK440" s="311"/>
      <c r="AL440" s="311"/>
    </row>
    <row r="441">
      <c r="A441" s="311"/>
      <c r="B441" s="342">
        <v>425.0</v>
      </c>
      <c r="C441" s="343" t="s">
        <v>3013</v>
      </c>
      <c r="D441" s="344" t="s">
        <v>1073</v>
      </c>
      <c r="E441" s="343" t="s">
        <v>218</v>
      </c>
      <c r="F441" s="343" t="s">
        <v>351</v>
      </c>
      <c r="G441" s="343" t="s">
        <v>1072</v>
      </c>
      <c r="H441" s="343" t="s">
        <v>480</v>
      </c>
      <c r="I441" s="343">
        <v>0.01876</v>
      </c>
      <c r="J441" s="348">
        <v>0.060782399999999986</v>
      </c>
      <c r="K441" s="349">
        <v>1.0</v>
      </c>
      <c r="L441" s="370">
        <v>0.0</v>
      </c>
      <c r="M441" s="351">
        <v>1950000.0</v>
      </c>
      <c r="N441" s="352"/>
      <c r="O441" s="352"/>
      <c r="P441" s="352"/>
      <c r="Q441" s="353">
        <f t="shared" si="1"/>
        <v>1950000</v>
      </c>
      <c r="R441" s="354">
        <v>1950000.0</v>
      </c>
      <c r="S441" s="311"/>
      <c r="T441" s="355"/>
      <c r="U441" s="355"/>
      <c r="V441" s="355"/>
      <c r="W441" s="355"/>
      <c r="X441" s="355"/>
      <c r="Y441" s="355"/>
      <c r="Z441" s="355"/>
      <c r="AA441" s="355"/>
      <c r="AB441" s="355"/>
      <c r="AC441" s="355"/>
      <c r="AD441" s="311"/>
      <c r="AE441" s="311"/>
      <c r="AF441" s="311"/>
      <c r="AG441" s="311"/>
      <c r="AH441" s="311"/>
      <c r="AI441" s="311"/>
      <c r="AJ441" s="311"/>
      <c r="AK441" s="311"/>
      <c r="AL441" s="311"/>
    </row>
    <row r="442">
      <c r="A442" s="311"/>
      <c r="B442" s="356">
        <v>426.0</v>
      </c>
      <c r="C442" s="357" t="s">
        <v>3013</v>
      </c>
      <c r="D442" s="358" t="s">
        <v>2716</v>
      </c>
      <c r="E442" s="357" t="s">
        <v>346</v>
      </c>
      <c r="F442" s="357" t="s">
        <v>351</v>
      </c>
      <c r="G442" s="357" t="s">
        <v>2715</v>
      </c>
      <c r="H442" s="357" t="s">
        <v>753</v>
      </c>
      <c r="I442" s="357">
        <v>33.24</v>
      </c>
      <c r="J442" s="360">
        <v>107.6976</v>
      </c>
      <c r="K442" s="361">
        <v>0.9941</v>
      </c>
      <c r="L442" s="362">
        <v>0.0</v>
      </c>
      <c r="M442" s="363">
        <v>2792792.0</v>
      </c>
      <c r="N442" s="364"/>
      <c r="O442" s="364"/>
      <c r="P442" s="364"/>
      <c r="Q442" s="365">
        <f t="shared" si="1"/>
        <v>2792792</v>
      </c>
      <c r="R442" s="366">
        <v>2792792.0</v>
      </c>
      <c r="S442" s="311"/>
      <c r="T442" s="367"/>
      <c r="U442" s="367"/>
      <c r="V442" s="367"/>
      <c r="W442" s="367"/>
      <c r="X442" s="367"/>
      <c r="Y442" s="367"/>
      <c r="Z442" s="367"/>
      <c r="AA442" s="367"/>
      <c r="AB442" s="367"/>
      <c r="AC442" s="367"/>
      <c r="AD442" s="311"/>
      <c r="AE442" s="311"/>
      <c r="AF442" s="311"/>
      <c r="AG442" s="311"/>
      <c r="AH442" s="311"/>
      <c r="AI442" s="311"/>
      <c r="AJ442" s="311"/>
      <c r="AK442" s="311"/>
      <c r="AL442" s="311"/>
    </row>
    <row r="443">
      <c r="A443" s="311"/>
      <c r="B443" s="342">
        <v>427.0</v>
      </c>
      <c r="C443" s="343" t="s">
        <v>3013</v>
      </c>
      <c r="D443" s="344" t="s">
        <v>1297</v>
      </c>
      <c r="E443" s="343" t="s">
        <v>87</v>
      </c>
      <c r="F443" s="343" t="s">
        <v>351</v>
      </c>
      <c r="G443" s="343" t="s">
        <v>1296</v>
      </c>
      <c r="H443" s="343" t="s">
        <v>1258</v>
      </c>
      <c r="I443" s="343">
        <v>1.09666</v>
      </c>
      <c r="J443" s="348">
        <v>3.5531783999999997</v>
      </c>
      <c r="K443" s="349">
        <v>1.0</v>
      </c>
      <c r="L443" s="370">
        <v>0.0</v>
      </c>
      <c r="M443" s="351">
        <v>1300000.0</v>
      </c>
      <c r="N443" s="352"/>
      <c r="O443" s="352"/>
      <c r="P443" s="352"/>
      <c r="Q443" s="353">
        <f t="shared" si="1"/>
        <v>1300000</v>
      </c>
      <c r="R443" s="354">
        <v>1300000.0</v>
      </c>
      <c r="S443" s="311"/>
      <c r="T443" s="355"/>
      <c r="U443" s="355"/>
      <c r="V443" s="355"/>
      <c r="W443" s="355"/>
      <c r="X443" s="355"/>
      <c r="Y443" s="355"/>
      <c r="Z443" s="355"/>
      <c r="AA443" s="355"/>
      <c r="AB443" s="355"/>
      <c r="AC443" s="355"/>
      <c r="AD443" s="311"/>
      <c r="AE443" s="311"/>
      <c r="AF443" s="311"/>
      <c r="AG443" s="311"/>
      <c r="AH443" s="311"/>
      <c r="AI443" s="311"/>
      <c r="AJ443" s="311"/>
      <c r="AK443" s="311"/>
      <c r="AL443" s="311"/>
    </row>
    <row r="444">
      <c r="A444" s="311"/>
      <c r="B444" s="356">
        <v>428.0</v>
      </c>
      <c r="C444" s="357" t="s">
        <v>3013</v>
      </c>
      <c r="D444" s="358" t="s">
        <v>1301</v>
      </c>
      <c r="E444" s="357" t="s">
        <v>346</v>
      </c>
      <c r="F444" s="357" t="s">
        <v>351</v>
      </c>
      <c r="G444" s="357" t="s">
        <v>1300</v>
      </c>
      <c r="H444" s="357" t="s">
        <v>753</v>
      </c>
      <c r="I444" s="357">
        <v>20.96</v>
      </c>
      <c r="J444" s="360">
        <v>67.9104</v>
      </c>
      <c r="K444" s="361">
        <v>1.0</v>
      </c>
      <c r="L444" s="362">
        <v>0.0</v>
      </c>
      <c r="M444" s="363">
        <v>2792792.0</v>
      </c>
      <c r="N444" s="364"/>
      <c r="O444" s="364"/>
      <c r="P444" s="364"/>
      <c r="Q444" s="365">
        <f t="shared" si="1"/>
        <v>2792792</v>
      </c>
      <c r="R444" s="366">
        <v>2792792.0</v>
      </c>
      <c r="S444" s="311"/>
      <c r="T444" s="367"/>
      <c r="U444" s="367"/>
      <c r="V444" s="367"/>
      <c r="W444" s="367"/>
      <c r="X444" s="367"/>
      <c r="Y444" s="367"/>
      <c r="Z444" s="367"/>
      <c r="AA444" s="367"/>
      <c r="AB444" s="367"/>
      <c r="AC444" s="367"/>
      <c r="AD444" s="311"/>
      <c r="AE444" s="311"/>
      <c r="AF444" s="311"/>
      <c r="AG444" s="311"/>
      <c r="AH444" s="311"/>
      <c r="AI444" s="311"/>
      <c r="AJ444" s="311"/>
      <c r="AK444" s="311"/>
      <c r="AL444" s="311"/>
    </row>
    <row r="445">
      <c r="A445" s="311"/>
      <c r="B445" s="342">
        <v>429.0</v>
      </c>
      <c r="C445" s="343" t="s">
        <v>3013</v>
      </c>
      <c r="D445" s="344" t="s">
        <v>274</v>
      </c>
      <c r="E445" s="343" t="s">
        <v>141</v>
      </c>
      <c r="F445" s="343" t="s">
        <v>351</v>
      </c>
      <c r="G445" s="343" t="s">
        <v>273</v>
      </c>
      <c r="H445" s="343" t="s">
        <v>461</v>
      </c>
      <c r="I445" s="343">
        <v>10.31</v>
      </c>
      <c r="J445" s="348">
        <v>33.4044</v>
      </c>
      <c r="K445" s="349">
        <v>1.0</v>
      </c>
      <c r="L445" s="370">
        <v>0.0</v>
      </c>
      <c r="M445" s="351">
        <v>2319819.0</v>
      </c>
      <c r="N445" s="352"/>
      <c r="O445" s="352"/>
      <c r="P445" s="352"/>
      <c r="Q445" s="353">
        <f t="shared" si="1"/>
        <v>2319819</v>
      </c>
      <c r="R445" s="354">
        <v>2319819.0</v>
      </c>
      <c r="S445" s="311"/>
      <c r="T445" s="355"/>
      <c r="U445" s="355"/>
      <c r="V445" s="355"/>
      <c r="W445" s="355"/>
      <c r="X445" s="355"/>
      <c r="Y445" s="355"/>
      <c r="Z445" s="355"/>
      <c r="AA445" s="355"/>
      <c r="AB445" s="355"/>
      <c r="AC445" s="355"/>
      <c r="AD445" s="311"/>
      <c r="AE445" s="311"/>
      <c r="AF445" s="311"/>
      <c r="AG445" s="311"/>
      <c r="AH445" s="311"/>
      <c r="AI445" s="311"/>
      <c r="AJ445" s="311"/>
      <c r="AK445" s="311"/>
      <c r="AL445" s="311"/>
    </row>
    <row r="446">
      <c r="A446" s="311"/>
      <c r="B446" s="356">
        <v>430.0</v>
      </c>
      <c r="C446" s="357" t="s">
        <v>3013</v>
      </c>
      <c r="D446" s="358" t="s">
        <v>279</v>
      </c>
      <c r="E446" s="357" t="s">
        <v>218</v>
      </c>
      <c r="F446" s="357" t="s">
        <v>351</v>
      </c>
      <c r="G446" s="357" t="s">
        <v>278</v>
      </c>
      <c r="H446" s="357" t="s">
        <v>480</v>
      </c>
      <c r="I446" s="357">
        <v>3.68546</v>
      </c>
      <c r="J446" s="360">
        <v>11.9408904</v>
      </c>
      <c r="K446" s="361">
        <v>1.0</v>
      </c>
      <c r="L446" s="362">
        <v>0.0</v>
      </c>
      <c r="M446" s="363">
        <v>1950000.0</v>
      </c>
      <c r="N446" s="364"/>
      <c r="O446" s="364"/>
      <c r="P446" s="364"/>
      <c r="Q446" s="365">
        <f t="shared" si="1"/>
        <v>1950000</v>
      </c>
      <c r="R446" s="366">
        <v>1950000.0</v>
      </c>
      <c r="S446" s="311"/>
      <c r="T446" s="367"/>
      <c r="U446" s="367"/>
      <c r="V446" s="367"/>
      <c r="W446" s="367"/>
      <c r="X446" s="367"/>
      <c r="Y446" s="367"/>
      <c r="Z446" s="367"/>
      <c r="AA446" s="367"/>
      <c r="AB446" s="367"/>
      <c r="AC446" s="367"/>
      <c r="AD446" s="311"/>
      <c r="AE446" s="311"/>
      <c r="AF446" s="311"/>
      <c r="AG446" s="311"/>
      <c r="AH446" s="311"/>
      <c r="AI446" s="311"/>
      <c r="AJ446" s="311"/>
      <c r="AK446" s="311"/>
      <c r="AL446" s="311"/>
    </row>
    <row r="447">
      <c r="A447" s="311"/>
      <c r="B447" s="342">
        <v>431.0</v>
      </c>
      <c r="C447" s="343" t="s">
        <v>3013</v>
      </c>
      <c r="D447" s="344" t="s">
        <v>1614</v>
      </c>
      <c r="E447" s="343" t="s">
        <v>346</v>
      </c>
      <c r="F447" s="343" t="s">
        <v>351</v>
      </c>
      <c r="G447" s="343" t="s">
        <v>1613</v>
      </c>
      <c r="H447" s="343" t="s">
        <v>753</v>
      </c>
      <c r="I447" s="343">
        <v>21.17</v>
      </c>
      <c r="J447" s="348">
        <v>68.59080000000002</v>
      </c>
      <c r="K447" s="349">
        <v>1.0</v>
      </c>
      <c r="L447" s="370">
        <v>0.0</v>
      </c>
      <c r="M447" s="351">
        <v>2792792.0</v>
      </c>
      <c r="N447" s="352"/>
      <c r="O447" s="352"/>
      <c r="P447" s="352"/>
      <c r="Q447" s="353">
        <f t="shared" si="1"/>
        <v>2792792</v>
      </c>
      <c r="R447" s="354">
        <v>2792792.0</v>
      </c>
      <c r="S447" s="311"/>
      <c r="T447" s="355"/>
      <c r="U447" s="355"/>
      <c r="V447" s="355"/>
      <c r="W447" s="355"/>
      <c r="X447" s="355"/>
      <c r="Y447" s="355"/>
      <c r="Z447" s="355"/>
      <c r="AA447" s="355"/>
      <c r="AB447" s="355"/>
      <c r="AC447" s="355"/>
      <c r="AD447" s="311"/>
      <c r="AE447" s="311"/>
      <c r="AF447" s="311"/>
      <c r="AG447" s="311"/>
      <c r="AH447" s="311"/>
      <c r="AI447" s="311"/>
      <c r="AJ447" s="311"/>
      <c r="AK447" s="311"/>
      <c r="AL447" s="311"/>
    </row>
    <row r="448">
      <c r="A448" s="311"/>
      <c r="B448" s="356">
        <v>432.0</v>
      </c>
      <c r="C448" s="357" t="s">
        <v>3013</v>
      </c>
      <c r="D448" s="358" t="s">
        <v>1618</v>
      </c>
      <c r="E448" s="357" t="s">
        <v>87</v>
      </c>
      <c r="F448" s="357" t="s">
        <v>351</v>
      </c>
      <c r="G448" s="357" t="s">
        <v>1617</v>
      </c>
      <c r="H448" s="357" t="s">
        <v>1258</v>
      </c>
      <c r="I448" s="357">
        <v>2.7</v>
      </c>
      <c r="J448" s="360">
        <v>8.748000000000001</v>
      </c>
      <c r="K448" s="361">
        <v>1.0</v>
      </c>
      <c r="L448" s="362">
        <v>0.0</v>
      </c>
      <c r="M448" s="363">
        <v>1300000.0</v>
      </c>
      <c r="N448" s="364"/>
      <c r="O448" s="364"/>
      <c r="P448" s="364"/>
      <c r="Q448" s="365">
        <f t="shared" si="1"/>
        <v>1300000</v>
      </c>
      <c r="R448" s="366">
        <v>1300000.0</v>
      </c>
      <c r="S448" s="311"/>
      <c r="T448" s="367"/>
      <c r="U448" s="367"/>
      <c r="V448" s="367"/>
      <c r="W448" s="367"/>
      <c r="X448" s="367"/>
      <c r="Y448" s="367"/>
      <c r="Z448" s="367"/>
      <c r="AA448" s="367"/>
      <c r="AB448" s="367"/>
      <c r="AC448" s="367"/>
      <c r="AD448" s="311"/>
      <c r="AE448" s="311"/>
      <c r="AF448" s="311"/>
      <c r="AG448" s="311"/>
      <c r="AH448" s="311"/>
      <c r="AI448" s="311"/>
      <c r="AJ448" s="311"/>
      <c r="AK448" s="311"/>
      <c r="AL448" s="311"/>
    </row>
    <row r="449">
      <c r="A449" s="311"/>
      <c r="B449" s="342">
        <v>433.0</v>
      </c>
      <c r="C449" s="343" t="s">
        <v>3013</v>
      </c>
      <c r="D449" s="344" t="s">
        <v>2844</v>
      </c>
      <c r="E449" s="343" t="s">
        <v>87</v>
      </c>
      <c r="F449" s="343" t="s">
        <v>351</v>
      </c>
      <c r="G449" s="343" t="s">
        <v>2843</v>
      </c>
      <c r="H449" s="343" t="s">
        <v>1258</v>
      </c>
      <c r="I449" s="343">
        <v>46.77</v>
      </c>
      <c r="J449" s="348">
        <v>151.5348</v>
      </c>
      <c r="K449" s="349">
        <v>1.0</v>
      </c>
      <c r="L449" s="370">
        <v>0.0</v>
      </c>
      <c r="M449" s="351">
        <v>1300000.0</v>
      </c>
      <c r="N449" s="352"/>
      <c r="O449" s="352"/>
      <c r="P449" s="352"/>
      <c r="Q449" s="353">
        <f t="shared" si="1"/>
        <v>1300000</v>
      </c>
      <c r="R449" s="354">
        <v>1300000.0</v>
      </c>
      <c r="S449" s="311"/>
      <c r="T449" s="355"/>
      <c r="U449" s="355"/>
      <c r="V449" s="355"/>
      <c r="W449" s="355"/>
      <c r="X449" s="355"/>
      <c r="Y449" s="355"/>
      <c r="Z449" s="355"/>
      <c r="AA449" s="355"/>
      <c r="AB449" s="355"/>
      <c r="AC449" s="355"/>
      <c r="AD449" s="311"/>
      <c r="AE449" s="311"/>
      <c r="AF449" s="311"/>
      <c r="AG449" s="311"/>
      <c r="AH449" s="311"/>
      <c r="AI449" s="311"/>
      <c r="AJ449" s="311"/>
      <c r="AK449" s="311"/>
      <c r="AL449" s="311"/>
    </row>
    <row r="450">
      <c r="A450" s="311"/>
      <c r="B450" s="356">
        <v>434.0</v>
      </c>
      <c r="C450" s="357" t="s">
        <v>3013</v>
      </c>
      <c r="D450" s="358" t="s">
        <v>1956</v>
      </c>
      <c r="E450" s="357" t="s">
        <v>346</v>
      </c>
      <c r="F450" s="357" t="s">
        <v>351</v>
      </c>
      <c r="G450" s="357" t="s">
        <v>1955</v>
      </c>
      <c r="H450" s="357" t="s">
        <v>753</v>
      </c>
      <c r="I450" s="357">
        <v>32.96</v>
      </c>
      <c r="J450" s="360">
        <v>106.7904</v>
      </c>
      <c r="K450" s="361">
        <v>0.9961</v>
      </c>
      <c r="L450" s="362">
        <v>0.0</v>
      </c>
      <c r="M450" s="363">
        <v>2792792.0</v>
      </c>
      <c r="N450" s="364"/>
      <c r="O450" s="364"/>
      <c r="P450" s="364"/>
      <c r="Q450" s="365">
        <f t="shared" si="1"/>
        <v>2792792</v>
      </c>
      <c r="R450" s="366">
        <v>2792792.0</v>
      </c>
      <c r="S450" s="311"/>
      <c r="T450" s="367"/>
      <c r="U450" s="367"/>
      <c r="V450" s="367"/>
      <c r="W450" s="367"/>
      <c r="X450" s="367"/>
      <c r="Y450" s="367"/>
      <c r="Z450" s="367"/>
      <c r="AA450" s="367"/>
      <c r="AB450" s="367"/>
      <c r="AC450" s="367"/>
      <c r="AD450" s="311"/>
      <c r="AE450" s="311"/>
      <c r="AF450" s="311"/>
      <c r="AG450" s="311"/>
      <c r="AH450" s="311"/>
      <c r="AI450" s="311"/>
      <c r="AJ450" s="311"/>
      <c r="AK450" s="311"/>
      <c r="AL450" s="311"/>
    </row>
    <row r="451">
      <c r="A451" s="311"/>
      <c r="B451" s="342">
        <v>435.0</v>
      </c>
      <c r="C451" s="343" t="s">
        <v>3013</v>
      </c>
      <c r="D451" s="344" t="s">
        <v>712</v>
      </c>
      <c r="E451" s="343" t="s">
        <v>126</v>
      </c>
      <c r="F451" s="343" t="s">
        <v>351</v>
      </c>
      <c r="G451" s="343" t="s">
        <v>711</v>
      </c>
      <c r="H451" s="343" t="s">
        <v>461</v>
      </c>
      <c r="I451" s="343">
        <v>4.359999999999999</v>
      </c>
      <c r="J451" s="348">
        <v>14.126399999999999</v>
      </c>
      <c r="K451" s="349">
        <v>1.0</v>
      </c>
      <c r="L451" s="370">
        <v>0.0</v>
      </c>
      <c r="M451" s="351">
        <v>2319819.0</v>
      </c>
      <c r="N451" s="352"/>
      <c r="O451" s="352"/>
      <c r="P451" s="352"/>
      <c r="Q451" s="353">
        <f t="shared" si="1"/>
        <v>2319819</v>
      </c>
      <c r="R451" s="354">
        <v>2319819.0</v>
      </c>
      <c r="S451" s="311"/>
      <c r="T451" s="355"/>
      <c r="U451" s="355"/>
      <c r="V451" s="355"/>
      <c r="W451" s="355"/>
      <c r="X451" s="355"/>
      <c r="Y451" s="355"/>
      <c r="Z451" s="355"/>
      <c r="AA451" s="355"/>
      <c r="AB451" s="355"/>
      <c r="AC451" s="355"/>
      <c r="AD451" s="311"/>
      <c r="AE451" s="311"/>
      <c r="AF451" s="311"/>
      <c r="AG451" s="311"/>
      <c r="AH451" s="311"/>
      <c r="AI451" s="311"/>
      <c r="AJ451" s="311"/>
      <c r="AK451" s="311"/>
      <c r="AL451" s="311"/>
    </row>
    <row r="452">
      <c r="A452" s="311"/>
      <c r="B452" s="356">
        <v>436.0</v>
      </c>
      <c r="C452" s="357" t="s">
        <v>3013</v>
      </c>
      <c r="D452" s="358" t="s">
        <v>716</v>
      </c>
      <c r="E452" s="357" t="s">
        <v>141</v>
      </c>
      <c r="F452" s="357" t="s">
        <v>351</v>
      </c>
      <c r="G452" s="357" t="s">
        <v>715</v>
      </c>
      <c r="H452" s="357" t="s">
        <v>480</v>
      </c>
      <c r="I452" s="357">
        <v>7.03</v>
      </c>
      <c r="J452" s="360">
        <v>22.7772</v>
      </c>
      <c r="K452" s="361">
        <v>1.0</v>
      </c>
      <c r="L452" s="362">
        <v>0.0</v>
      </c>
      <c r="M452" s="363">
        <v>2319819.0</v>
      </c>
      <c r="N452" s="364"/>
      <c r="O452" s="364"/>
      <c r="P452" s="364"/>
      <c r="Q452" s="365">
        <f t="shared" si="1"/>
        <v>2319819</v>
      </c>
      <c r="R452" s="366">
        <v>2319819.0</v>
      </c>
      <c r="S452" s="311"/>
      <c r="T452" s="367"/>
      <c r="U452" s="367"/>
      <c r="V452" s="367"/>
      <c r="W452" s="367"/>
      <c r="X452" s="367"/>
      <c r="Y452" s="367"/>
      <c r="Z452" s="367"/>
      <c r="AA452" s="367"/>
      <c r="AB452" s="367"/>
      <c r="AC452" s="367"/>
      <c r="AD452" s="311"/>
      <c r="AE452" s="311"/>
      <c r="AF452" s="311"/>
      <c r="AG452" s="311"/>
      <c r="AH452" s="311"/>
      <c r="AI452" s="311"/>
      <c r="AJ452" s="311"/>
      <c r="AK452" s="311"/>
      <c r="AL452" s="311"/>
    </row>
    <row r="453">
      <c r="A453" s="311"/>
      <c r="B453" s="342">
        <v>437.0</v>
      </c>
      <c r="C453" s="343" t="s">
        <v>3013</v>
      </c>
      <c r="D453" s="344" t="s">
        <v>225</v>
      </c>
      <c r="E453" s="343" t="s">
        <v>87</v>
      </c>
      <c r="F453" s="343" t="s">
        <v>351</v>
      </c>
      <c r="G453" s="343" t="s">
        <v>224</v>
      </c>
      <c r="H453" s="343" t="s">
        <v>1258</v>
      </c>
      <c r="I453" s="343">
        <v>0.01195</v>
      </c>
      <c r="J453" s="348">
        <v>0.038718</v>
      </c>
      <c r="K453" s="349">
        <v>1.0</v>
      </c>
      <c r="L453" s="370">
        <v>0.0</v>
      </c>
      <c r="M453" s="351">
        <v>1300000.0</v>
      </c>
      <c r="N453" s="352"/>
      <c r="O453" s="352"/>
      <c r="P453" s="352"/>
      <c r="Q453" s="353">
        <f t="shared" si="1"/>
        <v>1300000</v>
      </c>
      <c r="R453" s="354">
        <v>1300000.0</v>
      </c>
      <c r="S453" s="311"/>
      <c r="T453" s="355"/>
      <c r="U453" s="355"/>
      <c r="V453" s="355"/>
      <c r="W453" s="355"/>
      <c r="X453" s="355"/>
      <c r="Y453" s="355"/>
      <c r="Z453" s="355"/>
      <c r="AA453" s="355"/>
      <c r="AB453" s="355"/>
      <c r="AC453" s="355"/>
      <c r="AD453" s="311"/>
      <c r="AE453" s="311"/>
      <c r="AF453" s="311"/>
      <c r="AG453" s="311"/>
      <c r="AH453" s="311"/>
      <c r="AI453" s="311"/>
      <c r="AJ453" s="311"/>
      <c r="AK453" s="311"/>
      <c r="AL453" s="311"/>
    </row>
    <row r="454">
      <c r="A454" s="311"/>
      <c r="B454" s="356">
        <v>438.0</v>
      </c>
      <c r="C454" s="357" t="s">
        <v>3013</v>
      </c>
      <c r="D454" s="358" t="s">
        <v>2719</v>
      </c>
      <c r="E454" s="357" t="s">
        <v>92</v>
      </c>
      <c r="F454" s="357" t="s">
        <v>351</v>
      </c>
      <c r="G454" s="357" t="s">
        <v>2718</v>
      </c>
      <c r="H454" s="357" t="s">
        <v>461</v>
      </c>
      <c r="I454" s="357">
        <v>1.88061</v>
      </c>
      <c r="J454" s="360">
        <v>6.0931764</v>
      </c>
      <c r="K454" s="361">
        <v>1.0</v>
      </c>
      <c r="L454" s="362">
        <v>0.0</v>
      </c>
      <c r="M454" s="363">
        <v>2319819.0</v>
      </c>
      <c r="N454" s="364"/>
      <c r="O454" s="364"/>
      <c r="P454" s="364"/>
      <c r="Q454" s="365">
        <f t="shared" si="1"/>
        <v>2319819</v>
      </c>
      <c r="R454" s="366">
        <v>2319819.0</v>
      </c>
      <c r="S454" s="311"/>
      <c r="T454" s="367"/>
      <c r="U454" s="367"/>
      <c r="V454" s="367"/>
      <c r="W454" s="367"/>
      <c r="X454" s="367"/>
      <c r="Y454" s="367"/>
      <c r="Z454" s="367"/>
      <c r="AA454" s="367"/>
      <c r="AB454" s="367"/>
      <c r="AC454" s="367"/>
      <c r="AD454" s="311"/>
      <c r="AE454" s="311"/>
      <c r="AF454" s="311"/>
      <c r="AG454" s="311"/>
      <c r="AH454" s="311"/>
      <c r="AI454" s="311"/>
      <c r="AJ454" s="311"/>
      <c r="AK454" s="311"/>
      <c r="AL454" s="311"/>
    </row>
    <row r="455">
      <c r="A455" s="311"/>
      <c r="B455" s="342">
        <v>439.0</v>
      </c>
      <c r="C455" s="343" t="s">
        <v>3013</v>
      </c>
      <c r="D455" s="344" t="s">
        <v>839</v>
      </c>
      <c r="E455" s="343" t="s">
        <v>87</v>
      </c>
      <c r="F455" s="343" t="s">
        <v>351</v>
      </c>
      <c r="G455" s="343" t="s">
        <v>838</v>
      </c>
      <c r="H455" s="343" t="s">
        <v>1258</v>
      </c>
      <c r="I455" s="343">
        <v>38.64</v>
      </c>
      <c r="J455" s="348">
        <v>125.1936</v>
      </c>
      <c r="K455" s="349">
        <v>1.0</v>
      </c>
      <c r="L455" s="370">
        <v>0.0</v>
      </c>
      <c r="M455" s="351">
        <v>1300000.0</v>
      </c>
      <c r="N455" s="352"/>
      <c r="O455" s="352"/>
      <c r="P455" s="352"/>
      <c r="Q455" s="353">
        <f t="shared" si="1"/>
        <v>1300000</v>
      </c>
      <c r="R455" s="354">
        <v>1300000.0</v>
      </c>
      <c r="S455" s="311"/>
      <c r="T455" s="355"/>
      <c r="U455" s="355"/>
      <c r="V455" s="355"/>
      <c r="W455" s="355"/>
      <c r="X455" s="355"/>
      <c r="Y455" s="355"/>
      <c r="Z455" s="355"/>
      <c r="AA455" s="355"/>
      <c r="AB455" s="355"/>
      <c r="AC455" s="355"/>
      <c r="AD455" s="311"/>
      <c r="AE455" s="311"/>
      <c r="AF455" s="311"/>
      <c r="AG455" s="311"/>
      <c r="AH455" s="311"/>
      <c r="AI455" s="311"/>
      <c r="AJ455" s="311"/>
      <c r="AK455" s="311"/>
      <c r="AL455" s="311"/>
    </row>
    <row r="456">
      <c r="A456" s="311"/>
      <c r="B456" s="356">
        <v>440.0</v>
      </c>
      <c r="C456" s="357" t="s">
        <v>3018</v>
      </c>
      <c r="D456" s="358" t="s">
        <v>843</v>
      </c>
      <c r="E456" s="357" t="s">
        <v>164</v>
      </c>
      <c r="F456" s="357" t="s">
        <v>351</v>
      </c>
      <c r="G456" s="357" t="s">
        <v>842</v>
      </c>
      <c r="H456" s="357" t="s">
        <v>575</v>
      </c>
      <c r="I456" s="357">
        <v>96.38</v>
      </c>
      <c r="J456" s="360">
        <v>312.2712</v>
      </c>
      <c r="K456" s="361">
        <v>1.0</v>
      </c>
      <c r="L456" s="362">
        <v>0.0</v>
      </c>
      <c r="M456" s="363">
        <v>3671171.0</v>
      </c>
      <c r="N456" s="364"/>
      <c r="O456" s="364"/>
      <c r="P456" s="364"/>
      <c r="Q456" s="365">
        <f t="shared" si="1"/>
        <v>3671171</v>
      </c>
      <c r="R456" s="366">
        <v>3671171.0</v>
      </c>
      <c r="S456" s="311"/>
      <c r="T456" s="367"/>
      <c r="U456" s="367"/>
      <c r="V456" s="367"/>
      <c r="W456" s="367"/>
      <c r="X456" s="367"/>
      <c r="Y456" s="367"/>
      <c r="Z456" s="367"/>
      <c r="AA456" s="367"/>
      <c r="AB456" s="367"/>
      <c r="AC456" s="367"/>
      <c r="AD456" s="311"/>
      <c r="AE456" s="311"/>
      <c r="AF456" s="311"/>
      <c r="AG456" s="311"/>
      <c r="AH456" s="311"/>
      <c r="AI456" s="311"/>
      <c r="AJ456" s="311"/>
      <c r="AK456" s="311"/>
      <c r="AL456" s="311"/>
    </row>
    <row r="457">
      <c r="A457" s="311"/>
      <c r="B457" s="342">
        <v>441.0</v>
      </c>
      <c r="C457" s="343" t="s">
        <v>3018</v>
      </c>
      <c r="D457" s="344" t="s">
        <v>1524</v>
      </c>
      <c r="E457" s="343" t="s">
        <v>346</v>
      </c>
      <c r="F457" s="343" t="s">
        <v>351</v>
      </c>
      <c r="G457" s="343" t="s">
        <v>1523</v>
      </c>
      <c r="H457" s="343" t="s">
        <v>753</v>
      </c>
      <c r="I457" s="343">
        <v>13.19</v>
      </c>
      <c r="J457" s="348">
        <v>42.7356</v>
      </c>
      <c r="K457" s="349">
        <v>0.9989</v>
      </c>
      <c r="L457" s="370">
        <v>0.0</v>
      </c>
      <c r="M457" s="351">
        <v>2792792.0</v>
      </c>
      <c r="N457" s="352"/>
      <c r="O457" s="352"/>
      <c r="P457" s="352"/>
      <c r="Q457" s="353">
        <f t="shared" si="1"/>
        <v>2792792</v>
      </c>
      <c r="R457" s="354">
        <v>2792792.0</v>
      </c>
      <c r="S457" s="311"/>
      <c r="T457" s="355"/>
      <c r="U457" s="355"/>
      <c r="V457" s="355"/>
      <c r="W457" s="355"/>
      <c r="X457" s="355"/>
      <c r="Y457" s="355"/>
      <c r="Z457" s="355"/>
      <c r="AA457" s="355"/>
      <c r="AB457" s="355"/>
      <c r="AC457" s="355"/>
      <c r="AD457" s="311"/>
      <c r="AE457" s="311"/>
      <c r="AF457" s="311"/>
      <c r="AG457" s="311"/>
      <c r="AH457" s="311"/>
      <c r="AI457" s="311"/>
      <c r="AJ457" s="311"/>
      <c r="AK457" s="311"/>
      <c r="AL457" s="311"/>
    </row>
    <row r="458">
      <c r="A458" s="311"/>
      <c r="B458" s="356">
        <v>442.0</v>
      </c>
      <c r="C458" s="357" t="s">
        <v>3018</v>
      </c>
      <c r="D458" s="358" t="s">
        <v>653</v>
      </c>
      <c r="E458" s="357" t="s">
        <v>126</v>
      </c>
      <c r="F458" s="357" t="s">
        <v>351</v>
      </c>
      <c r="G458" s="357" t="s">
        <v>652</v>
      </c>
      <c r="H458" s="357" t="s">
        <v>461</v>
      </c>
      <c r="I458" s="357">
        <v>0.77288</v>
      </c>
      <c r="J458" s="360">
        <v>2.5041312000000002</v>
      </c>
      <c r="K458" s="361">
        <v>1.0</v>
      </c>
      <c r="L458" s="362">
        <v>0.0</v>
      </c>
      <c r="M458" s="363">
        <v>2319819.0</v>
      </c>
      <c r="N458" s="364"/>
      <c r="O458" s="364"/>
      <c r="P458" s="364"/>
      <c r="Q458" s="365">
        <f t="shared" si="1"/>
        <v>2319819</v>
      </c>
      <c r="R458" s="366">
        <v>2319819.0</v>
      </c>
      <c r="S458" s="311"/>
      <c r="T458" s="367"/>
      <c r="U458" s="367"/>
      <c r="V458" s="367"/>
      <c r="W458" s="367"/>
      <c r="X458" s="367"/>
      <c r="Y458" s="367"/>
      <c r="Z458" s="367"/>
      <c r="AA458" s="367"/>
      <c r="AB458" s="367"/>
      <c r="AC458" s="367"/>
      <c r="AD458" s="311"/>
      <c r="AE458" s="311"/>
      <c r="AF458" s="311"/>
      <c r="AG458" s="311"/>
      <c r="AH458" s="311"/>
      <c r="AI458" s="311"/>
      <c r="AJ458" s="311"/>
      <c r="AK458" s="311"/>
      <c r="AL458" s="311"/>
    </row>
    <row r="459">
      <c r="A459" s="311"/>
      <c r="B459" s="342">
        <v>443.0</v>
      </c>
      <c r="C459" s="343" t="s">
        <v>3018</v>
      </c>
      <c r="D459" s="344" t="s">
        <v>656</v>
      </c>
      <c r="E459" s="343" t="s">
        <v>141</v>
      </c>
      <c r="F459" s="343" t="s">
        <v>351</v>
      </c>
      <c r="G459" s="343" t="s">
        <v>655</v>
      </c>
      <c r="H459" s="343" t="s">
        <v>461</v>
      </c>
      <c r="I459" s="343">
        <v>5.54</v>
      </c>
      <c r="J459" s="348">
        <v>17.9496</v>
      </c>
      <c r="K459" s="349">
        <v>1.0</v>
      </c>
      <c r="L459" s="370">
        <v>0.0</v>
      </c>
      <c r="M459" s="351">
        <v>2319819.0</v>
      </c>
      <c r="N459" s="352"/>
      <c r="O459" s="352"/>
      <c r="P459" s="352"/>
      <c r="Q459" s="353">
        <f t="shared" si="1"/>
        <v>2319819</v>
      </c>
      <c r="R459" s="354">
        <v>2319819.0</v>
      </c>
      <c r="S459" s="311"/>
      <c r="T459" s="355"/>
      <c r="U459" s="355"/>
      <c r="V459" s="355"/>
      <c r="W459" s="355"/>
      <c r="X459" s="355"/>
      <c r="Y459" s="355"/>
      <c r="Z459" s="355"/>
      <c r="AA459" s="355"/>
      <c r="AB459" s="355"/>
      <c r="AC459" s="355"/>
      <c r="AD459" s="311"/>
      <c r="AE459" s="311"/>
      <c r="AF459" s="311"/>
      <c r="AG459" s="311"/>
      <c r="AH459" s="311"/>
      <c r="AI459" s="311"/>
      <c r="AJ459" s="311"/>
      <c r="AK459" s="311"/>
      <c r="AL459" s="311"/>
    </row>
    <row r="460">
      <c r="A460" s="311"/>
      <c r="B460" s="356">
        <v>444.0</v>
      </c>
      <c r="C460" s="357" t="s">
        <v>3018</v>
      </c>
      <c r="D460" s="358" t="s">
        <v>593</v>
      </c>
      <c r="E460" s="357" t="s">
        <v>218</v>
      </c>
      <c r="F460" s="357" t="s">
        <v>351</v>
      </c>
      <c r="G460" s="357" t="s">
        <v>592</v>
      </c>
      <c r="H460" s="357" t="s">
        <v>480</v>
      </c>
      <c r="I460" s="357">
        <v>0.02094</v>
      </c>
      <c r="J460" s="360">
        <v>0.0678456</v>
      </c>
      <c r="K460" s="361">
        <v>1.0</v>
      </c>
      <c r="L460" s="362">
        <v>0.0</v>
      </c>
      <c r="M460" s="363">
        <v>1950000.0</v>
      </c>
      <c r="N460" s="364"/>
      <c r="O460" s="364"/>
      <c r="P460" s="364"/>
      <c r="Q460" s="365">
        <f t="shared" si="1"/>
        <v>1950000</v>
      </c>
      <c r="R460" s="366">
        <v>1950000.0</v>
      </c>
      <c r="S460" s="311"/>
      <c r="T460" s="367"/>
      <c r="U460" s="367"/>
      <c r="V460" s="367"/>
      <c r="W460" s="367"/>
      <c r="X460" s="367"/>
      <c r="Y460" s="367"/>
      <c r="Z460" s="367"/>
      <c r="AA460" s="367"/>
      <c r="AB460" s="367"/>
      <c r="AC460" s="367"/>
      <c r="AD460" s="311"/>
      <c r="AE460" s="311"/>
      <c r="AF460" s="311"/>
      <c r="AG460" s="311"/>
      <c r="AH460" s="311"/>
      <c r="AI460" s="311"/>
      <c r="AJ460" s="311"/>
      <c r="AK460" s="311"/>
      <c r="AL460" s="311"/>
    </row>
    <row r="461">
      <c r="A461" s="311"/>
      <c r="B461" s="342">
        <v>445.0</v>
      </c>
      <c r="C461" s="343" t="s">
        <v>3018</v>
      </c>
      <c r="D461" s="344" t="s">
        <v>597</v>
      </c>
      <c r="E461" s="343" t="s">
        <v>141</v>
      </c>
      <c r="F461" s="343" t="s">
        <v>351</v>
      </c>
      <c r="G461" s="343" t="s">
        <v>596</v>
      </c>
      <c r="H461" s="343" t="s">
        <v>461</v>
      </c>
      <c r="I461" s="343">
        <v>1.2847</v>
      </c>
      <c r="J461" s="348">
        <v>4.162428</v>
      </c>
      <c r="K461" s="349">
        <v>1.0</v>
      </c>
      <c r="L461" s="370">
        <v>0.0</v>
      </c>
      <c r="M461" s="351">
        <v>2319819.0</v>
      </c>
      <c r="N461" s="352"/>
      <c r="O461" s="352"/>
      <c r="P461" s="352"/>
      <c r="Q461" s="353">
        <f t="shared" si="1"/>
        <v>2319819</v>
      </c>
      <c r="R461" s="354">
        <v>2319819.0</v>
      </c>
      <c r="S461" s="311"/>
      <c r="T461" s="355"/>
      <c r="U461" s="355"/>
      <c r="V461" s="355"/>
      <c r="W461" s="355"/>
      <c r="X461" s="355"/>
      <c r="Y461" s="355"/>
      <c r="Z461" s="355"/>
      <c r="AA461" s="355"/>
      <c r="AB461" s="355"/>
      <c r="AC461" s="355"/>
      <c r="AD461" s="311"/>
      <c r="AE461" s="311"/>
      <c r="AF461" s="311"/>
      <c r="AG461" s="311"/>
      <c r="AH461" s="311"/>
      <c r="AI461" s="311"/>
      <c r="AJ461" s="311"/>
      <c r="AK461" s="311"/>
      <c r="AL461" s="311"/>
    </row>
    <row r="462">
      <c r="A462" s="311"/>
      <c r="B462" s="356">
        <v>446.0</v>
      </c>
      <c r="C462" s="357" t="s">
        <v>3018</v>
      </c>
      <c r="D462" s="358" t="s">
        <v>931</v>
      </c>
      <c r="E462" s="357" t="s">
        <v>346</v>
      </c>
      <c r="F462" s="357" t="s">
        <v>351</v>
      </c>
      <c r="G462" s="357" t="s">
        <v>930</v>
      </c>
      <c r="H462" s="357" t="s">
        <v>753</v>
      </c>
      <c r="I462" s="357">
        <v>17.87</v>
      </c>
      <c r="J462" s="360">
        <v>57.8988</v>
      </c>
      <c r="K462" s="361">
        <v>1.0</v>
      </c>
      <c r="L462" s="362">
        <v>0.0</v>
      </c>
      <c r="M462" s="363">
        <v>2792792.0</v>
      </c>
      <c r="N462" s="364"/>
      <c r="O462" s="364"/>
      <c r="P462" s="364"/>
      <c r="Q462" s="365">
        <f t="shared" si="1"/>
        <v>2792792</v>
      </c>
      <c r="R462" s="366">
        <v>2792792.0</v>
      </c>
      <c r="S462" s="311"/>
      <c r="T462" s="367"/>
      <c r="U462" s="367"/>
      <c r="V462" s="367"/>
      <c r="W462" s="367"/>
      <c r="X462" s="367"/>
      <c r="Y462" s="367"/>
      <c r="Z462" s="367"/>
      <c r="AA462" s="367"/>
      <c r="AB462" s="367"/>
      <c r="AC462" s="367"/>
      <c r="AD462" s="311"/>
      <c r="AE462" s="311"/>
      <c r="AF462" s="311"/>
      <c r="AG462" s="311"/>
      <c r="AH462" s="311"/>
      <c r="AI462" s="311"/>
      <c r="AJ462" s="311"/>
      <c r="AK462" s="311"/>
      <c r="AL462" s="311"/>
    </row>
    <row r="463">
      <c r="A463" s="311"/>
      <c r="B463" s="342">
        <v>447.0</v>
      </c>
      <c r="C463" s="343" t="s">
        <v>3022</v>
      </c>
      <c r="D463" s="344" t="s">
        <v>934</v>
      </c>
      <c r="E463" s="343" t="s">
        <v>164</v>
      </c>
      <c r="F463" s="343" t="s">
        <v>351</v>
      </c>
      <c r="G463" s="343" t="s">
        <v>933</v>
      </c>
      <c r="H463" s="343" t="s">
        <v>575</v>
      </c>
      <c r="I463" s="343">
        <v>69.78</v>
      </c>
      <c r="J463" s="348">
        <v>226.0872</v>
      </c>
      <c r="K463" s="349">
        <v>1.0</v>
      </c>
      <c r="L463" s="370">
        <v>0.0</v>
      </c>
      <c r="M463" s="351">
        <v>3671171.0</v>
      </c>
      <c r="N463" s="352"/>
      <c r="O463" s="352"/>
      <c r="P463" s="352"/>
      <c r="Q463" s="353">
        <f t="shared" si="1"/>
        <v>3671171</v>
      </c>
      <c r="R463" s="354">
        <v>3671171.0</v>
      </c>
      <c r="S463" s="311"/>
      <c r="T463" s="355"/>
      <c r="U463" s="355"/>
      <c r="V463" s="355"/>
      <c r="W463" s="355"/>
      <c r="X463" s="355"/>
      <c r="Y463" s="355"/>
      <c r="Z463" s="355"/>
      <c r="AA463" s="355"/>
      <c r="AB463" s="355"/>
      <c r="AC463" s="355"/>
      <c r="AD463" s="311"/>
      <c r="AE463" s="311"/>
      <c r="AF463" s="311"/>
      <c r="AG463" s="311"/>
      <c r="AH463" s="311"/>
      <c r="AI463" s="311"/>
      <c r="AJ463" s="311"/>
      <c r="AK463" s="311"/>
      <c r="AL463" s="311"/>
    </row>
    <row r="464">
      <c r="A464" s="311"/>
      <c r="B464" s="356">
        <v>448.0</v>
      </c>
      <c r="C464" s="357" t="s">
        <v>3022</v>
      </c>
      <c r="D464" s="358" t="s">
        <v>921</v>
      </c>
      <c r="E464" s="357" t="s">
        <v>346</v>
      </c>
      <c r="F464" s="357" t="s">
        <v>351</v>
      </c>
      <c r="G464" s="357" t="s">
        <v>920</v>
      </c>
      <c r="H464" s="357" t="s">
        <v>753</v>
      </c>
      <c r="I464" s="357">
        <v>63.0</v>
      </c>
      <c r="J464" s="360">
        <v>204.12</v>
      </c>
      <c r="K464" s="361">
        <v>1.0</v>
      </c>
      <c r="L464" s="362">
        <v>0.0</v>
      </c>
      <c r="M464" s="363">
        <v>2792792.0</v>
      </c>
      <c r="N464" s="364"/>
      <c r="O464" s="364"/>
      <c r="P464" s="364"/>
      <c r="Q464" s="365">
        <f t="shared" si="1"/>
        <v>2792792</v>
      </c>
      <c r="R464" s="366">
        <v>2792792.0</v>
      </c>
      <c r="S464" s="311"/>
      <c r="T464" s="367"/>
      <c r="U464" s="367"/>
      <c r="V464" s="367"/>
      <c r="W464" s="367"/>
      <c r="X464" s="367"/>
      <c r="Y464" s="367"/>
      <c r="Z464" s="367"/>
      <c r="AA464" s="367"/>
      <c r="AB464" s="367"/>
      <c r="AC464" s="367"/>
      <c r="AD464" s="311"/>
      <c r="AE464" s="311"/>
      <c r="AF464" s="311"/>
      <c r="AG464" s="311"/>
      <c r="AH464" s="311"/>
      <c r="AI464" s="311"/>
      <c r="AJ464" s="311"/>
      <c r="AK464" s="311"/>
      <c r="AL464" s="311"/>
    </row>
    <row r="465">
      <c r="A465" s="311"/>
      <c r="B465" s="342">
        <v>449.0</v>
      </c>
      <c r="C465" s="343" t="s">
        <v>3022</v>
      </c>
      <c r="D465" s="344" t="s">
        <v>1095</v>
      </c>
      <c r="E465" s="343" t="s">
        <v>346</v>
      </c>
      <c r="F465" s="343" t="s">
        <v>351</v>
      </c>
      <c r="G465" s="343" t="s">
        <v>1094</v>
      </c>
      <c r="H465" s="343" t="s">
        <v>753</v>
      </c>
      <c r="I465" s="343">
        <v>31.84</v>
      </c>
      <c r="J465" s="348">
        <v>103.1616</v>
      </c>
      <c r="K465" s="349">
        <v>1.0</v>
      </c>
      <c r="L465" s="370">
        <v>0.0</v>
      </c>
      <c r="M465" s="351">
        <v>2792792.0</v>
      </c>
      <c r="N465" s="352"/>
      <c r="O465" s="352"/>
      <c r="P465" s="352"/>
      <c r="Q465" s="353">
        <f t="shared" si="1"/>
        <v>2792792</v>
      </c>
      <c r="R465" s="354">
        <v>2792792.0</v>
      </c>
      <c r="S465" s="311"/>
      <c r="T465" s="355"/>
      <c r="U465" s="355"/>
      <c r="V465" s="355"/>
      <c r="W465" s="355"/>
      <c r="X465" s="355"/>
      <c r="Y465" s="355"/>
      <c r="Z465" s="355"/>
      <c r="AA465" s="355"/>
      <c r="AB465" s="355"/>
      <c r="AC465" s="355"/>
      <c r="AD465" s="311"/>
      <c r="AE465" s="311"/>
      <c r="AF465" s="311"/>
      <c r="AG465" s="311"/>
      <c r="AH465" s="311"/>
      <c r="AI465" s="311"/>
      <c r="AJ465" s="311"/>
      <c r="AK465" s="311"/>
      <c r="AL465" s="311"/>
    </row>
    <row r="466">
      <c r="A466" s="311"/>
      <c r="B466" s="356">
        <v>450.0</v>
      </c>
      <c r="C466" s="357" t="s">
        <v>3022</v>
      </c>
      <c r="D466" s="358" t="s">
        <v>1601</v>
      </c>
      <c r="E466" s="357" t="s">
        <v>346</v>
      </c>
      <c r="F466" s="357" t="s">
        <v>351</v>
      </c>
      <c r="G466" s="357" t="s">
        <v>1600</v>
      </c>
      <c r="H466" s="357" t="s">
        <v>753</v>
      </c>
      <c r="I466" s="357">
        <v>27.53</v>
      </c>
      <c r="J466" s="360">
        <v>89.1972</v>
      </c>
      <c r="K466" s="361">
        <v>1.0</v>
      </c>
      <c r="L466" s="362">
        <v>0.0</v>
      </c>
      <c r="M466" s="363">
        <v>2792792.0</v>
      </c>
      <c r="N466" s="364"/>
      <c r="O466" s="364"/>
      <c r="P466" s="364"/>
      <c r="Q466" s="365">
        <f t="shared" si="1"/>
        <v>2792792</v>
      </c>
      <c r="R466" s="366">
        <v>2792792.0</v>
      </c>
      <c r="S466" s="311"/>
      <c r="T466" s="367"/>
      <c r="U466" s="367"/>
      <c r="V466" s="367"/>
      <c r="W466" s="367"/>
      <c r="X466" s="367"/>
      <c r="Y466" s="367"/>
      <c r="Z466" s="367"/>
      <c r="AA466" s="367"/>
      <c r="AB466" s="367"/>
      <c r="AC466" s="367"/>
      <c r="AD466" s="311"/>
      <c r="AE466" s="311"/>
      <c r="AF466" s="311"/>
      <c r="AG466" s="311"/>
      <c r="AH466" s="311"/>
      <c r="AI466" s="311"/>
      <c r="AJ466" s="311"/>
      <c r="AK466" s="311"/>
      <c r="AL466" s="311"/>
    </row>
    <row r="467">
      <c r="A467" s="311"/>
      <c r="B467" s="342">
        <v>451.0</v>
      </c>
      <c r="C467" s="343" t="s">
        <v>3022</v>
      </c>
      <c r="D467" s="344" t="s">
        <v>1604</v>
      </c>
      <c r="E467" s="343" t="s">
        <v>87</v>
      </c>
      <c r="F467" s="343" t="s">
        <v>351</v>
      </c>
      <c r="G467" s="343" t="s">
        <v>1603</v>
      </c>
      <c r="H467" s="343" t="s">
        <v>1258</v>
      </c>
      <c r="I467" s="343">
        <v>1.20973</v>
      </c>
      <c r="J467" s="348">
        <v>3.9195252</v>
      </c>
      <c r="K467" s="349">
        <v>1.0</v>
      </c>
      <c r="L467" s="370">
        <v>0.0</v>
      </c>
      <c r="M467" s="351">
        <v>1300000.0</v>
      </c>
      <c r="N467" s="352"/>
      <c r="O467" s="352"/>
      <c r="P467" s="352"/>
      <c r="Q467" s="353">
        <f t="shared" si="1"/>
        <v>1300000</v>
      </c>
      <c r="R467" s="354">
        <v>1300000.0</v>
      </c>
      <c r="S467" s="311"/>
      <c r="T467" s="355"/>
      <c r="U467" s="355"/>
      <c r="V467" s="355"/>
      <c r="W467" s="355"/>
      <c r="X467" s="355"/>
      <c r="Y467" s="355"/>
      <c r="Z467" s="355"/>
      <c r="AA467" s="355"/>
      <c r="AB467" s="355"/>
      <c r="AC467" s="355"/>
      <c r="AD467" s="311"/>
      <c r="AE467" s="311"/>
      <c r="AF467" s="311"/>
      <c r="AG467" s="311"/>
      <c r="AH467" s="311"/>
      <c r="AI467" s="311"/>
      <c r="AJ467" s="311"/>
      <c r="AK467" s="311"/>
      <c r="AL467" s="311"/>
    </row>
    <row r="468">
      <c r="A468" s="311"/>
      <c r="B468" s="356">
        <v>452.0</v>
      </c>
      <c r="C468" s="357" t="s">
        <v>3022</v>
      </c>
      <c r="D468" s="358" t="s">
        <v>2853</v>
      </c>
      <c r="E468" s="357" t="s">
        <v>106</v>
      </c>
      <c r="F468" s="357" t="s">
        <v>351</v>
      </c>
      <c r="G468" s="357" t="s">
        <v>2852</v>
      </c>
      <c r="H468" s="357" t="s">
        <v>461</v>
      </c>
      <c r="I468" s="357">
        <v>5.11676</v>
      </c>
      <c r="J468" s="360">
        <v>16.578302400000002</v>
      </c>
      <c r="K468" s="361">
        <v>1.0</v>
      </c>
      <c r="L468" s="362">
        <v>0.0</v>
      </c>
      <c r="M468" s="363">
        <v>2319819.0</v>
      </c>
      <c r="N468" s="364"/>
      <c r="O468" s="364"/>
      <c r="P468" s="364"/>
      <c r="Q468" s="365">
        <f t="shared" si="1"/>
        <v>2319819</v>
      </c>
      <c r="R468" s="366">
        <v>2319819.0</v>
      </c>
      <c r="S468" s="311"/>
      <c r="T468" s="367"/>
      <c r="U468" s="367"/>
      <c r="V468" s="367"/>
      <c r="W468" s="367"/>
      <c r="X468" s="367"/>
      <c r="Y468" s="367"/>
      <c r="Z468" s="367"/>
      <c r="AA468" s="367"/>
      <c r="AB468" s="367"/>
      <c r="AC468" s="367"/>
      <c r="AD468" s="311"/>
      <c r="AE468" s="311"/>
      <c r="AF468" s="311"/>
      <c r="AG468" s="311"/>
      <c r="AH468" s="311"/>
      <c r="AI468" s="311"/>
      <c r="AJ468" s="311"/>
      <c r="AK468" s="311"/>
      <c r="AL468" s="311"/>
    </row>
    <row r="469">
      <c r="A469" s="311"/>
      <c r="B469" s="342">
        <v>453.0</v>
      </c>
      <c r="C469" s="343" t="s">
        <v>3022</v>
      </c>
      <c r="D469" s="344" t="s">
        <v>1598</v>
      </c>
      <c r="E469" s="343" t="s">
        <v>92</v>
      </c>
      <c r="F469" s="343" t="s">
        <v>351</v>
      </c>
      <c r="G469" s="343" t="s">
        <v>1597</v>
      </c>
      <c r="H469" s="343" t="s">
        <v>461</v>
      </c>
      <c r="I469" s="343">
        <v>38.43</v>
      </c>
      <c r="J469" s="348">
        <v>124.5132</v>
      </c>
      <c r="K469" s="349">
        <v>1.0</v>
      </c>
      <c r="L469" s="370">
        <v>0.0</v>
      </c>
      <c r="M469" s="351">
        <v>2319819.0</v>
      </c>
      <c r="N469" s="352"/>
      <c r="O469" s="352"/>
      <c r="P469" s="352"/>
      <c r="Q469" s="353">
        <f t="shared" si="1"/>
        <v>2319819</v>
      </c>
      <c r="R469" s="354">
        <v>2319819.0</v>
      </c>
      <c r="S469" s="311"/>
      <c r="T469" s="355"/>
      <c r="U469" s="355"/>
      <c r="V469" s="355"/>
      <c r="W469" s="355"/>
      <c r="X469" s="355"/>
      <c r="Y469" s="355"/>
      <c r="Z469" s="355"/>
      <c r="AA469" s="355"/>
      <c r="AB469" s="355"/>
      <c r="AC469" s="355"/>
      <c r="AD469" s="311"/>
      <c r="AE469" s="311"/>
      <c r="AF469" s="311"/>
      <c r="AG469" s="311"/>
      <c r="AH469" s="311"/>
      <c r="AI469" s="311"/>
      <c r="AJ469" s="311"/>
      <c r="AK469" s="311"/>
      <c r="AL469" s="311"/>
    </row>
    <row r="470">
      <c r="A470" s="311"/>
      <c r="B470" s="356">
        <v>454.0</v>
      </c>
      <c r="C470" s="357" t="s">
        <v>3022</v>
      </c>
      <c r="D470" s="358" t="s">
        <v>2856</v>
      </c>
      <c r="E470" s="357" t="s">
        <v>87</v>
      </c>
      <c r="F470" s="357" t="s">
        <v>351</v>
      </c>
      <c r="G470" s="357" t="s">
        <v>2855</v>
      </c>
      <c r="H470" s="357" t="s">
        <v>1258</v>
      </c>
      <c r="I470" s="357">
        <v>36.36</v>
      </c>
      <c r="J470" s="360">
        <v>117.8064</v>
      </c>
      <c r="K470" s="361">
        <v>1.0</v>
      </c>
      <c r="L470" s="362">
        <v>0.0</v>
      </c>
      <c r="M470" s="363">
        <v>1300000.0</v>
      </c>
      <c r="N470" s="364"/>
      <c r="O470" s="364"/>
      <c r="P470" s="364"/>
      <c r="Q470" s="365">
        <f t="shared" si="1"/>
        <v>1300000</v>
      </c>
      <c r="R470" s="366">
        <v>1300000.0</v>
      </c>
      <c r="S470" s="311"/>
      <c r="T470" s="367"/>
      <c r="U470" s="367"/>
      <c r="V470" s="367"/>
      <c r="W470" s="367"/>
      <c r="X470" s="367"/>
      <c r="Y470" s="367"/>
      <c r="Z470" s="367"/>
      <c r="AA470" s="367"/>
      <c r="AB470" s="367"/>
      <c r="AC470" s="367"/>
      <c r="AD470" s="311"/>
      <c r="AE470" s="311"/>
      <c r="AF470" s="311"/>
      <c r="AG470" s="311"/>
      <c r="AH470" s="311"/>
      <c r="AI470" s="311"/>
      <c r="AJ470" s="311"/>
      <c r="AK470" s="311"/>
      <c r="AL470" s="311"/>
    </row>
    <row r="471">
      <c r="A471" s="311"/>
      <c r="B471" s="342">
        <v>455.0</v>
      </c>
      <c r="C471" s="343" t="s">
        <v>3022</v>
      </c>
      <c r="D471" s="344" t="s">
        <v>2730</v>
      </c>
      <c r="E471" s="343" t="s">
        <v>116</v>
      </c>
      <c r="F471" s="343" t="s">
        <v>351</v>
      </c>
      <c r="G471" s="343" t="s">
        <v>2729</v>
      </c>
      <c r="H471" s="343" t="s">
        <v>461</v>
      </c>
      <c r="I471" s="343">
        <v>6.55</v>
      </c>
      <c r="J471" s="348">
        <v>21.222</v>
      </c>
      <c r="K471" s="349">
        <v>1.0</v>
      </c>
      <c r="L471" s="370">
        <v>0.0</v>
      </c>
      <c r="M471" s="351">
        <v>2319819.0</v>
      </c>
      <c r="N471" s="352"/>
      <c r="O471" s="352"/>
      <c r="P471" s="352"/>
      <c r="Q471" s="353">
        <f t="shared" si="1"/>
        <v>2319819</v>
      </c>
      <c r="R471" s="354">
        <v>2319819.0</v>
      </c>
      <c r="S471" s="311"/>
      <c r="T471" s="355"/>
      <c r="U471" s="355"/>
      <c r="V471" s="355"/>
      <c r="W471" s="355"/>
      <c r="X471" s="355"/>
      <c r="Y471" s="355"/>
      <c r="Z471" s="355"/>
      <c r="AA471" s="355"/>
      <c r="AB471" s="355"/>
      <c r="AC471" s="355"/>
      <c r="AD471" s="311"/>
      <c r="AE471" s="311"/>
      <c r="AF471" s="311"/>
      <c r="AG471" s="311"/>
      <c r="AH471" s="311"/>
      <c r="AI471" s="311"/>
      <c r="AJ471" s="311"/>
      <c r="AK471" s="311"/>
      <c r="AL471" s="311"/>
    </row>
    <row r="472">
      <c r="A472" s="311"/>
      <c r="B472" s="356">
        <v>456.0</v>
      </c>
      <c r="C472" s="357" t="s">
        <v>3022</v>
      </c>
      <c r="D472" s="358" t="s">
        <v>2734</v>
      </c>
      <c r="E472" s="357" t="s">
        <v>126</v>
      </c>
      <c r="F472" s="357" t="s">
        <v>351</v>
      </c>
      <c r="G472" s="357" t="s">
        <v>2733</v>
      </c>
      <c r="H472" s="357" t="s">
        <v>461</v>
      </c>
      <c r="I472" s="357">
        <v>35.48999999999999</v>
      </c>
      <c r="J472" s="360">
        <v>114.98759999999996</v>
      </c>
      <c r="K472" s="361">
        <v>1.0</v>
      </c>
      <c r="L472" s="362">
        <v>0.0</v>
      </c>
      <c r="M472" s="363">
        <v>2319819.0</v>
      </c>
      <c r="N472" s="364"/>
      <c r="O472" s="364"/>
      <c r="P472" s="364"/>
      <c r="Q472" s="365">
        <f t="shared" si="1"/>
        <v>2319819</v>
      </c>
      <c r="R472" s="366">
        <v>2319819.0</v>
      </c>
      <c r="S472" s="311"/>
      <c r="T472" s="367"/>
      <c r="U472" s="367"/>
      <c r="V472" s="367"/>
      <c r="W472" s="367"/>
      <c r="X472" s="367"/>
      <c r="Y472" s="367"/>
      <c r="Z472" s="367"/>
      <c r="AA472" s="367"/>
      <c r="AB472" s="367"/>
      <c r="AC472" s="367"/>
      <c r="AD472" s="311"/>
      <c r="AE472" s="311"/>
      <c r="AF472" s="311"/>
      <c r="AG472" s="311"/>
      <c r="AH472" s="311"/>
      <c r="AI472" s="311"/>
      <c r="AJ472" s="311"/>
      <c r="AK472" s="311"/>
      <c r="AL472" s="311"/>
    </row>
    <row r="473">
      <c r="A473" s="311"/>
      <c r="B473" s="342">
        <v>457.0</v>
      </c>
      <c r="C473" s="343" t="s">
        <v>3022</v>
      </c>
      <c r="D473" s="344" t="s">
        <v>1993</v>
      </c>
      <c r="E473" s="343" t="s">
        <v>346</v>
      </c>
      <c r="F473" s="343" t="s">
        <v>351</v>
      </c>
      <c r="G473" s="343" t="s">
        <v>1992</v>
      </c>
      <c r="H473" s="343" t="s">
        <v>753</v>
      </c>
      <c r="I473" s="343">
        <v>15.48</v>
      </c>
      <c r="J473" s="348">
        <v>50.1552</v>
      </c>
      <c r="K473" s="349">
        <v>0.995</v>
      </c>
      <c r="L473" s="370">
        <v>0.0</v>
      </c>
      <c r="M473" s="351">
        <v>2792792.0</v>
      </c>
      <c r="N473" s="352"/>
      <c r="O473" s="352"/>
      <c r="P473" s="352"/>
      <c r="Q473" s="353">
        <f t="shared" si="1"/>
        <v>2792792</v>
      </c>
      <c r="R473" s="354">
        <v>2792792.0</v>
      </c>
      <c r="S473" s="311"/>
      <c r="T473" s="355"/>
      <c r="U473" s="355"/>
      <c r="V473" s="355"/>
      <c r="W473" s="355"/>
      <c r="X473" s="355"/>
      <c r="Y473" s="355"/>
      <c r="Z473" s="355"/>
      <c r="AA473" s="355"/>
      <c r="AB473" s="355"/>
      <c r="AC473" s="355"/>
      <c r="AD473" s="311"/>
      <c r="AE473" s="311"/>
      <c r="AF473" s="311"/>
      <c r="AG473" s="311"/>
      <c r="AH473" s="311"/>
      <c r="AI473" s="311"/>
      <c r="AJ473" s="311"/>
      <c r="AK473" s="311"/>
      <c r="AL473" s="311"/>
    </row>
    <row r="474">
      <c r="A474" s="311"/>
      <c r="B474" s="356">
        <v>458.0</v>
      </c>
      <c r="C474" s="357" t="s">
        <v>3022</v>
      </c>
      <c r="D474" s="358" t="s">
        <v>1997</v>
      </c>
      <c r="E474" s="357" t="s">
        <v>87</v>
      </c>
      <c r="F474" s="357" t="s">
        <v>351</v>
      </c>
      <c r="G474" s="357" t="s">
        <v>1996</v>
      </c>
      <c r="H474" s="357" t="s">
        <v>1258</v>
      </c>
      <c r="I474" s="357">
        <v>1.40517</v>
      </c>
      <c r="J474" s="360">
        <v>4.5527508</v>
      </c>
      <c r="K474" s="361">
        <v>1.0</v>
      </c>
      <c r="L474" s="362">
        <v>0.0</v>
      </c>
      <c r="M474" s="363">
        <v>1300000.0</v>
      </c>
      <c r="N474" s="364"/>
      <c r="O474" s="364"/>
      <c r="P474" s="364"/>
      <c r="Q474" s="365">
        <f t="shared" si="1"/>
        <v>1300000</v>
      </c>
      <c r="R474" s="366">
        <v>1300000.0</v>
      </c>
      <c r="S474" s="311"/>
      <c r="T474" s="367"/>
      <c r="U474" s="367"/>
      <c r="V474" s="367"/>
      <c r="W474" s="367"/>
      <c r="X474" s="367"/>
      <c r="Y474" s="367"/>
      <c r="Z474" s="367"/>
      <c r="AA474" s="367"/>
      <c r="AB474" s="367"/>
      <c r="AC474" s="367"/>
      <c r="AD474" s="311"/>
      <c r="AE474" s="311"/>
      <c r="AF474" s="311"/>
      <c r="AG474" s="311"/>
      <c r="AH474" s="311"/>
      <c r="AI474" s="311"/>
      <c r="AJ474" s="311"/>
      <c r="AK474" s="311"/>
      <c r="AL474" s="311"/>
    </row>
    <row r="475">
      <c r="A475" s="311"/>
      <c r="B475" s="342">
        <v>459.0</v>
      </c>
      <c r="C475" s="343" t="s">
        <v>3022</v>
      </c>
      <c r="D475" s="344" t="s">
        <v>1826</v>
      </c>
      <c r="E475" s="343" t="s">
        <v>87</v>
      </c>
      <c r="F475" s="343" t="s">
        <v>351</v>
      </c>
      <c r="G475" s="343" t="s">
        <v>1825</v>
      </c>
      <c r="H475" s="343" t="s">
        <v>1258</v>
      </c>
      <c r="I475" s="343">
        <v>1.19193</v>
      </c>
      <c r="J475" s="348">
        <v>3.8618531999999997</v>
      </c>
      <c r="K475" s="349">
        <v>1.0</v>
      </c>
      <c r="L475" s="370">
        <v>0.0</v>
      </c>
      <c r="M475" s="351">
        <v>1300000.0</v>
      </c>
      <c r="N475" s="352"/>
      <c r="O475" s="352"/>
      <c r="P475" s="352"/>
      <c r="Q475" s="353">
        <f t="shared" si="1"/>
        <v>1300000</v>
      </c>
      <c r="R475" s="354">
        <v>1300000.0</v>
      </c>
      <c r="S475" s="311"/>
      <c r="T475" s="355"/>
      <c r="U475" s="355"/>
      <c r="V475" s="355"/>
      <c r="W475" s="355"/>
      <c r="X475" s="355"/>
      <c r="Y475" s="355"/>
      <c r="Z475" s="355"/>
      <c r="AA475" s="355"/>
      <c r="AB475" s="355"/>
      <c r="AC475" s="355"/>
      <c r="AD475" s="311"/>
      <c r="AE475" s="311"/>
      <c r="AF475" s="311"/>
      <c r="AG475" s="311"/>
      <c r="AH475" s="311"/>
      <c r="AI475" s="311"/>
      <c r="AJ475" s="311"/>
      <c r="AK475" s="311"/>
      <c r="AL475" s="311"/>
    </row>
    <row r="476">
      <c r="A476" s="311"/>
      <c r="B476" s="356">
        <v>460.0</v>
      </c>
      <c r="C476" s="357" t="s">
        <v>3022</v>
      </c>
      <c r="D476" s="358" t="s">
        <v>2054</v>
      </c>
      <c r="E476" s="357" t="s">
        <v>126</v>
      </c>
      <c r="F476" s="357" t="s">
        <v>351</v>
      </c>
      <c r="G476" s="357" t="s">
        <v>2053</v>
      </c>
      <c r="H476" s="357" t="s">
        <v>461</v>
      </c>
      <c r="I476" s="357">
        <v>6.25</v>
      </c>
      <c r="J476" s="360">
        <v>20.25</v>
      </c>
      <c r="K476" s="361">
        <v>1.0</v>
      </c>
      <c r="L476" s="362">
        <v>0.0</v>
      </c>
      <c r="M476" s="363">
        <v>2319819.0</v>
      </c>
      <c r="N476" s="364"/>
      <c r="O476" s="364"/>
      <c r="P476" s="364"/>
      <c r="Q476" s="365">
        <f t="shared" si="1"/>
        <v>2319819</v>
      </c>
      <c r="R476" s="366">
        <v>2319819.0</v>
      </c>
      <c r="S476" s="311"/>
      <c r="T476" s="367"/>
      <c r="U476" s="367"/>
      <c r="V476" s="367"/>
      <c r="W476" s="367"/>
      <c r="X476" s="367"/>
      <c r="Y476" s="367"/>
      <c r="Z476" s="367"/>
      <c r="AA476" s="367"/>
      <c r="AB476" s="367"/>
      <c r="AC476" s="367"/>
      <c r="AD476" s="311"/>
      <c r="AE476" s="311"/>
      <c r="AF476" s="311"/>
      <c r="AG476" s="311"/>
      <c r="AH476" s="311"/>
      <c r="AI476" s="311"/>
      <c r="AJ476" s="311"/>
      <c r="AK476" s="311"/>
      <c r="AL476" s="311"/>
    </row>
    <row r="477">
      <c r="A477" s="311"/>
      <c r="B477" s="342">
        <v>461.0</v>
      </c>
      <c r="C477" s="343" t="s">
        <v>3022</v>
      </c>
      <c r="D477" s="344" t="s">
        <v>2058</v>
      </c>
      <c r="E477" s="343" t="s">
        <v>87</v>
      </c>
      <c r="F477" s="343" t="s">
        <v>351</v>
      </c>
      <c r="G477" s="343" t="s">
        <v>2057</v>
      </c>
      <c r="H477" s="343" t="s">
        <v>1258</v>
      </c>
      <c r="I477" s="343">
        <v>39.64</v>
      </c>
      <c r="J477" s="348">
        <v>128.4336</v>
      </c>
      <c r="K477" s="349">
        <v>1.0</v>
      </c>
      <c r="L477" s="370">
        <v>0.0</v>
      </c>
      <c r="M477" s="351">
        <v>1300000.0</v>
      </c>
      <c r="N477" s="352"/>
      <c r="O477" s="352"/>
      <c r="P477" s="352"/>
      <c r="Q477" s="353">
        <f t="shared" si="1"/>
        <v>1300000</v>
      </c>
      <c r="R477" s="354">
        <v>1300000.0</v>
      </c>
      <c r="S477" s="311"/>
      <c r="T477" s="355"/>
      <c r="U477" s="355"/>
      <c r="V477" s="355"/>
      <c r="W477" s="355"/>
      <c r="X477" s="355"/>
      <c r="Y477" s="355"/>
      <c r="Z477" s="355"/>
      <c r="AA477" s="355"/>
      <c r="AB477" s="355"/>
      <c r="AC477" s="355"/>
      <c r="AD477" s="311"/>
      <c r="AE477" s="311"/>
      <c r="AF477" s="311"/>
      <c r="AG477" s="311"/>
      <c r="AH477" s="311"/>
      <c r="AI477" s="311"/>
      <c r="AJ477" s="311"/>
      <c r="AK477" s="311"/>
      <c r="AL477" s="311"/>
    </row>
    <row r="478">
      <c r="A478" s="311"/>
      <c r="B478" s="356">
        <v>462.0</v>
      </c>
      <c r="C478" s="357" t="s">
        <v>3022</v>
      </c>
      <c r="D478" s="358" t="s">
        <v>2425</v>
      </c>
      <c r="E478" s="357" t="s">
        <v>92</v>
      </c>
      <c r="F478" s="357" t="s">
        <v>351</v>
      </c>
      <c r="G478" s="357" t="s">
        <v>2424</v>
      </c>
      <c r="H478" s="357" t="s">
        <v>461</v>
      </c>
      <c r="I478" s="357">
        <v>2.29782</v>
      </c>
      <c r="J478" s="360">
        <v>7.444936800000001</v>
      </c>
      <c r="K478" s="361">
        <v>1.0</v>
      </c>
      <c r="L478" s="362">
        <v>0.0</v>
      </c>
      <c r="M478" s="363">
        <v>2319819.0</v>
      </c>
      <c r="N478" s="364"/>
      <c r="O478" s="364"/>
      <c r="P478" s="364"/>
      <c r="Q478" s="365">
        <f t="shared" si="1"/>
        <v>2319819</v>
      </c>
      <c r="R478" s="366">
        <v>2319819.0</v>
      </c>
      <c r="S478" s="311"/>
      <c r="T478" s="367"/>
      <c r="U478" s="367"/>
      <c r="V478" s="367"/>
      <c r="W478" s="367"/>
      <c r="X478" s="367"/>
      <c r="Y478" s="367"/>
      <c r="Z478" s="367"/>
      <c r="AA478" s="367"/>
      <c r="AB478" s="367"/>
      <c r="AC478" s="367"/>
      <c r="AD478" s="311"/>
      <c r="AE478" s="311"/>
      <c r="AF478" s="311"/>
      <c r="AG478" s="311"/>
      <c r="AH478" s="311"/>
      <c r="AI478" s="311"/>
      <c r="AJ478" s="311"/>
      <c r="AK478" s="311"/>
      <c r="AL478" s="311"/>
    </row>
    <row r="479">
      <c r="A479" s="311"/>
      <c r="B479" s="342">
        <v>463.0</v>
      </c>
      <c r="C479" s="343" t="s">
        <v>3022</v>
      </c>
      <c r="D479" s="344" t="s">
        <v>2454</v>
      </c>
      <c r="E479" s="343" t="s">
        <v>87</v>
      </c>
      <c r="F479" s="343" t="s">
        <v>351</v>
      </c>
      <c r="G479" s="343" t="s">
        <v>2453</v>
      </c>
      <c r="H479" s="343" t="s">
        <v>1258</v>
      </c>
      <c r="I479" s="343">
        <v>1.26601</v>
      </c>
      <c r="J479" s="348">
        <v>4.1018724</v>
      </c>
      <c r="K479" s="349">
        <v>1.0</v>
      </c>
      <c r="L479" s="370">
        <v>0.0</v>
      </c>
      <c r="M479" s="351">
        <v>1300000.0</v>
      </c>
      <c r="N479" s="352"/>
      <c r="O479" s="352"/>
      <c r="P479" s="352"/>
      <c r="Q479" s="353">
        <f t="shared" si="1"/>
        <v>1300000</v>
      </c>
      <c r="R479" s="354">
        <v>1300000.0</v>
      </c>
      <c r="S479" s="311"/>
      <c r="T479" s="355"/>
      <c r="U479" s="355"/>
      <c r="V479" s="355"/>
      <c r="W479" s="355"/>
      <c r="X479" s="355"/>
      <c r="Y479" s="355"/>
      <c r="Z479" s="355"/>
      <c r="AA479" s="355"/>
      <c r="AB479" s="355"/>
      <c r="AC479" s="355"/>
      <c r="AD479" s="311"/>
      <c r="AE479" s="311"/>
      <c r="AF479" s="311"/>
      <c r="AG479" s="311"/>
      <c r="AH479" s="311"/>
      <c r="AI479" s="311"/>
      <c r="AJ479" s="311"/>
      <c r="AK479" s="311"/>
      <c r="AL479" s="311"/>
    </row>
    <row r="480">
      <c r="A480" s="311"/>
      <c r="B480" s="356">
        <v>464.0</v>
      </c>
      <c r="C480" s="357" t="s">
        <v>3022</v>
      </c>
      <c r="D480" s="358" t="s">
        <v>2639</v>
      </c>
      <c r="E480" s="357" t="s">
        <v>87</v>
      </c>
      <c r="F480" s="357" t="s">
        <v>351</v>
      </c>
      <c r="G480" s="357" t="s">
        <v>2638</v>
      </c>
      <c r="H480" s="357" t="s">
        <v>1258</v>
      </c>
      <c r="I480" s="357">
        <v>1.23876</v>
      </c>
      <c r="J480" s="360">
        <v>4.0135824</v>
      </c>
      <c r="K480" s="361">
        <v>1.0</v>
      </c>
      <c r="L480" s="362">
        <v>0.0</v>
      </c>
      <c r="M480" s="363">
        <v>1300000.0</v>
      </c>
      <c r="N480" s="364"/>
      <c r="O480" s="364"/>
      <c r="P480" s="364"/>
      <c r="Q480" s="365">
        <f t="shared" si="1"/>
        <v>1300000</v>
      </c>
      <c r="R480" s="366">
        <v>1300000.0</v>
      </c>
      <c r="S480" s="311"/>
      <c r="T480" s="367"/>
      <c r="U480" s="367"/>
      <c r="V480" s="367"/>
      <c r="W480" s="367"/>
      <c r="X480" s="367"/>
      <c r="Y480" s="367"/>
      <c r="Z480" s="367"/>
      <c r="AA480" s="367"/>
      <c r="AB480" s="367"/>
      <c r="AC480" s="367"/>
      <c r="AD480" s="311"/>
      <c r="AE480" s="311"/>
      <c r="AF480" s="311"/>
      <c r="AG480" s="311"/>
      <c r="AH480" s="311"/>
      <c r="AI480" s="311"/>
      <c r="AJ480" s="311"/>
      <c r="AK480" s="311"/>
      <c r="AL480" s="311"/>
    </row>
    <row r="481">
      <c r="A481" s="311"/>
      <c r="B481" s="342">
        <v>465.0</v>
      </c>
      <c r="C481" s="343" t="s">
        <v>3022</v>
      </c>
      <c r="D481" s="344" t="s">
        <v>995</v>
      </c>
      <c r="E481" s="343" t="s">
        <v>87</v>
      </c>
      <c r="F481" s="343" t="s">
        <v>351</v>
      </c>
      <c r="G481" s="343" t="s">
        <v>994</v>
      </c>
      <c r="H481" s="343" t="s">
        <v>1258</v>
      </c>
      <c r="I481" s="343">
        <v>0.21569</v>
      </c>
      <c r="J481" s="348">
        <v>0.6988356000000001</v>
      </c>
      <c r="K481" s="349">
        <v>1.0</v>
      </c>
      <c r="L481" s="370">
        <v>0.0</v>
      </c>
      <c r="M481" s="351">
        <v>1300000.0</v>
      </c>
      <c r="N481" s="352"/>
      <c r="O481" s="352"/>
      <c r="P481" s="352"/>
      <c r="Q481" s="353">
        <f t="shared" si="1"/>
        <v>1300000</v>
      </c>
      <c r="R481" s="354">
        <v>1300000.0</v>
      </c>
      <c r="S481" s="311"/>
      <c r="T481" s="355"/>
      <c r="U481" s="355"/>
      <c r="V481" s="355"/>
      <c r="W481" s="355"/>
      <c r="X481" s="355"/>
      <c r="Y481" s="355"/>
      <c r="Z481" s="355"/>
      <c r="AA481" s="355"/>
      <c r="AB481" s="355"/>
      <c r="AC481" s="355"/>
      <c r="AD481" s="311"/>
      <c r="AE481" s="311"/>
      <c r="AF481" s="311"/>
      <c r="AG481" s="311"/>
      <c r="AH481" s="311"/>
      <c r="AI481" s="311"/>
      <c r="AJ481" s="311"/>
      <c r="AK481" s="311"/>
      <c r="AL481" s="311"/>
    </row>
    <row r="482">
      <c r="A482" s="311"/>
      <c r="B482" s="356">
        <v>466.0</v>
      </c>
      <c r="C482" s="357" t="s">
        <v>3025</v>
      </c>
      <c r="D482" s="358" t="s">
        <v>999</v>
      </c>
      <c r="E482" s="357" t="s">
        <v>164</v>
      </c>
      <c r="F482" s="357" t="s">
        <v>351</v>
      </c>
      <c r="G482" s="357" t="s">
        <v>998</v>
      </c>
      <c r="H482" s="357" t="s">
        <v>575</v>
      </c>
      <c r="I482" s="357">
        <v>92.49000000000001</v>
      </c>
      <c r="J482" s="360">
        <v>299.66760000000005</v>
      </c>
      <c r="K482" s="361">
        <v>1.0</v>
      </c>
      <c r="L482" s="362">
        <v>0.0</v>
      </c>
      <c r="M482" s="363">
        <v>3671171.0</v>
      </c>
      <c r="N482" s="364"/>
      <c r="O482" s="364"/>
      <c r="P482" s="364"/>
      <c r="Q482" s="365">
        <f t="shared" si="1"/>
        <v>3671171</v>
      </c>
      <c r="R482" s="366">
        <v>3671171.0</v>
      </c>
      <c r="S482" s="311"/>
      <c r="T482" s="367"/>
      <c r="U482" s="367"/>
      <c r="V482" s="367"/>
      <c r="W482" s="367"/>
      <c r="X482" s="367"/>
      <c r="Y482" s="367"/>
      <c r="Z482" s="367"/>
      <c r="AA482" s="367"/>
      <c r="AB482" s="367"/>
      <c r="AC482" s="367"/>
      <c r="AD482" s="311"/>
      <c r="AE482" s="311"/>
      <c r="AF482" s="311"/>
      <c r="AG482" s="311"/>
      <c r="AH482" s="311"/>
      <c r="AI482" s="311"/>
      <c r="AJ482" s="311"/>
      <c r="AK482" s="311"/>
      <c r="AL482" s="311"/>
    </row>
    <row r="483">
      <c r="A483" s="311"/>
      <c r="B483" s="342">
        <v>467.0</v>
      </c>
      <c r="C483" s="343" t="s">
        <v>3025</v>
      </c>
      <c r="D483" s="344" t="s">
        <v>288</v>
      </c>
      <c r="E483" s="343" t="s">
        <v>218</v>
      </c>
      <c r="F483" s="343" t="s">
        <v>351</v>
      </c>
      <c r="G483" s="343" t="s">
        <v>287</v>
      </c>
      <c r="H483" s="343" t="s">
        <v>480</v>
      </c>
      <c r="I483" s="343">
        <v>2.16221</v>
      </c>
      <c r="J483" s="348">
        <v>7.005560399999999</v>
      </c>
      <c r="K483" s="349">
        <v>1.0</v>
      </c>
      <c r="L483" s="370">
        <v>0.0</v>
      </c>
      <c r="M483" s="351">
        <v>1950000.0</v>
      </c>
      <c r="N483" s="352"/>
      <c r="O483" s="352"/>
      <c r="P483" s="352"/>
      <c r="Q483" s="353">
        <f t="shared" si="1"/>
        <v>1950000</v>
      </c>
      <c r="R483" s="354">
        <v>1950000.0</v>
      </c>
      <c r="S483" s="311"/>
      <c r="T483" s="355"/>
      <c r="U483" s="355"/>
      <c r="V483" s="355"/>
      <c r="W483" s="355"/>
      <c r="X483" s="355"/>
      <c r="Y483" s="355"/>
      <c r="Z483" s="355"/>
      <c r="AA483" s="355"/>
      <c r="AB483" s="355"/>
      <c r="AC483" s="355"/>
      <c r="AD483" s="311"/>
      <c r="AE483" s="311"/>
      <c r="AF483" s="311"/>
      <c r="AG483" s="311"/>
      <c r="AH483" s="311"/>
      <c r="AI483" s="311"/>
      <c r="AJ483" s="311"/>
      <c r="AK483" s="311"/>
      <c r="AL483" s="311"/>
    </row>
    <row r="484">
      <c r="A484" s="311"/>
      <c r="B484" s="356">
        <v>468.0</v>
      </c>
      <c r="C484" s="357" t="s">
        <v>3025</v>
      </c>
      <c r="D484" s="358" t="s">
        <v>2262</v>
      </c>
      <c r="E484" s="357" t="s">
        <v>346</v>
      </c>
      <c r="F484" s="357" t="s">
        <v>351</v>
      </c>
      <c r="G484" s="357" t="s">
        <v>2261</v>
      </c>
      <c r="H484" s="357" t="s">
        <v>753</v>
      </c>
      <c r="I484" s="357">
        <v>18.67</v>
      </c>
      <c r="J484" s="360">
        <v>60.49080000000001</v>
      </c>
      <c r="K484" s="361">
        <v>1.0</v>
      </c>
      <c r="L484" s="362">
        <v>0.0</v>
      </c>
      <c r="M484" s="363">
        <v>2792792.0</v>
      </c>
      <c r="N484" s="364"/>
      <c r="O484" s="364"/>
      <c r="P484" s="364"/>
      <c r="Q484" s="365">
        <f t="shared" si="1"/>
        <v>2792792</v>
      </c>
      <c r="R484" s="366">
        <v>2792792.0</v>
      </c>
      <c r="S484" s="311"/>
      <c r="T484" s="367"/>
      <c r="U484" s="367"/>
      <c r="V484" s="367"/>
      <c r="W484" s="367"/>
      <c r="X484" s="367"/>
      <c r="Y484" s="367"/>
      <c r="Z484" s="367"/>
      <c r="AA484" s="367"/>
      <c r="AB484" s="367"/>
      <c r="AC484" s="367"/>
      <c r="AD484" s="311"/>
      <c r="AE484" s="311"/>
      <c r="AF484" s="311"/>
      <c r="AG484" s="311"/>
      <c r="AH484" s="311"/>
      <c r="AI484" s="311"/>
      <c r="AJ484" s="311"/>
      <c r="AK484" s="311"/>
      <c r="AL484" s="311"/>
    </row>
    <row r="485">
      <c r="A485" s="311"/>
      <c r="B485" s="342">
        <v>469.0</v>
      </c>
      <c r="C485" s="343" t="s">
        <v>3025</v>
      </c>
      <c r="D485" s="344" t="s">
        <v>729</v>
      </c>
      <c r="E485" s="343" t="s">
        <v>126</v>
      </c>
      <c r="F485" s="343" t="s">
        <v>351</v>
      </c>
      <c r="G485" s="343" t="s">
        <v>728</v>
      </c>
      <c r="H485" s="343" t="s">
        <v>461</v>
      </c>
      <c r="I485" s="343">
        <v>4.42</v>
      </c>
      <c r="J485" s="348">
        <v>14.3208</v>
      </c>
      <c r="K485" s="349">
        <v>1.0</v>
      </c>
      <c r="L485" s="370">
        <v>0.0</v>
      </c>
      <c r="M485" s="351">
        <v>2319819.0</v>
      </c>
      <c r="N485" s="352"/>
      <c r="O485" s="352"/>
      <c r="P485" s="352"/>
      <c r="Q485" s="353">
        <f t="shared" si="1"/>
        <v>2319819</v>
      </c>
      <c r="R485" s="354">
        <v>2319819.0</v>
      </c>
      <c r="S485" s="311"/>
      <c r="T485" s="355"/>
      <c r="U485" s="355"/>
      <c r="V485" s="355"/>
      <c r="W485" s="355"/>
      <c r="X485" s="355"/>
      <c r="Y485" s="355"/>
      <c r="Z485" s="355"/>
      <c r="AA485" s="355"/>
      <c r="AB485" s="355"/>
      <c r="AC485" s="355"/>
      <c r="AD485" s="311"/>
      <c r="AE485" s="311"/>
      <c r="AF485" s="311"/>
      <c r="AG485" s="311"/>
      <c r="AH485" s="311"/>
      <c r="AI485" s="311"/>
      <c r="AJ485" s="311"/>
      <c r="AK485" s="311"/>
      <c r="AL485" s="311"/>
    </row>
    <row r="486">
      <c r="A486" s="311"/>
      <c r="B486" s="356">
        <v>470.0</v>
      </c>
      <c r="C486" s="357" t="s">
        <v>3025</v>
      </c>
      <c r="D486" s="358" t="s">
        <v>733</v>
      </c>
      <c r="E486" s="357" t="s">
        <v>116</v>
      </c>
      <c r="F486" s="357" t="s">
        <v>351</v>
      </c>
      <c r="G486" s="357" t="s">
        <v>732</v>
      </c>
      <c r="H486" s="357" t="s">
        <v>461</v>
      </c>
      <c r="I486" s="357">
        <v>4.390000000000001</v>
      </c>
      <c r="J486" s="360">
        <v>14.223600000000003</v>
      </c>
      <c r="K486" s="361">
        <v>1.0</v>
      </c>
      <c r="L486" s="362">
        <v>0.0</v>
      </c>
      <c r="M486" s="363">
        <v>2319819.0</v>
      </c>
      <c r="N486" s="364"/>
      <c r="O486" s="364"/>
      <c r="P486" s="364"/>
      <c r="Q486" s="365">
        <f t="shared" si="1"/>
        <v>2319819</v>
      </c>
      <c r="R486" s="366">
        <v>2319819.0</v>
      </c>
      <c r="S486" s="311"/>
      <c r="T486" s="367"/>
      <c r="U486" s="367"/>
      <c r="V486" s="367"/>
      <c r="W486" s="367"/>
      <c r="X486" s="367"/>
      <c r="Y486" s="367"/>
      <c r="Z486" s="367"/>
      <c r="AA486" s="367"/>
      <c r="AB486" s="367"/>
      <c r="AC486" s="367"/>
      <c r="AD486" s="311"/>
      <c r="AE486" s="311"/>
      <c r="AF486" s="311"/>
      <c r="AG486" s="311"/>
      <c r="AH486" s="311"/>
      <c r="AI486" s="311"/>
      <c r="AJ486" s="311"/>
      <c r="AK486" s="311"/>
      <c r="AL486" s="311"/>
    </row>
    <row r="487">
      <c r="A487" s="311"/>
      <c r="B487" s="342">
        <v>471.0</v>
      </c>
      <c r="C487" s="343" t="s">
        <v>3025</v>
      </c>
      <c r="D487" s="344" t="s">
        <v>1231</v>
      </c>
      <c r="E487" s="343" t="s">
        <v>126</v>
      </c>
      <c r="F487" s="343" t="s">
        <v>351</v>
      </c>
      <c r="G487" s="343" t="s">
        <v>1230</v>
      </c>
      <c r="H487" s="343" t="s">
        <v>461</v>
      </c>
      <c r="I487" s="343">
        <v>8.469999999999999</v>
      </c>
      <c r="J487" s="348">
        <v>27.442799999999995</v>
      </c>
      <c r="K487" s="349">
        <v>1.0</v>
      </c>
      <c r="L487" s="370">
        <v>0.0</v>
      </c>
      <c r="M487" s="351">
        <v>2319819.0</v>
      </c>
      <c r="N487" s="352"/>
      <c r="O487" s="352"/>
      <c r="P487" s="352"/>
      <c r="Q487" s="353">
        <f t="shared" si="1"/>
        <v>2319819</v>
      </c>
      <c r="R487" s="354">
        <v>2319819.0</v>
      </c>
      <c r="S487" s="311"/>
      <c r="T487" s="355"/>
      <c r="U487" s="355"/>
      <c r="V487" s="355"/>
      <c r="W487" s="355"/>
      <c r="X487" s="355"/>
      <c r="Y487" s="355"/>
      <c r="Z487" s="355"/>
      <c r="AA487" s="355"/>
      <c r="AB487" s="355"/>
      <c r="AC487" s="355"/>
      <c r="AD487" s="311"/>
      <c r="AE487" s="311"/>
      <c r="AF487" s="311"/>
      <c r="AG487" s="311"/>
      <c r="AH487" s="311"/>
      <c r="AI487" s="311"/>
      <c r="AJ487" s="311"/>
      <c r="AK487" s="311"/>
      <c r="AL487" s="311"/>
    </row>
    <row r="488">
      <c r="A488" s="311"/>
      <c r="B488" s="356">
        <v>472.0</v>
      </c>
      <c r="C488" s="357" t="s">
        <v>3025</v>
      </c>
      <c r="D488" s="358" t="s">
        <v>1235</v>
      </c>
      <c r="E488" s="357" t="s">
        <v>346</v>
      </c>
      <c r="F488" s="357" t="s">
        <v>351</v>
      </c>
      <c r="G488" s="357" t="s">
        <v>1234</v>
      </c>
      <c r="H488" s="357" t="s">
        <v>753</v>
      </c>
      <c r="I488" s="357">
        <v>17.54</v>
      </c>
      <c r="J488" s="360">
        <v>56.8296</v>
      </c>
      <c r="K488" s="361">
        <v>1.0</v>
      </c>
      <c r="L488" s="362">
        <v>0.0</v>
      </c>
      <c r="M488" s="363">
        <v>2792792.0</v>
      </c>
      <c r="N488" s="364"/>
      <c r="O488" s="364"/>
      <c r="P488" s="364"/>
      <c r="Q488" s="365">
        <f t="shared" si="1"/>
        <v>2792792</v>
      </c>
      <c r="R488" s="366">
        <v>2792792.0</v>
      </c>
      <c r="S488" s="311"/>
      <c r="T488" s="367"/>
      <c r="U488" s="367"/>
      <c r="V488" s="367"/>
      <c r="W488" s="367"/>
      <c r="X488" s="367"/>
      <c r="Y488" s="367"/>
      <c r="Z488" s="367"/>
      <c r="AA488" s="367"/>
      <c r="AB488" s="367"/>
      <c r="AC488" s="367"/>
      <c r="AD488" s="311"/>
      <c r="AE488" s="311"/>
      <c r="AF488" s="311"/>
      <c r="AG488" s="311"/>
      <c r="AH488" s="311"/>
      <c r="AI488" s="311"/>
      <c r="AJ488" s="311"/>
      <c r="AK488" s="311"/>
      <c r="AL488" s="311"/>
    </row>
    <row r="489">
      <c r="A489" s="311"/>
      <c r="B489" s="342">
        <v>473.0</v>
      </c>
      <c r="C489" s="343" t="s">
        <v>3025</v>
      </c>
      <c r="D489" s="344" t="s">
        <v>1529</v>
      </c>
      <c r="E489" s="343" t="s">
        <v>87</v>
      </c>
      <c r="F489" s="343" t="s">
        <v>351</v>
      </c>
      <c r="G489" s="343" t="s">
        <v>1528</v>
      </c>
      <c r="H489" s="343" t="s">
        <v>1258</v>
      </c>
      <c r="I489" s="343">
        <v>42.2</v>
      </c>
      <c r="J489" s="348">
        <v>136.728</v>
      </c>
      <c r="K489" s="349">
        <v>1.0</v>
      </c>
      <c r="L489" s="370">
        <v>0.0</v>
      </c>
      <c r="M489" s="351">
        <v>1300000.0</v>
      </c>
      <c r="N489" s="352"/>
      <c r="O489" s="352"/>
      <c r="P489" s="352"/>
      <c r="Q489" s="353">
        <f t="shared" si="1"/>
        <v>1300000</v>
      </c>
      <c r="R489" s="354">
        <v>1300000.0</v>
      </c>
      <c r="S489" s="311"/>
      <c r="T489" s="355"/>
      <c r="U489" s="355"/>
      <c r="V489" s="355"/>
      <c r="W489" s="355"/>
      <c r="X489" s="355"/>
      <c r="Y489" s="355"/>
      <c r="Z489" s="355"/>
      <c r="AA489" s="355"/>
      <c r="AB489" s="355"/>
      <c r="AC489" s="355"/>
      <c r="AD489" s="311"/>
      <c r="AE489" s="311"/>
      <c r="AF489" s="311"/>
      <c r="AG489" s="311"/>
      <c r="AH489" s="311"/>
      <c r="AI489" s="311"/>
      <c r="AJ489" s="311"/>
      <c r="AK489" s="311"/>
      <c r="AL489" s="311"/>
    </row>
    <row r="490">
      <c r="A490" s="311"/>
      <c r="B490" s="356">
        <v>474.0</v>
      </c>
      <c r="C490" s="357" t="s">
        <v>3025</v>
      </c>
      <c r="D490" s="358" t="s">
        <v>1533</v>
      </c>
      <c r="E490" s="357" t="s">
        <v>346</v>
      </c>
      <c r="F490" s="357" t="s">
        <v>351</v>
      </c>
      <c r="G490" s="357" t="s">
        <v>1532</v>
      </c>
      <c r="H490" s="357" t="s">
        <v>753</v>
      </c>
      <c r="I490" s="357">
        <v>12.78</v>
      </c>
      <c r="J490" s="360">
        <v>41.4072</v>
      </c>
      <c r="K490" s="361">
        <v>1.0</v>
      </c>
      <c r="L490" s="362">
        <v>0.0</v>
      </c>
      <c r="M490" s="363">
        <v>2792792.0</v>
      </c>
      <c r="N490" s="364"/>
      <c r="O490" s="364"/>
      <c r="P490" s="364"/>
      <c r="Q490" s="365">
        <f t="shared" si="1"/>
        <v>2792792</v>
      </c>
      <c r="R490" s="366">
        <v>2792792.0</v>
      </c>
      <c r="S490" s="311"/>
      <c r="T490" s="367"/>
      <c r="U490" s="367"/>
      <c r="V490" s="367"/>
      <c r="W490" s="367"/>
      <c r="X490" s="367"/>
      <c r="Y490" s="367"/>
      <c r="Z490" s="367"/>
      <c r="AA490" s="367"/>
      <c r="AB490" s="367"/>
      <c r="AC490" s="367"/>
      <c r="AD490" s="311"/>
      <c r="AE490" s="311"/>
      <c r="AF490" s="311"/>
      <c r="AG490" s="311"/>
      <c r="AH490" s="311"/>
      <c r="AI490" s="311"/>
      <c r="AJ490" s="311"/>
      <c r="AK490" s="311"/>
      <c r="AL490" s="311"/>
    </row>
    <row r="491">
      <c r="A491" s="311"/>
      <c r="B491" s="342">
        <v>475.0</v>
      </c>
      <c r="C491" s="343" t="s">
        <v>3025</v>
      </c>
      <c r="D491" s="344" t="s">
        <v>1742</v>
      </c>
      <c r="E491" s="343" t="s">
        <v>87</v>
      </c>
      <c r="F491" s="343" t="s">
        <v>351</v>
      </c>
      <c r="G491" s="343" t="s">
        <v>1741</v>
      </c>
      <c r="H491" s="343" t="s">
        <v>1258</v>
      </c>
      <c r="I491" s="343">
        <v>0.67757</v>
      </c>
      <c r="J491" s="348">
        <v>2.1953268</v>
      </c>
      <c r="K491" s="349">
        <v>1.0</v>
      </c>
      <c r="L491" s="370">
        <v>0.0</v>
      </c>
      <c r="M491" s="351"/>
      <c r="N491" s="537">
        <v>823333.0</v>
      </c>
      <c r="O491" s="352"/>
      <c r="P491" s="352"/>
      <c r="Q491" s="353">
        <f t="shared" si="1"/>
        <v>823333</v>
      </c>
      <c r="R491" s="354">
        <v>823333.0</v>
      </c>
      <c r="S491" s="311"/>
      <c r="T491" s="355"/>
      <c r="U491" s="355"/>
      <c r="V491" s="355"/>
      <c r="W491" s="355"/>
      <c r="X491" s="355"/>
      <c r="Y491" s="355"/>
      <c r="Z491" s="355"/>
      <c r="AA491" s="355"/>
      <c r="AB491" s="355"/>
      <c r="AC491" s="355"/>
      <c r="AD491" s="311"/>
      <c r="AE491" s="311"/>
      <c r="AF491" s="311"/>
      <c r="AG491" s="311"/>
      <c r="AH491" s="311"/>
      <c r="AI491" s="311"/>
      <c r="AJ491" s="311"/>
      <c r="AK491" s="311"/>
      <c r="AL491" s="311"/>
    </row>
    <row r="492">
      <c r="A492" s="311"/>
      <c r="B492" s="356">
        <v>476.0</v>
      </c>
      <c r="C492" s="357" t="s">
        <v>3025</v>
      </c>
      <c r="D492" s="358" t="s">
        <v>1750</v>
      </c>
      <c r="E492" s="357" t="s">
        <v>87</v>
      </c>
      <c r="F492" s="357" t="s">
        <v>351</v>
      </c>
      <c r="G492" s="357" t="s">
        <v>1749</v>
      </c>
      <c r="H492" s="357" t="s">
        <v>1258</v>
      </c>
      <c r="I492" s="357">
        <v>30.7</v>
      </c>
      <c r="J492" s="360">
        <v>99.468</v>
      </c>
      <c r="K492" s="361">
        <v>1.0</v>
      </c>
      <c r="L492" s="362">
        <v>0.0</v>
      </c>
      <c r="M492" s="363">
        <v>1300000.0</v>
      </c>
      <c r="N492" s="364"/>
      <c r="O492" s="364"/>
      <c r="P492" s="364"/>
      <c r="Q492" s="365">
        <f t="shared" si="1"/>
        <v>1300000</v>
      </c>
      <c r="R492" s="366">
        <v>1300000.0</v>
      </c>
      <c r="S492" s="311"/>
      <c r="T492" s="367"/>
      <c r="U492" s="367"/>
      <c r="V492" s="367"/>
      <c r="W492" s="367"/>
      <c r="X492" s="367"/>
      <c r="Y492" s="367"/>
      <c r="Z492" s="367"/>
      <c r="AA492" s="367"/>
      <c r="AB492" s="367"/>
      <c r="AC492" s="367"/>
      <c r="AD492" s="311"/>
      <c r="AE492" s="311"/>
      <c r="AF492" s="311"/>
      <c r="AG492" s="311"/>
      <c r="AH492" s="311"/>
      <c r="AI492" s="311"/>
      <c r="AJ492" s="311"/>
      <c r="AK492" s="311"/>
      <c r="AL492" s="311"/>
    </row>
    <row r="493">
      <c r="A493" s="311"/>
      <c r="B493" s="342">
        <v>477.0</v>
      </c>
      <c r="C493" s="343" t="s">
        <v>3025</v>
      </c>
      <c r="D493" s="344" t="s">
        <v>1855</v>
      </c>
      <c r="E493" s="343" t="s">
        <v>87</v>
      </c>
      <c r="F493" s="343" t="s">
        <v>351</v>
      </c>
      <c r="G493" s="343" t="s">
        <v>1854</v>
      </c>
      <c r="H493" s="343" t="s">
        <v>1258</v>
      </c>
      <c r="I493" s="343">
        <v>3.04</v>
      </c>
      <c r="J493" s="348">
        <v>9.8496</v>
      </c>
      <c r="K493" s="349">
        <v>1.0</v>
      </c>
      <c r="L493" s="370">
        <v>0.0</v>
      </c>
      <c r="M493" s="351">
        <v>1300000.0</v>
      </c>
      <c r="N493" s="352"/>
      <c r="O493" s="352"/>
      <c r="P493" s="352"/>
      <c r="Q493" s="353">
        <f t="shared" si="1"/>
        <v>1300000</v>
      </c>
      <c r="R493" s="354">
        <v>1300000.0</v>
      </c>
      <c r="S493" s="311"/>
      <c r="T493" s="355"/>
      <c r="U493" s="355"/>
      <c r="V493" s="355"/>
      <c r="W493" s="355"/>
      <c r="X493" s="355"/>
      <c r="Y493" s="355"/>
      <c r="Z493" s="355"/>
      <c r="AA493" s="355"/>
      <c r="AB493" s="355"/>
      <c r="AC493" s="355"/>
      <c r="AD493" s="311"/>
      <c r="AE493" s="311"/>
      <c r="AF493" s="311"/>
      <c r="AG493" s="311"/>
      <c r="AH493" s="311"/>
      <c r="AI493" s="311"/>
      <c r="AJ493" s="311"/>
      <c r="AK493" s="311"/>
      <c r="AL493" s="311"/>
    </row>
    <row r="494">
      <c r="A494" s="311"/>
      <c r="B494" s="356">
        <v>478.0</v>
      </c>
      <c r="C494" s="357" t="s">
        <v>3025</v>
      </c>
      <c r="D494" s="358" t="s">
        <v>1848</v>
      </c>
      <c r="E494" s="357" t="s">
        <v>126</v>
      </c>
      <c r="F494" s="357" t="s">
        <v>351</v>
      </c>
      <c r="G494" s="357" t="s">
        <v>1847</v>
      </c>
      <c r="H494" s="357" t="s">
        <v>461</v>
      </c>
      <c r="I494" s="357">
        <v>7.35</v>
      </c>
      <c r="J494" s="360">
        <v>23.813999999999997</v>
      </c>
      <c r="K494" s="361">
        <v>1.0</v>
      </c>
      <c r="L494" s="362">
        <v>0.0</v>
      </c>
      <c r="M494" s="363">
        <v>2319819.0</v>
      </c>
      <c r="N494" s="364"/>
      <c r="O494" s="364"/>
      <c r="P494" s="364"/>
      <c r="Q494" s="365">
        <f t="shared" si="1"/>
        <v>2319819</v>
      </c>
      <c r="R494" s="366">
        <v>2319819.0</v>
      </c>
      <c r="S494" s="311"/>
      <c r="T494" s="367"/>
      <c r="U494" s="367"/>
      <c r="V494" s="367"/>
      <c r="W494" s="367"/>
      <c r="X494" s="367"/>
      <c r="Y494" s="367"/>
      <c r="Z494" s="367"/>
      <c r="AA494" s="367"/>
      <c r="AB494" s="367"/>
      <c r="AC494" s="367"/>
      <c r="AD494" s="311"/>
      <c r="AE494" s="311"/>
      <c r="AF494" s="311"/>
      <c r="AG494" s="311"/>
      <c r="AH494" s="311"/>
      <c r="AI494" s="311"/>
      <c r="AJ494" s="311"/>
      <c r="AK494" s="311"/>
      <c r="AL494" s="311"/>
    </row>
    <row r="495">
      <c r="A495" s="311"/>
      <c r="B495" s="342">
        <v>479.0</v>
      </c>
      <c r="C495" s="343" t="s">
        <v>3025</v>
      </c>
      <c r="D495" s="344" t="s">
        <v>1853</v>
      </c>
      <c r="E495" s="343" t="s">
        <v>126</v>
      </c>
      <c r="F495" s="343" t="s">
        <v>351</v>
      </c>
      <c r="G495" s="343" t="s">
        <v>1852</v>
      </c>
      <c r="H495" s="343" t="s">
        <v>461</v>
      </c>
      <c r="I495" s="343">
        <v>36.16</v>
      </c>
      <c r="J495" s="348">
        <v>117.15839999999999</v>
      </c>
      <c r="K495" s="349">
        <v>1.0</v>
      </c>
      <c r="L495" s="370">
        <v>0.0</v>
      </c>
      <c r="M495" s="351">
        <v>2319819.0</v>
      </c>
      <c r="N495" s="352"/>
      <c r="O495" s="352"/>
      <c r="P495" s="352"/>
      <c r="Q495" s="353">
        <f t="shared" si="1"/>
        <v>2319819</v>
      </c>
      <c r="R495" s="354">
        <v>2319819.0</v>
      </c>
      <c r="S495" s="311"/>
      <c r="T495" s="355"/>
      <c r="U495" s="355"/>
      <c r="V495" s="355"/>
      <c r="W495" s="355"/>
      <c r="X495" s="355"/>
      <c r="Y495" s="355"/>
      <c r="Z495" s="355"/>
      <c r="AA495" s="355"/>
      <c r="AB495" s="355"/>
      <c r="AC495" s="355"/>
      <c r="AD495" s="311"/>
      <c r="AE495" s="311"/>
      <c r="AF495" s="311"/>
      <c r="AG495" s="311"/>
      <c r="AH495" s="311"/>
      <c r="AI495" s="311"/>
      <c r="AJ495" s="311"/>
      <c r="AK495" s="311"/>
      <c r="AL495" s="311"/>
    </row>
    <row r="496">
      <c r="A496" s="311"/>
      <c r="B496" s="356">
        <v>480.0</v>
      </c>
      <c r="C496" s="357" t="s">
        <v>3025</v>
      </c>
      <c r="D496" s="358" t="s">
        <v>2183</v>
      </c>
      <c r="E496" s="357" t="s">
        <v>87</v>
      </c>
      <c r="F496" s="357" t="s">
        <v>351</v>
      </c>
      <c r="G496" s="357" t="s">
        <v>2182</v>
      </c>
      <c r="H496" s="357" t="s">
        <v>1258</v>
      </c>
      <c r="I496" s="357">
        <v>6.85</v>
      </c>
      <c r="J496" s="360">
        <v>22.193999999999996</v>
      </c>
      <c r="K496" s="361">
        <v>1.0</v>
      </c>
      <c r="L496" s="362">
        <v>0.0</v>
      </c>
      <c r="M496" s="363">
        <v>1300000.0</v>
      </c>
      <c r="N496" s="364"/>
      <c r="O496" s="364"/>
      <c r="P496" s="364"/>
      <c r="Q496" s="365">
        <f t="shared" si="1"/>
        <v>1300000</v>
      </c>
      <c r="R496" s="366">
        <v>1300000.0</v>
      </c>
      <c r="S496" s="311"/>
      <c r="T496" s="367"/>
      <c r="U496" s="367"/>
      <c r="V496" s="367"/>
      <c r="W496" s="367"/>
      <c r="X496" s="367"/>
      <c r="Y496" s="367"/>
      <c r="Z496" s="367"/>
      <c r="AA496" s="367"/>
      <c r="AB496" s="367"/>
      <c r="AC496" s="367"/>
      <c r="AD496" s="311"/>
      <c r="AE496" s="311"/>
      <c r="AF496" s="311"/>
      <c r="AG496" s="311"/>
      <c r="AH496" s="311"/>
      <c r="AI496" s="311"/>
      <c r="AJ496" s="311"/>
      <c r="AK496" s="311"/>
      <c r="AL496" s="311"/>
    </row>
    <row r="497">
      <c r="A497" s="311"/>
      <c r="B497" s="342">
        <v>481.0</v>
      </c>
      <c r="C497" s="343" t="s">
        <v>3025</v>
      </c>
      <c r="D497" s="344" t="s">
        <v>582</v>
      </c>
      <c r="E497" s="343" t="s">
        <v>126</v>
      </c>
      <c r="F497" s="343" t="s">
        <v>351</v>
      </c>
      <c r="G497" s="343" t="s">
        <v>581</v>
      </c>
      <c r="H497" s="343" t="s">
        <v>461</v>
      </c>
      <c r="I497" s="343">
        <v>34.58</v>
      </c>
      <c r="J497" s="348">
        <v>112.0392</v>
      </c>
      <c r="K497" s="349">
        <v>1.0</v>
      </c>
      <c r="L497" s="370">
        <v>0.0</v>
      </c>
      <c r="M497" s="351">
        <v>2319819.0</v>
      </c>
      <c r="N497" s="352"/>
      <c r="O497" s="352"/>
      <c r="P497" s="352"/>
      <c r="Q497" s="353">
        <f t="shared" si="1"/>
        <v>2319819</v>
      </c>
      <c r="R497" s="354">
        <v>2319819.0</v>
      </c>
      <c r="S497" s="311"/>
      <c r="T497" s="355"/>
      <c r="U497" s="355"/>
      <c r="V497" s="355"/>
      <c r="W497" s="355"/>
      <c r="X497" s="355"/>
      <c r="Y497" s="355"/>
      <c r="Z497" s="355"/>
      <c r="AA497" s="355"/>
      <c r="AB497" s="355"/>
      <c r="AC497" s="355"/>
      <c r="AD497" s="311"/>
      <c r="AE497" s="311"/>
      <c r="AF497" s="311"/>
      <c r="AG497" s="311"/>
      <c r="AH497" s="311"/>
      <c r="AI497" s="311"/>
      <c r="AJ497" s="311"/>
      <c r="AK497" s="311"/>
      <c r="AL497" s="311"/>
    </row>
    <row r="498">
      <c r="A498" s="311"/>
      <c r="B498" s="356">
        <v>482.0</v>
      </c>
      <c r="C498" s="357" t="s">
        <v>3025</v>
      </c>
      <c r="D498" s="358" t="s">
        <v>586</v>
      </c>
      <c r="E498" s="357" t="s">
        <v>141</v>
      </c>
      <c r="F498" s="357" t="s">
        <v>351</v>
      </c>
      <c r="G498" s="357" t="s">
        <v>585</v>
      </c>
      <c r="H498" s="357" t="s">
        <v>461</v>
      </c>
      <c r="I498" s="357">
        <v>10.18</v>
      </c>
      <c r="J498" s="360">
        <v>32.9832</v>
      </c>
      <c r="K498" s="361">
        <v>1.0</v>
      </c>
      <c r="L498" s="362">
        <v>0.0</v>
      </c>
      <c r="M498" s="363">
        <v>2319819.0</v>
      </c>
      <c r="N498" s="364"/>
      <c r="O498" s="364"/>
      <c r="P498" s="364"/>
      <c r="Q498" s="365">
        <f t="shared" si="1"/>
        <v>2319819</v>
      </c>
      <c r="R498" s="366">
        <v>2319819.0</v>
      </c>
      <c r="S498" s="311"/>
      <c r="T498" s="367"/>
      <c r="U498" s="367"/>
      <c r="V498" s="367"/>
      <c r="W498" s="367"/>
      <c r="X498" s="367"/>
      <c r="Y498" s="367"/>
      <c r="Z498" s="367"/>
      <c r="AA498" s="367"/>
      <c r="AB498" s="367"/>
      <c r="AC498" s="367"/>
      <c r="AD498" s="311"/>
      <c r="AE498" s="311"/>
      <c r="AF498" s="311"/>
      <c r="AG498" s="311"/>
      <c r="AH498" s="311"/>
      <c r="AI498" s="311"/>
      <c r="AJ498" s="311"/>
      <c r="AK498" s="311"/>
      <c r="AL498" s="311"/>
    </row>
    <row r="499">
      <c r="A499" s="311"/>
      <c r="B499" s="342">
        <v>483.0</v>
      </c>
      <c r="C499" s="343" t="s">
        <v>3025</v>
      </c>
      <c r="D499" s="344" t="s">
        <v>2315</v>
      </c>
      <c r="E499" s="343" t="s">
        <v>346</v>
      </c>
      <c r="F499" s="343" t="s">
        <v>351</v>
      </c>
      <c r="G499" s="343" t="s">
        <v>2314</v>
      </c>
      <c r="H499" s="343" t="s">
        <v>753</v>
      </c>
      <c r="I499" s="343">
        <v>56.55</v>
      </c>
      <c r="J499" s="348">
        <v>183.22199999999995</v>
      </c>
      <c r="K499" s="349">
        <v>0.9999</v>
      </c>
      <c r="L499" s="370">
        <v>0.0</v>
      </c>
      <c r="M499" s="351">
        <v>2792792.0</v>
      </c>
      <c r="N499" s="352"/>
      <c r="O499" s="352"/>
      <c r="P499" s="352"/>
      <c r="Q499" s="353">
        <f t="shared" si="1"/>
        <v>2792792</v>
      </c>
      <c r="R499" s="354">
        <v>2792792.0</v>
      </c>
      <c r="S499" s="311"/>
      <c r="T499" s="355"/>
      <c r="U499" s="355"/>
      <c r="V499" s="355"/>
      <c r="W499" s="355"/>
      <c r="X499" s="355"/>
      <c r="Y499" s="355"/>
      <c r="Z499" s="355"/>
      <c r="AA499" s="355"/>
      <c r="AB499" s="355"/>
      <c r="AC499" s="355"/>
      <c r="AD499" s="311"/>
      <c r="AE499" s="311"/>
      <c r="AF499" s="311"/>
      <c r="AG499" s="311"/>
      <c r="AH499" s="311"/>
      <c r="AI499" s="311"/>
      <c r="AJ499" s="311"/>
      <c r="AK499" s="311"/>
      <c r="AL499" s="311"/>
    </row>
    <row r="500">
      <c r="A500" s="311"/>
      <c r="B500" s="356">
        <v>484.0</v>
      </c>
      <c r="C500" s="357" t="s">
        <v>3025</v>
      </c>
      <c r="D500" s="358" t="s">
        <v>2320</v>
      </c>
      <c r="E500" s="357" t="s">
        <v>92</v>
      </c>
      <c r="F500" s="357" t="s">
        <v>351</v>
      </c>
      <c r="G500" s="357" t="s">
        <v>2319</v>
      </c>
      <c r="H500" s="357" t="s">
        <v>461</v>
      </c>
      <c r="I500" s="357">
        <v>1.21053</v>
      </c>
      <c r="J500" s="360">
        <v>3.9221172</v>
      </c>
      <c r="K500" s="361">
        <v>1.0</v>
      </c>
      <c r="L500" s="362">
        <v>0.0</v>
      </c>
      <c r="M500" s="363">
        <v>2319819.0</v>
      </c>
      <c r="N500" s="364"/>
      <c r="O500" s="364"/>
      <c r="P500" s="364"/>
      <c r="Q500" s="365">
        <f t="shared" si="1"/>
        <v>2319819</v>
      </c>
      <c r="R500" s="366">
        <v>2319819.0</v>
      </c>
      <c r="S500" s="311"/>
      <c r="T500" s="367"/>
      <c r="U500" s="367"/>
      <c r="V500" s="367"/>
      <c r="W500" s="367"/>
      <c r="X500" s="367"/>
      <c r="Y500" s="367"/>
      <c r="Z500" s="367"/>
      <c r="AA500" s="367"/>
      <c r="AB500" s="367"/>
      <c r="AC500" s="367"/>
      <c r="AD500" s="311"/>
      <c r="AE500" s="311"/>
      <c r="AF500" s="311"/>
      <c r="AG500" s="311"/>
      <c r="AH500" s="311"/>
      <c r="AI500" s="311"/>
      <c r="AJ500" s="311"/>
      <c r="AK500" s="311"/>
      <c r="AL500" s="311"/>
    </row>
    <row r="501">
      <c r="A501" s="311"/>
      <c r="B501" s="342">
        <v>485.0</v>
      </c>
      <c r="C501" s="343" t="s">
        <v>3025</v>
      </c>
      <c r="D501" s="344" t="s">
        <v>2527</v>
      </c>
      <c r="E501" s="343" t="s">
        <v>87</v>
      </c>
      <c r="F501" s="343" t="s">
        <v>351</v>
      </c>
      <c r="G501" s="343" t="s">
        <v>2526</v>
      </c>
      <c r="H501" s="343" t="s">
        <v>1258</v>
      </c>
      <c r="I501" s="343">
        <v>1.44105</v>
      </c>
      <c r="J501" s="348">
        <v>4.669002</v>
      </c>
      <c r="K501" s="349">
        <v>1.0</v>
      </c>
      <c r="L501" s="370">
        <v>0.0</v>
      </c>
      <c r="M501" s="351">
        <v>1300000.0</v>
      </c>
      <c r="N501" s="352"/>
      <c r="O501" s="352"/>
      <c r="P501" s="352"/>
      <c r="Q501" s="353">
        <f t="shared" si="1"/>
        <v>1300000</v>
      </c>
      <c r="R501" s="354">
        <v>1300000.0</v>
      </c>
      <c r="S501" s="311"/>
      <c r="T501" s="355"/>
      <c r="U501" s="355"/>
      <c r="V501" s="355"/>
      <c r="W501" s="355"/>
      <c r="X501" s="355"/>
      <c r="Y501" s="355"/>
      <c r="Z501" s="355"/>
      <c r="AA501" s="355"/>
      <c r="AB501" s="355"/>
      <c r="AC501" s="355"/>
      <c r="AD501" s="311"/>
      <c r="AE501" s="311"/>
      <c r="AF501" s="311"/>
      <c r="AG501" s="311"/>
      <c r="AH501" s="311"/>
      <c r="AI501" s="311"/>
      <c r="AJ501" s="311"/>
      <c r="AK501" s="311"/>
      <c r="AL501" s="311"/>
    </row>
    <row r="502">
      <c r="A502" s="311"/>
      <c r="B502" s="356">
        <v>486.0</v>
      </c>
      <c r="C502" s="357" t="s">
        <v>3025</v>
      </c>
      <c r="D502" s="358" t="s">
        <v>2643</v>
      </c>
      <c r="E502" s="357" t="s">
        <v>415</v>
      </c>
      <c r="F502" s="357" t="s">
        <v>351</v>
      </c>
      <c r="G502" s="357" t="s">
        <v>2642</v>
      </c>
      <c r="H502" s="357" t="s">
        <v>1258</v>
      </c>
      <c r="I502" s="357">
        <v>0.86343</v>
      </c>
      <c r="J502" s="360">
        <v>2.7975132</v>
      </c>
      <c r="K502" s="361">
        <v>1.0</v>
      </c>
      <c r="L502" s="362">
        <v>0.0</v>
      </c>
      <c r="M502" s="363">
        <v>1300000.0</v>
      </c>
      <c r="N502" s="364"/>
      <c r="O502" s="364"/>
      <c r="P502" s="364"/>
      <c r="Q502" s="365">
        <f t="shared" si="1"/>
        <v>1300000</v>
      </c>
      <c r="R502" s="366">
        <v>1300000.0</v>
      </c>
      <c r="S502" s="311"/>
      <c r="T502" s="367"/>
      <c r="U502" s="367"/>
      <c r="V502" s="367"/>
      <c r="W502" s="367"/>
      <c r="X502" s="367"/>
      <c r="Y502" s="367"/>
      <c r="Z502" s="367"/>
      <c r="AA502" s="367"/>
      <c r="AB502" s="367"/>
      <c r="AC502" s="367"/>
      <c r="AD502" s="311"/>
      <c r="AE502" s="311"/>
      <c r="AF502" s="311"/>
      <c r="AG502" s="311"/>
      <c r="AH502" s="311"/>
      <c r="AI502" s="311"/>
      <c r="AJ502" s="311"/>
      <c r="AK502" s="311"/>
      <c r="AL502" s="311"/>
    </row>
    <row r="503">
      <c r="A503" s="311"/>
      <c r="B503" s="342">
        <v>487.0</v>
      </c>
      <c r="C503" s="343" t="s">
        <v>3025</v>
      </c>
      <c r="D503" s="344" t="s">
        <v>936</v>
      </c>
      <c r="E503" s="343" t="s">
        <v>87</v>
      </c>
      <c r="F503" s="343" t="s">
        <v>351</v>
      </c>
      <c r="G503" s="343" t="s">
        <v>935</v>
      </c>
      <c r="H503" s="343" t="s">
        <v>1258</v>
      </c>
      <c r="I503" s="343">
        <v>1.17074</v>
      </c>
      <c r="J503" s="348">
        <v>3.7931975999999996</v>
      </c>
      <c r="K503" s="349">
        <v>1.0</v>
      </c>
      <c r="L503" s="370">
        <v>0.0</v>
      </c>
      <c r="M503" s="351">
        <v>1300000.0</v>
      </c>
      <c r="N503" s="352"/>
      <c r="O503" s="352"/>
      <c r="P503" s="352"/>
      <c r="Q503" s="353">
        <f t="shared" si="1"/>
        <v>1300000</v>
      </c>
      <c r="R503" s="354">
        <v>1300000.0</v>
      </c>
      <c r="S503" s="311"/>
      <c r="T503" s="355"/>
      <c r="U503" s="355"/>
      <c r="V503" s="355"/>
      <c r="W503" s="355"/>
      <c r="X503" s="355"/>
      <c r="Y503" s="355"/>
      <c r="Z503" s="355"/>
      <c r="AA503" s="355"/>
      <c r="AB503" s="355"/>
      <c r="AC503" s="355"/>
      <c r="AD503" s="311"/>
      <c r="AE503" s="311"/>
      <c r="AF503" s="311"/>
      <c r="AG503" s="311"/>
      <c r="AH503" s="311"/>
      <c r="AI503" s="311"/>
      <c r="AJ503" s="311"/>
      <c r="AK503" s="311"/>
      <c r="AL503" s="311"/>
    </row>
    <row r="504">
      <c r="A504" s="311"/>
      <c r="B504" s="356">
        <v>488.0</v>
      </c>
      <c r="C504" s="357" t="s">
        <v>3032</v>
      </c>
      <c r="D504" s="358" t="s">
        <v>899</v>
      </c>
      <c r="E504" s="357" t="s">
        <v>164</v>
      </c>
      <c r="F504" s="357" t="s">
        <v>351</v>
      </c>
      <c r="G504" s="357" t="s">
        <v>898</v>
      </c>
      <c r="H504" s="357" t="s">
        <v>575</v>
      </c>
      <c r="I504" s="357">
        <v>68.85000000000001</v>
      </c>
      <c r="J504" s="360">
        <v>223.074</v>
      </c>
      <c r="K504" s="361">
        <v>1.0</v>
      </c>
      <c r="L504" s="362">
        <v>0.0</v>
      </c>
      <c r="M504" s="363">
        <v>3671171.0</v>
      </c>
      <c r="N504" s="364"/>
      <c r="O504" s="364"/>
      <c r="P504" s="364"/>
      <c r="Q504" s="365">
        <f t="shared" si="1"/>
        <v>3671171</v>
      </c>
      <c r="R504" s="366">
        <v>3671171.0</v>
      </c>
      <c r="S504" s="311"/>
      <c r="T504" s="367"/>
      <c r="U504" s="367"/>
      <c r="V504" s="367"/>
      <c r="W504" s="367"/>
      <c r="X504" s="367"/>
      <c r="Y504" s="367"/>
      <c r="Z504" s="367"/>
      <c r="AA504" s="367"/>
      <c r="AB504" s="367"/>
      <c r="AC504" s="367"/>
      <c r="AD504" s="311"/>
      <c r="AE504" s="311"/>
      <c r="AF504" s="311"/>
      <c r="AG504" s="311"/>
      <c r="AH504" s="311"/>
      <c r="AI504" s="311"/>
      <c r="AJ504" s="311"/>
      <c r="AK504" s="311"/>
      <c r="AL504" s="311"/>
    </row>
    <row r="505">
      <c r="A505" s="311"/>
      <c r="B505" s="342">
        <v>489.0</v>
      </c>
      <c r="C505" s="343" t="s">
        <v>3032</v>
      </c>
      <c r="D505" s="344" t="s">
        <v>903</v>
      </c>
      <c r="E505" s="343" t="s">
        <v>346</v>
      </c>
      <c r="F505" s="343" t="s">
        <v>351</v>
      </c>
      <c r="G505" s="343" t="s">
        <v>902</v>
      </c>
      <c r="H505" s="343" t="s">
        <v>753</v>
      </c>
      <c r="I505" s="343">
        <v>56.81</v>
      </c>
      <c r="J505" s="348">
        <v>184.0644</v>
      </c>
      <c r="K505" s="349">
        <v>1.0</v>
      </c>
      <c r="L505" s="370">
        <v>0.0</v>
      </c>
      <c r="M505" s="351">
        <v>2792792.0</v>
      </c>
      <c r="N505" s="352"/>
      <c r="O505" s="352"/>
      <c r="P505" s="352"/>
      <c r="Q505" s="353">
        <f t="shared" si="1"/>
        <v>2792792</v>
      </c>
      <c r="R505" s="354">
        <v>2792792.0</v>
      </c>
      <c r="S505" s="311"/>
      <c r="T505" s="355"/>
      <c r="U505" s="355"/>
      <c r="V505" s="355"/>
      <c r="W505" s="355"/>
      <c r="X505" s="355"/>
      <c r="Y505" s="355"/>
      <c r="Z505" s="355"/>
      <c r="AA505" s="355"/>
      <c r="AB505" s="355"/>
      <c r="AC505" s="355"/>
      <c r="AD505" s="311"/>
      <c r="AE505" s="311"/>
      <c r="AF505" s="311"/>
      <c r="AG505" s="311"/>
      <c r="AH505" s="311"/>
      <c r="AI505" s="311"/>
      <c r="AJ505" s="311"/>
      <c r="AK505" s="311"/>
      <c r="AL505" s="311"/>
    </row>
    <row r="506">
      <c r="A506" s="311"/>
      <c r="B506" s="356">
        <v>490.0</v>
      </c>
      <c r="C506" s="357" t="s">
        <v>3032</v>
      </c>
      <c r="D506" s="358" t="s">
        <v>1708</v>
      </c>
      <c r="E506" s="357" t="s">
        <v>116</v>
      </c>
      <c r="F506" s="357" t="s">
        <v>351</v>
      </c>
      <c r="G506" s="357" t="s">
        <v>1707</v>
      </c>
      <c r="H506" s="357" t="s">
        <v>2710</v>
      </c>
      <c r="I506" s="357">
        <v>2.9869</v>
      </c>
      <c r="J506" s="360">
        <v>9.677556</v>
      </c>
      <c r="K506" s="361">
        <v>1.0</v>
      </c>
      <c r="L506" s="362">
        <v>0.0</v>
      </c>
      <c r="M506" s="363">
        <v>0.0</v>
      </c>
      <c r="N506" s="454">
        <v>823333.0</v>
      </c>
      <c r="O506" s="364"/>
      <c r="P506" s="364"/>
      <c r="Q506" s="365">
        <f t="shared" si="1"/>
        <v>823333</v>
      </c>
      <c r="R506" s="366">
        <v>823333.0</v>
      </c>
      <c r="S506" s="311"/>
      <c r="T506" s="367"/>
      <c r="U506" s="367"/>
      <c r="V506" s="367"/>
      <c r="W506" s="367"/>
      <c r="X506" s="367"/>
      <c r="Y506" s="367"/>
      <c r="Z506" s="367"/>
      <c r="AA506" s="367"/>
      <c r="AB506" s="367"/>
      <c r="AC506" s="367"/>
      <c r="AD506" s="311"/>
      <c r="AE506" s="311"/>
      <c r="AF506" s="311"/>
      <c r="AG506" s="311"/>
      <c r="AH506" s="311"/>
      <c r="AI506" s="311"/>
      <c r="AJ506" s="311"/>
      <c r="AK506" s="311"/>
      <c r="AL506" s="311"/>
    </row>
    <row r="507">
      <c r="A507" s="311"/>
      <c r="B507" s="342">
        <v>491.0</v>
      </c>
      <c r="C507" s="343" t="s">
        <v>3032</v>
      </c>
      <c r="D507" s="344" t="s">
        <v>1696</v>
      </c>
      <c r="E507" s="343" t="s">
        <v>92</v>
      </c>
      <c r="F507" s="343" t="s">
        <v>351</v>
      </c>
      <c r="G507" s="343" t="s">
        <v>1695</v>
      </c>
      <c r="H507" s="343" t="s">
        <v>461</v>
      </c>
      <c r="I507" s="343">
        <v>1.31752</v>
      </c>
      <c r="J507" s="348">
        <v>4.2687648</v>
      </c>
      <c r="K507" s="349">
        <v>1.0</v>
      </c>
      <c r="L507" s="370">
        <v>0.0</v>
      </c>
      <c r="M507" s="351">
        <v>2319819.0</v>
      </c>
      <c r="N507" s="352"/>
      <c r="O507" s="352"/>
      <c r="P507" s="352"/>
      <c r="Q507" s="353">
        <f t="shared" si="1"/>
        <v>2319819</v>
      </c>
      <c r="R507" s="354">
        <v>2319819.0</v>
      </c>
      <c r="S507" s="311"/>
      <c r="T507" s="355"/>
      <c r="U507" s="355"/>
      <c r="V507" s="355"/>
      <c r="W507" s="355"/>
      <c r="X507" s="355"/>
      <c r="Y507" s="355"/>
      <c r="Z507" s="355"/>
      <c r="AA507" s="355"/>
      <c r="AB507" s="355"/>
      <c r="AC507" s="355"/>
      <c r="AD507" s="311"/>
      <c r="AE507" s="311"/>
      <c r="AF507" s="311"/>
      <c r="AG507" s="311"/>
      <c r="AH507" s="311"/>
      <c r="AI507" s="311"/>
      <c r="AJ507" s="311"/>
      <c r="AK507" s="311"/>
      <c r="AL507" s="311"/>
    </row>
    <row r="508">
      <c r="A508" s="311"/>
      <c r="B508" s="356">
        <v>492.0</v>
      </c>
      <c r="C508" s="357" t="s">
        <v>3032</v>
      </c>
      <c r="D508" s="358" t="s">
        <v>1699</v>
      </c>
      <c r="E508" s="357" t="s">
        <v>87</v>
      </c>
      <c r="F508" s="357" t="s">
        <v>351</v>
      </c>
      <c r="G508" s="357" t="s">
        <v>1698</v>
      </c>
      <c r="H508" s="357" t="s">
        <v>1258</v>
      </c>
      <c r="I508" s="357">
        <v>30.24</v>
      </c>
      <c r="J508" s="360">
        <v>97.9776</v>
      </c>
      <c r="K508" s="361">
        <v>1.0</v>
      </c>
      <c r="L508" s="362">
        <v>0.0</v>
      </c>
      <c r="M508" s="363">
        <v>1300000.0</v>
      </c>
      <c r="N508" s="364"/>
      <c r="O508" s="364"/>
      <c r="P508" s="364"/>
      <c r="Q508" s="365">
        <f t="shared" si="1"/>
        <v>1300000</v>
      </c>
      <c r="R508" s="366">
        <v>1300000.0</v>
      </c>
      <c r="S508" s="311"/>
      <c r="T508" s="367"/>
      <c r="U508" s="367"/>
      <c r="V508" s="367"/>
      <c r="W508" s="367"/>
      <c r="X508" s="367"/>
      <c r="Y508" s="367"/>
      <c r="Z508" s="367"/>
      <c r="AA508" s="367"/>
      <c r="AB508" s="367"/>
      <c r="AC508" s="367"/>
      <c r="AD508" s="311"/>
      <c r="AE508" s="311"/>
      <c r="AF508" s="311"/>
      <c r="AG508" s="311"/>
      <c r="AH508" s="311"/>
      <c r="AI508" s="311"/>
      <c r="AJ508" s="311"/>
      <c r="AK508" s="311"/>
      <c r="AL508" s="311"/>
    </row>
    <row r="509">
      <c r="A509" s="311"/>
      <c r="B509" s="342">
        <v>493.0</v>
      </c>
      <c r="C509" s="343" t="s">
        <v>3032</v>
      </c>
      <c r="D509" s="344" t="s">
        <v>293</v>
      </c>
      <c r="E509" s="343" t="s">
        <v>218</v>
      </c>
      <c r="F509" s="343" t="s">
        <v>351</v>
      </c>
      <c r="G509" s="343" t="s">
        <v>292</v>
      </c>
      <c r="H509" s="343" t="s">
        <v>480</v>
      </c>
      <c r="I509" s="343">
        <v>2.31689</v>
      </c>
      <c r="J509" s="348">
        <v>7.5067236</v>
      </c>
      <c r="K509" s="349">
        <v>1.0</v>
      </c>
      <c r="L509" s="370">
        <v>0.0</v>
      </c>
      <c r="M509" s="351">
        <v>1950000.0</v>
      </c>
      <c r="N509" s="352"/>
      <c r="O509" s="352"/>
      <c r="P509" s="352"/>
      <c r="Q509" s="353">
        <f t="shared" si="1"/>
        <v>1950000</v>
      </c>
      <c r="R509" s="354">
        <v>1950000.0</v>
      </c>
      <c r="S509" s="311"/>
      <c r="T509" s="355"/>
      <c r="U509" s="355"/>
      <c r="V509" s="355"/>
      <c r="W509" s="355"/>
      <c r="X509" s="355"/>
      <c r="Y509" s="355"/>
      <c r="Z509" s="355"/>
      <c r="AA509" s="355"/>
      <c r="AB509" s="355"/>
      <c r="AC509" s="355"/>
      <c r="AD509" s="311"/>
      <c r="AE509" s="311"/>
      <c r="AF509" s="311"/>
      <c r="AG509" s="311"/>
      <c r="AH509" s="311"/>
      <c r="AI509" s="311"/>
      <c r="AJ509" s="311"/>
      <c r="AK509" s="311"/>
      <c r="AL509" s="311"/>
    </row>
    <row r="510">
      <c r="A510" s="311"/>
      <c r="B510" s="356">
        <v>494.0</v>
      </c>
      <c r="C510" s="357" t="s">
        <v>3032</v>
      </c>
      <c r="D510" s="358" t="s">
        <v>297</v>
      </c>
      <c r="E510" s="357" t="s">
        <v>218</v>
      </c>
      <c r="F510" s="357" t="s">
        <v>351</v>
      </c>
      <c r="G510" s="357" t="s">
        <v>296</v>
      </c>
      <c r="H510" s="357" t="s">
        <v>480</v>
      </c>
      <c r="I510" s="357">
        <v>2.99873</v>
      </c>
      <c r="J510" s="360">
        <v>9.7158852</v>
      </c>
      <c r="K510" s="361">
        <v>1.0</v>
      </c>
      <c r="L510" s="362">
        <v>0.0</v>
      </c>
      <c r="M510" s="363">
        <v>1950000.0</v>
      </c>
      <c r="N510" s="364"/>
      <c r="O510" s="364"/>
      <c r="P510" s="364"/>
      <c r="Q510" s="365">
        <f t="shared" si="1"/>
        <v>1950000</v>
      </c>
      <c r="R510" s="366">
        <v>1950000.0</v>
      </c>
      <c r="S510" s="311"/>
      <c r="T510" s="367"/>
      <c r="U510" s="367"/>
      <c r="V510" s="367"/>
      <c r="W510" s="367"/>
      <c r="X510" s="367"/>
      <c r="Y510" s="367"/>
      <c r="Z510" s="367"/>
      <c r="AA510" s="367"/>
      <c r="AB510" s="367"/>
      <c r="AC510" s="367"/>
      <c r="AD510" s="311"/>
      <c r="AE510" s="311"/>
      <c r="AF510" s="311"/>
      <c r="AG510" s="311"/>
      <c r="AH510" s="311"/>
      <c r="AI510" s="311"/>
      <c r="AJ510" s="311"/>
      <c r="AK510" s="311"/>
      <c r="AL510" s="311"/>
    </row>
    <row r="511">
      <c r="A511" s="311"/>
      <c r="B511" s="342">
        <v>495.0</v>
      </c>
      <c r="C511" s="343" t="s">
        <v>3032</v>
      </c>
      <c r="D511" s="344" t="s">
        <v>2705</v>
      </c>
      <c r="E511" s="343" t="s">
        <v>87</v>
      </c>
      <c r="F511" s="343" t="s">
        <v>351</v>
      </c>
      <c r="G511" s="343" t="s">
        <v>2704</v>
      </c>
      <c r="H511" s="343" t="s">
        <v>1258</v>
      </c>
      <c r="I511" s="343">
        <v>37.68</v>
      </c>
      <c r="J511" s="348">
        <v>122.0832</v>
      </c>
      <c r="K511" s="349">
        <v>1.0</v>
      </c>
      <c r="L511" s="370">
        <v>0.0</v>
      </c>
      <c r="M511" s="351">
        <v>1300000.0</v>
      </c>
      <c r="N511" s="352"/>
      <c r="O511" s="352"/>
      <c r="P511" s="352"/>
      <c r="Q511" s="353">
        <f t="shared" si="1"/>
        <v>1300000</v>
      </c>
      <c r="R511" s="354">
        <v>1300000.0</v>
      </c>
      <c r="S511" s="311"/>
      <c r="T511" s="355"/>
      <c r="U511" s="355"/>
      <c r="V511" s="355"/>
      <c r="W511" s="355"/>
      <c r="X511" s="355"/>
      <c r="Y511" s="355"/>
      <c r="Z511" s="355"/>
      <c r="AA511" s="355"/>
      <c r="AB511" s="355"/>
      <c r="AC511" s="355"/>
      <c r="AD511" s="311"/>
      <c r="AE511" s="311"/>
      <c r="AF511" s="311"/>
      <c r="AG511" s="311"/>
      <c r="AH511" s="311"/>
      <c r="AI511" s="311"/>
      <c r="AJ511" s="311"/>
      <c r="AK511" s="311"/>
      <c r="AL511" s="311"/>
    </row>
    <row r="512">
      <c r="A512" s="311"/>
      <c r="B512" s="356">
        <v>496.0</v>
      </c>
      <c r="C512" s="357" t="s">
        <v>3032</v>
      </c>
      <c r="D512" s="358" t="s">
        <v>2795</v>
      </c>
      <c r="E512" s="357" t="s">
        <v>92</v>
      </c>
      <c r="F512" s="357" t="s">
        <v>351</v>
      </c>
      <c r="G512" s="357" t="s">
        <v>2794</v>
      </c>
      <c r="H512" s="357" t="s">
        <v>461</v>
      </c>
      <c r="I512" s="357">
        <v>0.8643900000000001</v>
      </c>
      <c r="J512" s="360">
        <v>2.8006235999999998</v>
      </c>
      <c r="K512" s="361">
        <v>1.0</v>
      </c>
      <c r="L512" s="362">
        <v>0.0</v>
      </c>
      <c r="M512" s="363">
        <v>2319819.0</v>
      </c>
      <c r="N512" s="364"/>
      <c r="O512" s="364"/>
      <c r="P512" s="364"/>
      <c r="Q512" s="365">
        <f t="shared" si="1"/>
        <v>2319819</v>
      </c>
      <c r="R512" s="366">
        <v>2319819.0</v>
      </c>
      <c r="S512" s="311"/>
      <c r="T512" s="367"/>
      <c r="U512" s="367"/>
      <c r="V512" s="367"/>
      <c r="W512" s="367"/>
      <c r="X512" s="367"/>
      <c r="Y512" s="367"/>
      <c r="Z512" s="367"/>
      <c r="AA512" s="367"/>
      <c r="AB512" s="367"/>
      <c r="AC512" s="367"/>
      <c r="AD512" s="311"/>
      <c r="AE512" s="311"/>
      <c r="AF512" s="311"/>
      <c r="AG512" s="311"/>
      <c r="AH512" s="311"/>
      <c r="AI512" s="311"/>
      <c r="AJ512" s="311"/>
      <c r="AK512" s="311"/>
      <c r="AL512" s="311"/>
    </row>
    <row r="513">
      <c r="A513" s="311"/>
      <c r="B513" s="342">
        <v>497.0</v>
      </c>
      <c r="C513" s="343" t="s">
        <v>3032</v>
      </c>
      <c r="D513" s="344" t="s">
        <v>1347</v>
      </c>
      <c r="E513" s="343" t="s">
        <v>92</v>
      </c>
      <c r="F513" s="343" t="s">
        <v>351</v>
      </c>
      <c r="G513" s="343" t="s">
        <v>1346</v>
      </c>
      <c r="H513" s="343" t="s">
        <v>461</v>
      </c>
      <c r="I513" s="343">
        <v>0.67107</v>
      </c>
      <c r="J513" s="348">
        <v>2.1742668</v>
      </c>
      <c r="K513" s="349">
        <v>1.0</v>
      </c>
      <c r="L513" s="370">
        <v>0.0</v>
      </c>
      <c r="M513" s="351">
        <v>2319819.0</v>
      </c>
      <c r="N513" s="352"/>
      <c r="O513" s="352"/>
      <c r="P513" s="352"/>
      <c r="Q513" s="353">
        <f t="shared" si="1"/>
        <v>2319819</v>
      </c>
      <c r="R513" s="354">
        <v>2319819.0</v>
      </c>
      <c r="S513" s="311"/>
      <c r="T513" s="355"/>
      <c r="U513" s="355"/>
      <c r="V513" s="355"/>
      <c r="W513" s="355"/>
      <c r="X513" s="355"/>
      <c r="Y513" s="355"/>
      <c r="Z513" s="355"/>
      <c r="AA513" s="355"/>
      <c r="AB513" s="355"/>
      <c r="AC513" s="355"/>
      <c r="AD513" s="311"/>
      <c r="AE513" s="311"/>
      <c r="AF513" s="311"/>
      <c r="AG513" s="311"/>
      <c r="AH513" s="311"/>
      <c r="AI513" s="311"/>
      <c r="AJ513" s="311"/>
      <c r="AK513" s="311"/>
      <c r="AL513" s="311"/>
    </row>
    <row r="514">
      <c r="A514" s="311"/>
      <c r="B514" s="356">
        <v>498.0</v>
      </c>
      <c r="C514" s="357" t="s">
        <v>3032</v>
      </c>
      <c r="D514" s="358" t="s">
        <v>1350</v>
      </c>
      <c r="E514" s="357" t="s">
        <v>346</v>
      </c>
      <c r="F514" s="357" t="s">
        <v>351</v>
      </c>
      <c r="G514" s="357" t="s">
        <v>1349</v>
      </c>
      <c r="H514" s="357" t="s">
        <v>753</v>
      </c>
      <c r="I514" s="357">
        <v>23.36</v>
      </c>
      <c r="J514" s="360">
        <v>75.6864</v>
      </c>
      <c r="K514" s="361">
        <v>0.9999</v>
      </c>
      <c r="L514" s="362">
        <v>0.0</v>
      </c>
      <c r="M514" s="363">
        <v>2792792.0</v>
      </c>
      <c r="N514" s="364"/>
      <c r="O514" s="364"/>
      <c r="P514" s="364"/>
      <c r="Q514" s="365">
        <f t="shared" si="1"/>
        <v>2792792</v>
      </c>
      <c r="R514" s="366">
        <v>2792792.0</v>
      </c>
      <c r="S514" s="311"/>
      <c r="T514" s="367"/>
      <c r="U514" s="367"/>
      <c r="V514" s="367"/>
      <c r="W514" s="367"/>
      <c r="X514" s="367"/>
      <c r="Y514" s="367"/>
      <c r="Z514" s="367"/>
      <c r="AA514" s="367"/>
      <c r="AB514" s="367"/>
      <c r="AC514" s="367"/>
      <c r="AD514" s="311"/>
      <c r="AE514" s="311"/>
      <c r="AF514" s="311"/>
      <c r="AG514" s="311"/>
      <c r="AH514" s="311"/>
      <c r="AI514" s="311"/>
      <c r="AJ514" s="311"/>
      <c r="AK514" s="311"/>
      <c r="AL514" s="311"/>
    </row>
    <row r="515">
      <c r="A515" s="311"/>
      <c r="B515" s="342">
        <v>499.0</v>
      </c>
      <c r="C515" s="343" t="s">
        <v>3032</v>
      </c>
      <c r="D515" s="344" t="s">
        <v>636</v>
      </c>
      <c r="E515" s="343" t="s">
        <v>116</v>
      </c>
      <c r="F515" s="343" t="s">
        <v>351</v>
      </c>
      <c r="G515" s="343" t="s">
        <v>635</v>
      </c>
      <c r="H515" s="343" t="s">
        <v>461</v>
      </c>
      <c r="I515" s="343">
        <v>11.31</v>
      </c>
      <c r="J515" s="348">
        <v>36.6444</v>
      </c>
      <c r="K515" s="349">
        <v>1.0</v>
      </c>
      <c r="L515" s="370">
        <v>0.0</v>
      </c>
      <c r="M515" s="351">
        <v>2319819.0</v>
      </c>
      <c r="N515" s="352"/>
      <c r="O515" s="352"/>
      <c r="P515" s="352"/>
      <c r="Q515" s="353">
        <f t="shared" si="1"/>
        <v>2319819</v>
      </c>
      <c r="R515" s="354">
        <v>2319819.0</v>
      </c>
      <c r="S515" s="311"/>
      <c r="T515" s="355"/>
      <c r="U515" s="355"/>
      <c r="V515" s="355"/>
      <c r="W515" s="355"/>
      <c r="X515" s="355"/>
      <c r="Y515" s="355"/>
      <c r="Z515" s="355"/>
      <c r="AA515" s="355"/>
      <c r="AB515" s="355"/>
      <c r="AC515" s="355"/>
      <c r="AD515" s="311"/>
      <c r="AE515" s="311"/>
      <c r="AF515" s="311"/>
      <c r="AG515" s="311"/>
      <c r="AH515" s="311"/>
      <c r="AI515" s="311"/>
      <c r="AJ515" s="311"/>
      <c r="AK515" s="311"/>
      <c r="AL515" s="311"/>
    </row>
    <row r="516">
      <c r="A516" s="311"/>
      <c r="B516" s="356">
        <v>500.0</v>
      </c>
      <c r="C516" s="357" t="s">
        <v>3032</v>
      </c>
      <c r="D516" s="358" t="s">
        <v>2356</v>
      </c>
      <c r="E516" s="357" t="s">
        <v>346</v>
      </c>
      <c r="F516" s="357" t="s">
        <v>351</v>
      </c>
      <c r="G516" s="357" t="s">
        <v>2355</v>
      </c>
      <c r="H516" s="357" t="s">
        <v>753</v>
      </c>
      <c r="I516" s="357">
        <v>21.28</v>
      </c>
      <c r="J516" s="360">
        <v>68.9472</v>
      </c>
      <c r="K516" s="361">
        <v>1.0</v>
      </c>
      <c r="L516" s="362">
        <v>0.0</v>
      </c>
      <c r="M516" s="363">
        <v>2792792.0</v>
      </c>
      <c r="N516" s="364"/>
      <c r="O516" s="364"/>
      <c r="P516" s="364"/>
      <c r="Q516" s="365">
        <f t="shared" si="1"/>
        <v>2792792</v>
      </c>
      <c r="R516" s="366">
        <v>2792792.0</v>
      </c>
      <c r="S516" s="311"/>
      <c r="T516" s="367"/>
      <c r="U516" s="367"/>
      <c r="V516" s="367"/>
      <c r="W516" s="367"/>
      <c r="X516" s="367"/>
      <c r="Y516" s="367"/>
      <c r="Z516" s="367"/>
      <c r="AA516" s="367"/>
      <c r="AB516" s="367"/>
      <c r="AC516" s="367"/>
      <c r="AD516" s="311"/>
      <c r="AE516" s="311"/>
      <c r="AF516" s="311"/>
      <c r="AG516" s="311"/>
      <c r="AH516" s="311"/>
      <c r="AI516" s="311"/>
      <c r="AJ516" s="311"/>
      <c r="AK516" s="311"/>
      <c r="AL516" s="311"/>
    </row>
    <row r="517">
      <c r="A517" s="311"/>
      <c r="B517" s="342">
        <v>501.0</v>
      </c>
      <c r="C517" s="343" t="s">
        <v>3032</v>
      </c>
      <c r="D517" s="344" t="s">
        <v>2360</v>
      </c>
      <c r="E517" s="343" t="s">
        <v>87</v>
      </c>
      <c r="F517" s="343" t="s">
        <v>351</v>
      </c>
      <c r="G517" s="343" t="s">
        <v>2359</v>
      </c>
      <c r="H517" s="343" t="s">
        <v>1258</v>
      </c>
      <c r="I517" s="343">
        <v>30.29</v>
      </c>
      <c r="J517" s="348">
        <v>98.1396</v>
      </c>
      <c r="K517" s="349">
        <v>1.0</v>
      </c>
      <c r="L517" s="370">
        <v>0.0</v>
      </c>
      <c r="M517" s="351">
        <v>1300000.0</v>
      </c>
      <c r="N517" s="352"/>
      <c r="O517" s="352"/>
      <c r="P517" s="352"/>
      <c r="Q517" s="353">
        <f t="shared" si="1"/>
        <v>1300000</v>
      </c>
      <c r="R517" s="354">
        <v>1300000.0</v>
      </c>
      <c r="S517" s="311"/>
      <c r="T517" s="355"/>
      <c r="U517" s="355"/>
      <c r="V517" s="355"/>
      <c r="W517" s="355"/>
      <c r="X517" s="355"/>
      <c r="Y517" s="355"/>
      <c r="Z517" s="355"/>
      <c r="AA517" s="355"/>
      <c r="AB517" s="355"/>
      <c r="AC517" s="355"/>
      <c r="AD517" s="311"/>
      <c r="AE517" s="311"/>
      <c r="AF517" s="311"/>
      <c r="AG517" s="311"/>
      <c r="AH517" s="311"/>
      <c r="AI517" s="311"/>
      <c r="AJ517" s="311"/>
      <c r="AK517" s="311"/>
      <c r="AL517" s="311"/>
    </row>
    <row r="518">
      <c r="A518" s="311"/>
      <c r="B518" s="356">
        <v>502.0</v>
      </c>
      <c r="C518" s="357" t="s">
        <v>3032</v>
      </c>
      <c r="D518" s="358" t="s">
        <v>2536</v>
      </c>
      <c r="E518" s="357" t="s">
        <v>87</v>
      </c>
      <c r="F518" s="357" t="s">
        <v>351</v>
      </c>
      <c r="G518" s="357" t="s">
        <v>2535</v>
      </c>
      <c r="H518" s="357" t="s">
        <v>1258</v>
      </c>
      <c r="I518" s="357">
        <v>0.93491</v>
      </c>
      <c r="J518" s="360">
        <v>3.0291084</v>
      </c>
      <c r="K518" s="361">
        <v>1.0</v>
      </c>
      <c r="L518" s="362">
        <v>0.0</v>
      </c>
      <c r="M518" s="363">
        <v>1300000.0</v>
      </c>
      <c r="N518" s="364"/>
      <c r="O518" s="364"/>
      <c r="P518" s="364"/>
      <c r="Q518" s="365">
        <f t="shared" si="1"/>
        <v>1300000</v>
      </c>
      <c r="R518" s="366">
        <v>1300000.0</v>
      </c>
      <c r="S518" s="311"/>
      <c r="T518" s="367"/>
      <c r="U518" s="367"/>
      <c r="V518" s="367"/>
      <c r="W518" s="367"/>
      <c r="X518" s="367"/>
      <c r="Y518" s="367"/>
      <c r="Z518" s="367"/>
      <c r="AA518" s="367"/>
      <c r="AB518" s="367"/>
      <c r="AC518" s="367"/>
      <c r="AD518" s="311"/>
      <c r="AE518" s="311"/>
      <c r="AF518" s="311"/>
      <c r="AG518" s="311"/>
      <c r="AH518" s="311"/>
      <c r="AI518" s="311"/>
      <c r="AJ518" s="311"/>
      <c r="AK518" s="311"/>
      <c r="AL518" s="311"/>
    </row>
    <row r="519">
      <c r="A519" s="311"/>
      <c r="B519" s="342">
        <v>503.0</v>
      </c>
      <c r="C519" s="343" t="s">
        <v>3032</v>
      </c>
      <c r="D519" s="344" t="s">
        <v>2636</v>
      </c>
      <c r="E519" s="343" t="s">
        <v>87</v>
      </c>
      <c r="F519" s="343" t="s">
        <v>351</v>
      </c>
      <c r="G519" s="343" t="s">
        <v>2635</v>
      </c>
      <c r="H519" s="343" t="s">
        <v>1258</v>
      </c>
      <c r="I519" s="343">
        <v>1.17322</v>
      </c>
      <c r="J519" s="348">
        <v>3.8012327999999997</v>
      </c>
      <c r="K519" s="349">
        <v>1.0</v>
      </c>
      <c r="L519" s="370">
        <v>0.0</v>
      </c>
      <c r="M519" s="351">
        <v>1300000.0</v>
      </c>
      <c r="N519" s="352"/>
      <c r="O519" s="352"/>
      <c r="P519" s="352"/>
      <c r="Q519" s="353">
        <f t="shared" si="1"/>
        <v>1300000</v>
      </c>
      <c r="R519" s="354">
        <v>1300000.0</v>
      </c>
      <c r="S519" s="311"/>
      <c r="T519" s="355"/>
      <c r="U519" s="355"/>
      <c r="V519" s="355"/>
      <c r="W519" s="355"/>
      <c r="X519" s="355"/>
      <c r="Y519" s="355"/>
      <c r="Z519" s="355"/>
      <c r="AA519" s="355"/>
      <c r="AB519" s="355"/>
      <c r="AC519" s="355"/>
      <c r="AD519" s="311"/>
      <c r="AE519" s="311"/>
      <c r="AF519" s="311"/>
      <c r="AG519" s="311"/>
      <c r="AH519" s="311"/>
      <c r="AI519" s="311"/>
      <c r="AJ519" s="311"/>
      <c r="AK519" s="311"/>
      <c r="AL519" s="311"/>
    </row>
    <row r="520">
      <c r="A520" s="311"/>
      <c r="B520" s="356">
        <v>504.0</v>
      </c>
      <c r="C520" s="357" t="s">
        <v>3032</v>
      </c>
      <c r="D520" s="358" t="s">
        <v>489</v>
      </c>
      <c r="E520" s="357" t="s">
        <v>87</v>
      </c>
      <c r="F520" s="357" t="s">
        <v>351</v>
      </c>
      <c r="G520" s="357" t="s">
        <v>488</v>
      </c>
      <c r="H520" s="357" t="s">
        <v>1258</v>
      </c>
      <c r="I520" s="357">
        <v>1.12047</v>
      </c>
      <c r="J520" s="360">
        <v>3.6303228</v>
      </c>
      <c r="K520" s="361">
        <v>1.0</v>
      </c>
      <c r="L520" s="362">
        <v>0.0</v>
      </c>
      <c r="M520" s="363">
        <v>1300000.0</v>
      </c>
      <c r="N520" s="364"/>
      <c r="O520" s="364"/>
      <c r="P520" s="364"/>
      <c r="Q520" s="365">
        <f t="shared" si="1"/>
        <v>1300000</v>
      </c>
      <c r="R520" s="366">
        <v>1300000.0</v>
      </c>
      <c r="S520" s="311"/>
      <c r="T520" s="367"/>
      <c r="U520" s="367"/>
      <c r="V520" s="367"/>
      <c r="W520" s="367"/>
      <c r="X520" s="367"/>
      <c r="Y520" s="367"/>
      <c r="Z520" s="367"/>
      <c r="AA520" s="367"/>
      <c r="AB520" s="367"/>
      <c r="AC520" s="367"/>
      <c r="AD520" s="311"/>
      <c r="AE520" s="311"/>
      <c r="AF520" s="311"/>
      <c r="AG520" s="311"/>
      <c r="AH520" s="311"/>
      <c r="AI520" s="311"/>
      <c r="AJ520" s="311"/>
      <c r="AK520" s="311"/>
      <c r="AL520" s="311"/>
    </row>
    <row r="521">
      <c r="A521" s="311"/>
      <c r="B521" s="342">
        <v>505.0</v>
      </c>
      <c r="C521" s="343" t="s">
        <v>3032</v>
      </c>
      <c r="D521" s="344" t="s">
        <v>797</v>
      </c>
      <c r="E521" s="343" t="s">
        <v>106</v>
      </c>
      <c r="F521" s="343" t="s">
        <v>351</v>
      </c>
      <c r="G521" s="343" t="s">
        <v>796</v>
      </c>
      <c r="H521" s="343" t="s">
        <v>461</v>
      </c>
      <c r="I521" s="343">
        <v>4.35</v>
      </c>
      <c r="J521" s="348">
        <v>14.093999999999998</v>
      </c>
      <c r="K521" s="349">
        <v>1.0</v>
      </c>
      <c r="L521" s="370">
        <v>0.0</v>
      </c>
      <c r="M521" s="351">
        <v>2319819.0</v>
      </c>
      <c r="N521" s="352"/>
      <c r="O521" s="352"/>
      <c r="P521" s="352"/>
      <c r="Q521" s="353">
        <f t="shared" si="1"/>
        <v>2319819</v>
      </c>
      <c r="R521" s="354">
        <v>2319819.0</v>
      </c>
      <c r="S521" s="311"/>
      <c r="T521" s="355"/>
      <c r="U521" s="355"/>
      <c r="V521" s="355"/>
      <c r="W521" s="355"/>
      <c r="X521" s="355"/>
      <c r="Y521" s="355"/>
      <c r="Z521" s="355"/>
      <c r="AA521" s="355"/>
      <c r="AB521" s="355"/>
      <c r="AC521" s="355"/>
      <c r="AD521" s="311"/>
      <c r="AE521" s="311"/>
      <c r="AF521" s="311"/>
      <c r="AG521" s="311"/>
      <c r="AH521" s="311"/>
      <c r="AI521" s="311"/>
      <c r="AJ521" s="311"/>
      <c r="AK521" s="311"/>
      <c r="AL521" s="311"/>
    </row>
    <row r="522">
      <c r="A522" s="311"/>
      <c r="B522" s="356">
        <v>506.0</v>
      </c>
      <c r="C522" s="357" t="s">
        <v>3037</v>
      </c>
      <c r="D522" s="358" t="s">
        <v>801</v>
      </c>
      <c r="E522" s="357" t="s">
        <v>164</v>
      </c>
      <c r="F522" s="357" t="s">
        <v>351</v>
      </c>
      <c r="G522" s="357" t="s">
        <v>800</v>
      </c>
      <c r="H522" s="357" t="s">
        <v>575</v>
      </c>
      <c r="I522" s="357">
        <v>106.08</v>
      </c>
      <c r="J522" s="360">
        <v>343.6992</v>
      </c>
      <c r="K522" s="361">
        <v>1.0</v>
      </c>
      <c r="L522" s="362">
        <v>0.0</v>
      </c>
      <c r="M522" s="363">
        <v>3671171.0</v>
      </c>
      <c r="N522" s="364"/>
      <c r="O522" s="364"/>
      <c r="P522" s="364"/>
      <c r="Q522" s="365">
        <f t="shared" si="1"/>
        <v>3671171</v>
      </c>
      <c r="R522" s="366">
        <v>3671171.0</v>
      </c>
      <c r="S522" s="311"/>
      <c r="T522" s="367"/>
      <c r="U522" s="367"/>
      <c r="V522" s="367"/>
      <c r="W522" s="367"/>
      <c r="X522" s="367"/>
      <c r="Y522" s="367"/>
      <c r="Z522" s="367"/>
      <c r="AA522" s="367"/>
      <c r="AB522" s="367"/>
      <c r="AC522" s="367"/>
      <c r="AD522" s="311"/>
      <c r="AE522" s="311"/>
      <c r="AF522" s="311"/>
      <c r="AG522" s="311"/>
      <c r="AH522" s="311"/>
      <c r="AI522" s="311"/>
      <c r="AJ522" s="311"/>
      <c r="AK522" s="311"/>
      <c r="AL522" s="311"/>
    </row>
    <row r="523">
      <c r="A523" s="311"/>
      <c r="B523" s="342">
        <v>507.0</v>
      </c>
      <c r="C523" s="343" t="s">
        <v>3037</v>
      </c>
      <c r="D523" s="344" t="s">
        <v>1730</v>
      </c>
      <c r="E523" s="343" t="s">
        <v>126</v>
      </c>
      <c r="F523" s="343" t="s">
        <v>351</v>
      </c>
      <c r="G523" s="343" t="s">
        <v>1729</v>
      </c>
      <c r="H523" s="343" t="s">
        <v>461</v>
      </c>
      <c r="I523" s="343">
        <v>15.43</v>
      </c>
      <c r="J523" s="348">
        <v>49.9932</v>
      </c>
      <c r="K523" s="349">
        <v>1.0</v>
      </c>
      <c r="L523" s="370">
        <v>0.0</v>
      </c>
      <c r="M523" s="351">
        <v>2319819.0</v>
      </c>
      <c r="N523" s="352"/>
      <c r="O523" s="352"/>
      <c r="P523" s="352"/>
      <c r="Q523" s="353">
        <f t="shared" si="1"/>
        <v>2319819</v>
      </c>
      <c r="R523" s="354">
        <v>2319819.0</v>
      </c>
      <c r="S523" s="311"/>
      <c r="T523" s="355"/>
      <c r="U523" s="355"/>
      <c r="V523" s="355"/>
      <c r="W523" s="355"/>
      <c r="X523" s="355"/>
      <c r="Y523" s="355"/>
      <c r="Z523" s="355"/>
      <c r="AA523" s="355"/>
      <c r="AB523" s="355"/>
      <c r="AC523" s="355"/>
      <c r="AD523" s="311"/>
      <c r="AE523" s="311"/>
      <c r="AF523" s="311"/>
      <c r="AG523" s="311"/>
      <c r="AH523" s="311"/>
      <c r="AI523" s="311"/>
      <c r="AJ523" s="311"/>
      <c r="AK523" s="311"/>
      <c r="AL523" s="311"/>
    </row>
    <row r="524">
      <c r="A524" s="311"/>
      <c r="B524" s="356">
        <v>508.0</v>
      </c>
      <c r="C524" s="357" t="s">
        <v>3037</v>
      </c>
      <c r="D524" s="358" t="s">
        <v>629</v>
      </c>
      <c r="E524" s="357" t="s">
        <v>126</v>
      </c>
      <c r="F524" s="357" t="s">
        <v>351</v>
      </c>
      <c r="G524" s="357" t="s">
        <v>628</v>
      </c>
      <c r="H524" s="357" t="s">
        <v>461</v>
      </c>
      <c r="I524" s="357">
        <v>8.16</v>
      </c>
      <c r="J524" s="360">
        <v>26.4384</v>
      </c>
      <c r="K524" s="361">
        <v>1.0</v>
      </c>
      <c r="L524" s="362">
        <v>0.0</v>
      </c>
      <c r="M524" s="363">
        <v>2319819.0</v>
      </c>
      <c r="N524" s="364"/>
      <c r="O524" s="364"/>
      <c r="P524" s="364"/>
      <c r="Q524" s="365">
        <f t="shared" si="1"/>
        <v>2319819</v>
      </c>
      <c r="R524" s="366">
        <v>2319819.0</v>
      </c>
      <c r="S524" s="311"/>
      <c r="T524" s="367"/>
      <c r="U524" s="367"/>
      <c r="V524" s="367"/>
      <c r="W524" s="367"/>
      <c r="X524" s="367"/>
      <c r="Y524" s="367"/>
      <c r="Z524" s="367"/>
      <c r="AA524" s="367"/>
      <c r="AB524" s="367"/>
      <c r="AC524" s="367"/>
      <c r="AD524" s="311"/>
      <c r="AE524" s="311"/>
      <c r="AF524" s="311"/>
      <c r="AG524" s="311"/>
      <c r="AH524" s="311"/>
      <c r="AI524" s="311"/>
      <c r="AJ524" s="311"/>
      <c r="AK524" s="311"/>
      <c r="AL524" s="311"/>
    </row>
    <row r="525">
      <c r="A525" s="311"/>
      <c r="B525" s="342">
        <v>509.0</v>
      </c>
      <c r="C525" s="343" t="s">
        <v>3037</v>
      </c>
      <c r="D525" s="344" t="s">
        <v>634</v>
      </c>
      <c r="E525" s="343" t="s">
        <v>116</v>
      </c>
      <c r="F525" s="343" t="s">
        <v>351</v>
      </c>
      <c r="G525" s="343" t="s">
        <v>633</v>
      </c>
      <c r="H525" s="343" t="s">
        <v>461</v>
      </c>
      <c r="I525" s="343">
        <v>9.8</v>
      </c>
      <c r="J525" s="348">
        <v>31.752000000000006</v>
      </c>
      <c r="K525" s="349">
        <v>1.0</v>
      </c>
      <c r="L525" s="370">
        <v>0.0</v>
      </c>
      <c r="M525" s="351">
        <v>2319819.0</v>
      </c>
      <c r="N525" s="352"/>
      <c r="O525" s="352"/>
      <c r="P525" s="352"/>
      <c r="Q525" s="353">
        <f t="shared" si="1"/>
        <v>2319819</v>
      </c>
      <c r="R525" s="354">
        <v>2319819.0</v>
      </c>
      <c r="S525" s="311"/>
      <c r="T525" s="355"/>
      <c r="U525" s="355"/>
      <c r="V525" s="355"/>
      <c r="W525" s="355"/>
      <c r="X525" s="355"/>
      <c r="Y525" s="355"/>
      <c r="Z525" s="355"/>
      <c r="AA525" s="355"/>
      <c r="AB525" s="355"/>
      <c r="AC525" s="355"/>
      <c r="AD525" s="311"/>
      <c r="AE525" s="311"/>
      <c r="AF525" s="311"/>
      <c r="AG525" s="311"/>
      <c r="AH525" s="311"/>
      <c r="AI525" s="311"/>
      <c r="AJ525" s="311"/>
      <c r="AK525" s="311"/>
      <c r="AL525" s="311"/>
    </row>
    <row r="526">
      <c r="A526" s="311"/>
      <c r="B526" s="356">
        <v>510.0</v>
      </c>
      <c r="C526" s="357" t="s">
        <v>3037</v>
      </c>
      <c r="D526" s="358" t="s">
        <v>1865</v>
      </c>
      <c r="E526" s="357" t="s">
        <v>346</v>
      </c>
      <c r="F526" s="357" t="s">
        <v>351</v>
      </c>
      <c r="G526" s="357" t="s">
        <v>1864</v>
      </c>
      <c r="H526" s="357" t="s">
        <v>753</v>
      </c>
      <c r="I526" s="357">
        <v>15.85</v>
      </c>
      <c r="J526" s="360">
        <v>51.354</v>
      </c>
      <c r="K526" s="361">
        <v>1.0</v>
      </c>
      <c r="L526" s="362">
        <v>0.0</v>
      </c>
      <c r="M526" s="363">
        <v>2792792.0</v>
      </c>
      <c r="N526" s="364"/>
      <c r="O526" s="364"/>
      <c r="P526" s="364"/>
      <c r="Q526" s="365">
        <f t="shared" si="1"/>
        <v>2792792</v>
      </c>
      <c r="R526" s="366">
        <v>2792792.0</v>
      </c>
      <c r="S526" s="311"/>
      <c r="T526" s="367"/>
      <c r="U526" s="367"/>
      <c r="V526" s="367"/>
      <c r="W526" s="367"/>
      <c r="X526" s="367"/>
      <c r="Y526" s="367"/>
      <c r="Z526" s="367"/>
      <c r="AA526" s="367"/>
      <c r="AB526" s="367"/>
      <c r="AC526" s="367"/>
      <c r="AD526" s="311"/>
      <c r="AE526" s="311"/>
      <c r="AF526" s="311"/>
      <c r="AG526" s="311"/>
      <c r="AH526" s="311"/>
      <c r="AI526" s="311"/>
      <c r="AJ526" s="311"/>
      <c r="AK526" s="311"/>
      <c r="AL526" s="311"/>
    </row>
    <row r="527">
      <c r="A527" s="311"/>
      <c r="B527" s="342">
        <v>511.0</v>
      </c>
      <c r="C527" s="343" t="s">
        <v>3037</v>
      </c>
      <c r="D527" s="344" t="s">
        <v>1868</v>
      </c>
      <c r="E527" s="343" t="s">
        <v>126</v>
      </c>
      <c r="F527" s="343" t="s">
        <v>351</v>
      </c>
      <c r="G527" s="343" t="s">
        <v>1867</v>
      </c>
      <c r="H527" s="343" t="s">
        <v>461</v>
      </c>
      <c r="I527" s="343">
        <v>9.14</v>
      </c>
      <c r="J527" s="348">
        <v>29.6136</v>
      </c>
      <c r="K527" s="349">
        <v>1.0</v>
      </c>
      <c r="L527" s="370">
        <v>0.0</v>
      </c>
      <c r="M527" s="351">
        <v>2319819.0</v>
      </c>
      <c r="N527" s="352"/>
      <c r="O527" s="352"/>
      <c r="P527" s="352"/>
      <c r="Q527" s="353">
        <f t="shared" si="1"/>
        <v>2319819</v>
      </c>
      <c r="R527" s="354">
        <v>2319819.0</v>
      </c>
      <c r="S527" s="311"/>
      <c r="T527" s="355"/>
      <c r="U527" s="355"/>
      <c r="V527" s="355"/>
      <c r="W527" s="355"/>
      <c r="X527" s="355"/>
      <c r="Y527" s="355"/>
      <c r="Z527" s="355"/>
      <c r="AA527" s="355"/>
      <c r="AB527" s="355"/>
      <c r="AC527" s="355"/>
      <c r="AD527" s="311"/>
      <c r="AE527" s="311"/>
      <c r="AF527" s="311"/>
      <c r="AG527" s="311"/>
      <c r="AH527" s="311"/>
      <c r="AI527" s="311"/>
      <c r="AJ527" s="311"/>
      <c r="AK527" s="311"/>
      <c r="AL527" s="311"/>
    </row>
    <row r="528">
      <c r="A528" s="311"/>
      <c r="B528" s="356">
        <v>512.0</v>
      </c>
      <c r="C528" s="357" t="s">
        <v>3037</v>
      </c>
      <c r="D528" s="358" t="s">
        <v>1733</v>
      </c>
      <c r="E528" s="357" t="s">
        <v>126</v>
      </c>
      <c r="F528" s="357" t="s">
        <v>351</v>
      </c>
      <c r="G528" s="357" t="s">
        <v>1732</v>
      </c>
      <c r="H528" s="357" t="s">
        <v>461</v>
      </c>
      <c r="I528" s="357">
        <v>11.58</v>
      </c>
      <c r="J528" s="360">
        <v>37.5192</v>
      </c>
      <c r="K528" s="361">
        <v>1.0</v>
      </c>
      <c r="L528" s="362">
        <v>0.0</v>
      </c>
      <c r="M528" s="363">
        <v>2319819.0</v>
      </c>
      <c r="N528" s="364"/>
      <c r="O528" s="364"/>
      <c r="P528" s="364"/>
      <c r="Q528" s="365">
        <f t="shared" si="1"/>
        <v>2319819</v>
      </c>
      <c r="R528" s="366">
        <v>2319819.0</v>
      </c>
      <c r="S528" s="311"/>
      <c r="T528" s="367"/>
      <c r="U528" s="367"/>
      <c r="V528" s="367"/>
      <c r="W528" s="367"/>
      <c r="X528" s="367"/>
      <c r="Y528" s="367"/>
      <c r="Z528" s="367"/>
      <c r="AA528" s="367"/>
      <c r="AB528" s="367"/>
      <c r="AC528" s="367"/>
      <c r="AD528" s="311"/>
      <c r="AE528" s="311"/>
      <c r="AF528" s="311"/>
      <c r="AG528" s="311"/>
      <c r="AH528" s="311"/>
      <c r="AI528" s="311"/>
      <c r="AJ528" s="311"/>
      <c r="AK528" s="311"/>
      <c r="AL528" s="311"/>
    </row>
    <row r="529">
      <c r="A529" s="311"/>
      <c r="B529" s="342">
        <v>513.0</v>
      </c>
      <c r="C529" s="343" t="s">
        <v>3037</v>
      </c>
      <c r="D529" s="344" t="s">
        <v>1202</v>
      </c>
      <c r="E529" s="343" t="s">
        <v>87</v>
      </c>
      <c r="F529" s="343" t="s">
        <v>351</v>
      </c>
      <c r="G529" s="343" t="s">
        <v>1201</v>
      </c>
      <c r="H529" s="343" t="s">
        <v>1258</v>
      </c>
      <c r="I529" s="343">
        <v>3.18</v>
      </c>
      <c r="J529" s="348">
        <v>10.3032</v>
      </c>
      <c r="K529" s="349">
        <v>1.0</v>
      </c>
      <c r="L529" s="370">
        <v>0.0</v>
      </c>
      <c r="M529" s="351">
        <v>1300000.0</v>
      </c>
      <c r="N529" s="352"/>
      <c r="O529" s="352"/>
      <c r="P529" s="352"/>
      <c r="Q529" s="353">
        <f t="shared" si="1"/>
        <v>1300000</v>
      </c>
      <c r="R529" s="354">
        <v>1300000.0</v>
      </c>
      <c r="S529" s="311"/>
      <c r="T529" s="355"/>
      <c r="U529" s="355"/>
      <c r="V529" s="355"/>
      <c r="W529" s="355"/>
      <c r="X529" s="355"/>
      <c r="Y529" s="355"/>
      <c r="Z529" s="355"/>
      <c r="AA529" s="355"/>
      <c r="AB529" s="355"/>
      <c r="AC529" s="355"/>
      <c r="AD529" s="311"/>
      <c r="AE529" s="311"/>
      <c r="AF529" s="311"/>
      <c r="AG529" s="311"/>
      <c r="AH529" s="311"/>
      <c r="AI529" s="311"/>
      <c r="AJ529" s="311"/>
      <c r="AK529" s="311"/>
      <c r="AL529" s="311"/>
    </row>
    <row r="530">
      <c r="A530" s="311"/>
      <c r="B530" s="356">
        <v>514.0</v>
      </c>
      <c r="C530" s="357" t="s">
        <v>3037</v>
      </c>
      <c r="D530" s="358" t="s">
        <v>1373</v>
      </c>
      <c r="E530" s="357" t="s">
        <v>346</v>
      </c>
      <c r="F530" s="357" t="s">
        <v>351</v>
      </c>
      <c r="G530" s="357" t="s">
        <v>1372</v>
      </c>
      <c r="H530" s="357" t="s">
        <v>753</v>
      </c>
      <c r="I530" s="357">
        <v>18.06</v>
      </c>
      <c r="J530" s="360">
        <v>58.51439999999999</v>
      </c>
      <c r="K530" s="361">
        <v>1.0</v>
      </c>
      <c r="L530" s="362">
        <v>0.0</v>
      </c>
      <c r="M530" s="363">
        <v>2792792.0</v>
      </c>
      <c r="N530" s="364"/>
      <c r="O530" s="364"/>
      <c r="P530" s="364"/>
      <c r="Q530" s="365">
        <f t="shared" si="1"/>
        <v>2792792</v>
      </c>
      <c r="R530" s="366">
        <v>2792792.0</v>
      </c>
      <c r="S530" s="311"/>
      <c r="T530" s="367"/>
      <c r="U530" s="367"/>
      <c r="V530" s="367"/>
      <c r="W530" s="367"/>
      <c r="X530" s="367"/>
      <c r="Y530" s="367"/>
      <c r="Z530" s="367"/>
      <c r="AA530" s="367"/>
      <c r="AB530" s="367"/>
      <c r="AC530" s="367"/>
      <c r="AD530" s="311"/>
      <c r="AE530" s="311"/>
      <c r="AF530" s="311"/>
      <c r="AG530" s="311"/>
      <c r="AH530" s="311"/>
      <c r="AI530" s="311"/>
      <c r="AJ530" s="311"/>
      <c r="AK530" s="311"/>
      <c r="AL530" s="311"/>
    </row>
    <row r="531">
      <c r="A531" s="311"/>
      <c r="B531" s="342">
        <v>515.0</v>
      </c>
      <c r="C531" s="343" t="s">
        <v>3037</v>
      </c>
      <c r="D531" s="344" t="s">
        <v>1377</v>
      </c>
      <c r="E531" s="343" t="s">
        <v>346</v>
      </c>
      <c r="F531" s="343" t="s">
        <v>351</v>
      </c>
      <c r="G531" s="343" t="s">
        <v>1376</v>
      </c>
      <c r="H531" s="343" t="s">
        <v>753</v>
      </c>
      <c r="I531" s="343">
        <v>15.33</v>
      </c>
      <c r="J531" s="348">
        <v>49.6692</v>
      </c>
      <c r="K531" s="349">
        <v>1.0</v>
      </c>
      <c r="L531" s="370">
        <v>0.0</v>
      </c>
      <c r="M531" s="351">
        <v>2792792.0</v>
      </c>
      <c r="N531" s="352"/>
      <c r="O531" s="352"/>
      <c r="P531" s="352"/>
      <c r="Q531" s="353">
        <f t="shared" si="1"/>
        <v>2792792</v>
      </c>
      <c r="R531" s="354">
        <v>2792792.0</v>
      </c>
      <c r="S531" s="311"/>
      <c r="T531" s="355"/>
      <c r="U531" s="355"/>
      <c r="V531" s="355"/>
      <c r="W531" s="355"/>
      <c r="X531" s="355"/>
      <c r="Y531" s="355"/>
      <c r="Z531" s="355"/>
      <c r="AA531" s="355"/>
      <c r="AB531" s="355"/>
      <c r="AC531" s="355"/>
      <c r="AD531" s="311"/>
      <c r="AE531" s="311"/>
      <c r="AF531" s="311"/>
      <c r="AG531" s="311"/>
      <c r="AH531" s="311"/>
      <c r="AI531" s="311"/>
      <c r="AJ531" s="311"/>
      <c r="AK531" s="311"/>
      <c r="AL531" s="311"/>
    </row>
    <row r="532">
      <c r="A532" s="311"/>
      <c r="B532" s="356">
        <v>516.0</v>
      </c>
      <c r="C532" s="357" t="s">
        <v>3040</v>
      </c>
      <c r="D532" s="358" t="s">
        <v>452</v>
      </c>
      <c r="E532" s="357" t="s">
        <v>164</v>
      </c>
      <c r="F532" s="357" t="s">
        <v>351</v>
      </c>
      <c r="G532" s="357" t="s">
        <v>451</v>
      </c>
      <c r="H532" s="357" t="s">
        <v>575</v>
      </c>
      <c r="I532" s="357">
        <v>110.85</v>
      </c>
      <c r="J532" s="360">
        <v>359.15399999999994</v>
      </c>
      <c r="K532" s="361">
        <v>0.9979</v>
      </c>
      <c r="L532" s="362">
        <v>0.0</v>
      </c>
      <c r="M532" s="363">
        <v>3671171.0</v>
      </c>
      <c r="N532" s="364"/>
      <c r="O532" s="364"/>
      <c r="P532" s="364"/>
      <c r="Q532" s="365">
        <f t="shared" si="1"/>
        <v>3671171</v>
      </c>
      <c r="R532" s="366">
        <v>3671171.0</v>
      </c>
      <c r="S532" s="311"/>
      <c r="T532" s="367"/>
      <c r="U532" s="367"/>
      <c r="V532" s="367"/>
      <c r="W532" s="367"/>
      <c r="X532" s="367"/>
      <c r="Y532" s="367"/>
      <c r="Z532" s="367"/>
      <c r="AA532" s="367"/>
      <c r="AB532" s="367"/>
      <c r="AC532" s="367"/>
      <c r="AD532" s="311"/>
      <c r="AE532" s="311"/>
      <c r="AF532" s="311"/>
      <c r="AG532" s="311"/>
      <c r="AH532" s="311"/>
      <c r="AI532" s="311"/>
      <c r="AJ532" s="311"/>
      <c r="AK532" s="311"/>
      <c r="AL532" s="311"/>
    </row>
    <row r="533">
      <c r="A533" s="311"/>
      <c r="B533" s="342">
        <v>517.0</v>
      </c>
      <c r="C533" s="343" t="s">
        <v>3040</v>
      </c>
      <c r="D533" s="344" t="s">
        <v>456</v>
      </c>
      <c r="E533" s="343" t="s">
        <v>106</v>
      </c>
      <c r="F533" s="343" t="s">
        <v>351</v>
      </c>
      <c r="G533" s="343" t="s">
        <v>455</v>
      </c>
      <c r="H533" s="343" t="s">
        <v>461</v>
      </c>
      <c r="I533" s="343">
        <v>9.02</v>
      </c>
      <c r="J533" s="348">
        <v>29.2248</v>
      </c>
      <c r="K533" s="349">
        <v>1.0</v>
      </c>
      <c r="L533" s="370">
        <v>0.0</v>
      </c>
      <c r="M533" s="351">
        <v>2319819.0</v>
      </c>
      <c r="N533" s="352"/>
      <c r="O533" s="352"/>
      <c r="P533" s="352"/>
      <c r="Q533" s="353">
        <f t="shared" si="1"/>
        <v>2319819</v>
      </c>
      <c r="R533" s="354">
        <v>2319819.0</v>
      </c>
      <c r="S533" s="311"/>
      <c r="T533" s="355"/>
      <c r="U533" s="355"/>
      <c r="V533" s="355"/>
      <c r="W533" s="355"/>
      <c r="X533" s="355"/>
      <c r="Y533" s="355"/>
      <c r="Z533" s="355"/>
      <c r="AA533" s="355"/>
      <c r="AB533" s="355"/>
      <c r="AC533" s="355"/>
      <c r="AD533" s="311"/>
      <c r="AE533" s="311"/>
      <c r="AF533" s="311"/>
      <c r="AG533" s="311"/>
      <c r="AH533" s="311"/>
      <c r="AI533" s="311"/>
      <c r="AJ533" s="311"/>
      <c r="AK533" s="311"/>
      <c r="AL533" s="311"/>
    </row>
    <row r="534">
      <c r="A534" s="311"/>
      <c r="B534" s="356">
        <v>518.0</v>
      </c>
      <c r="C534" s="357" t="s">
        <v>3040</v>
      </c>
      <c r="D534" s="358" t="s">
        <v>1899</v>
      </c>
      <c r="E534" s="357" t="s">
        <v>218</v>
      </c>
      <c r="F534" s="357" t="s">
        <v>351</v>
      </c>
      <c r="G534" s="357" t="s">
        <v>1898</v>
      </c>
      <c r="H534" s="357" t="s">
        <v>480</v>
      </c>
      <c r="I534" s="357">
        <v>0.12562</v>
      </c>
      <c r="J534" s="360">
        <v>0.40700880000000006</v>
      </c>
      <c r="K534" s="361">
        <v>1.0</v>
      </c>
      <c r="L534" s="362">
        <v>0.0</v>
      </c>
      <c r="M534" s="363">
        <v>1950000.0</v>
      </c>
      <c r="N534" s="364"/>
      <c r="O534" s="364"/>
      <c r="P534" s="364"/>
      <c r="Q534" s="365">
        <f t="shared" si="1"/>
        <v>1950000</v>
      </c>
      <c r="R534" s="366">
        <v>1950000.0</v>
      </c>
      <c r="S534" s="311"/>
      <c r="T534" s="367"/>
      <c r="U534" s="367"/>
      <c r="V534" s="367"/>
      <c r="W534" s="367"/>
      <c r="X534" s="367"/>
      <c r="Y534" s="367"/>
      <c r="Z534" s="367"/>
      <c r="AA534" s="367"/>
      <c r="AB534" s="367"/>
      <c r="AC534" s="367"/>
      <c r="AD534" s="311"/>
      <c r="AE534" s="311"/>
      <c r="AF534" s="311"/>
      <c r="AG534" s="311"/>
      <c r="AH534" s="311"/>
      <c r="AI534" s="311"/>
      <c r="AJ534" s="311"/>
      <c r="AK534" s="311"/>
      <c r="AL534" s="311"/>
    </row>
    <row r="535">
      <c r="A535" s="311"/>
      <c r="B535" s="342">
        <v>519.0</v>
      </c>
      <c r="C535" s="343" t="s">
        <v>3040</v>
      </c>
      <c r="D535" s="344" t="s">
        <v>1903</v>
      </c>
      <c r="E535" s="343" t="s">
        <v>126</v>
      </c>
      <c r="F535" s="343" t="s">
        <v>351</v>
      </c>
      <c r="G535" s="343" t="s">
        <v>1902</v>
      </c>
      <c r="H535" s="343" t="s">
        <v>461</v>
      </c>
      <c r="I535" s="343">
        <v>5.15</v>
      </c>
      <c r="J535" s="348">
        <v>16.686000000000003</v>
      </c>
      <c r="K535" s="349">
        <v>1.0</v>
      </c>
      <c r="L535" s="370">
        <v>0.0</v>
      </c>
      <c r="M535" s="351">
        <v>2319819.0</v>
      </c>
      <c r="N535" s="352"/>
      <c r="O535" s="352"/>
      <c r="P535" s="352"/>
      <c r="Q535" s="353">
        <f t="shared" si="1"/>
        <v>2319819</v>
      </c>
      <c r="R535" s="354">
        <v>2319819.0</v>
      </c>
      <c r="S535" s="311"/>
      <c r="T535" s="355"/>
      <c r="U535" s="355"/>
      <c r="V535" s="355"/>
      <c r="W535" s="355"/>
      <c r="X535" s="355"/>
      <c r="Y535" s="355"/>
      <c r="Z535" s="355"/>
      <c r="AA535" s="355"/>
      <c r="AB535" s="355"/>
      <c r="AC535" s="355"/>
      <c r="AD535" s="311"/>
      <c r="AE535" s="311"/>
      <c r="AF535" s="311"/>
      <c r="AG535" s="311"/>
      <c r="AH535" s="311"/>
      <c r="AI535" s="311"/>
      <c r="AJ535" s="311"/>
      <c r="AK535" s="311"/>
      <c r="AL535" s="311"/>
    </row>
    <row r="536">
      <c r="A536" s="311"/>
      <c r="B536" s="356">
        <v>520.0</v>
      </c>
      <c r="C536" s="357" t="s">
        <v>3040</v>
      </c>
      <c r="D536" s="358" t="s">
        <v>745</v>
      </c>
      <c r="E536" s="357" t="s">
        <v>346</v>
      </c>
      <c r="F536" s="357" t="s">
        <v>351</v>
      </c>
      <c r="G536" s="357" t="s">
        <v>744</v>
      </c>
      <c r="H536" s="357" t="s">
        <v>753</v>
      </c>
      <c r="I536" s="357">
        <v>26.45</v>
      </c>
      <c r="J536" s="360">
        <v>85.698</v>
      </c>
      <c r="K536" s="361">
        <v>0.9999</v>
      </c>
      <c r="L536" s="362">
        <v>0.0</v>
      </c>
      <c r="M536" s="363">
        <v>2792792.0</v>
      </c>
      <c r="N536" s="364"/>
      <c r="O536" s="364"/>
      <c r="P536" s="364"/>
      <c r="Q536" s="365">
        <f t="shared" si="1"/>
        <v>2792792</v>
      </c>
      <c r="R536" s="366">
        <v>2792792.0</v>
      </c>
      <c r="S536" s="311"/>
      <c r="T536" s="367"/>
      <c r="U536" s="367"/>
      <c r="V536" s="367"/>
      <c r="W536" s="367"/>
      <c r="X536" s="367"/>
      <c r="Y536" s="367"/>
      <c r="Z536" s="367"/>
      <c r="AA536" s="367"/>
      <c r="AB536" s="367"/>
      <c r="AC536" s="367"/>
      <c r="AD536" s="311"/>
      <c r="AE536" s="311"/>
      <c r="AF536" s="311"/>
      <c r="AG536" s="311"/>
      <c r="AH536" s="311"/>
      <c r="AI536" s="311"/>
      <c r="AJ536" s="311"/>
      <c r="AK536" s="311"/>
      <c r="AL536" s="311"/>
    </row>
    <row r="537">
      <c r="A537" s="311"/>
      <c r="B537" s="342">
        <v>521.0</v>
      </c>
      <c r="C537" s="343" t="s">
        <v>3040</v>
      </c>
      <c r="D537" s="344" t="s">
        <v>2770</v>
      </c>
      <c r="E537" s="343" t="s">
        <v>116</v>
      </c>
      <c r="F537" s="343" t="s">
        <v>351</v>
      </c>
      <c r="G537" s="343" t="s">
        <v>2769</v>
      </c>
      <c r="H537" s="343" t="s">
        <v>461</v>
      </c>
      <c r="I537" s="343">
        <v>7.94</v>
      </c>
      <c r="J537" s="348">
        <v>25.7256</v>
      </c>
      <c r="K537" s="349">
        <v>1.0</v>
      </c>
      <c r="L537" s="370">
        <v>0.0</v>
      </c>
      <c r="M537" s="351">
        <v>2319819.0</v>
      </c>
      <c r="N537" s="352"/>
      <c r="O537" s="352"/>
      <c r="P537" s="352"/>
      <c r="Q537" s="353">
        <f t="shared" si="1"/>
        <v>2319819</v>
      </c>
      <c r="R537" s="354">
        <v>2319819.0</v>
      </c>
      <c r="S537" s="311"/>
      <c r="T537" s="355"/>
      <c r="U537" s="355"/>
      <c r="V537" s="355"/>
      <c r="W537" s="355"/>
      <c r="X537" s="355"/>
      <c r="Y537" s="355"/>
      <c r="Z537" s="355"/>
      <c r="AA537" s="355"/>
      <c r="AB537" s="355"/>
      <c r="AC537" s="355"/>
      <c r="AD537" s="311"/>
      <c r="AE537" s="311"/>
      <c r="AF537" s="311"/>
      <c r="AG537" s="311"/>
      <c r="AH537" s="311"/>
      <c r="AI537" s="311"/>
      <c r="AJ537" s="311"/>
      <c r="AK537" s="311"/>
      <c r="AL537" s="311"/>
    </row>
    <row r="538">
      <c r="A538" s="311"/>
      <c r="B538" s="356">
        <v>522.0</v>
      </c>
      <c r="C538" s="357" t="s">
        <v>3040</v>
      </c>
      <c r="D538" s="358" t="s">
        <v>2833</v>
      </c>
      <c r="E538" s="357" t="s">
        <v>87</v>
      </c>
      <c r="F538" s="357" t="s">
        <v>351</v>
      </c>
      <c r="G538" s="357" t="s">
        <v>2832</v>
      </c>
      <c r="H538" s="357" t="s">
        <v>1258</v>
      </c>
      <c r="I538" s="357">
        <v>1.02595</v>
      </c>
      <c r="J538" s="360">
        <v>3.324077999999999</v>
      </c>
      <c r="K538" s="361">
        <v>1.0</v>
      </c>
      <c r="L538" s="362">
        <v>0.0</v>
      </c>
      <c r="M538" s="363">
        <v>1300000.0</v>
      </c>
      <c r="N538" s="364"/>
      <c r="O538" s="364"/>
      <c r="P538" s="364"/>
      <c r="Q538" s="365">
        <f t="shared" si="1"/>
        <v>1300000</v>
      </c>
      <c r="R538" s="366">
        <v>1300000.0</v>
      </c>
      <c r="S538" s="311"/>
      <c r="T538" s="367"/>
      <c r="U538" s="367"/>
      <c r="V538" s="367"/>
      <c r="W538" s="367"/>
      <c r="X538" s="367"/>
      <c r="Y538" s="367"/>
      <c r="Z538" s="367"/>
      <c r="AA538" s="367"/>
      <c r="AB538" s="367"/>
      <c r="AC538" s="367"/>
      <c r="AD538" s="311"/>
      <c r="AE538" s="311"/>
      <c r="AF538" s="311"/>
      <c r="AG538" s="311"/>
      <c r="AH538" s="311"/>
      <c r="AI538" s="311"/>
      <c r="AJ538" s="311"/>
      <c r="AK538" s="311"/>
      <c r="AL538" s="311"/>
    </row>
    <row r="539">
      <c r="A539" s="311"/>
      <c r="B539" s="342">
        <v>523.0</v>
      </c>
      <c r="C539" s="343" t="s">
        <v>3040</v>
      </c>
      <c r="D539" s="344" t="s">
        <v>1215</v>
      </c>
      <c r="E539" s="343" t="s">
        <v>87</v>
      </c>
      <c r="F539" s="343" t="s">
        <v>351</v>
      </c>
      <c r="G539" s="343" t="s">
        <v>1214</v>
      </c>
      <c r="H539" s="343" t="s">
        <v>1258</v>
      </c>
      <c r="I539" s="343">
        <v>32.01</v>
      </c>
      <c r="J539" s="348">
        <v>103.7124</v>
      </c>
      <c r="K539" s="349">
        <v>0.9993</v>
      </c>
      <c r="L539" s="370">
        <v>0.0</v>
      </c>
      <c r="M539" s="351">
        <v>1300000.0</v>
      </c>
      <c r="N539" s="352"/>
      <c r="O539" s="352"/>
      <c r="P539" s="352"/>
      <c r="Q539" s="353">
        <f t="shared" si="1"/>
        <v>1300000</v>
      </c>
      <c r="R539" s="354">
        <v>1300000.0</v>
      </c>
      <c r="S539" s="311"/>
      <c r="T539" s="355"/>
      <c r="U539" s="355"/>
      <c r="V539" s="355"/>
      <c r="W539" s="355"/>
      <c r="X539" s="355"/>
      <c r="Y539" s="355"/>
      <c r="Z539" s="355"/>
      <c r="AA539" s="355"/>
      <c r="AB539" s="355"/>
      <c r="AC539" s="355"/>
      <c r="AD539" s="311"/>
      <c r="AE539" s="311"/>
      <c r="AF539" s="311"/>
      <c r="AG539" s="311"/>
      <c r="AH539" s="311"/>
      <c r="AI539" s="311"/>
      <c r="AJ539" s="311"/>
      <c r="AK539" s="311"/>
      <c r="AL539" s="311"/>
    </row>
    <row r="540">
      <c r="A540" s="311"/>
      <c r="B540" s="356">
        <v>524.0</v>
      </c>
      <c r="C540" s="357" t="s">
        <v>3040</v>
      </c>
      <c r="D540" s="358" t="s">
        <v>1219</v>
      </c>
      <c r="E540" s="357" t="s">
        <v>346</v>
      </c>
      <c r="F540" s="357" t="s">
        <v>351</v>
      </c>
      <c r="G540" s="357" t="s">
        <v>1218</v>
      </c>
      <c r="H540" s="357" t="s">
        <v>753</v>
      </c>
      <c r="I540" s="357">
        <v>17.93</v>
      </c>
      <c r="J540" s="360">
        <v>58.0932</v>
      </c>
      <c r="K540" s="361">
        <v>0.9919</v>
      </c>
      <c r="L540" s="362">
        <v>0.0</v>
      </c>
      <c r="M540" s="363">
        <v>2792792.0</v>
      </c>
      <c r="N540" s="364"/>
      <c r="O540" s="364"/>
      <c r="P540" s="364"/>
      <c r="Q540" s="365">
        <f t="shared" si="1"/>
        <v>2792792</v>
      </c>
      <c r="R540" s="366">
        <v>2792792.0</v>
      </c>
      <c r="S540" s="311"/>
      <c r="T540" s="367"/>
      <c r="U540" s="367"/>
      <c r="V540" s="367"/>
      <c r="W540" s="367"/>
      <c r="X540" s="367"/>
      <c r="Y540" s="367"/>
      <c r="Z540" s="367"/>
      <c r="AA540" s="367"/>
      <c r="AB540" s="367"/>
      <c r="AC540" s="367"/>
      <c r="AD540" s="311"/>
      <c r="AE540" s="311"/>
      <c r="AF540" s="311"/>
      <c r="AG540" s="311"/>
      <c r="AH540" s="311"/>
      <c r="AI540" s="311"/>
      <c r="AJ540" s="311"/>
      <c r="AK540" s="311"/>
      <c r="AL540" s="311"/>
    </row>
    <row r="541">
      <c r="A541" s="311"/>
      <c r="B541" s="342">
        <v>525.0</v>
      </c>
      <c r="C541" s="343" t="s">
        <v>3040</v>
      </c>
      <c r="D541" s="344" t="s">
        <v>1352</v>
      </c>
      <c r="E541" s="343" t="s">
        <v>346</v>
      </c>
      <c r="F541" s="343" t="s">
        <v>351</v>
      </c>
      <c r="G541" s="343" t="s">
        <v>1351</v>
      </c>
      <c r="H541" s="343" t="s">
        <v>753</v>
      </c>
      <c r="I541" s="343">
        <v>12.92</v>
      </c>
      <c r="J541" s="348">
        <v>41.8608</v>
      </c>
      <c r="K541" s="349">
        <v>0.9998</v>
      </c>
      <c r="L541" s="370">
        <v>0.0</v>
      </c>
      <c r="M541" s="351">
        <v>2792792.0</v>
      </c>
      <c r="N541" s="352"/>
      <c r="O541" s="352"/>
      <c r="P541" s="352"/>
      <c r="Q541" s="353">
        <f t="shared" si="1"/>
        <v>2792792</v>
      </c>
      <c r="R541" s="354">
        <v>2792792.0</v>
      </c>
      <c r="S541" s="311"/>
      <c r="T541" s="355"/>
      <c r="U541" s="355"/>
      <c r="V541" s="355"/>
      <c r="W541" s="355"/>
      <c r="X541" s="355"/>
      <c r="Y541" s="355"/>
      <c r="Z541" s="355"/>
      <c r="AA541" s="355"/>
      <c r="AB541" s="355"/>
      <c r="AC541" s="355"/>
      <c r="AD541" s="311"/>
      <c r="AE541" s="311"/>
      <c r="AF541" s="311"/>
      <c r="AG541" s="311"/>
      <c r="AH541" s="311"/>
      <c r="AI541" s="311"/>
      <c r="AJ541" s="311"/>
      <c r="AK541" s="311"/>
      <c r="AL541" s="311"/>
    </row>
    <row r="542">
      <c r="A542" s="311"/>
      <c r="B542" s="356">
        <v>526.0</v>
      </c>
      <c r="C542" s="357" t="s">
        <v>3040</v>
      </c>
      <c r="D542" s="358" t="s">
        <v>1538</v>
      </c>
      <c r="E542" s="357" t="s">
        <v>346</v>
      </c>
      <c r="F542" s="357" t="s">
        <v>351</v>
      </c>
      <c r="G542" s="357" t="s">
        <v>1537</v>
      </c>
      <c r="H542" s="357" t="s">
        <v>753</v>
      </c>
      <c r="I542" s="357">
        <v>20.66</v>
      </c>
      <c r="J542" s="360">
        <v>66.9384</v>
      </c>
      <c r="K542" s="361">
        <v>0.9998</v>
      </c>
      <c r="L542" s="362">
        <v>0.0</v>
      </c>
      <c r="M542" s="363">
        <v>2792792.0</v>
      </c>
      <c r="N542" s="364"/>
      <c r="O542" s="364"/>
      <c r="P542" s="364"/>
      <c r="Q542" s="365">
        <f t="shared" si="1"/>
        <v>2792792</v>
      </c>
      <c r="R542" s="366">
        <v>2792792.0</v>
      </c>
      <c r="S542" s="311"/>
      <c r="T542" s="367"/>
      <c r="U542" s="367"/>
      <c r="V542" s="367"/>
      <c r="W542" s="367"/>
      <c r="X542" s="367"/>
      <c r="Y542" s="367"/>
      <c r="Z542" s="367"/>
      <c r="AA542" s="367"/>
      <c r="AB542" s="367"/>
      <c r="AC542" s="367"/>
      <c r="AD542" s="311"/>
      <c r="AE542" s="311"/>
      <c r="AF542" s="311"/>
      <c r="AG542" s="311"/>
      <c r="AH542" s="311"/>
      <c r="AI542" s="311"/>
      <c r="AJ542" s="311"/>
      <c r="AK542" s="311"/>
      <c r="AL542" s="311"/>
    </row>
    <row r="543">
      <c r="A543" s="311"/>
      <c r="B543" s="342">
        <v>527.0</v>
      </c>
      <c r="C543" s="343" t="s">
        <v>3040</v>
      </c>
      <c r="D543" s="344" t="s">
        <v>750</v>
      </c>
      <c r="E543" s="343" t="s">
        <v>346</v>
      </c>
      <c r="F543" s="343" t="s">
        <v>351</v>
      </c>
      <c r="G543" s="343" t="s">
        <v>748</v>
      </c>
      <c r="H543" s="343" t="s">
        <v>753</v>
      </c>
      <c r="I543" s="343">
        <v>31.96</v>
      </c>
      <c r="J543" s="348">
        <v>103.5504</v>
      </c>
      <c r="K543" s="349">
        <v>1.0</v>
      </c>
      <c r="L543" s="370">
        <v>0.0</v>
      </c>
      <c r="M543" s="351">
        <v>2792792.0</v>
      </c>
      <c r="N543" s="352"/>
      <c r="O543" s="352"/>
      <c r="P543" s="352"/>
      <c r="Q543" s="353">
        <f t="shared" si="1"/>
        <v>2792792</v>
      </c>
      <c r="R543" s="354">
        <v>2792792.0</v>
      </c>
      <c r="S543" s="311"/>
      <c r="T543" s="355"/>
      <c r="U543" s="355"/>
      <c r="V543" s="355"/>
      <c r="W543" s="355"/>
      <c r="X543" s="355"/>
      <c r="Y543" s="355"/>
      <c r="Z543" s="355"/>
      <c r="AA543" s="355"/>
      <c r="AB543" s="355"/>
      <c r="AC543" s="355"/>
      <c r="AD543" s="311"/>
      <c r="AE543" s="311"/>
      <c r="AF543" s="311"/>
      <c r="AG543" s="311"/>
      <c r="AH543" s="311"/>
      <c r="AI543" s="311"/>
      <c r="AJ543" s="311"/>
      <c r="AK543" s="311"/>
      <c r="AL543" s="311"/>
    </row>
    <row r="544">
      <c r="A544" s="311"/>
      <c r="B544" s="356">
        <v>528.0</v>
      </c>
      <c r="C544" s="357" t="s">
        <v>3040</v>
      </c>
      <c r="D544" s="358" t="s">
        <v>756</v>
      </c>
      <c r="E544" s="357" t="s">
        <v>92</v>
      </c>
      <c r="F544" s="357" t="s">
        <v>351</v>
      </c>
      <c r="G544" s="357" t="s">
        <v>755</v>
      </c>
      <c r="H544" s="357" t="s">
        <v>461</v>
      </c>
      <c r="I544" s="357">
        <v>4.05</v>
      </c>
      <c r="J544" s="360">
        <v>13.121999999999998</v>
      </c>
      <c r="K544" s="361">
        <v>1.0</v>
      </c>
      <c r="L544" s="362">
        <v>0.0</v>
      </c>
      <c r="M544" s="363">
        <v>2319819.0</v>
      </c>
      <c r="N544" s="364"/>
      <c r="O544" s="364"/>
      <c r="P544" s="364"/>
      <c r="Q544" s="365">
        <f t="shared" si="1"/>
        <v>2319819</v>
      </c>
      <c r="R544" s="366">
        <v>2319819.0</v>
      </c>
      <c r="S544" s="311"/>
      <c r="T544" s="367"/>
      <c r="U544" s="367"/>
      <c r="V544" s="367"/>
      <c r="W544" s="367"/>
      <c r="X544" s="367"/>
      <c r="Y544" s="367"/>
      <c r="Z544" s="367"/>
      <c r="AA544" s="367"/>
      <c r="AB544" s="367"/>
      <c r="AC544" s="367"/>
      <c r="AD544" s="311"/>
      <c r="AE544" s="311"/>
      <c r="AF544" s="311"/>
      <c r="AG544" s="311"/>
      <c r="AH544" s="311"/>
      <c r="AI544" s="311"/>
      <c r="AJ544" s="311"/>
      <c r="AK544" s="311"/>
      <c r="AL544" s="311"/>
    </row>
    <row r="545">
      <c r="A545" s="311"/>
      <c r="B545" s="342">
        <v>529.0</v>
      </c>
      <c r="C545" s="343" t="s">
        <v>3040</v>
      </c>
      <c r="D545" s="344" t="s">
        <v>2050</v>
      </c>
      <c r="E545" s="343" t="s">
        <v>87</v>
      </c>
      <c r="F545" s="343" t="s">
        <v>351</v>
      </c>
      <c r="G545" s="343" t="s">
        <v>2049</v>
      </c>
      <c r="H545" s="343" t="s">
        <v>1258</v>
      </c>
      <c r="I545" s="343">
        <v>20.95</v>
      </c>
      <c r="J545" s="348">
        <v>67.87799999999999</v>
      </c>
      <c r="K545" s="349">
        <v>1.0</v>
      </c>
      <c r="L545" s="370">
        <v>0.0</v>
      </c>
      <c r="M545" s="351">
        <v>1300000.0</v>
      </c>
      <c r="N545" s="352"/>
      <c r="O545" s="352"/>
      <c r="P545" s="352"/>
      <c r="Q545" s="353">
        <f t="shared" si="1"/>
        <v>1300000</v>
      </c>
      <c r="R545" s="354">
        <v>1300000.0</v>
      </c>
      <c r="S545" s="311"/>
      <c r="T545" s="355"/>
      <c r="U545" s="355"/>
      <c r="V545" s="355"/>
      <c r="W545" s="355"/>
      <c r="X545" s="355"/>
      <c r="Y545" s="355"/>
      <c r="Z545" s="355"/>
      <c r="AA545" s="355"/>
      <c r="AB545" s="355"/>
      <c r="AC545" s="355"/>
      <c r="AD545" s="311"/>
      <c r="AE545" s="311"/>
      <c r="AF545" s="311"/>
      <c r="AG545" s="311"/>
      <c r="AH545" s="311"/>
      <c r="AI545" s="311"/>
      <c r="AJ545" s="311"/>
      <c r="AK545" s="311"/>
      <c r="AL545" s="311"/>
    </row>
    <row r="546">
      <c r="A546" s="311"/>
      <c r="B546" s="356">
        <v>530.0</v>
      </c>
      <c r="C546" s="357" t="s">
        <v>3040</v>
      </c>
      <c r="D546" s="358" t="s">
        <v>2290</v>
      </c>
      <c r="E546" s="357" t="s">
        <v>92</v>
      </c>
      <c r="F546" s="357" t="s">
        <v>351</v>
      </c>
      <c r="G546" s="357" t="s">
        <v>2289</v>
      </c>
      <c r="H546" s="357" t="s">
        <v>461</v>
      </c>
      <c r="I546" s="357">
        <v>0.3985</v>
      </c>
      <c r="J546" s="360">
        <v>1.29114</v>
      </c>
      <c r="K546" s="361">
        <v>1.0</v>
      </c>
      <c r="L546" s="362">
        <v>0.0</v>
      </c>
      <c r="M546" s="363">
        <v>2319819.0</v>
      </c>
      <c r="N546" s="364"/>
      <c r="O546" s="364"/>
      <c r="P546" s="364"/>
      <c r="Q546" s="365">
        <f t="shared" si="1"/>
        <v>2319819</v>
      </c>
      <c r="R546" s="366">
        <v>2319819.0</v>
      </c>
      <c r="S546" s="311"/>
      <c r="T546" s="367"/>
      <c r="U546" s="367"/>
      <c r="V546" s="367"/>
      <c r="W546" s="367"/>
      <c r="X546" s="367"/>
      <c r="Y546" s="367"/>
      <c r="Z546" s="367"/>
      <c r="AA546" s="367"/>
      <c r="AB546" s="367"/>
      <c r="AC546" s="367"/>
      <c r="AD546" s="311"/>
      <c r="AE546" s="311"/>
      <c r="AF546" s="311"/>
      <c r="AG546" s="311"/>
      <c r="AH546" s="311"/>
      <c r="AI546" s="311"/>
      <c r="AJ546" s="311"/>
      <c r="AK546" s="311"/>
      <c r="AL546" s="311"/>
    </row>
    <row r="547">
      <c r="A547" s="311"/>
      <c r="B547" s="342">
        <v>531.0</v>
      </c>
      <c r="C547" s="343" t="s">
        <v>3040</v>
      </c>
      <c r="D547" s="344" t="s">
        <v>2294</v>
      </c>
      <c r="E547" s="343" t="s">
        <v>92</v>
      </c>
      <c r="F547" s="343" t="s">
        <v>351</v>
      </c>
      <c r="G547" s="343" t="s">
        <v>2293</v>
      </c>
      <c r="H547" s="343" t="s">
        <v>461</v>
      </c>
      <c r="I547" s="343">
        <v>0.11028</v>
      </c>
      <c r="J547" s="348">
        <v>0.3573072</v>
      </c>
      <c r="K547" s="349">
        <v>1.0</v>
      </c>
      <c r="L547" s="370">
        <v>0.0</v>
      </c>
      <c r="M547" s="351">
        <v>2319819.0</v>
      </c>
      <c r="N547" s="352"/>
      <c r="O547" s="352"/>
      <c r="P547" s="352"/>
      <c r="Q547" s="353">
        <f t="shared" si="1"/>
        <v>2319819</v>
      </c>
      <c r="R547" s="354">
        <v>2319819.0</v>
      </c>
      <c r="S547" s="311"/>
      <c r="T547" s="355"/>
      <c r="U547" s="355"/>
      <c r="V547" s="355"/>
      <c r="W547" s="355"/>
      <c r="X547" s="355"/>
      <c r="Y547" s="355"/>
      <c r="Z547" s="355"/>
      <c r="AA547" s="355"/>
      <c r="AB547" s="355"/>
      <c r="AC547" s="355"/>
      <c r="AD547" s="311"/>
      <c r="AE547" s="311"/>
      <c r="AF547" s="311"/>
      <c r="AG547" s="311"/>
      <c r="AH547" s="311"/>
      <c r="AI547" s="311"/>
      <c r="AJ547" s="311"/>
      <c r="AK547" s="311"/>
      <c r="AL547" s="311"/>
    </row>
    <row r="548">
      <c r="A548" s="311"/>
      <c r="B548" s="356">
        <v>532.0</v>
      </c>
      <c r="C548" s="357" t="s">
        <v>3040</v>
      </c>
      <c r="D548" s="358" t="s">
        <v>1037</v>
      </c>
      <c r="E548" s="357" t="s">
        <v>346</v>
      </c>
      <c r="F548" s="357" t="s">
        <v>351</v>
      </c>
      <c r="G548" s="357" t="s">
        <v>1036</v>
      </c>
      <c r="H548" s="357" t="s">
        <v>753</v>
      </c>
      <c r="I548" s="357">
        <v>21.91</v>
      </c>
      <c r="J548" s="360">
        <v>70.9884</v>
      </c>
      <c r="K548" s="361">
        <v>1.0</v>
      </c>
      <c r="L548" s="362">
        <v>0.0</v>
      </c>
      <c r="M548" s="363">
        <v>2792792.0</v>
      </c>
      <c r="N548" s="364"/>
      <c r="O548" s="364"/>
      <c r="P548" s="364"/>
      <c r="Q548" s="365">
        <f t="shared" si="1"/>
        <v>2792792</v>
      </c>
      <c r="R548" s="366">
        <v>2792792.0</v>
      </c>
      <c r="S548" s="311"/>
      <c r="T548" s="367"/>
      <c r="U548" s="367"/>
      <c r="V548" s="367"/>
      <c r="W548" s="367"/>
      <c r="X548" s="367"/>
      <c r="Y548" s="367"/>
      <c r="Z548" s="367"/>
      <c r="AA548" s="367"/>
      <c r="AB548" s="367"/>
      <c r="AC548" s="367"/>
      <c r="AD548" s="311"/>
      <c r="AE548" s="311"/>
      <c r="AF548" s="311"/>
      <c r="AG548" s="311"/>
      <c r="AH548" s="311"/>
      <c r="AI548" s="311"/>
      <c r="AJ548" s="311"/>
      <c r="AK548" s="311"/>
      <c r="AL548" s="311"/>
    </row>
    <row r="549">
      <c r="A549" s="311"/>
      <c r="B549" s="342">
        <v>533.0</v>
      </c>
      <c r="C549" s="343" t="s">
        <v>3040</v>
      </c>
      <c r="D549" s="344" t="s">
        <v>1040</v>
      </c>
      <c r="E549" s="343" t="s">
        <v>346</v>
      </c>
      <c r="F549" s="343" t="s">
        <v>351</v>
      </c>
      <c r="G549" s="343" t="s">
        <v>1039</v>
      </c>
      <c r="H549" s="343" t="s">
        <v>753</v>
      </c>
      <c r="I549" s="343">
        <v>26.46</v>
      </c>
      <c r="J549" s="348">
        <v>85.7304</v>
      </c>
      <c r="K549" s="349">
        <v>0.9925</v>
      </c>
      <c r="L549" s="370">
        <v>0.0</v>
      </c>
      <c r="M549" s="351">
        <v>2792792.0</v>
      </c>
      <c r="N549" s="352"/>
      <c r="O549" s="352"/>
      <c r="P549" s="352"/>
      <c r="Q549" s="353">
        <f t="shared" si="1"/>
        <v>2792792</v>
      </c>
      <c r="R549" s="354">
        <v>2792792.0</v>
      </c>
      <c r="S549" s="311"/>
      <c r="T549" s="355"/>
      <c r="U549" s="355"/>
      <c r="V549" s="355"/>
      <c r="W549" s="355"/>
      <c r="X549" s="355"/>
      <c r="Y549" s="355"/>
      <c r="Z549" s="355"/>
      <c r="AA549" s="355"/>
      <c r="AB549" s="355"/>
      <c r="AC549" s="355"/>
      <c r="AD549" s="311"/>
      <c r="AE549" s="311"/>
      <c r="AF549" s="311"/>
      <c r="AG549" s="311"/>
      <c r="AH549" s="311"/>
      <c r="AI549" s="311"/>
      <c r="AJ549" s="311"/>
      <c r="AK549" s="311"/>
      <c r="AL549" s="311"/>
    </row>
    <row r="550">
      <c r="A550" s="311"/>
      <c r="B550" s="356">
        <v>534.0</v>
      </c>
      <c r="C550" s="357" t="s">
        <v>3040</v>
      </c>
      <c r="D550" s="358" t="s">
        <v>2422</v>
      </c>
      <c r="E550" s="357" t="s">
        <v>87</v>
      </c>
      <c r="F550" s="357" t="s">
        <v>351</v>
      </c>
      <c r="G550" s="357" t="s">
        <v>2421</v>
      </c>
      <c r="H550" s="357" t="s">
        <v>1258</v>
      </c>
      <c r="I550" s="357">
        <v>1.49837</v>
      </c>
      <c r="J550" s="360">
        <v>4.8547188</v>
      </c>
      <c r="K550" s="361">
        <v>1.0</v>
      </c>
      <c r="L550" s="362">
        <v>0.0</v>
      </c>
      <c r="M550" s="363">
        <v>1300000.0</v>
      </c>
      <c r="N550" s="364"/>
      <c r="O550" s="364"/>
      <c r="P550" s="364"/>
      <c r="Q550" s="365">
        <f t="shared" si="1"/>
        <v>1300000</v>
      </c>
      <c r="R550" s="366">
        <v>1300000.0</v>
      </c>
      <c r="S550" s="311"/>
      <c r="T550" s="367"/>
      <c r="U550" s="367"/>
      <c r="V550" s="367"/>
      <c r="W550" s="367"/>
      <c r="X550" s="367"/>
      <c r="Y550" s="367"/>
      <c r="Z550" s="367"/>
      <c r="AA550" s="367"/>
      <c r="AB550" s="367"/>
      <c r="AC550" s="367"/>
      <c r="AD550" s="311"/>
      <c r="AE550" s="311"/>
      <c r="AF550" s="311"/>
      <c r="AG550" s="311"/>
      <c r="AH550" s="311"/>
      <c r="AI550" s="311"/>
      <c r="AJ550" s="311"/>
      <c r="AK550" s="311"/>
      <c r="AL550" s="311"/>
    </row>
    <row r="551">
      <c r="A551" s="311"/>
      <c r="B551" s="342">
        <v>535.0</v>
      </c>
      <c r="C551" s="343" t="s">
        <v>3040</v>
      </c>
      <c r="D551" s="344" t="s">
        <v>2492</v>
      </c>
      <c r="E551" s="343" t="s">
        <v>87</v>
      </c>
      <c r="F551" s="343" t="s">
        <v>351</v>
      </c>
      <c r="G551" s="343" t="s">
        <v>2491</v>
      </c>
      <c r="H551" s="343" t="s">
        <v>1258</v>
      </c>
      <c r="I551" s="343">
        <v>0.9941</v>
      </c>
      <c r="J551" s="348">
        <v>3.2208840000000003</v>
      </c>
      <c r="K551" s="349">
        <v>1.0</v>
      </c>
      <c r="L551" s="370">
        <v>0.0</v>
      </c>
      <c r="M551" s="351">
        <v>1300000.0</v>
      </c>
      <c r="N551" s="352"/>
      <c r="O551" s="352"/>
      <c r="P551" s="352"/>
      <c r="Q551" s="353">
        <f t="shared" si="1"/>
        <v>1300000</v>
      </c>
      <c r="R551" s="354">
        <v>1300000.0</v>
      </c>
      <c r="S551" s="311"/>
      <c r="T551" s="355"/>
      <c r="U551" s="355"/>
      <c r="V551" s="355"/>
      <c r="W551" s="355"/>
      <c r="X551" s="355"/>
      <c r="Y551" s="355"/>
      <c r="Z551" s="355"/>
      <c r="AA551" s="355"/>
      <c r="AB551" s="355"/>
      <c r="AC551" s="355"/>
      <c r="AD551" s="311"/>
      <c r="AE551" s="311"/>
      <c r="AF551" s="311"/>
      <c r="AG551" s="311"/>
      <c r="AH551" s="311"/>
      <c r="AI551" s="311"/>
      <c r="AJ551" s="311"/>
      <c r="AK551" s="311"/>
      <c r="AL551" s="311"/>
    </row>
    <row r="552">
      <c r="A552" s="311"/>
      <c r="B552" s="356">
        <v>536.0</v>
      </c>
      <c r="C552" s="357" t="s">
        <v>3040</v>
      </c>
      <c r="D552" s="358" t="s">
        <v>2496</v>
      </c>
      <c r="E552" s="357" t="s">
        <v>92</v>
      </c>
      <c r="F552" s="357" t="s">
        <v>351</v>
      </c>
      <c r="G552" s="357" t="s">
        <v>2495</v>
      </c>
      <c r="H552" s="357" t="s">
        <v>461</v>
      </c>
      <c r="I552" s="357">
        <v>0.5227700000000001</v>
      </c>
      <c r="J552" s="360">
        <v>1.6937748000000004</v>
      </c>
      <c r="K552" s="361">
        <v>1.0</v>
      </c>
      <c r="L552" s="362">
        <v>0.0</v>
      </c>
      <c r="M552" s="363">
        <v>2319819.0</v>
      </c>
      <c r="N552" s="364"/>
      <c r="O552" s="364"/>
      <c r="P552" s="364"/>
      <c r="Q552" s="365">
        <f t="shared" si="1"/>
        <v>2319819</v>
      </c>
      <c r="R552" s="366">
        <v>2319819.0</v>
      </c>
      <c r="S552" s="311"/>
      <c r="T552" s="367"/>
      <c r="U552" s="367"/>
      <c r="V552" s="367"/>
      <c r="W552" s="367"/>
      <c r="X552" s="367"/>
      <c r="Y552" s="367"/>
      <c r="Z552" s="367"/>
      <c r="AA552" s="367"/>
      <c r="AB552" s="367"/>
      <c r="AC552" s="367"/>
      <c r="AD552" s="311"/>
      <c r="AE552" s="311"/>
      <c r="AF552" s="311"/>
      <c r="AG552" s="311"/>
      <c r="AH552" s="311"/>
      <c r="AI552" s="311"/>
      <c r="AJ552" s="311"/>
      <c r="AK552" s="311"/>
      <c r="AL552" s="311"/>
    </row>
    <row r="553">
      <c r="A553" s="311"/>
      <c r="B553" s="342">
        <f t="shared" ref="B553:B807" si="2">B552+1</f>
        <v>537</v>
      </c>
      <c r="C553" s="343" t="s">
        <v>3040</v>
      </c>
      <c r="D553" s="344" t="s">
        <v>2630</v>
      </c>
      <c r="E553" s="343" t="s">
        <v>87</v>
      </c>
      <c r="F553" s="343" t="s">
        <v>351</v>
      </c>
      <c r="G553" s="343" t="s">
        <v>2629</v>
      </c>
      <c r="H553" s="343" t="s">
        <v>1258</v>
      </c>
      <c r="I553" s="343">
        <v>0.21811</v>
      </c>
      <c r="J553" s="348">
        <v>0.7066763999999999</v>
      </c>
      <c r="K553" s="349">
        <v>1.0</v>
      </c>
      <c r="L553" s="370">
        <v>0.0</v>
      </c>
      <c r="M553" s="351">
        <v>1300000.0</v>
      </c>
      <c r="N553" s="352"/>
      <c r="O553" s="352"/>
      <c r="P553" s="352"/>
      <c r="Q553" s="353">
        <f t="shared" si="1"/>
        <v>1300000</v>
      </c>
      <c r="R553" s="354">
        <v>1300000.0</v>
      </c>
      <c r="S553" s="311"/>
      <c r="T553" s="355"/>
      <c r="U553" s="355"/>
      <c r="V553" s="355"/>
      <c r="W553" s="355"/>
      <c r="X553" s="355"/>
      <c r="Y553" s="355"/>
      <c r="Z553" s="355"/>
      <c r="AA553" s="355"/>
      <c r="AB553" s="355"/>
      <c r="AC553" s="355"/>
      <c r="AD553" s="311"/>
      <c r="AE553" s="311"/>
      <c r="AF553" s="311"/>
      <c r="AG553" s="311"/>
      <c r="AH553" s="311"/>
      <c r="AI553" s="311"/>
      <c r="AJ553" s="311"/>
      <c r="AK553" s="311"/>
      <c r="AL553" s="311"/>
    </row>
    <row r="554">
      <c r="A554" s="311"/>
      <c r="B554" s="356">
        <f t="shared" si="2"/>
        <v>538</v>
      </c>
      <c r="C554" s="357" t="s">
        <v>3040</v>
      </c>
      <c r="D554" s="358" t="s">
        <v>2633</v>
      </c>
      <c r="E554" s="357" t="s">
        <v>87</v>
      </c>
      <c r="F554" s="357" t="s">
        <v>351</v>
      </c>
      <c r="G554" s="357" t="s">
        <v>2632</v>
      </c>
      <c r="H554" s="357" t="s">
        <v>1258</v>
      </c>
      <c r="I554" s="357">
        <v>1.196</v>
      </c>
      <c r="J554" s="360">
        <v>3.8750400000000007</v>
      </c>
      <c r="K554" s="361">
        <v>1.0</v>
      </c>
      <c r="L554" s="362">
        <v>0.0</v>
      </c>
      <c r="M554" s="363">
        <v>1300000.0</v>
      </c>
      <c r="N554" s="364"/>
      <c r="O554" s="364"/>
      <c r="P554" s="364"/>
      <c r="Q554" s="365">
        <f t="shared" si="1"/>
        <v>1300000</v>
      </c>
      <c r="R554" s="366">
        <v>1300000.0</v>
      </c>
      <c r="S554" s="311"/>
      <c r="T554" s="367"/>
      <c r="U554" s="367"/>
      <c r="V554" s="367"/>
      <c r="W554" s="367"/>
      <c r="X554" s="367"/>
      <c r="Y554" s="367"/>
      <c r="Z554" s="367"/>
      <c r="AA554" s="367"/>
      <c r="AB554" s="367"/>
      <c r="AC554" s="367"/>
      <c r="AD554" s="311"/>
      <c r="AE554" s="311"/>
      <c r="AF554" s="311"/>
      <c r="AG554" s="311"/>
      <c r="AH554" s="311"/>
      <c r="AI554" s="311"/>
      <c r="AJ554" s="311"/>
      <c r="AK554" s="311"/>
      <c r="AL554" s="311"/>
    </row>
    <row r="555">
      <c r="A555" s="311"/>
      <c r="B555" s="342">
        <f t="shared" si="2"/>
        <v>539</v>
      </c>
      <c r="C555" s="343" t="s">
        <v>3040</v>
      </c>
      <c r="D555" s="344" t="s">
        <v>971</v>
      </c>
      <c r="E555" s="343" t="s">
        <v>87</v>
      </c>
      <c r="F555" s="343" t="s">
        <v>351</v>
      </c>
      <c r="G555" s="343" t="s">
        <v>970</v>
      </c>
      <c r="H555" s="343" t="s">
        <v>1258</v>
      </c>
      <c r="I555" s="343">
        <v>1.24552</v>
      </c>
      <c r="J555" s="348">
        <v>4.0354848</v>
      </c>
      <c r="K555" s="349">
        <v>1.0</v>
      </c>
      <c r="L555" s="370">
        <v>0.0</v>
      </c>
      <c r="M555" s="351">
        <v>1300000.0</v>
      </c>
      <c r="N555" s="352"/>
      <c r="O555" s="352"/>
      <c r="P555" s="352"/>
      <c r="Q555" s="353">
        <f t="shared" si="1"/>
        <v>1300000</v>
      </c>
      <c r="R555" s="354">
        <v>1300000.0</v>
      </c>
      <c r="S555" s="311"/>
      <c r="T555" s="355"/>
      <c r="U555" s="355"/>
      <c r="V555" s="355"/>
      <c r="W555" s="355"/>
      <c r="X555" s="355"/>
      <c r="Y555" s="355"/>
      <c r="Z555" s="355"/>
      <c r="AA555" s="355"/>
      <c r="AB555" s="355"/>
      <c r="AC555" s="355"/>
      <c r="AD555" s="311"/>
      <c r="AE555" s="311"/>
      <c r="AF555" s="311"/>
      <c r="AG555" s="311"/>
      <c r="AH555" s="311"/>
      <c r="AI555" s="311"/>
      <c r="AJ555" s="311"/>
      <c r="AK555" s="311"/>
      <c r="AL555" s="311"/>
    </row>
    <row r="556">
      <c r="A556" s="311"/>
      <c r="B556" s="356">
        <f t="shared" si="2"/>
        <v>540</v>
      </c>
      <c r="C556" s="357" t="s">
        <v>3048</v>
      </c>
      <c r="D556" s="358" t="s">
        <v>974</v>
      </c>
      <c r="E556" s="357" t="s">
        <v>164</v>
      </c>
      <c r="F556" s="357" t="s">
        <v>351</v>
      </c>
      <c r="G556" s="357" t="s">
        <v>973</v>
      </c>
      <c r="H556" s="357" t="s">
        <v>575</v>
      </c>
      <c r="I556" s="357">
        <v>91.46</v>
      </c>
      <c r="J556" s="360">
        <v>296.3304</v>
      </c>
      <c r="K556" s="361">
        <v>0.9973</v>
      </c>
      <c r="L556" s="362">
        <v>0.0</v>
      </c>
      <c r="M556" s="363">
        <v>3671171.0</v>
      </c>
      <c r="N556" s="364"/>
      <c r="O556" s="364"/>
      <c r="P556" s="364"/>
      <c r="Q556" s="365">
        <f t="shared" si="1"/>
        <v>3671171</v>
      </c>
      <c r="R556" s="366">
        <v>3671171.0</v>
      </c>
      <c r="S556" s="311"/>
      <c r="T556" s="367"/>
      <c r="U556" s="367"/>
      <c r="V556" s="367"/>
      <c r="W556" s="367"/>
      <c r="X556" s="367"/>
      <c r="Y556" s="367"/>
      <c r="Z556" s="367"/>
      <c r="AA556" s="367"/>
      <c r="AB556" s="367"/>
      <c r="AC556" s="367"/>
      <c r="AD556" s="311"/>
      <c r="AE556" s="311"/>
      <c r="AF556" s="311"/>
      <c r="AG556" s="311"/>
      <c r="AH556" s="311"/>
      <c r="AI556" s="311"/>
      <c r="AJ556" s="311"/>
      <c r="AK556" s="311"/>
      <c r="AL556" s="311"/>
    </row>
    <row r="557">
      <c r="A557" s="311"/>
      <c r="B557" s="342">
        <f t="shared" si="2"/>
        <v>541</v>
      </c>
      <c r="C557" s="343" t="s">
        <v>3048</v>
      </c>
      <c r="D557" s="344" t="s">
        <v>1077</v>
      </c>
      <c r="E557" s="343" t="s">
        <v>346</v>
      </c>
      <c r="F557" s="343" t="s">
        <v>351</v>
      </c>
      <c r="G557" s="343" t="s">
        <v>1076</v>
      </c>
      <c r="H557" s="343" t="s">
        <v>753</v>
      </c>
      <c r="I557" s="343">
        <v>13.11</v>
      </c>
      <c r="J557" s="348">
        <v>42.4764</v>
      </c>
      <c r="K557" s="349">
        <v>1.0</v>
      </c>
      <c r="L557" s="370">
        <v>0.0</v>
      </c>
      <c r="M557" s="351">
        <v>2792792.0</v>
      </c>
      <c r="N557" s="352"/>
      <c r="O557" s="352"/>
      <c r="P557" s="352"/>
      <c r="Q557" s="353">
        <f t="shared" si="1"/>
        <v>2792792</v>
      </c>
      <c r="R557" s="354">
        <v>2792792.0</v>
      </c>
      <c r="S557" s="311"/>
      <c r="T557" s="355"/>
      <c r="U557" s="355"/>
      <c r="V557" s="355"/>
      <c r="W557" s="355"/>
      <c r="X557" s="355"/>
      <c r="Y557" s="355"/>
      <c r="Z557" s="355"/>
      <c r="AA557" s="355"/>
      <c r="AB557" s="355"/>
      <c r="AC557" s="355"/>
      <c r="AD557" s="311"/>
      <c r="AE557" s="311"/>
      <c r="AF557" s="311"/>
      <c r="AG557" s="311"/>
      <c r="AH557" s="311"/>
      <c r="AI557" s="311"/>
      <c r="AJ557" s="311"/>
      <c r="AK557" s="311"/>
      <c r="AL557" s="311"/>
    </row>
    <row r="558">
      <c r="A558" s="311"/>
      <c r="B558" s="356">
        <f t="shared" si="2"/>
        <v>542</v>
      </c>
      <c r="C558" s="357" t="s">
        <v>3048</v>
      </c>
      <c r="D558" s="358" t="s">
        <v>2038</v>
      </c>
      <c r="E558" s="357" t="s">
        <v>218</v>
      </c>
      <c r="F558" s="357" t="s">
        <v>351</v>
      </c>
      <c r="G558" s="357" t="s">
        <v>2037</v>
      </c>
      <c r="H558" s="357" t="s">
        <v>480</v>
      </c>
      <c r="I558" s="357">
        <v>3.24</v>
      </c>
      <c r="J558" s="360">
        <v>10.4976</v>
      </c>
      <c r="K558" s="361">
        <v>1.0</v>
      </c>
      <c r="L558" s="362">
        <v>0.0</v>
      </c>
      <c r="M558" s="363">
        <v>1950000.0</v>
      </c>
      <c r="N558" s="364"/>
      <c r="O558" s="364"/>
      <c r="P558" s="364"/>
      <c r="Q558" s="365">
        <f t="shared" si="1"/>
        <v>1950000</v>
      </c>
      <c r="R558" s="366">
        <v>1950000.0</v>
      </c>
      <c r="S558" s="311"/>
      <c r="T558" s="367"/>
      <c r="U558" s="367"/>
      <c r="V558" s="367"/>
      <c r="W558" s="367"/>
      <c r="X558" s="367"/>
      <c r="Y558" s="367"/>
      <c r="Z558" s="367"/>
      <c r="AA558" s="367"/>
      <c r="AB558" s="367"/>
      <c r="AC558" s="367"/>
      <c r="AD558" s="311"/>
      <c r="AE558" s="311"/>
      <c r="AF558" s="311"/>
      <c r="AG558" s="311"/>
      <c r="AH558" s="311"/>
      <c r="AI558" s="311"/>
      <c r="AJ558" s="311"/>
      <c r="AK558" s="311"/>
      <c r="AL558" s="311"/>
    </row>
    <row r="559">
      <c r="A559" s="311"/>
      <c r="B559" s="342">
        <f t="shared" si="2"/>
        <v>543</v>
      </c>
      <c r="C559" s="343" t="s">
        <v>3048</v>
      </c>
      <c r="D559" s="344" t="s">
        <v>2041</v>
      </c>
      <c r="E559" s="343" t="s">
        <v>126</v>
      </c>
      <c r="F559" s="343" t="s">
        <v>351</v>
      </c>
      <c r="G559" s="343" t="s">
        <v>2040</v>
      </c>
      <c r="H559" s="343" t="s">
        <v>461</v>
      </c>
      <c r="I559" s="343">
        <v>4.2</v>
      </c>
      <c r="J559" s="348">
        <v>13.608000000000002</v>
      </c>
      <c r="K559" s="349">
        <v>1.0</v>
      </c>
      <c r="L559" s="370">
        <v>0.0</v>
      </c>
      <c r="M559" s="351">
        <v>2319819.0</v>
      </c>
      <c r="N559" s="352"/>
      <c r="O559" s="352"/>
      <c r="P559" s="352"/>
      <c r="Q559" s="353">
        <f t="shared" si="1"/>
        <v>2319819</v>
      </c>
      <c r="R559" s="354">
        <v>2319819.0</v>
      </c>
      <c r="S559" s="311"/>
      <c r="T559" s="355"/>
      <c r="U559" s="355"/>
      <c r="V559" s="355"/>
      <c r="W559" s="355"/>
      <c r="X559" s="355"/>
      <c r="Y559" s="355"/>
      <c r="Z559" s="355"/>
      <c r="AA559" s="355"/>
      <c r="AB559" s="355"/>
      <c r="AC559" s="355"/>
      <c r="AD559" s="311"/>
      <c r="AE559" s="311"/>
      <c r="AF559" s="311"/>
      <c r="AG559" s="311"/>
      <c r="AH559" s="311"/>
      <c r="AI559" s="311"/>
      <c r="AJ559" s="311"/>
      <c r="AK559" s="311"/>
      <c r="AL559" s="311"/>
    </row>
    <row r="560">
      <c r="A560" s="311"/>
      <c r="B560" s="356">
        <f t="shared" si="2"/>
        <v>544</v>
      </c>
      <c r="C560" s="357" t="s">
        <v>3048</v>
      </c>
      <c r="D560" s="358" t="s">
        <v>939</v>
      </c>
      <c r="E560" s="357" t="s">
        <v>92</v>
      </c>
      <c r="F560" s="357" t="s">
        <v>351</v>
      </c>
      <c r="G560" s="357" t="s">
        <v>938</v>
      </c>
      <c r="H560" s="357" t="s">
        <v>461</v>
      </c>
      <c r="I560" s="357">
        <v>1.2088</v>
      </c>
      <c r="J560" s="360">
        <v>3.916512</v>
      </c>
      <c r="K560" s="361">
        <v>1.0</v>
      </c>
      <c r="L560" s="362">
        <v>0.0</v>
      </c>
      <c r="M560" s="363">
        <v>2319819.0</v>
      </c>
      <c r="N560" s="364"/>
      <c r="O560" s="364"/>
      <c r="P560" s="364"/>
      <c r="Q560" s="365">
        <f t="shared" si="1"/>
        <v>2319819</v>
      </c>
      <c r="R560" s="366">
        <v>2319819.0</v>
      </c>
      <c r="S560" s="311"/>
      <c r="T560" s="367"/>
      <c r="U560" s="367"/>
      <c r="V560" s="367"/>
      <c r="W560" s="367"/>
      <c r="X560" s="367"/>
      <c r="Y560" s="367"/>
      <c r="Z560" s="367"/>
      <c r="AA560" s="367"/>
      <c r="AB560" s="367"/>
      <c r="AC560" s="367"/>
      <c r="AD560" s="311"/>
      <c r="AE560" s="311"/>
      <c r="AF560" s="311"/>
      <c r="AG560" s="311"/>
      <c r="AH560" s="311"/>
      <c r="AI560" s="311"/>
      <c r="AJ560" s="311"/>
      <c r="AK560" s="311"/>
      <c r="AL560" s="311"/>
    </row>
    <row r="561">
      <c r="A561" s="311"/>
      <c r="B561" s="342">
        <f t="shared" si="2"/>
        <v>545</v>
      </c>
      <c r="C561" s="343" t="s">
        <v>3052</v>
      </c>
      <c r="D561" s="344" t="s">
        <v>942</v>
      </c>
      <c r="E561" s="343" t="s">
        <v>164</v>
      </c>
      <c r="F561" s="343" t="s">
        <v>351</v>
      </c>
      <c r="G561" s="343" t="s">
        <v>941</v>
      </c>
      <c r="H561" s="343" t="s">
        <v>575</v>
      </c>
      <c r="I561" s="343">
        <v>66.09</v>
      </c>
      <c r="J561" s="348">
        <v>214.1316</v>
      </c>
      <c r="K561" s="349">
        <v>1.0</v>
      </c>
      <c r="L561" s="370">
        <v>0.0</v>
      </c>
      <c r="M561" s="351">
        <v>3671171.0</v>
      </c>
      <c r="N561" s="352"/>
      <c r="O561" s="352"/>
      <c r="P561" s="352"/>
      <c r="Q561" s="353">
        <f t="shared" si="1"/>
        <v>3671171</v>
      </c>
      <c r="R561" s="354">
        <v>3671171.0</v>
      </c>
      <c r="S561" s="311"/>
      <c r="T561" s="355"/>
      <c r="U561" s="355"/>
      <c r="V561" s="355"/>
      <c r="W561" s="355"/>
      <c r="X561" s="355"/>
      <c r="Y561" s="355"/>
      <c r="Z561" s="355"/>
      <c r="AA561" s="355"/>
      <c r="AB561" s="355"/>
      <c r="AC561" s="355"/>
      <c r="AD561" s="311"/>
      <c r="AE561" s="311"/>
      <c r="AF561" s="311"/>
      <c r="AG561" s="311"/>
      <c r="AH561" s="311"/>
      <c r="AI561" s="311"/>
      <c r="AJ561" s="311"/>
      <c r="AK561" s="311"/>
      <c r="AL561" s="311"/>
    </row>
    <row r="562">
      <c r="A562" s="311"/>
      <c r="B562" s="356">
        <f t="shared" si="2"/>
        <v>546</v>
      </c>
      <c r="C562" s="357" t="s">
        <v>3052</v>
      </c>
      <c r="D562" s="358" t="s">
        <v>345</v>
      </c>
      <c r="E562" s="357" t="s">
        <v>346</v>
      </c>
      <c r="F562" s="357" t="s">
        <v>351</v>
      </c>
      <c r="G562" s="357" t="s">
        <v>344</v>
      </c>
      <c r="H562" s="357" t="s">
        <v>753</v>
      </c>
      <c r="I562" s="357">
        <v>20.6</v>
      </c>
      <c r="J562" s="360">
        <v>66.74400000000001</v>
      </c>
      <c r="K562" s="361">
        <v>0.9955</v>
      </c>
      <c r="L562" s="362">
        <v>0.0</v>
      </c>
      <c r="M562" s="363">
        <v>2792792.0</v>
      </c>
      <c r="N562" s="364"/>
      <c r="O562" s="364"/>
      <c r="P562" s="364"/>
      <c r="Q562" s="365">
        <f t="shared" si="1"/>
        <v>2792792</v>
      </c>
      <c r="R562" s="366">
        <v>2792792.0</v>
      </c>
      <c r="S562" s="311"/>
      <c r="T562" s="367"/>
      <c r="U562" s="367"/>
      <c r="V562" s="367"/>
      <c r="W562" s="367"/>
      <c r="X562" s="367"/>
      <c r="Y562" s="367"/>
      <c r="Z562" s="367"/>
      <c r="AA562" s="367"/>
      <c r="AB562" s="367"/>
      <c r="AC562" s="367"/>
      <c r="AD562" s="311"/>
      <c r="AE562" s="311"/>
      <c r="AF562" s="311"/>
      <c r="AG562" s="311"/>
      <c r="AH562" s="311"/>
      <c r="AI562" s="311"/>
      <c r="AJ562" s="311"/>
      <c r="AK562" s="311"/>
      <c r="AL562" s="311"/>
    </row>
    <row r="563">
      <c r="A563" s="311"/>
      <c r="B563" s="342">
        <f t="shared" si="2"/>
        <v>547</v>
      </c>
      <c r="C563" s="343" t="s">
        <v>3052</v>
      </c>
      <c r="D563" s="344" t="s">
        <v>2708</v>
      </c>
      <c r="E563" s="343" t="s">
        <v>218</v>
      </c>
      <c r="F563" s="343" t="s">
        <v>351</v>
      </c>
      <c r="G563" s="343" t="s">
        <v>2707</v>
      </c>
      <c r="H563" s="343" t="s">
        <v>480</v>
      </c>
      <c r="I563" s="343">
        <v>0.0448</v>
      </c>
      <c r="J563" s="348">
        <v>0.14515199999999998</v>
      </c>
      <c r="K563" s="349">
        <v>1.0</v>
      </c>
      <c r="L563" s="370">
        <v>0.0</v>
      </c>
      <c r="M563" s="351">
        <v>1950000.0</v>
      </c>
      <c r="N563" s="352"/>
      <c r="O563" s="352"/>
      <c r="P563" s="352"/>
      <c r="Q563" s="353">
        <f t="shared" si="1"/>
        <v>1950000</v>
      </c>
      <c r="R563" s="354">
        <v>1950000.0</v>
      </c>
      <c r="S563" s="311"/>
      <c r="T563" s="355"/>
      <c r="U563" s="355"/>
      <c r="V563" s="355"/>
      <c r="W563" s="355"/>
      <c r="X563" s="355"/>
      <c r="Y563" s="355"/>
      <c r="Z563" s="355"/>
      <c r="AA563" s="355"/>
      <c r="AB563" s="355"/>
      <c r="AC563" s="355"/>
      <c r="AD563" s="311"/>
      <c r="AE563" s="311"/>
      <c r="AF563" s="311"/>
      <c r="AG563" s="311"/>
      <c r="AH563" s="311"/>
      <c r="AI563" s="311"/>
      <c r="AJ563" s="311"/>
      <c r="AK563" s="311"/>
      <c r="AL563" s="311"/>
    </row>
    <row r="564">
      <c r="A564" s="311"/>
      <c r="B564" s="356">
        <f t="shared" si="2"/>
        <v>548</v>
      </c>
      <c r="C564" s="357" t="s">
        <v>3052</v>
      </c>
      <c r="D564" s="358" t="s">
        <v>1339</v>
      </c>
      <c r="E564" s="357" t="s">
        <v>1340</v>
      </c>
      <c r="F564" s="357" t="s">
        <v>351</v>
      </c>
      <c r="G564" s="357" t="s">
        <v>1338</v>
      </c>
      <c r="H564" s="357" t="s">
        <v>461</v>
      </c>
      <c r="I564" s="357">
        <v>0.46639</v>
      </c>
      <c r="J564" s="360">
        <v>1.5111035999999998</v>
      </c>
      <c r="K564" s="361">
        <v>1.0</v>
      </c>
      <c r="L564" s="362">
        <v>0.0</v>
      </c>
      <c r="M564" s="363">
        <v>2319819.0</v>
      </c>
      <c r="N564" s="364"/>
      <c r="O564" s="364"/>
      <c r="P564" s="364"/>
      <c r="Q564" s="365">
        <f t="shared" si="1"/>
        <v>2319819</v>
      </c>
      <c r="R564" s="366">
        <v>2319819.0</v>
      </c>
      <c r="S564" s="311"/>
      <c r="T564" s="367"/>
      <c r="U564" s="367"/>
      <c r="V564" s="367"/>
      <c r="W564" s="367"/>
      <c r="X564" s="367"/>
      <c r="Y564" s="367"/>
      <c r="Z564" s="367"/>
      <c r="AA564" s="367"/>
      <c r="AB564" s="367"/>
      <c r="AC564" s="367"/>
      <c r="AD564" s="311"/>
      <c r="AE564" s="311"/>
      <c r="AF564" s="311"/>
      <c r="AG564" s="311"/>
      <c r="AH564" s="311"/>
      <c r="AI564" s="311"/>
      <c r="AJ564" s="311"/>
      <c r="AK564" s="311"/>
      <c r="AL564" s="311"/>
    </row>
    <row r="565">
      <c r="A565" s="311"/>
      <c r="B565" s="342">
        <f t="shared" si="2"/>
        <v>549</v>
      </c>
      <c r="C565" s="343" t="s">
        <v>3052</v>
      </c>
      <c r="D565" s="344" t="s">
        <v>2169</v>
      </c>
      <c r="E565" s="343" t="s">
        <v>346</v>
      </c>
      <c r="F565" s="343" t="s">
        <v>351</v>
      </c>
      <c r="G565" s="343" t="s">
        <v>2168</v>
      </c>
      <c r="H565" s="343" t="s">
        <v>753</v>
      </c>
      <c r="I565" s="343">
        <v>12.64</v>
      </c>
      <c r="J565" s="348">
        <v>40.9536</v>
      </c>
      <c r="K565" s="349">
        <v>1.0</v>
      </c>
      <c r="L565" s="370">
        <v>0.0</v>
      </c>
      <c r="M565" s="351">
        <v>2792792.0</v>
      </c>
      <c r="N565" s="352"/>
      <c r="O565" s="352"/>
      <c r="P565" s="352"/>
      <c r="Q565" s="353">
        <f t="shared" si="1"/>
        <v>2792792</v>
      </c>
      <c r="R565" s="354">
        <v>2792792.0</v>
      </c>
      <c r="S565" s="311"/>
      <c r="T565" s="355"/>
      <c r="U565" s="355"/>
      <c r="V565" s="355"/>
      <c r="W565" s="355"/>
      <c r="X565" s="355"/>
      <c r="Y565" s="355"/>
      <c r="Z565" s="355"/>
      <c r="AA565" s="355"/>
      <c r="AB565" s="355"/>
      <c r="AC565" s="355"/>
      <c r="AD565" s="311"/>
      <c r="AE565" s="311"/>
      <c r="AF565" s="311"/>
      <c r="AG565" s="311"/>
      <c r="AH565" s="311"/>
      <c r="AI565" s="311"/>
      <c r="AJ565" s="311"/>
      <c r="AK565" s="311"/>
      <c r="AL565" s="311"/>
    </row>
    <row r="566">
      <c r="A566" s="311"/>
      <c r="B566" s="356">
        <f t="shared" si="2"/>
        <v>550</v>
      </c>
      <c r="C566" s="357" t="s">
        <v>3052</v>
      </c>
      <c r="D566" s="358" t="s">
        <v>2173</v>
      </c>
      <c r="E566" s="357" t="s">
        <v>126</v>
      </c>
      <c r="F566" s="357" t="s">
        <v>351</v>
      </c>
      <c r="G566" s="357" t="s">
        <v>2172</v>
      </c>
      <c r="H566" s="357" t="s">
        <v>461</v>
      </c>
      <c r="I566" s="357">
        <v>3.45</v>
      </c>
      <c r="J566" s="360">
        <v>11.178000000000003</v>
      </c>
      <c r="K566" s="361">
        <v>1.0</v>
      </c>
      <c r="L566" s="362">
        <v>0.0</v>
      </c>
      <c r="M566" s="363">
        <v>2319819.0</v>
      </c>
      <c r="N566" s="364"/>
      <c r="O566" s="364"/>
      <c r="P566" s="364"/>
      <c r="Q566" s="365">
        <f t="shared" si="1"/>
        <v>2319819</v>
      </c>
      <c r="R566" s="366">
        <v>2319819.0</v>
      </c>
      <c r="S566" s="311"/>
      <c r="T566" s="367"/>
      <c r="U566" s="367"/>
      <c r="V566" s="367"/>
      <c r="W566" s="367"/>
      <c r="X566" s="367"/>
      <c r="Y566" s="367"/>
      <c r="Z566" s="367"/>
      <c r="AA566" s="367"/>
      <c r="AB566" s="367"/>
      <c r="AC566" s="367"/>
      <c r="AD566" s="311"/>
      <c r="AE566" s="311"/>
      <c r="AF566" s="311"/>
      <c r="AG566" s="311"/>
      <c r="AH566" s="311"/>
      <c r="AI566" s="311"/>
      <c r="AJ566" s="311"/>
      <c r="AK566" s="311"/>
      <c r="AL566" s="311"/>
    </row>
    <row r="567">
      <c r="A567" s="311"/>
      <c r="B567" s="342">
        <f t="shared" si="2"/>
        <v>551</v>
      </c>
      <c r="C567" s="343" t="s">
        <v>3052</v>
      </c>
      <c r="D567" s="344" t="s">
        <v>2353</v>
      </c>
      <c r="E567" s="343" t="s">
        <v>92</v>
      </c>
      <c r="F567" s="343" t="s">
        <v>351</v>
      </c>
      <c r="G567" s="343" t="s">
        <v>2352</v>
      </c>
      <c r="H567" s="343" t="s">
        <v>461</v>
      </c>
      <c r="I567" s="343">
        <v>0.67461</v>
      </c>
      <c r="J567" s="348">
        <v>2.1857364</v>
      </c>
      <c r="K567" s="349">
        <v>1.0</v>
      </c>
      <c r="L567" s="370">
        <v>0.0</v>
      </c>
      <c r="M567" s="351">
        <v>2319819.0</v>
      </c>
      <c r="N567" s="352"/>
      <c r="O567" s="352"/>
      <c r="P567" s="352"/>
      <c r="Q567" s="353">
        <f t="shared" si="1"/>
        <v>2319819</v>
      </c>
      <c r="R567" s="354">
        <v>2319819.0</v>
      </c>
      <c r="S567" s="311"/>
      <c r="T567" s="355"/>
      <c r="U567" s="355"/>
      <c r="V567" s="355"/>
      <c r="W567" s="355"/>
      <c r="X567" s="355"/>
      <c r="Y567" s="355"/>
      <c r="Z567" s="355"/>
      <c r="AA567" s="355"/>
      <c r="AB567" s="355"/>
      <c r="AC567" s="355"/>
      <c r="AD567" s="311"/>
      <c r="AE567" s="311"/>
      <c r="AF567" s="311"/>
      <c r="AG567" s="311"/>
      <c r="AH567" s="311"/>
      <c r="AI567" s="311"/>
      <c r="AJ567" s="311"/>
      <c r="AK567" s="311"/>
      <c r="AL567" s="311"/>
    </row>
    <row r="568">
      <c r="A568" s="311"/>
      <c r="B568" s="356">
        <f t="shared" si="2"/>
        <v>552</v>
      </c>
      <c r="C568" s="357" t="s">
        <v>3052</v>
      </c>
      <c r="D568" s="358" t="s">
        <v>1541</v>
      </c>
      <c r="E568" s="357" t="s">
        <v>92</v>
      </c>
      <c r="F568" s="357" t="s">
        <v>351</v>
      </c>
      <c r="G568" s="357" t="s">
        <v>1540</v>
      </c>
      <c r="H568" s="357" t="s">
        <v>461</v>
      </c>
      <c r="I568" s="357">
        <v>1.46918</v>
      </c>
      <c r="J568" s="360">
        <v>4.7601432</v>
      </c>
      <c r="K568" s="361">
        <v>1.0</v>
      </c>
      <c r="L568" s="362">
        <v>0.0</v>
      </c>
      <c r="M568" s="363">
        <v>2319819.0</v>
      </c>
      <c r="N568" s="364"/>
      <c r="O568" s="364"/>
      <c r="P568" s="364"/>
      <c r="Q568" s="365">
        <f t="shared" si="1"/>
        <v>2319819</v>
      </c>
      <c r="R568" s="366">
        <v>2319819.0</v>
      </c>
      <c r="S568" s="311"/>
      <c r="T568" s="367"/>
      <c r="U568" s="367"/>
      <c r="V568" s="367"/>
      <c r="W568" s="367"/>
      <c r="X568" s="367"/>
      <c r="Y568" s="367"/>
      <c r="Z568" s="367"/>
      <c r="AA568" s="367"/>
      <c r="AB568" s="367"/>
      <c r="AC568" s="367"/>
      <c r="AD568" s="311"/>
      <c r="AE568" s="311"/>
      <c r="AF568" s="311"/>
      <c r="AG568" s="311"/>
      <c r="AH568" s="311"/>
      <c r="AI568" s="311"/>
      <c r="AJ568" s="311"/>
      <c r="AK568" s="311"/>
      <c r="AL568" s="311"/>
    </row>
    <row r="569">
      <c r="A569" s="311"/>
      <c r="B569" s="342">
        <f t="shared" si="2"/>
        <v>553</v>
      </c>
      <c r="C569" s="343" t="s">
        <v>3052</v>
      </c>
      <c r="D569" s="344" t="s">
        <v>1545</v>
      </c>
      <c r="E569" s="343" t="s">
        <v>346</v>
      </c>
      <c r="F569" s="343" t="s">
        <v>351</v>
      </c>
      <c r="G569" s="343" t="s">
        <v>1544</v>
      </c>
      <c r="H569" s="343" t="s">
        <v>753</v>
      </c>
      <c r="I569" s="343">
        <v>14.16</v>
      </c>
      <c r="J569" s="348">
        <v>45.8784</v>
      </c>
      <c r="K569" s="349">
        <v>0.9913</v>
      </c>
      <c r="L569" s="370">
        <v>0.0</v>
      </c>
      <c r="M569" s="351">
        <v>2792792.0</v>
      </c>
      <c r="N569" s="352"/>
      <c r="O569" s="352"/>
      <c r="P569" s="352"/>
      <c r="Q569" s="353">
        <f t="shared" si="1"/>
        <v>2792792</v>
      </c>
      <c r="R569" s="354">
        <v>2792792.0</v>
      </c>
      <c r="S569" s="311"/>
      <c r="T569" s="355"/>
      <c r="U569" s="355"/>
      <c r="V569" s="355"/>
      <c r="W569" s="355"/>
      <c r="X569" s="355"/>
      <c r="Y569" s="355"/>
      <c r="Z569" s="355"/>
      <c r="AA569" s="355"/>
      <c r="AB569" s="355"/>
      <c r="AC569" s="355"/>
      <c r="AD569" s="311"/>
      <c r="AE569" s="311"/>
      <c r="AF569" s="311"/>
      <c r="AG569" s="311"/>
      <c r="AH569" s="311"/>
      <c r="AI569" s="311"/>
      <c r="AJ569" s="311"/>
      <c r="AK569" s="311"/>
      <c r="AL569" s="311"/>
    </row>
    <row r="570">
      <c r="A570" s="311"/>
      <c r="B570" s="356">
        <f t="shared" si="2"/>
        <v>554</v>
      </c>
      <c r="C570" s="357" t="s">
        <v>3052</v>
      </c>
      <c r="D570" s="358" t="s">
        <v>944</v>
      </c>
      <c r="E570" s="357" t="s">
        <v>141</v>
      </c>
      <c r="F570" s="357" t="s">
        <v>351</v>
      </c>
      <c r="G570" s="357" t="s">
        <v>943</v>
      </c>
      <c r="H570" s="357" t="s">
        <v>461</v>
      </c>
      <c r="I570" s="357">
        <v>8.16</v>
      </c>
      <c r="J570" s="360">
        <v>26.4384</v>
      </c>
      <c r="K570" s="361">
        <v>1.0</v>
      </c>
      <c r="L570" s="362">
        <v>0.0</v>
      </c>
      <c r="M570" s="363">
        <v>2319819.0</v>
      </c>
      <c r="N570" s="364"/>
      <c r="O570" s="364"/>
      <c r="P570" s="364"/>
      <c r="Q570" s="365">
        <f t="shared" si="1"/>
        <v>2319819</v>
      </c>
      <c r="R570" s="366">
        <v>2319819.0</v>
      </c>
      <c r="S570" s="311"/>
      <c r="T570" s="367"/>
      <c r="U570" s="367"/>
      <c r="V570" s="367"/>
      <c r="W570" s="367"/>
      <c r="X570" s="367"/>
      <c r="Y570" s="367"/>
      <c r="Z570" s="367"/>
      <c r="AA570" s="367"/>
      <c r="AB570" s="367"/>
      <c r="AC570" s="367"/>
      <c r="AD570" s="311"/>
      <c r="AE570" s="311"/>
      <c r="AF570" s="311"/>
      <c r="AG570" s="311"/>
      <c r="AH570" s="311"/>
      <c r="AI570" s="311"/>
      <c r="AJ570" s="311"/>
      <c r="AK570" s="311"/>
      <c r="AL570" s="311"/>
    </row>
    <row r="571">
      <c r="A571" s="311"/>
      <c r="B571" s="342">
        <f t="shared" si="2"/>
        <v>555</v>
      </c>
      <c r="C571" s="343" t="s">
        <v>3052</v>
      </c>
      <c r="D571" s="539" t="s">
        <v>2878</v>
      </c>
      <c r="E571" s="368" t="s">
        <v>415</v>
      </c>
      <c r="F571" s="343" t="s">
        <v>351</v>
      </c>
      <c r="G571" s="368">
        <v>2.094950063E9</v>
      </c>
      <c r="H571" s="368" t="s">
        <v>1258</v>
      </c>
      <c r="I571" s="368">
        <v>21.1</v>
      </c>
      <c r="J571" s="348">
        <v>68.364</v>
      </c>
      <c r="K571" s="349">
        <v>1.0</v>
      </c>
      <c r="L571" s="370">
        <v>0.0</v>
      </c>
      <c r="M571" s="351">
        <v>1170000.0</v>
      </c>
      <c r="N571" s="352"/>
      <c r="O571" s="352"/>
      <c r="P571" s="352"/>
      <c r="Q571" s="353"/>
      <c r="R571" s="354">
        <v>3151982.0</v>
      </c>
      <c r="S571" s="311"/>
      <c r="T571" s="355"/>
      <c r="U571" s="355"/>
      <c r="V571" s="355"/>
      <c r="W571" s="355"/>
      <c r="X571" s="355"/>
      <c r="Y571" s="355"/>
      <c r="Z571" s="355"/>
      <c r="AA571" s="355"/>
      <c r="AB571" s="355"/>
      <c r="AC571" s="355"/>
      <c r="AD571" s="311"/>
      <c r="AE571" s="311"/>
      <c r="AF571" s="311"/>
      <c r="AG571" s="311"/>
      <c r="AH571" s="311"/>
      <c r="AI571" s="311"/>
      <c r="AJ571" s="311"/>
      <c r="AK571" s="311"/>
      <c r="AL571" s="311"/>
    </row>
    <row r="572">
      <c r="A572" s="311"/>
      <c r="B572" s="356">
        <f t="shared" si="2"/>
        <v>556</v>
      </c>
      <c r="C572" s="357" t="s">
        <v>3054</v>
      </c>
      <c r="D572" s="540" t="s">
        <v>947</v>
      </c>
      <c r="E572" s="541" t="s">
        <v>164</v>
      </c>
      <c r="F572" s="357" t="s">
        <v>351</v>
      </c>
      <c r="G572" s="542" t="s">
        <v>946</v>
      </c>
      <c r="H572" s="357" t="s">
        <v>575</v>
      </c>
      <c r="I572" s="357">
        <v>98.21000000000001</v>
      </c>
      <c r="J572" s="360">
        <v>318.2004</v>
      </c>
      <c r="K572" s="361">
        <v>1.0</v>
      </c>
      <c r="L572" s="362">
        <v>0.0</v>
      </c>
      <c r="M572" s="363">
        <v>3671171.0</v>
      </c>
      <c r="N572" s="364"/>
      <c r="O572" s="364"/>
      <c r="P572" s="364"/>
      <c r="Q572" s="365">
        <f t="shared" ref="Q572:Q807" si="3">SUM(M572:P572)</f>
        <v>3671171</v>
      </c>
      <c r="R572" s="366">
        <v>3671171.0</v>
      </c>
      <c r="S572" s="311"/>
      <c r="T572" s="367"/>
      <c r="U572" s="367"/>
      <c r="V572" s="367"/>
      <c r="W572" s="367"/>
      <c r="X572" s="367"/>
      <c r="Y572" s="367"/>
      <c r="Z572" s="367"/>
      <c r="AA572" s="367"/>
      <c r="AB572" s="367"/>
      <c r="AC572" s="367"/>
      <c r="AD572" s="311"/>
      <c r="AE572" s="311"/>
      <c r="AF572" s="311"/>
      <c r="AG572" s="311"/>
      <c r="AH572" s="311"/>
      <c r="AI572" s="311"/>
      <c r="AJ572" s="311"/>
      <c r="AK572" s="311"/>
      <c r="AL572" s="311"/>
    </row>
    <row r="573">
      <c r="A573" s="311"/>
      <c r="B573" s="342">
        <f t="shared" si="2"/>
        <v>557</v>
      </c>
      <c r="C573" s="343" t="s">
        <v>3054</v>
      </c>
      <c r="D573" s="540" t="s">
        <v>358</v>
      </c>
      <c r="E573" s="541" t="s">
        <v>218</v>
      </c>
      <c r="F573" s="343" t="s">
        <v>351</v>
      </c>
      <c r="G573" s="542" t="s">
        <v>357</v>
      </c>
      <c r="H573" s="343" t="s">
        <v>480</v>
      </c>
      <c r="I573" s="343">
        <v>4.32699</v>
      </c>
      <c r="J573" s="348">
        <v>14.019447600000003</v>
      </c>
      <c r="K573" s="349">
        <v>1.0</v>
      </c>
      <c r="L573" s="370">
        <v>0.0</v>
      </c>
      <c r="M573" s="351">
        <v>1950000.0</v>
      </c>
      <c r="N573" s="352"/>
      <c r="O573" s="352"/>
      <c r="P573" s="352"/>
      <c r="Q573" s="353">
        <f t="shared" si="3"/>
        <v>1950000</v>
      </c>
      <c r="R573" s="354">
        <v>1950000.0</v>
      </c>
      <c r="S573" s="311"/>
      <c r="T573" s="355"/>
      <c r="U573" s="355"/>
      <c r="V573" s="355"/>
      <c r="W573" s="355"/>
      <c r="X573" s="355"/>
      <c r="Y573" s="355"/>
      <c r="Z573" s="355"/>
      <c r="AA573" s="355"/>
      <c r="AB573" s="355"/>
      <c r="AC573" s="355"/>
      <c r="AD573" s="311"/>
      <c r="AE573" s="311"/>
      <c r="AF573" s="311"/>
      <c r="AG573" s="311"/>
      <c r="AH573" s="311"/>
      <c r="AI573" s="311"/>
      <c r="AJ573" s="311"/>
      <c r="AK573" s="311"/>
      <c r="AL573" s="311"/>
    </row>
    <row r="574">
      <c r="A574" s="311"/>
      <c r="B574" s="356">
        <f t="shared" si="2"/>
        <v>558</v>
      </c>
      <c r="C574" s="357" t="s">
        <v>3054</v>
      </c>
      <c r="D574" s="540" t="s">
        <v>1192</v>
      </c>
      <c r="E574" s="541" t="s">
        <v>346</v>
      </c>
      <c r="F574" s="357" t="s">
        <v>351</v>
      </c>
      <c r="G574" s="542" t="s">
        <v>1191</v>
      </c>
      <c r="H574" s="357" t="s">
        <v>753</v>
      </c>
      <c r="I574" s="357">
        <v>16.67</v>
      </c>
      <c r="J574" s="360">
        <v>54.01080000000001</v>
      </c>
      <c r="K574" s="361">
        <v>1.0</v>
      </c>
      <c r="L574" s="362">
        <v>0.0</v>
      </c>
      <c r="M574" s="363">
        <v>2792792.0</v>
      </c>
      <c r="N574" s="364"/>
      <c r="O574" s="364"/>
      <c r="P574" s="364"/>
      <c r="Q574" s="365">
        <f t="shared" si="3"/>
        <v>2792792</v>
      </c>
      <c r="R574" s="366">
        <v>2792792.0</v>
      </c>
      <c r="S574" s="311"/>
      <c r="T574" s="367"/>
      <c r="U574" s="367"/>
      <c r="V574" s="367"/>
      <c r="W574" s="367"/>
      <c r="X574" s="367"/>
      <c r="Y574" s="367"/>
      <c r="Z574" s="367"/>
      <c r="AA574" s="367"/>
      <c r="AB574" s="367"/>
      <c r="AC574" s="367"/>
      <c r="AD574" s="311"/>
      <c r="AE574" s="311"/>
      <c r="AF574" s="311"/>
      <c r="AG574" s="311"/>
      <c r="AH574" s="311"/>
      <c r="AI574" s="311"/>
      <c r="AJ574" s="311"/>
      <c r="AK574" s="311"/>
      <c r="AL574" s="311"/>
    </row>
    <row r="575">
      <c r="A575" s="311"/>
      <c r="B575" s="342">
        <f t="shared" si="2"/>
        <v>559</v>
      </c>
      <c r="C575" s="343" t="s">
        <v>3054</v>
      </c>
      <c r="D575" s="540" t="s">
        <v>1048</v>
      </c>
      <c r="E575" s="541" t="s">
        <v>346</v>
      </c>
      <c r="F575" s="343" t="s">
        <v>351</v>
      </c>
      <c r="G575" s="542" t="s">
        <v>1047</v>
      </c>
      <c r="H575" s="343" t="s">
        <v>753</v>
      </c>
      <c r="I575" s="343">
        <v>15.65</v>
      </c>
      <c r="J575" s="348">
        <v>50.706</v>
      </c>
      <c r="K575" s="349">
        <v>1.0</v>
      </c>
      <c r="L575" s="370">
        <v>0.0</v>
      </c>
      <c r="M575" s="351">
        <v>2792792.0</v>
      </c>
      <c r="N575" s="352"/>
      <c r="O575" s="352"/>
      <c r="P575" s="352"/>
      <c r="Q575" s="353">
        <f t="shared" si="3"/>
        <v>2792792</v>
      </c>
      <c r="R575" s="354">
        <v>2792792.0</v>
      </c>
      <c r="S575" s="311"/>
      <c r="T575" s="355"/>
      <c r="U575" s="355"/>
      <c r="V575" s="355"/>
      <c r="W575" s="355"/>
      <c r="X575" s="355"/>
      <c r="Y575" s="355"/>
      <c r="Z575" s="355"/>
      <c r="AA575" s="355"/>
      <c r="AB575" s="355"/>
      <c r="AC575" s="355"/>
      <c r="AD575" s="311"/>
      <c r="AE575" s="311"/>
      <c r="AF575" s="311"/>
      <c r="AG575" s="311"/>
      <c r="AH575" s="311"/>
      <c r="AI575" s="311"/>
      <c r="AJ575" s="311"/>
      <c r="AK575" s="311"/>
      <c r="AL575" s="311"/>
    </row>
    <row r="576">
      <c r="A576" s="311"/>
      <c r="B576" s="356">
        <f t="shared" si="2"/>
        <v>560</v>
      </c>
      <c r="C576" s="357" t="s">
        <v>3054</v>
      </c>
      <c r="D576" s="540" t="s">
        <v>1051</v>
      </c>
      <c r="E576" s="541" t="s">
        <v>346</v>
      </c>
      <c r="F576" s="357" t="s">
        <v>351</v>
      </c>
      <c r="G576" s="542" t="s">
        <v>1050</v>
      </c>
      <c r="H576" s="357" t="s">
        <v>753</v>
      </c>
      <c r="I576" s="357">
        <v>25.13</v>
      </c>
      <c r="J576" s="360">
        <v>81.4212</v>
      </c>
      <c r="K576" s="361">
        <v>1.0</v>
      </c>
      <c r="L576" s="362">
        <v>0.0</v>
      </c>
      <c r="M576" s="363">
        <v>2792792.0</v>
      </c>
      <c r="N576" s="364"/>
      <c r="O576" s="364"/>
      <c r="P576" s="364"/>
      <c r="Q576" s="365">
        <f t="shared" si="3"/>
        <v>2792792</v>
      </c>
      <c r="R576" s="366">
        <v>2792792.0</v>
      </c>
      <c r="S576" s="311"/>
      <c r="T576" s="367"/>
      <c r="U576" s="367"/>
      <c r="V576" s="367"/>
      <c r="W576" s="367"/>
      <c r="X576" s="367"/>
      <c r="Y576" s="367"/>
      <c r="Z576" s="367"/>
      <c r="AA576" s="367"/>
      <c r="AB576" s="367"/>
      <c r="AC576" s="367"/>
      <c r="AD576" s="311"/>
      <c r="AE576" s="311"/>
      <c r="AF576" s="311"/>
      <c r="AG576" s="311"/>
      <c r="AH576" s="311"/>
      <c r="AI576" s="311"/>
      <c r="AJ576" s="311"/>
      <c r="AK576" s="311"/>
      <c r="AL576" s="311"/>
    </row>
    <row r="577">
      <c r="A577" s="311"/>
      <c r="B577" s="342">
        <f t="shared" si="2"/>
        <v>561</v>
      </c>
      <c r="C577" s="343" t="s">
        <v>3054</v>
      </c>
      <c r="D577" s="540" t="s">
        <v>265</v>
      </c>
      <c r="E577" s="541" t="s">
        <v>218</v>
      </c>
      <c r="F577" s="343" t="s">
        <v>351</v>
      </c>
      <c r="G577" s="542" t="s">
        <v>264</v>
      </c>
      <c r="H577" s="343" t="s">
        <v>480</v>
      </c>
      <c r="I577" s="343">
        <v>0.52376</v>
      </c>
      <c r="J577" s="348">
        <v>1.6969824</v>
      </c>
      <c r="K577" s="349">
        <v>1.0</v>
      </c>
      <c r="L577" s="370">
        <v>0.0</v>
      </c>
      <c r="M577" s="351">
        <v>1950000.0</v>
      </c>
      <c r="N577" s="352"/>
      <c r="O577" s="352"/>
      <c r="P577" s="352"/>
      <c r="Q577" s="353">
        <f t="shared" si="3"/>
        <v>1950000</v>
      </c>
      <c r="R577" s="354">
        <v>1950000.0</v>
      </c>
      <c r="S577" s="311"/>
      <c r="T577" s="355"/>
      <c r="U577" s="355"/>
      <c r="V577" s="355"/>
      <c r="W577" s="355"/>
      <c r="X577" s="355"/>
      <c r="Y577" s="355"/>
      <c r="Z577" s="355"/>
      <c r="AA577" s="355"/>
      <c r="AB577" s="355"/>
      <c r="AC577" s="355"/>
      <c r="AD577" s="311"/>
      <c r="AE577" s="311"/>
      <c r="AF577" s="311"/>
      <c r="AG577" s="311"/>
      <c r="AH577" s="311"/>
      <c r="AI577" s="311"/>
      <c r="AJ577" s="311"/>
      <c r="AK577" s="311"/>
      <c r="AL577" s="311"/>
    </row>
    <row r="578">
      <c r="A578" s="311"/>
      <c r="B578" s="356">
        <f t="shared" si="2"/>
        <v>562</v>
      </c>
      <c r="C578" s="357" t="s">
        <v>3054</v>
      </c>
      <c r="D578" s="540" t="s">
        <v>1070</v>
      </c>
      <c r="E578" s="541" t="s">
        <v>116</v>
      </c>
      <c r="F578" s="357" t="s">
        <v>351</v>
      </c>
      <c r="G578" s="542" t="s">
        <v>1069</v>
      </c>
      <c r="H578" s="357" t="s">
        <v>461</v>
      </c>
      <c r="I578" s="357">
        <v>9.46</v>
      </c>
      <c r="J578" s="360">
        <v>30.650400000000005</v>
      </c>
      <c r="K578" s="361">
        <v>1.0</v>
      </c>
      <c r="L578" s="362">
        <v>0.0</v>
      </c>
      <c r="M578" s="363">
        <v>2319819.0</v>
      </c>
      <c r="N578" s="364"/>
      <c r="O578" s="364"/>
      <c r="P578" s="364"/>
      <c r="Q578" s="365">
        <f t="shared" si="3"/>
        <v>2319819</v>
      </c>
      <c r="R578" s="366">
        <v>2319819.0</v>
      </c>
      <c r="S578" s="311"/>
      <c r="T578" s="367"/>
      <c r="U578" s="367"/>
      <c r="V578" s="367"/>
      <c r="W578" s="367"/>
      <c r="X578" s="367"/>
      <c r="Y578" s="367"/>
      <c r="Z578" s="367"/>
      <c r="AA578" s="367"/>
      <c r="AB578" s="367"/>
      <c r="AC578" s="367"/>
      <c r="AD578" s="311"/>
      <c r="AE578" s="311"/>
      <c r="AF578" s="311"/>
      <c r="AG578" s="311"/>
      <c r="AH578" s="311"/>
      <c r="AI578" s="311"/>
      <c r="AJ578" s="311"/>
      <c r="AK578" s="311"/>
      <c r="AL578" s="311"/>
    </row>
    <row r="579">
      <c r="A579" s="311"/>
      <c r="B579" s="342">
        <f t="shared" si="2"/>
        <v>563</v>
      </c>
      <c r="C579" s="343" t="s">
        <v>3054</v>
      </c>
      <c r="D579" s="540" t="s">
        <v>1355</v>
      </c>
      <c r="E579" s="541" t="s">
        <v>346</v>
      </c>
      <c r="F579" s="343" t="s">
        <v>351</v>
      </c>
      <c r="G579" s="542" t="s">
        <v>1354</v>
      </c>
      <c r="H579" s="343" t="s">
        <v>753</v>
      </c>
      <c r="I579" s="343">
        <v>18.92</v>
      </c>
      <c r="J579" s="348">
        <v>61.30080000000001</v>
      </c>
      <c r="K579" s="349">
        <v>1.0</v>
      </c>
      <c r="L579" s="370">
        <v>0.0</v>
      </c>
      <c r="M579" s="351">
        <v>2792792.0</v>
      </c>
      <c r="N579" s="352"/>
      <c r="O579" s="352"/>
      <c r="P579" s="352"/>
      <c r="Q579" s="353">
        <f t="shared" si="3"/>
        <v>2792792</v>
      </c>
      <c r="R579" s="354">
        <v>2792792.0</v>
      </c>
      <c r="S579" s="311"/>
      <c r="T579" s="355"/>
      <c r="U579" s="355"/>
      <c r="V579" s="355"/>
      <c r="W579" s="355"/>
      <c r="X579" s="355"/>
      <c r="Y579" s="355"/>
      <c r="Z579" s="355"/>
      <c r="AA579" s="355"/>
      <c r="AB579" s="355"/>
      <c r="AC579" s="355"/>
      <c r="AD579" s="311"/>
      <c r="AE579" s="311"/>
      <c r="AF579" s="311"/>
      <c r="AG579" s="311"/>
      <c r="AH579" s="311"/>
      <c r="AI579" s="311"/>
      <c r="AJ579" s="311"/>
      <c r="AK579" s="311"/>
      <c r="AL579" s="311"/>
    </row>
    <row r="580">
      <c r="A580" s="311"/>
      <c r="B580" s="356">
        <f t="shared" si="2"/>
        <v>564</v>
      </c>
      <c r="C580" s="357" t="s">
        <v>3054</v>
      </c>
      <c r="D580" s="540" t="s">
        <v>2672</v>
      </c>
      <c r="E580" s="541" t="s">
        <v>92</v>
      </c>
      <c r="F580" s="357" t="s">
        <v>351</v>
      </c>
      <c r="G580" s="542" t="s">
        <v>2671</v>
      </c>
      <c r="H580" s="357" t="s">
        <v>461</v>
      </c>
      <c r="I580" s="357">
        <v>0.7639199999999999</v>
      </c>
      <c r="J580" s="360">
        <v>2.4751008</v>
      </c>
      <c r="K580" s="361">
        <v>1.0</v>
      </c>
      <c r="L580" s="362">
        <v>0.0</v>
      </c>
      <c r="M580" s="363">
        <v>2319819.0</v>
      </c>
      <c r="N580" s="364"/>
      <c r="O580" s="364"/>
      <c r="P580" s="364"/>
      <c r="Q580" s="365">
        <f t="shared" si="3"/>
        <v>2319819</v>
      </c>
      <c r="R580" s="366">
        <v>2319819.0</v>
      </c>
      <c r="S580" s="311"/>
      <c r="T580" s="367"/>
      <c r="U580" s="367"/>
      <c r="V580" s="367"/>
      <c r="W580" s="367"/>
      <c r="X580" s="367"/>
      <c r="Y580" s="367"/>
      <c r="Z580" s="367"/>
      <c r="AA580" s="367"/>
      <c r="AB580" s="367"/>
      <c r="AC580" s="367"/>
      <c r="AD580" s="311"/>
      <c r="AE580" s="311"/>
      <c r="AF580" s="311"/>
      <c r="AG580" s="311"/>
      <c r="AH580" s="311"/>
      <c r="AI580" s="311"/>
      <c r="AJ580" s="311"/>
      <c r="AK580" s="311"/>
      <c r="AL580" s="311"/>
    </row>
    <row r="581">
      <c r="A581" s="311"/>
      <c r="B581" s="342">
        <f t="shared" si="2"/>
        <v>565</v>
      </c>
      <c r="C581" s="343" t="s">
        <v>3054</v>
      </c>
      <c r="D581" s="540" t="s">
        <v>262</v>
      </c>
      <c r="E581" s="541" t="s">
        <v>218</v>
      </c>
      <c r="F581" s="343" t="s">
        <v>351</v>
      </c>
      <c r="G581" s="542" t="s">
        <v>261</v>
      </c>
      <c r="H581" s="343" t="s">
        <v>480</v>
      </c>
      <c r="I581" s="343">
        <v>0.5320900000000001</v>
      </c>
      <c r="J581" s="348">
        <v>1.7239716</v>
      </c>
      <c r="K581" s="349">
        <v>1.0</v>
      </c>
      <c r="L581" s="370">
        <v>0.0</v>
      </c>
      <c r="M581" s="351">
        <v>1950000.0</v>
      </c>
      <c r="N581" s="352"/>
      <c r="O581" s="352"/>
      <c r="P581" s="352"/>
      <c r="Q581" s="353">
        <f t="shared" si="3"/>
        <v>1950000</v>
      </c>
      <c r="R581" s="354">
        <v>1950000.0</v>
      </c>
      <c r="S581" s="311"/>
      <c r="T581" s="355"/>
      <c r="U581" s="355"/>
      <c r="V581" s="355"/>
      <c r="W581" s="355"/>
      <c r="X581" s="355"/>
      <c r="Y581" s="355"/>
      <c r="Z581" s="355"/>
      <c r="AA581" s="355"/>
      <c r="AB581" s="355"/>
      <c r="AC581" s="355"/>
      <c r="AD581" s="311"/>
      <c r="AE581" s="311"/>
      <c r="AF581" s="311"/>
      <c r="AG581" s="311"/>
      <c r="AH581" s="311"/>
      <c r="AI581" s="311"/>
      <c r="AJ581" s="311"/>
      <c r="AK581" s="311"/>
      <c r="AL581" s="311"/>
    </row>
    <row r="582">
      <c r="A582" s="311"/>
      <c r="B582" s="356">
        <f t="shared" si="2"/>
        <v>566</v>
      </c>
      <c r="C582" s="357" t="s">
        <v>3054</v>
      </c>
      <c r="D582" s="540" t="s">
        <v>1552</v>
      </c>
      <c r="E582" s="541" t="s">
        <v>346</v>
      </c>
      <c r="F582" s="357" t="s">
        <v>351</v>
      </c>
      <c r="G582" s="542" t="s">
        <v>1551</v>
      </c>
      <c r="H582" s="357" t="s">
        <v>753</v>
      </c>
      <c r="I582" s="357">
        <v>21.98</v>
      </c>
      <c r="J582" s="360">
        <v>71.2152</v>
      </c>
      <c r="K582" s="361">
        <v>1.0</v>
      </c>
      <c r="L582" s="362">
        <v>0.0</v>
      </c>
      <c r="M582" s="363">
        <v>2792792.0</v>
      </c>
      <c r="N582" s="364"/>
      <c r="O582" s="364"/>
      <c r="P582" s="364"/>
      <c r="Q582" s="365">
        <f t="shared" si="3"/>
        <v>2792792</v>
      </c>
      <c r="R582" s="366">
        <v>2792792.0</v>
      </c>
      <c r="S582" s="311"/>
      <c r="T582" s="367"/>
      <c r="U582" s="367"/>
      <c r="V582" s="367"/>
      <c r="W582" s="367"/>
      <c r="X582" s="367"/>
      <c r="Y582" s="367"/>
      <c r="Z582" s="367"/>
      <c r="AA582" s="367"/>
      <c r="AB582" s="367"/>
      <c r="AC582" s="367"/>
      <c r="AD582" s="311"/>
      <c r="AE582" s="311"/>
      <c r="AF582" s="311"/>
      <c r="AG582" s="311"/>
      <c r="AH582" s="311"/>
      <c r="AI582" s="311"/>
      <c r="AJ582" s="311"/>
      <c r="AK582" s="311"/>
      <c r="AL582" s="311"/>
    </row>
    <row r="583">
      <c r="A583" s="311"/>
      <c r="B583" s="342">
        <f t="shared" si="2"/>
        <v>567</v>
      </c>
      <c r="C583" s="343" t="s">
        <v>3054</v>
      </c>
      <c r="D583" s="540" t="s">
        <v>1949</v>
      </c>
      <c r="E583" s="541" t="s">
        <v>126</v>
      </c>
      <c r="F583" s="343" t="s">
        <v>351</v>
      </c>
      <c r="G583" s="542" t="s">
        <v>1948</v>
      </c>
      <c r="H583" s="343" t="s">
        <v>461</v>
      </c>
      <c r="I583" s="343">
        <v>6.9</v>
      </c>
      <c r="J583" s="348">
        <v>22.356000000000005</v>
      </c>
      <c r="K583" s="349">
        <v>1.0</v>
      </c>
      <c r="L583" s="370">
        <v>0.0</v>
      </c>
      <c r="M583" s="351">
        <v>2319819.0</v>
      </c>
      <c r="N583" s="352"/>
      <c r="O583" s="352"/>
      <c r="P583" s="352"/>
      <c r="Q583" s="353">
        <f t="shared" si="3"/>
        <v>2319819</v>
      </c>
      <c r="R583" s="354">
        <v>2319819.0</v>
      </c>
      <c r="S583" s="311"/>
      <c r="T583" s="355"/>
      <c r="U583" s="355"/>
      <c r="V583" s="355"/>
      <c r="W583" s="355"/>
      <c r="X583" s="355"/>
      <c r="Y583" s="355"/>
      <c r="Z583" s="355"/>
      <c r="AA583" s="355"/>
      <c r="AB583" s="355"/>
      <c r="AC583" s="355"/>
      <c r="AD583" s="311"/>
      <c r="AE583" s="311"/>
      <c r="AF583" s="311"/>
      <c r="AG583" s="311"/>
      <c r="AH583" s="311"/>
      <c r="AI583" s="311"/>
      <c r="AJ583" s="311"/>
      <c r="AK583" s="311"/>
      <c r="AL583" s="311"/>
    </row>
    <row r="584">
      <c r="A584" s="311"/>
      <c r="B584" s="356">
        <f t="shared" si="2"/>
        <v>568</v>
      </c>
      <c r="C584" s="357" t="s">
        <v>3054</v>
      </c>
      <c r="D584" s="540" t="s">
        <v>2244</v>
      </c>
      <c r="E584" s="541" t="s">
        <v>92</v>
      </c>
      <c r="F584" s="357" t="s">
        <v>351</v>
      </c>
      <c r="G584" s="542" t="s">
        <v>2243</v>
      </c>
      <c r="H584" s="357" t="s">
        <v>461</v>
      </c>
      <c r="I584" s="357">
        <v>0.6174</v>
      </c>
      <c r="J584" s="360">
        <v>2.0003759999999997</v>
      </c>
      <c r="K584" s="361">
        <v>1.0</v>
      </c>
      <c r="L584" s="362">
        <v>0.0</v>
      </c>
      <c r="M584" s="363">
        <v>2319819.0</v>
      </c>
      <c r="N584" s="364"/>
      <c r="O584" s="364"/>
      <c r="P584" s="364"/>
      <c r="Q584" s="365">
        <f t="shared" si="3"/>
        <v>2319819</v>
      </c>
      <c r="R584" s="366">
        <v>2319819.0</v>
      </c>
      <c r="S584" s="311"/>
      <c r="T584" s="367"/>
      <c r="U584" s="367"/>
      <c r="V584" s="367"/>
      <c r="W584" s="367"/>
      <c r="X584" s="367"/>
      <c r="Y584" s="367"/>
      <c r="Z584" s="367"/>
      <c r="AA584" s="367"/>
      <c r="AB584" s="367"/>
      <c r="AC584" s="367"/>
      <c r="AD584" s="311"/>
      <c r="AE584" s="311"/>
      <c r="AF584" s="311"/>
      <c r="AG584" s="311"/>
      <c r="AH584" s="311"/>
      <c r="AI584" s="311"/>
      <c r="AJ584" s="311"/>
      <c r="AK584" s="311"/>
      <c r="AL584" s="311"/>
    </row>
    <row r="585">
      <c r="A585" s="311"/>
      <c r="B585" s="342">
        <f t="shared" si="2"/>
        <v>569</v>
      </c>
      <c r="C585" s="343" t="s">
        <v>3054</v>
      </c>
      <c r="D585" s="540" t="s">
        <v>790</v>
      </c>
      <c r="E585" s="541" t="s">
        <v>126</v>
      </c>
      <c r="F585" s="343" t="s">
        <v>351</v>
      </c>
      <c r="G585" s="542" t="s">
        <v>789</v>
      </c>
      <c r="H585" s="343" t="s">
        <v>461</v>
      </c>
      <c r="I585" s="343">
        <v>16.02</v>
      </c>
      <c r="J585" s="348">
        <v>51.9048</v>
      </c>
      <c r="K585" s="349">
        <v>1.0</v>
      </c>
      <c r="L585" s="370">
        <v>0.0</v>
      </c>
      <c r="M585" s="351">
        <v>2319819.0</v>
      </c>
      <c r="N585" s="352"/>
      <c r="O585" s="352"/>
      <c r="P585" s="352"/>
      <c r="Q585" s="353">
        <f t="shared" si="3"/>
        <v>2319819</v>
      </c>
      <c r="R585" s="354">
        <v>2319819.0</v>
      </c>
      <c r="S585" s="311"/>
      <c r="T585" s="355"/>
      <c r="U585" s="355"/>
      <c r="V585" s="355"/>
      <c r="W585" s="355"/>
      <c r="X585" s="355"/>
      <c r="Y585" s="355"/>
      <c r="Z585" s="355"/>
      <c r="AA585" s="355"/>
      <c r="AB585" s="355"/>
      <c r="AC585" s="355"/>
      <c r="AD585" s="311"/>
      <c r="AE585" s="311"/>
      <c r="AF585" s="311"/>
      <c r="AG585" s="311"/>
      <c r="AH585" s="311"/>
      <c r="AI585" s="311"/>
      <c r="AJ585" s="311"/>
      <c r="AK585" s="311"/>
      <c r="AL585" s="311"/>
    </row>
    <row r="586">
      <c r="A586" s="311"/>
      <c r="B586" s="356">
        <f t="shared" si="2"/>
        <v>570</v>
      </c>
      <c r="C586" s="357" t="s">
        <v>3059</v>
      </c>
      <c r="D586" s="540" t="s">
        <v>795</v>
      </c>
      <c r="E586" s="541" t="s">
        <v>164</v>
      </c>
      <c r="F586" s="357" t="s">
        <v>351</v>
      </c>
      <c r="G586" s="542" t="s">
        <v>794</v>
      </c>
      <c r="H586" s="357" t="s">
        <v>575</v>
      </c>
      <c r="I586" s="357">
        <v>148.32</v>
      </c>
      <c r="J586" s="360">
        <v>480.5568</v>
      </c>
      <c r="K586" s="361">
        <v>1.0</v>
      </c>
      <c r="L586" s="362">
        <v>0.0</v>
      </c>
      <c r="M586" s="363">
        <v>3671171.0</v>
      </c>
      <c r="N586" s="364"/>
      <c r="O586" s="364"/>
      <c r="P586" s="364"/>
      <c r="Q586" s="365">
        <f t="shared" si="3"/>
        <v>3671171</v>
      </c>
      <c r="R586" s="366">
        <v>3671171.0</v>
      </c>
      <c r="S586" s="311"/>
      <c r="T586" s="367"/>
      <c r="U586" s="367"/>
      <c r="V586" s="367"/>
      <c r="W586" s="367"/>
      <c r="X586" s="367"/>
      <c r="Y586" s="367"/>
      <c r="Z586" s="367"/>
      <c r="AA586" s="367"/>
      <c r="AB586" s="367"/>
      <c r="AC586" s="367"/>
      <c r="AD586" s="311"/>
      <c r="AE586" s="311"/>
      <c r="AF586" s="311"/>
      <c r="AG586" s="311"/>
      <c r="AH586" s="311"/>
      <c r="AI586" s="311"/>
      <c r="AJ586" s="311"/>
      <c r="AK586" s="311"/>
      <c r="AL586" s="311"/>
    </row>
    <row r="587">
      <c r="A587" s="311"/>
      <c r="B587" s="342">
        <f t="shared" si="2"/>
        <v>571</v>
      </c>
      <c r="C587" s="343" t="s">
        <v>3059</v>
      </c>
      <c r="D587" s="540" t="s">
        <v>1165</v>
      </c>
      <c r="E587" s="541" t="s">
        <v>346</v>
      </c>
      <c r="F587" s="343" t="s">
        <v>351</v>
      </c>
      <c r="G587" s="542" t="s">
        <v>1164</v>
      </c>
      <c r="H587" s="343" t="s">
        <v>753</v>
      </c>
      <c r="I587" s="343">
        <v>20.56</v>
      </c>
      <c r="J587" s="348">
        <v>66.61439999999999</v>
      </c>
      <c r="K587" s="349">
        <v>1.0</v>
      </c>
      <c r="L587" s="370">
        <v>0.0</v>
      </c>
      <c r="M587" s="351">
        <v>2792792.0</v>
      </c>
      <c r="N587" s="352"/>
      <c r="O587" s="352"/>
      <c r="P587" s="352"/>
      <c r="Q587" s="353">
        <f t="shared" si="3"/>
        <v>2792792</v>
      </c>
      <c r="R587" s="354">
        <v>2792792.0</v>
      </c>
      <c r="S587" s="311"/>
      <c r="T587" s="355"/>
      <c r="U587" s="355"/>
      <c r="V587" s="355"/>
      <c r="W587" s="355"/>
      <c r="X587" s="355"/>
      <c r="Y587" s="355"/>
      <c r="Z587" s="355"/>
      <c r="AA587" s="355"/>
      <c r="AB587" s="355"/>
      <c r="AC587" s="355"/>
      <c r="AD587" s="311"/>
      <c r="AE587" s="311"/>
      <c r="AF587" s="311"/>
      <c r="AG587" s="311"/>
      <c r="AH587" s="311"/>
      <c r="AI587" s="311"/>
      <c r="AJ587" s="311"/>
      <c r="AK587" s="311"/>
      <c r="AL587" s="311"/>
    </row>
    <row r="588">
      <c r="A588" s="311"/>
      <c r="B588" s="356">
        <f t="shared" si="2"/>
        <v>572</v>
      </c>
      <c r="C588" s="357" t="s">
        <v>3059</v>
      </c>
      <c r="D588" s="540" t="s">
        <v>867</v>
      </c>
      <c r="E588" s="541" t="s">
        <v>346</v>
      </c>
      <c r="F588" s="357" t="s">
        <v>351</v>
      </c>
      <c r="G588" s="542" t="s">
        <v>866</v>
      </c>
      <c r="H588" s="357" t="s">
        <v>753</v>
      </c>
      <c r="I588" s="357">
        <v>36.55</v>
      </c>
      <c r="J588" s="360">
        <v>118.42199999999998</v>
      </c>
      <c r="K588" s="361">
        <v>0.9999</v>
      </c>
      <c r="L588" s="362">
        <v>0.0</v>
      </c>
      <c r="M588" s="363">
        <v>2792792.0</v>
      </c>
      <c r="N588" s="364"/>
      <c r="O588" s="364"/>
      <c r="P588" s="364"/>
      <c r="Q588" s="365">
        <f t="shared" si="3"/>
        <v>2792792</v>
      </c>
      <c r="R588" s="366">
        <v>2792792.0</v>
      </c>
      <c r="S588" s="311"/>
      <c r="T588" s="367"/>
      <c r="U588" s="367"/>
      <c r="V588" s="367"/>
      <c r="W588" s="367"/>
      <c r="X588" s="367"/>
      <c r="Y588" s="367"/>
      <c r="Z588" s="367"/>
      <c r="AA588" s="367"/>
      <c r="AB588" s="367"/>
      <c r="AC588" s="367"/>
      <c r="AD588" s="311"/>
      <c r="AE588" s="311"/>
      <c r="AF588" s="311"/>
      <c r="AG588" s="311"/>
      <c r="AH588" s="311"/>
      <c r="AI588" s="311"/>
      <c r="AJ588" s="311"/>
      <c r="AK588" s="311"/>
      <c r="AL588" s="311"/>
    </row>
    <row r="589">
      <c r="A589" s="311"/>
      <c r="B589" s="342">
        <f t="shared" si="2"/>
        <v>573</v>
      </c>
      <c r="C589" s="343" t="s">
        <v>3059</v>
      </c>
      <c r="D589" s="540" t="s">
        <v>1580</v>
      </c>
      <c r="E589" s="541" t="s">
        <v>346</v>
      </c>
      <c r="F589" s="343" t="s">
        <v>351</v>
      </c>
      <c r="G589" s="542" t="s">
        <v>1579</v>
      </c>
      <c r="H589" s="343" t="s">
        <v>753</v>
      </c>
      <c r="I589" s="343">
        <v>28.54</v>
      </c>
      <c r="J589" s="348">
        <v>92.4696</v>
      </c>
      <c r="K589" s="349">
        <v>1.0</v>
      </c>
      <c r="L589" s="370">
        <v>0.0</v>
      </c>
      <c r="M589" s="351">
        <v>2792792.0</v>
      </c>
      <c r="N589" s="352"/>
      <c r="O589" s="352"/>
      <c r="P589" s="352"/>
      <c r="Q589" s="353">
        <f t="shared" si="3"/>
        <v>2792792</v>
      </c>
      <c r="R589" s="354">
        <v>2792792.0</v>
      </c>
      <c r="S589" s="311"/>
      <c r="T589" s="355"/>
      <c r="U589" s="355"/>
      <c r="V589" s="355"/>
      <c r="W589" s="355"/>
      <c r="X589" s="355"/>
      <c r="Y589" s="355"/>
      <c r="Z589" s="355"/>
      <c r="AA589" s="355"/>
      <c r="AB589" s="355"/>
      <c r="AC589" s="355"/>
      <c r="AD589" s="311"/>
      <c r="AE589" s="311"/>
      <c r="AF589" s="311"/>
      <c r="AG589" s="311"/>
      <c r="AH589" s="311"/>
      <c r="AI589" s="311"/>
      <c r="AJ589" s="311"/>
      <c r="AK589" s="311"/>
      <c r="AL589" s="311"/>
    </row>
    <row r="590">
      <c r="A590" s="311"/>
      <c r="B590" s="356">
        <f t="shared" si="2"/>
        <v>574</v>
      </c>
      <c r="C590" s="357" t="s">
        <v>3059</v>
      </c>
      <c r="D590" s="540" t="s">
        <v>1584</v>
      </c>
      <c r="E590" s="541" t="s">
        <v>126</v>
      </c>
      <c r="F590" s="357" t="s">
        <v>351</v>
      </c>
      <c r="G590" s="542" t="s">
        <v>1583</v>
      </c>
      <c r="H590" s="357" t="s">
        <v>461</v>
      </c>
      <c r="I590" s="357">
        <v>4.83</v>
      </c>
      <c r="J590" s="360">
        <v>15.6492</v>
      </c>
      <c r="K590" s="361">
        <v>1.0</v>
      </c>
      <c r="L590" s="362">
        <v>0.0</v>
      </c>
      <c r="M590" s="363">
        <v>2319819.0</v>
      </c>
      <c r="N590" s="364"/>
      <c r="O590" s="364"/>
      <c r="P590" s="364"/>
      <c r="Q590" s="365">
        <f t="shared" si="3"/>
        <v>2319819</v>
      </c>
      <c r="R590" s="366">
        <v>2319819.0</v>
      </c>
      <c r="S590" s="311"/>
      <c r="T590" s="367"/>
      <c r="U590" s="367"/>
      <c r="V590" s="367"/>
      <c r="W590" s="367"/>
      <c r="X590" s="367"/>
      <c r="Y590" s="367"/>
      <c r="Z590" s="367"/>
      <c r="AA590" s="367"/>
      <c r="AB590" s="367"/>
      <c r="AC590" s="367"/>
      <c r="AD590" s="311"/>
      <c r="AE590" s="311"/>
      <c r="AF590" s="311"/>
      <c r="AG590" s="311"/>
      <c r="AH590" s="311"/>
      <c r="AI590" s="311"/>
      <c r="AJ590" s="311"/>
      <c r="AK590" s="311"/>
      <c r="AL590" s="311"/>
    </row>
    <row r="591">
      <c r="A591" s="311"/>
      <c r="B591" s="342">
        <f t="shared" si="2"/>
        <v>575</v>
      </c>
      <c r="C591" s="343" t="s">
        <v>3059</v>
      </c>
      <c r="D591" s="540" t="s">
        <v>2666</v>
      </c>
      <c r="E591" s="541" t="s">
        <v>92</v>
      </c>
      <c r="F591" s="343" t="s">
        <v>351</v>
      </c>
      <c r="G591" s="542" t="s">
        <v>2665</v>
      </c>
      <c r="H591" s="343" t="s">
        <v>461</v>
      </c>
      <c r="I591" s="343">
        <v>2.45229</v>
      </c>
      <c r="J591" s="348">
        <v>7.945419600000001</v>
      </c>
      <c r="K591" s="349">
        <v>1.0</v>
      </c>
      <c r="L591" s="370">
        <v>0.0</v>
      </c>
      <c r="M591" s="351">
        <v>2319819.0</v>
      </c>
      <c r="N591" s="352"/>
      <c r="O591" s="352"/>
      <c r="P591" s="352"/>
      <c r="Q591" s="353">
        <f t="shared" si="3"/>
        <v>2319819</v>
      </c>
      <c r="R591" s="354">
        <v>2319819.0</v>
      </c>
      <c r="S591" s="311"/>
      <c r="T591" s="355"/>
      <c r="U591" s="355"/>
      <c r="V591" s="355"/>
      <c r="W591" s="355"/>
      <c r="X591" s="355"/>
      <c r="Y591" s="355"/>
      <c r="Z591" s="355"/>
      <c r="AA591" s="355"/>
      <c r="AB591" s="355"/>
      <c r="AC591" s="355"/>
      <c r="AD591" s="311"/>
      <c r="AE591" s="311"/>
      <c r="AF591" s="311"/>
      <c r="AG591" s="311"/>
      <c r="AH591" s="311"/>
      <c r="AI591" s="311"/>
      <c r="AJ591" s="311"/>
      <c r="AK591" s="311"/>
      <c r="AL591" s="311"/>
    </row>
    <row r="592">
      <c r="A592" s="311"/>
      <c r="B592" s="356">
        <f t="shared" si="2"/>
        <v>576</v>
      </c>
      <c r="C592" s="357" t="s">
        <v>3059</v>
      </c>
      <c r="D592" s="540" t="s">
        <v>2650</v>
      </c>
      <c r="E592" s="541" t="s">
        <v>87</v>
      </c>
      <c r="F592" s="357" t="s">
        <v>351</v>
      </c>
      <c r="G592" s="542" t="s">
        <v>2649</v>
      </c>
      <c r="H592" s="357" t="s">
        <v>1258</v>
      </c>
      <c r="I592" s="357">
        <v>32.09</v>
      </c>
      <c r="J592" s="360">
        <v>103.97160000000002</v>
      </c>
      <c r="K592" s="361">
        <v>1.0</v>
      </c>
      <c r="L592" s="362">
        <v>0.0</v>
      </c>
      <c r="M592" s="363">
        <v>1300000.0</v>
      </c>
      <c r="N592" s="364"/>
      <c r="O592" s="364"/>
      <c r="P592" s="364"/>
      <c r="Q592" s="365">
        <f t="shared" si="3"/>
        <v>1300000</v>
      </c>
      <c r="R592" s="366">
        <v>1300000.0</v>
      </c>
      <c r="S592" s="311"/>
      <c r="T592" s="367"/>
      <c r="U592" s="367"/>
      <c r="V592" s="367"/>
      <c r="W592" s="367"/>
      <c r="X592" s="367"/>
      <c r="Y592" s="367"/>
      <c r="Z592" s="367"/>
      <c r="AA592" s="367"/>
      <c r="AB592" s="367"/>
      <c r="AC592" s="367"/>
      <c r="AD592" s="311"/>
      <c r="AE592" s="311"/>
      <c r="AF592" s="311"/>
      <c r="AG592" s="311"/>
      <c r="AH592" s="311"/>
      <c r="AI592" s="311"/>
      <c r="AJ592" s="311"/>
      <c r="AK592" s="311"/>
      <c r="AL592" s="311"/>
    </row>
    <row r="593">
      <c r="A593" s="311"/>
      <c r="B593" s="342">
        <f t="shared" si="2"/>
        <v>577</v>
      </c>
      <c r="C593" s="343" t="s">
        <v>3059</v>
      </c>
      <c r="D593" s="540" t="s">
        <v>2653</v>
      </c>
      <c r="E593" s="541" t="s">
        <v>92</v>
      </c>
      <c r="F593" s="343" t="s">
        <v>351</v>
      </c>
      <c r="G593" s="542" t="s">
        <v>2652</v>
      </c>
      <c r="H593" s="343" t="s">
        <v>461</v>
      </c>
      <c r="I593" s="343">
        <v>0.28132</v>
      </c>
      <c r="J593" s="348">
        <v>0.9114768000000001</v>
      </c>
      <c r="K593" s="349">
        <v>1.0</v>
      </c>
      <c r="L593" s="370">
        <v>0.0</v>
      </c>
      <c r="M593" s="351">
        <v>2319819.0</v>
      </c>
      <c r="N593" s="352"/>
      <c r="O593" s="352"/>
      <c r="P593" s="352"/>
      <c r="Q593" s="353">
        <f t="shared" si="3"/>
        <v>2319819</v>
      </c>
      <c r="R593" s="354">
        <v>2319819.0</v>
      </c>
      <c r="S593" s="311"/>
      <c r="T593" s="355"/>
      <c r="U593" s="355"/>
      <c r="V593" s="355"/>
      <c r="W593" s="355"/>
      <c r="X593" s="355"/>
      <c r="Y593" s="355"/>
      <c r="Z593" s="355"/>
      <c r="AA593" s="355"/>
      <c r="AB593" s="355"/>
      <c r="AC593" s="355"/>
      <c r="AD593" s="311"/>
      <c r="AE593" s="311"/>
      <c r="AF593" s="311"/>
      <c r="AG593" s="311"/>
      <c r="AH593" s="311"/>
      <c r="AI593" s="311"/>
      <c r="AJ593" s="311"/>
      <c r="AK593" s="311"/>
      <c r="AL593" s="311"/>
    </row>
    <row r="594">
      <c r="A594" s="311"/>
      <c r="B594" s="356">
        <f t="shared" si="2"/>
        <v>578</v>
      </c>
      <c r="C594" s="357" t="s">
        <v>3059</v>
      </c>
      <c r="D594" s="540" t="s">
        <v>2656</v>
      </c>
      <c r="E594" s="541" t="s">
        <v>106</v>
      </c>
      <c r="F594" s="357" t="s">
        <v>351</v>
      </c>
      <c r="G594" s="542" t="s">
        <v>2655</v>
      </c>
      <c r="H594" s="357" t="s">
        <v>461</v>
      </c>
      <c r="I594" s="357">
        <v>2.20654</v>
      </c>
      <c r="J594" s="360">
        <v>7.1491896</v>
      </c>
      <c r="K594" s="361">
        <v>1.0</v>
      </c>
      <c r="L594" s="362">
        <v>0.0</v>
      </c>
      <c r="M594" s="363">
        <v>2319819.0</v>
      </c>
      <c r="N594" s="364"/>
      <c r="O594" s="364"/>
      <c r="P594" s="364"/>
      <c r="Q594" s="365">
        <f t="shared" si="3"/>
        <v>2319819</v>
      </c>
      <c r="R594" s="366">
        <v>2319819.0</v>
      </c>
      <c r="S594" s="311"/>
      <c r="T594" s="367"/>
      <c r="U594" s="367"/>
      <c r="V594" s="367"/>
      <c r="W594" s="367"/>
      <c r="X594" s="367"/>
      <c r="Y594" s="367"/>
      <c r="Z594" s="367"/>
      <c r="AA594" s="367"/>
      <c r="AB594" s="367"/>
      <c r="AC594" s="367"/>
      <c r="AD594" s="311"/>
      <c r="AE594" s="311"/>
      <c r="AF594" s="311"/>
      <c r="AG594" s="311"/>
      <c r="AH594" s="311"/>
      <c r="AI594" s="311"/>
      <c r="AJ594" s="311"/>
      <c r="AK594" s="311"/>
      <c r="AL594" s="311"/>
    </row>
    <row r="595">
      <c r="A595" s="311"/>
      <c r="B595" s="342">
        <f t="shared" si="2"/>
        <v>579</v>
      </c>
      <c r="C595" s="343" t="s">
        <v>3059</v>
      </c>
      <c r="D595" s="540" t="s">
        <v>2660</v>
      </c>
      <c r="E595" s="541" t="s">
        <v>87</v>
      </c>
      <c r="F595" s="343" t="s">
        <v>351</v>
      </c>
      <c r="G595" s="542" t="s">
        <v>2659</v>
      </c>
      <c r="H595" s="343" t="s">
        <v>1258</v>
      </c>
      <c r="I595" s="343">
        <v>0.8759699999999999</v>
      </c>
      <c r="J595" s="348">
        <v>2.8381428000000004</v>
      </c>
      <c r="K595" s="349">
        <v>1.0</v>
      </c>
      <c r="L595" s="370">
        <v>0.0</v>
      </c>
      <c r="M595" s="351">
        <v>1300000.0</v>
      </c>
      <c r="N595" s="352"/>
      <c r="O595" s="352"/>
      <c r="P595" s="352"/>
      <c r="Q595" s="353">
        <f t="shared" si="3"/>
        <v>1300000</v>
      </c>
      <c r="R595" s="354">
        <v>1300000.0</v>
      </c>
      <c r="S595" s="311"/>
      <c r="T595" s="355"/>
      <c r="U595" s="355"/>
      <c r="V595" s="355"/>
      <c r="W595" s="355"/>
      <c r="X595" s="355"/>
      <c r="Y595" s="355"/>
      <c r="Z595" s="355"/>
      <c r="AA595" s="355"/>
      <c r="AB595" s="355"/>
      <c r="AC595" s="355"/>
      <c r="AD595" s="311"/>
      <c r="AE595" s="311"/>
      <c r="AF595" s="311"/>
      <c r="AG595" s="311"/>
      <c r="AH595" s="311"/>
      <c r="AI595" s="311"/>
      <c r="AJ595" s="311"/>
      <c r="AK595" s="311"/>
      <c r="AL595" s="311"/>
    </row>
    <row r="596">
      <c r="A596" s="311"/>
      <c r="B596" s="356">
        <f t="shared" si="2"/>
        <v>580</v>
      </c>
      <c r="C596" s="357" t="s">
        <v>3059</v>
      </c>
      <c r="D596" s="540" t="s">
        <v>2663</v>
      </c>
      <c r="E596" s="541" t="s">
        <v>126</v>
      </c>
      <c r="F596" s="357" t="s">
        <v>351</v>
      </c>
      <c r="G596" s="542" t="s">
        <v>2662</v>
      </c>
      <c r="H596" s="357" t="s">
        <v>461</v>
      </c>
      <c r="I596" s="357">
        <v>4.68</v>
      </c>
      <c r="J596" s="360">
        <v>15.1632</v>
      </c>
      <c r="K596" s="361">
        <v>1.0</v>
      </c>
      <c r="L596" s="362">
        <v>0.0</v>
      </c>
      <c r="M596" s="363">
        <v>2319819.0</v>
      </c>
      <c r="N596" s="364"/>
      <c r="O596" s="364"/>
      <c r="P596" s="364"/>
      <c r="Q596" s="365">
        <f t="shared" si="3"/>
        <v>2319819</v>
      </c>
      <c r="R596" s="366">
        <v>2319819.0</v>
      </c>
      <c r="S596" s="311"/>
      <c r="T596" s="367"/>
      <c r="U596" s="367"/>
      <c r="V596" s="367"/>
      <c r="W596" s="367"/>
      <c r="X596" s="367"/>
      <c r="Y596" s="367"/>
      <c r="Z596" s="367"/>
      <c r="AA596" s="367"/>
      <c r="AB596" s="367"/>
      <c r="AC596" s="367"/>
      <c r="AD596" s="311"/>
      <c r="AE596" s="311"/>
      <c r="AF596" s="311"/>
      <c r="AG596" s="311"/>
      <c r="AH596" s="311"/>
      <c r="AI596" s="311"/>
      <c r="AJ596" s="311"/>
      <c r="AK596" s="311"/>
      <c r="AL596" s="311"/>
    </row>
    <row r="597">
      <c r="A597" s="311"/>
      <c r="B597" s="342">
        <f t="shared" si="2"/>
        <v>581</v>
      </c>
      <c r="C597" s="343" t="s">
        <v>3059</v>
      </c>
      <c r="D597" s="540" t="s">
        <v>2266</v>
      </c>
      <c r="E597" s="541" t="s">
        <v>92</v>
      </c>
      <c r="F597" s="343" t="s">
        <v>351</v>
      </c>
      <c r="G597" s="541" t="s">
        <v>2265</v>
      </c>
      <c r="H597" s="343" t="s">
        <v>461</v>
      </c>
      <c r="I597" s="343">
        <v>0.37562</v>
      </c>
      <c r="J597" s="348">
        <v>1.2170088000000001</v>
      </c>
      <c r="K597" s="349">
        <v>1.0</v>
      </c>
      <c r="L597" s="370">
        <v>0.0</v>
      </c>
      <c r="M597" s="351">
        <v>2319819.0</v>
      </c>
      <c r="N597" s="352"/>
      <c r="O597" s="352"/>
      <c r="P597" s="352"/>
      <c r="Q597" s="353">
        <f t="shared" si="3"/>
        <v>2319819</v>
      </c>
      <c r="R597" s="354">
        <v>2319819.0</v>
      </c>
      <c r="S597" s="311"/>
      <c r="T597" s="355"/>
      <c r="U597" s="355"/>
      <c r="V597" s="355"/>
      <c r="W597" s="355"/>
      <c r="X597" s="355"/>
      <c r="Y597" s="355"/>
      <c r="Z597" s="355"/>
      <c r="AA597" s="355"/>
      <c r="AB597" s="355"/>
      <c r="AC597" s="355"/>
      <c r="AD597" s="311"/>
      <c r="AE597" s="311"/>
      <c r="AF597" s="311"/>
      <c r="AG597" s="311"/>
      <c r="AH597" s="311"/>
      <c r="AI597" s="311"/>
      <c r="AJ597" s="311"/>
      <c r="AK597" s="311"/>
      <c r="AL597" s="311"/>
    </row>
    <row r="598">
      <c r="A598" s="311"/>
      <c r="B598" s="356">
        <f t="shared" si="2"/>
        <v>582</v>
      </c>
      <c r="C598" s="357" t="s">
        <v>3059</v>
      </c>
      <c r="D598" s="540" t="s">
        <v>2271</v>
      </c>
      <c r="E598" s="541" t="s">
        <v>92</v>
      </c>
      <c r="F598" s="357" t="s">
        <v>351</v>
      </c>
      <c r="G598" s="541" t="s">
        <v>2270</v>
      </c>
      <c r="H598" s="357" t="s">
        <v>461</v>
      </c>
      <c r="I598" s="357">
        <v>1.71848</v>
      </c>
      <c r="J598" s="360">
        <v>5.5678752000000005</v>
      </c>
      <c r="K598" s="361">
        <v>0.9975</v>
      </c>
      <c r="L598" s="362">
        <v>0.0</v>
      </c>
      <c r="M598" s="363">
        <v>2319819.0</v>
      </c>
      <c r="N598" s="364"/>
      <c r="O598" s="364"/>
      <c r="P598" s="364"/>
      <c r="Q598" s="365">
        <f t="shared" si="3"/>
        <v>2319819</v>
      </c>
      <c r="R598" s="366">
        <v>2319819.0</v>
      </c>
      <c r="S598" s="311"/>
      <c r="T598" s="367"/>
      <c r="U598" s="367"/>
      <c r="V598" s="367"/>
      <c r="W598" s="367"/>
      <c r="X598" s="367"/>
      <c r="Y598" s="367"/>
      <c r="Z598" s="367"/>
      <c r="AA598" s="367"/>
      <c r="AB598" s="367"/>
      <c r="AC598" s="367"/>
      <c r="AD598" s="311"/>
      <c r="AE598" s="311"/>
      <c r="AF598" s="311"/>
      <c r="AG598" s="311"/>
      <c r="AH598" s="311"/>
      <c r="AI598" s="311"/>
      <c r="AJ598" s="311"/>
      <c r="AK598" s="311"/>
      <c r="AL598" s="311"/>
    </row>
    <row r="599">
      <c r="A599" s="311"/>
      <c r="B599" s="342">
        <f t="shared" si="2"/>
        <v>583</v>
      </c>
      <c r="C599" s="343" t="s">
        <v>3059</v>
      </c>
      <c r="D599" s="540" t="s">
        <v>2274</v>
      </c>
      <c r="E599" s="541" t="s">
        <v>92</v>
      </c>
      <c r="F599" s="343" t="s">
        <v>351</v>
      </c>
      <c r="G599" s="541" t="s">
        <v>2273</v>
      </c>
      <c r="H599" s="343" t="s">
        <v>461</v>
      </c>
      <c r="I599" s="343">
        <v>0.12831</v>
      </c>
      <c r="J599" s="348">
        <v>0.41572440000000005</v>
      </c>
      <c r="K599" s="349">
        <v>1.0</v>
      </c>
      <c r="L599" s="370">
        <v>0.0</v>
      </c>
      <c r="M599" s="351">
        <v>2319819.0</v>
      </c>
      <c r="N599" s="352"/>
      <c r="O599" s="352"/>
      <c r="P599" s="352"/>
      <c r="Q599" s="353">
        <f t="shared" si="3"/>
        <v>2319819</v>
      </c>
      <c r="R599" s="354">
        <v>2319819.0</v>
      </c>
      <c r="S599" s="311"/>
      <c r="T599" s="355"/>
      <c r="U599" s="355"/>
      <c r="V599" s="355"/>
      <c r="W599" s="355"/>
      <c r="X599" s="355"/>
      <c r="Y599" s="355"/>
      <c r="Z599" s="355"/>
      <c r="AA599" s="355"/>
      <c r="AB599" s="355"/>
      <c r="AC599" s="355"/>
      <c r="AD599" s="311"/>
      <c r="AE599" s="311"/>
      <c r="AF599" s="311"/>
      <c r="AG599" s="311"/>
      <c r="AH599" s="311"/>
      <c r="AI599" s="311"/>
      <c r="AJ599" s="311"/>
      <c r="AK599" s="311"/>
      <c r="AL599" s="311"/>
    </row>
    <row r="600">
      <c r="A600" s="311"/>
      <c r="B600" s="356">
        <f t="shared" si="2"/>
        <v>584</v>
      </c>
      <c r="C600" s="357" t="s">
        <v>3059</v>
      </c>
      <c r="D600" s="540" t="s">
        <v>1061</v>
      </c>
      <c r="E600" s="541" t="s">
        <v>346</v>
      </c>
      <c r="F600" s="357" t="s">
        <v>351</v>
      </c>
      <c r="G600" s="541" t="s">
        <v>1060</v>
      </c>
      <c r="H600" s="357" t="s">
        <v>753</v>
      </c>
      <c r="I600" s="357">
        <v>24.95</v>
      </c>
      <c r="J600" s="360">
        <v>80.838</v>
      </c>
      <c r="K600" s="361">
        <v>1.0</v>
      </c>
      <c r="L600" s="362">
        <v>0.0</v>
      </c>
      <c r="M600" s="363">
        <v>2792792.0</v>
      </c>
      <c r="N600" s="364"/>
      <c r="O600" s="364"/>
      <c r="P600" s="364"/>
      <c r="Q600" s="365">
        <f t="shared" si="3"/>
        <v>2792792</v>
      </c>
      <c r="R600" s="366">
        <v>2792792.0</v>
      </c>
      <c r="S600" s="311"/>
      <c r="T600" s="367"/>
      <c r="U600" s="367"/>
      <c r="V600" s="367"/>
      <c r="W600" s="367"/>
      <c r="X600" s="367"/>
      <c r="Y600" s="367"/>
      <c r="Z600" s="367"/>
      <c r="AA600" s="367"/>
      <c r="AB600" s="367"/>
      <c r="AC600" s="367"/>
      <c r="AD600" s="311"/>
      <c r="AE600" s="311"/>
      <c r="AF600" s="311"/>
      <c r="AG600" s="311"/>
      <c r="AH600" s="311"/>
      <c r="AI600" s="311"/>
      <c r="AJ600" s="311"/>
      <c r="AK600" s="311"/>
      <c r="AL600" s="311"/>
    </row>
    <row r="601">
      <c r="A601" s="311"/>
      <c r="B601" s="342">
        <f t="shared" si="2"/>
        <v>585</v>
      </c>
      <c r="C601" s="343" t="s">
        <v>3059</v>
      </c>
      <c r="D601" s="540" t="s">
        <v>1065</v>
      </c>
      <c r="E601" s="541" t="s">
        <v>116</v>
      </c>
      <c r="F601" s="343" t="s">
        <v>351</v>
      </c>
      <c r="G601" s="541" t="s">
        <v>1064</v>
      </c>
      <c r="H601" s="343" t="s">
        <v>461</v>
      </c>
      <c r="I601" s="343">
        <v>12.53</v>
      </c>
      <c r="J601" s="348">
        <v>40.5972</v>
      </c>
      <c r="K601" s="349">
        <v>1.0</v>
      </c>
      <c r="L601" s="370">
        <v>0.0</v>
      </c>
      <c r="M601" s="351">
        <v>2319819.0</v>
      </c>
      <c r="N601" s="352"/>
      <c r="O601" s="352"/>
      <c r="P601" s="352"/>
      <c r="Q601" s="353">
        <f t="shared" si="3"/>
        <v>2319819</v>
      </c>
      <c r="R601" s="354">
        <v>2319819.0</v>
      </c>
      <c r="S601" s="311"/>
      <c r="T601" s="355"/>
      <c r="U601" s="355"/>
      <c r="V601" s="355"/>
      <c r="W601" s="355"/>
      <c r="X601" s="355"/>
      <c r="Y601" s="355"/>
      <c r="Z601" s="355"/>
      <c r="AA601" s="355"/>
      <c r="AB601" s="355"/>
      <c r="AC601" s="355"/>
      <c r="AD601" s="311"/>
      <c r="AE601" s="311"/>
      <c r="AF601" s="311"/>
      <c r="AG601" s="311"/>
      <c r="AH601" s="311"/>
      <c r="AI601" s="311"/>
      <c r="AJ601" s="311"/>
      <c r="AK601" s="311"/>
      <c r="AL601" s="311"/>
    </row>
    <row r="602">
      <c r="A602" s="311"/>
      <c r="B602" s="356">
        <f t="shared" si="2"/>
        <v>586</v>
      </c>
      <c r="C602" s="357" t="s">
        <v>3059</v>
      </c>
      <c r="D602" s="540" t="s">
        <v>2113</v>
      </c>
      <c r="E602" s="541" t="s">
        <v>218</v>
      </c>
      <c r="F602" s="357" t="s">
        <v>351</v>
      </c>
      <c r="G602" s="541" t="s">
        <v>2112</v>
      </c>
      <c r="H602" s="357" t="s">
        <v>480</v>
      </c>
      <c r="I602" s="357">
        <v>1.25188</v>
      </c>
      <c r="J602" s="360">
        <v>4.056091200000001</v>
      </c>
      <c r="K602" s="361">
        <v>1.0</v>
      </c>
      <c r="L602" s="362">
        <v>0.0</v>
      </c>
      <c r="M602" s="363">
        <v>1950000.0</v>
      </c>
      <c r="N602" s="364"/>
      <c r="O602" s="364"/>
      <c r="P602" s="364"/>
      <c r="Q602" s="365">
        <f t="shared" si="3"/>
        <v>1950000</v>
      </c>
      <c r="R602" s="366">
        <v>1950000.0</v>
      </c>
      <c r="S602" s="311"/>
      <c r="T602" s="367"/>
      <c r="U602" s="367"/>
      <c r="V602" s="367"/>
      <c r="W602" s="367"/>
      <c r="X602" s="367"/>
      <c r="Y602" s="367"/>
      <c r="Z602" s="367"/>
      <c r="AA602" s="367"/>
      <c r="AB602" s="367"/>
      <c r="AC602" s="367"/>
      <c r="AD602" s="311"/>
      <c r="AE602" s="311"/>
      <c r="AF602" s="311"/>
      <c r="AG602" s="311"/>
      <c r="AH602" s="311"/>
      <c r="AI602" s="311"/>
      <c r="AJ602" s="311"/>
      <c r="AK602" s="311"/>
      <c r="AL602" s="311"/>
    </row>
    <row r="603">
      <c r="A603" s="311"/>
      <c r="B603" s="342">
        <f t="shared" si="2"/>
        <v>587</v>
      </c>
      <c r="C603" s="343" t="s">
        <v>3059</v>
      </c>
      <c r="D603" s="540" t="s">
        <v>2118</v>
      </c>
      <c r="E603" s="541" t="s">
        <v>92</v>
      </c>
      <c r="F603" s="343" t="s">
        <v>351</v>
      </c>
      <c r="G603" s="541" t="s">
        <v>2117</v>
      </c>
      <c r="H603" s="343" t="s">
        <v>461</v>
      </c>
      <c r="I603" s="343">
        <v>1.69492</v>
      </c>
      <c r="J603" s="348">
        <v>5.491540800000001</v>
      </c>
      <c r="K603" s="349">
        <v>1.0</v>
      </c>
      <c r="L603" s="370">
        <v>0.0</v>
      </c>
      <c r="M603" s="351">
        <v>2319819.0</v>
      </c>
      <c r="N603" s="352"/>
      <c r="O603" s="352"/>
      <c r="P603" s="352"/>
      <c r="Q603" s="353">
        <f t="shared" si="3"/>
        <v>2319819</v>
      </c>
      <c r="R603" s="354">
        <v>2319819.0</v>
      </c>
      <c r="S603" s="311"/>
      <c r="T603" s="355"/>
      <c r="U603" s="355"/>
      <c r="V603" s="355"/>
      <c r="W603" s="355"/>
      <c r="X603" s="355"/>
      <c r="Y603" s="355"/>
      <c r="Z603" s="355"/>
      <c r="AA603" s="355"/>
      <c r="AB603" s="355"/>
      <c r="AC603" s="355"/>
      <c r="AD603" s="311"/>
      <c r="AE603" s="311"/>
      <c r="AF603" s="311"/>
      <c r="AG603" s="311"/>
      <c r="AH603" s="311"/>
      <c r="AI603" s="311"/>
      <c r="AJ603" s="311"/>
      <c r="AK603" s="311"/>
      <c r="AL603" s="311"/>
    </row>
    <row r="604">
      <c r="A604" s="311"/>
      <c r="B604" s="356">
        <f t="shared" si="2"/>
        <v>588</v>
      </c>
      <c r="C604" s="357" t="s">
        <v>3059</v>
      </c>
      <c r="D604" s="540" t="s">
        <v>1008</v>
      </c>
      <c r="E604" s="541" t="s">
        <v>346</v>
      </c>
      <c r="F604" s="357" t="s">
        <v>351</v>
      </c>
      <c r="G604" s="541" t="s">
        <v>1007</v>
      </c>
      <c r="H604" s="357" t="s">
        <v>753</v>
      </c>
      <c r="I604" s="357">
        <v>20.88</v>
      </c>
      <c r="J604" s="360">
        <v>67.6512</v>
      </c>
      <c r="K604" s="361">
        <v>1.0</v>
      </c>
      <c r="L604" s="362">
        <v>0.0</v>
      </c>
      <c r="M604" s="363">
        <v>2792792.0</v>
      </c>
      <c r="N604" s="364"/>
      <c r="O604" s="364"/>
      <c r="P604" s="364"/>
      <c r="Q604" s="365">
        <f t="shared" si="3"/>
        <v>2792792</v>
      </c>
      <c r="R604" s="366">
        <v>2792792.0</v>
      </c>
      <c r="S604" s="311"/>
      <c r="T604" s="367"/>
      <c r="U604" s="367"/>
      <c r="V604" s="367"/>
      <c r="W604" s="367"/>
      <c r="X604" s="367"/>
      <c r="Y604" s="367"/>
      <c r="Z604" s="367"/>
      <c r="AA604" s="367"/>
      <c r="AB604" s="367"/>
      <c r="AC604" s="367"/>
      <c r="AD604" s="311"/>
      <c r="AE604" s="311"/>
      <c r="AF604" s="311"/>
      <c r="AG604" s="311"/>
      <c r="AH604" s="311"/>
      <c r="AI604" s="311"/>
      <c r="AJ604" s="311"/>
      <c r="AK604" s="311"/>
      <c r="AL604" s="311"/>
    </row>
    <row r="605">
      <c r="A605" s="311"/>
      <c r="B605" s="342">
        <f t="shared" si="2"/>
        <v>589</v>
      </c>
      <c r="C605" s="343" t="s">
        <v>3059</v>
      </c>
      <c r="D605" s="540" t="s">
        <v>1404</v>
      </c>
      <c r="E605" s="541" t="s">
        <v>346</v>
      </c>
      <c r="F605" s="343" t="s">
        <v>351</v>
      </c>
      <c r="G605" s="541" t="s">
        <v>1403</v>
      </c>
      <c r="H605" s="343" t="s">
        <v>753</v>
      </c>
      <c r="I605" s="343">
        <v>7.48</v>
      </c>
      <c r="J605" s="348">
        <v>24.2352</v>
      </c>
      <c r="K605" s="349">
        <v>1.0</v>
      </c>
      <c r="L605" s="370">
        <v>0.0</v>
      </c>
      <c r="M605" s="351">
        <v>2792792.0</v>
      </c>
      <c r="N605" s="352"/>
      <c r="O605" s="352"/>
      <c r="P605" s="352"/>
      <c r="Q605" s="353">
        <f t="shared" si="3"/>
        <v>2792792</v>
      </c>
      <c r="R605" s="354">
        <v>2792792.0</v>
      </c>
      <c r="S605" s="311"/>
      <c r="T605" s="355"/>
      <c r="U605" s="355"/>
      <c r="V605" s="355"/>
      <c r="W605" s="355"/>
      <c r="X605" s="355"/>
      <c r="Y605" s="355"/>
      <c r="Z605" s="355"/>
      <c r="AA605" s="355"/>
      <c r="AB605" s="355"/>
      <c r="AC605" s="355"/>
      <c r="AD605" s="311"/>
      <c r="AE605" s="311"/>
      <c r="AF605" s="311"/>
      <c r="AG605" s="311"/>
      <c r="AH605" s="311"/>
      <c r="AI605" s="311"/>
      <c r="AJ605" s="311"/>
      <c r="AK605" s="311"/>
      <c r="AL605" s="311"/>
    </row>
    <row r="606">
      <c r="A606" s="311"/>
      <c r="B606" s="356">
        <f t="shared" si="2"/>
        <v>590</v>
      </c>
      <c r="C606" s="357" t="s">
        <v>3059</v>
      </c>
      <c r="D606" s="540" t="s">
        <v>2740</v>
      </c>
      <c r="E606" s="541" t="s">
        <v>346</v>
      </c>
      <c r="F606" s="357" t="s">
        <v>351</v>
      </c>
      <c r="G606" s="541" t="s">
        <v>2739</v>
      </c>
      <c r="H606" s="357" t="s">
        <v>753</v>
      </c>
      <c r="I606" s="357">
        <v>20.01</v>
      </c>
      <c r="J606" s="360">
        <v>64.8324</v>
      </c>
      <c r="K606" s="361">
        <v>1.0</v>
      </c>
      <c r="L606" s="362">
        <v>0.0</v>
      </c>
      <c r="M606" s="363">
        <v>2792792.0</v>
      </c>
      <c r="N606" s="364"/>
      <c r="O606" s="364"/>
      <c r="P606" s="364"/>
      <c r="Q606" s="365">
        <f t="shared" si="3"/>
        <v>2792792</v>
      </c>
      <c r="R606" s="366">
        <v>2792792.0</v>
      </c>
      <c r="S606" s="311"/>
      <c r="T606" s="367"/>
      <c r="U606" s="367"/>
      <c r="V606" s="367"/>
      <c r="W606" s="367"/>
      <c r="X606" s="367"/>
      <c r="Y606" s="367"/>
      <c r="Z606" s="367"/>
      <c r="AA606" s="367"/>
      <c r="AB606" s="367"/>
      <c r="AC606" s="367"/>
      <c r="AD606" s="311"/>
      <c r="AE606" s="311"/>
      <c r="AF606" s="311"/>
      <c r="AG606" s="311"/>
      <c r="AH606" s="311"/>
      <c r="AI606" s="311"/>
      <c r="AJ606" s="311"/>
      <c r="AK606" s="311"/>
      <c r="AL606" s="311"/>
    </row>
    <row r="607">
      <c r="A607" s="311"/>
      <c r="B607" s="342">
        <f t="shared" si="2"/>
        <v>591</v>
      </c>
      <c r="C607" s="343" t="s">
        <v>3059</v>
      </c>
      <c r="D607" s="540" t="s">
        <v>2747</v>
      </c>
      <c r="E607" s="541" t="s">
        <v>92</v>
      </c>
      <c r="F607" s="343" t="s">
        <v>351</v>
      </c>
      <c r="G607" s="542" t="s">
        <v>2746</v>
      </c>
      <c r="H607" s="343" t="s">
        <v>461</v>
      </c>
      <c r="I607" s="343">
        <v>21.26</v>
      </c>
      <c r="J607" s="348">
        <v>68.8824</v>
      </c>
      <c r="K607" s="349">
        <v>0.9998</v>
      </c>
      <c r="L607" s="370">
        <v>0.0</v>
      </c>
      <c r="M607" s="351">
        <v>2319819.0</v>
      </c>
      <c r="N607" s="352"/>
      <c r="O607" s="352"/>
      <c r="P607" s="352"/>
      <c r="Q607" s="353">
        <f t="shared" si="3"/>
        <v>2319819</v>
      </c>
      <c r="R607" s="354">
        <v>2319819.0</v>
      </c>
      <c r="S607" s="311"/>
      <c r="T607" s="355"/>
      <c r="U607" s="355"/>
      <c r="V607" s="355"/>
      <c r="W607" s="355"/>
      <c r="X607" s="355"/>
      <c r="Y607" s="355"/>
      <c r="Z607" s="355"/>
      <c r="AA607" s="355"/>
      <c r="AB607" s="355"/>
      <c r="AC607" s="355"/>
      <c r="AD607" s="311"/>
      <c r="AE607" s="311"/>
      <c r="AF607" s="311"/>
      <c r="AG607" s="311"/>
      <c r="AH607" s="311"/>
      <c r="AI607" s="311"/>
      <c r="AJ607" s="311"/>
      <c r="AK607" s="311"/>
      <c r="AL607" s="311"/>
    </row>
    <row r="608">
      <c r="A608" s="311"/>
      <c r="B608" s="356">
        <f t="shared" si="2"/>
        <v>592</v>
      </c>
      <c r="C608" s="357" t="s">
        <v>3059</v>
      </c>
      <c r="D608" s="540" t="s">
        <v>1548</v>
      </c>
      <c r="E608" s="541" t="s">
        <v>92</v>
      </c>
      <c r="F608" s="357" t="s">
        <v>351</v>
      </c>
      <c r="G608" s="542" t="s">
        <v>1547</v>
      </c>
      <c r="H608" s="357" t="s">
        <v>461</v>
      </c>
      <c r="I608" s="357">
        <v>36.38</v>
      </c>
      <c r="J608" s="360">
        <v>117.87120000000002</v>
      </c>
      <c r="K608" s="361">
        <v>1.0</v>
      </c>
      <c r="L608" s="362">
        <v>0.0</v>
      </c>
      <c r="M608" s="363">
        <v>2319819.0</v>
      </c>
      <c r="N608" s="364"/>
      <c r="O608" s="364"/>
      <c r="P608" s="364"/>
      <c r="Q608" s="365">
        <f t="shared" si="3"/>
        <v>2319819</v>
      </c>
      <c r="R608" s="366">
        <v>2319819.0</v>
      </c>
      <c r="S608" s="311"/>
      <c r="T608" s="367"/>
      <c r="U608" s="367"/>
      <c r="V608" s="367"/>
      <c r="W608" s="367"/>
      <c r="X608" s="367"/>
      <c r="Y608" s="367"/>
      <c r="Z608" s="367"/>
      <c r="AA608" s="367"/>
      <c r="AB608" s="367"/>
      <c r="AC608" s="367"/>
      <c r="AD608" s="311"/>
      <c r="AE608" s="311"/>
      <c r="AF608" s="311"/>
      <c r="AG608" s="311"/>
      <c r="AH608" s="311"/>
      <c r="AI608" s="311"/>
      <c r="AJ608" s="311"/>
      <c r="AK608" s="311"/>
      <c r="AL608" s="311"/>
    </row>
    <row r="609">
      <c r="A609" s="311"/>
      <c r="B609" s="342">
        <f t="shared" si="2"/>
        <v>593</v>
      </c>
      <c r="C609" s="343" t="s">
        <v>3059</v>
      </c>
      <c r="D609" s="540" t="s">
        <v>2297</v>
      </c>
      <c r="E609" s="541" t="s">
        <v>346</v>
      </c>
      <c r="F609" s="343" t="s">
        <v>351</v>
      </c>
      <c r="G609" s="542" t="s">
        <v>2296</v>
      </c>
      <c r="H609" s="343" t="s">
        <v>753</v>
      </c>
      <c r="I609" s="343">
        <v>34.0</v>
      </c>
      <c r="J609" s="348">
        <v>110.16</v>
      </c>
      <c r="K609" s="349">
        <v>1.0</v>
      </c>
      <c r="L609" s="370">
        <v>0.0</v>
      </c>
      <c r="M609" s="351">
        <v>2792792.0</v>
      </c>
      <c r="N609" s="352"/>
      <c r="O609" s="352"/>
      <c r="P609" s="352"/>
      <c r="Q609" s="353">
        <f t="shared" si="3"/>
        <v>2792792</v>
      </c>
      <c r="R609" s="354">
        <v>2792792.0</v>
      </c>
      <c r="S609" s="311"/>
      <c r="T609" s="355"/>
      <c r="U609" s="355"/>
      <c r="V609" s="355"/>
      <c r="W609" s="355"/>
      <c r="X609" s="355"/>
      <c r="Y609" s="355"/>
      <c r="Z609" s="355"/>
      <c r="AA609" s="355"/>
      <c r="AB609" s="355"/>
      <c r="AC609" s="355"/>
      <c r="AD609" s="311"/>
      <c r="AE609" s="311"/>
      <c r="AF609" s="311"/>
      <c r="AG609" s="311"/>
      <c r="AH609" s="311"/>
      <c r="AI609" s="311"/>
      <c r="AJ609" s="311"/>
      <c r="AK609" s="311"/>
      <c r="AL609" s="311"/>
    </row>
    <row r="610">
      <c r="A610" s="311"/>
      <c r="B610" s="356">
        <f t="shared" si="2"/>
        <v>594</v>
      </c>
      <c r="C610" s="357" t="s">
        <v>3059</v>
      </c>
      <c r="D610" s="540" t="s">
        <v>2301</v>
      </c>
      <c r="E610" s="541" t="s">
        <v>92</v>
      </c>
      <c r="F610" s="357" t="s">
        <v>351</v>
      </c>
      <c r="G610" s="542" t="s">
        <v>2300</v>
      </c>
      <c r="H610" s="357" t="s">
        <v>461</v>
      </c>
      <c r="I610" s="357">
        <v>3.96</v>
      </c>
      <c r="J610" s="360">
        <v>12.8304</v>
      </c>
      <c r="K610" s="361">
        <v>1.0</v>
      </c>
      <c r="L610" s="362">
        <v>0.0</v>
      </c>
      <c r="M610" s="363">
        <v>2319819.0</v>
      </c>
      <c r="N610" s="364"/>
      <c r="O610" s="364"/>
      <c r="P610" s="364"/>
      <c r="Q610" s="365">
        <f t="shared" si="3"/>
        <v>2319819</v>
      </c>
      <c r="R610" s="366">
        <v>2319819.0</v>
      </c>
      <c r="S610" s="311"/>
      <c r="T610" s="367"/>
      <c r="U610" s="367"/>
      <c r="V610" s="367"/>
      <c r="W610" s="367"/>
      <c r="X610" s="367"/>
      <c r="Y610" s="367"/>
      <c r="Z610" s="367"/>
      <c r="AA610" s="367"/>
      <c r="AB610" s="367"/>
      <c r="AC610" s="367"/>
      <c r="AD610" s="311"/>
      <c r="AE610" s="311"/>
      <c r="AF610" s="311"/>
      <c r="AG610" s="311"/>
      <c r="AH610" s="311"/>
      <c r="AI610" s="311"/>
      <c r="AJ610" s="311"/>
      <c r="AK610" s="311"/>
      <c r="AL610" s="311"/>
    </row>
    <row r="611">
      <c r="A611" s="311"/>
      <c r="B611" s="342">
        <f t="shared" si="2"/>
        <v>595</v>
      </c>
      <c r="C611" s="343" t="s">
        <v>3059</v>
      </c>
      <c r="D611" s="540" t="s">
        <v>2744</v>
      </c>
      <c r="E611" s="541" t="s">
        <v>92</v>
      </c>
      <c r="F611" s="343" t="s">
        <v>351</v>
      </c>
      <c r="G611" s="542" t="s">
        <v>2743</v>
      </c>
      <c r="H611" s="343" t="s">
        <v>461</v>
      </c>
      <c r="I611" s="343">
        <v>4.56</v>
      </c>
      <c r="J611" s="348">
        <v>14.7744</v>
      </c>
      <c r="K611" s="349">
        <v>1.0</v>
      </c>
      <c r="L611" s="370">
        <v>0.0</v>
      </c>
      <c r="M611" s="351">
        <v>2319819.0</v>
      </c>
      <c r="N611" s="352"/>
      <c r="O611" s="352"/>
      <c r="P611" s="352"/>
      <c r="Q611" s="353">
        <f t="shared" si="3"/>
        <v>2319819</v>
      </c>
      <c r="R611" s="354">
        <v>2319819.0</v>
      </c>
      <c r="S611" s="311"/>
      <c r="T611" s="355"/>
      <c r="U611" s="355"/>
      <c r="V611" s="355"/>
      <c r="W611" s="355"/>
      <c r="X611" s="355"/>
      <c r="Y611" s="355"/>
      <c r="Z611" s="355"/>
      <c r="AA611" s="355"/>
      <c r="AB611" s="355"/>
      <c r="AC611" s="355"/>
      <c r="AD611" s="311"/>
      <c r="AE611" s="311"/>
      <c r="AF611" s="311"/>
      <c r="AG611" s="311"/>
      <c r="AH611" s="311"/>
      <c r="AI611" s="311"/>
      <c r="AJ611" s="311"/>
      <c r="AK611" s="311"/>
      <c r="AL611" s="311"/>
    </row>
    <row r="612">
      <c r="A612" s="311"/>
      <c r="B612" s="356">
        <f t="shared" si="2"/>
        <v>596</v>
      </c>
      <c r="C612" s="357" t="s">
        <v>3059</v>
      </c>
      <c r="D612" s="540" t="s">
        <v>1767</v>
      </c>
      <c r="E612" s="541" t="s">
        <v>87</v>
      </c>
      <c r="F612" s="357" t="s">
        <v>351</v>
      </c>
      <c r="G612" s="542" t="s">
        <v>1766</v>
      </c>
      <c r="H612" s="357" t="s">
        <v>1258</v>
      </c>
      <c r="I612" s="357">
        <v>30.91</v>
      </c>
      <c r="J612" s="360">
        <v>100.1484</v>
      </c>
      <c r="K612" s="361">
        <v>1.0</v>
      </c>
      <c r="L612" s="362">
        <v>0.0</v>
      </c>
      <c r="M612" s="363">
        <v>1300000.0</v>
      </c>
      <c r="N612" s="364"/>
      <c r="O612" s="364"/>
      <c r="P612" s="364"/>
      <c r="Q612" s="365">
        <f t="shared" si="3"/>
        <v>1300000</v>
      </c>
      <c r="R612" s="366">
        <v>1300000.0</v>
      </c>
      <c r="S612" s="311"/>
      <c r="T612" s="367"/>
      <c r="U612" s="367"/>
      <c r="V612" s="367"/>
      <c r="W612" s="367"/>
      <c r="X612" s="367"/>
      <c r="Y612" s="367"/>
      <c r="Z612" s="367"/>
      <c r="AA612" s="367"/>
      <c r="AB612" s="367"/>
      <c r="AC612" s="367"/>
      <c r="AD612" s="311"/>
      <c r="AE612" s="311"/>
      <c r="AF612" s="311"/>
      <c r="AG612" s="311"/>
      <c r="AH612" s="311"/>
      <c r="AI612" s="311"/>
      <c r="AJ612" s="311"/>
      <c r="AK612" s="311"/>
      <c r="AL612" s="311"/>
    </row>
    <row r="613">
      <c r="A613" s="311"/>
      <c r="B613" s="342">
        <f t="shared" si="2"/>
        <v>597</v>
      </c>
      <c r="C613" s="343" t="s">
        <v>3059</v>
      </c>
      <c r="D613" s="540" t="s">
        <v>1771</v>
      </c>
      <c r="E613" s="541" t="s">
        <v>87</v>
      </c>
      <c r="F613" s="343" t="s">
        <v>351</v>
      </c>
      <c r="G613" s="542" t="s">
        <v>1770</v>
      </c>
      <c r="H613" s="343" t="s">
        <v>1258</v>
      </c>
      <c r="I613" s="343">
        <v>29.11</v>
      </c>
      <c r="J613" s="348">
        <v>94.3164</v>
      </c>
      <c r="K613" s="349">
        <v>1.0</v>
      </c>
      <c r="L613" s="370">
        <v>0.0</v>
      </c>
      <c r="M613" s="351">
        <v>1300000.0</v>
      </c>
      <c r="N613" s="352"/>
      <c r="O613" s="352"/>
      <c r="P613" s="352"/>
      <c r="Q613" s="353">
        <f t="shared" si="3"/>
        <v>1300000</v>
      </c>
      <c r="R613" s="354">
        <v>1300000.0</v>
      </c>
      <c r="S613" s="311"/>
      <c r="T613" s="355"/>
      <c r="U613" s="355"/>
      <c r="V613" s="355"/>
      <c r="W613" s="355"/>
      <c r="X613" s="355"/>
      <c r="Y613" s="355"/>
      <c r="Z613" s="355"/>
      <c r="AA613" s="355"/>
      <c r="AB613" s="355"/>
      <c r="AC613" s="355"/>
      <c r="AD613" s="311"/>
      <c r="AE613" s="311"/>
      <c r="AF613" s="311"/>
      <c r="AG613" s="311"/>
      <c r="AH613" s="311"/>
      <c r="AI613" s="311"/>
      <c r="AJ613" s="311"/>
      <c r="AK613" s="311"/>
      <c r="AL613" s="311"/>
    </row>
    <row r="614">
      <c r="A614" s="311"/>
      <c r="B614" s="356">
        <f t="shared" si="2"/>
        <v>598</v>
      </c>
      <c r="C614" s="357" t="s">
        <v>3059</v>
      </c>
      <c r="D614" s="540" t="s">
        <v>2002</v>
      </c>
      <c r="E614" s="541" t="s">
        <v>126</v>
      </c>
      <c r="F614" s="357" t="s">
        <v>351</v>
      </c>
      <c r="G614" s="542" t="s">
        <v>2001</v>
      </c>
      <c r="H614" s="357" t="s">
        <v>461</v>
      </c>
      <c r="I614" s="357">
        <v>4.609999999999999</v>
      </c>
      <c r="J614" s="360">
        <v>14.936399999999997</v>
      </c>
      <c r="K614" s="361">
        <v>1.0</v>
      </c>
      <c r="L614" s="362">
        <v>0.0</v>
      </c>
      <c r="M614" s="363">
        <v>2319819.0</v>
      </c>
      <c r="N614" s="364"/>
      <c r="O614" s="364"/>
      <c r="P614" s="364"/>
      <c r="Q614" s="365">
        <f t="shared" si="3"/>
        <v>2319819</v>
      </c>
      <c r="R614" s="366">
        <v>2319819.0</v>
      </c>
      <c r="S614" s="311"/>
      <c r="T614" s="367"/>
      <c r="U614" s="367"/>
      <c r="V614" s="367"/>
      <c r="W614" s="367"/>
      <c r="X614" s="367"/>
      <c r="Y614" s="367"/>
      <c r="Z614" s="367"/>
      <c r="AA614" s="367"/>
      <c r="AB614" s="367"/>
      <c r="AC614" s="367"/>
      <c r="AD614" s="311"/>
      <c r="AE614" s="311"/>
      <c r="AF614" s="311"/>
      <c r="AG614" s="311"/>
      <c r="AH614" s="311"/>
      <c r="AI614" s="311"/>
      <c r="AJ614" s="311"/>
      <c r="AK614" s="311"/>
      <c r="AL614" s="311"/>
    </row>
    <row r="615">
      <c r="A615" s="311"/>
      <c r="B615" s="342">
        <f t="shared" si="2"/>
        <v>599</v>
      </c>
      <c r="C615" s="343" t="s">
        <v>3059</v>
      </c>
      <c r="D615" s="540" t="s">
        <v>2347</v>
      </c>
      <c r="E615" s="541" t="s">
        <v>87</v>
      </c>
      <c r="F615" s="343" t="s">
        <v>351</v>
      </c>
      <c r="G615" s="542" t="s">
        <v>2346</v>
      </c>
      <c r="H615" s="343" t="s">
        <v>1258</v>
      </c>
      <c r="I615" s="343">
        <v>29.76</v>
      </c>
      <c r="J615" s="348">
        <v>96.4224</v>
      </c>
      <c r="K615" s="349">
        <v>1.0</v>
      </c>
      <c r="L615" s="370">
        <v>0.0</v>
      </c>
      <c r="M615" s="351">
        <v>1300000.0</v>
      </c>
      <c r="N615" s="352"/>
      <c r="O615" s="352"/>
      <c r="P615" s="352"/>
      <c r="Q615" s="353">
        <f t="shared" si="3"/>
        <v>1300000</v>
      </c>
      <c r="R615" s="354">
        <v>1300000.0</v>
      </c>
      <c r="S615" s="311"/>
      <c r="T615" s="355"/>
      <c r="U615" s="355"/>
      <c r="V615" s="355"/>
      <c r="W615" s="355"/>
      <c r="X615" s="355"/>
      <c r="Y615" s="355"/>
      <c r="Z615" s="355"/>
      <c r="AA615" s="355"/>
      <c r="AB615" s="355"/>
      <c r="AC615" s="355"/>
      <c r="AD615" s="311"/>
      <c r="AE615" s="311"/>
      <c r="AF615" s="311"/>
      <c r="AG615" s="311"/>
      <c r="AH615" s="311"/>
      <c r="AI615" s="311"/>
      <c r="AJ615" s="311"/>
      <c r="AK615" s="311"/>
      <c r="AL615" s="311"/>
    </row>
    <row r="616">
      <c r="A616" s="311"/>
      <c r="B616" s="356">
        <f t="shared" si="2"/>
        <v>600</v>
      </c>
      <c r="C616" s="357" t="s">
        <v>3059</v>
      </c>
      <c r="D616" s="540" t="s">
        <v>2351</v>
      </c>
      <c r="E616" s="541" t="s">
        <v>87</v>
      </c>
      <c r="F616" s="357" t="s">
        <v>351</v>
      </c>
      <c r="G616" s="542" t="s">
        <v>2350</v>
      </c>
      <c r="H616" s="357" t="s">
        <v>1258</v>
      </c>
      <c r="I616" s="357">
        <v>0.15328</v>
      </c>
      <c r="J616" s="360">
        <v>0.4966272000000001</v>
      </c>
      <c r="K616" s="361">
        <v>1.0</v>
      </c>
      <c r="L616" s="362">
        <v>0.0</v>
      </c>
      <c r="M616" s="363">
        <v>1300000.0</v>
      </c>
      <c r="N616" s="364"/>
      <c r="O616" s="364"/>
      <c r="P616" s="364"/>
      <c r="Q616" s="365">
        <f t="shared" si="3"/>
        <v>1300000</v>
      </c>
      <c r="R616" s="366">
        <v>1300000.0</v>
      </c>
      <c r="S616" s="311"/>
      <c r="T616" s="367"/>
      <c r="U616" s="367"/>
      <c r="V616" s="367"/>
      <c r="W616" s="367"/>
      <c r="X616" s="367"/>
      <c r="Y616" s="367"/>
      <c r="Z616" s="367"/>
      <c r="AA616" s="367"/>
      <c r="AB616" s="367"/>
      <c r="AC616" s="367"/>
      <c r="AD616" s="311"/>
      <c r="AE616" s="311"/>
      <c r="AF616" s="311"/>
      <c r="AG616" s="311"/>
      <c r="AH616" s="311"/>
      <c r="AI616" s="311"/>
      <c r="AJ616" s="311"/>
      <c r="AK616" s="311"/>
      <c r="AL616" s="311"/>
    </row>
    <row r="617">
      <c r="A617" s="311"/>
      <c r="B617" s="342">
        <f t="shared" si="2"/>
        <v>601</v>
      </c>
      <c r="C617" s="343" t="s">
        <v>3059</v>
      </c>
      <c r="D617" s="540" t="s">
        <v>2383</v>
      </c>
      <c r="E617" s="541" t="s">
        <v>87</v>
      </c>
      <c r="F617" s="343" t="s">
        <v>351</v>
      </c>
      <c r="G617" s="542" t="s">
        <v>2382</v>
      </c>
      <c r="H617" s="343" t="s">
        <v>1258</v>
      </c>
      <c r="I617" s="343">
        <v>32.19</v>
      </c>
      <c r="J617" s="348">
        <v>104.2956</v>
      </c>
      <c r="K617" s="349">
        <v>1.0</v>
      </c>
      <c r="L617" s="370">
        <v>0.0</v>
      </c>
      <c r="M617" s="351">
        <v>1300000.0</v>
      </c>
      <c r="N617" s="352"/>
      <c r="O617" s="352"/>
      <c r="P617" s="352"/>
      <c r="Q617" s="353">
        <f t="shared" si="3"/>
        <v>1300000</v>
      </c>
      <c r="R617" s="354">
        <v>1300000.0</v>
      </c>
      <c r="S617" s="311"/>
      <c r="T617" s="355"/>
      <c r="U617" s="355"/>
      <c r="V617" s="355"/>
      <c r="W617" s="355"/>
      <c r="X617" s="355"/>
      <c r="Y617" s="355"/>
      <c r="Z617" s="355"/>
      <c r="AA617" s="355"/>
      <c r="AB617" s="355"/>
      <c r="AC617" s="355"/>
      <c r="AD617" s="311"/>
      <c r="AE617" s="311"/>
      <c r="AF617" s="311"/>
      <c r="AG617" s="311"/>
      <c r="AH617" s="311"/>
      <c r="AI617" s="311"/>
      <c r="AJ617" s="311"/>
      <c r="AK617" s="311"/>
      <c r="AL617" s="311"/>
    </row>
    <row r="618">
      <c r="A618" s="311"/>
      <c r="B618" s="356">
        <f t="shared" si="2"/>
        <v>602</v>
      </c>
      <c r="C618" s="357" t="s">
        <v>3059</v>
      </c>
      <c r="D618" s="540" t="s">
        <v>620</v>
      </c>
      <c r="E618" s="541" t="s">
        <v>92</v>
      </c>
      <c r="F618" s="357" t="s">
        <v>351</v>
      </c>
      <c r="G618" s="542" t="s">
        <v>619</v>
      </c>
      <c r="H618" s="357" t="s">
        <v>461</v>
      </c>
      <c r="I618" s="357">
        <v>0.32065</v>
      </c>
      <c r="J618" s="360">
        <v>1.038906</v>
      </c>
      <c r="K618" s="361">
        <v>1.0</v>
      </c>
      <c r="L618" s="362">
        <v>0.0</v>
      </c>
      <c r="M618" s="363">
        <v>2319819.0</v>
      </c>
      <c r="N618" s="364"/>
      <c r="O618" s="364"/>
      <c r="P618" s="364"/>
      <c r="Q618" s="365">
        <f t="shared" si="3"/>
        <v>2319819</v>
      </c>
      <c r="R618" s="366">
        <v>2319819.0</v>
      </c>
      <c r="S618" s="311"/>
      <c r="T618" s="367"/>
      <c r="U618" s="367"/>
      <c r="V618" s="367"/>
      <c r="W618" s="367"/>
      <c r="X618" s="367"/>
      <c r="Y618" s="367"/>
      <c r="Z618" s="367"/>
      <c r="AA618" s="367"/>
      <c r="AB618" s="367"/>
      <c r="AC618" s="367"/>
      <c r="AD618" s="311"/>
      <c r="AE618" s="311"/>
      <c r="AF618" s="311"/>
      <c r="AG618" s="311"/>
      <c r="AH618" s="311"/>
      <c r="AI618" s="311"/>
      <c r="AJ618" s="311"/>
      <c r="AK618" s="311"/>
      <c r="AL618" s="311"/>
    </row>
    <row r="619">
      <c r="A619" s="311"/>
      <c r="B619" s="342">
        <f t="shared" si="2"/>
        <v>603</v>
      </c>
      <c r="C619" s="343" t="s">
        <v>3059</v>
      </c>
      <c r="D619" s="540" t="s">
        <v>624</v>
      </c>
      <c r="E619" s="541" t="s">
        <v>141</v>
      </c>
      <c r="F619" s="343" t="s">
        <v>351</v>
      </c>
      <c r="G619" s="542" t="s">
        <v>623</v>
      </c>
      <c r="H619" s="343" t="s">
        <v>461</v>
      </c>
      <c r="I619" s="343">
        <v>3.92</v>
      </c>
      <c r="J619" s="348">
        <v>12.7008</v>
      </c>
      <c r="K619" s="349">
        <v>1.0</v>
      </c>
      <c r="L619" s="370">
        <v>0.0</v>
      </c>
      <c r="M619" s="351">
        <v>2319819.0</v>
      </c>
      <c r="N619" s="352"/>
      <c r="O619" s="352"/>
      <c r="P619" s="352"/>
      <c r="Q619" s="353">
        <f t="shared" si="3"/>
        <v>2319819</v>
      </c>
      <c r="R619" s="354">
        <v>2319819.0</v>
      </c>
      <c r="S619" s="311"/>
      <c r="T619" s="355"/>
      <c r="U619" s="355"/>
      <c r="V619" s="355"/>
      <c r="W619" s="355"/>
      <c r="X619" s="355"/>
      <c r="Y619" s="355"/>
      <c r="Z619" s="355"/>
      <c r="AA619" s="355"/>
      <c r="AB619" s="355"/>
      <c r="AC619" s="355"/>
      <c r="AD619" s="311"/>
      <c r="AE619" s="311"/>
      <c r="AF619" s="311"/>
      <c r="AG619" s="311"/>
      <c r="AH619" s="311"/>
      <c r="AI619" s="311"/>
      <c r="AJ619" s="311"/>
      <c r="AK619" s="311"/>
      <c r="AL619" s="311"/>
    </row>
    <row r="620">
      <c r="A620" s="311"/>
      <c r="B620" s="356">
        <f t="shared" si="2"/>
        <v>604</v>
      </c>
      <c r="C620" s="357" t="s">
        <v>3059</v>
      </c>
      <c r="D620" s="540" t="s">
        <v>538</v>
      </c>
      <c r="E620" s="541" t="s">
        <v>92</v>
      </c>
      <c r="F620" s="357" t="s">
        <v>351</v>
      </c>
      <c r="G620" s="542" t="s">
        <v>537</v>
      </c>
      <c r="H620" s="357" t="s">
        <v>461</v>
      </c>
      <c r="I620" s="357">
        <v>0.22931</v>
      </c>
      <c r="J620" s="360">
        <v>0.7429644</v>
      </c>
      <c r="K620" s="361">
        <v>1.0</v>
      </c>
      <c r="L620" s="362">
        <v>0.0</v>
      </c>
      <c r="M620" s="363">
        <v>2319819.0</v>
      </c>
      <c r="N620" s="364"/>
      <c r="O620" s="364"/>
      <c r="P620" s="364"/>
      <c r="Q620" s="365">
        <f t="shared" si="3"/>
        <v>2319819</v>
      </c>
      <c r="R620" s="366">
        <v>2319819.0</v>
      </c>
      <c r="S620" s="311"/>
      <c r="T620" s="367"/>
      <c r="U620" s="367"/>
      <c r="V620" s="367"/>
      <c r="W620" s="367"/>
      <c r="X620" s="367"/>
      <c r="Y620" s="367"/>
      <c r="Z620" s="367"/>
      <c r="AA620" s="367"/>
      <c r="AB620" s="367"/>
      <c r="AC620" s="367"/>
      <c r="AD620" s="311"/>
      <c r="AE620" s="311"/>
      <c r="AF620" s="311"/>
      <c r="AG620" s="311"/>
      <c r="AH620" s="311"/>
      <c r="AI620" s="311"/>
      <c r="AJ620" s="311"/>
      <c r="AK620" s="311"/>
      <c r="AL620" s="311"/>
    </row>
    <row r="621">
      <c r="A621" s="311"/>
      <c r="B621" s="342">
        <f t="shared" si="2"/>
        <v>605</v>
      </c>
      <c r="C621" s="343" t="s">
        <v>3129</v>
      </c>
      <c r="D621" s="540" t="s">
        <v>250</v>
      </c>
      <c r="E621" s="541" t="s">
        <v>164</v>
      </c>
      <c r="F621" s="343" t="s">
        <v>351</v>
      </c>
      <c r="G621" s="542" t="s">
        <v>249</v>
      </c>
      <c r="H621" s="343" t="s">
        <v>575</v>
      </c>
      <c r="I621" s="343">
        <v>52.23999999999999</v>
      </c>
      <c r="J621" s="348">
        <v>169.25759999999997</v>
      </c>
      <c r="K621" s="349">
        <v>1.0</v>
      </c>
      <c r="L621" s="370">
        <v>0.0</v>
      </c>
      <c r="M621" s="351">
        <v>3671171.0</v>
      </c>
      <c r="N621" s="352"/>
      <c r="O621" s="352"/>
      <c r="P621" s="352"/>
      <c r="Q621" s="353">
        <f t="shared" si="3"/>
        <v>3671171</v>
      </c>
      <c r="R621" s="354">
        <v>3683967.0</v>
      </c>
      <c r="S621" s="311"/>
      <c r="T621" s="355"/>
      <c r="U621" s="355"/>
      <c r="V621" s="355"/>
      <c r="W621" s="355"/>
      <c r="X621" s="355"/>
      <c r="Y621" s="355"/>
      <c r="Z621" s="355"/>
      <c r="AA621" s="355"/>
      <c r="AB621" s="355"/>
      <c r="AC621" s="355"/>
      <c r="AD621" s="311"/>
      <c r="AE621" s="311"/>
      <c r="AF621" s="311"/>
      <c r="AG621" s="311"/>
      <c r="AH621" s="311"/>
      <c r="AI621" s="311"/>
      <c r="AJ621" s="311"/>
      <c r="AK621" s="311"/>
      <c r="AL621" s="311"/>
    </row>
    <row r="622">
      <c r="A622" s="311"/>
      <c r="B622" s="356">
        <f t="shared" si="2"/>
        <v>606</v>
      </c>
      <c r="C622" s="357" t="s">
        <v>3129</v>
      </c>
      <c r="D622" s="540" t="s">
        <v>255</v>
      </c>
      <c r="E622" s="541" t="s">
        <v>218</v>
      </c>
      <c r="F622" s="357" t="s">
        <v>351</v>
      </c>
      <c r="G622" s="542" t="s">
        <v>254</v>
      </c>
      <c r="H622" s="357" t="s">
        <v>480</v>
      </c>
      <c r="I622" s="357">
        <v>0.00747</v>
      </c>
      <c r="J622" s="360">
        <v>0.024202800000000003</v>
      </c>
      <c r="K622" s="361">
        <v>0.9865</v>
      </c>
      <c r="L622" s="534">
        <v>12796.47</v>
      </c>
      <c r="M622" s="363">
        <v>1950000.0</v>
      </c>
      <c r="N622" s="364"/>
      <c r="O622" s="364"/>
      <c r="P622" s="364"/>
      <c r="Q622" s="365">
        <f t="shared" si="3"/>
        <v>1950000</v>
      </c>
      <c r="R622" s="366">
        <v>1950000.0</v>
      </c>
      <c r="S622" s="311"/>
      <c r="T622" s="367"/>
      <c r="U622" s="367"/>
      <c r="V622" s="367"/>
      <c r="W622" s="367"/>
      <c r="X622" s="367"/>
      <c r="Y622" s="367"/>
      <c r="Z622" s="367"/>
      <c r="AA622" s="367"/>
      <c r="AB622" s="367"/>
      <c r="AC622" s="367"/>
      <c r="AD622" s="311"/>
      <c r="AE622" s="311"/>
      <c r="AF622" s="311"/>
      <c r="AG622" s="311"/>
      <c r="AH622" s="311"/>
      <c r="AI622" s="311"/>
      <c r="AJ622" s="311"/>
      <c r="AK622" s="311"/>
      <c r="AL622" s="311"/>
    </row>
    <row r="623">
      <c r="A623" s="311"/>
      <c r="B623" s="342">
        <f t="shared" si="2"/>
        <v>607</v>
      </c>
      <c r="C623" s="343" t="s">
        <v>3129</v>
      </c>
      <c r="D623" s="540" t="s">
        <v>1027</v>
      </c>
      <c r="E623" s="541" t="s">
        <v>346</v>
      </c>
      <c r="F623" s="343" t="s">
        <v>351</v>
      </c>
      <c r="G623" s="542" t="s">
        <v>1026</v>
      </c>
      <c r="H623" s="343" t="s">
        <v>753</v>
      </c>
      <c r="I623" s="343">
        <v>16.45</v>
      </c>
      <c r="J623" s="348">
        <v>53.29799999999999</v>
      </c>
      <c r="K623" s="349">
        <v>1.0</v>
      </c>
      <c r="L623" s="370">
        <v>0.0</v>
      </c>
      <c r="M623" s="351">
        <v>2792792.0</v>
      </c>
      <c r="N623" s="352"/>
      <c r="O623" s="352"/>
      <c r="P623" s="352"/>
      <c r="Q623" s="353">
        <f t="shared" si="3"/>
        <v>2792792</v>
      </c>
      <c r="R623" s="354">
        <v>2792792.0</v>
      </c>
      <c r="S623" s="311"/>
      <c r="T623" s="355"/>
      <c r="U623" s="355"/>
      <c r="V623" s="355"/>
      <c r="W623" s="355"/>
      <c r="X623" s="355"/>
      <c r="Y623" s="355"/>
      <c r="Z623" s="355"/>
      <c r="AA623" s="355"/>
      <c r="AB623" s="355"/>
      <c r="AC623" s="355"/>
      <c r="AD623" s="311"/>
      <c r="AE623" s="311"/>
      <c r="AF623" s="311"/>
      <c r="AG623" s="311"/>
      <c r="AH623" s="311"/>
      <c r="AI623" s="311"/>
      <c r="AJ623" s="311"/>
      <c r="AK623" s="311"/>
      <c r="AL623" s="311"/>
    </row>
    <row r="624">
      <c r="A624" s="311"/>
      <c r="B624" s="356">
        <f t="shared" si="2"/>
        <v>608</v>
      </c>
      <c r="C624" s="357" t="s">
        <v>3129</v>
      </c>
      <c r="D624" s="540" t="s">
        <v>1187</v>
      </c>
      <c r="E624" s="541" t="s">
        <v>346</v>
      </c>
      <c r="F624" s="357" t="s">
        <v>351</v>
      </c>
      <c r="G624" s="542" t="s">
        <v>1186</v>
      </c>
      <c r="H624" s="357" t="s">
        <v>753</v>
      </c>
      <c r="I624" s="357">
        <v>19.96</v>
      </c>
      <c r="J624" s="360">
        <v>64.6704</v>
      </c>
      <c r="K624" s="361">
        <v>0.9957</v>
      </c>
      <c r="L624" s="362">
        <v>0.0</v>
      </c>
      <c r="M624" s="363">
        <v>2792792.0</v>
      </c>
      <c r="N624" s="364"/>
      <c r="O624" s="364"/>
      <c r="P624" s="364"/>
      <c r="Q624" s="365">
        <f t="shared" si="3"/>
        <v>2792792</v>
      </c>
      <c r="R624" s="366">
        <v>2792792.0</v>
      </c>
      <c r="S624" s="311"/>
      <c r="T624" s="367"/>
      <c r="U624" s="367"/>
      <c r="V624" s="367"/>
      <c r="W624" s="367"/>
      <c r="X624" s="367"/>
      <c r="Y624" s="367"/>
      <c r="Z624" s="367"/>
      <c r="AA624" s="367"/>
      <c r="AB624" s="367"/>
      <c r="AC624" s="367"/>
      <c r="AD624" s="311"/>
      <c r="AE624" s="311"/>
      <c r="AF624" s="311"/>
      <c r="AG624" s="311"/>
      <c r="AH624" s="311"/>
      <c r="AI624" s="311"/>
      <c r="AJ624" s="311"/>
      <c r="AK624" s="311"/>
      <c r="AL624" s="311"/>
    </row>
    <row r="625">
      <c r="A625" s="311"/>
      <c r="B625" s="342">
        <f t="shared" si="2"/>
        <v>609</v>
      </c>
      <c r="C625" s="343" t="s">
        <v>3129</v>
      </c>
      <c r="D625" s="540" t="s">
        <v>1190</v>
      </c>
      <c r="E625" s="541" t="s">
        <v>346</v>
      </c>
      <c r="F625" s="343" t="s">
        <v>351</v>
      </c>
      <c r="G625" s="542" t="s">
        <v>1189</v>
      </c>
      <c r="H625" s="343" t="s">
        <v>753</v>
      </c>
      <c r="I625" s="343">
        <v>15.03</v>
      </c>
      <c r="J625" s="348">
        <v>48.6972</v>
      </c>
      <c r="K625" s="349">
        <v>0.9999</v>
      </c>
      <c r="L625" s="370">
        <v>0.0</v>
      </c>
      <c r="M625" s="351">
        <v>2792792.0</v>
      </c>
      <c r="N625" s="352"/>
      <c r="O625" s="352"/>
      <c r="P625" s="352"/>
      <c r="Q625" s="353">
        <f t="shared" si="3"/>
        <v>2792792</v>
      </c>
      <c r="R625" s="354">
        <v>2792792.0</v>
      </c>
      <c r="S625" s="311"/>
      <c r="T625" s="355"/>
      <c r="U625" s="355"/>
      <c r="V625" s="355"/>
      <c r="W625" s="355"/>
      <c r="X625" s="355"/>
      <c r="Y625" s="355"/>
      <c r="Z625" s="355"/>
      <c r="AA625" s="355"/>
      <c r="AB625" s="355"/>
      <c r="AC625" s="355"/>
      <c r="AD625" s="311"/>
      <c r="AE625" s="311"/>
      <c r="AF625" s="311"/>
      <c r="AG625" s="311"/>
      <c r="AH625" s="311"/>
      <c r="AI625" s="311"/>
      <c r="AJ625" s="311"/>
      <c r="AK625" s="311"/>
      <c r="AL625" s="311"/>
    </row>
    <row r="626">
      <c r="A626" s="311"/>
      <c r="B626" s="356">
        <f t="shared" si="2"/>
        <v>610</v>
      </c>
      <c r="C626" s="357" t="s">
        <v>3129</v>
      </c>
      <c r="D626" s="540" t="s">
        <v>271</v>
      </c>
      <c r="E626" s="541" t="s">
        <v>218</v>
      </c>
      <c r="F626" s="357" t="s">
        <v>351</v>
      </c>
      <c r="G626" s="542" t="s">
        <v>270</v>
      </c>
      <c r="H626" s="357" t="s">
        <v>480</v>
      </c>
      <c r="I626" s="357">
        <v>0.44957</v>
      </c>
      <c r="J626" s="360">
        <v>1.4566068000000003</v>
      </c>
      <c r="K626" s="361">
        <v>0.9963</v>
      </c>
      <c r="L626" s="362">
        <v>0.0</v>
      </c>
      <c r="M626" s="363">
        <v>1950000.0</v>
      </c>
      <c r="N626" s="364"/>
      <c r="O626" s="364"/>
      <c r="P626" s="364"/>
      <c r="Q626" s="365">
        <f t="shared" si="3"/>
        <v>1950000</v>
      </c>
      <c r="R626" s="366">
        <v>1950000.0</v>
      </c>
      <c r="S626" s="311"/>
      <c r="T626" s="367"/>
      <c r="U626" s="367"/>
      <c r="V626" s="367"/>
      <c r="W626" s="367"/>
      <c r="X626" s="367"/>
      <c r="Y626" s="367"/>
      <c r="Z626" s="367"/>
      <c r="AA626" s="367"/>
      <c r="AB626" s="367"/>
      <c r="AC626" s="367"/>
      <c r="AD626" s="311"/>
      <c r="AE626" s="311"/>
      <c r="AF626" s="311"/>
      <c r="AG626" s="311"/>
      <c r="AH626" s="311"/>
      <c r="AI626" s="311"/>
      <c r="AJ626" s="311"/>
      <c r="AK626" s="311"/>
      <c r="AL626" s="311"/>
    </row>
    <row r="627">
      <c r="A627" s="311"/>
      <c r="B627" s="342">
        <f t="shared" si="2"/>
        <v>611</v>
      </c>
      <c r="C627" s="343" t="s">
        <v>3129</v>
      </c>
      <c r="D627" s="540" t="s">
        <v>2803</v>
      </c>
      <c r="E627" s="541" t="s">
        <v>218</v>
      </c>
      <c r="F627" s="343" t="s">
        <v>351</v>
      </c>
      <c r="G627" s="542" t="s">
        <v>2802</v>
      </c>
      <c r="H627" s="343" t="s">
        <v>480</v>
      </c>
      <c r="I627" s="343">
        <v>0.43611</v>
      </c>
      <c r="J627" s="348">
        <v>1.4129964000000002</v>
      </c>
      <c r="K627" s="349">
        <v>1.0</v>
      </c>
      <c r="L627" s="370">
        <v>0.0</v>
      </c>
      <c r="M627" s="351">
        <v>1950000.0</v>
      </c>
      <c r="N627" s="352"/>
      <c r="O627" s="352"/>
      <c r="P627" s="352"/>
      <c r="Q627" s="353">
        <f t="shared" si="3"/>
        <v>1950000</v>
      </c>
      <c r="R627" s="354">
        <v>1950000.0</v>
      </c>
      <c r="S627" s="311"/>
      <c r="T627" s="355"/>
      <c r="U627" s="355"/>
      <c r="V627" s="355"/>
      <c r="W627" s="355"/>
      <c r="X627" s="355"/>
      <c r="Y627" s="355"/>
      <c r="Z627" s="355"/>
      <c r="AA627" s="355"/>
      <c r="AB627" s="355"/>
      <c r="AC627" s="355"/>
      <c r="AD627" s="311"/>
      <c r="AE627" s="311"/>
      <c r="AF627" s="311"/>
      <c r="AG627" s="311"/>
      <c r="AH627" s="311"/>
      <c r="AI627" s="311"/>
      <c r="AJ627" s="311"/>
      <c r="AK627" s="311"/>
      <c r="AL627" s="311"/>
    </row>
    <row r="628">
      <c r="A628" s="311"/>
      <c r="B628" s="356">
        <f t="shared" si="2"/>
        <v>612</v>
      </c>
      <c r="C628" s="357" t="s">
        <v>3129</v>
      </c>
      <c r="D628" s="540" t="s">
        <v>2847</v>
      </c>
      <c r="E628" s="541" t="s">
        <v>87</v>
      </c>
      <c r="F628" s="357" t="s">
        <v>351</v>
      </c>
      <c r="G628" s="542" t="s">
        <v>2846</v>
      </c>
      <c r="H628" s="357" t="s">
        <v>1258</v>
      </c>
      <c r="I628" s="357">
        <v>0.82167</v>
      </c>
      <c r="J628" s="360">
        <v>2.6622108</v>
      </c>
      <c r="K628" s="361">
        <v>1.0</v>
      </c>
      <c r="L628" s="362">
        <v>0.0</v>
      </c>
      <c r="M628" s="363">
        <v>1300000.0</v>
      </c>
      <c r="N628" s="364"/>
      <c r="O628" s="364"/>
      <c r="P628" s="364"/>
      <c r="Q628" s="365">
        <f t="shared" si="3"/>
        <v>1300000</v>
      </c>
      <c r="R628" s="366">
        <v>1300000.0</v>
      </c>
      <c r="S628" s="311"/>
      <c r="T628" s="367"/>
      <c r="U628" s="367"/>
      <c r="V628" s="367"/>
      <c r="W628" s="367"/>
      <c r="X628" s="367"/>
      <c r="Y628" s="367"/>
      <c r="Z628" s="367"/>
      <c r="AA628" s="367"/>
      <c r="AB628" s="367"/>
      <c r="AC628" s="367"/>
      <c r="AD628" s="311"/>
      <c r="AE628" s="311"/>
      <c r="AF628" s="311"/>
      <c r="AG628" s="311"/>
      <c r="AH628" s="311"/>
      <c r="AI628" s="311"/>
      <c r="AJ628" s="311"/>
      <c r="AK628" s="311"/>
      <c r="AL628" s="311"/>
    </row>
    <row r="629">
      <c r="A629" s="311"/>
      <c r="B629" s="342">
        <f t="shared" si="2"/>
        <v>613</v>
      </c>
      <c r="C629" s="343" t="s">
        <v>3129</v>
      </c>
      <c r="D629" s="540" t="s">
        <v>2850</v>
      </c>
      <c r="E629" s="541" t="s">
        <v>126</v>
      </c>
      <c r="F629" s="343" t="s">
        <v>351</v>
      </c>
      <c r="G629" s="542" t="s">
        <v>2849</v>
      </c>
      <c r="H629" s="343" t="s">
        <v>461</v>
      </c>
      <c r="I629" s="343">
        <v>1.62281</v>
      </c>
      <c r="J629" s="348">
        <v>5.257904400000001</v>
      </c>
      <c r="K629" s="349">
        <v>1.0</v>
      </c>
      <c r="L629" s="370">
        <v>0.0</v>
      </c>
      <c r="M629" s="351">
        <v>2319819.0</v>
      </c>
      <c r="N629" s="352"/>
      <c r="O629" s="352"/>
      <c r="P629" s="352"/>
      <c r="Q629" s="353">
        <f t="shared" si="3"/>
        <v>2319819</v>
      </c>
      <c r="R629" s="354">
        <v>2319819.0</v>
      </c>
      <c r="S629" s="311"/>
      <c r="T629" s="355"/>
      <c r="U629" s="355"/>
      <c r="V629" s="355"/>
      <c r="W629" s="355"/>
      <c r="X629" s="355"/>
      <c r="Y629" s="355"/>
      <c r="Z629" s="355"/>
      <c r="AA629" s="355"/>
      <c r="AB629" s="355"/>
      <c r="AC629" s="355"/>
      <c r="AD629" s="311"/>
      <c r="AE629" s="311"/>
      <c r="AF629" s="311"/>
      <c r="AG629" s="311"/>
      <c r="AH629" s="311"/>
      <c r="AI629" s="311"/>
      <c r="AJ629" s="311"/>
      <c r="AK629" s="311"/>
      <c r="AL629" s="311"/>
    </row>
    <row r="630">
      <c r="A630" s="311"/>
      <c r="B630" s="356">
        <f t="shared" si="2"/>
        <v>614</v>
      </c>
      <c r="C630" s="357" t="s">
        <v>3129</v>
      </c>
      <c r="D630" s="540" t="s">
        <v>1821</v>
      </c>
      <c r="E630" s="541" t="s">
        <v>346</v>
      </c>
      <c r="F630" s="357" t="s">
        <v>351</v>
      </c>
      <c r="G630" s="542" t="s">
        <v>1820</v>
      </c>
      <c r="H630" s="357" t="s">
        <v>753</v>
      </c>
      <c r="I630" s="357">
        <v>18.69</v>
      </c>
      <c r="J630" s="360">
        <v>60.55560000000001</v>
      </c>
      <c r="K630" s="361">
        <v>1.0</v>
      </c>
      <c r="L630" s="362">
        <v>0.0</v>
      </c>
      <c r="M630" s="363">
        <v>2792792.0</v>
      </c>
      <c r="N630" s="364"/>
      <c r="O630" s="364"/>
      <c r="P630" s="364"/>
      <c r="Q630" s="365">
        <f t="shared" si="3"/>
        <v>2792792</v>
      </c>
      <c r="R630" s="366">
        <v>2792792.0</v>
      </c>
      <c r="S630" s="311"/>
      <c r="T630" s="367"/>
      <c r="U630" s="367"/>
      <c r="V630" s="367"/>
      <c r="W630" s="367"/>
      <c r="X630" s="367"/>
      <c r="Y630" s="367"/>
      <c r="Z630" s="367"/>
      <c r="AA630" s="367"/>
      <c r="AB630" s="367"/>
      <c r="AC630" s="367"/>
      <c r="AD630" s="311"/>
      <c r="AE630" s="311"/>
      <c r="AF630" s="311"/>
      <c r="AG630" s="311"/>
      <c r="AH630" s="311"/>
      <c r="AI630" s="311"/>
      <c r="AJ630" s="311"/>
      <c r="AK630" s="311"/>
      <c r="AL630" s="311"/>
    </row>
    <row r="631">
      <c r="A631" s="311"/>
      <c r="B631" s="342">
        <f t="shared" si="2"/>
        <v>615</v>
      </c>
      <c r="C631" s="343" t="s">
        <v>3129</v>
      </c>
      <c r="D631" s="540" t="s">
        <v>1824</v>
      </c>
      <c r="E631" s="541" t="s">
        <v>92</v>
      </c>
      <c r="F631" s="343" t="s">
        <v>351</v>
      </c>
      <c r="G631" s="542" t="s">
        <v>1823</v>
      </c>
      <c r="H631" s="343" t="s">
        <v>461</v>
      </c>
      <c r="I631" s="343">
        <v>0.7683599999999999</v>
      </c>
      <c r="J631" s="348">
        <v>2.4894863999999997</v>
      </c>
      <c r="K631" s="349">
        <v>0.9972</v>
      </c>
      <c r="L631" s="370">
        <v>0.0</v>
      </c>
      <c r="M631" s="351">
        <v>2319819.0</v>
      </c>
      <c r="N631" s="352"/>
      <c r="O631" s="352"/>
      <c r="P631" s="352"/>
      <c r="Q631" s="353">
        <f t="shared" si="3"/>
        <v>2319819</v>
      </c>
      <c r="R631" s="354">
        <v>2319819.0</v>
      </c>
      <c r="S631" s="311"/>
      <c r="T631" s="355"/>
      <c r="U631" s="355"/>
      <c r="V631" s="355"/>
      <c r="W631" s="355"/>
      <c r="X631" s="355"/>
      <c r="Y631" s="355"/>
      <c r="Z631" s="355"/>
      <c r="AA631" s="355"/>
      <c r="AB631" s="355"/>
      <c r="AC631" s="355"/>
      <c r="AD631" s="311"/>
      <c r="AE631" s="311"/>
      <c r="AF631" s="311"/>
      <c r="AG631" s="311"/>
      <c r="AH631" s="311"/>
      <c r="AI631" s="311"/>
      <c r="AJ631" s="311"/>
      <c r="AK631" s="311"/>
      <c r="AL631" s="311"/>
    </row>
    <row r="632">
      <c r="A632" s="311"/>
      <c r="B632" s="356">
        <f t="shared" si="2"/>
        <v>616</v>
      </c>
      <c r="C632" s="357" t="s">
        <v>3129</v>
      </c>
      <c r="D632" s="540" t="s">
        <v>1893</v>
      </c>
      <c r="E632" s="541" t="s">
        <v>92</v>
      </c>
      <c r="F632" s="357" t="s">
        <v>351</v>
      </c>
      <c r="G632" s="542" t="s">
        <v>1892</v>
      </c>
      <c r="H632" s="357" t="s">
        <v>461</v>
      </c>
      <c r="I632" s="357">
        <v>0.64274</v>
      </c>
      <c r="J632" s="360">
        <v>2.0824776000000003</v>
      </c>
      <c r="K632" s="361">
        <v>1.0</v>
      </c>
      <c r="L632" s="362">
        <v>0.0</v>
      </c>
      <c r="M632" s="363">
        <v>2319819.0</v>
      </c>
      <c r="N632" s="364"/>
      <c r="O632" s="364"/>
      <c r="P632" s="364"/>
      <c r="Q632" s="365">
        <f t="shared" si="3"/>
        <v>2319819</v>
      </c>
      <c r="R632" s="366">
        <v>2319819.0</v>
      </c>
      <c r="S632" s="311"/>
      <c r="T632" s="367"/>
      <c r="U632" s="367"/>
      <c r="V632" s="367"/>
      <c r="W632" s="367"/>
      <c r="X632" s="367"/>
      <c r="Y632" s="367"/>
      <c r="Z632" s="367"/>
      <c r="AA632" s="367"/>
      <c r="AB632" s="367"/>
      <c r="AC632" s="367"/>
      <c r="AD632" s="311"/>
      <c r="AE632" s="311"/>
      <c r="AF632" s="311"/>
      <c r="AG632" s="311"/>
      <c r="AH632" s="311"/>
      <c r="AI632" s="311"/>
      <c r="AJ632" s="311"/>
      <c r="AK632" s="311"/>
      <c r="AL632" s="311"/>
    </row>
    <row r="633">
      <c r="A633" s="311"/>
      <c r="B633" s="342">
        <f t="shared" si="2"/>
        <v>617</v>
      </c>
      <c r="C633" s="343" t="s">
        <v>3129</v>
      </c>
      <c r="D633" s="540" t="s">
        <v>709</v>
      </c>
      <c r="E633" s="541" t="s">
        <v>141</v>
      </c>
      <c r="F633" s="343" t="s">
        <v>351</v>
      </c>
      <c r="G633" s="542" t="s">
        <v>708</v>
      </c>
      <c r="H633" s="343" t="s">
        <v>461</v>
      </c>
      <c r="I633" s="343">
        <v>2.68</v>
      </c>
      <c r="J633" s="348">
        <v>8.683200000000001</v>
      </c>
      <c r="K633" s="349">
        <v>1.0</v>
      </c>
      <c r="L633" s="370">
        <v>0.0</v>
      </c>
      <c r="M633" s="351">
        <v>2319819.0</v>
      </c>
      <c r="N633" s="352"/>
      <c r="O633" s="352"/>
      <c r="P633" s="352"/>
      <c r="Q633" s="353">
        <f t="shared" si="3"/>
        <v>2319819</v>
      </c>
      <c r="R633" s="354">
        <v>2319819.0</v>
      </c>
      <c r="S633" s="311"/>
      <c r="T633" s="355"/>
      <c r="U633" s="355"/>
      <c r="V633" s="355"/>
      <c r="W633" s="355"/>
      <c r="X633" s="355"/>
      <c r="Y633" s="355"/>
      <c r="Z633" s="355"/>
      <c r="AA633" s="355"/>
      <c r="AB633" s="355"/>
      <c r="AC633" s="355"/>
      <c r="AD633" s="311"/>
      <c r="AE633" s="311"/>
      <c r="AF633" s="311"/>
      <c r="AG633" s="311"/>
      <c r="AH633" s="311"/>
      <c r="AI633" s="311"/>
      <c r="AJ633" s="311"/>
      <c r="AK633" s="311"/>
      <c r="AL633" s="311"/>
    </row>
    <row r="634">
      <c r="A634" s="311"/>
      <c r="B634" s="356">
        <f t="shared" si="2"/>
        <v>618</v>
      </c>
      <c r="C634" s="357" t="s">
        <v>3129</v>
      </c>
      <c r="D634" s="540" t="s">
        <v>2284</v>
      </c>
      <c r="E634" s="541" t="s">
        <v>141</v>
      </c>
      <c r="F634" s="357" t="s">
        <v>351</v>
      </c>
      <c r="G634" s="542" t="s">
        <v>2283</v>
      </c>
      <c r="H634" s="357" t="s">
        <v>461</v>
      </c>
      <c r="I634" s="357">
        <v>12.4</v>
      </c>
      <c r="J634" s="360">
        <v>40.176</v>
      </c>
      <c r="K634" s="361">
        <v>1.0</v>
      </c>
      <c r="L634" s="362">
        <v>0.0</v>
      </c>
      <c r="M634" s="363">
        <v>2319819.0</v>
      </c>
      <c r="N634" s="364"/>
      <c r="O634" s="364"/>
      <c r="P634" s="364"/>
      <c r="Q634" s="365">
        <f t="shared" si="3"/>
        <v>2319819</v>
      </c>
      <c r="R634" s="366">
        <v>2319819.0</v>
      </c>
      <c r="S634" s="311"/>
      <c r="T634" s="367"/>
      <c r="U634" s="367"/>
      <c r="V634" s="367"/>
      <c r="W634" s="367"/>
      <c r="X634" s="367"/>
      <c r="Y634" s="367"/>
      <c r="Z634" s="367"/>
      <c r="AA634" s="367"/>
      <c r="AB634" s="367"/>
      <c r="AC634" s="367"/>
      <c r="AD634" s="311"/>
      <c r="AE634" s="311"/>
      <c r="AF634" s="311"/>
      <c r="AG634" s="311"/>
      <c r="AH634" s="311"/>
      <c r="AI634" s="311"/>
      <c r="AJ634" s="311"/>
      <c r="AK634" s="311"/>
      <c r="AL634" s="311"/>
    </row>
    <row r="635">
      <c r="A635" s="311"/>
      <c r="B635" s="342">
        <f t="shared" si="2"/>
        <v>619</v>
      </c>
      <c r="C635" s="343" t="s">
        <v>3129</v>
      </c>
      <c r="D635" s="540" t="s">
        <v>2288</v>
      </c>
      <c r="E635" s="541" t="s">
        <v>92</v>
      </c>
      <c r="F635" s="343" t="s">
        <v>351</v>
      </c>
      <c r="G635" s="541" t="s">
        <v>2287</v>
      </c>
      <c r="H635" s="343" t="s">
        <v>461</v>
      </c>
      <c r="I635" s="343">
        <v>1.38</v>
      </c>
      <c r="J635" s="348">
        <v>4.4712</v>
      </c>
      <c r="K635" s="349">
        <v>1.0</v>
      </c>
      <c r="L635" s="370">
        <v>0.0</v>
      </c>
      <c r="M635" s="351">
        <v>2319819.0</v>
      </c>
      <c r="N635" s="352"/>
      <c r="O635" s="352"/>
      <c r="P635" s="352"/>
      <c r="Q635" s="353">
        <f t="shared" si="3"/>
        <v>2319819</v>
      </c>
      <c r="R635" s="354">
        <v>2319819.0</v>
      </c>
      <c r="S635" s="311"/>
      <c r="T635" s="355"/>
      <c r="U635" s="355"/>
      <c r="V635" s="355"/>
      <c r="W635" s="355"/>
      <c r="X635" s="355"/>
      <c r="Y635" s="355"/>
      <c r="Z635" s="355"/>
      <c r="AA635" s="355"/>
      <c r="AB635" s="355"/>
      <c r="AC635" s="355"/>
      <c r="AD635" s="311"/>
      <c r="AE635" s="311"/>
      <c r="AF635" s="311"/>
      <c r="AG635" s="311"/>
      <c r="AH635" s="311"/>
      <c r="AI635" s="311"/>
      <c r="AJ635" s="311"/>
      <c r="AK635" s="311"/>
      <c r="AL635" s="311"/>
    </row>
    <row r="636">
      <c r="A636" s="311"/>
      <c r="B636" s="356">
        <f t="shared" si="2"/>
        <v>620</v>
      </c>
      <c r="C636" s="357" t="s">
        <v>3129</v>
      </c>
      <c r="D636" s="540" t="s">
        <v>2310</v>
      </c>
      <c r="E636" s="541" t="s">
        <v>346</v>
      </c>
      <c r="F636" s="357" t="s">
        <v>351</v>
      </c>
      <c r="G636" s="541" t="s">
        <v>2309</v>
      </c>
      <c r="H636" s="343" t="s">
        <v>753</v>
      </c>
      <c r="I636" s="343">
        <v>16.36</v>
      </c>
      <c r="J636" s="360">
        <v>53.0064</v>
      </c>
      <c r="K636" s="361">
        <v>1.0</v>
      </c>
      <c r="L636" s="362">
        <v>0.0</v>
      </c>
      <c r="M636" s="363">
        <v>2792792.0</v>
      </c>
      <c r="N636" s="364"/>
      <c r="O636" s="364"/>
      <c r="P636" s="364"/>
      <c r="Q636" s="365">
        <f t="shared" si="3"/>
        <v>2792792</v>
      </c>
      <c r="R636" s="366">
        <v>2792792.0</v>
      </c>
      <c r="S636" s="311"/>
      <c r="T636" s="367"/>
      <c r="U636" s="367"/>
      <c r="V636" s="367"/>
      <c r="W636" s="367"/>
      <c r="X636" s="367"/>
      <c r="Y636" s="367"/>
      <c r="Z636" s="367"/>
      <c r="AA636" s="367"/>
      <c r="AB636" s="367"/>
      <c r="AC636" s="367"/>
      <c r="AD636" s="311"/>
      <c r="AE636" s="311"/>
      <c r="AF636" s="311"/>
      <c r="AG636" s="311"/>
      <c r="AH636" s="311"/>
      <c r="AI636" s="311"/>
      <c r="AJ636" s="311"/>
      <c r="AK636" s="311"/>
      <c r="AL636" s="311"/>
    </row>
    <row r="637">
      <c r="A637" s="311"/>
      <c r="B637" s="342">
        <f t="shared" si="2"/>
        <v>621</v>
      </c>
      <c r="C637" s="343" t="s">
        <v>3129</v>
      </c>
      <c r="D637" s="540" t="s">
        <v>2313</v>
      </c>
      <c r="E637" s="541" t="s">
        <v>87</v>
      </c>
      <c r="F637" s="343" t="s">
        <v>351</v>
      </c>
      <c r="G637" s="541" t="s">
        <v>2312</v>
      </c>
      <c r="H637" s="343" t="s">
        <v>1258</v>
      </c>
      <c r="I637" s="343">
        <v>31.74</v>
      </c>
      <c r="J637" s="348">
        <v>102.8376</v>
      </c>
      <c r="K637" s="349">
        <v>1.0</v>
      </c>
      <c r="L637" s="370">
        <v>0.0</v>
      </c>
      <c r="M637" s="351">
        <v>1300000.0</v>
      </c>
      <c r="N637" s="352"/>
      <c r="O637" s="352"/>
      <c r="P637" s="352"/>
      <c r="Q637" s="353">
        <f t="shared" si="3"/>
        <v>1300000</v>
      </c>
      <c r="R637" s="354">
        <v>1300000.0</v>
      </c>
      <c r="S637" s="311"/>
      <c r="T637" s="355"/>
      <c r="U637" s="355"/>
      <c r="V637" s="355"/>
      <c r="W637" s="355"/>
      <c r="X637" s="355"/>
      <c r="Y637" s="355"/>
      <c r="Z637" s="355"/>
      <c r="AA637" s="355"/>
      <c r="AB637" s="355"/>
      <c r="AC637" s="355"/>
      <c r="AD637" s="311"/>
      <c r="AE637" s="311"/>
      <c r="AF637" s="311"/>
      <c r="AG637" s="311"/>
      <c r="AH637" s="311"/>
      <c r="AI637" s="311"/>
      <c r="AJ637" s="311"/>
      <c r="AK637" s="311"/>
      <c r="AL637" s="311"/>
    </row>
    <row r="638">
      <c r="A638" s="311"/>
      <c r="B638" s="356">
        <f t="shared" si="2"/>
        <v>622</v>
      </c>
      <c r="C638" s="357" t="s">
        <v>3129</v>
      </c>
      <c r="D638" s="540" t="s">
        <v>2505</v>
      </c>
      <c r="E638" s="541" t="s">
        <v>92</v>
      </c>
      <c r="F638" s="357" t="s">
        <v>351</v>
      </c>
      <c r="G638" s="541" t="s">
        <v>2504</v>
      </c>
      <c r="H638" s="343" t="s">
        <v>461</v>
      </c>
      <c r="I638" s="343">
        <v>0.76257</v>
      </c>
      <c r="J638" s="360">
        <v>2.4707268</v>
      </c>
      <c r="K638" s="361">
        <v>1.0</v>
      </c>
      <c r="L638" s="362">
        <v>0.0</v>
      </c>
      <c r="M638" s="363">
        <v>2319819.0</v>
      </c>
      <c r="N638" s="364"/>
      <c r="O638" s="364"/>
      <c r="P638" s="364"/>
      <c r="Q638" s="365">
        <f t="shared" si="3"/>
        <v>2319819</v>
      </c>
      <c r="R638" s="366">
        <v>2319819.0</v>
      </c>
      <c r="S638" s="311"/>
      <c r="T638" s="367"/>
      <c r="U638" s="367"/>
      <c r="V638" s="367"/>
      <c r="W638" s="367"/>
      <c r="X638" s="367"/>
      <c r="Y638" s="367"/>
      <c r="Z638" s="367"/>
      <c r="AA638" s="367"/>
      <c r="AB638" s="367"/>
      <c r="AC638" s="367"/>
      <c r="AD638" s="311"/>
      <c r="AE638" s="311"/>
      <c r="AF638" s="311"/>
      <c r="AG638" s="311"/>
      <c r="AH638" s="311"/>
      <c r="AI638" s="311"/>
      <c r="AJ638" s="311"/>
      <c r="AK638" s="311"/>
      <c r="AL638" s="311"/>
    </row>
    <row r="639">
      <c r="A639" s="311"/>
      <c r="B639" s="342">
        <f t="shared" si="2"/>
        <v>623</v>
      </c>
      <c r="C639" s="343" t="s">
        <v>3129</v>
      </c>
      <c r="D639" s="540" t="s">
        <v>2510</v>
      </c>
      <c r="E639" s="541" t="s">
        <v>141</v>
      </c>
      <c r="F639" s="343" t="s">
        <v>351</v>
      </c>
      <c r="G639" s="541" t="s">
        <v>2509</v>
      </c>
      <c r="H639" s="343" t="s">
        <v>461</v>
      </c>
      <c r="I639" s="343">
        <v>0.00373</v>
      </c>
      <c r="J639" s="348">
        <v>0.012085199999999997</v>
      </c>
      <c r="K639" s="349">
        <v>1.0</v>
      </c>
      <c r="L639" s="370">
        <v>0.0</v>
      </c>
      <c r="M639" s="351">
        <v>0.0</v>
      </c>
      <c r="N639" s="537">
        <v>1469218.0</v>
      </c>
      <c r="O639" s="352"/>
      <c r="P639" s="352"/>
      <c r="Q639" s="353">
        <f t="shared" si="3"/>
        <v>1469218</v>
      </c>
      <c r="R639" s="354">
        <v>1469218.0</v>
      </c>
      <c r="S639" s="311"/>
      <c r="T639" s="355"/>
      <c r="U639" s="355"/>
      <c r="V639" s="355"/>
      <c r="W639" s="355"/>
      <c r="X639" s="355"/>
      <c r="Y639" s="355"/>
      <c r="Z639" s="355"/>
      <c r="AA639" s="355"/>
      <c r="AB639" s="355"/>
      <c r="AC639" s="355"/>
      <c r="AD639" s="311"/>
      <c r="AE639" s="311"/>
      <c r="AF639" s="311"/>
      <c r="AG639" s="311"/>
      <c r="AH639" s="311"/>
      <c r="AI639" s="311"/>
      <c r="AJ639" s="311"/>
      <c r="AK639" s="311"/>
      <c r="AL639" s="311"/>
    </row>
    <row r="640">
      <c r="A640" s="311"/>
      <c r="B640" s="356">
        <f t="shared" si="2"/>
        <v>624</v>
      </c>
      <c r="C640" s="357" t="s">
        <v>3129</v>
      </c>
      <c r="D640" s="540" t="s">
        <v>2593</v>
      </c>
      <c r="E640" s="541" t="s">
        <v>87</v>
      </c>
      <c r="F640" s="357" t="s">
        <v>351</v>
      </c>
      <c r="G640" s="541" t="s">
        <v>2592</v>
      </c>
      <c r="H640" s="343" t="s">
        <v>1258</v>
      </c>
      <c r="I640" s="343">
        <v>0.9535399999999999</v>
      </c>
      <c r="J640" s="360">
        <v>3.0894696</v>
      </c>
      <c r="K640" s="361">
        <v>1.0</v>
      </c>
      <c r="L640" s="362">
        <v>0.0</v>
      </c>
      <c r="M640" s="559">
        <v>1300000.0</v>
      </c>
      <c r="N640" s="364"/>
      <c r="O640" s="364"/>
      <c r="P640" s="364"/>
      <c r="Q640" s="365">
        <f t="shared" si="3"/>
        <v>1300000</v>
      </c>
      <c r="R640" s="366">
        <v>1300000.0</v>
      </c>
      <c r="S640" s="311"/>
      <c r="T640" s="367"/>
      <c r="U640" s="367"/>
      <c r="V640" s="367"/>
      <c r="W640" s="367"/>
      <c r="X640" s="367"/>
      <c r="Y640" s="367"/>
      <c r="Z640" s="367"/>
      <c r="AA640" s="367"/>
      <c r="AB640" s="367"/>
      <c r="AC640" s="367"/>
      <c r="AD640" s="311"/>
      <c r="AE640" s="311"/>
      <c r="AF640" s="311"/>
      <c r="AG640" s="311"/>
      <c r="AH640" s="311"/>
      <c r="AI640" s="311"/>
      <c r="AJ640" s="311"/>
      <c r="AK640" s="311"/>
      <c r="AL640" s="311"/>
    </row>
    <row r="641">
      <c r="A641" s="311"/>
      <c r="B641" s="342">
        <f t="shared" si="2"/>
        <v>625</v>
      </c>
      <c r="C641" s="343" t="s">
        <v>3129</v>
      </c>
      <c r="D641" s="540" t="s">
        <v>2597</v>
      </c>
      <c r="E641" s="541" t="s">
        <v>87</v>
      </c>
      <c r="F641" s="343" t="s">
        <v>351</v>
      </c>
      <c r="G641" s="541" t="s">
        <v>2596</v>
      </c>
      <c r="H641" s="343" t="s">
        <v>1258</v>
      </c>
      <c r="I641" s="343">
        <v>0.81054</v>
      </c>
      <c r="J641" s="348">
        <v>2.6261496</v>
      </c>
      <c r="K641" s="349">
        <v>1.0</v>
      </c>
      <c r="L641" s="370">
        <v>0.0</v>
      </c>
      <c r="M641" s="559">
        <v>1300000.0</v>
      </c>
      <c r="N641" s="352"/>
      <c r="O641" s="352"/>
      <c r="P641" s="352"/>
      <c r="Q641" s="353">
        <f t="shared" si="3"/>
        <v>1300000</v>
      </c>
      <c r="R641" s="354">
        <v>1300000.0</v>
      </c>
      <c r="S641" s="311"/>
      <c r="T641" s="355"/>
      <c r="U641" s="355"/>
      <c r="V641" s="355"/>
      <c r="W641" s="355"/>
      <c r="X641" s="355"/>
      <c r="Y641" s="355"/>
      <c r="Z641" s="355"/>
      <c r="AA641" s="355"/>
      <c r="AB641" s="355"/>
      <c r="AC641" s="355"/>
      <c r="AD641" s="311"/>
      <c r="AE641" s="311"/>
      <c r="AF641" s="311"/>
      <c r="AG641" s="311"/>
      <c r="AH641" s="311"/>
      <c r="AI641" s="311"/>
      <c r="AJ641" s="311"/>
      <c r="AK641" s="311"/>
      <c r="AL641" s="311"/>
    </row>
    <row r="642">
      <c r="A642" s="311"/>
      <c r="B642" s="356">
        <f t="shared" si="2"/>
        <v>626</v>
      </c>
      <c r="C642" s="357" t="s">
        <v>3148</v>
      </c>
      <c r="D642" s="540" t="s">
        <v>327</v>
      </c>
      <c r="E642" s="541" t="s">
        <v>164</v>
      </c>
      <c r="F642" s="357" t="s">
        <v>351</v>
      </c>
      <c r="G642" s="541" t="s">
        <v>326</v>
      </c>
      <c r="H642" s="343" t="s">
        <v>575</v>
      </c>
      <c r="I642" s="343">
        <v>86.08</v>
      </c>
      <c r="J642" s="360">
        <v>278.8992</v>
      </c>
      <c r="K642" s="361">
        <v>1.0</v>
      </c>
      <c r="L642" s="362">
        <v>0.0</v>
      </c>
      <c r="M642" s="559">
        <v>3671171.0</v>
      </c>
      <c r="N642" s="364"/>
      <c r="O642" s="364"/>
      <c r="P642" s="364"/>
      <c r="Q642" s="365">
        <f t="shared" si="3"/>
        <v>3671171</v>
      </c>
      <c r="R642" s="366">
        <v>3671171.0</v>
      </c>
      <c r="S642" s="311"/>
      <c r="T642" s="367"/>
      <c r="U642" s="367"/>
      <c r="V642" s="367"/>
      <c r="W642" s="367"/>
      <c r="X642" s="367"/>
      <c r="Y642" s="367"/>
      <c r="Z642" s="367"/>
      <c r="AA642" s="367"/>
      <c r="AB642" s="367"/>
      <c r="AC642" s="367"/>
      <c r="AD642" s="311"/>
      <c r="AE642" s="311"/>
      <c r="AF642" s="311"/>
      <c r="AG642" s="311"/>
      <c r="AH642" s="311"/>
      <c r="AI642" s="311"/>
      <c r="AJ642" s="311"/>
      <c r="AK642" s="311"/>
      <c r="AL642" s="311"/>
    </row>
    <row r="643">
      <c r="A643" s="311"/>
      <c r="B643" s="342">
        <f t="shared" si="2"/>
        <v>627</v>
      </c>
      <c r="C643" s="343" t="s">
        <v>3148</v>
      </c>
      <c r="D643" s="540" t="s">
        <v>1650</v>
      </c>
      <c r="E643" s="541" t="s">
        <v>218</v>
      </c>
      <c r="F643" s="343" t="s">
        <v>351</v>
      </c>
      <c r="G643" s="541" t="s">
        <v>1649</v>
      </c>
      <c r="H643" s="343" t="s">
        <v>480</v>
      </c>
      <c r="I643" s="343">
        <v>2.72091</v>
      </c>
      <c r="J643" s="348">
        <v>8.8157484</v>
      </c>
      <c r="K643" s="349">
        <v>1.0</v>
      </c>
      <c r="L643" s="370">
        <v>0.0</v>
      </c>
      <c r="M643" s="559">
        <v>1950000.0</v>
      </c>
      <c r="N643" s="352"/>
      <c r="O643" s="352"/>
      <c r="P643" s="352"/>
      <c r="Q643" s="353">
        <f t="shared" si="3"/>
        <v>1950000</v>
      </c>
      <c r="R643" s="354">
        <v>1950000.0</v>
      </c>
      <c r="S643" s="311"/>
      <c r="T643" s="355"/>
      <c r="U643" s="355"/>
      <c r="V643" s="355"/>
      <c r="W643" s="355"/>
      <c r="X643" s="355"/>
      <c r="Y643" s="355"/>
      <c r="Z643" s="355"/>
      <c r="AA643" s="355"/>
      <c r="AB643" s="355"/>
      <c r="AC643" s="355"/>
      <c r="AD643" s="311"/>
      <c r="AE643" s="311"/>
      <c r="AF643" s="311"/>
      <c r="AG643" s="311"/>
      <c r="AH643" s="311"/>
      <c r="AI643" s="311"/>
      <c r="AJ643" s="311"/>
      <c r="AK643" s="311"/>
      <c r="AL643" s="311"/>
    </row>
    <row r="644">
      <c r="A644" s="311"/>
      <c r="B644" s="356">
        <f t="shared" si="2"/>
        <v>628</v>
      </c>
      <c r="C644" s="357" t="s">
        <v>3148</v>
      </c>
      <c r="D644" s="540" t="s">
        <v>1654</v>
      </c>
      <c r="E644" s="541" t="s">
        <v>126</v>
      </c>
      <c r="F644" s="357" t="s">
        <v>351</v>
      </c>
      <c r="G644" s="541" t="s">
        <v>1653</v>
      </c>
      <c r="H644" s="343" t="s">
        <v>461</v>
      </c>
      <c r="I644" s="343">
        <v>7.26</v>
      </c>
      <c r="J644" s="360">
        <v>23.5224</v>
      </c>
      <c r="K644" s="361">
        <v>1.0</v>
      </c>
      <c r="L644" s="362">
        <v>0.0</v>
      </c>
      <c r="M644" s="559">
        <v>2319819.0</v>
      </c>
      <c r="N644" s="364"/>
      <c r="O644" s="364"/>
      <c r="P644" s="364"/>
      <c r="Q644" s="365">
        <f t="shared" si="3"/>
        <v>2319819</v>
      </c>
      <c r="R644" s="366">
        <v>2319819.0</v>
      </c>
      <c r="S644" s="311"/>
      <c r="T644" s="367"/>
      <c r="U644" s="367"/>
      <c r="V644" s="367"/>
      <c r="W644" s="367"/>
      <c r="X644" s="367"/>
      <c r="Y644" s="367"/>
      <c r="Z644" s="367"/>
      <c r="AA644" s="367"/>
      <c r="AB644" s="367"/>
      <c r="AC644" s="367"/>
      <c r="AD644" s="311"/>
      <c r="AE644" s="311"/>
      <c r="AF644" s="311"/>
      <c r="AG644" s="311"/>
      <c r="AH644" s="311"/>
      <c r="AI644" s="311"/>
      <c r="AJ644" s="311"/>
      <c r="AK644" s="311"/>
      <c r="AL644" s="311"/>
    </row>
    <row r="645">
      <c r="A645" s="311"/>
      <c r="B645" s="342">
        <f t="shared" si="2"/>
        <v>629</v>
      </c>
      <c r="C645" s="343" t="s">
        <v>3148</v>
      </c>
      <c r="D645" s="540" t="s">
        <v>1721</v>
      </c>
      <c r="E645" s="541" t="s">
        <v>87</v>
      </c>
      <c r="F645" s="343" t="s">
        <v>351</v>
      </c>
      <c r="G645" s="541" t="s">
        <v>1720</v>
      </c>
      <c r="H645" s="343" t="s">
        <v>1258</v>
      </c>
      <c r="I645" s="343">
        <v>28.82</v>
      </c>
      <c r="J645" s="348">
        <v>93.3768</v>
      </c>
      <c r="K645" s="349">
        <v>1.0</v>
      </c>
      <c r="L645" s="370">
        <v>0.0</v>
      </c>
      <c r="M645" s="559">
        <v>1300000.0</v>
      </c>
      <c r="N645" s="352"/>
      <c r="O645" s="352"/>
      <c r="P645" s="352"/>
      <c r="Q645" s="353">
        <f t="shared" si="3"/>
        <v>1300000</v>
      </c>
      <c r="R645" s="354">
        <v>1300000.0</v>
      </c>
      <c r="S645" s="311"/>
      <c r="T645" s="355"/>
      <c r="U645" s="355"/>
      <c r="V645" s="355"/>
      <c r="W645" s="355"/>
      <c r="X645" s="355"/>
      <c r="Y645" s="355"/>
      <c r="Z645" s="355"/>
      <c r="AA645" s="355"/>
      <c r="AB645" s="355"/>
      <c r="AC645" s="355"/>
      <c r="AD645" s="311"/>
      <c r="AE645" s="311"/>
      <c r="AF645" s="311"/>
      <c r="AG645" s="311"/>
      <c r="AH645" s="311"/>
      <c r="AI645" s="311"/>
      <c r="AJ645" s="311"/>
      <c r="AK645" s="311"/>
      <c r="AL645" s="311"/>
    </row>
    <row r="646">
      <c r="A646" s="311"/>
      <c r="B646" s="356">
        <f t="shared" si="2"/>
        <v>630</v>
      </c>
      <c r="C646" s="357" t="s">
        <v>3148</v>
      </c>
      <c r="D646" s="540" t="s">
        <v>1725</v>
      </c>
      <c r="E646" s="541" t="s">
        <v>126</v>
      </c>
      <c r="F646" s="357" t="s">
        <v>351</v>
      </c>
      <c r="G646" s="541" t="s">
        <v>1724</v>
      </c>
      <c r="H646" s="343" t="s">
        <v>461</v>
      </c>
      <c r="I646" s="343">
        <v>2.12966</v>
      </c>
      <c r="J646" s="360">
        <v>6.900098400000001</v>
      </c>
      <c r="K646" s="361">
        <v>1.0</v>
      </c>
      <c r="L646" s="362">
        <v>0.0</v>
      </c>
      <c r="M646" s="559">
        <v>2319819.0</v>
      </c>
      <c r="N646" s="364"/>
      <c r="O646" s="364"/>
      <c r="P646" s="364"/>
      <c r="Q646" s="365">
        <f t="shared" si="3"/>
        <v>2319819</v>
      </c>
      <c r="R646" s="366">
        <v>2319819.0</v>
      </c>
      <c r="S646" s="311"/>
      <c r="T646" s="367"/>
      <c r="U646" s="367"/>
      <c r="V646" s="367"/>
      <c r="W646" s="367"/>
      <c r="X646" s="367"/>
      <c r="Y646" s="367"/>
      <c r="Z646" s="367"/>
      <c r="AA646" s="367"/>
      <c r="AB646" s="367"/>
      <c r="AC646" s="367"/>
      <c r="AD646" s="311"/>
      <c r="AE646" s="311"/>
      <c r="AF646" s="311"/>
      <c r="AG646" s="311"/>
      <c r="AH646" s="311"/>
      <c r="AI646" s="311"/>
      <c r="AJ646" s="311"/>
      <c r="AK646" s="311"/>
      <c r="AL646" s="311"/>
    </row>
    <row r="647">
      <c r="A647" s="311"/>
      <c r="B647" s="342">
        <f t="shared" si="2"/>
        <v>631</v>
      </c>
      <c r="C647" s="343" t="s">
        <v>3148</v>
      </c>
      <c r="D647" s="540" t="s">
        <v>330</v>
      </c>
      <c r="E647" s="541" t="s">
        <v>218</v>
      </c>
      <c r="F647" s="343" t="s">
        <v>351</v>
      </c>
      <c r="G647" s="541" t="s">
        <v>329</v>
      </c>
      <c r="H647" s="343" t="s">
        <v>480</v>
      </c>
      <c r="I647" s="343">
        <v>0.00799</v>
      </c>
      <c r="J647" s="348">
        <v>0.025887600000000004</v>
      </c>
      <c r="K647" s="349">
        <v>1.0</v>
      </c>
      <c r="L647" s="370">
        <v>0.0</v>
      </c>
      <c r="M647" s="559">
        <v>1950000.0</v>
      </c>
      <c r="N647" s="352"/>
      <c r="O647" s="352"/>
      <c r="P647" s="352"/>
      <c r="Q647" s="353">
        <f t="shared" si="3"/>
        <v>1950000</v>
      </c>
      <c r="R647" s="354">
        <v>1950000.0</v>
      </c>
      <c r="S647" s="311"/>
      <c r="T647" s="355"/>
      <c r="U647" s="355"/>
      <c r="V647" s="355"/>
      <c r="W647" s="355"/>
      <c r="X647" s="355"/>
      <c r="Y647" s="355"/>
      <c r="Z647" s="355"/>
      <c r="AA647" s="355"/>
      <c r="AB647" s="355"/>
      <c r="AC647" s="355"/>
      <c r="AD647" s="311"/>
      <c r="AE647" s="311"/>
      <c r="AF647" s="311"/>
      <c r="AG647" s="311"/>
      <c r="AH647" s="311"/>
      <c r="AI647" s="311"/>
      <c r="AJ647" s="311"/>
      <c r="AK647" s="311"/>
      <c r="AL647" s="311"/>
    </row>
    <row r="648">
      <c r="A648" s="311"/>
      <c r="B648" s="356">
        <f t="shared" si="2"/>
        <v>632</v>
      </c>
      <c r="C648" s="357" t="s">
        <v>3148</v>
      </c>
      <c r="D648" s="540" t="s">
        <v>1379</v>
      </c>
      <c r="E648" s="541" t="s">
        <v>346</v>
      </c>
      <c r="F648" s="357" t="s">
        <v>351</v>
      </c>
      <c r="G648" s="541" t="s">
        <v>1378</v>
      </c>
      <c r="H648" s="343" t="s">
        <v>753</v>
      </c>
      <c r="I648" s="343">
        <v>29.59</v>
      </c>
      <c r="J648" s="360">
        <v>95.8716</v>
      </c>
      <c r="K648" s="361">
        <v>1.0</v>
      </c>
      <c r="L648" s="362">
        <v>0.0</v>
      </c>
      <c r="M648" s="559">
        <v>2792792.0</v>
      </c>
      <c r="N648" s="364"/>
      <c r="O648" s="364"/>
      <c r="P648" s="364"/>
      <c r="Q648" s="365">
        <f t="shared" si="3"/>
        <v>2792792</v>
      </c>
      <c r="R648" s="366">
        <v>2792792.0</v>
      </c>
      <c r="S648" s="311"/>
      <c r="T648" s="367"/>
      <c r="U648" s="367"/>
      <c r="V648" s="367"/>
      <c r="W648" s="367"/>
      <c r="X648" s="367"/>
      <c r="Y648" s="367"/>
      <c r="Z648" s="367"/>
      <c r="AA648" s="367"/>
      <c r="AB648" s="367"/>
      <c r="AC648" s="367"/>
      <c r="AD648" s="311"/>
      <c r="AE648" s="311"/>
      <c r="AF648" s="311"/>
      <c r="AG648" s="311"/>
      <c r="AH648" s="311"/>
      <c r="AI648" s="311"/>
      <c r="AJ648" s="311"/>
      <c r="AK648" s="311"/>
      <c r="AL648" s="311"/>
    </row>
    <row r="649">
      <c r="A649" s="311"/>
      <c r="B649" s="342">
        <f t="shared" si="2"/>
        <v>633</v>
      </c>
      <c r="C649" s="343" t="s">
        <v>3148</v>
      </c>
      <c r="D649" s="540" t="s">
        <v>2685</v>
      </c>
      <c r="E649" s="541" t="s">
        <v>126</v>
      </c>
      <c r="F649" s="343" t="s">
        <v>351</v>
      </c>
      <c r="G649" s="541" t="s">
        <v>2684</v>
      </c>
      <c r="H649" s="343" t="s">
        <v>461</v>
      </c>
      <c r="I649" s="343">
        <v>5.85</v>
      </c>
      <c r="J649" s="348">
        <v>18.953999999999997</v>
      </c>
      <c r="K649" s="349">
        <v>0.9962</v>
      </c>
      <c r="L649" s="370">
        <v>0.0</v>
      </c>
      <c r="M649" s="559">
        <v>2319819.0</v>
      </c>
      <c r="N649" s="352"/>
      <c r="O649" s="352"/>
      <c r="P649" s="352"/>
      <c r="Q649" s="353">
        <f t="shared" si="3"/>
        <v>2319819</v>
      </c>
      <c r="R649" s="354">
        <v>2319819.0</v>
      </c>
      <c r="S649" s="311"/>
      <c r="T649" s="355"/>
      <c r="U649" s="355"/>
      <c r="V649" s="355"/>
      <c r="W649" s="355"/>
      <c r="X649" s="355"/>
      <c r="Y649" s="355"/>
      <c r="Z649" s="355"/>
      <c r="AA649" s="355"/>
      <c r="AB649" s="355"/>
      <c r="AC649" s="355"/>
      <c r="AD649" s="311"/>
      <c r="AE649" s="311"/>
      <c r="AF649" s="311"/>
      <c r="AG649" s="311"/>
      <c r="AH649" s="311"/>
      <c r="AI649" s="311"/>
      <c r="AJ649" s="311"/>
      <c r="AK649" s="311"/>
      <c r="AL649" s="311"/>
    </row>
    <row r="650">
      <c r="A650" s="311"/>
      <c r="B650" s="356">
        <f t="shared" si="2"/>
        <v>634</v>
      </c>
      <c r="C650" s="357" t="s">
        <v>3148</v>
      </c>
      <c r="D650" s="540" t="s">
        <v>1987</v>
      </c>
      <c r="E650" s="541" t="s">
        <v>87</v>
      </c>
      <c r="F650" s="357" t="s">
        <v>351</v>
      </c>
      <c r="G650" s="541" t="s">
        <v>1986</v>
      </c>
      <c r="H650" s="343" t="s">
        <v>1258</v>
      </c>
      <c r="I650" s="343">
        <v>2.47</v>
      </c>
      <c r="J650" s="360">
        <v>8.0028</v>
      </c>
      <c r="K650" s="361">
        <v>1.0</v>
      </c>
      <c r="L650" s="362">
        <v>0.0</v>
      </c>
      <c r="M650" s="559">
        <v>1300000.0</v>
      </c>
      <c r="N650" s="364"/>
      <c r="O650" s="364"/>
      <c r="P650" s="364"/>
      <c r="Q650" s="365">
        <f t="shared" si="3"/>
        <v>1300000</v>
      </c>
      <c r="R650" s="366">
        <v>1300000.0</v>
      </c>
      <c r="S650" s="311"/>
      <c r="T650" s="367"/>
      <c r="U650" s="367"/>
      <c r="V650" s="367"/>
      <c r="W650" s="367"/>
      <c r="X650" s="367"/>
      <c r="Y650" s="367"/>
      <c r="Z650" s="367"/>
      <c r="AA650" s="367"/>
      <c r="AB650" s="367"/>
      <c r="AC650" s="367"/>
      <c r="AD650" s="311"/>
      <c r="AE650" s="311"/>
      <c r="AF650" s="311"/>
      <c r="AG650" s="311"/>
      <c r="AH650" s="311"/>
      <c r="AI650" s="311"/>
      <c r="AJ650" s="311"/>
      <c r="AK650" s="311"/>
      <c r="AL650" s="311"/>
    </row>
    <row r="651">
      <c r="A651" s="311"/>
      <c r="B651" s="342">
        <f t="shared" si="2"/>
        <v>635</v>
      </c>
      <c r="C651" s="343" t="s">
        <v>3148</v>
      </c>
      <c r="D651" s="540" t="s">
        <v>725</v>
      </c>
      <c r="E651" s="541" t="s">
        <v>141</v>
      </c>
      <c r="F651" s="343" t="s">
        <v>351</v>
      </c>
      <c r="G651" s="541" t="s">
        <v>724</v>
      </c>
      <c r="H651" s="343" t="s">
        <v>461</v>
      </c>
      <c r="I651" s="343">
        <v>47.59</v>
      </c>
      <c r="J651" s="348">
        <v>154.19160000000002</v>
      </c>
      <c r="K651" s="349">
        <v>1.0</v>
      </c>
      <c r="L651" s="370">
        <v>0.0</v>
      </c>
      <c r="M651" s="559">
        <v>2319819.0</v>
      </c>
      <c r="N651" s="352"/>
      <c r="O651" s="352"/>
      <c r="P651" s="352"/>
      <c r="Q651" s="353">
        <f t="shared" si="3"/>
        <v>2319819</v>
      </c>
      <c r="R651" s="354">
        <v>2319819.0</v>
      </c>
      <c r="S651" s="311"/>
      <c r="T651" s="355"/>
      <c r="U651" s="355"/>
      <c r="V651" s="355"/>
      <c r="W651" s="355"/>
      <c r="X651" s="355"/>
      <c r="Y651" s="355"/>
      <c r="Z651" s="355"/>
      <c r="AA651" s="355"/>
      <c r="AB651" s="355"/>
      <c r="AC651" s="355"/>
      <c r="AD651" s="311"/>
      <c r="AE651" s="311"/>
      <c r="AF651" s="311"/>
      <c r="AG651" s="311"/>
      <c r="AH651" s="311"/>
      <c r="AI651" s="311"/>
      <c r="AJ651" s="311"/>
      <c r="AK651" s="311"/>
      <c r="AL651" s="311"/>
    </row>
    <row r="652">
      <c r="A652" s="311"/>
      <c r="B652" s="356">
        <f t="shared" si="2"/>
        <v>636</v>
      </c>
      <c r="C652" s="357" t="s">
        <v>3148</v>
      </c>
      <c r="D652" s="540" t="s">
        <v>1004</v>
      </c>
      <c r="E652" s="541" t="s">
        <v>346</v>
      </c>
      <c r="F652" s="357" t="s">
        <v>351</v>
      </c>
      <c r="G652" s="541" t="s">
        <v>1003</v>
      </c>
      <c r="H652" s="343" t="s">
        <v>753</v>
      </c>
      <c r="I652" s="343">
        <v>17.72</v>
      </c>
      <c r="J652" s="360">
        <v>57.4128</v>
      </c>
      <c r="K652" s="361">
        <v>1.0</v>
      </c>
      <c r="L652" s="362">
        <v>0.0</v>
      </c>
      <c r="M652" s="559">
        <v>2792792.0</v>
      </c>
      <c r="N652" s="364"/>
      <c r="O652" s="364"/>
      <c r="P652" s="364"/>
      <c r="Q652" s="365">
        <f t="shared" si="3"/>
        <v>2792792</v>
      </c>
      <c r="R652" s="366">
        <v>2792792.0</v>
      </c>
      <c r="S652" s="311"/>
      <c r="T652" s="367"/>
      <c r="U652" s="367"/>
      <c r="V652" s="367"/>
      <c r="W652" s="367"/>
      <c r="X652" s="367"/>
      <c r="Y652" s="367"/>
      <c r="Z652" s="367"/>
      <c r="AA652" s="367"/>
      <c r="AB652" s="367"/>
      <c r="AC652" s="367"/>
      <c r="AD652" s="311"/>
      <c r="AE652" s="311"/>
      <c r="AF652" s="311"/>
      <c r="AG652" s="311"/>
      <c r="AH652" s="311"/>
      <c r="AI652" s="311"/>
      <c r="AJ652" s="311"/>
      <c r="AK652" s="311"/>
      <c r="AL652" s="311"/>
    </row>
    <row r="653">
      <c r="A653" s="311"/>
      <c r="B653" s="342">
        <f t="shared" si="2"/>
        <v>637</v>
      </c>
      <c r="C653" s="343" t="s">
        <v>3148</v>
      </c>
      <c r="D653" s="540" t="s">
        <v>2380</v>
      </c>
      <c r="E653" s="541" t="s">
        <v>92</v>
      </c>
      <c r="F653" s="343" t="s">
        <v>351</v>
      </c>
      <c r="G653" s="541" t="s">
        <v>2379</v>
      </c>
      <c r="H653" s="343" t="s">
        <v>461</v>
      </c>
      <c r="I653" s="343">
        <v>0.05357000000000001</v>
      </c>
      <c r="J653" s="348">
        <v>0.17356680000000005</v>
      </c>
      <c r="K653" s="349">
        <v>0.9983</v>
      </c>
      <c r="L653" s="370">
        <v>0.0</v>
      </c>
      <c r="M653" s="559">
        <v>2319819.0</v>
      </c>
      <c r="N653" s="352"/>
      <c r="O653" s="352"/>
      <c r="P653" s="352"/>
      <c r="Q653" s="353">
        <f t="shared" si="3"/>
        <v>2319819</v>
      </c>
      <c r="R653" s="354">
        <v>2319819.0</v>
      </c>
      <c r="S653" s="311"/>
      <c r="T653" s="355"/>
      <c r="U653" s="355"/>
      <c r="V653" s="355"/>
      <c r="W653" s="355"/>
      <c r="X653" s="355"/>
      <c r="Y653" s="355"/>
      <c r="Z653" s="355"/>
      <c r="AA653" s="355"/>
      <c r="AB653" s="355"/>
      <c r="AC653" s="355"/>
      <c r="AD653" s="311"/>
      <c r="AE653" s="311"/>
      <c r="AF653" s="311"/>
      <c r="AG653" s="311"/>
      <c r="AH653" s="311"/>
      <c r="AI653" s="311"/>
      <c r="AJ653" s="311"/>
      <c r="AK653" s="311"/>
      <c r="AL653" s="311"/>
    </row>
    <row r="654">
      <c r="A654" s="311"/>
      <c r="B654" s="356">
        <f t="shared" si="2"/>
        <v>638</v>
      </c>
      <c r="C654" s="357" t="s">
        <v>3148</v>
      </c>
      <c r="D654" s="540" t="s">
        <v>2415</v>
      </c>
      <c r="E654" s="541" t="s">
        <v>87</v>
      </c>
      <c r="F654" s="357" t="s">
        <v>351</v>
      </c>
      <c r="G654" s="541" t="s">
        <v>2414</v>
      </c>
      <c r="H654" s="343" t="s">
        <v>1258</v>
      </c>
      <c r="I654" s="343">
        <v>2.34</v>
      </c>
      <c r="J654" s="360">
        <v>7.5816</v>
      </c>
      <c r="K654" s="361">
        <v>1.0</v>
      </c>
      <c r="L654" s="362">
        <v>0.0</v>
      </c>
      <c r="M654" s="559">
        <v>1300000.0</v>
      </c>
      <c r="N654" s="364"/>
      <c r="O654" s="364"/>
      <c r="P654" s="364"/>
      <c r="Q654" s="365">
        <f t="shared" si="3"/>
        <v>1300000</v>
      </c>
      <c r="R654" s="366">
        <v>1300000.0</v>
      </c>
      <c r="S654" s="311"/>
      <c r="T654" s="367"/>
      <c r="U654" s="367"/>
      <c r="V654" s="367"/>
      <c r="W654" s="367"/>
      <c r="X654" s="367"/>
      <c r="Y654" s="367"/>
      <c r="Z654" s="367"/>
      <c r="AA654" s="367"/>
      <c r="AB654" s="367"/>
      <c r="AC654" s="367"/>
      <c r="AD654" s="311"/>
      <c r="AE654" s="311"/>
      <c r="AF654" s="311"/>
      <c r="AG654" s="311"/>
      <c r="AH654" s="311"/>
      <c r="AI654" s="311"/>
      <c r="AJ654" s="311"/>
      <c r="AK654" s="311"/>
      <c r="AL654" s="311"/>
    </row>
    <row r="655">
      <c r="A655" s="311"/>
      <c r="B655" s="342">
        <f t="shared" si="2"/>
        <v>639</v>
      </c>
      <c r="C655" s="343" t="s">
        <v>3148</v>
      </c>
      <c r="D655" s="540" t="s">
        <v>2432</v>
      </c>
      <c r="E655" s="541" t="s">
        <v>87</v>
      </c>
      <c r="F655" s="343" t="s">
        <v>351</v>
      </c>
      <c r="G655" s="541" t="s">
        <v>2431</v>
      </c>
      <c r="H655" s="343" t="s">
        <v>1258</v>
      </c>
      <c r="I655" s="343">
        <v>2.31</v>
      </c>
      <c r="J655" s="348">
        <v>7.4844</v>
      </c>
      <c r="K655" s="349">
        <v>1.0</v>
      </c>
      <c r="L655" s="370">
        <v>0.0</v>
      </c>
      <c r="M655" s="559">
        <v>1300000.0</v>
      </c>
      <c r="N655" s="352"/>
      <c r="O655" s="352"/>
      <c r="P655" s="352"/>
      <c r="Q655" s="353">
        <f t="shared" si="3"/>
        <v>1300000</v>
      </c>
      <c r="R655" s="354">
        <v>1300000.0</v>
      </c>
      <c r="S655" s="311"/>
      <c r="T655" s="355"/>
      <c r="U655" s="355"/>
      <c r="V655" s="355"/>
      <c r="W655" s="355"/>
      <c r="X655" s="355"/>
      <c r="Y655" s="355"/>
      <c r="Z655" s="355"/>
      <c r="AA655" s="355"/>
      <c r="AB655" s="355"/>
      <c r="AC655" s="355"/>
      <c r="AD655" s="311"/>
      <c r="AE655" s="311"/>
      <c r="AF655" s="311"/>
      <c r="AG655" s="311"/>
      <c r="AH655" s="311"/>
      <c r="AI655" s="311"/>
      <c r="AJ655" s="311"/>
      <c r="AK655" s="311"/>
      <c r="AL655" s="311"/>
    </row>
    <row r="656">
      <c r="A656" s="311"/>
      <c r="B656" s="356">
        <f t="shared" si="2"/>
        <v>640</v>
      </c>
      <c r="C656" s="357" t="s">
        <v>3148</v>
      </c>
      <c r="D656" s="540" t="s">
        <v>2429</v>
      </c>
      <c r="E656" s="541" t="s">
        <v>87</v>
      </c>
      <c r="F656" s="357" t="s">
        <v>351</v>
      </c>
      <c r="G656" s="541" t="s">
        <v>2428</v>
      </c>
      <c r="H656" s="343" t="s">
        <v>1258</v>
      </c>
      <c r="I656" s="343">
        <v>2.32</v>
      </c>
      <c r="J656" s="360">
        <v>7.516799999999999</v>
      </c>
      <c r="K656" s="361">
        <v>1.0</v>
      </c>
      <c r="L656" s="362">
        <v>0.0</v>
      </c>
      <c r="M656" s="559">
        <v>1300000.0</v>
      </c>
      <c r="N656" s="364"/>
      <c r="O656" s="364"/>
      <c r="P656" s="364"/>
      <c r="Q656" s="365">
        <f t="shared" si="3"/>
        <v>1300000</v>
      </c>
      <c r="R656" s="366">
        <v>1300000.0</v>
      </c>
      <c r="S656" s="311"/>
      <c r="T656" s="367"/>
      <c r="U656" s="367"/>
      <c r="V656" s="367"/>
      <c r="W656" s="367"/>
      <c r="X656" s="367"/>
      <c r="Y656" s="367"/>
      <c r="Z656" s="367"/>
      <c r="AA656" s="367"/>
      <c r="AB656" s="367"/>
      <c r="AC656" s="367"/>
      <c r="AD656" s="311"/>
      <c r="AE656" s="311"/>
      <c r="AF656" s="311"/>
      <c r="AG656" s="311"/>
      <c r="AH656" s="311"/>
      <c r="AI656" s="311"/>
      <c r="AJ656" s="311"/>
      <c r="AK656" s="311"/>
      <c r="AL656" s="311"/>
    </row>
    <row r="657">
      <c r="A657" s="311"/>
      <c r="B657" s="342">
        <f t="shared" si="2"/>
        <v>641</v>
      </c>
      <c r="C657" s="343" t="s">
        <v>3148</v>
      </c>
      <c r="D657" s="540" t="s">
        <v>2532</v>
      </c>
      <c r="E657" s="541" t="s">
        <v>87</v>
      </c>
      <c r="F657" s="343" t="s">
        <v>351</v>
      </c>
      <c r="G657" s="541" t="s">
        <v>2531</v>
      </c>
      <c r="H657" s="343" t="s">
        <v>1258</v>
      </c>
      <c r="I657" s="343">
        <v>0.97111</v>
      </c>
      <c r="J657" s="348">
        <v>3.1463964</v>
      </c>
      <c r="K657" s="349">
        <v>1.0</v>
      </c>
      <c r="L657" s="370">
        <v>0.0</v>
      </c>
      <c r="M657" s="559">
        <v>1300000.0</v>
      </c>
      <c r="N657" s="352"/>
      <c r="O657" s="352"/>
      <c r="P657" s="352"/>
      <c r="Q657" s="353">
        <f t="shared" si="3"/>
        <v>1300000</v>
      </c>
      <c r="R657" s="354">
        <v>1300000.0</v>
      </c>
      <c r="S657" s="311"/>
      <c r="T657" s="355"/>
      <c r="U657" s="355"/>
      <c r="V657" s="355"/>
      <c r="W657" s="355"/>
      <c r="X657" s="355"/>
      <c r="Y657" s="355"/>
      <c r="Z657" s="355"/>
      <c r="AA657" s="355"/>
      <c r="AB657" s="355"/>
      <c r="AC657" s="355"/>
      <c r="AD657" s="311"/>
      <c r="AE657" s="311"/>
      <c r="AF657" s="311"/>
      <c r="AG657" s="311"/>
      <c r="AH657" s="311"/>
      <c r="AI657" s="311"/>
      <c r="AJ657" s="311"/>
      <c r="AK657" s="311"/>
      <c r="AL657" s="311"/>
    </row>
    <row r="658">
      <c r="A658" s="311"/>
      <c r="B658" s="356">
        <f t="shared" si="2"/>
        <v>642</v>
      </c>
      <c r="C658" s="357" t="s">
        <v>3148</v>
      </c>
      <c r="D658" s="540" t="s">
        <v>2582</v>
      </c>
      <c r="E658" s="541" t="s">
        <v>87</v>
      </c>
      <c r="F658" s="357" t="s">
        <v>351</v>
      </c>
      <c r="G658" s="541" t="s">
        <v>2581</v>
      </c>
      <c r="H658" s="343" t="s">
        <v>1258</v>
      </c>
      <c r="I658" s="343">
        <v>1.16013</v>
      </c>
      <c r="J658" s="360">
        <v>3.7588212</v>
      </c>
      <c r="K658" s="361">
        <v>1.0</v>
      </c>
      <c r="L658" s="362">
        <v>0.0</v>
      </c>
      <c r="M658" s="559">
        <v>1300000.0</v>
      </c>
      <c r="N658" s="364"/>
      <c r="O658" s="364"/>
      <c r="P658" s="364"/>
      <c r="Q658" s="365">
        <f t="shared" si="3"/>
        <v>1300000</v>
      </c>
      <c r="R658" s="366">
        <v>1300000.0</v>
      </c>
      <c r="S658" s="311"/>
      <c r="T658" s="367"/>
      <c r="U658" s="367"/>
      <c r="V658" s="367"/>
      <c r="W658" s="367"/>
      <c r="X658" s="367"/>
      <c r="Y658" s="367"/>
      <c r="Z658" s="367"/>
      <c r="AA658" s="367"/>
      <c r="AB658" s="367"/>
      <c r="AC658" s="367"/>
      <c r="AD658" s="311"/>
      <c r="AE658" s="311"/>
      <c r="AF658" s="311"/>
      <c r="AG658" s="311"/>
      <c r="AH658" s="311"/>
      <c r="AI658" s="311"/>
      <c r="AJ658" s="311"/>
      <c r="AK658" s="311"/>
      <c r="AL658" s="311"/>
    </row>
    <row r="659">
      <c r="A659" s="311"/>
      <c r="B659" s="342">
        <f t="shared" si="2"/>
        <v>643</v>
      </c>
      <c r="C659" s="343" t="s">
        <v>3148</v>
      </c>
      <c r="D659" s="540" t="s">
        <v>2619</v>
      </c>
      <c r="E659" s="541" t="s">
        <v>87</v>
      </c>
      <c r="F659" s="343" t="s">
        <v>351</v>
      </c>
      <c r="G659" s="541" t="s">
        <v>2618</v>
      </c>
      <c r="H659" s="343" t="s">
        <v>1258</v>
      </c>
      <c r="I659" s="343">
        <v>1.00308</v>
      </c>
      <c r="J659" s="348">
        <v>3.2499792000000003</v>
      </c>
      <c r="K659" s="349">
        <v>1.0</v>
      </c>
      <c r="L659" s="370">
        <v>0.0</v>
      </c>
      <c r="M659" s="559">
        <v>1300000.0</v>
      </c>
      <c r="N659" s="352"/>
      <c r="O659" s="352"/>
      <c r="P659" s="352"/>
      <c r="Q659" s="353">
        <f t="shared" si="3"/>
        <v>1300000</v>
      </c>
      <c r="R659" s="354">
        <v>1300000.0</v>
      </c>
      <c r="S659" s="311"/>
      <c r="T659" s="355"/>
      <c r="U659" s="355"/>
      <c r="V659" s="355"/>
      <c r="W659" s="355"/>
      <c r="X659" s="355"/>
      <c r="Y659" s="355"/>
      <c r="Z659" s="355"/>
      <c r="AA659" s="355"/>
      <c r="AB659" s="355"/>
      <c r="AC659" s="355"/>
      <c r="AD659" s="311"/>
      <c r="AE659" s="311"/>
      <c r="AF659" s="311"/>
      <c r="AG659" s="311"/>
      <c r="AH659" s="311"/>
      <c r="AI659" s="311"/>
      <c r="AJ659" s="311"/>
      <c r="AK659" s="311"/>
      <c r="AL659" s="311"/>
    </row>
    <row r="660">
      <c r="A660" s="311"/>
      <c r="B660" s="356">
        <f t="shared" si="2"/>
        <v>644</v>
      </c>
      <c r="C660" s="357" t="s">
        <v>3148</v>
      </c>
      <c r="D660" s="540" t="s">
        <v>493</v>
      </c>
      <c r="E660" s="541" t="s">
        <v>415</v>
      </c>
      <c r="F660" s="357" t="s">
        <v>351</v>
      </c>
      <c r="G660" s="541" t="s">
        <v>492</v>
      </c>
      <c r="H660" s="343" t="s">
        <v>1258</v>
      </c>
      <c r="I660" s="343">
        <v>0.9799199999999999</v>
      </c>
      <c r="J660" s="360">
        <v>3.1749407999999995</v>
      </c>
      <c r="K660" s="361">
        <v>1.0</v>
      </c>
      <c r="L660" s="362">
        <v>0.0</v>
      </c>
      <c r="M660" s="559">
        <v>1300000.0</v>
      </c>
      <c r="N660" s="364"/>
      <c r="O660" s="364"/>
      <c r="P660" s="364"/>
      <c r="Q660" s="365">
        <f t="shared" si="3"/>
        <v>1300000</v>
      </c>
      <c r="R660" s="366">
        <v>1300000.0</v>
      </c>
      <c r="S660" s="311"/>
      <c r="T660" s="367"/>
      <c r="U660" s="367"/>
      <c r="V660" s="367"/>
      <c r="W660" s="367"/>
      <c r="X660" s="367"/>
      <c r="Y660" s="367"/>
      <c r="Z660" s="367"/>
      <c r="AA660" s="367"/>
      <c r="AB660" s="367"/>
      <c r="AC660" s="367"/>
      <c r="AD660" s="311"/>
      <c r="AE660" s="311"/>
      <c r="AF660" s="311"/>
      <c r="AG660" s="311"/>
      <c r="AH660" s="311"/>
      <c r="AI660" s="311"/>
      <c r="AJ660" s="311"/>
      <c r="AK660" s="311"/>
      <c r="AL660" s="311"/>
    </row>
    <row r="661">
      <c r="A661" s="311"/>
      <c r="B661" s="342">
        <f t="shared" si="2"/>
        <v>645</v>
      </c>
      <c r="C661" s="343" t="s">
        <v>3148</v>
      </c>
      <c r="D661" s="540" t="s">
        <v>496</v>
      </c>
      <c r="E661" s="541" t="s">
        <v>87</v>
      </c>
      <c r="F661" s="343" t="s">
        <v>351</v>
      </c>
      <c r="G661" s="541" t="s">
        <v>495</v>
      </c>
      <c r="H661" s="343" t="s">
        <v>1258</v>
      </c>
      <c r="I661" s="343">
        <v>0.86002</v>
      </c>
      <c r="J661" s="348">
        <v>2.7864647999999996</v>
      </c>
      <c r="K661" s="349">
        <v>1.0</v>
      </c>
      <c r="L661" s="370">
        <v>0.0</v>
      </c>
      <c r="M661" s="559">
        <v>1300000.0</v>
      </c>
      <c r="N661" s="352"/>
      <c r="O661" s="352"/>
      <c r="P661" s="352"/>
      <c r="Q661" s="353">
        <f t="shared" si="3"/>
        <v>1300000</v>
      </c>
      <c r="R661" s="354">
        <v>1300000.0</v>
      </c>
      <c r="S661" s="311"/>
      <c r="T661" s="355"/>
      <c r="U661" s="355"/>
      <c r="V661" s="355"/>
      <c r="W661" s="355"/>
      <c r="X661" s="355"/>
      <c r="Y661" s="355"/>
      <c r="Z661" s="355"/>
      <c r="AA661" s="355"/>
      <c r="AB661" s="355"/>
      <c r="AC661" s="355"/>
      <c r="AD661" s="311"/>
      <c r="AE661" s="311"/>
      <c r="AF661" s="311"/>
      <c r="AG661" s="311"/>
      <c r="AH661" s="311"/>
      <c r="AI661" s="311"/>
      <c r="AJ661" s="311"/>
      <c r="AK661" s="311"/>
      <c r="AL661" s="311"/>
    </row>
    <row r="662">
      <c r="A662" s="311"/>
      <c r="B662" s="356">
        <f t="shared" si="2"/>
        <v>646</v>
      </c>
      <c r="C662" s="357" t="s">
        <v>3168</v>
      </c>
      <c r="D662" s="540" t="s">
        <v>845</v>
      </c>
      <c r="E662" s="541" t="s">
        <v>164</v>
      </c>
      <c r="F662" s="357" t="s">
        <v>351</v>
      </c>
      <c r="G662" s="541" t="s">
        <v>844</v>
      </c>
      <c r="H662" s="343" t="s">
        <v>575</v>
      </c>
      <c r="I662" s="343">
        <v>0.26305</v>
      </c>
      <c r="J662" s="360">
        <v>0.852282</v>
      </c>
      <c r="K662" s="361">
        <v>1.0</v>
      </c>
      <c r="L662" s="362">
        <v>0.0</v>
      </c>
      <c r="M662" s="559">
        <v>3671171.0</v>
      </c>
      <c r="N662" s="364"/>
      <c r="O662" s="364"/>
      <c r="P662" s="364"/>
      <c r="Q662" s="365">
        <f t="shared" si="3"/>
        <v>3671171</v>
      </c>
      <c r="R662" s="366">
        <v>3671171.0</v>
      </c>
      <c r="S662" s="311"/>
      <c r="T662" s="367"/>
      <c r="U662" s="367"/>
      <c r="V662" s="367"/>
      <c r="W662" s="367"/>
      <c r="X662" s="367"/>
      <c r="Y662" s="367"/>
      <c r="Z662" s="367"/>
      <c r="AA662" s="367"/>
      <c r="AB662" s="367"/>
      <c r="AC662" s="367"/>
      <c r="AD662" s="311"/>
      <c r="AE662" s="311"/>
      <c r="AF662" s="311"/>
      <c r="AG662" s="311"/>
      <c r="AH662" s="311"/>
      <c r="AI662" s="311"/>
      <c r="AJ662" s="311"/>
      <c r="AK662" s="311"/>
      <c r="AL662" s="311"/>
    </row>
    <row r="663">
      <c r="A663" s="311"/>
      <c r="B663" s="342">
        <f t="shared" si="2"/>
        <v>647</v>
      </c>
      <c r="C663" s="343" t="s">
        <v>3168</v>
      </c>
      <c r="D663" s="540" t="s">
        <v>1088</v>
      </c>
      <c r="E663" s="541" t="s">
        <v>346</v>
      </c>
      <c r="F663" s="343" t="s">
        <v>351</v>
      </c>
      <c r="G663" s="541" t="s">
        <v>1087</v>
      </c>
      <c r="H663" s="343" t="s">
        <v>753</v>
      </c>
      <c r="I663" s="343">
        <v>21.24</v>
      </c>
      <c r="J663" s="348">
        <v>68.8176</v>
      </c>
      <c r="K663" s="349">
        <v>1.0</v>
      </c>
      <c r="L663" s="370">
        <v>0.0</v>
      </c>
      <c r="M663" s="559">
        <v>2792792.0</v>
      </c>
      <c r="N663" s="352"/>
      <c r="O663" s="352"/>
      <c r="P663" s="352"/>
      <c r="Q663" s="353">
        <f t="shared" si="3"/>
        <v>2792792</v>
      </c>
      <c r="R663" s="354">
        <v>2792792.0</v>
      </c>
      <c r="S663" s="311"/>
      <c r="T663" s="355"/>
      <c r="U663" s="355"/>
      <c r="V663" s="355"/>
      <c r="W663" s="355"/>
      <c r="X663" s="355"/>
      <c r="Y663" s="355"/>
      <c r="Z663" s="355"/>
      <c r="AA663" s="355"/>
      <c r="AB663" s="355"/>
      <c r="AC663" s="355"/>
      <c r="AD663" s="311"/>
      <c r="AE663" s="311"/>
      <c r="AF663" s="311"/>
      <c r="AG663" s="311"/>
      <c r="AH663" s="311"/>
      <c r="AI663" s="311"/>
      <c r="AJ663" s="311"/>
      <c r="AK663" s="311"/>
      <c r="AL663" s="311"/>
    </row>
    <row r="664">
      <c r="A664" s="311"/>
      <c r="B664" s="356">
        <f t="shared" si="2"/>
        <v>648</v>
      </c>
      <c r="C664" s="357" t="s">
        <v>3168</v>
      </c>
      <c r="D664" s="540" t="s">
        <v>1241</v>
      </c>
      <c r="E664" s="541" t="s">
        <v>346</v>
      </c>
      <c r="F664" s="357" t="s">
        <v>351</v>
      </c>
      <c r="G664" s="541" t="s">
        <v>1240</v>
      </c>
      <c r="H664" s="343" t="s">
        <v>753</v>
      </c>
      <c r="I664" s="343">
        <v>15.98</v>
      </c>
      <c r="J664" s="360">
        <v>51.7752</v>
      </c>
      <c r="K664" s="361">
        <v>1.0</v>
      </c>
      <c r="L664" s="362">
        <v>0.0</v>
      </c>
      <c r="M664" s="559">
        <v>2792792.0</v>
      </c>
      <c r="N664" s="364"/>
      <c r="O664" s="364"/>
      <c r="P664" s="364"/>
      <c r="Q664" s="365">
        <f t="shared" si="3"/>
        <v>2792792</v>
      </c>
      <c r="R664" s="366">
        <v>2792792.0</v>
      </c>
      <c r="S664" s="311"/>
      <c r="T664" s="367"/>
      <c r="U664" s="367"/>
      <c r="V664" s="367"/>
      <c r="W664" s="367"/>
      <c r="X664" s="367"/>
      <c r="Y664" s="367"/>
      <c r="Z664" s="367"/>
      <c r="AA664" s="367"/>
      <c r="AB664" s="367"/>
      <c r="AC664" s="367"/>
      <c r="AD664" s="311"/>
      <c r="AE664" s="311"/>
      <c r="AF664" s="311"/>
      <c r="AG664" s="311"/>
      <c r="AH664" s="311"/>
      <c r="AI664" s="311"/>
      <c r="AJ664" s="311"/>
      <c r="AK664" s="311"/>
      <c r="AL664" s="311"/>
    </row>
    <row r="665">
      <c r="A665" s="311"/>
      <c r="B665" s="342">
        <f t="shared" si="2"/>
        <v>649</v>
      </c>
      <c r="C665" s="343" t="s">
        <v>3168</v>
      </c>
      <c r="D665" s="540" t="s">
        <v>772</v>
      </c>
      <c r="E665" s="541" t="s">
        <v>116</v>
      </c>
      <c r="F665" s="343" t="s">
        <v>351</v>
      </c>
      <c r="G665" s="541" t="s">
        <v>771</v>
      </c>
      <c r="H665" s="343" t="s">
        <v>461</v>
      </c>
      <c r="I665" s="343">
        <v>3.86</v>
      </c>
      <c r="J665" s="348">
        <v>12.5064</v>
      </c>
      <c r="K665" s="349">
        <v>0.9998</v>
      </c>
      <c r="L665" s="370">
        <v>0.0</v>
      </c>
      <c r="M665" s="559">
        <v>2319819.0</v>
      </c>
      <c r="N665" s="352"/>
      <c r="O665" s="352"/>
      <c r="P665" s="352"/>
      <c r="Q665" s="353">
        <f t="shared" si="3"/>
        <v>2319819</v>
      </c>
      <c r="R665" s="354">
        <v>2319819.0</v>
      </c>
      <c r="S665" s="311"/>
      <c r="T665" s="355"/>
      <c r="U665" s="355"/>
      <c r="V665" s="355"/>
      <c r="W665" s="355"/>
      <c r="X665" s="355"/>
      <c r="Y665" s="355"/>
      <c r="Z665" s="355"/>
      <c r="AA665" s="355"/>
      <c r="AB665" s="355"/>
      <c r="AC665" s="355"/>
      <c r="AD665" s="311"/>
      <c r="AE665" s="311"/>
      <c r="AF665" s="311"/>
      <c r="AG665" s="311"/>
      <c r="AH665" s="311"/>
      <c r="AI665" s="311"/>
      <c r="AJ665" s="311"/>
      <c r="AK665" s="311"/>
      <c r="AL665" s="311"/>
    </row>
    <row r="666">
      <c r="A666" s="311"/>
      <c r="B666" s="356">
        <f t="shared" si="2"/>
        <v>650</v>
      </c>
      <c r="C666" s="357" t="s">
        <v>3168</v>
      </c>
      <c r="D666" s="540" t="s">
        <v>1237</v>
      </c>
      <c r="E666" s="541" t="s">
        <v>346</v>
      </c>
      <c r="F666" s="357" t="s">
        <v>351</v>
      </c>
      <c r="G666" s="541" t="s">
        <v>1236</v>
      </c>
      <c r="H666" s="343" t="s">
        <v>753</v>
      </c>
      <c r="I666" s="343">
        <v>13.33</v>
      </c>
      <c r="J666" s="360">
        <v>43.1892</v>
      </c>
      <c r="K666" s="361">
        <v>1.0</v>
      </c>
      <c r="L666" s="362">
        <v>0.0</v>
      </c>
      <c r="M666" s="559">
        <v>2792792.0</v>
      </c>
      <c r="N666" s="364"/>
      <c r="O666" s="364"/>
      <c r="P666" s="364"/>
      <c r="Q666" s="365">
        <f t="shared" si="3"/>
        <v>2792792</v>
      </c>
      <c r="R666" s="366">
        <v>2792792.0</v>
      </c>
      <c r="S666" s="311"/>
      <c r="T666" s="367"/>
      <c r="U666" s="367"/>
      <c r="V666" s="367"/>
      <c r="W666" s="367"/>
      <c r="X666" s="367"/>
      <c r="Y666" s="367"/>
      <c r="Z666" s="367"/>
      <c r="AA666" s="367"/>
      <c r="AB666" s="367"/>
      <c r="AC666" s="367"/>
      <c r="AD666" s="311"/>
      <c r="AE666" s="311"/>
      <c r="AF666" s="311"/>
      <c r="AG666" s="311"/>
      <c r="AH666" s="311"/>
      <c r="AI666" s="311"/>
      <c r="AJ666" s="311"/>
      <c r="AK666" s="311"/>
      <c r="AL666" s="311"/>
    </row>
    <row r="667">
      <c r="A667" s="311"/>
      <c r="B667" s="342">
        <f t="shared" si="2"/>
        <v>651</v>
      </c>
      <c r="C667" s="343" t="s">
        <v>3168</v>
      </c>
      <c r="D667" s="540" t="s">
        <v>324</v>
      </c>
      <c r="E667" s="541" t="s">
        <v>218</v>
      </c>
      <c r="F667" s="343" t="s">
        <v>351</v>
      </c>
      <c r="G667" s="541" t="s">
        <v>323</v>
      </c>
      <c r="H667" s="343" t="s">
        <v>480</v>
      </c>
      <c r="I667" s="343">
        <v>0.1089</v>
      </c>
      <c r="J667" s="348">
        <v>0.352836</v>
      </c>
      <c r="K667" s="349">
        <v>0.9999</v>
      </c>
      <c r="L667" s="370">
        <v>0.0</v>
      </c>
      <c r="M667" s="559">
        <v>1950000.0</v>
      </c>
      <c r="N667" s="352"/>
      <c r="O667" s="352"/>
      <c r="P667" s="352"/>
      <c r="Q667" s="353">
        <f t="shared" si="3"/>
        <v>1950000</v>
      </c>
      <c r="R667" s="354">
        <v>1950000.0</v>
      </c>
      <c r="S667" s="311"/>
      <c r="T667" s="355"/>
      <c r="U667" s="355"/>
      <c r="V667" s="355"/>
      <c r="W667" s="355"/>
      <c r="X667" s="355"/>
      <c r="Y667" s="355"/>
      <c r="Z667" s="355"/>
      <c r="AA667" s="355"/>
      <c r="AB667" s="355"/>
      <c r="AC667" s="355"/>
      <c r="AD667" s="311"/>
      <c r="AE667" s="311"/>
      <c r="AF667" s="311"/>
      <c r="AG667" s="311"/>
      <c r="AH667" s="311"/>
      <c r="AI667" s="311"/>
      <c r="AJ667" s="311"/>
      <c r="AK667" s="311"/>
      <c r="AL667" s="311"/>
    </row>
    <row r="668">
      <c r="A668" s="311"/>
      <c r="B668" s="356">
        <f t="shared" si="2"/>
        <v>652</v>
      </c>
      <c r="C668" s="357" t="s">
        <v>3168</v>
      </c>
      <c r="D668" s="540" t="s">
        <v>1778</v>
      </c>
      <c r="E668" s="541" t="s">
        <v>87</v>
      </c>
      <c r="F668" s="357" t="s">
        <v>351</v>
      </c>
      <c r="G668" s="541" t="s">
        <v>1777</v>
      </c>
      <c r="H668" s="343" t="s">
        <v>1258</v>
      </c>
      <c r="I668" s="343">
        <v>1.50205</v>
      </c>
      <c r="J668" s="360">
        <v>4.866642</v>
      </c>
      <c r="K668" s="361">
        <v>1.0</v>
      </c>
      <c r="L668" s="362">
        <v>0.0</v>
      </c>
      <c r="M668" s="559">
        <v>1300000.0</v>
      </c>
      <c r="N668" s="364"/>
      <c r="O668" s="364"/>
      <c r="P668" s="364"/>
      <c r="Q668" s="365">
        <f t="shared" si="3"/>
        <v>1300000</v>
      </c>
      <c r="R668" s="366">
        <v>1300000.0</v>
      </c>
      <c r="S668" s="311"/>
      <c r="T668" s="367"/>
      <c r="U668" s="367"/>
      <c r="V668" s="367"/>
      <c r="W668" s="367"/>
      <c r="X668" s="367"/>
      <c r="Y668" s="367"/>
      <c r="Z668" s="367"/>
      <c r="AA668" s="367"/>
      <c r="AB668" s="367"/>
      <c r="AC668" s="367"/>
      <c r="AD668" s="311"/>
      <c r="AE668" s="311"/>
      <c r="AF668" s="311"/>
      <c r="AG668" s="311"/>
      <c r="AH668" s="311"/>
      <c r="AI668" s="311"/>
      <c r="AJ668" s="311"/>
      <c r="AK668" s="311"/>
      <c r="AL668" s="311"/>
    </row>
    <row r="669">
      <c r="A669" s="311"/>
      <c r="B669" s="342">
        <f t="shared" si="2"/>
        <v>653</v>
      </c>
      <c r="C669" s="343" t="s">
        <v>3168</v>
      </c>
      <c r="D669" s="540" t="s">
        <v>2009</v>
      </c>
      <c r="E669" s="541" t="s">
        <v>87</v>
      </c>
      <c r="F669" s="343" t="s">
        <v>351</v>
      </c>
      <c r="G669" s="541" t="s">
        <v>2008</v>
      </c>
      <c r="H669" s="343" t="s">
        <v>1258</v>
      </c>
      <c r="I669" s="343">
        <v>0.88273</v>
      </c>
      <c r="J669" s="348">
        <v>2.8600452</v>
      </c>
      <c r="K669" s="349">
        <v>1.0</v>
      </c>
      <c r="L669" s="370">
        <v>0.0</v>
      </c>
      <c r="M669" s="559">
        <v>1300000.0</v>
      </c>
      <c r="N669" s="352"/>
      <c r="O669" s="352"/>
      <c r="P669" s="352"/>
      <c r="Q669" s="353">
        <f t="shared" si="3"/>
        <v>1300000</v>
      </c>
      <c r="R669" s="354">
        <v>1300000.0</v>
      </c>
      <c r="S669" s="311"/>
      <c r="T669" s="355"/>
      <c r="U669" s="355"/>
      <c r="V669" s="355"/>
      <c r="W669" s="355"/>
      <c r="X669" s="355"/>
      <c r="Y669" s="355"/>
      <c r="Z669" s="355"/>
      <c r="AA669" s="355"/>
      <c r="AB669" s="355"/>
      <c r="AC669" s="355"/>
      <c r="AD669" s="311"/>
      <c r="AE669" s="311"/>
      <c r="AF669" s="311"/>
      <c r="AG669" s="311"/>
      <c r="AH669" s="311"/>
      <c r="AI669" s="311"/>
      <c r="AJ669" s="311"/>
      <c r="AK669" s="311"/>
      <c r="AL669" s="311"/>
    </row>
    <row r="670">
      <c r="A670" s="311"/>
      <c r="B670" s="356">
        <f t="shared" si="2"/>
        <v>654</v>
      </c>
      <c r="C670" s="357" t="s">
        <v>3168</v>
      </c>
      <c r="D670" s="540" t="s">
        <v>1923</v>
      </c>
      <c r="E670" s="541" t="s">
        <v>87</v>
      </c>
      <c r="F670" s="357" t="s">
        <v>351</v>
      </c>
      <c r="G670" s="541" t="s">
        <v>1922</v>
      </c>
      <c r="H670" s="343" t="s">
        <v>1258</v>
      </c>
      <c r="I670" s="343">
        <v>0.9850700000000001</v>
      </c>
      <c r="J670" s="360">
        <v>3.1916268000000003</v>
      </c>
      <c r="K670" s="361">
        <v>1.0</v>
      </c>
      <c r="L670" s="362">
        <v>0.0</v>
      </c>
      <c r="M670" s="559">
        <v>1300000.0</v>
      </c>
      <c r="N670" s="364"/>
      <c r="O670" s="364"/>
      <c r="P670" s="364"/>
      <c r="Q670" s="365">
        <f t="shared" si="3"/>
        <v>1300000</v>
      </c>
      <c r="R670" s="366">
        <v>1300000.0</v>
      </c>
      <c r="S670" s="311"/>
      <c r="T670" s="367"/>
      <c r="U670" s="367"/>
      <c r="V670" s="367"/>
      <c r="W670" s="367"/>
      <c r="X670" s="367"/>
      <c r="Y670" s="367"/>
      <c r="Z670" s="367"/>
      <c r="AA670" s="367"/>
      <c r="AB670" s="367"/>
      <c r="AC670" s="367"/>
      <c r="AD670" s="311"/>
      <c r="AE670" s="311"/>
      <c r="AF670" s="311"/>
      <c r="AG670" s="311"/>
      <c r="AH670" s="311"/>
      <c r="AI670" s="311"/>
      <c r="AJ670" s="311"/>
      <c r="AK670" s="311"/>
      <c r="AL670" s="311"/>
    </row>
    <row r="671">
      <c r="A671" s="311"/>
      <c r="B671" s="342">
        <f t="shared" si="2"/>
        <v>655</v>
      </c>
      <c r="C671" s="343" t="s">
        <v>3168</v>
      </c>
      <c r="D671" s="540" t="s">
        <v>2186</v>
      </c>
      <c r="E671" s="541" t="s">
        <v>126</v>
      </c>
      <c r="F671" s="343" t="s">
        <v>351</v>
      </c>
      <c r="G671" s="541" t="s">
        <v>2185</v>
      </c>
      <c r="H671" s="343" t="s">
        <v>461</v>
      </c>
      <c r="I671" s="343">
        <v>3.42</v>
      </c>
      <c r="J671" s="348">
        <v>11.0808</v>
      </c>
      <c r="K671" s="349">
        <v>1.0</v>
      </c>
      <c r="L671" s="370">
        <v>0.0</v>
      </c>
      <c r="M671" s="559">
        <v>2319819.0</v>
      </c>
      <c r="N671" s="352"/>
      <c r="O671" s="352"/>
      <c r="P671" s="352"/>
      <c r="Q671" s="353">
        <f t="shared" si="3"/>
        <v>2319819</v>
      </c>
      <c r="R671" s="354">
        <v>2319819.0</v>
      </c>
      <c r="S671" s="311"/>
      <c r="T671" s="355"/>
      <c r="U671" s="355"/>
      <c r="V671" s="355"/>
      <c r="W671" s="355"/>
      <c r="X671" s="355"/>
      <c r="Y671" s="355"/>
      <c r="Z671" s="355"/>
      <c r="AA671" s="355"/>
      <c r="AB671" s="355"/>
      <c r="AC671" s="355"/>
      <c r="AD671" s="311"/>
      <c r="AE671" s="311"/>
      <c r="AF671" s="311"/>
      <c r="AG671" s="311"/>
      <c r="AH671" s="311"/>
      <c r="AI671" s="311"/>
      <c r="AJ671" s="311"/>
      <c r="AK671" s="311"/>
      <c r="AL671" s="311"/>
    </row>
    <row r="672">
      <c r="A672" s="311"/>
      <c r="B672" s="356">
        <f t="shared" si="2"/>
        <v>656</v>
      </c>
      <c r="C672" s="357" t="s">
        <v>3168</v>
      </c>
      <c r="D672" s="540" t="s">
        <v>1595</v>
      </c>
      <c r="E672" s="541" t="s">
        <v>126</v>
      </c>
      <c r="F672" s="357" t="s">
        <v>351</v>
      </c>
      <c r="G672" s="541" t="s">
        <v>1594</v>
      </c>
      <c r="H672" s="343" t="s">
        <v>461</v>
      </c>
      <c r="I672" s="343">
        <v>5.53</v>
      </c>
      <c r="J672" s="360">
        <v>17.9172</v>
      </c>
      <c r="K672" s="361">
        <v>1.0</v>
      </c>
      <c r="L672" s="362">
        <v>0.0</v>
      </c>
      <c r="M672" s="559">
        <v>2319819.0</v>
      </c>
      <c r="N672" s="364"/>
      <c r="O672" s="364"/>
      <c r="P672" s="364"/>
      <c r="Q672" s="365">
        <f t="shared" si="3"/>
        <v>2319819</v>
      </c>
      <c r="R672" s="366">
        <v>2319819.0</v>
      </c>
      <c r="S672" s="311"/>
      <c r="T672" s="367"/>
      <c r="U672" s="367"/>
      <c r="V672" s="367"/>
      <c r="W672" s="367"/>
      <c r="X672" s="367"/>
      <c r="Y672" s="367"/>
      <c r="Z672" s="367"/>
      <c r="AA672" s="367"/>
      <c r="AB672" s="367"/>
      <c r="AC672" s="367"/>
      <c r="AD672" s="311"/>
      <c r="AE672" s="311"/>
      <c r="AF672" s="311"/>
      <c r="AG672" s="311"/>
      <c r="AH672" s="311"/>
      <c r="AI672" s="311"/>
      <c r="AJ672" s="311"/>
      <c r="AK672" s="311"/>
      <c r="AL672" s="311"/>
    </row>
    <row r="673">
      <c r="A673" s="311"/>
      <c r="B673" s="342">
        <f t="shared" si="2"/>
        <v>657</v>
      </c>
      <c r="C673" s="343" t="s">
        <v>3168</v>
      </c>
      <c r="D673" s="540" t="s">
        <v>1634</v>
      </c>
      <c r="E673" s="541" t="s">
        <v>106</v>
      </c>
      <c r="F673" s="343" t="s">
        <v>351</v>
      </c>
      <c r="G673" s="541" t="s">
        <v>1633</v>
      </c>
      <c r="H673" s="343" t="s">
        <v>461</v>
      </c>
      <c r="I673" s="343">
        <v>13.02</v>
      </c>
      <c r="J673" s="348">
        <v>42.1848</v>
      </c>
      <c r="K673" s="349">
        <v>1.0</v>
      </c>
      <c r="L673" s="370">
        <v>0.0</v>
      </c>
      <c r="M673" s="559">
        <v>2319819.0</v>
      </c>
      <c r="N673" s="352"/>
      <c r="O673" s="352"/>
      <c r="P673" s="352"/>
      <c r="Q673" s="353">
        <f t="shared" si="3"/>
        <v>2319819</v>
      </c>
      <c r="R673" s="354">
        <v>2319819.0</v>
      </c>
      <c r="S673" s="311"/>
      <c r="T673" s="355"/>
      <c r="U673" s="355"/>
      <c r="V673" s="355"/>
      <c r="W673" s="355"/>
      <c r="X673" s="355"/>
      <c r="Y673" s="355"/>
      <c r="Z673" s="355"/>
      <c r="AA673" s="355"/>
      <c r="AB673" s="355"/>
      <c r="AC673" s="355"/>
      <c r="AD673" s="311"/>
      <c r="AE673" s="311"/>
      <c r="AF673" s="311"/>
      <c r="AG673" s="311"/>
      <c r="AH673" s="311"/>
      <c r="AI673" s="311"/>
      <c r="AJ673" s="311"/>
      <c r="AK673" s="311"/>
      <c r="AL673" s="311"/>
    </row>
    <row r="674">
      <c r="A674" s="311"/>
      <c r="B674" s="356">
        <f t="shared" si="2"/>
        <v>658</v>
      </c>
      <c r="C674" s="357" t="s">
        <v>3168</v>
      </c>
      <c r="D674" s="540" t="s">
        <v>577</v>
      </c>
      <c r="E674" s="541" t="s">
        <v>141</v>
      </c>
      <c r="F674" s="357" t="s">
        <v>351</v>
      </c>
      <c r="G674" s="541" t="s">
        <v>576</v>
      </c>
      <c r="H674" s="343" t="s">
        <v>461</v>
      </c>
      <c r="I674" s="343">
        <v>3.6</v>
      </c>
      <c r="J674" s="360">
        <v>11.664</v>
      </c>
      <c r="K674" s="361">
        <v>1.0</v>
      </c>
      <c r="L674" s="362">
        <v>0.0</v>
      </c>
      <c r="M674" s="559">
        <v>2319819.0</v>
      </c>
      <c r="N674" s="364"/>
      <c r="O674" s="364"/>
      <c r="P674" s="364"/>
      <c r="Q674" s="365">
        <f t="shared" si="3"/>
        <v>2319819</v>
      </c>
      <c r="R674" s="366">
        <v>2319819.0</v>
      </c>
      <c r="S674" s="311"/>
      <c r="T674" s="367"/>
      <c r="U674" s="367"/>
      <c r="V674" s="367"/>
      <c r="W674" s="367"/>
      <c r="X674" s="367"/>
      <c r="Y674" s="367"/>
      <c r="Z674" s="367"/>
      <c r="AA674" s="367"/>
      <c r="AB674" s="367"/>
      <c r="AC674" s="367"/>
      <c r="AD674" s="311"/>
      <c r="AE674" s="311"/>
      <c r="AF674" s="311"/>
      <c r="AG674" s="311"/>
      <c r="AH674" s="311"/>
      <c r="AI674" s="311"/>
      <c r="AJ674" s="311"/>
      <c r="AK674" s="311"/>
      <c r="AL674" s="311"/>
    </row>
    <row r="675">
      <c r="A675" s="311"/>
      <c r="B675" s="342">
        <f t="shared" si="2"/>
        <v>659</v>
      </c>
      <c r="C675" s="343" t="s">
        <v>3168</v>
      </c>
      <c r="D675" s="540" t="s">
        <v>2163</v>
      </c>
      <c r="E675" s="541" t="s">
        <v>87</v>
      </c>
      <c r="F675" s="343" t="s">
        <v>351</v>
      </c>
      <c r="G675" s="541" t="s">
        <v>2162</v>
      </c>
      <c r="H675" s="343" t="s">
        <v>1258</v>
      </c>
      <c r="I675" s="343">
        <v>1.20039</v>
      </c>
      <c r="J675" s="348">
        <v>3.8892636000000005</v>
      </c>
      <c r="K675" s="349">
        <v>1.0</v>
      </c>
      <c r="L675" s="370">
        <v>0.0</v>
      </c>
      <c r="M675" s="559">
        <v>1300000.0</v>
      </c>
      <c r="N675" s="352"/>
      <c r="O675" s="352"/>
      <c r="P675" s="352"/>
      <c r="Q675" s="353">
        <f t="shared" si="3"/>
        <v>1300000</v>
      </c>
      <c r="R675" s="354">
        <v>1300000.0</v>
      </c>
      <c r="S675" s="311"/>
      <c r="T675" s="355"/>
      <c r="U675" s="355"/>
      <c r="V675" s="355"/>
      <c r="W675" s="355"/>
      <c r="X675" s="355"/>
      <c r="Y675" s="355"/>
      <c r="Z675" s="355"/>
      <c r="AA675" s="355"/>
      <c r="AB675" s="355"/>
      <c r="AC675" s="355"/>
      <c r="AD675" s="311"/>
      <c r="AE675" s="311"/>
      <c r="AF675" s="311"/>
      <c r="AG675" s="311"/>
      <c r="AH675" s="311"/>
      <c r="AI675" s="311"/>
      <c r="AJ675" s="311"/>
      <c r="AK675" s="311"/>
      <c r="AL675" s="311"/>
    </row>
    <row r="676">
      <c r="A676" s="311"/>
      <c r="B676" s="356">
        <f t="shared" si="2"/>
        <v>660</v>
      </c>
      <c r="C676" s="357" t="s">
        <v>3168</v>
      </c>
      <c r="D676" s="540" t="s">
        <v>2418</v>
      </c>
      <c r="E676" s="541" t="s">
        <v>87</v>
      </c>
      <c r="F676" s="357" t="s">
        <v>351</v>
      </c>
      <c r="G676" s="541" t="s">
        <v>2417</v>
      </c>
      <c r="H676" s="343" t="s">
        <v>1258</v>
      </c>
      <c r="I676" s="343">
        <v>1.49222</v>
      </c>
      <c r="J676" s="360">
        <v>4.834792800000001</v>
      </c>
      <c r="K676" s="361">
        <v>1.0</v>
      </c>
      <c r="L676" s="362">
        <v>0.0</v>
      </c>
      <c r="M676" s="559">
        <v>1300000.0</v>
      </c>
      <c r="N676" s="364"/>
      <c r="O676" s="364"/>
      <c r="P676" s="364"/>
      <c r="Q676" s="365">
        <f t="shared" si="3"/>
        <v>1300000</v>
      </c>
      <c r="R676" s="366">
        <v>1300000.0</v>
      </c>
      <c r="S676" s="311"/>
      <c r="T676" s="367"/>
      <c r="U676" s="367"/>
      <c r="V676" s="367"/>
      <c r="W676" s="367"/>
      <c r="X676" s="367"/>
      <c r="Y676" s="367"/>
      <c r="Z676" s="367"/>
      <c r="AA676" s="367"/>
      <c r="AB676" s="367"/>
      <c r="AC676" s="367"/>
      <c r="AD676" s="311"/>
      <c r="AE676" s="311"/>
      <c r="AF676" s="311"/>
      <c r="AG676" s="311"/>
      <c r="AH676" s="311"/>
      <c r="AI676" s="311"/>
      <c r="AJ676" s="311"/>
      <c r="AK676" s="311"/>
      <c r="AL676" s="311"/>
    </row>
    <row r="677">
      <c r="A677" s="311"/>
      <c r="B677" s="342">
        <f t="shared" si="2"/>
        <v>661</v>
      </c>
      <c r="C677" s="343" t="s">
        <v>3168</v>
      </c>
      <c r="D677" s="540" t="s">
        <v>432</v>
      </c>
      <c r="E677" s="541" t="s">
        <v>87</v>
      </c>
      <c r="F677" s="343" t="s">
        <v>351</v>
      </c>
      <c r="G677" s="541" t="s">
        <v>431</v>
      </c>
      <c r="H677" s="343" t="s">
        <v>1258</v>
      </c>
      <c r="I677" s="343">
        <v>0.97681</v>
      </c>
      <c r="J677" s="348">
        <v>3.1648643999999995</v>
      </c>
      <c r="K677" s="349">
        <v>1.0</v>
      </c>
      <c r="L677" s="370">
        <v>0.0</v>
      </c>
      <c r="M677" s="559">
        <v>1300000.0</v>
      </c>
      <c r="N677" s="352"/>
      <c r="O677" s="352"/>
      <c r="P677" s="352"/>
      <c r="Q677" s="353">
        <f t="shared" si="3"/>
        <v>1300000</v>
      </c>
      <c r="R677" s="354">
        <v>1300000.0</v>
      </c>
      <c r="S677" s="311"/>
      <c r="T677" s="355"/>
      <c r="U677" s="355"/>
      <c r="V677" s="355"/>
      <c r="W677" s="355"/>
      <c r="X677" s="355"/>
      <c r="Y677" s="355"/>
      <c r="Z677" s="355"/>
      <c r="AA677" s="355"/>
      <c r="AB677" s="355"/>
      <c r="AC677" s="355"/>
      <c r="AD677" s="311"/>
      <c r="AE677" s="311"/>
      <c r="AF677" s="311"/>
      <c r="AG677" s="311"/>
      <c r="AH677" s="311"/>
      <c r="AI677" s="311"/>
      <c r="AJ677" s="311"/>
      <c r="AK677" s="311"/>
      <c r="AL677" s="311"/>
    </row>
    <row r="678">
      <c r="A678" s="311"/>
      <c r="B678" s="356">
        <f t="shared" si="2"/>
        <v>662</v>
      </c>
      <c r="C678" s="357" t="s">
        <v>3171</v>
      </c>
      <c r="D678" s="540" t="s">
        <v>806</v>
      </c>
      <c r="E678" s="541" t="s">
        <v>164</v>
      </c>
      <c r="F678" s="357" t="s">
        <v>351</v>
      </c>
      <c r="G678" s="541" t="s">
        <v>805</v>
      </c>
      <c r="H678" s="343" t="s">
        <v>575</v>
      </c>
      <c r="I678" s="343">
        <v>145.21</v>
      </c>
      <c r="J678" s="360">
        <v>470.4804</v>
      </c>
      <c r="K678" s="361">
        <v>1.0</v>
      </c>
      <c r="L678" s="362">
        <v>0.0</v>
      </c>
      <c r="M678" s="559">
        <v>3671171.0</v>
      </c>
      <c r="N678" s="364"/>
      <c r="O678" s="364"/>
      <c r="P678" s="364"/>
      <c r="Q678" s="365">
        <f t="shared" si="3"/>
        <v>3671171</v>
      </c>
      <c r="R678" s="366">
        <v>3671171.0</v>
      </c>
      <c r="S678" s="311"/>
      <c r="T678" s="367"/>
      <c r="U678" s="367"/>
      <c r="V678" s="367"/>
      <c r="W678" s="367"/>
      <c r="X678" s="367"/>
      <c r="Y678" s="367"/>
      <c r="Z678" s="367"/>
      <c r="AA678" s="367"/>
      <c r="AB678" s="367"/>
      <c r="AC678" s="367"/>
      <c r="AD678" s="311"/>
      <c r="AE678" s="311"/>
      <c r="AF678" s="311"/>
      <c r="AG678" s="311"/>
      <c r="AH678" s="311"/>
      <c r="AI678" s="311"/>
      <c r="AJ678" s="311"/>
      <c r="AK678" s="311"/>
      <c r="AL678" s="311"/>
    </row>
    <row r="679">
      <c r="A679" s="311"/>
      <c r="B679" s="342">
        <f t="shared" si="2"/>
        <v>663</v>
      </c>
      <c r="C679" s="343" t="s">
        <v>3171</v>
      </c>
      <c r="D679" s="540" t="s">
        <v>1018</v>
      </c>
      <c r="E679" s="541" t="s">
        <v>346</v>
      </c>
      <c r="F679" s="343" t="s">
        <v>351</v>
      </c>
      <c r="G679" s="541" t="s">
        <v>1017</v>
      </c>
      <c r="H679" s="343" t="s">
        <v>753</v>
      </c>
      <c r="I679" s="343">
        <v>22.22</v>
      </c>
      <c r="J679" s="348">
        <v>71.9928</v>
      </c>
      <c r="K679" s="349">
        <v>1.0</v>
      </c>
      <c r="L679" s="370">
        <v>0.0</v>
      </c>
      <c r="M679" s="559">
        <v>2792792.0</v>
      </c>
      <c r="N679" s="352"/>
      <c r="O679" s="352"/>
      <c r="P679" s="352"/>
      <c r="Q679" s="353">
        <f t="shared" si="3"/>
        <v>2792792</v>
      </c>
      <c r="R679" s="354">
        <v>2792792.0</v>
      </c>
      <c r="S679" s="311"/>
      <c r="T679" s="355"/>
      <c r="U679" s="355"/>
      <c r="V679" s="355"/>
      <c r="W679" s="355"/>
      <c r="X679" s="355"/>
      <c r="Y679" s="355"/>
      <c r="Z679" s="355"/>
      <c r="AA679" s="355"/>
      <c r="AB679" s="355"/>
      <c r="AC679" s="355"/>
      <c r="AD679" s="311"/>
      <c r="AE679" s="311"/>
      <c r="AF679" s="311"/>
      <c r="AG679" s="311"/>
      <c r="AH679" s="311"/>
      <c r="AI679" s="311"/>
      <c r="AJ679" s="311"/>
      <c r="AK679" s="311"/>
      <c r="AL679" s="311"/>
    </row>
    <row r="680">
      <c r="A680" s="311"/>
      <c r="B680" s="356">
        <f t="shared" si="2"/>
        <v>664</v>
      </c>
      <c r="C680" s="357" t="s">
        <v>3171</v>
      </c>
      <c r="D680" s="540" t="s">
        <v>1169</v>
      </c>
      <c r="E680" s="541" t="s">
        <v>346</v>
      </c>
      <c r="F680" s="357" t="s">
        <v>351</v>
      </c>
      <c r="G680" s="541" t="s">
        <v>1168</v>
      </c>
      <c r="H680" s="343" t="s">
        <v>753</v>
      </c>
      <c r="I680" s="343">
        <v>26.9</v>
      </c>
      <c r="J680" s="360">
        <v>87.15599999999998</v>
      </c>
      <c r="K680" s="361">
        <v>1.0</v>
      </c>
      <c r="L680" s="362">
        <v>0.0</v>
      </c>
      <c r="M680" s="559">
        <v>2792792.0</v>
      </c>
      <c r="N680" s="364"/>
      <c r="O680" s="364"/>
      <c r="P680" s="364"/>
      <c r="Q680" s="365">
        <f t="shared" si="3"/>
        <v>2792792</v>
      </c>
      <c r="R680" s="366">
        <v>2792792.0</v>
      </c>
      <c r="S680" s="311"/>
      <c r="T680" s="367"/>
      <c r="U680" s="367"/>
      <c r="V680" s="367"/>
      <c r="W680" s="367"/>
      <c r="X680" s="367"/>
      <c r="Y680" s="367"/>
      <c r="Z680" s="367"/>
      <c r="AA680" s="367"/>
      <c r="AB680" s="367"/>
      <c r="AC680" s="367"/>
      <c r="AD680" s="311"/>
      <c r="AE680" s="311"/>
      <c r="AF680" s="311"/>
      <c r="AG680" s="311"/>
      <c r="AH680" s="311"/>
      <c r="AI680" s="311"/>
      <c r="AJ680" s="311"/>
      <c r="AK680" s="311"/>
      <c r="AL680" s="311"/>
    </row>
    <row r="681">
      <c r="A681" s="311"/>
      <c r="B681" s="342">
        <f t="shared" si="2"/>
        <v>665</v>
      </c>
      <c r="C681" s="343" t="s">
        <v>3171</v>
      </c>
      <c r="D681" s="540" t="s">
        <v>285</v>
      </c>
      <c r="E681" s="541" t="s">
        <v>218</v>
      </c>
      <c r="F681" s="343" t="s">
        <v>351</v>
      </c>
      <c r="G681" s="541" t="s">
        <v>284</v>
      </c>
      <c r="H681" s="343" t="s">
        <v>480</v>
      </c>
      <c r="I681" s="343">
        <v>4.02725</v>
      </c>
      <c r="J681" s="348">
        <v>13.04829</v>
      </c>
      <c r="K681" s="349">
        <v>1.0</v>
      </c>
      <c r="L681" s="370">
        <v>0.0</v>
      </c>
      <c r="M681" s="559">
        <v>1950000.0</v>
      </c>
      <c r="N681" s="352"/>
      <c r="O681" s="352"/>
      <c r="P681" s="352"/>
      <c r="Q681" s="353">
        <f t="shared" si="3"/>
        <v>1950000</v>
      </c>
      <c r="R681" s="354">
        <v>1950000.0</v>
      </c>
      <c r="S681" s="311"/>
      <c r="T681" s="355"/>
      <c r="U681" s="355"/>
      <c r="V681" s="355"/>
      <c r="W681" s="355"/>
      <c r="X681" s="355"/>
      <c r="Y681" s="355"/>
      <c r="Z681" s="355"/>
      <c r="AA681" s="355"/>
      <c r="AB681" s="355"/>
      <c r="AC681" s="355"/>
      <c r="AD681" s="311"/>
      <c r="AE681" s="311"/>
      <c r="AF681" s="311"/>
      <c r="AG681" s="311"/>
      <c r="AH681" s="311"/>
      <c r="AI681" s="311"/>
      <c r="AJ681" s="311"/>
      <c r="AK681" s="311"/>
      <c r="AL681" s="311"/>
    </row>
    <row r="682">
      <c r="A682" s="311"/>
      <c r="B682" s="356">
        <f t="shared" si="2"/>
        <v>666</v>
      </c>
      <c r="C682" s="357" t="s">
        <v>3171</v>
      </c>
      <c r="D682" s="540" t="s">
        <v>1687</v>
      </c>
      <c r="E682" s="541" t="s">
        <v>126</v>
      </c>
      <c r="F682" s="357" t="s">
        <v>351</v>
      </c>
      <c r="G682" s="541" t="s">
        <v>1686</v>
      </c>
      <c r="H682" s="343" t="s">
        <v>461</v>
      </c>
      <c r="I682" s="343">
        <v>6.02</v>
      </c>
      <c r="J682" s="360">
        <v>19.504799999999996</v>
      </c>
      <c r="K682" s="361">
        <v>1.0</v>
      </c>
      <c r="L682" s="362">
        <v>0.0</v>
      </c>
      <c r="M682" s="559">
        <v>2319819.0</v>
      </c>
      <c r="N682" s="364"/>
      <c r="O682" s="364"/>
      <c r="P682" s="364"/>
      <c r="Q682" s="365">
        <f t="shared" si="3"/>
        <v>2319819</v>
      </c>
      <c r="R682" s="366">
        <v>2319819.0</v>
      </c>
      <c r="S682" s="311"/>
      <c r="T682" s="367"/>
      <c r="U682" s="367"/>
      <c r="V682" s="367"/>
      <c r="W682" s="367"/>
      <c r="X682" s="367"/>
      <c r="Y682" s="367"/>
      <c r="Z682" s="367"/>
      <c r="AA682" s="367"/>
      <c r="AB682" s="367"/>
      <c r="AC682" s="367"/>
      <c r="AD682" s="311"/>
      <c r="AE682" s="311"/>
      <c r="AF682" s="311"/>
      <c r="AG682" s="311"/>
      <c r="AH682" s="311"/>
      <c r="AI682" s="311"/>
      <c r="AJ682" s="311"/>
      <c r="AK682" s="311"/>
      <c r="AL682" s="311"/>
    </row>
    <row r="683">
      <c r="A683" s="311"/>
      <c r="B683" s="342">
        <f t="shared" si="2"/>
        <v>667</v>
      </c>
      <c r="C683" s="343" t="s">
        <v>3171</v>
      </c>
      <c r="D683" s="540" t="s">
        <v>1476</v>
      </c>
      <c r="E683" s="541" t="s">
        <v>346</v>
      </c>
      <c r="F683" s="343" t="s">
        <v>351</v>
      </c>
      <c r="G683" s="541" t="s">
        <v>1475</v>
      </c>
      <c r="H683" s="343" t="s">
        <v>753</v>
      </c>
      <c r="I683" s="343">
        <v>31.44</v>
      </c>
      <c r="J683" s="348">
        <v>101.8656</v>
      </c>
      <c r="K683" s="349">
        <v>0.9988</v>
      </c>
      <c r="L683" s="370">
        <v>0.0</v>
      </c>
      <c r="M683" s="559">
        <v>2792792.0</v>
      </c>
      <c r="N683" s="352"/>
      <c r="O683" s="352"/>
      <c r="P683" s="352"/>
      <c r="Q683" s="353">
        <f t="shared" si="3"/>
        <v>2792792</v>
      </c>
      <c r="R683" s="354">
        <v>2792792.0</v>
      </c>
      <c r="S683" s="311"/>
      <c r="T683" s="355"/>
      <c r="U683" s="355"/>
      <c r="V683" s="355"/>
      <c r="W683" s="355"/>
      <c r="X683" s="355"/>
      <c r="Y683" s="355"/>
      <c r="Z683" s="355"/>
      <c r="AA683" s="355"/>
      <c r="AB683" s="355"/>
      <c r="AC683" s="355"/>
      <c r="AD683" s="311"/>
      <c r="AE683" s="311"/>
      <c r="AF683" s="311"/>
      <c r="AG683" s="311"/>
      <c r="AH683" s="311"/>
      <c r="AI683" s="311"/>
      <c r="AJ683" s="311"/>
      <c r="AK683" s="311"/>
      <c r="AL683" s="311"/>
    </row>
    <row r="684">
      <c r="A684" s="311"/>
      <c r="B684" s="356">
        <f t="shared" si="2"/>
        <v>668</v>
      </c>
      <c r="C684" s="357" t="s">
        <v>3171</v>
      </c>
      <c r="D684" s="540" t="s">
        <v>2678</v>
      </c>
      <c r="E684" s="541" t="s">
        <v>126</v>
      </c>
      <c r="F684" s="357" t="s">
        <v>351</v>
      </c>
      <c r="G684" s="541" t="s">
        <v>2677</v>
      </c>
      <c r="H684" s="343" t="s">
        <v>461</v>
      </c>
      <c r="I684" s="343">
        <v>5.01</v>
      </c>
      <c r="J684" s="360">
        <v>16.2324</v>
      </c>
      <c r="K684" s="361">
        <v>0.9967</v>
      </c>
      <c r="L684" s="362">
        <v>0.0</v>
      </c>
      <c r="M684" s="559">
        <v>2319819.0</v>
      </c>
      <c r="N684" s="364"/>
      <c r="O684" s="364"/>
      <c r="P684" s="364"/>
      <c r="Q684" s="365">
        <f t="shared" si="3"/>
        <v>2319819</v>
      </c>
      <c r="R684" s="366">
        <v>2319819.0</v>
      </c>
      <c r="S684" s="311"/>
      <c r="T684" s="367"/>
      <c r="U684" s="367"/>
      <c r="V684" s="367"/>
      <c r="W684" s="367"/>
      <c r="X684" s="367"/>
      <c r="Y684" s="367"/>
      <c r="Z684" s="367"/>
      <c r="AA684" s="367"/>
      <c r="AB684" s="367"/>
      <c r="AC684" s="367"/>
      <c r="AD684" s="311"/>
      <c r="AE684" s="311"/>
      <c r="AF684" s="311"/>
      <c r="AG684" s="311"/>
      <c r="AH684" s="311"/>
      <c r="AI684" s="311"/>
      <c r="AJ684" s="311"/>
      <c r="AK684" s="311"/>
      <c r="AL684" s="311"/>
    </row>
    <row r="685">
      <c r="A685" s="311"/>
      <c r="B685" s="342">
        <f t="shared" si="2"/>
        <v>669</v>
      </c>
      <c r="C685" s="343" t="s">
        <v>3171</v>
      </c>
      <c r="D685" s="540" t="s">
        <v>2688</v>
      </c>
      <c r="E685" s="541" t="s">
        <v>87</v>
      </c>
      <c r="F685" s="343" t="s">
        <v>351</v>
      </c>
      <c r="G685" s="541" t="s">
        <v>2687</v>
      </c>
      <c r="H685" s="343" t="s">
        <v>1258</v>
      </c>
      <c r="I685" s="343">
        <v>1.35839</v>
      </c>
      <c r="J685" s="348">
        <v>4.4011835999999995</v>
      </c>
      <c r="K685" s="349">
        <v>1.0</v>
      </c>
      <c r="L685" s="370">
        <v>0.0</v>
      </c>
      <c r="M685" s="559">
        <v>1300000.0</v>
      </c>
      <c r="N685" s="352"/>
      <c r="O685" s="352"/>
      <c r="P685" s="352"/>
      <c r="Q685" s="353">
        <f t="shared" si="3"/>
        <v>1300000</v>
      </c>
      <c r="R685" s="354">
        <v>1300000.0</v>
      </c>
      <c r="S685" s="311"/>
      <c r="T685" s="355"/>
      <c r="U685" s="355"/>
      <c r="V685" s="355"/>
      <c r="W685" s="355"/>
      <c r="X685" s="355"/>
      <c r="Y685" s="355"/>
      <c r="Z685" s="355"/>
      <c r="AA685" s="355"/>
      <c r="AB685" s="355"/>
      <c r="AC685" s="355"/>
      <c r="AD685" s="311"/>
      <c r="AE685" s="311"/>
      <c r="AF685" s="311"/>
      <c r="AG685" s="311"/>
      <c r="AH685" s="311"/>
      <c r="AI685" s="311"/>
      <c r="AJ685" s="311"/>
      <c r="AK685" s="311"/>
      <c r="AL685" s="311"/>
    </row>
    <row r="686">
      <c r="A686" s="311"/>
      <c r="B686" s="356">
        <f t="shared" si="2"/>
        <v>670</v>
      </c>
      <c r="C686" s="357" t="s">
        <v>3171</v>
      </c>
      <c r="D686" s="540" t="s">
        <v>1840</v>
      </c>
      <c r="E686" s="541" t="s">
        <v>87</v>
      </c>
      <c r="F686" s="357" t="s">
        <v>351</v>
      </c>
      <c r="G686" s="541" t="s">
        <v>1839</v>
      </c>
      <c r="H686" s="343" t="s">
        <v>1258</v>
      </c>
      <c r="I686" s="343">
        <v>1.81705</v>
      </c>
      <c r="J686" s="360">
        <v>5.887242</v>
      </c>
      <c r="K686" s="361">
        <v>1.0</v>
      </c>
      <c r="L686" s="362">
        <v>0.0</v>
      </c>
      <c r="M686" s="559">
        <v>1300000.0</v>
      </c>
      <c r="N686" s="364"/>
      <c r="O686" s="364"/>
      <c r="P686" s="364"/>
      <c r="Q686" s="365">
        <f t="shared" si="3"/>
        <v>1300000</v>
      </c>
      <c r="R686" s="366">
        <v>1300000.0</v>
      </c>
      <c r="S686" s="311"/>
      <c r="T686" s="367"/>
      <c r="U686" s="367"/>
      <c r="V686" s="367"/>
      <c r="W686" s="367"/>
      <c r="X686" s="367"/>
      <c r="Y686" s="367"/>
      <c r="Z686" s="367"/>
      <c r="AA686" s="367"/>
      <c r="AB686" s="367"/>
      <c r="AC686" s="367"/>
      <c r="AD686" s="311"/>
      <c r="AE686" s="311"/>
      <c r="AF686" s="311"/>
      <c r="AG686" s="311"/>
      <c r="AH686" s="311"/>
      <c r="AI686" s="311"/>
      <c r="AJ686" s="311"/>
      <c r="AK686" s="311"/>
      <c r="AL686" s="311"/>
    </row>
    <row r="687">
      <c r="A687" s="311"/>
      <c r="B687" s="342">
        <f t="shared" si="2"/>
        <v>671</v>
      </c>
      <c r="C687" s="343" t="s">
        <v>3171</v>
      </c>
      <c r="D687" s="540" t="s">
        <v>588</v>
      </c>
      <c r="E687" s="541" t="s">
        <v>141</v>
      </c>
      <c r="F687" s="343" t="s">
        <v>351</v>
      </c>
      <c r="G687" s="541" t="s">
        <v>587</v>
      </c>
      <c r="H687" s="343" t="s">
        <v>461</v>
      </c>
      <c r="I687" s="343">
        <v>45.41</v>
      </c>
      <c r="J687" s="348">
        <v>147.12839999999997</v>
      </c>
      <c r="K687" s="349">
        <v>1.0</v>
      </c>
      <c r="L687" s="370">
        <v>0.0</v>
      </c>
      <c r="M687" s="559">
        <v>2319819.0</v>
      </c>
      <c r="N687" s="352"/>
      <c r="O687" s="352"/>
      <c r="P687" s="352"/>
      <c r="Q687" s="353">
        <f t="shared" si="3"/>
        <v>2319819</v>
      </c>
      <c r="R687" s="354">
        <v>2319819.0</v>
      </c>
      <c r="S687" s="311"/>
      <c r="T687" s="355"/>
      <c r="U687" s="355"/>
      <c r="V687" s="355"/>
      <c r="W687" s="355"/>
      <c r="X687" s="355"/>
      <c r="Y687" s="355"/>
      <c r="Z687" s="355"/>
      <c r="AA687" s="355"/>
      <c r="AB687" s="355"/>
      <c r="AC687" s="355"/>
      <c r="AD687" s="311"/>
      <c r="AE687" s="311"/>
      <c r="AF687" s="311"/>
      <c r="AG687" s="311"/>
      <c r="AH687" s="311"/>
      <c r="AI687" s="311"/>
      <c r="AJ687" s="311"/>
      <c r="AK687" s="311"/>
      <c r="AL687" s="311"/>
    </row>
    <row r="688">
      <c r="A688" s="311"/>
      <c r="B688" s="356">
        <f t="shared" si="2"/>
        <v>672</v>
      </c>
      <c r="C688" s="357" t="s">
        <v>3171</v>
      </c>
      <c r="D688" s="540" t="s">
        <v>2166</v>
      </c>
      <c r="E688" s="541" t="s">
        <v>87</v>
      </c>
      <c r="F688" s="357" t="s">
        <v>351</v>
      </c>
      <c r="G688" s="541" t="s">
        <v>2165</v>
      </c>
      <c r="H688" s="343" t="s">
        <v>1258</v>
      </c>
      <c r="I688" s="343">
        <v>7.449999999999999</v>
      </c>
      <c r="J688" s="360">
        <v>24.137999999999995</v>
      </c>
      <c r="K688" s="361">
        <v>1.0</v>
      </c>
      <c r="L688" s="362">
        <v>0.0</v>
      </c>
      <c r="M688" s="559">
        <v>1300000.0</v>
      </c>
      <c r="N688" s="364"/>
      <c r="O688" s="364"/>
      <c r="P688" s="364"/>
      <c r="Q688" s="365">
        <f t="shared" si="3"/>
        <v>1300000</v>
      </c>
      <c r="R688" s="366">
        <v>1300000.0</v>
      </c>
      <c r="S688" s="311"/>
      <c r="T688" s="367"/>
      <c r="U688" s="367"/>
      <c r="V688" s="367"/>
      <c r="W688" s="367"/>
      <c r="X688" s="367"/>
      <c r="Y688" s="367"/>
      <c r="Z688" s="367"/>
      <c r="AA688" s="367"/>
      <c r="AB688" s="367"/>
      <c r="AC688" s="367"/>
      <c r="AD688" s="311"/>
      <c r="AE688" s="311"/>
      <c r="AF688" s="311"/>
      <c r="AG688" s="311"/>
      <c r="AH688" s="311"/>
      <c r="AI688" s="311"/>
      <c r="AJ688" s="311"/>
      <c r="AK688" s="311"/>
      <c r="AL688" s="311"/>
    </row>
    <row r="689">
      <c r="A689" s="311"/>
      <c r="B689" s="342">
        <f t="shared" si="2"/>
        <v>673</v>
      </c>
      <c r="C689" s="343" t="s">
        <v>3171</v>
      </c>
      <c r="D689" s="540" t="s">
        <v>787</v>
      </c>
      <c r="E689" s="541" t="s">
        <v>92</v>
      </c>
      <c r="F689" s="343" t="s">
        <v>351</v>
      </c>
      <c r="G689" s="541" t="s">
        <v>786</v>
      </c>
      <c r="H689" s="343" t="s">
        <v>1258</v>
      </c>
      <c r="I689" s="343">
        <v>8.2</v>
      </c>
      <c r="J689" s="348">
        <v>26.567999999999994</v>
      </c>
      <c r="K689" s="349">
        <v>1.0</v>
      </c>
      <c r="L689" s="370">
        <v>0.0</v>
      </c>
      <c r="M689" s="559">
        <v>2319819.0</v>
      </c>
      <c r="N689" s="352"/>
      <c r="O689" s="352"/>
      <c r="P689" s="352"/>
      <c r="Q689" s="353">
        <f t="shared" si="3"/>
        <v>2319819</v>
      </c>
      <c r="R689" s="354">
        <v>2319819.0</v>
      </c>
      <c r="S689" s="311"/>
      <c r="T689" s="355"/>
      <c r="U689" s="355"/>
      <c r="V689" s="355"/>
      <c r="W689" s="355"/>
      <c r="X689" s="355"/>
      <c r="Y689" s="355"/>
      <c r="Z689" s="355"/>
      <c r="AA689" s="355"/>
      <c r="AB689" s="355"/>
      <c r="AC689" s="355"/>
      <c r="AD689" s="311"/>
      <c r="AE689" s="311"/>
      <c r="AF689" s="311"/>
      <c r="AG689" s="311"/>
      <c r="AH689" s="311"/>
      <c r="AI689" s="311"/>
      <c r="AJ689" s="311"/>
      <c r="AK689" s="311"/>
      <c r="AL689" s="311"/>
    </row>
    <row r="690">
      <c r="A690" s="311"/>
      <c r="B690" s="356">
        <f t="shared" si="2"/>
        <v>674</v>
      </c>
      <c r="C690" s="357" t="s">
        <v>3171</v>
      </c>
      <c r="D690" s="540" t="s">
        <v>1103</v>
      </c>
      <c r="E690" s="541" t="s">
        <v>346</v>
      </c>
      <c r="F690" s="357" t="s">
        <v>351</v>
      </c>
      <c r="G690" s="541" t="s">
        <v>1102</v>
      </c>
      <c r="H690" s="343" t="s">
        <v>753</v>
      </c>
      <c r="I690" s="343">
        <v>44.18</v>
      </c>
      <c r="J690" s="360">
        <v>143.1432</v>
      </c>
      <c r="K690" s="361">
        <v>1.0</v>
      </c>
      <c r="L690" s="362">
        <v>0.0</v>
      </c>
      <c r="M690" s="559">
        <v>2792792.0</v>
      </c>
      <c r="N690" s="364"/>
      <c r="O690" s="364"/>
      <c r="P690" s="364"/>
      <c r="Q690" s="365">
        <f t="shared" si="3"/>
        <v>2792792</v>
      </c>
      <c r="R690" s="366">
        <v>2792792.0</v>
      </c>
      <c r="S690" s="311"/>
      <c r="T690" s="367"/>
      <c r="U690" s="367"/>
      <c r="V690" s="367"/>
      <c r="W690" s="367"/>
      <c r="X690" s="367"/>
      <c r="Y690" s="367"/>
      <c r="Z690" s="367"/>
      <c r="AA690" s="367"/>
      <c r="AB690" s="367"/>
      <c r="AC690" s="367"/>
      <c r="AD690" s="311"/>
      <c r="AE690" s="311"/>
      <c r="AF690" s="311"/>
      <c r="AG690" s="311"/>
      <c r="AH690" s="311"/>
      <c r="AI690" s="311"/>
      <c r="AJ690" s="311"/>
      <c r="AK690" s="311"/>
      <c r="AL690" s="311"/>
    </row>
    <row r="691">
      <c r="A691" s="311"/>
      <c r="B691" s="342">
        <f t="shared" si="2"/>
        <v>675</v>
      </c>
      <c r="C691" s="343" t="s">
        <v>3171</v>
      </c>
      <c r="D691" s="540" t="s">
        <v>504</v>
      </c>
      <c r="E691" s="541" t="s">
        <v>87</v>
      </c>
      <c r="F691" s="343" t="s">
        <v>351</v>
      </c>
      <c r="G691" s="541" t="s">
        <v>503</v>
      </c>
      <c r="H691" s="343" t="s">
        <v>1258</v>
      </c>
      <c r="I691" s="343">
        <v>1.98513</v>
      </c>
      <c r="J691" s="348">
        <v>6.431821200000001</v>
      </c>
      <c r="K691" s="349">
        <v>0.9992</v>
      </c>
      <c r="L691" s="370">
        <v>0.0</v>
      </c>
      <c r="M691" s="559">
        <v>1300000.0</v>
      </c>
      <c r="N691" s="352"/>
      <c r="O691" s="352"/>
      <c r="P691" s="352"/>
      <c r="Q691" s="353">
        <f t="shared" si="3"/>
        <v>1300000</v>
      </c>
      <c r="R691" s="354">
        <v>1300000.0</v>
      </c>
      <c r="S691" s="311"/>
      <c r="T691" s="355"/>
      <c r="U691" s="355"/>
      <c r="V691" s="355"/>
      <c r="W691" s="355"/>
      <c r="X691" s="355"/>
      <c r="Y691" s="355"/>
      <c r="Z691" s="355"/>
      <c r="AA691" s="355"/>
      <c r="AB691" s="355"/>
      <c r="AC691" s="355"/>
      <c r="AD691" s="311"/>
      <c r="AE691" s="311"/>
      <c r="AF691" s="311"/>
      <c r="AG691" s="311"/>
      <c r="AH691" s="311"/>
      <c r="AI691" s="311"/>
      <c r="AJ691" s="311"/>
      <c r="AK691" s="311"/>
      <c r="AL691" s="311"/>
    </row>
    <row r="692">
      <c r="A692" s="311"/>
      <c r="B692" s="356">
        <f t="shared" si="2"/>
        <v>676</v>
      </c>
      <c r="C692" s="357" t="s">
        <v>3171</v>
      </c>
      <c r="D692" s="540" t="s">
        <v>2523</v>
      </c>
      <c r="E692" s="541" t="s">
        <v>87</v>
      </c>
      <c r="F692" s="357" t="s">
        <v>351</v>
      </c>
      <c r="G692" s="541" t="s">
        <v>2522</v>
      </c>
      <c r="H692" s="343" t="s">
        <v>1258</v>
      </c>
      <c r="I692" s="343">
        <v>0.38781</v>
      </c>
      <c r="J692" s="360">
        <v>1.2565044</v>
      </c>
      <c r="K692" s="361">
        <v>0.9987</v>
      </c>
      <c r="L692" s="362">
        <v>0.0</v>
      </c>
      <c r="M692" s="559">
        <v>1300000.0</v>
      </c>
      <c r="N692" s="364"/>
      <c r="O692" s="389">
        <v>1981982.0</v>
      </c>
      <c r="P692" s="364"/>
      <c r="Q692" s="365">
        <f t="shared" si="3"/>
        <v>3281982</v>
      </c>
      <c r="R692" s="366">
        <v>1300000.0</v>
      </c>
      <c r="S692" s="311"/>
      <c r="T692" s="367"/>
      <c r="U692" s="367"/>
      <c r="V692" s="367"/>
      <c r="W692" s="367"/>
      <c r="X692" s="367"/>
      <c r="Y692" s="367"/>
      <c r="Z692" s="367"/>
      <c r="AA692" s="367"/>
      <c r="AB692" s="367"/>
      <c r="AC692" s="367"/>
      <c r="AD692" s="311"/>
      <c r="AE692" s="311"/>
      <c r="AF692" s="311"/>
      <c r="AG692" s="311"/>
      <c r="AH692" s="311"/>
      <c r="AI692" s="311"/>
      <c r="AJ692" s="311"/>
      <c r="AK692" s="311"/>
      <c r="AL692" s="311"/>
    </row>
    <row r="693">
      <c r="A693" s="311"/>
      <c r="B693" s="342">
        <f t="shared" si="2"/>
        <v>677</v>
      </c>
      <c r="C693" s="343" t="s">
        <v>3176</v>
      </c>
      <c r="D693" s="540" t="s">
        <v>949</v>
      </c>
      <c r="E693" s="541" t="s">
        <v>164</v>
      </c>
      <c r="F693" s="343" t="s">
        <v>351</v>
      </c>
      <c r="G693" s="541" t="s">
        <v>948</v>
      </c>
      <c r="H693" s="343" t="s">
        <v>575</v>
      </c>
      <c r="I693" s="343">
        <v>77.04</v>
      </c>
      <c r="J693" s="348">
        <v>249.6096</v>
      </c>
      <c r="K693" s="349">
        <v>1.0</v>
      </c>
      <c r="L693" s="370">
        <v>0.0</v>
      </c>
      <c r="M693" s="559">
        <v>3671171.0</v>
      </c>
      <c r="N693" s="352"/>
      <c r="O693" s="352"/>
      <c r="P693" s="352"/>
      <c r="Q693" s="353">
        <f t="shared" si="3"/>
        <v>3671171</v>
      </c>
      <c r="R693" s="354">
        <v>3671171.0</v>
      </c>
      <c r="S693" s="311"/>
      <c r="T693" s="355"/>
      <c r="U693" s="355"/>
      <c r="V693" s="355"/>
      <c r="W693" s="355"/>
      <c r="X693" s="355"/>
      <c r="Y693" s="355"/>
      <c r="Z693" s="355"/>
      <c r="AA693" s="355"/>
      <c r="AB693" s="355"/>
      <c r="AC693" s="355"/>
      <c r="AD693" s="311"/>
      <c r="AE693" s="311"/>
      <c r="AF693" s="311"/>
      <c r="AG693" s="311"/>
      <c r="AH693" s="311"/>
      <c r="AI693" s="311"/>
      <c r="AJ693" s="311"/>
      <c r="AK693" s="311"/>
      <c r="AL693" s="311"/>
    </row>
    <row r="694">
      <c r="A694" s="311"/>
      <c r="B694" s="356">
        <f t="shared" si="2"/>
        <v>678</v>
      </c>
      <c r="C694" s="357" t="s">
        <v>3176</v>
      </c>
      <c r="D694" s="540" t="s">
        <v>1162</v>
      </c>
      <c r="E694" s="541" t="s">
        <v>346</v>
      </c>
      <c r="F694" s="357" t="s">
        <v>351</v>
      </c>
      <c r="G694" s="541" t="s">
        <v>1161</v>
      </c>
      <c r="H694" s="343" t="s">
        <v>753</v>
      </c>
      <c r="I694" s="343">
        <v>24.07</v>
      </c>
      <c r="J694" s="360">
        <v>77.9868</v>
      </c>
      <c r="K694" s="361">
        <v>0.9999</v>
      </c>
      <c r="L694" s="362">
        <v>0.0</v>
      </c>
      <c r="M694" s="559">
        <v>2792792.0</v>
      </c>
      <c r="N694" s="364"/>
      <c r="O694" s="364"/>
      <c r="P694" s="364"/>
      <c r="Q694" s="365">
        <f t="shared" si="3"/>
        <v>2792792</v>
      </c>
      <c r="R694" s="366">
        <v>2792792.0</v>
      </c>
      <c r="S694" s="311"/>
      <c r="T694" s="367"/>
      <c r="U694" s="367"/>
      <c r="V694" s="367"/>
      <c r="W694" s="367"/>
      <c r="X694" s="367"/>
      <c r="Y694" s="367"/>
      <c r="Z694" s="367"/>
      <c r="AA694" s="367"/>
      <c r="AB694" s="367"/>
      <c r="AC694" s="367"/>
      <c r="AD694" s="311"/>
      <c r="AE694" s="311"/>
      <c r="AF694" s="311"/>
      <c r="AG694" s="311"/>
      <c r="AH694" s="311"/>
      <c r="AI694" s="311"/>
      <c r="AJ694" s="311"/>
      <c r="AK694" s="311"/>
      <c r="AL694" s="311"/>
    </row>
    <row r="695">
      <c r="A695" s="311"/>
      <c r="B695" s="342">
        <f t="shared" si="2"/>
        <v>679</v>
      </c>
      <c r="C695" s="343" t="s">
        <v>3176</v>
      </c>
      <c r="D695" s="540" t="s">
        <v>1591</v>
      </c>
      <c r="E695" s="541" t="s">
        <v>126</v>
      </c>
      <c r="F695" s="343" t="s">
        <v>351</v>
      </c>
      <c r="G695" s="541" t="s">
        <v>1590</v>
      </c>
      <c r="H695" s="343" t="s">
        <v>461</v>
      </c>
      <c r="I695" s="343">
        <v>7.41</v>
      </c>
      <c r="J695" s="348">
        <v>24.0084</v>
      </c>
      <c r="K695" s="349">
        <v>1.0</v>
      </c>
      <c r="L695" s="370">
        <v>0.0</v>
      </c>
      <c r="M695" s="559">
        <v>2319819.0</v>
      </c>
      <c r="N695" s="352"/>
      <c r="O695" s="352"/>
      <c r="P695" s="352"/>
      <c r="Q695" s="353">
        <f t="shared" si="3"/>
        <v>2319819</v>
      </c>
      <c r="R695" s="354">
        <v>2319819.0</v>
      </c>
      <c r="S695" s="311"/>
      <c r="T695" s="355"/>
      <c r="U695" s="355"/>
      <c r="V695" s="355"/>
      <c r="W695" s="355"/>
      <c r="X695" s="355"/>
      <c r="Y695" s="355"/>
      <c r="Z695" s="355"/>
      <c r="AA695" s="355"/>
      <c r="AB695" s="355"/>
      <c r="AC695" s="355"/>
      <c r="AD695" s="311"/>
      <c r="AE695" s="311"/>
      <c r="AF695" s="311"/>
      <c r="AG695" s="311"/>
      <c r="AH695" s="311"/>
      <c r="AI695" s="311"/>
      <c r="AJ695" s="311"/>
      <c r="AK695" s="311"/>
      <c r="AL695" s="311"/>
    </row>
    <row r="696">
      <c r="A696" s="311"/>
      <c r="B696" s="356">
        <f t="shared" si="2"/>
        <v>680</v>
      </c>
      <c r="C696" s="357" t="s">
        <v>3176</v>
      </c>
      <c r="D696" s="540" t="s">
        <v>2777</v>
      </c>
      <c r="E696" s="541" t="s">
        <v>126</v>
      </c>
      <c r="F696" s="357" t="s">
        <v>351</v>
      </c>
      <c r="G696" s="541" t="s">
        <v>2776</v>
      </c>
      <c r="H696" s="343" t="s">
        <v>461</v>
      </c>
      <c r="I696" s="343">
        <v>6.65</v>
      </c>
      <c r="J696" s="360">
        <v>21.546000000000003</v>
      </c>
      <c r="K696" s="361">
        <v>1.0</v>
      </c>
      <c r="L696" s="362">
        <v>0.0</v>
      </c>
      <c r="M696" s="559">
        <v>2319819.0</v>
      </c>
      <c r="N696" s="364"/>
      <c r="O696" s="364"/>
      <c r="P696" s="364"/>
      <c r="Q696" s="365">
        <f t="shared" si="3"/>
        <v>2319819</v>
      </c>
      <c r="R696" s="366">
        <v>2319819.0</v>
      </c>
      <c r="S696" s="311"/>
      <c r="T696" s="367"/>
      <c r="U696" s="367"/>
      <c r="V696" s="367"/>
      <c r="W696" s="367"/>
      <c r="X696" s="367"/>
      <c r="Y696" s="367"/>
      <c r="Z696" s="367"/>
      <c r="AA696" s="367"/>
      <c r="AB696" s="367"/>
      <c r="AC696" s="367"/>
      <c r="AD696" s="311"/>
      <c r="AE696" s="311"/>
      <c r="AF696" s="311"/>
      <c r="AG696" s="311"/>
      <c r="AH696" s="311"/>
      <c r="AI696" s="311"/>
      <c r="AJ696" s="311"/>
      <c r="AK696" s="311"/>
      <c r="AL696" s="311"/>
    </row>
    <row r="697">
      <c r="A697" s="311"/>
      <c r="B697" s="342">
        <f t="shared" si="2"/>
        <v>681</v>
      </c>
      <c r="C697" s="343" t="s">
        <v>3176</v>
      </c>
      <c r="D697" s="540" t="s">
        <v>2780</v>
      </c>
      <c r="E697" s="541" t="s">
        <v>126</v>
      </c>
      <c r="F697" s="343" t="s">
        <v>351</v>
      </c>
      <c r="G697" s="541" t="s">
        <v>2779</v>
      </c>
      <c r="H697" s="343" t="s">
        <v>461</v>
      </c>
      <c r="I697" s="343">
        <v>7.51</v>
      </c>
      <c r="J697" s="348">
        <v>24.3324</v>
      </c>
      <c r="K697" s="349">
        <v>1.0</v>
      </c>
      <c r="L697" s="370">
        <v>0.0</v>
      </c>
      <c r="M697" s="559">
        <v>2319819.0</v>
      </c>
      <c r="N697" s="352"/>
      <c r="O697" s="352"/>
      <c r="P697" s="352"/>
      <c r="Q697" s="353">
        <f t="shared" si="3"/>
        <v>2319819</v>
      </c>
      <c r="R697" s="354">
        <v>2319819.0</v>
      </c>
      <c r="S697" s="311"/>
      <c r="T697" s="355"/>
      <c r="U697" s="355"/>
      <c r="V697" s="355"/>
      <c r="W697" s="355"/>
      <c r="X697" s="355"/>
      <c r="Y697" s="355"/>
      <c r="Z697" s="355"/>
      <c r="AA697" s="355"/>
      <c r="AB697" s="355"/>
      <c r="AC697" s="355"/>
      <c r="AD697" s="311"/>
      <c r="AE697" s="311"/>
      <c r="AF697" s="311"/>
      <c r="AG697" s="311"/>
      <c r="AH697" s="311"/>
      <c r="AI697" s="311"/>
      <c r="AJ697" s="311"/>
      <c r="AK697" s="311"/>
      <c r="AL697" s="311"/>
    </row>
    <row r="698">
      <c r="A698" s="311"/>
      <c r="B698" s="356">
        <f t="shared" si="2"/>
        <v>682</v>
      </c>
      <c r="C698" s="357" t="s">
        <v>3176</v>
      </c>
      <c r="D698" s="540" t="s">
        <v>2701</v>
      </c>
      <c r="E698" s="541" t="s">
        <v>87</v>
      </c>
      <c r="F698" s="357" t="s">
        <v>351</v>
      </c>
      <c r="G698" s="541" t="s">
        <v>2700</v>
      </c>
      <c r="H698" s="343" t="s">
        <v>1258</v>
      </c>
      <c r="I698" s="343">
        <v>0.98699</v>
      </c>
      <c r="J698" s="360">
        <v>3.1978476000000002</v>
      </c>
      <c r="K698" s="361">
        <v>1.0</v>
      </c>
      <c r="L698" s="362">
        <v>0.0</v>
      </c>
      <c r="M698" s="559">
        <v>1300000.0</v>
      </c>
      <c r="N698" s="364"/>
      <c r="O698" s="364"/>
      <c r="P698" s="364"/>
      <c r="Q698" s="365">
        <f t="shared" si="3"/>
        <v>1300000</v>
      </c>
      <c r="R698" s="366">
        <v>1300000.0</v>
      </c>
      <c r="S698" s="311"/>
      <c r="T698" s="367"/>
      <c r="U698" s="367"/>
      <c r="V698" s="367"/>
      <c r="W698" s="367"/>
      <c r="X698" s="367"/>
      <c r="Y698" s="367"/>
      <c r="Z698" s="367"/>
      <c r="AA698" s="367"/>
      <c r="AB698" s="367"/>
      <c r="AC698" s="367"/>
      <c r="AD698" s="311"/>
      <c r="AE698" s="311"/>
      <c r="AF698" s="311"/>
      <c r="AG698" s="311"/>
      <c r="AH698" s="311"/>
      <c r="AI698" s="311"/>
      <c r="AJ698" s="311"/>
      <c r="AK698" s="311"/>
      <c r="AL698" s="311"/>
    </row>
    <row r="699">
      <c r="A699" s="311"/>
      <c r="B699" s="342">
        <f t="shared" si="2"/>
        <v>683</v>
      </c>
      <c r="C699" s="343" t="s">
        <v>3176</v>
      </c>
      <c r="D699" s="540" t="s">
        <v>1556</v>
      </c>
      <c r="E699" s="541" t="s">
        <v>346</v>
      </c>
      <c r="F699" s="343" t="s">
        <v>351</v>
      </c>
      <c r="G699" s="541" t="s">
        <v>1555</v>
      </c>
      <c r="H699" s="343" t="s">
        <v>753</v>
      </c>
      <c r="I699" s="343">
        <v>19.12</v>
      </c>
      <c r="J699" s="348">
        <v>61.9488</v>
      </c>
      <c r="K699" s="349">
        <v>1.0</v>
      </c>
      <c r="L699" s="370">
        <v>0.0</v>
      </c>
      <c r="M699" s="559">
        <v>2792792.0</v>
      </c>
      <c r="N699" s="352"/>
      <c r="O699" s="352"/>
      <c r="P699" s="352"/>
      <c r="Q699" s="353">
        <f t="shared" si="3"/>
        <v>2792792</v>
      </c>
      <c r="R699" s="354">
        <v>2792792.0</v>
      </c>
      <c r="S699" s="311"/>
      <c r="T699" s="355"/>
      <c r="U699" s="355"/>
      <c r="V699" s="355"/>
      <c r="W699" s="355"/>
      <c r="X699" s="355"/>
      <c r="Y699" s="355"/>
      <c r="Z699" s="355"/>
      <c r="AA699" s="355"/>
      <c r="AB699" s="355"/>
      <c r="AC699" s="355"/>
      <c r="AD699" s="311"/>
      <c r="AE699" s="311"/>
      <c r="AF699" s="311"/>
      <c r="AG699" s="311"/>
      <c r="AH699" s="311"/>
      <c r="AI699" s="311"/>
      <c r="AJ699" s="311"/>
      <c r="AK699" s="311"/>
      <c r="AL699" s="311"/>
    </row>
    <row r="700">
      <c r="A700" s="311"/>
      <c r="B700" s="356">
        <f t="shared" si="2"/>
        <v>684</v>
      </c>
      <c r="C700" s="357" t="s">
        <v>3176</v>
      </c>
      <c r="D700" s="540" t="s">
        <v>1945</v>
      </c>
      <c r="E700" s="541" t="s">
        <v>87</v>
      </c>
      <c r="F700" s="357" t="s">
        <v>351</v>
      </c>
      <c r="G700" s="541" t="s">
        <v>1944</v>
      </c>
      <c r="H700" s="343" t="s">
        <v>1258</v>
      </c>
      <c r="I700" s="343">
        <v>1.38117</v>
      </c>
      <c r="J700" s="360">
        <v>4.4749908000000005</v>
      </c>
      <c r="K700" s="361">
        <v>0.9999</v>
      </c>
      <c r="L700" s="362">
        <v>0.0</v>
      </c>
      <c r="M700" s="559">
        <v>1300000.0</v>
      </c>
      <c r="N700" s="364"/>
      <c r="O700" s="364"/>
      <c r="P700" s="364"/>
      <c r="Q700" s="365">
        <f t="shared" si="3"/>
        <v>1300000</v>
      </c>
      <c r="R700" s="366">
        <v>1300000.0</v>
      </c>
      <c r="S700" s="311"/>
      <c r="T700" s="367"/>
      <c r="U700" s="367"/>
      <c r="V700" s="367"/>
      <c r="W700" s="367"/>
      <c r="X700" s="367"/>
      <c r="Y700" s="367"/>
      <c r="Z700" s="367"/>
      <c r="AA700" s="367"/>
      <c r="AB700" s="367"/>
      <c r="AC700" s="367"/>
      <c r="AD700" s="311"/>
      <c r="AE700" s="311"/>
      <c r="AF700" s="311"/>
      <c r="AG700" s="311"/>
      <c r="AH700" s="311"/>
      <c r="AI700" s="311"/>
      <c r="AJ700" s="311"/>
      <c r="AK700" s="311"/>
      <c r="AL700" s="311"/>
    </row>
    <row r="701">
      <c r="A701" s="311"/>
      <c r="B701" s="342">
        <f t="shared" si="2"/>
        <v>685</v>
      </c>
      <c r="C701" s="343" t="s">
        <v>3176</v>
      </c>
      <c r="D701" s="540" t="s">
        <v>696</v>
      </c>
      <c r="E701" s="541" t="s">
        <v>141</v>
      </c>
      <c r="F701" s="343" t="s">
        <v>351</v>
      </c>
      <c r="G701" s="541" t="s">
        <v>695</v>
      </c>
      <c r="H701" s="343" t="s">
        <v>461</v>
      </c>
      <c r="I701" s="343">
        <v>19.51</v>
      </c>
      <c r="J701" s="348">
        <v>63.2124</v>
      </c>
      <c r="K701" s="349">
        <v>1.0</v>
      </c>
      <c r="L701" s="370">
        <v>0.0</v>
      </c>
      <c r="M701" s="559">
        <v>2319819.0</v>
      </c>
      <c r="N701" s="352"/>
      <c r="O701" s="352"/>
      <c r="P701" s="352"/>
      <c r="Q701" s="353">
        <f t="shared" si="3"/>
        <v>2319819</v>
      </c>
      <c r="R701" s="354">
        <v>2319819.0</v>
      </c>
      <c r="S701" s="311"/>
      <c r="T701" s="355"/>
      <c r="U701" s="355"/>
      <c r="V701" s="355"/>
      <c r="W701" s="355"/>
      <c r="X701" s="355"/>
      <c r="Y701" s="355"/>
      <c r="Z701" s="355"/>
      <c r="AA701" s="355"/>
      <c r="AB701" s="355"/>
      <c r="AC701" s="355"/>
      <c r="AD701" s="311"/>
      <c r="AE701" s="311"/>
      <c r="AF701" s="311"/>
      <c r="AG701" s="311"/>
      <c r="AH701" s="311"/>
      <c r="AI701" s="311"/>
      <c r="AJ701" s="311"/>
      <c r="AK701" s="311"/>
      <c r="AL701" s="311"/>
    </row>
    <row r="702">
      <c r="A702" s="311"/>
      <c r="B702" s="356">
        <f t="shared" si="2"/>
        <v>686</v>
      </c>
      <c r="C702" s="357" t="s">
        <v>3176</v>
      </c>
      <c r="D702" s="540" t="s">
        <v>2179</v>
      </c>
      <c r="E702" s="541" t="s">
        <v>92</v>
      </c>
      <c r="F702" s="357" t="s">
        <v>351</v>
      </c>
      <c r="G702" s="541" t="s">
        <v>2178</v>
      </c>
      <c r="H702" s="343" t="s">
        <v>461</v>
      </c>
      <c r="I702" s="343">
        <v>0.87765</v>
      </c>
      <c r="J702" s="360">
        <v>2.843586</v>
      </c>
      <c r="K702" s="361">
        <v>1.0</v>
      </c>
      <c r="L702" s="362">
        <v>0.0</v>
      </c>
      <c r="M702" s="559">
        <v>2319819.0</v>
      </c>
      <c r="N702" s="364"/>
      <c r="O702" s="364"/>
      <c r="P702" s="364"/>
      <c r="Q702" s="365">
        <f t="shared" si="3"/>
        <v>2319819</v>
      </c>
      <c r="R702" s="366">
        <v>2319819.0</v>
      </c>
      <c r="S702" s="311"/>
      <c r="T702" s="367"/>
      <c r="U702" s="367"/>
      <c r="V702" s="367"/>
      <c r="W702" s="367"/>
      <c r="X702" s="367"/>
      <c r="Y702" s="367"/>
      <c r="Z702" s="367"/>
      <c r="AA702" s="367"/>
      <c r="AB702" s="367"/>
      <c r="AC702" s="367"/>
      <c r="AD702" s="311"/>
      <c r="AE702" s="311"/>
      <c r="AF702" s="311"/>
      <c r="AG702" s="311"/>
      <c r="AH702" s="311"/>
      <c r="AI702" s="311"/>
      <c r="AJ702" s="311"/>
      <c r="AK702" s="311"/>
      <c r="AL702" s="311"/>
    </row>
    <row r="703">
      <c r="A703" s="311"/>
      <c r="B703" s="342">
        <f t="shared" si="2"/>
        <v>687</v>
      </c>
      <c r="C703" s="343" t="s">
        <v>3176</v>
      </c>
      <c r="D703" s="540" t="s">
        <v>2774</v>
      </c>
      <c r="E703" s="541" t="s">
        <v>126</v>
      </c>
      <c r="F703" s="343" t="s">
        <v>351</v>
      </c>
      <c r="G703" s="541" t="s">
        <v>2773</v>
      </c>
      <c r="H703" s="343" t="s">
        <v>3178</v>
      </c>
      <c r="I703" s="343">
        <v>46.38</v>
      </c>
      <c r="J703" s="348">
        <v>150.27120000000002</v>
      </c>
      <c r="K703" s="349">
        <v>1.0</v>
      </c>
      <c r="L703" s="370">
        <v>0.0</v>
      </c>
      <c r="M703" s="559">
        <v>2319819.0</v>
      </c>
      <c r="N703" s="352"/>
      <c r="O703" s="352"/>
      <c r="P703" s="352"/>
      <c r="Q703" s="353">
        <f t="shared" si="3"/>
        <v>2319819</v>
      </c>
      <c r="R703" s="354">
        <v>2319819.0</v>
      </c>
      <c r="S703" s="311"/>
      <c r="T703" s="355"/>
      <c r="U703" s="355"/>
      <c r="V703" s="355"/>
      <c r="W703" s="355"/>
      <c r="X703" s="355"/>
      <c r="Y703" s="355"/>
      <c r="Z703" s="355"/>
      <c r="AA703" s="355"/>
      <c r="AB703" s="355"/>
      <c r="AC703" s="355"/>
      <c r="AD703" s="311"/>
      <c r="AE703" s="311"/>
      <c r="AF703" s="311"/>
      <c r="AG703" s="311"/>
      <c r="AH703" s="311"/>
      <c r="AI703" s="311"/>
      <c r="AJ703" s="311"/>
      <c r="AK703" s="311"/>
      <c r="AL703" s="311"/>
    </row>
    <row r="704">
      <c r="A704" s="311"/>
      <c r="B704" s="356">
        <f t="shared" si="2"/>
        <v>688</v>
      </c>
      <c r="C704" s="357" t="s">
        <v>3176</v>
      </c>
      <c r="D704" s="540" t="s">
        <v>2209</v>
      </c>
      <c r="E704" s="541" t="s">
        <v>87</v>
      </c>
      <c r="F704" s="357" t="s">
        <v>351</v>
      </c>
      <c r="G704" s="541" t="s">
        <v>2208</v>
      </c>
      <c r="H704" s="343" t="s">
        <v>1258</v>
      </c>
      <c r="I704" s="343">
        <v>0.87375</v>
      </c>
      <c r="J704" s="360">
        <v>2.83095</v>
      </c>
      <c r="K704" s="361">
        <v>1.0</v>
      </c>
      <c r="L704" s="362">
        <v>0.0</v>
      </c>
      <c r="M704" s="559">
        <v>1300000.0</v>
      </c>
      <c r="N704" s="364"/>
      <c r="O704" s="364"/>
      <c r="P704" s="364"/>
      <c r="Q704" s="365">
        <f t="shared" si="3"/>
        <v>1300000</v>
      </c>
      <c r="R704" s="366">
        <v>1300000.0</v>
      </c>
      <c r="S704" s="311"/>
      <c r="T704" s="367"/>
      <c r="U704" s="367"/>
      <c r="V704" s="367"/>
      <c r="W704" s="367"/>
      <c r="X704" s="367"/>
      <c r="Y704" s="367"/>
      <c r="Z704" s="367"/>
      <c r="AA704" s="367"/>
      <c r="AB704" s="367"/>
      <c r="AC704" s="367"/>
      <c r="AD704" s="311"/>
      <c r="AE704" s="311"/>
      <c r="AF704" s="311"/>
      <c r="AG704" s="311"/>
      <c r="AH704" s="311"/>
      <c r="AI704" s="311"/>
      <c r="AJ704" s="311"/>
      <c r="AK704" s="311"/>
      <c r="AL704" s="311"/>
    </row>
    <row r="705">
      <c r="A705" s="311"/>
      <c r="B705" s="342">
        <f t="shared" si="2"/>
        <v>689</v>
      </c>
      <c r="C705" s="343" t="s">
        <v>3176</v>
      </c>
      <c r="D705" s="540" t="s">
        <v>700</v>
      </c>
      <c r="E705" s="541" t="s">
        <v>141</v>
      </c>
      <c r="F705" s="343" t="s">
        <v>351</v>
      </c>
      <c r="G705" s="541" t="s">
        <v>699</v>
      </c>
      <c r="H705" s="343" t="s">
        <v>461</v>
      </c>
      <c r="I705" s="343">
        <v>3.82</v>
      </c>
      <c r="J705" s="348">
        <v>12.3768</v>
      </c>
      <c r="K705" s="349">
        <v>1.0</v>
      </c>
      <c r="L705" s="370">
        <v>0.0</v>
      </c>
      <c r="M705" s="559">
        <v>2319819.0</v>
      </c>
      <c r="N705" s="352"/>
      <c r="O705" s="352"/>
      <c r="P705" s="352"/>
      <c r="Q705" s="353">
        <f t="shared" si="3"/>
        <v>2319819</v>
      </c>
      <c r="R705" s="354">
        <v>2319819.0</v>
      </c>
      <c r="S705" s="311"/>
      <c r="T705" s="355"/>
      <c r="U705" s="355"/>
      <c r="V705" s="355"/>
      <c r="W705" s="355"/>
      <c r="X705" s="355"/>
      <c r="Y705" s="355"/>
      <c r="Z705" s="355"/>
      <c r="AA705" s="355"/>
      <c r="AB705" s="355"/>
      <c r="AC705" s="355"/>
      <c r="AD705" s="311"/>
      <c r="AE705" s="311"/>
      <c r="AF705" s="311"/>
      <c r="AG705" s="311"/>
      <c r="AH705" s="311"/>
      <c r="AI705" s="311"/>
      <c r="AJ705" s="311"/>
      <c r="AK705" s="311"/>
      <c r="AL705" s="311"/>
    </row>
    <row r="706">
      <c r="A706" s="311"/>
      <c r="B706" s="356">
        <f t="shared" si="2"/>
        <v>690</v>
      </c>
      <c r="C706" s="357" t="s">
        <v>3176</v>
      </c>
      <c r="D706" s="540" t="s">
        <v>2512</v>
      </c>
      <c r="E706" s="541" t="s">
        <v>126</v>
      </c>
      <c r="F706" s="357" t="s">
        <v>351</v>
      </c>
      <c r="G706" s="541" t="s">
        <v>2511</v>
      </c>
      <c r="H706" s="343" t="s">
        <v>461</v>
      </c>
      <c r="I706" s="343">
        <v>8.08</v>
      </c>
      <c r="J706" s="360">
        <v>26.1792</v>
      </c>
      <c r="K706" s="361">
        <v>1.0</v>
      </c>
      <c r="L706" s="362">
        <v>0.0</v>
      </c>
      <c r="M706" s="559">
        <v>2319819.0</v>
      </c>
      <c r="N706" s="364"/>
      <c r="O706" s="364"/>
      <c r="P706" s="364"/>
      <c r="Q706" s="365">
        <f t="shared" si="3"/>
        <v>2319819</v>
      </c>
      <c r="R706" s="366">
        <v>2319819.0</v>
      </c>
      <c r="S706" s="311"/>
      <c r="T706" s="367"/>
      <c r="U706" s="367"/>
      <c r="V706" s="367"/>
      <c r="W706" s="367"/>
      <c r="X706" s="367"/>
      <c r="Y706" s="367"/>
      <c r="Z706" s="367"/>
      <c r="AA706" s="367"/>
      <c r="AB706" s="367"/>
      <c r="AC706" s="367"/>
      <c r="AD706" s="311"/>
      <c r="AE706" s="311"/>
      <c r="AF706" s="311"/>
      <c r="AG706" s="311"/>
      <c r="AH706" s="311"/>
      <c r="AI706" s="311"/>
      <c r="AJ706" s="311"/>
      <c r="AK706" s="311"/>
      <c r="AL706" s="311"/>
    </row>
    <row r="707">
      <c r="A707" s="311"/>
      <c r="B707" s="342">
        <f t="shared" si="2"/>
        <v>691</v>
      </c>
      <c r="C707" s="343" t="s">
        <v>3176</v>
      </c>
      <c r="D707" s="540" t="s">
        <v>2109</v>
      </c>
      <c r="E707" s="541" t="s">
        <v>126</v>
      </c>
      <c r="F707" s="343" t="s">
        <v>351</v>
      </c>
      <c r="G707" s="541" t="s">
        <v>2108</v>
      </c>
      <c r="H707" s="343" t="s">
        <v>461</v>
      </c>
      <c r="I707" s="343">
        <v>5.59</v>
      </c>
      <c r="J707" s="348">
        <v>18.1116</v>
      </c>
      <c r="K707" s="349">
        <v>1.0</v>
      </c>
      <c r="L707" s="370">
        <v>0.0</v>
      </c>
      <c r="M707" s="559">
        <v>2319819.0</v>
      </c>
      <c r="N707" s="352"/>
      <c r="O707" s="352"/>
      <c r="P707" s="352"/>
      <c r="Q707" s="353">
        <f t="shared" si="3"/>
        <v>2319819</v>
      </c>
      <c r="R707" s="354">
        <v>2319819.0</v>
      </c>
      <c r="S707" s="311"/>
      <c r="T707" s="355"/>
      <c r="U707" s="355"/>
      <c r="V707" s="355"/>
      <c r="W707" s="355"/>
      <c r="X707" s="355"/>
      <c r="Y707" s="355"/>
      <c r="Z707" s="355"/>
      <c r="AA707" s="355"/>
      <c r="AB707" s="355"/>
      <c r="AC707" s="355"/>
      <c r="AD707" s="311"/>
      <c r="AE707" s="311"/>
      <c r="AF707" s="311"/>
      <c r="AG707" s="311"/>
      <c r="AH707" s="311"/>
      <c r="AI707" s="311"/>
      <c r="AJ707" s="311"/>
      <c r="AK707" s="311"/>
      <c r="AL707" s="311"/>
    </row>
    <row r="708">
      <c r="A708" s="311"/>
      <c r="B708" s="356">
        <f t="shared" si="2"/>
        <v>692</v>
      </c>
      <c r="C708" s="357" t="s">
        <v>3176</v>
      </c>
      <c r="D708" s="540" t="s">
        <v>1139</v>
      </c>
      <c r="E708" s="541" t="s">
        <v>346</v>
      </c>
      <c r="F708" s="357" t="s">
        <v>351</v>
      </c>
      <c r="G708" s="541" t="s">
        <v>1138</v>
      </c>
      <c r="H708" s="343" t="s">
        <v>753</v>
      </c>
      <c r="I708" s="343">
        <v>23.23</v>
      </c>
      <c r="J708" s="360">
        <v>75.2652</v>
      </c>
      <c r="K708" s="361">
        <v>0.9958</v>
      </c>
      <c r="L708" s="362">
        <v>0.0</v>
      </c>
      <c r="M708" s="559">
        <v>2792792.0</v>
      </c>
      <c r="N708" s="364"/>
      <c r="O708" s="364"/>
      <c r="P708" s="364"/>
      <c r="Q708" s="365">
        <f t="shared" si="3"/>
        <v>2792792</v>
      </c>
      <c r="R708" s="366">
        <v>2792792.0</v>
      </c>
      <c r="S708" s="311"/>
      <c r="T708" s="367"/>
      <c r="U708" s="367"/>
      <c r="V708" s="367"/>
      <c r="W708" s="367"/>
      <c r="X708" s="367"/>
      <c r="Y708" s="367"/>
      <c r="Z708" s="367"/>
      <c r="AA708" s="367"/>
      <c r="AB708" s="367"/>
      <c r="AC708" s="367"/>
      <c r="AD708" s="311"/>
      <c r="AE708" s="311"/>
      <c r="AF708" s="311"/>
      <c r="AG708" s="311"/>
      <c r="AH708" s="311"/>
      <c r="AI708" s="311"/>
      <c r="AJ708" s="311"/>
      <c r="AK708" s="311"/>
      <c r="AL708" s="311"/>
    </row>
    <row r="709">
      <c r="A709" s="311"/>
      <c r="B709" s="342">
        <f t="shared" si="2"/>
        <v>693</v>
      </c>
      <c r="C709" s="343" t="s">
        <v>3176</v>
      </c>
      <c r="D709" s="540" t="s">
        <v>1905</v>
      </c>
      <c r="E709" s="541" t="s">
        <v>106</v>
      </c>
      <c r="F709" s="343" t="s">
        <v>351</v>
      </c>
      <c r="G709" s="541" t="s">
        <v>1904</v>
      </c>
      <c r="H709" s="343" t="s">
        <v>461</v>
      </c>
      <c r="I709" s="343">
        <v>3.52</v>
      </c>
      <c r="J709" s="348">
        <v>11.4048</v>
      </c>
      <c r="K709" s="349">
        <v>1.0</v>
      </c>
      <c r="L709" s="370">
        <v>0.0</v>
      </c>
      <c r="M709" s="559">
        <v>2319819.0</v>
      </c>
      <c r="N709" s="352"/>
      <c r="O709" s="352"/>
      <c r="P709" s="352"/>
      <c r="Q709" s="353">
        <f t="shared" si="3"/>
        <v>2319819</v>
      </c>
      <c r="R709" s="354">
        <v>2319819.0</v>
      </c>
      <c r="S709" s="311"/>
      <c r="T709" s="355"/>
      <c r="U709" s="355"/>
      <c r="V709" s="355"/>
      <c r="W709" s="355"/>
      <c r="X709" s="355"/>
      <c r="Y709" s="355"/>
      <c r="Z709" s="355"/>
      <c r="AA709" s="355"/>
      <c r="AB709" s="355"/>
      <c r="AC709" s="355"/>
      <c r="AD709" s="311"/>
      <c r="AE709" s="311"/>
      <c r="AF709" s="311"/>
      <c r="AG709" s="311"/>
      <c r="AH709" s="311"/>
      <c r="AI709" s="311"/>
      <c r="AJ709" s="311"/>
      <c r="AK709" s="311"/>
      <c r="AL709" s="311"/>
    </row>
    <row r="710">
      <c r="A710" s="311"/>
      <c r="B710" s="356">
        <f t="shared" si="2"/>
        <v>694</v>
      </c>
      <c r="C710" s="357" t="s">
        <v>3176</v>
      </c>
      <c r="D710" s="540" t="s">
        <v>2824</v>
      </c>
      <c r="E710" s="541" t="s">
        <v>87</v>
      </c>
      <c r="F710" s="357" t="s">
        <v>351</v>
      </c>
      <c r="G710" s="541" t="s">
        <v>2823</v>
      </c>
      <c r="H710" s="343" t="s">
        <v>1258</v>
      </c>
      <c r="I710" s="343">
        <v>6.83</v>
      </c>
      <c r="J710" s="360">
        <v>22.1292</v>
      </c>
      <c r="K710" s="361">
        <v>1.0</v>
      </c>
      <c r="L710" s="362">
        <v>0.0</v>
      </c>
      <c r="M710" s="559">
        <v>1300000.0</v>
      </c>
      <c r="N710" s="364"/>
      <c r="O710" s="364"/>
      <c r="P710" s="364"/>
      <c r="Q710" s="365">
        <f t="shared" si="3"/>
        <v>1300000</v>
      </c>
      <c r="R710" s="366">
        <v>1300000.0</v>
      </c>
      <c r="S710" s="311"/>
      <c r="T710" s="367"/>
      <c r="U710" s="367"/>
      <c r="V710" s="367"/>
      <c r="W710" s="367"/>
      <c r="X710" s="367"/>
      <c r="Y710" s="367"/>
      <c r="Z710" s="367"/>
      <c r="AA710" s="367"/>
      <c r="AB710" s="367"/>
      <c r="AC710" s="367"/>
      <c r="AD710" s="311"/>
      <c r="AE710" s="311"/>
      <c r="AF710" s="311"/>
      <c r="AG710" s="311"/>
      <c r="AH710" s="311"/>
      <c r="AI710" s="311"/>
      <c r="AJ710" s="311"/>
      <c r="AK710" s="311"/>
      <c r="AL710" s="311"/>
    </row>
    <row r="711">
      <c r="A711" s="311"/>
      <c r="B711" s="342">
        <f t="shared" si="2"/>
        <v>695</v>
      </c>
      <c r="C711" s="343" t="s">
        <v>3176</v>
      </c>
      <c r="D711" s="540" t="s">
        <v>1271</v>
      </c>
      <c r="E711" s="541" t="s">
        <v>346</v>
      </c>
      <c r="F711" s="343" t="s">
        <v>351</v>
      </c>
      <c r="G711" s="541" t="s">
        <v>1270</v>
      </c>
      <c r="H711" s="343" t="s">
        <v>753</v>
      </c>
      <c r="I711" s="343">
        <v>28.85</v>
      </c>
      <c r="J711" s="348">
        <v>93.47400000000002</v>
      </c>
      <c r="K711" s="349">
        <v>1.0</v>
      </c>
      <c r="L711" s="370">
        <v>0.0</v>
      </c>
      <c r="M711" s="559">
        <v>2792792.0</v>
      </c>
      <c r="N711" s="352"/>
      <c r="O711" s="352"/>
      <c r="P711" s="352"/>
      <c r="Q711" s="353">
        <f t="shared" si="3"/>
        <v>2792792</v>
      </c>
      <c r="R711" s="354">
        <v>2792792.0</v>
      </c>
      <c r="S711" s="311"/>
      <c r="T711" s="355"/>
      <c r="U711" s="355"/>
      <c r="V711" s="355"/>
      <c r="W711" s="355"/>
      <c r="X711" s="355"/>
      <c r="Y711" s="355"/>
      <c r="Z711" s="355"/>
      <c r="AA711" s="355"/>
      <c r="AB711" s="355"/>
      <c r="AC711" s="355"/>
      <c r="AD711" s="311"/>
      <c r="AE711" s="311"/>
      <c r="AF711" s="311"/>
      <c r="AG711" s="311"/>
      <c r="AH711" s="311"/>
      <c r="AI711" s="311"/>
      <c r="AJ711" s="311"/>
      <c r="AK711" s="311"/>
      <c r="AL711" s="311"/>
    </row>
    <row r="712">
      <c r="A712" s="311"/>
      <c r="B712" s="356">
        <f t="shared" si="2"/>
        <v>696</v>
      </c>
      <c r="C712" s="357" t="s">
        <v>3176</v>
      </c>
      <c r="D712" s="540" t="s">
        <v>1268</v>
      </c>
      <c r="E712" s="541" t="s">
        <v>346</v>
      </c>
      <c r="F712" s="357" t="s">
        <v>351</v>
      </c>
      <c r="G712" s="541" t="s">
        <v>1267</v>
      </c>
      <c r="H712" s="343" t="s">
        <v>753</v>
      </c>
      <c r="I712" s="343">
        <v>28.49</v>
      </c>
      <c r="J712" s="360">
        <v>92.3076</v>
      </c>
      <c r="K712" s="361">
        <v>1.0</v>
      </c>
      <c r="L712" s="362">
        <v>0.0</v>
      </c>
      <c r="M712" s="559">
        <v>2792792.0</v>
      </c>
      <c r="N712" s="364"/>
      <c r="O712" s="364"/>
      <c r="P712" s="364"/>
      <c r="Q712" s="365">
        <f t="shared" si="3"/>
        <v>2792792</v>
      </c>
      <c r="R712" s="366">
        <v>2792792.0</v>
      </c>
      <c r="S712" s="311"/>
      <c r="T712" s="367"/>
      <c r="U712" s="367"/>
      <c r="V712" s="367"/>
      <c r="W712" s="367"/>
      <c r="X712" s="367"/>
      <c r="Y712" s="367"/>
      <c r="Z712" s="367"/>
      <c r="AA712" s="367"/>
      <c r="AB712" s="367"/>
      <c r="AC712" s="367"/>
      <c r="AD712" s="311"/>
      <c r="AE712" s="311"/>
      <c r="AF712" s="311"/>
      <c r="AG712" s="311"/>
      <c r="AH712" s="311"/>
      <c r="AI712" s="311"/>
      <c r="AJ712" s="311"/>
      <c r="AK712" s="311"/>
      <c r="AL712" s="311"/>
    </row>
    <row r="713">
      <c r="A713" s="311"/>
      <c r="B713" s="342">
        <f t="shared" si="2"/>
        <v>697</v>
      </c>
      <c r="C713" s="343" t="s">
        <v>3176</v>
      </c>
      <c r="D713" s="540" t="s">
        <v>2034</v>
      </c>
      <c r="E713" s="541" t="s">
        <v>92</v>
      </c>
      <c r="F713" s="343" t="s">
        <v>351</v>
      </c>
      <c r="G713" s="541" t="s">
        <v>2033</v>
      </c>
      <c r="H713" s="343" t="s">
        <v>461</v>
      </c>
      <c r="I713" s="343">
        <v>1.39736</v>
      </c>
      <c r="J713" s="348">
        <v>4.5274464</v>
      </c>
      <c r="K713" s="349">
        <v>1.0</v>
      </c>
      <c r="L713" s="370">
        <v>0.0</v>
      </c>
      <c r="M713" s="559">
        <v>2319819.0</v>
      </c>
      <c r="N713" s="352"/>
      <c r="O713" s="352"/>
      <c r="P713" s="352"/>
      <c r="Q713" s="353">
        <f t="shared" si="3"/>
        <v>2319819</v>
      </c>
      <c r="R713" s="354">
        <v>2319819.0</v>
      </c>
      <c r="S713" s="311"/>
      <c r="T713" s="355"/>
      <c r="U713" s="355"/>
      <c r="V713" s="355"/>
      <c r="W713" s="355"/>
      <c r="X713" s="355"/>
      <c r="Y713" s="355"/>
      <c r="Z713" s="355"/>
      <c r="AA713" s="355"/>
      <c r="AB713" s="355"/>
      <c r="AC713" s="355"/>
      <c r="AD713" s="311"/>
      <c r="AE713" s="311"/>
      <c r="AF713" s="311"/>
      <c r="AG713" s="311"/>
      <c r="AH713" s="311"/>
      <c r="AI713" s="311"/>
      <c r="AJ713" s="311"/>
      <c r="AK713" s="311"/>
      <c r="AL713" s="311"/>
    </row>
    <row r="714">
      <c r="A714" s="311"/>
      <c r="B714" s="356">
        <f t="shared" si="2"/>
        <v>698</v>
      </c>
      <c r="C714" s="357" t="s">
        <v>3176</v>
      </c>
      <c r="D714" s="540" t="s">
        <v>905</v>
      </c>
      <c r="E714" s="541" t="s">
        <v>346</v>
      </c>
      <c r="F714" s="357" t="s">
        <v>351</v>
      </c>
      <c r="G714" s="541" t="s">
        <v>904</v>
      </c>
      <c r="H714" s="343" t="s">
        <v>753</v>
      </c>
      <c r="I714" s="343">
        <v>22.14</v>
      </c>
      <c r="J714" s="360">
        <v>71.7336</v>
      </c>
      <c r="K714" s="361">
        <v>1.0</v>
      </c>
      <c r="L714" s="362">
        <v>0.0</v>
      </c>
      <c r="M714" s="559">
        <v>2792792.0</v>
      </c>
      <c r="N714" s="364"/>
      <c r="O714" s="364"/>
      <c r="P714" s="364"/>
      <c r="Q714" s="365">
        <f t="shared" si="3"/>
        <v>2792792</v>
      </c>
      <c r="R714" s="366">
        <v>2792792.0</v>
      </c>
      <c r="S714" s="311"/>
      <c r="T714" s="367"/>
      <c r="U714" s="367"/>
      <c r="V714" s="367"/>
      <c r="W714" s="367"/>
      <c r="X714" s="367"/>
      <c r="Y714" s="367"/>
      <c r="Z714" s="367"/>
      <c r="AA714" s="367"/>
      <c r="AB714" s="367"/>
      <c r="AC714" s="367"/>
      <c r="AD714" s="311"/>
      <c r="AE714" s="311"/>
      <c r="AF714" s="311"/>
      <c r="AG714" s="311"/>
      <c r="AH714" s="311"/>
      <c r="AI714" s="311"/>
      <c r="AJ714" s="311"/>
      <c r="AK714" s="311"/>
      <c r="AL714" s="311"/>
    </row>
    <row r="715">
      <c r="A715" s="311"/>
      <c r="B715" s="342">
        <f t="shared" si="2"/>
        <v>699</v>
      </c>
      <c r="C715" s="343" t="s">
        <v>3176</v>
      </c>
      <c r="D715" s="540" t="s">
        <v>2572</v>
      </c>
      <c r="E715" s="541" t="s">
        <v>87</v>
      </c>
      <c r="F715" s="343" t="s">
        <v>351</v>
      </c>
      <c r="G715" s="541" t="s">
        <v>2571</v>
      </c>
      <c r="H715" s="343" t="s">
        <v>1258</v>
      </c>
      <c r="I715" s="343">
        <v>0.6942999999999999</v>
      </c>
      <c r="J715" s="348">
        <v>2.2495319999999994</v>
      </c>
      <c r="K715" s="349">
        <v>1.0</v>
      </c>
      <c r="L715" s="370">
        <v>0.0</v>
      </c>
      <c r="M715" s="559">
        <v>1300000.0</v>
      </c>
      <c r="N715" s="352"/>
      <c r="O715" s="352"/>
      <c r="P715" s="352"/>
      <c r="Q715" s="353">
        <f t="shared" si="3"/>
        <v>1300000</v>
      </c>
      <c r="R715" s="354">
        <v>1300000.0</v>
      </c>
      <c r="S715" s="311"/>
      <c r="T715" s="355"/>
      <c r="U715" s="355"/>
      <c r="V715" s="355"/>
      <c r="W715" s="355"/>
      <c r="X715" s="355"/>
      <c r="Y715" s="355"/>
      <c r="Z715" s="355"/>
      <c r="AA715" s="355"/>
      <c r="AB715" s="355"/>
      <c r="AC715" s="355"/>
      <c r="AD715" s="311"/>
      <c r="AE715" s="311"/>
      <c r="AF715" s="311"/>
      <c r="AG715" s="311"/>
      <c r="AH715" s="311"/>
      <c r="AI715" s="311"/>
      <c r="AJ715" s="311"/>
      <c r="AK715" s="311"/>
      <c r="AL715" s="311"/>
    </row>
    <row r="716">
      <c r="A716" s="311"/>
      <c r="B716" s="356">
        <f t="shared" si="2"/>
        <v>700</v>
      </c>
      <c r="C716" s="357" t="s">
        <v>3176</v>
      </c>
      <c r="D716" s="540" t="s">
        <v>436</v>
      </c>
      <c r="E716" s="541" t="s">
        <v>87</v>
      </c>
      <c r="F716" s="357" t="s">
        <v>351</v>
      </c>
      <c r="G716" s="541" t="s">
        <v>435</v>
      </c>
      <c r="H716" s="343" t="s">
        <v>1258</v>
      </c>
      <c r="I716" s="343">
        <v>0.56923</v>
      </c>
      <c r="J716" s="360">
        <v>1.8443052000000002</v>
      </c>
      <c r="K716" s="361">
        <v>1.0</v>
      </c>
      <c r="L716" s="362">
        <v>0.0</v>
      </c>
      <c r="M716" s="559">
        <v>1300000.0</v>
      </c>
      <c r="N716" s="364"/>
      <c r="O716" s="364"/>
      <c r="P716" s="364"/>
      <c r="Q716" s="365">
        <f t="shared" si="3"/>
        <v>1300000</v>
      </c>
      <c r="R716" s="366">
        <v>1300000.0</v>
      </c>
      <c r="S716" s="311"/>
      <c r="T716" s="367"/>
      <c r="U716" s="367"/>
      <c r="V716" s="367"/>
      <c r="W716" s="367"/>
      <c r="X716" s="367"/>
      <c r="Y716" s="367"/>
      <c r="Z716" s="367"/>
      <c r="AA716" s="367"/>
      <c r="AB716" s="367"/>
      <c r="AC716" s="367"/>
      <c r="AD716" s="311"/>
      <c r="AE716" s="311"/>
      <c r="AF716" s="311"/>
      <c r="AG716" s="311"/>
      <c r="AH716" s="311"/>
      <c r="AI716" s="311"/>
      <c r="AJ716" s="311"/>
      <c r="AK716" s="311"/>
      <c r="AL716" s="311"/>
    </row>
    <row r="717">
      <c r="A717" s="311"/>
      <c r="B717" s="342">
        <f t="shared" si="2"/>
        <v>701</v>
      </c>
      <c r="C717" s="343" t="s">
        <v>3176</v>
      </c>
      <c r="D717" s="540" t="s">
        <v>2589</v>
      </c>
      <c r="E717" s="541" t="s">
        <v>87</v>
      </c>
      <c r="F717" s="343" t="s">
        <v>351</v>
      </c>
      <c r="G717" s="541" t="s">
        <v>2588</v>
      </c>
      <c r="H717" s="343" t="s">
        <v>1258</v>
      </c>
      <c r="I717" s="343">
        <v>1.25993</v>
      </c>
      <c r="J717" s="348">
        <v>4.0821732</v>
      </c>
      <c r="K717" s="349">
        <v>1.0</v>
      </c>
      <c r="L717" s="370">
        <v>0.0</v>
      </c>
      <c r="M717" s="559">
        <v>1300000.0</v>
      </c>
      <c r="N717" s="352"/>
      <c r="O717" s="352"/>
      <c r="P717" s="352"/>
      <c r="Q717" s="353">
        <f t="shared" si="3"/>
        <v>1300000</v>
      </c>
      <c r="R717" s="354">
        <v>1300000.0</v>
      </c>
      <c r="S717" s="311"/>
      <c r="T717" s="355"/>
      <c r="U717" s="355"/>
      <c r="V717" s="355"/>
      <c r="W717" s="355"/>
      <c r="X717" s="355"/>
      <c r="Y717" s="355"/>
      <c r="Z717" s="355"/>
      <c r="AA717" s="355"/>
      <c r="AB717" s="355"/>
      <c r="AC717" s="355"/>
      <c r="AD717" s="311"/>
      <c r="AE717" s="311"/>
      <c r="AF717" s="311"/>
      <c r="AG717" s="311"/>
      <c r="AH717" s="311"/>
      <c r="AI717" s="311"/>
      <c r="AJ717" s="311"/>
      <c r="AK717" s="311"/>
      <c r="AL717" s="311"/>
    </row>
    <row r="718">
      <c r="A718" s="311"/>
      <c r="B718" s="356">
        <f t="shared" si="2"/>
        <v>702</v>
      </c>
      <c r="C718" s="357" t="s">
        <v>3176</v>
      </c>
      <c r="D718" s="540" t="s">
        <v>2175</v>
      </c>
      <c r="E718" s="541" t="s">
        <v>87</v>
      </c>
      <c r="F718" s="357" t="s">
        <v>351</v>
      </c>
      <c r="G718" s="541" t="s">
        <v>2174</v>
      </c>
      <c r="H718" s="343" t="s">
        <v>1258</v>
      </c>
      <c r="I718" s="343">
        <v>6.58</v>
      </c>
      <c r="J718" s="360">
        <v>0.0</v>
      </c>
      <c r="K718" s="361">
        <v>1.0</v>
      </c>
      <c r="L718" s="362">
        <v>0.0</v>
      </c>
      <c r="M718" s="598">
        <v>1300000.0</v>
      </c>
      <c r="N718" s="364"/>
      <c r="O718" s="364"/>
      <c r="P718" s="364"/>
      <c r="Q718" s="365">
        <f t="shared" si="3"/>
        <v>1300000</v>
      </c>
      <c r="R718" s="366">
        <v>1300000.0</v>
      </c>
      <c r="S718" s="311"/>
      <c r="T718" s="367"/>
      <c r="U718" s="367"/>
      <c r="V718" s="367"/>
      <c r="W718" s="367"/>
      <c r="X718" s="367"/>
      <c r="Y718" s="367"/>
      <c r="Z718" s="367"/>
      <c r="AA718" s="367"/>
      <c r="AB718" s="367"/>
      <c r="AC718" s="367"/>
      <c r="AD718" s="311"/>
      <c r="AE718" s="311"/>
      <c r="AF718" s="311"/>
      <c r="AG718" s="311"/>
      <c r="AH718" s="311"/>
      <c r="AI718" s="311"/>
      <c r="AJ718" s="311"/>
      <c r="AK718" s="311"/>
      <c r="AL718" s="311"/>
    </row>
    <row r="719">
      <c r="A719" s="311"/>
      <c r="B719" s="342">
        <f t="shared" si="2"/>
        <v>703</v>
      </c>
      <c r="C719" s="343" t="s">
        <v>3182</v>
      </c>
      <c r="D719" s="540" t="s">
        <v>976</v>
      </c>
      <c r="E719" s="541" t="s">
        <v>164</v>
      </c>
      <c r="F719" s="343" t="s">
        <v>351</v>
      </c>
      <c r="G719" s="541" t="s">
        <v>975</v>
      </c>
      <c r="H719" s="343" t="s">
        <v>575</v>
      </c>
      <c r="I719" s="343">
        <v>61.58</v>
      </c>
      <c r="J719" s="348">
        <v>199.5192</v>
      </c>
      <c r="K719" s="349">
        <v>1.0</v>
      </c>
      <c r="L719" s="370">
        <v>0.0</v>
      </c>
      <c r="M719" s="559">
        <v>3671171.0</v>
      </c>
      <c r="N719" s="352"/>
      <c r="O719" s="352"/>
      <c r="P719" s="352"/>
      <c r="Q719" s="353">
        <f t="shared" si="3"/>
        <v>3671171</v>
      </c>
      <c r="R719" s="354">
        <v>3671171.0</v>
      </c>
      <c r="S719" s="311"/>
      <c r="T719" s="355"/>
      <c r="U719" s="355"/>
      <c r="V719" s="355"/>
      <c r="W719" s="355"/>
      <c r="X719" s="355"/>
      <c r="Y719" s="355"/>
      <c r="Z719" s="355"/>
      <c r="AA719" s="355"/>
      <c r="AB719" s="355"/>
      <c r="AC719" s="355"/>
      <c r="AD719" s="311"/>
      <c r="AE719" s="311"/>
      <c r="AF719" s="311"/>
      <c r="AG719" s="311"/>
      <c r="AH719" s="311"/>
      <c r="AI719" s="311"/>
      <c r="AJ719" s="311"/>
      <c r="AK719" s="311"/>
      <c r="AL719" s="311"/>
    </row>
    <row r="720">
      <c r="A720" s="311"/>
      <c r="B720" s="356">
        <f t="shared" si="2"/>
        <v>704</v>
      </c>
      <c r="C720" s="357" t="s">
        <v>3182</v>
      </c>
      <c r="D720" s="540" t="s">
        <v>2070</v>
      </c>
      <c r="E720" s="541" t="s">
        <v>126</v>
      </c>
      <c r="F720" s="357" t="s">
        <v>351</v>
      </c>
      <c r="G720" s="541" t="s">
        <v>2069</v>
      </c>
      <c r="H720" s="343" t="s">
        <v>461</v>
      </c>
      <c r="I720" s="343">
        <v>0.94964</v>
      </c>
      <c r="J720" s="360">
        <v>3.0768336000000005</v>
      </c>
      <c r="K720" s="361">
        <v>0.9981</v>
      </c>
      <c r="L720" s="362">
        <v>0.0</v>
      </c>
      <c r="M720" s="559">
        <v>2319819.0</v>
      </c>
      <c r="N720" s="364"/>
      <c r="O720" s="364"/>
      <c r="P720" s="364"/>
      <c r="Q720" s="365">
        <f t="shared" si="3"/>
        <v>2319819</v>
      </c>
      <c r="R720" s="366">
        <v>2319819.0</v>
      </c>
      <c r="S720" s="311"/>
      <c r="T720" s="367"/>
      <c r="U720" s="367"/>
      <c r="V720" s="367"/>
      <c r="W720" s="367"/>
      <c r="X720" s="367"/>
      <c r="Y720" s="367"/>
      <c r="Z720" s="367"/>
      <c r="AA720" s="367"/>
      <c r="AB720" s="367"/>
      <c r="AC720" s="367"/>
      <c r="AD720" s="311"/>
      <c r="AE720" s="311"/>
      <c r="AF720" s="311"/>
      <c r="AG720" s="311"/>
      <c r="AH720" s="311"/>
      <c r="AI720" s="311"/>
      <c r="AJ720" s="311"/>
      <c r="AK720" s="311"/>
      <c r="AL720" s="311"/>
    </row>
    <row r="721">
      <c r="A721" s="311"/>
      <c r="B721" s="342">
        <f t="shared" si="2"/>
        <v>705</v>
      </c>
      <c r="C721" s="343" t="s">
        <v>3182</v>
      </c>
      <c r="D721" s="540" t="s">
        <v>761</v>
      </c>
      <c r="E721" s="541" t="s">
        <v>141</v>
      </c>
      <c r="F721" s="343" t="s">
        <v>351</v>
      </c>
      <c r="G721" s="541" t="s">
        <v>760</v>
      </c>
      <c r="H721" s="343" t="s">
        <v>461</v>
      </c>
      <c r="I721" s="343">
        <v>29.85</v>
      </c>
      <c r="J721" s="348">
        <v>96.71400000000001</v>
      </c>
      <c r="K721" s="349">
        <v>1.0</v>
      </c>
      <c r="L721" s="370">
        <v>0.0</v>
      </c>
      <c r="M721" s="559">
        <v>2319819.0</v>
      </c>
      <c r="N721" s="352"/>
      <c r="O721" s="352"/>
      <c r="P721" s="352"/>
      <c r="Q721" s="353">
        <f t="shared" si="3"/>
        <v>2319819</v>
      </c>
      <c r="R721" s="354">
        <v>2319819.0</v>
      </c>
      <c r="S721" s="311"/>
      <c r="T721" s="355"/>
      <c r="U721" s="355"/>
      <c r="V721" s="355"/>
      <c r="W721" s="355"/>
      <c r="X721" s="355"/>
      <c r="Y721" s="355"/>
      <c r="Z721" s="355"/>
      <c r="AA721" s="355"/>
      <c r="AB721" s="355"/>
      <c r="AC721" s="355"/>
      <c r="AD721" s="311"/>
      <c r="AE721" s="311"/>
      <c r="AF721" s="311"/>
      <c r="AG721" s="311"/>
      <c r="AH721" s="311"/>
      <c r="AI721" s="311"/>
      <c r="AJ721" s="311"/>
      <c r="AK721" s="311"/>
      <c r="AL721" s="311"/>
    </row>
    <row r="722">
      <c r="A722" s="311"/>
      <c r="B722" s="356">
        <f t="shared" si="2"/>
        <v>706</v>
      </c>
      <c r="C722" s="357" t="s">
        <v>3182</v>
      </c>
      <c r="D722" s="540" t="s">
        <v>764</v>
      </c>
      <c r="E722" s="541" t="s">
        <v>141</v>
      </c>
      <c r="F722" s="357" t="s">
        <v>351</v>
      </c>
      <c r="G722" s="541" t="s">
        <v>763</v>
      </c>
      <c r="H722" s="343" t="s">
        <v>461</v>
      </c>
      <c r="I722" s="343">
        <v>2.62</v>
      </c>
      <c r="J722" s="360">
        <v>8.4888</v>
      </c>
      <c r="K722" s="361">
        <v>1.0</v>
      </c>
      <c r="L722" s="362">
        <v>0.0</v>
      </c>
      <c r="M722" s="559">
        <v>2319819.0</v>
      </c>
      <c r="N722" s="364"/>
      <c r="O722" s="364"/>
      <c r="P722" s="364"/>
      <c r="Q722" s="365">
        <f t="shared" si="3"/>
        <v>2319819</v>
      </c>
      <c r="R722" s="366">
        <v>2319819.0</v>
      </c>
      <c r="S722" s="311"/>
      <c r="T722" s="367"/>
      <c r="U722" s="367"/>
      <c r="V722" s="367"/>
      <c r="W722" s="367"/>
      <c r="X722" s="367"/>
      <c r="Y722" s="367"/>
      <c r="Z722" s="367"/>
      <c r="AA722" s="367"/>
      <c r="AB722" s="367"/>
      <c r="AC722" s="367"/>
      <c r="AD722" s="311"/>
      <c r="AE722" s="311"/>
      <c r="AF722" s="311"/>
      <c r="AG722" s="311"/>
      <c r="AH722" s="311"/>
      <c r="AI722" s="311"/>
      <c r="AJ722" s="311"/>
      <c r="AK722" s="311"/>
      <c r="AL722" s="311"/>
    </row>
    <row r="723">
      <c r="A723" s="311"/>
      <c r="B723" s="342">
        <f t="shared" si="2"/>
        <v>707</v>
      </c>
      <c r="C723" s="343" t="s">
        <v>3182</v>
      </c>
      <c r="D723" s="540" t="s">
        <v>1753</v>
      </c>
      <c r="E723" s="541" t="s">
        <v>92</v>
      </c>
      <c r="F723" s="343" t="s">
        <v>351</v>
      </c>
      <c r="G723" s="541" t="s">
        <v>1752</v>
      </c>
      <c r="H723" s="343" t="s">
        <v>461</v>
      </c>
      <c r="I723" s="343">
        <v>0.68556</v>
      </c>
      <c r="J723" s="348">
        <v>2.2212144000000005</v>
      </c>
      <c r="K723" s="349">
        <v>1.0</v>
      </c>
      <c r="L723" s="370">
        <v>0.0</v>
      </c>
      <c r="M723" s="559">
        <v>2319819.0</v>
      </c>
      <c r="N723" s="352"/>
      <c r="O723" s="352"/>
      <c r="P723" s="352"/>
      <c r="Q723" s="353">
        <f t="shared" si="3"/>
        <v>2319819</v>
      </c>
      <c r="R723" s="354">
        <v>2319819.0</v>
      </c>
      <c r="S723" s="311"/>
      <c r="T723" s="355"/>
      <c r="U723" s="355"/>
      <c r="V723" s="355"/>
      <c r="W723" s="355"/>
      <c r="X723" s="355"/>
      <c r="Y723" s="355"/>
      <c r="Z723" s="355"/>
      <c r="AA723" s="355"/>
      <c r="AB723" s="355"/>
      <c r="AC723" s="355"/>
      <c r="AD723" s="311"/>
      <c r="AE723" s="311"/>
      <c r="AF723" s="311"/>
      <c r="AG723" s="311"/>
      <c r="AH723" s="311"/>
      <c r="AI723" s="311"/>
      <c r="AJ723" s="311"/>
      <c r="AK723" s="311"/>
      <c r="AL723" s="311"/>
    </row>
    <row r="724">
      <c r="A724" s="311"/>
      <c r="B724" s="356">
        <f t="shared" si="2"/>
        <v>708</v>
      </c>
      <c r="C724" s="357" t="s">
        <v>3182</v>
      </c>
      <c r="D724" s="540" t="s">
        <v>1756</v>
      </c>
      <c r="E724" s="541" t="s">
        <v>87</v>
      </c>
      <c r="F724" s="357" t="s">
        <v>351</v>
      </c>
      <c r="G724" s="541" t="s">
        <v>1755</v>
      </c>
      <c r="H724" s="343" t="s">
        <v>1258</v>
      </c>
      <c r="I724" s="343">
        <v>46.17</v>
      </c>
      <c r="J724" s="360">
        <v>149.59079999999997</v>
      </c>
      <c r="K724" s="361">
        <v>1.0</v>
      </c>
      <c r="L724" s="362">
        <v>0.0</v>
      </c>
      <c r="M724" s="559">
        <v>1300000.0</v>
      </c>
      <c r="N724" s="364"/>
      <c r="O724" s="364"/>
      <c r="P724" s="364"/>
      <c r="Q724" s="365">
        <f t="shared" si="3"/>
        <v>1300000</v>
      </c>
      <c r="R724" s="366">
        <v>1300000.0</v>
      </c>
      <c r="S724" s="311"/>
      <c r="T724" s="367"/>
      <c r="U724" s="367"/>
      <c r="V724" s="367"/>
      <c r="W724" s="367"/>
      <c r="X724" s="367"/>
      <c r="Y724" s="367"/>
      <c r="Z724" s="367"/>
      <c r="AA724" s="367"/>
      <c r="AB724" s="367"/>
      <c r="AC724" s="367"/>
      <c r="AD724" s="311"/>
      <c r="AE724" s="311"/>
      <c r="AF724" s="311"/>
      <c r="AG724" s="311"/>
      <c r="AH724" s="311"/>
      <c r="AI724" s="311"/>
      <c r="AJ724" s="311"/>
      <c r="AK724" s="311"/>
      <c r="AL724" s="311"/>
    </row>
    <row r="725">
      <c r="A725" s="311"/>
      <c r="B725" s="342">
        <f t="shared" si="2"/>
        <v>709</v>
      </c>
      <c r="C725" s="343" t="s">
        <v>3182</v>
      </c>
      <c r="D725" s="540" t="s">
        <v>1793</v>
      </c>
      <c r="E725" s="541" t="s">
        <v>126</v>
      </c>
      <c r="F725" s="343" t="s">
        <v>351</v>
      </c>
      <c r="G725" s="541" t="s">
        <v>1792</v>
      </c>
      <c r="H725" s="343" t="s">
        <v>461</v>
      </c>
      <c r="I725" s="343">
        <v>2.94</v>
      </c>
      <c r="J725" s="348">
        <v>9.5256</v>
      </c>
      <c r="K725" s="349">
        <v>1.0</v>
      </c>
      <c r="L725" s="370">
        <v>0.0</v>
      </c>
      <c r="M725" s="559">
        <v>2319819.0</v>
      </c>
      <c r="N725" s="352"/>
      <c r="O725" s="352"/>
      <c r="P725" s="352"/>
      <c r="Q725" s="353">
        <f t="shared" si="3"/>
        <v>2319819</v>
      </c>
      <c r="R725" s="354">
        <v>2319819.0</v>
      </c>
      <c r="S725" s="311"/>
      <c r="T725" s="355"/>
      <c r="U725" s="355"/>
      <c r="V725" s="355"/>
      <c r="W725" s="355"/>
      <c r="X725" s="355"/>
      <c r="Y725" s="355"/>
      <c r="Z725" s="355"/>
      <c r="AA725" s="355"/>
      <c r="AB725" s="355"/>
      <c r="AC725" s="355"/>
      <c r="AD725" s="311"/>
      <c r="AE725" s="311"/>
      <c r="AF725" s="311"/>
      <c r="AG725" s="311"/>
      <c r="AH725" s="311"/>
      <c r="AI725" s="311"/>
      <c r="AJ725" s="311"/>
      <c r="AK725" s="311"/>
      <c r="AL725" s="311"/>
    </row>
    <row r="726">
      <c r="A726" s="311"/>
      <c r="B726" s="356">
        <f t="shared" si="2"/>
        <v>710</v>
      </c>
      <c r="C726" s="357" t="s">
        <v>3182</v>
      </c>
      <c r="D726" s="540" t="s">
        <v>1803</v>
      </c>
      <c r="E726" s="541" t="s">
        <v>126</v>
      </c>
      <c r="F726" s="357" t="s">
        <v>351</v>
      </c>
      <c r="G726" s="541" t="s">
        <v>1802</v>
      </c>
      <c r="H726" s="343" t="s">
        <v>461</v>
      </c>
      <c r="I726" s="343">
        <v>1.58822</v>
      </c>
      <c r="J726" s="360">
        <v>5.1458328</v>
      </c>
      <c r="K726" s="361">
        <v>1.0</v>
      </c>
      <c r="L726" s="362">
        <v>0.0</v>
      </c>
      <c r="M726" s="559">
        <v>2319819.0</v>
      </c>
      <c r="N726" s="364"/>
      <c r="O726" s="364"/>
      <c r="P726" s="364"/>
      <c r="Q726" s="365">
        <f t="shared" si="3"/>
        <v>2319819</v>
      </c>
      <c r="R726" s="366">
        <v>2319819.0</v>
      </c>
      <c r="S726" s="311"/>
      <c r="T726" s="367"/>
      <c r="U726" s="367"/>
      <c r="V726" s="367"/>
      <c r="W726" s="367"/>
      <c r="X726" s="367"/>
      <c r="Y726" s="367"/>
      <c r="Z726" s="367"/>
      <c r="AA726" s="367"/>
      <c r="AB726" s="367"/>
      <c r="AC726" s="367"/>
      <c r="AD726" s="311"/>
      <c r="AE726" s="311"/>
      <c r="AF726" s="311"/>
      <c r="AG726" s="311"/>
      <c r="AH726" s="311"/>
      <c r="AI726" s="311"/>
      <c r="AJ726" s="311"/>
      <c r="AK726" s="311"/>
      <c r="AL726" s="311"/>
    </row>
    <row r="727">
      <c r="A727" s="311"/>
      <c r="B727" s="342">
        <f t="shared" si="2"/>
        <v>711</v>
      </c>
      <c r="C727" s="343" t="s">
        <v>3182</v>
      </c>
      <c r="D727" s="540" t="s">
        <v>1574</v>
      </c>
      <c r="E727" s="541" t="s">
        <v>126</v>
      </c>
      <c r="F727" s="343" t="s">
        <v>351</v>
      </c>
      <c r="G727" s="541" t="s">
        <v>1573</v>
      </c>
      <c r="H727" s="343" t="s">
        <v>461</v>
      </c>
      <c r="I727" s="343">
        <v>2.50074</v>
      </c>
      <c r="J727" s="348">
        <v>8.1023976</v>
      </c>
      <c r="K727" s="349">
        <v>1.0</v>
      </c>
      <c r="L727" s="370">
        <v>0.0</v>
      </c>
      <c r="M727" s="559">
        <v>2319819.0</v>
      </c>
      <c r="N727" s="352"/>
      <c r="O727" s="352"/>
      <c r="P727" s="352"/>
      <c r="Q727" s="353">
        <f t="shared" si="3"/>
        <v>2319819</v>
      </c>
      <c r="R727" s="354">
        <v>2319819.0</v>
      </c>
      <c r="S727" s="311"/>
      <c r="T727" s="355"/>
      <c r="U727" s="355"/>
      <c r="V727" s="355"/>
      <c r="W727" s="355"/>
      <c r="X727" s="355"/>
      <c r="Y727" s="355"/>
      <c r="Z727" s="355"/>
      <c r="AA727" s="355"/>
      <c r="AB727" s="355"/>
      <c r="AC727" s="355"/>
      <c r="AD727" s="311"/>
      <c r="AE727" s="311"/>
      <c r="AF727" s="311"/>
      <c r="AG727" s="311"/>
      <c r="AH727" s="311"/>
      <c r="AI727" s="311"/>
      <c r="AJ727" s="311"/>
      <c r="AK727" s="311"/>
      <c r="AL727" s="311"/>
    </row>
    <row r="728">
      <c r="A728" s="311"/>
      <c r="B728" s="356">
        <f t="shared" si="2"/>
        <v>712</v>
      </c>
      <c r="C728" s="357" t="s">
        <v>3182</v>
      </c>
      <c r="D728" s="540" t="s">
        <v>2471</v>
      </c>
      <c r="E728" s="541" t="s">
        <v>106</v>
      </c>
      <c r="F728" s="357" t="s">
        <v>351</v>
      </c>
      <c r="G728" s="541" t="s">
        <v>2470</v>
      </c>
      <c r="H728" s="343" t="s">
        <v>461</v>
      </c>
      <c r="I728" s="343">
        <v>3.2</v>
      </c>
      <c r="J728" s="360">
        <v>10.368000000000002</v>
      </c>
      <c r="K728" s="361">
        <v>1.0</v>
      </c>
      <c r="L728" s="362">
        <v>0.0</v>
      </c>
      <c r="M728" s="559">
        <v>2319819.0</v>
      </c>
      <c r="N728" s="364"/>
      <c r="O728" s="364"/>
      <c r="P728" s="364"/>
      <c r="Q728" s="365">
        <f t="shared" si="3"/>
        <v>2319819</v>
      </c>
      <c r="R728" s="366">
        <v>2319819.0</v>
      </c>
      <c r="S728" s="311"/>
      <c r="T728" s="367"/>
      <c r="U728" s="367"/>
      <c r="V728" s="367"/>
      <c r="W728" s="367"/>
      <c r="X728" s="367"/>
      <c r="Y728" s="367"/>
      <c r="Z728" s="367"/>
      <c r="AA728" s="367"/>
      <c r="AB728" s="367"/>
      <c r="AC728" s="367"/>
      <c r="AD728" s="311"/>
      <c r="AE728" s="311"/>
      <c r="AF728" s="311"/>
      <c r="AG728" s="311"/>
      <c r="AH728" s="311"/>
      <c r="AI728" s="311"/>
      <c r="AJ728" s="311"/>
      <c r="AK728" s="311"/>
      <c r="AL728" s="311"/>
    </row>
    <row r="729">
      <c r="A729" s="311"/>
      <c r="B729" s="342">
        <f t="shared" si="2"/>
        <v>713</v>
      </c>
      <c r="C729" s="343" t="s">
        <v>3182</v>
      </c>
      <c r="D729" s="540" t="s">
        <v>2019</v>
      </c>
      <c r="E729" s="541" t="s">
        <v>126</v>
      </c>
      <c r="F729" s="343" t="s">
        <v>351</v>
      </c>
      <c r="G729" s="541" t="s">
        <v>2018</v>
      </c>
      <c r="H729" s="343" t="s">
        <v>461</v>
      </c>
      <c r="I729" s="343">
        <v>49.81</v>
      </c>
      <c r="J729" s="348">
        <v>161.3844</v>
      </c>
      <c r="K729" s="349">
        <v>1.0</v>
      </c>
      <c r="L729" s="370">
        <v>0.0</v>
      </c>
      <c r="M729" s="559">
        <v>2319819.0</v>
      </c>
      <c r="N729" s="352"/>
      <c r="O729" s="352"/>
      <c r="P729" s="352"/>
      <c r="Q729" s="353">
        <f t="shared" si="3"/>
        <v>2319819</v>
      </c>
      <c r="R729" s="354">
        <v>2319819.0</v>
      </c>
      <c r="S729" s="311"/>
      <c r="T729" s="355"/>
      <c r="U729" s="355"/>
      <c r="V729" s="355"/>
      <c r="W729" s="355"/>
      <c r="X729" s="355"/>
      <c r="Y729" s="355"/>
      <c r="Z729" s="355"/>
      <c r="AA729" s="355"/>
      <c r="AB729" s="355"/>
      <c r="AC729" s="355"/>
      <c r="AD729" s="311"/>
      <c r="AE729" s="311"/>
      <c r="AF729" s="311"/>
      <c r="AG729" s="311"/>
      <c r="AH729" s="311"/>
      <c r="AI729" s="311"/>
      <c r="AJ729" s="311"/>
      <c r="AK729" s="311"/>
      <c r="AL729" s="311"/>
    </row>
    <row r="730">
      <c r="A730" s="311"/>
      <c r="B730" s="356">
        <f t="shared" si="2"/>
        <v>714</v>
      </c>
      <c r="C730" s="357" t="s">
        <v>3182</v>
      </c>
      <c r="D730" s="540" t="s">
        <v>870</v>
      </c>
      <c r="E730" s="541" t="s">
        <v>346</v>
      </c>
      <c r="F730" s="357" t="s">
        <v>351</v>
      </c>
      <c r="G730" s="541" t="s">
        <v>869</v>
      </c>
      <c r="H730" s="343" t="s">
        <v>753</v>
      </c>
      <c r="I730" s="343">
        <v>25.4</v>
      </c>
      <c r="J730" s="360">
        <v>82.29599999999998</v>
      </c>
      <c r="K730" s="361">
        <v>1.0</v>
      </c>
      <c r="L730" s="362">
        <v>0.0</v>
      </c>
      <c r="M730" s="559">
        <v>2792792.0</v>
      </c>
      <c r="N730" s="364"/>
      <c r="O730" s="364"/>
      <c r="P730" s="364"/>
      <c r="Q730" s="365">
        <f t="shared" si="3"/>
        <v>2792792</v>
      </c>
      <c r="R730" s="366">
        <v>2792792.0</v>
      </c>
      <c r="S730" s="311"/>
      <c r="T730" s="367"/>
      <c r="U730" s="367"/>
      <c r="V730" s="367"/>
      <c r="W730" s="367"/>
      <c r="X730" s="367"/>
      <c r="Y730" s="367"/>
      <c r="Z730" s="367"/>
      <c r="AA730" s="367"/>
      <c r="AB730" s="367"/>
      <c r="AC730" s="367"/>
      <c r="AD730" s="311"/>
      <c r="AE730" s="311"/>
      <c r="AF730" s="311"/>
      <c r="AG730" s="311"/>
      <c r="AH730" s="311"/>
      <c r="AI730" s="311"/>
      <c r="AJ730" s="311"/>
      <c r="AK730" s="311"/>
      <c r="AL730" s="311"/>
    </row>
    <row r="731">
      <c r="A731" s="311"/>
      <c r="B731" s="342">
        <f t="shared" si="2"/>
        <v>715</v>
      </c>
      <c r="C731" s="343" t="s">
        <v>3182</v>
      </c>
      <c r="D731" s="540" t="s">
        <v>23</v>
      </c>
      <c r="E731" s="541" t="s">
        <v>12</v>
      </c>
      <c r="F731" s="368" t="s">
        <v>749</v>
      </c>
      <c r="G731" s="541" t="s">
        <v>22</v>
      </c>
      <c r="H731" s="343" t="s">
        <v>753</v>
      </c>
      <c r="I731" s="343">
        <v>0.38652</v>
      </c>
      <c r="J731" s="348">
        <v>1.2523248</v>
      </c>
      <c r="K731" s="349">
        <v>1.0</v>
      </c>
      <c r="L731" s="370">
        <v>0.0</v>
      </c>
      <c r="M731" s="559">
        <v>2737114.0</v>
      </c>
      <c r="N731" s="352"/>
      <c r="O731" s="352"/>
      <c r="P731" s="352"/>
      <c r="Q731" s="353">
        <f t="shared" si="3"/>
        <v>2737114</v>
      </c>
      <c r="R731" s="354">
        <v>2737114.0</v>
      </c>
      <c r="S731" s="311"/>
      <c r="T731" s="355"/>
      <c r="U731" s="355"/>
      <c r="V731" s="355"/>
      <c r="W731" s="355"/>
      <c r="X731" s="355"/>
      <c r="Y731" s="355"/>
      <c r="Z731" s="355"/>
      <c r="AA731" s="355"/>
      <c r="AB731" s="355"/>
      <c r="AC731" s="355"/>
      <c r="AD731" s="311"/>
      <c r="AE731" s="311"/>
      <c r="AF731" s="311"/>
      <c r="AG731" s="311"/>
      <c r="AH731" s="311"/>
      <c r="AI731" s="311"/>
      <c r="AJ731" s="311"/>
      <c r="AK731" s="311"/>
      <c r="AL731" s="311"/>
    </row>
    <row r="732">
      <c r="A732" s="311"/>
      <c r="B732" s="356">
        <f t="shared" si="2"/>
        <v>716</v>
      </c>
      <c r="C732" s="357" t="s">
        <v>3182</v>
      </c>
      <c r="D732" s="540" t="s">
        <v>26</v>
      </c>
      <c r="E732" s="541" t="s">
        <v>12</v>
      </c>
      <c r="F732" s="602" t="s">
        <v>749</v>
      </c>
      <c r="G732" s="541" t="s">
        <v>25</v>
      </c>
      <c r="H732" s="343" t="s">
        <v>753</v>
      </c>
      <c r="I732" s="343">
        <v>2.53088</v>
      </c>
      <c r="J732" s="360">
        <v>8.200051199999999</v>
      </c>
      <c r="K732" s="361">
        <v>1.0</v>
      </c>
      <c r="L732" s="362">
        <v>0.0</v>
      </c>
      <c r="M732" s="559">
        <v>2737114.0</v>
      </c>
      <c r="N732" s="364"/>
      <c r="O732" s="364"/>
      <c r="P732" s="364"/>
      <c r="Q732" s="365">
        <f t="shared" si="3"/>
        <v>2737114</v>
      </c>
      <c r="R732" s="366">
        <v>2737114.0</v>
      </c>
      <c r="S732" s="311"/>
      <c r="T732" s="367"/>
      <c r="U732" s="367"/>
      <c r="V732" s="367"/>
      <c r="W732" s="367"/>
      <c r="X732" s="367"/>
      <c r="Y732" s="367"/>
      <c r="Z732" s="367"/>
      <c r="AA732" s="367"/>
      <c r="AB732" s="367"/>
      <c r="AC732" s="367"/>
      <c r="AD732" s="311"/>
      <c r="AE732" s="311"/>
      <c r="AF732" s="311"/>
      <c r="AG732" s="311"/>
      <c r="AH732" s="311"/>
      <c r="AI732" s="311"/>
      <c r="AJ732" s="311"/>
      <c r="AK732" s="311"/>
      <c r="AL732" s="311"/>
    </row>
    <row r="733">
      <c r="A733" s="311"/>
      <c r="B733" s="342">
        <f t="shared" si="2"/>
        <v>717</v>
      </c>
      <c r="C733" s="343" t="s">
        <v>3182</v>
      </c>
      <c r="D733" s="540" t="s">
        <v>2675</v>
      </c>
      <c r="E733" s="541" t="s">
        <v>126</v>
      </c>
      <c r="F733" s="343" t="s">
        <v>351</v>
      </c>
      <c r="G733" s="541" t="s">
        <v>2674</v>
      </c>
      <c r="H733" s="343" t="s">
        <v>461</v>
      </c>
      <c r="I733" s="343">
        <v>1.59215</v>
      </c>
      <c r="J733" s="348">
        <v>5.1585659999999995</v>
      </c>
      <c r="K733" s="349">
        <v>1.0</v>
      </c>
      <c r="L733" s="370">
        <v>0.0</v>
      </c>
      <c r="M733" s="559">
        <v>2319819.0</v>
      </c>
      <c r="N733" s="352"/>
      <c r="O733" s="352"/>
      <c r="P733" s="352"/>
      <c r="Q733" s="353">
        <f t="shared" si="3"/>
        <v>2319819</v>
      </c>
      <c r="R733" s="354">
        <v>2319819.0</v>
      </c>
      <c r="S733" s="311"/>
      <c r="T733" s="355"/>
      <c r="U733" s="355"/>
      <c r="V733" s="355"/>
      <c r="W733" s="355"/>
      <c r="X733" s="355"/>
      <c r="Y733" s="355"/>
      <c r="Z733" s="355"/>
      <c r="AA733" s="355"/>
      <c r="AB733" s="355"/>
      <c r="AC733" s="355"/>
      <c r="AD733" s="311"/>
      <c r="AE733" s="311"/>
      <c r="AF733" s="311"/>
      <c r="AG733" s="311"/>
      <c r="AH733" s="311"/>
      <c r="AI733" s="311"/>
      <c r="AJ733" s="311"/>
      <c r="AK733" s="311"/>
      <c r="AL733" s="311"/>
    </row>
    <row r="734">
      <c r="A734" s="311"/>
      <c r="B734" s="356">
        <f t="shared" si="2"/>
        <v>718</v>
      </c>
      <c r="C734" s="357" t="s">
        <v>3182</v>
      </c>
      <c r="D734" s="540" t="s">
        <v>858</v>
      </c>
      <c r="E734" s="541" t="s">
        <v>346</v>
      </c>
      <c r="F734" s="357" t="s">
        <v>351</v>
      </c>
      <c r="G734" s="541" t="s">
        <v>857</v>
      </c>
      <c r="H734" s="343" t="s">
        <v>753</v>
      </c>
      <c r="I734" s="343">
        <v>17.2</v>
      </c>
      <c r="J734" s="360">
        <v>55.72799999999999</v>
      </c>
      <c r="K734" s="361">
        <v>1.0</v>
      </c>
      <c r="L734" s="362">
        <v>0.0</v>
      </c>
      <c r="M734" s="559">
        <v>2792792.0</v>
      </c>
      <c r="N734" s="364"/>
      <c r="O734" s="364"/>
      <c r="P734" s="364"/>
      <c r="Q734" s="365">
        <f t="shared" si="3"/>
        <v>2792792</v>
      </c>
      <c r="R734" s="366">
        <v>2792792.0</v>
      </c>
      <c r="S734" s="311"/>
      <c r="T734" s="367"/>
      <c r="U734" s="367"/>
      <c r="V734" s="367"/>
      <c r="W734" s="367"/>
      <c r="X734" s="367"/>
      <c r="Y734" s="367"/>
      <c r="Z734" s="367"/>
      <c r="AA734" s="367"/>
      <c r="AB734" s="367"/>
      <c r="AC734" s="367"/>
      <c r="AD734" s="311"/>
      <c r="AE734" s="311"/>
      <c r="AF734" s="311"/>
      <c r="AG734" s="311"/>
      <c r="AH734" s="311"/>
      <c r="AI734" s="311"/>
      <c r="AJ734" s="311"/>
      <c r="AK734" s="311"/>
      <c r="AL734" s="311"/>
    </row>
    <row r="735">
      <c r="A735" s="311"/>
      <c r="B735" s="342">
        <f t="shared" si="2"/>
        <v>719</v>
      </c>
      <c r="C735" s="343" t="s">
        <v>3182</v>
      </c>
      <c r="D735" s="540" t="s">
        <v>1244</v>
      </c>
      <c r="E735" s="541" t="s">
        <v>346</v>
      </c>
      <c r="F735" s="343" t="s">
        <v>351</v>
      </c>
      <c r="G735" s="541" t="s">
        <v>1243</v>
      </c>
      <c r="H735" s="343" t="s">
        <v>753</v>
      </c>
      <c r="I735" s="343">
        <v>31.89</v>
      </c>
      <c r="J735" s="348">
        <v>103.3236</v>
      </c>
      <c r="K735" s="349">
        <v>1.0</v>
      </c>
      <c r="L735" s="370">
        <v>0.0</v>
      </c>
      <c r="M735" s="559">
        <v>2792792.0</v>
      </c>
      <c r="N735" s="352"/>
      <c r="O735" s="352"/>
      <c r="P735" s="352"/>
      <c r="Q735" s="353">
        <f t="shared" si="3"/>
        <v>2792792</v>
      </c>
      <c r="R735" s="354">
        <v>2792792.0</v>
      </c>
      <c r="S735" s="311"/>
      <c r="T735" s="355"/>
      <c r="U735" s="355"/>
      <c r="V735" s="355"/>
      <c r="W735" s="355"/>
      <c r="X735" s="355"/>
      <c r="Y735" s="355"/>
      <c r="Z735" s="355"/>
      <c r="AA735" s="355"/>
      <c r="AB735" s="355"/>
      <c r="AC735" s="355"/>
      <c r="AD735" s="311"/>
      <c r="AE735" s="311"/>
      <c r="AF735" s="311"/>
      <c r="AG735" s="311"/>
      <c r="AH735" s="311"/>
      <c r="AI735" s="311"/>
      <c r="AJ735" s="311"/>
      <c r="AK735" s="311"/>
      <c r="AL735" s="311"/>
    </row>
    <row r="736">
      <c r="A736" s="311"/>
      <c r="B736" s="356">
        <f t="shared" si="2"/>
        <v>720</v>
      </c>
      <c r="C736" s="357" t="s">
        <v>3182</v>
      </c>
      <c r="D736" s="540" t="s">
        <v>1248</v>
      </c>
      <c r="E736" s="541" t="s">
        <v>346</v>
      </c>
      <c r="F736" s="357" t="s">
        <v>351</v>
      </c>
      <c r="G736" s="541" t="s">
        <v>1247</v>
      </c>
      <c r="H736" s="343" t="s">
        <v>753</v>
      </c>
      <c r="I736" s="343">
        <v>21.15</v>
      </c>
      <c r="J736" s="360">
        <v>68.526</v>
      </c>
      <c r="K736" s="361">
        <v>1.0</v>
      </c>
      <c r="L736" s="362">
        <v>0.0</v>
      </c>
      <c r="M736" s="559">
        <v>2792792.0</v>
      </c>
      <c r="N736" s="364"/>
      <c r="O736" s="364"/>
      <c r="P736" s="364"/>
      <c r="Q736" s="365">
        <f t="shared" si="3"/>
        <v>2792792</v>
      </c>
      <c r="R736" s="366">
        <v>2792792.0</v>
      </c>
      <c r="S736" s="311"/>
      <c r="T736" s="367"/>
      <c r="U736" s="367"/>
      <c r="V736" s="367"/>
      <c r="W736" s="367"/>
      <c r="X736" s="367"/>
      <c r="Y736" s="367"/>
      <c r="Z736" s="367"/>
      <c r="AA736" s="367"/>
      <c r="AB736" s="367"/>
      <c r="AC736" s="367"/>
      <c r="AD736" s="311"/>
      <c r="AE736" s="311"/>
      <c r="AF736" s="311"/>
      <c r="AG736" s="311"/>
      <c r="AH736" s="311"/>
      <c r="AI736" s="311"/>
      <c r="AJ736" s="311"/>
      <c r="AK736" s="311"/>
      <c r="AL736" s="311"/>
    </row>
    <row r="737">
      <c r="A737" s="311"/>
      <c r="B737" s="342">
        <f t="shared" si="2"/>
        <v>721</v>
      </c>
      <c r="C737" s="343" t="s">
        <v>3182</v>
      </c>
      <c r="D737" s="540" t="s">
        <v>3189</v>
      </c>
      <c r="E737" s="541" t="s">
        <v>92</v>
      </c>
      <c r="F737" s="343" t="s">
        <v>351</v>
      </c>
      <c r="G737" s="541" t="s">
        <v>2152</v>
      </c>
      <c r="H737" s="343" t="s">
        <v>461</v>
      </c>
      <c r="I737" s="343">
        <v>2.75538</v>
      </c>
      <c r="J737" s="348">
        <v>8.9274312</v>
      </c>
      <c r="K737" s="349">
        <v>1.0</v>
      </c>
      <c r="L737" s="370">
        <v>0.0</v>
      </c>
      <c r="M737" s="559">
        <v>2319819.0</v>
      </c>
      <c r="N737" s="352"/>
      <c r="O737" s="352"/>
      <c r="P737" s="352"/>
      <c r="Q737" s="353">
        <f t="shared" si="3"/>
        <v>2319819</v>
      </c>
      <c r="R737" s="354">
        <v>2319819.0</v>
      </c>
      <c r="S737" s="311"/>
      <c r="T737" s="355"/>
      <c r="U737" s="355"/>
      <c r="V737" s="355"/>
      <c r="W737" s="355"/>
      <c r="X737" s="355"/>
      <c r="Y737" s="355"/>
      <c r="Z737" s="355"/>
      <c r="AA737" s="355"/>
      <c r="AB737" s="355"/>
      <c r="AC737" s="355"/>
      <c r="AD737" s="311"/>
      <c r="AE737" s="311"/>
      <c r="AF737" s="311"/>
      <c r="AG737" s="311"/>
      <c r="AH737" s="311"/>
      <c r="AI737" s="311"/>
      <c r="AJ737" s="311"/>
      <c r="AK737" s="311"/>
      <c r="AL737" s="311"/>
    </row>
    <row r="738">
      <c r="A738" s="311"/>
      <c r="B738" s="356">
        <f t="shared" si="2"/>
        <v>722</v>
      </c>
      <c r="C738" s="357" t="s">
        <v>3191</v>
      </c>
      <c r="D738" s="540" t="s">
        <v>809</v>
      </c>
      <c r="E738" s="541" t="s">
        <v>164</v>
      </c>
      <c r="F738" s="357" t="s">
        <v>351</v>
      </c>
      <c r="G738" s="541" t="s">
        <v>808</v>
      </c>
      <c r="H738" s="343" t="s">
        <v>575</v>
      </c>
      <c r="I738" s="343">
        <v>45.58</v>
      </c>
      <c r="J738" s="360">
        <v>147.6792</v>
      </c>
      <c r="K738" s="361">
        <v>0.9981</v>
      </c>
      <c r="L738" s="362">
        <v>0.0</v>
      </c>
      <c r="M738" s="559">
        <v>3671171.0</v>
      </c>
      <c r="N738" s="364"/>
      <c r="O738" s="364"/>
      <c r="P738" s="364"/>
      <c r="Q738" s="365">
        <f t="shared" si="3"/>
        <v>3671171</v>
      </c>
      <c r="R738" s="366">
        <v>3671171.0</v>
      </c>
      <c r="S738" s="311"/>
      <c r="T738" s="367"/>
      <c r="U738" s="367"/>
      <c r="V738" s="367"/>
      <c r="W738" s="367"/>
      <c r="X738" s="367"/>
      <c r="Y738" s="367"/>
      <c r="Z738" s="367"/>
      <c r="AA738" s="367"/>
      <c r="AB738" s="367"/>
      <c r="AC738" s="367"/>
      <c r="AD738" s="311"/>
      <c r="AE738" s="311"/>
      <c r="AF738" s="311"/>
      <c r="AG738" s="311"/>
      <c r="AH738" s="311"/>
      <c r="AI738" s="311"/>
      <c r="AJ738" s="311"/>
      <c r="AK738" s="311"/>
      <c r="AL738" s="311"/>
    </row>
    <row r="739">
      <c r="A739" s="311"/>
      <c r="B739" s="342">
        <f t="shared" si="2"/>
        <v>723</v>
      </c>
      <c r="C739" s="343" t="s">
        <v>3191</v>
      </c>
      <c r="D739" s="540" t="s">
        <v>1058</v>
      </c>
      <c r="E739" s="541" t="s">
        <v>346</v>
      </c>
      <c r="F739" s="343" t="s">
        <v>351</v>
      </c>
      <c r="G739" s="541" t="s">
        <v>1057</v>
      </c>
      <c r="H739" s="343" t="s">
        <v>753</v>
      </c>
      <c r="I739" s="343">
        <v>16.81</v>
      </c>
      <c r="J739" s="348">
        <v>54.46439999999999</v>
      </c>
      <c r="K739" s="349">
        <v>1.0</v>
      </c>
      <c r="L739" s="370">
        <v>0.0</v>
      </c>
      <c r="M739" s="559">
        <v>2792792.0</v>
      </c>
      <c r="N739" s="352"/>
      <c r="O739" s="352"/>
      <c r="P739" s="352"/>
      <c r="Q739" s="353">
        <f t="shared" si="3"/>
        <v>2792792</v>
      </c>
      <c r="R739" s="354">
        <v>2792792.0</v>
      </c>
      <c r="S739" s="311"/>
      <c r="T739" s="355"/>
      <c r="U739" s="355"/>
      <c r="V739" s="355"/>
      <c r="W739" s="355"/>
      <c r="X739" s="355"/>
      <c r="Y739" s="355"/>
      <c r="Z739" s="355"/>
      <c r="AA739" s="355"/>
      <c r="AB739" s="355"/>
      <c r="AC739" s="355"/>
      <c r="AD739" s="311"/>
      <c r="AE739" s="311"/>
      <c r="AF739" s="311"/>
      <c r="AG739" s="311"/>
      <c r="AH739" s="311"/>
      <c r="AI739" s="311"/>
      <c r="AJ739" s="311"/>
      <c r="AK739" s="311"/>
      <c r="AL739" s="311"/>
    </row>
    <row r="740">
      <c r="A740" s="311"/>
      <c r="B740" s="356">
        <f t="shared" si="2"/>
        <v>724</v>
      </c>
      <c r="C740" s="357" t="s">
        <v>3191</v>
      </c>
      <c r="D740" s="540" t="s">
        <v>1391</v>
      </c>
      <c r="E740" s="541" t="s">
        <v>346</v>
      </c>
      <c r="F740" s="357" t="s">
        <v>351</v>
      </c>
      <c r="G740" s="541" t="s">
        <v>1390</v>
      </c>
      <c r="H740" s="343" t="s">
        <v>753</v>
      </c>
      <c r="I740" s="343">
        <v>16.91</v>
      </c>
      <c r="J740" s="360">
        <v>54.7884</v>
      </c>
      <c r="K740" s="361">
        <v>1.0</v>
      </c>
      <c r="L740" s="362">
        <v>0.0</v>
      </c>
      <c r="M740" s="559">
        <v>2792792.0</v>
      </c>
      <c r="N740" s="364"/>
      <c r="O740" s="364"/>
      <c r="P740" s="364"/>
      <c r="Q740" s="365">
        <f t="shared" si="3"/>
        <v>2792792</v>
      </c>
      <c r="R740" s="366">
        <v>2792792.0</v>
      </c>
      <c r="S740" s="311"/>
      <c r="T740" s="367"/>
      <c r="U740" s="367"/>
      <c r="V740" s="367"/>
      <c r="W740" s="367"/>
      <c r="X740" s="367"/>
      <c r="Y740" s="367"/>
      <c r="Z740" s="367"/>
      <c r="AA740" s="367"/>
      <c r="AB740" s="367"/>
      <c r="AC740" s="367"/>
      <c r="AD740" s="311"/>
      <c r="AE740" s="311"/>
      <c r="AF740" s="311"/>
      <c r="AG740" s="311"/>
      <c r="AH740" s="311"/>
      <c r="AI740" s="311"/>
      <c r="AJ740" s="311"/>
      <c r="AK740" s="311"/>
      <c r="AL740" s="311"/>
    </row>
    <row r="741">
      <c r="A741" s="311"/>
      <c r="B741" s="342">
        <f t="shared" si="2"/>
        <v>725</v>
      </c>
      <c r="C741" s="343" t="s">
        <v>3191</v>
      </c>
      <c r="D741" s="540" t="s">
        <v>1320</v>
      </c>
      <c r="E741" s="541" t="s">
        <v>346</v>
      </c>
      <c r="F741" s="343" t="s">
        <v>351</v>
      </c>
      <c r="G741" s="541" t="s">
        <v>1319</v>
      </c>
      <c r="H741" s="343" t="s">
        <v>753</v>
      </c>
      <c r="I741" s="343">
        <v>13.9</v>
      </c>
      <c r="J741" s="348">
        <v>45.036</v>
      </c>
      <c r="K741" s="349">
        <v>1.0</v>
      </c>
      <c r="L741" s="370">
        <v>0.0</v>
      </c>
      <c r="M741" s="559">
        <v>2792792.0</v>
      </c>
      <c r="N741" s="352"/>
      <c r="O741" s="352"/>
      <c r="P741" s="352"/>
      <c r="Q741" s="353">
        <f t="shared" si="3"/>
        <v>2792792</v>
      </c>
      <c r="R741" s="354">
        <v>2792792.0</v>
      </c>
      <c r="S741" s="311"/>
      <c r="T741" s="355"/>
      <c r="U741" s="355"/>
      <c r="V741" s="355"/>
      <c r="W741" s="355"/>
      <c r="X741" s="355"/>
      <c r="Y741" s="355"/>
      <c r="Z741" s="355"/>
      <c r="AA741" s="355"/>
      <c r="AB741" s="355"/>
      <c r="AC741" s="355"/>
      <c r="AD741" s="311"/>
      <c r="AE741" s="311"/>
      <c r="AF741" s="311"/>
      <c r="AG741" s="311"/>
      <c r="AH741" s="311"/>
      <c r="AI741" s="311"/>
      <c r="AJ741" s="311"/>
      <c r="AK741" s="311"/>
      <c r="AL741" s="311"/>
    </row>
    <row r="742">
      <c r="A742" s="311"/>
      <c r="B742" s="356">
        <f t="shared" si="2"/>
        <v>726</v>
      </c>
      <c r="C742" s="357" t="s">
        <v>3191</v>
      </c>
      <c r="D742" s="540" t="s">
        <v>1255</v>
      </c>
      <c r="E742" s="541" t="s">
        <v>346</v>
      </c>
      <c r="F742" s="357" t="s">
        <v>351</v>
      </c>
      <c r="G742" s="541" t="s">
        <v>1254</v>
      </c>
      <c r="H742" s="343" t="s">
        <v>753</v>
      </c>
      <c r="I742" s="343">
        <v>11.67</v>
      </c>
      <c r="J742" s="360">
        <v>37.8108</v>
      </c>
      <c r="K742" s="361">
        <v>1.0</v>
      </c>
      <c r="L742" s="362">
        <v>0.0</v>
      </c>
      <c r="M742" s="559">
        <v>2792792.0</v>
      </c>
      <c r="N742" s="364"/>
      <c r="O742" s="364"/>
      <c r="P742" s="364"/>
      <c r="Q742" s="365">
        <f t="shared" si="3"/>
        <v>2792792</v>
      </c>
      <c r="R742" s="366">
        <v>2792792.0</v>
      </c>
      <c r="S742" s="311"/>
      <c r="T742" s="367"/>
      <c r="U742" s="367"/>
      <c r="V742" s="367"/>
      <c r="W742" s="367"/>
      <c r="X742" s="367"/>
      <c r="Y742" s="367"/>
      <c r="Z742" s="367"/>
      <c r="AA742" s="367"/>
      <c r="AB742" s="367"/>
      <c r="AC742" s="367"/>
      <c r="AD742" s="311"/>
      <c r="AE742" s="311"/>
      <c r="AF742" s="311"/>
      <c r="AG742" s="311"/>
      <c r="AH742" s="311"/>
      <c r="AI742" s="311"/>
      <c r="AJ742" s="311"/>
      <c r="AK742" s="311"/>
      <c r="AL742" s="311"/>
    </row>
    <row r="743">
      <c r="A743" s="311"/>
      <c r="B743" s="342">
        <f t="shared" si="2"/>
        <v>727</v>
      </c>
      <c r="C743" s="343" t="s">
        <v>3191</v>
      </c>
      <c r="D743" s="540" t="s">
        <v>1011</v>
      </c>
      <c r="E743" s="541" t="s">
        <v>346</v>
      </c>
      <c r="F743" s="343" t="s">
        <v>351</v>
      </c>
      <c r="G743" s="541" t="s">
        <v>1010</v>
      </c>
      <c r="H743" s="343" t="s">
        <v>753</v>
      </c>
      <c r="I743" s="343">
        <v>18.03</v>
      </c>
      <c r="J743" s="348">
        <v>58.4172</v>
      </c>
      <c r="K743" s="349">
        <v>0.9979</v>
      </c>
      <c r="L743" s="370">
        <v>0.0</v>
      </c>
      <c r="M743" s="559">
        <v>2792792.0</v>
      </c>
      <c r="N743" s="352"/>
      <c r="O743" s="352"/>
      <c r="P743" s="352"/>
      <c r="Q743" s="353">
        <f t="shared" si="3"/>
        <v>2792792</v>
      </c>
      <c r="R743" s="354">
        <v>2792792.0</v>
      </c>
      <c r="S743" s="311"/>
      <c r="T743" s="355"/>
      <c r="U743" s="355"/>
      <c r="V743" s="355"/>
      <c r="W743" s="355"/>
      <c r="X743" s="355"/>
      <c r="Y743" s="355"/>
      <c r="Z743" s="355"/>
      <c r="AA743" s="355"/>
      <c r="AB743" s="355"/>
      <c r="AC743" s="355"/>
      <c r="AD743" s="311"/>
      <c r="AE743" s="311"/>
      <c r="AF743" s="311"/>
      <c r="AG743" s="311"/>
      <c r="AH743" s="311"/>
      <c r="AI743" s="311"/>
      <c r="AJ743" s="311"/>
      <c r="AK743" s="311"/>
      <c r="AL743" s="311"/>
    </row>
    <row r="744">
      <c r="A744" s="311"/>
      <c r="B744" s="356">
        <f t="shared" si="2"/>
        <v>728</v>
      </c>
      <c r="C744" s="357" t="s">
        <v>3191</v>
      </c>
      <c r="D744" s="540" t="s">
        <v>1211</v>
      </c>
      <c r="E744" s="541" t="s">
        <v>346</v>
      </c>
      <c r="F744" s="357" t="s">
        <v>351</v>
      </c>
      <c r="G744" s="541" t="s">
        <v>1210</v>
      </c>
      <c r="H744" s="343" t="s">
        <v>753</v>
      </c>
      <c r="I744" s="343">
        <v>21.0</v>
      </c>
      <c r="J744" s="360">
        <v>68.04</v>
      </c>
      <c r="K744" s="361">
        <v>1.0</v>
      </c>
      <c r="L744" s="362">
        <v>0.0</v>
      </c>
      <c r="M744" s="559">
        <v>2792792.0</v>
      </c>
      <c r="N744" s="364"/>
      <c r="O744" s="364"/>
      <c r="P744" s="364"/>
      <c r="Q744" s="365">
        <f t="shared" si="3"/>
        <v>2792792</v>
      </c>
      <c r="R744" s="366">
        <v>2792792.0</v>
      </c>
      <c r="S744" s="311"/>
      <c r="T744" s="367"/>
      <c r="U744" s="367"/>
      <c r="V744" s="367"/>
      <c r="W744" s="367"/>
      <c r="X744" s="367"/>
      <c r="Y744" s="367"/>
      <c r="Z744" s="367"/>
      <c r="AA744" s="367"/>
      <c r="AB744" s="367"/>
      <c r="AC744" s="367"/>
      <c r="AD744" s="311"/>
      <c r="AE744" s="311"/>
      <c r="AF744" s="311"/>
      <c r="AG744" s="311"/>
      <c r="AH744" s="311"/>
      <c r="AI744" s="311"/>
      <c r="AJ744" s="311"/>
      <c r="AK744" s="311"/>
      <c r="AL744" s="311"/>
    </row>
    <row r="745">
      <c r="A745" s="311"/>
      <c r="B745" s="342">
        <f t="shared" si="2"/>
        <v>729</v>
      </c>
      <c r="C745" s="343" t="s">
        <v>3193</v>
      </c>
      <c r="D745" s="540" t="s">
        <v>849</v>
      </c>
      <c r="E745" s="541" t="s">
        <v>164</v>
      </c>
      <c r="F745" s="343" t="s">
        <v>351</v>
      </c>
      <c r="G745" s="541" t="s">
        <v>848</v>
      </c>
      <c r="H745" s="343" t="s">
        <v>575</v>
      </c>
      <c r="I745" s="343">
        <v>59.23</v>
      </c>
      <c r="J745" s="348">
        <v>191.9052</v>
      </c>
      <c r="K745" s="349">
        <v>1.0</v>
      </c>
      <c r="L745" s="370">
        <v>0.0</v>
      </c>
      <c r="M745" s="559">
        <v>3671171.0</v>
      </c>
      <c r="N745" s="352"/>
      <c r="O745" s="352"/>
      <c r="P745" s="352"/>
      <c r="Q745" s="353">
        <f t="shared" si="3"/>
        <v>3671171</v>
      </c>
      <c r="R745" s="354">
        <v>3671171.0</v>
      </c>
      <c r="S745" s="311"/>
      <c r="T745" s="355"/>
      <c r="U745" s="355"/>
      <c r="V745" s="355"/>
      <c r="W745" s="355"/>
      <c r="X745" s="355"/>
      <c r="Y745" s="355"/>
      <c r="Z745" s="355"/>
      <c r="AA745" s="355"/>
      <c r="AB745" s="355"/>
      <c r="AC745" s="355"/>
      <c r="AD745" s="311"/>
      <c r="AE745" s="311"/>
      <c r="AF745" s="311"/>
      <c r="AG745" s="311"/>
      <c r="AH745" s="311"/>
      <c r="AI745" s="311"/>
      <c r="AJ745" s="311"/>
      <c r="AK745" s="311"/>
      <c r="AL745" s="311"/>
    </row>
    <row r="746">
      <c r="A746" s="311"/>
      <c r="B746" s="356">
        <f t="shared" si="2"/>
        <v>730</v>
      </c>
      <c r="C746" s="357" t="s">
        <v>3193</v>
      </c>
      <c r="D746" s="540" t="s">
        <v>394</v>
      </c>
      <c r="E746" s="541" t="s">
        <v>218</v>
      </c>
      <c r="F746" s="357" t="s">
        <v>351</v>
      </c>
      <c r="G746" s="541" t="s">
        <v>393</v>
      </c>
      <c r="H746" s="343" t="s">
        <v>480</v>
      </c>
      <c r="I746" s="343">
        <v>0.00148</v>
      </c>
      <c r="J746" s="360">
        <v>0.0047951999999999995</v>
      </c>
      <c r="K746" s="361">
        <v>0.9953</v>
      </c>
      <c r="L746" s="362">
        <v>0.0</v>
      </c>
      <c r="M746" s="559">
        <v>1950000.0</v>
      </c>
      <c r="N746" s="364"/>
      <c r="O746" s="364"/>
      <c r="P746" s="364"/>
      <c r="Q746" s="365">
        <f t="shared" si="3"/>
        <v>1950000</v>
      </c>
      <c r="R746" s="366">
        <v>1950000.0</v>
      </c>
      <c r="S746" s="311"/>
      <c r="T746" s="367"/>
      <c r="U746" s="367"/>
      <c r="V746" s="367"/>
      <c r="W746" s="367"/>
      <c r="X746" s="367"/>
      <c r="Y746" s="367"/>
      <c r="Z746" s="367"/>
      <c r="AA746" s="367"/>
      <c r="AB746" s="367"/>
      <c r="AC746" s="367"/>
      <c r="AD746" s="311"/>
      <c r="AE746" s="311"/>
      <c r="AF746" s="311"/>
      <c r="AG746" s="311"/>
      <c r="AH746" s="311"/>
      <c r="AI746" s="311"/>
      <c r="AJ746" s="311"/>
      <c r="AK746" s="311"/>
      <c r="AL746" s="311"/>
    </row>
    <row r="747">
      <c r="A747" s="311"/>
      <c r="B747" s="342">
        <f t="shared" si="2"/>
        <v>731</v>
      </c>
      <c r="C747" s="343" t="s">
        <v>3194</v>
      </c>
      <c r="D747" s="540" t="s">
        <v>979</v>
      </c>
      <c r="E747" s="541" t="s">
        <v>164</v>
      </c>
      <c r="F747" s="343" t="s">
        <v>351</v>
      </c>
      <c r="G747" s="541" t="s">
        <v>978</v>
      </c>
      <c r="H747" s="343" t="s">
        <v>575</v>
      </c>
      <c r="I747" s="343">
        <v>39.66</v>
      </c>
      <c r="J747" s="348">
        <v>128.49839999999998</v>
      </c>
      <c r="K747" s="349">
        <v>1.0</v>
      </c>
      <c r="L747" s="370">
        <v>0.0</v>
      </c>
      <c r="M747" s="559">
        <v>3671171.0</v>
      </c>
      <c r="N747" s="352"/>
      <c r="O747" s="352"/>
      <c r="P747" s="352"/>
      <c r="Q747" s="353">
        <f t="shared" si="3"/>
        <v>3671171</v>
      </c>
      <c r="R747" s="354">
        <v>3671171.0</v>
      </c>
      <c r="S747" s="311"/>
      <c r="T747" s="355"/>
      <c r="U747" s="355"/>
      <c r="V747" s="355"/>
      <c r="W747" s="355"/>
      <c r="X747" s="355"/>
      <c r="Y747" s="355"/>
      <c r="Z747" s="355"/>
      <c r="AA747" s="355"/>
      <c r="AB747" s="355"/>
      <c r="AC747" s="355"/>
      <c r="AD747" s="311"/>
      <c r="AE747" s="311"/>
      <c r="AF747" s="311"/>
      <c r="AG747" s="311"/>
      <c r="AH747" s="311"/>
      <c r="AI747" s="311"/>
      <c r="AJ747" s="311"/>
      <c r="AK747" s="311"/>
      <c r="AL747" s="311"/>
    </row>
    <row r="748">
      <c r="A748" s="311"/>
      <c r="B748" s="356">
        <f t="shared" si="2"/>
        <v>732</v>
      </c>
      <c r="C748" s="357" t="s">
        <v>3195</v>
      </c>
      <c r="D748" s="540" t="s">
        <v>824</v>
      </c>
      <c r="E748" s="541" t="s">
        <v>164</v>
      </c>
      <c r="F748" s="357" t="s">
        <v>351</v>
      </c>
      <c r="G748" s="541" t="s">
        <v>823</v>
      </c>
      <c r="H748" s="343" t="s">
        <v>575</v>
      </c>
      <c r="I748" s="343">
        <v>46.31999999999999</v>
      </c>
      <c r="J748" s="360">
        <v>150.0768</v>
      </c>
      <c r="K748" s="361">
        <v>0.9979</v>
      </c>
      <c r="L748" s="362">
        <v>0.0</v>
      </c>
      <c r="M748" s="559">
        <v>3671171.0</v>
      </c>
      <c r="N748" s="364"/>
      <c r="O748" s="364"/>
      <c r="P748" s="364"/>
      <c r="Q748" s="365">
        <f t="shared" si="3"/>
        <v>3671171</v>
      </c>
      <c r="R748" s="366">
        <v>3671171.0</v>
      </c>
      <c r="S748" s="311"/>
      <c r="T748" s="367"/>
      <c r="U748" s="367"/>
      <c r="V748" s="367"/>
      <c r="W748" s="367"/>
      <c r="X748" s="367"/>
      <c r="Y748" s="367"/>
      <c r="Z748" s="367"/>
      <c r="AA748" s="367"/>
      <c r="AB748" s="367"/>
      <c r="AC748" s="367"/>
      <c r="AD748" s="311"/>
      <c r="AE748" s="311"/>
      <c r="AF748" s="311"/>
      <c r="AG748" s="311"/>
      <c r="AH748" s="311"/>
      <c r="AI748" s="311"/>
      <c r="AJ748" s="311"/>
      <c r="AK748" s="311"/>
      <c r="AL748" s="311"/>
    </row>
    <row r="749">
      <c r="A749" s="311"/>
      <c r="B749" s="342">
        <f t="shared" si="2"/>
        <v>733</v>
      </c>
      <c r="C749" s="343" t="s">
        <v>3195</v>
      </c>
      <c r="D749" s="540" t="s">
        <v>1361</v>
      </c>
      <c r="E749" s="541" t="s">
        <v>346</v>
      </c>
      <c r="F749" s="343" t="s">
        <v>351</v>
      </c>
      <c r="G749" s="541" t="s">
        <v>1360</v>
      </c>
      <c r="H749" s="343" t="s">
        <v>753</v>
      </c>
      <c r="I749" s="343">
        <v>26.77</v>
      </c>
      <c r="J749" s="348">
        <v>86.7348</v>
      </c>
      <c r="K749" s="349">
        <v>1.0</v>
      </c>
      <c r="L749" s="370">
        <v>0.0</v>
      </c>
      <c r="M749" s="559">
        <v>2792792.0</v>
      </c>
      <c r="N749" s="352"/>
      <c r="O749" s="352"/>
      <c r="P749" s="352"/>
      <c r="Q749" s="353">
        <f t="shared" si="3"/>
        <v>2792792</v>
      </c>
      <c r="R749" s="354">
        <v>2792792.0</v>
      </c>
      <c r="S749" s="311"/>
      <c r="T749" s="355"/>
      <c r="U749" s="355"/>
      <c r="V749" s="355"/>
      <c r="W749" s="355"/>
      <c r="X749" s="355"/>
      <c r="Y749" s="355"/>
      <c r="Z749" s="355"/>
      <c r="AA749" s="355"/>
      <c r="AB749" s="355"/>
      <c r="AC749" s="355"/>
      <c r="AD749" s="311"/>
      <c r="AE749" s="311"/>
      <c r="AF749" s="311"/>
      <c r="AG749" s="311"/>
      <c r="AH749" s="311"/>
      <c r="AI749" s="311"/>
      <c r="AJ749" s="311"/>
      <c r="AK749" s="311"/>
      <c r="AL749" s="311"/>
    </row>
    <row r="750">
      <c r="A750" s="311"/>
      <c r="B750" s="356">
        <f t="shared" si="2"/>
        <v>734</v>
      </c>
      <c r="C750" s="357" t="s">
        <v>3195</v>
      </c>
      <c r="D750" s="540" t="s">
        <v>2105</v>
      </c>
      <c r="E750" s="541" t="s">
        <v>87</v>
      </c>
      <c r="F750" s="357" t="s">
        <v>351</v>
      </c>
      <c r="G750" s="541" t="s">
        <v>2104</v>
      </c>
      <c r="H750" s="343" t="s">
        <v>1258</v>
      </c>
      <c r="I750" s="343">
        <v>7.33</v>
      </c>
      <c r="J750" s="360">
        <v>23.7492</v>
      </c>
      <c r="K750" s="361">
        <v>1.0</v>
      </c>
      <c r="L750" s="362">
        <v>0.0</v>
      </c>
      <c r="M750" s="559">
        <v>1300000.0</v>
      </c>
      <c r="N750" s="364"/>
      <c r="O750" s="364"/>
      <c r="P750" s="364"/>
      <c r="Q750" s="365">
        <f t="shared" si="3"/>
        <v>1300000</v>
      </c>
      <c r="R750" s="366">
        <v>1300000.0</v>
      </c>
      <c r="S750" s="311"/>
      <c r="T750" s="367"/>
      <c r="U750" s="367"/>
      <c r="V750" s="367"/>
      <c r="W750" s="367"/>
      <c r="X750" s="367"/>
      <c r="Y750" s="367"/>
      <c r="Z750" s="367"/>
      <c r="AA750" s="367"/>
      <c r="AB750" s="367"/>
      <c r="AC750" s="367"/>
      <c r="AD750" s="311"/>
      <c r="AE750" s="311"/>
      <c r="AF750" s="311"/>
      <c r="AG750" s="311"/>
      <c r="AH750" s="311"/>
      <c r="AI750" s="311"/>
      <c r="AJ750" s="311"/>
      <c r="AK750" s="311"/>
      <c r="AL750" s="311"/>
    </row>
    <row r="751">
      <c r="A751" s="311"/>
      <c r="B751" s="342">
        <f t="shared" si="2"/>
        <v>735</v>
      </c>
      <c r="C751" s="343" t="s">
        <v>3195</v>
      </c>
      <c r="D751" s="540" t="s">
        <v>1656</v>
      </c>
      <c r="E751" s="541" t="s">
        <v>92</v>
      </c>
      <c r="F751" s="343" t="s">
        <v>351</v>
      </c>
      <c r="G751" s="541" t="s">
        <v>1655</v>
      </c>
      <c r="H751" s="343" t="s">
        <v>461</v>
      </c>
      <c r="I751" s="343">
        <v>1.60653</v>
      </c>
      <c r="J751" s="348">
        <v>5.2051571999999995</v>
      </c>
      <c r="K751" s="349">
        <v>1.0</v>
      </c>
      <c r="L751" s="370">
        <v>0.0</v>
      </c>
      <c r="M751" s="559">
        <v>2319819.0</v>
      </c>
      <c r="N751" s="352"/>
      <c r="O751" s="352"/>
      <c r="P751" s="352"/>
      <c r="Q751" s="353">
        <f t="shared" si="3"/>
        <v>2319819</v>
      </c>
      <c r="R751" s="354">
        <v>2319819.0</v>
      </c>
      <c r="S751" s="311"/>
      <c r="T751" s="355"/>
      <c r="U751" s="355"/>
      <c r="V751" s="355"/>
      <c r="W751" s="355"/>
      <c r="X751" s="355"/>
      <c r="Y751" s="355"/>
      <c r="Z751" s="355"/>
      <c r="AA751" s="355"/>
      <c r="AB751" s="355"/>
      <c r="AC751" s="355"/>
      <c r="AD751" s="311"/>
      <c r="AE751" s="311"/>
      <c r="AF751" s="311"/>
      <c r="AG751" s="311"/>
      <c r="AH751" s="311"/>
      <c r="AI751" s="311"/>
      <c r="AJ751" s="311"/>
      <c r="AK751" s="311"/>
      <c r="AL751" s="311"/>
    </row>
    <row r="752">
      <c r="A752" s="311"/>
      <c r="B752" s="356">
        <f t="shared" si="2"/>
        <v>736</v>
      </c>
      <c r="C752" s="357" t="s">
        <v>3195</v>
      </c>
      <c r="D752" s="540" t="s">
        <v>2787</v>
      </c>
      <c r="E752" s="541" t="s">
        <v>87</v>
      </c>
      <c r="F752" s="357" t="s">
        <v>351</v>
      </c>
      <c r="G752" s="541" t="s">
        <v>2786</v>
      </c>
      <c r="H752" s="343" t="s">
        <v>1258</v>
      </c>
      <c r="I752" s="343">
        <v>1.02351</v>
      </c>
      <c r="J752" s="360">
        <v>3.3161723999999997</v>
      </c>
      <c r="K752" s="361">
        <v>1.0</v>
      </c>
      <c r="L752" s="362">
        <v>0.0</v>
      </c>
      <c r="M752" s="559">
        <v>1300000.0</v>
      </c>
      <c r="N752" s="364"/>
      <c r="O752" s="364"/>
      <c r="P752" s="364"/>
      <c r="Q752" s="365">
        <f t="shared" si="3"/>
        <v>1300000</v>
      </c>
      <c r="R752" s="366">
        <v>1300000.0</v>
      </c>
      <c r="S752" s="311"/>
      <c r="T752" s="367"/>
      <c r="U752" s="367"/>
      <c r="V752" s="367"/>
      <c r="W752" s="367"/>
      <c r="X752" s="367"/>
      <c r="Y752" s="367"/>
      <c r="Z752" s="367"/>
      <c r="AA752" s="367"/>
      <c r="AB752" s="367"/>
      <c r="AC752" s="367"/>
      <c r="AD752" s="311"/>
      <c r="AE752" s="311"/>
      <c r="AF752" s="311"/>
      <c r="AG752" s="311"/>
      <c r="AH752" s="311"/>
      <c r="AI752" s="311"/>
      <c r="AJ752" s="311"/>
      <c r="AK752" s="311"/>
      <c r="AL752" s="311"/>
    </row>
    <row r="753">
      <c r="A753" s="311"/>
      <c r="B753" s="342">
        <f t="shared" si="2"/>
        <v>737</v>
      </c>
      <c r="C753" s="343" t="s">
        <v>3195</v>
      </c>
      <c r="D753" s="540" t="s">
        <v>1746</v>
      </c>
      <c r="E753" s="541" t="s">
        <v>126</v>
      </c>
      <c r="F753" s="343" t="s">
        <v>351</v>
      </c>
      <c r="G753" s="541" t="s">
        <v>1745</v>
      </c>
      <c r="H753" s="343" t="s">
        <v>461</v>
      </c>
      <c r="I753" s="343">
        <v>2.46973</v>
      </c>
      <c r="J753" s="348">
        <v>8.0019252</v>
      </c>
      <c r="K753" s="349">
        <v>1.0</v>
      </c>
      <c r="L753" s="370">
        <v>0.0</v>
      </c>
      <c r="M753" s="559">
        <v>2319819.0</v>
      </c>
      <c r="N753" s="352"/>
      <c r="O753" s="352"/>
      <c r="P753" s="352"/>
      <c r="Q753" s="353">
        <f t="shared" si="3"/>
        <v>2319819</v>
      </c>
      <c r="R753" s="354">
        <v>2319819.0</v>
      </c>
      <c r="S753" s="311"/>
      <c r="T753" s="355"/>
      <c r="U753" s="355"/>
      <c r="V753" s="355"/>
      <c r="W753" s="355"/>
      <c r="X753" s="355"/>
      <c r="Y753" s="355"/>
      <c r="Z753" s="355"/>
      <c r="AA753" s="355"/>
      <c r="AB753" s="355"/>
      <c r="AC753" s="355"/>
      <c r="AD753" s="311"/>
      <c r="AE753" s="311"/>
      <c r="AF753" s="311"/>
      <c r="AG753" s="311"/>
      <c r="AH753" s="311"/>
      <c r="AI753" s="311"/>
      <c r="AJ753" s="311"/>
      <c r="AK753" s="311"/>
      <c r="AL753" s="311"/>
    </row>
    <row r="754">
      <c r="A754" s="311"/>
      <c r="B754" s="356">
        <f t="shared" si="2"/>
        <v>738</v>
      </c>
      <c r="C754" s="357" t="s">
        <v>3195</v>
      </c>
      <c r="D754" s="540" t="s">
        <v>2206</v>
      </c>
      <c r="E754" s="541" t="s">
        <v>92</v>
      </c>
      <c r="F754" s="357" t="s">
        <v>351</v>
      </c>
      <c r="G754" s="541" t="s">
        <v>2205</v>
      </c>
      <c r="H754" s="343" t="s">
        <v>461</v>
      </c>
      <c r="I754" s="343">
        <v>3.24</v>
      </c>
      <c r="J754" s="360">
        <v>10.4976</v>
      </c>
      <c r="K754" s="361">
        <v>1.0</v>
      </c>
      <c r="L754" s="362">
        <v>0.0</v>
      </c>
      <c r="M754" s="559">
        <v>2319819.0</v>
      </c>
      <c r="N754" s="364"/>
      <c r="O754" s="364"/>
      <c r="P754" s="364"/>
      <c r="Q754" s="365">
        <f t="shared" si="3"/>
        <v>2319819</v>
      </c>
      <c r="R754" s="366">
        <v>2319819.0</v>
      </c>
      <c r="S754" s="311"/>
      <c r="T754" s="367"/>
      <c r="U754" s="367"/>
      <c r="V754" s="367"/>
      <c r="W754" s="367"/>
      <c r="X754" s="367"/>
      <c r="Y754" s="367"/>
      <c r="Z754" s="367"/>
      <c r="AA754" s="367"/>
      <c r="AB754" s="367"/>
      <c r="AC754" s="367"/>
      <c r="AD754" s="311"/>
      <c r="AE754" s="311"/>
      <c r="AF754" s="311"/>
      <c r="AG754" s="311"/>
      <c r="AH754" s="311"/>
      <c r="AI754" s="311"/>
      <c r="AJ754" s="311"/>
      <c r="AK754" s="311"/>
      <c r="AL754" s="311"/>
    </row>
    <row r="755">
      <c r="A755" s="311"/>
      <c r="B755" s="342">
        <f t="shared" si="2"/>
        <v>739</v>
      </c>
      <c r="C755" s="343" t="s">
        <v>3195</v>
      </c>
      <c r="D755" s="540" t="s">
        <v>2387</v>
      </c>
      <c r="E755" s="541" t="s">
        <v>92</v>
      </c>
      <c r="F755" s="343" t="s">
        <v>351</v>
      </c>
      <c r="G755" s="541" t="s">
        <v>2386</v>
      </c>
      <c r="H755" s="343" t="s">
        <v>461</v>
      </c>
      <c r="I755" s="343">
        <v>0.09963</v>
      </c>
      <c r="J755" s="348">
        <v>0.32280119999999995</v>
      </c>
      <c r="K755" s="349">
        <v>1.0</v>
      </c>
      <c r="L755" s="370">
        <v>0.0</v>
      </c>
      <c r="M755" s="559">
        <v>2319819.0</v>
      </c>
      <c r="N755" s="352"/>
      <c r="O755" s="352"/>
      <c r="P755" s="352"/>
      <c r="Q755" s="353">
        <f t="shared" si="3"/>
        <v>2319819</v>
      </c>
      <c r="R755" s="354">
        <v>2319819.0</v>
      </c>
      <c r="S755" s="311"/>
      <c r="T755" s="355"/>
      <c r="U755" s="355"/>
      <c r="V755" s="355"/>
      <c r="W755" s="355"/>
      <c r="X755" s="355"/>
      <c r="Y755" s="355"/>
      <c r="Z755" s="355"/>
      <c r="AA755" s="355"/>
      <c r="AB755" s="355"/>
      <c r="AC755" s="355"/>
      <c r="AD755" s="311"/>
      <c r="AE755" s="311"/>
      <c r="AF755" s="311"/>
      <c r="AG755" s="311"/>
      <c r="AH755" s="311"/>
      <c r="AI755" s="311"/>
      <c r="AJ755" s="311"/>
      <c r="AK755" s="311"/>
      <c r="AL755" s="311"/>
    </row>
    <row r="756">
      <c r="A756" s="311"/>
      <c r="B756" s="356">
        <f t="shared" si="2"/>
        <v>740</v>
      </c>
      <c r="C756" s="357" t="s">
        <v>3195</v>
      </c>
      <c r="D756" s="540" t="s">
        <v>2539</v>
      </c>
      <c r="E756" s="541" t="s">
        <v>141</v>
      </c>
      <c r="F756" s="357" t="s">
        <v>351</v>
      </c>
      <c r="G756" s="541" t="s">
        <v>2538</v>
      </c>
      <c r="H756" s="343" t="s">
        <v>461</v>
      </c>
      <c r="I756" s="343">
        <v>1.52412</v>
      </c>
      <c r="J756" s="360">
        <v>4.9381488000000004</v>
      </c>
      <c r="K756" s="361">
        <v>1.0</v>
      </c>
      <c r="L756" s="362">
        <v>0.0</v>
      </c>
      <c r="M756" s="559">
        <v>2319819.0</v>
      </c>
      <c r="N756" s="364"/>
      <c r="O756" s="364"/>
      <c r="P756" s="364"/>
      <c r="Q756" s="365">
        <f t="shared" si="3"/>
        <v>2319819</v>
      </c>
      <c r="R756" s="366">
        <v>2319819.0</v>
      </c>
      <c r="S756" s="311"/>
      <c r="T756" s="367"/>
      <c r="U756" s="367"/>
      <c r="V756" s="367"/>
      <c r="W756" s="367"/>
      <c r="X756" s="367"/>
      <c r="Y756" s="367"/>
      <c r="Z756" s="367"/>
      <c r="AA756" s="367"/>
      <c r="AB756" s="367"/>
      <c r="AC756" s="367"/>
      <c r="AD756" s="311"/>
      <c r="AE756" s="311"/>
      <c r="AF756" s="311"/>
      <c r="AG756" s="311"/>
      <c r="AH756" s="311"/>
      <c r="AI756" s="311"/>
      <c r="AJ756" s="311"/>
      <c r="AK756" s="311"/>
      <c r="AL756" s="311"/>
    </row>
    <row r="757">
      <c r="A757" s="311"/>
      <c r="B757" s="342">
        <f t="shared" si="2"/>
        <v>741</v>
      </c>
      <c r="C757" s="343" t="s">
        <v>3195</v>
      </c>
      <c r="D757" s="540" t="s">
        <v>2622</v>
      </c>
      <c r="E757" s="541" t="s">
        <v>87</v>
      </c>
      <c r="F757" s="343" t="s">
        <v>351</v>
      </c>
      <c r="G757" s="541" t="s">
        <v>2621</v>
      </c>
      <c r="H757" s="343" t="s">
        <v>1258</v>
      </c>
      <c r="I757" s="343">
        <v>1.00007</v>
      </c>
      <c r="J757" s="348">
        <v>3.2402268</v>
      </c>
      <c r="K757" s="349">
        <v>1.0</v>
      </c>
      <c r="L757" s="370">
        <v>0.0</v>
      </c>
      <c r="M757" s="559">
        <v>1300000.0</v>
      </c>
      <c r="N757" s="352"/>
      <c r="O757" s="352"/>
      <c r="P757" s="352"/>
      <c r="Q757" s="353">
        <f t="shared" si="3"/>
        <v>1300000</v>
      </c>
      <c r="R757" s="354">
        <v>1300000.0</v>
      </c>
      <c r="S757" s="311"/>
      <c r="T757" s="355"/>
      <c r="U757" s="355"/>
      <c r="V757" s="355"/>
      <c r="W757" s="355"/>
      <c r="X757" s="355"/>
      <c r="Y757" s="355"/>
      <c r="Z757" s="355"/>
      <c r="AA757" s="355"/>
      <c r="AB757" s="355"/>
      <c r="AC757" s="355"/>
      <c r="AD757" s="311"/>
      <c r="AE757" s="311"/>
      <c r="AF757" s="311"/>
      <c r="AG757" s="311"/>
      <c r="AH757" s="311"/>
      <c r="AI757" s="311"/>
      <c r="AJ757" s="311"/>
      <c r="AK757" s="311"/>
      <c r="AL757" s="311"/>
    </row>
    <row r="758">
      <c r="A758" s="311"/>
      <c r="B758" s="356">
        <f t="shared" si="2"/>
        <v>742</v>
      </c>
      <c r="C758" s="357" t="s">
        <v>3195</v>
      </c>
      <c r="D758" s="540" t="s">
        <v>1395</v>
      </c>
      <c r="E758" s="541" t="s">
        <v>346</v>
      </c>
      <c r="F758" s="357" t="s">
        <v>351</v>
      </c>
      <c r="G758" s="541" t="s">
        <v>1394</v>
      </c>
      <c r="H758" s="343" t="s">
        <v>753</v>
      </c>
      <c r="I758" s="343">
        <v>17.11</v>
      </c>
      <c r="J758" s="360">
        <v>55.4364</v>
      </c>
      <c r="K758" s="361">
        <v>1.0</v>
      </c>
      <c r="L758" s="362">
        <v>0.0</v>
      </c>
      <c r="M758" s="559">
        <v>2792792.0</v>
      </c>
      <c r="N758" s="364"/>
      <c r="O758" s="364"/>
      <c r="P758" s="364"/>
      <c r="Q758" s="365">
        <f t="shared" si="3"/>
        <v>2792792</v>
      </c>
      <c r="R758" s="366">
        <v>2792792.0</v>
      </c>
      <c r="S758" s="311"/>
      <c r="T758" s="367"/>
      <c r="U758" s="367"/>
      <c r="V758" s="367"/>
      <c r="W758" s="367"/>
      <c r="X758" s="367"/>
      <c r="Y758" s="367"/>
      <c r="Z758" s="367"/>
      <c r="AA758" s="367"/>
      <c r="AB758" s="367"/>
      <c r="AC758" s="367"/>
      <c r="AD758" s="311"/>
      <c r="AE758" s="311"/>
      <c r="AF758" s="311"/>
      <c r="AG758" s="311"/>
      <c r="AH758" s="311"/>
      <c r="AI758" s="311"/>
      <c r="AJ758" s="311"/>
      <c r="AK758" s="311"/>
      <c r="AL758" s="311"/>
    </row>
    <row r="759">
      <c r="A759" s="311"/>
      <c r="B759" s="342">
        <f t="shared" si="2"/>
        <v>743</v>
      </c>
      <c r="C759" s="343" t="s">
        <v>3195</v>
      </c>
      <c r="D759" s="540" t="s">
        <v>403</v>
      </c>
      <c r="E759" s="541" t="s">
        <v>106</v>
      </c>
      <c r="F759" s="343" t="s">
        <v>351</v>
      </c>
      <c r="G759" s="541" t="s">
        <v>402</v>
      </c>
      <c r="H759" s="343" t="s">
        <v>461</v>
      </c>
      <c r="I759" s="343">
        <v>1.59387</v>
      </c>
      <c r="J759" s="348">
        <v>5.164138799999999</v>
      </c>
      <c r="K759" s="349">
        <v>1.0</v>
      </c>
      <c r="L759" s="370">
        <v>0.0</v>
      </c>
      <c r="M759" s="559">
        <v>2319819.0</v>
      </c>
      <c r="N759" s="352"/>
      <c r="O759" s="352"/>
      <c r="P759" s="352"/>
      <c r="Q759" s="353">
        <f t="shared" si="3"/>
        <v>2319819</v>
      </c>
      <c r="R759" s="354">
        <v>2319819.0</v>
      </c>
      <c r="S759" s="311"/>
      <c r="T759" s="355"/>
      <c r="U759" s="355"/>
      <c r="V759" s="355"/>
      <c r="W759" s="355"/>
      <c r="X759" s="355"/>
      <c r="Y759" s="355"/>
      <c r="Z759" s="355"/>
      <c r="AA759" s="355"/>
      <c r="AB759" s="355"/>
      <c r="AC759" s="355"/>
      <c r="AD759" s="311"/>
      <c r="AE759" s="311"/>
      <c r="AF759" s="311"/>
      <c r="AG759" s="311"/>
      <c r="AH759" s="311"/>
      <c r="AI759" s="311"/>
      <c r="AJ759" s="311"/>
      <c r="AK759" s="311"/>
      <c r="AL759" s="311"/>
    </row>
    <row r="760">
      <c r="A760" s="311"/>
      <c r="B760" s="356">
        <f t="shared" si="2"/>
        <v>744</v>
      </c>
      <c r="C760" s="357" t="s">
        <v>3199</v>
      </c>
      <c r="D760" s="540" t="s">
        <v>983</v>
      </c>
      <c r="E760" s="541" t="s">
        <v>164</v>
      </c>
      <c r="F760" s="357" t="s">
        <v>351</v>
      </c>
      <c r="G760" s="541" t="s">
        <v>982</v>
      </c>
      <c r="H760" s="343" t="s">
        <v>575</v>
      </c>
      <c r="I760" s="343">
        <v>61.41</v>
      </c>
      <c r="J760" s="360">
        <v>198.9684</v>
      </c>
      <c r="K760" s="361">
        <v>1.0</v>
      </c>
      <c r="L760" s="362">
        <v>0.0</v>
      </c>
      <c r="M760" s="607">
        <v>3671171.0</v>
      </c>
      <c r="N760" s="364"/>
      <c r="O760" s="364"/>
      <c r="P760" s="364"/>
      <c r="Q760" s="365">
        <f t="shared" si="3"/>
        <v>3671171</v>
      </c>
      <c r="R760" s="366">
        <v>3671171.0</v>
      </c>
      <c r="S760" s="311"/>
      <c r="T760" s="367"/>
      <c r="U760" s="367"/>
      <c r="V760" s="367"/>
      <c r="W760" s="367"/>
      <c r="X760" s="367"/>
      <c r="Y760" s="367"/>
      <c r="Z760" s="367"/>
      <c r="AA760" s="367"/>
      <c r="AB760" s="367"/>
      <c r="AC760" s="367"/>
      <c r="AD760" s="311"/>
      <c r="AE760" s="311"/>
      <c r="AF760" s="311"/>
      <c r="AG760" s="311"/>
      <c r="AH760" s="311"/>
      <c r="AI760" s="311"/>
      <c r="AJ760" s="311"/>
      <c r="AK760" s="311"/>
      <c r="AL760" s="311"/>
    </row>
    <row r="761">
      <c r="A761" s="311"/>
      <c r="B761" s="342">
        <f t="shared" si="2"/>
        <v>745</v>
      </c>
      <c r="C761" s="343" t="s">
        <v>3199</v>
      </c>
      <c r="D761" s="540" t="s">
        <v>2081</v>
      </c>
      <c r="E761" s="541" t="s">
        <v>126</v>
      </c>
      <c r="F761" s="343" t="s">
        <v>351</v>
      </c>
      <c r="G761" s="541" t="s">
        <v>2080</v>
      </c>
      <c r="H761" s="343" t="s">
        <v>1258</v>
      </c>
      <c r="I761" s="343">
        <v>7.82</v>
      </c>
      <c r="J761" s="348">
        <v>25.3368</v>
      </c>
      <c r="K761" s="349">
        <v>1.0</v>
      </c>
      <c r="L761" s="370">
        <v>0.0</v>
      </c>
      <c r="M761" s="559">
        <v>2319819.0</v>
      </c>
      <c r="N761" s="352"/>
      <c r="O761" s="352"/>
      <c r="P761" s="352"/>
      <c r="Q761" s="353">
        <f t="shared" si="3"/>
        <v>2319819</v>
      </c>
      <c r="R761" s="354">
        <v>2319819.0</v>
      </c>
      <c r="S761" s="311"/>
      <c r="T761" s="355"/>
      <c r="U761" s="355"/>
      <c r="V761" s="355"/>
      <c r="W761" s="355"/>
      <c r="X761" s="355"/>
      <c r="Y761" s="355"/>
      <c r="Z761" s="355"/>
      <c r="AA761" s="355"/>
      <c r="AB761" s="355"/>
      <c r="AC761" s="355"/>
      <c r="AD761" s="311"/>
      <c r="AE761" s="311"/>
      <c r="AF761" s="311"/>
      <c r="AG761" s="311"/>
      <c r="AH761" s="311"/>
      <c r="AI761" s="311"/>
      <c r="AJ761" s="311"/>
      <c r="AK761" s="311"/>
      <c r="AL761" s="311"/>
    </row>
    <row r="762">
      <c r="A762" s="311"/>
      <c r="B762" s="356">
        <f t="shared" si="2"/>
        <v>746</v>
      </c>
      <c r="C762" s="357" t="s">
        <v>3199</v>
      </c>
      <c r="D762" s="540" t="s">
        <v>861</v>
      </c>
      <c r="E762" s="541" t="s">
        <v>346</v>
      </c>
      <c r="F762" s="357" t="s">
        <v>351</v>
      </c>
      <c r="G762" s="541" t="s">
        <v>860</v>
      </c>
      <c r="H762" s="343" t="s">
        <v>753</v>
      </c>
      <c r="I762" s="343">
        <v>25.33</v>
      </c>
      <c r="J762" s="360">
        <v>82.0692</v>
      </c>
      <c r="K762" s="361">
        <v>1.0</v>
      </c>
      <c r="L762" s="362">
        <v>0.0</v>
      </c>
      <c r="M762" s="559">
        <v>2792792.0</v>
      </c>
      <c r="N762" s="364"/>
      <c r="O762" s="364"/>
      <c r="P762" s="364"/>
      <c r="Q762" s="365">
        <f t="shared" si="3"/>
        <v>2792792</v>
      </c>
      <c r="R762" s="366">
        <v>2792792.0</v>
      </c>
      <c r="S762" s="311"/>
      <c r="T762" s="367"/>
      <c r="U762" s="367"/>
      <c r="V762" s="367"/>
      <c r="W762" s="367"/>
      <c r="X762" s="367"/>
      <c r="Y762" s="367"/>
      <c r="Z762" s="367"/>
      <c r="AA762" s="367"/>
      <c r="AB762" s="367"/>
      <c r="AC762" s="367"/>
      <c r="AD762" s="311"/>
      <c r="AE762" s="311"/>
      <c r="AF762" s="311"/>
      <c r="AG762" s="311"/>
      <c r="AH762" s="311"/>
      <c r="AI762" s="311"/>
      <c r="AJ762" s="311"/>
      <c r="AK762" s="311"/>
      <c r="AL762" s="311"/>
    </row>
    <row r="763">
      <c r="A763" s="311"/>
      <c r="B763" s="342">
        <f t="shared" si="2"/>
        <v>747</v>
      </c>
      <c r="C763" s="343" t="s">
        <v>3199</v>
      </c>
      <c r="D763" s="540" t="s">
        <v>1278</v>
      </c>
      <c r="E763" s="541" t="s">
        <v>346</v>
      </c>
      <c r="F763" s="343" t="s">
        <v>351</v>
      </c>
      <c r="G763" s="541" t="s">
        <v>1277</v>
      </c>
      <c r="H763" s="343" t="s">
        <v>753</v>
      </c>
      <c r="I763" s="343">
        <v>21.91</v>
      </c>
      <c r="J763" s="348">
        <v>70.9884</v>
      </c>
      <c r="K763" s="349">
        <v>1.0</v>
      </c>
      <c r="L763" s="370">
        <v>0.0</v>
      </c>
      <c r="M763" s="559">
        <v>2792792.0</v>
      </c>
      <c r="N763" s="352"/>
      <c r="O763" s="352"/>
      <c r="P763" s="352"/>
      <c r="Q763" s="353">
        <f t="shared" si="3"/>
        <v>2792792</v>
      </c>
      <c r="R763" s="354">
        <v>2792792.0</v>
      </c>
      <c r="S763" s="311"/>
      <c r="T763" s="355"/>
      <c r="U763" s="355"/>
      <c r="V763" s="355"/>
      <c r="W763" s="355"/>
      <c r="X763" s="355"/>
      <c r="Y763" s="355"/>
      <c r="Z763" s="355"/>
      <c r="AA763" s="355"/>
      <c r="AB763" s="355"/>
      <c r="AC763" s="355"/>
      <c r="AD763" s="311"/>
      <c r="AE763" s="311"/>
      <c r="AF763" s="311"/>
      <c r="AG763" s="311"/>
      <c r="AH763" s="311"/>
      <c r="AI763" s="311"/>
      <c r="AJ763" s="311"/>
      <c r="AK763" s="311"/>
      <c r="AL763" s="311"/>
    </row>
    <row r="764">
      <c r="A764" s="311"/>
      <c r="B764" s="356">
        <f t="shared" si="2"/>
        <v>748</v>
      </c>
      <c r="C764" s="357" t="s">
        <v>3199</v>
      </c>
      <c r="D764" s="540" t="s">
        <v>1014</v>
      </c>
      <c r="E764" s="541" t="s">
        <v>346</v>
      </c>
      <c r="F764" s="357" t="s">
        <v>351</v>
      </c>
      <c r="G764" s="541" t="s">
        <v>1013</v>
      </c>
      <c r="H764" s="343" t="s">
        <v>753</v>
      </c>
      <c r="I764" s="343">
        <v>19.55</v>
      </c>
      <c r="J764" s="360">
        <v>63.342000000000006</v>
      </c>
      <c r="K764" s="361">
        <v>1.0</v>
      </c>
      <c r="L764" s="362">
        <v>0.0</v>
      </c>
      <c r="M764" s="607">
        <v>2792792.0</v>
      </c>
      <c r="N764" s="364"/>
      <c r="O764" s="364"/>
      <c r="P764" s="364"/>
      <c r="Q764" s="365">
        <f t="shared" si="3"/>
        <v>2792792</v>
      </c>
      <c r="R764" s="366">
        <v>2792792.0</v>
      </c>
      <c r="S764" s="311"/>
      <c r="T764" s="367"/>
      <c r="U764" s="367"/>
      <c r="V764" s="367"/>
      <c r="W764" s="367"/>
      <c r="X764" s="367"/>
      <c r="Y764" s="367"/>
      <c r="Z764" s="367"/>
      <c r="AA764" s="367"/>
      <c r="AB764" s="367"/>
      <c r="AC764" s="367"/>
      <c r="AD764" s="311"/>
      <c r="AE764" s="311"/>
      <c r="AF764" s="311"/>
      <c r="AG764" s="311"/>
      <c r="AH764" s="311"/>
      <c r="AI764" s="311"/>
      <c r="AJ764" s="311"/>
      <c r="AK764" s="311"/>
      <c r="AL764" s="311"/>
    </row>
    <row r="765">
      <c r="A765" s="311"/>
      <c r="B765" s="342">
        <f t="shared" si="2"/>
        <v>749</v>
      </c>
      <c r="C765" s="343" t="s">
        <v>3199</v>
      </c>
      <c r="D765" s="540" t="s">
        <v>1834</v>
      </c>
      <c r="E765" s="541" t="s">
        <v>92</v>
      </c>
      <c r="F765" s="343" t="s">
        <v>351</v>
      </c>
      <c r="G765" s="541" t="s">
        <v>1833</v>
      </c>
      <c r="H765" s="343" t="s">
        <v>461</v>
      </c>
      <c r="I765" s="343">
        <v>4.28</v>
      </c>
      <c r="J765" s="348">
        <v>13.8672</v>
      </c>
      <c r="K765" s="349">
        <v>1.0</v>
      </c>
      <c r="L765" s="370">
        <v>0.0</v>
      </c>
      <c r="M765" s="559">
        <v>2319819.0</v>
      </c>
      <c r="N765" s="352"/>
      <c r="O765" s="352"/>
      <c r="P765" s="352"/>
      <c r="Q765" s="353">
        <f t="shared" si="3"/>
        <v>2319819</v>
      </c>
      <c r="R765" s="354">
        <v>2319819.0</v>
      </c>
      <c r="S765" s="311"/>
      <c r="T765" s="355"/>
      <c r="U765" s="355"/>
      <c r="V765" s="355"/>
      <c r="W765" s="355"/>
      <c r="X765" s="355"/>
      <c r="Y765" s="355"/>
      <c r="Z765" s="355"/>
      <c r="AA765" s="355"/>
      <c r="AB765" s="355"/>
      <c r="AC765" s="355"/>
      <c r="AD765" s="311"/>
      <c r="AE765" s="311"/>
      <c r="AF765" s="311"/>
      <c r="AG765" s="311"/>
      <c r="AH765" s="311"/>
      <c r="AI765" s="311"/>
      <c r="AJ765" s="311"/>
      <c r="AK765" s="311"/>
      <c r="AL765" s="311"/>
    </row>
    <row r="766">
      <c r="A766" s="311"/>
      <c r="B766" s="356">
        <f t="shared" si="2"/>
        <v>750</v>
      </c>
      <c r="C766" s="357" t="s">
        <v>3199</v>
      </c>
      <c r="D766" s="540" t="s">
        <v>1896</v>
      </c>
      <c r="E766" s="541" t="s">
        <v>87</v>
      </c>
      <c r="F766" s="357" t="s">
        <v>351</v>
      </c>
      <c r="G766" s="541" t="s">
        <v>1895</v>
      </c>
      <c r="H766" s="343" t="s">
        <v>1258</v>
      </c>
      <c r="I766" s="343">
        <v>31.6</v>
      </c>
      <c r="J766" s="360">
        <v>102.38400000000001</v>
      </c>
      <c r="K766" s="361">
        <v>1.0</v>
      </c>
      <c r="L766" s="362">
        <v>0.0</v>
      </c>
      <c r="M766" s="559">
        <v>1300000.0</v>
      </c>
      <c r="N766" s="364"/>
      <c r="O766" s="364"/>
      <c r="P766" s="364"/>
      <c r="Q766" s="365">
        <f t="shared" si="3"/>
        <v>1300000</v>
      </c>
      <c r="R766" s="366">
        <v>1300000.0</v>
      </c>
      <c r="S766" s="311"/>
      <c r="T766" s="367"/>
      <c r="U766" s="367"/>
      <c r="V766" s="367"/>
      <c r="W766" s="367"/>
      <c r="X766" s="367"/>
      <c r="Y766" s="367"/>
      <c r="Z766" s="367"/>
      <c r="AA766" s="367"/>
      <c r="AB766" s="367"/>
      <c r="AC766" s="367"/>
      <c r="AD766" s="311"/>
      <c r="AE766" s="311"/>
      <c r="AF766" s="311"/>
      <c r="AG766" s="311"/>
      <c r="AH766" s="311"/>
      <c r="AI766" s="311"/>
      <c r="AJ766" s="311"/>
      <c r="AK766" s="311"/>
      <c r="AL766" s="311"/>
    </row>
    <row r="767">
      <c r="A767" s="311"/>
      <c r="B767" s="342">
        <f t="shared" si="2"/>
        <v>751</v>
      </c>
      <c r="C767" s="343" t="s">
        <v>3199</v>
      </c>
      <c r="D767" s="540" t="s">
        <v>1450</v>
      </c>
      <c r="E767" s="541" t="s">
        <v>346</v>
      </c>
      <c r="F767" s="343" t="s">
        <v>351</v>
      </c>
      <c r="G767" s="541" t="s">
        <v>1449</v>
      </c>
      <c r="H767" s="343" t="s">
        <v>753</v>
      </c>
      <c r="I767" s="343">
        <v>19.44</v>
      </c>
      <c r="J767" s="348">
        <v>62.98560000000001</v>
      </c>
      <c r="K767" s="349">
        <v>1.0</v>
      </c>
      <c r="L767" s="370">
        <v>0.0</v>
      </c>
      <c r="M767" s="559">
        <v>2792792.0</v>
      </c>
      <c r="N767" s="352"/>
      <c r="O767" s="352"/>
      <c r="P767" s="352"/>
      <c r="Q767" s="353">
        <f t="shared" si="3"/>
        <v>2792792</v>
      </c>
      <c r="R767" s="354">
        <v>2792792.0</v>
      </c>
      <c r="S767" s="311"/>
      <c r="T767" s="355"/>
      <c r="U767" s="355"/>
      <c r="V767" s="355"/>
      <c r="W767" s="355"/>
      <c r="X767" s="355"/>
      <c r="Y767" s="355"/>
      <c r="Z767" s="355"/>
      <c r="AA767" s="355"/>
      <c r="AB767" s="355"/>
      <c r="AC767" s="355"/>
      <c r="AD767" s="311"/>
      <c r="AE767" s="311"/>
      <c r="AF767" s="311"/>
      <c r="AG767" s="311"/>
      <c r="AH767" s="311"/>
      <c r="AI767" s="311"/>
      <c r="AJ767" s="311"/>
      <c r="AK767" s="311"/>
      <c r="AL767" s="311"/>
    </row>
    <row r="768">
      <c r="A768" s="311"/>
      <c r="B768" s="356">
        <f t="shared" si="2"/>
        <v>752</v>
      </c>
      <c r="C768" s="357" t="s">
        <v>3199</v>
      </c>
      <c r="D768" s="540" t="s">
        <v>2323</v>
      </c>
      <c r="E768" s="541" t="s">
        <v>87</v>
      </c>
      <c r="F768" s="357" t="s">
        <v>351</v>
      </c>
      <c r="G768" s="541" t="s">
        <v>2322</v>
      </c>
      <c r="H768" s="343" t="s">
        <v>1258</v>
      </c>
      <c r="I768" s="343">
        <v>32.12</v>
      </c>
      <c r="J768" s="360">
        <v>104.06879999999998</v>
      </c>
      <c r="K768" s="361">
        <v>1.0</v>
      </c>
      <c r="L768" s="362">
        <v>0.0</v>
      </c>
      <c r="M768" s="607">
        <v>1300000.0</v>
      </c>
      <c r="N768" s="364"/>
      <c r="O768" s="364"/>
      <c r="P768" s="364"/>
      <c r="Q768" s="365">
        <f t="shared" si="3"/>
        <v>1300000</v>
      </c>
      <c r="R768" s="366">
        <v>1300000.0</v>
      </c>
      <c r="S768" s="311"/>
      <c r="T768" s="367"/>
      <c r="U768" s="367"/>
      <c r="V768" s="367"/>
      <c r="W768" s="367"/>
      <c r="X768" s="367"/>
      <c r="Y768" s="367"/>
      <c r="Z768" s="367"/>
      <c r="AA768" s="367"/>
      <c r="AB768" s="367"/>
      <c r="AC768" s="367"/>
      <c r="AD768" s="311"/>
      <c r="AE768" s="311"/>
      <c r="AF768" s="311"/>
      <c r="AG768" s="311"/>
      <c r="AH768" s="311"/>
      <c r="AI768" s="311"/>
      <c r="AJ768" s="311"/>
      <c r="AK768" s="311"/>
      <c r="AL768" s="311"/>
    </row>
    <row r="769">
      <c r="A769" s="311"/>
      <c r="B769" s="342">
        <f t="shared" si="2"/>
        <v>753</v>
      </c>
      <c r="C769" s="343" t="s">
        <v>3201</v>
      </c>
      <c r="D769" s="540" t="s">
        <v>918</v>
      </c>
      <c r="E769" s="541" t="s">
        <v>164</v>
      </c>
      <c r="F769" s="343" t="s">
        <v>351</v>
      </c>
      <c r="G769" s="541" t="s">
        <v>917</v>
      </c>
      <c r="H769" s="343" t="s">
        <v>575</v>
      </c>
      <c r="I769" s="343">
        <v>65.25</v>
      </c>
      <c r="J769" s="348">
        <v>211.41</v>
      </c>
      <c r="K769" s="349">
        <v>1.0</v>
      </c>
      <c r="L769" s="370">
        <v>0.0</v>
      </c>
      <c r="M769" s="559">
        <v>3671171.0</v>
      </c>
      <c r="N769" s="352"/>
      <c r="O769" s="352"/>
      <c r="P769" s="352"/>
      <c r="Q769" s="353">
        <f t="shared" si="3"/>
        <v>3671171</v>
      </c>
      <c r="R769" s="354">
        <v>3671171.0</v>
      </c>
      <c r="S769" s="311"/>
      <c r="T769" s="355"/>
      <c r="U769" s="355"/>
      <c r="V769" s="355"/>
      <c r="W769" s="355"/>
      <c r="X769" s="355"/>
      <c r="Y769" s="355"/>
      <c r="Z769" s="355"/>
      <c r="AA769" s="355"/>
      <c r="AB769" s="355"/>
      <c r="AC769" s="355"/>
      <c r="AD769" s="311"/>
      <c r="AE769" s="311"/>
      <c r="AF769" s="311"/>
      <c r="AG769" s="311"/>
      <c r="AH769" s="311"/>
      <c r="AI769" s="311"/>
      <c r="AJ769" s="311"/>
      <c r="AK769" s="311"/>
      <c r="AL769" s="311"/>
    </row>
    <row r="770">
      <c r="A770" s="311"/>
      <c r="B770" s="356">
        <f t="shared" si="2"/>
        <v>754</v>
      </c>
      <c r="C770" s="357" t="s">
        <v>3201</v>
      </c>
      <c r="D770" s="540" t="s">
        <v>893</v>
      </c>
      <c r="E770" s="541" t="s">
        <v>164</v>
      </c>
      <c r="F770" s="357" t="s">
        <v>351</v>
      </c>
      <c r="G770" s="541" t="s">
        <v>892</v>
      </c>
      <c r="H770" s="343" t="s">
        <v>575</v>
      </c>
      <c r="I770" s="343">
        <v>54.02</v>
      </c>
      <c r="J770" s="360">
        <v>175.0248</v>
      </c>
      <c r="K770" s="361">
        <v>1.0</v>
      </c>
      <c r="L770" s="362">
        <v>0.0</v>
      </c>
      <c r="M770" s="559">
        <v>3671171.0</v>
      </c>
      <c r="N770" s="364"/>
      <c r="O770" s="364"/>
      <c r="P770" s="364"/>
      <c r="Q770" s="365">
        <f t="shared" si="3"/>
        <v>3671171</v>
      </c>
      <c r="R770" s="366">
        <v>3671171.0</v>
      </c>
      <c r="S770" s="311"/>
      <c r="T770" s="367"/>
      <c r="U770" s="367"/>
      <c r="V770" s="367"/>
      <c r="W770" s="367"/>
      <c r="X770" s="367"/>
      <c r="Y770" s="367"/>
      <c r="Z770" s="367"/>
      <c r="AA770" s="367"/>
      <c r="AB770" s="367"/>
      <c r="AC770" s="367"/>
      <c r="AD770" s="311"/>
      <c r="AE770" s="311"/>
      <c r="AF770" s="311"/>
      <c r="AG770" s="311"/>
      <c r="AH770" s="311"/>
      <c r="AI770" s="311"/>
      <c r="AJ770" s="311"/>
      <c r="AK770" s="311"/>
      <c r="AL770" s="311"/>
    </row>
    <row r="771">
      <c r="A771" s="311"/>
      <c r="B771" s="342">
        <f t="shared" si="2"/>
        <v>755</v>
      </c>
      <c r="C771" s="343" t="s">
        <v>3201</v>
      </c>
      <c r="D771" s="540" t="s">
        <v>1153</v>
      </c>
      <c r="E771" s="541" t="s">
        <v>346</v>
      </c>
      <c r="F771" s="343" t="s">
        <v>351</v>
      </c>
      <c r="G771" s="541" t="s">
        <v>1152</v>
      </c>
      <c r="H771" s="343" t="s">
        <v>753</v>
      </c>
      <c r="I771" s="343">
        <v>22.61</v>
      </c>
      <c r="J771" s="348">
        <v>73.2564</v>
      </c>
      <c r="K771" s="349">
        <v>1.0</v>
      </c>
      <c r="L771" s="370">
        <v>0.0</v>
      </c>
      <c r="M771" s="559">
        <v>2792792.0</v>
      </c>
      <c r="N771" s="352"/>
      <c r="O771" s="352"/>
      <c r="P771" s="352"/>
      <c r="Q771" s="353">
        <f t="shared" si="3"/>
        <v>2792792</v>
      </c>
      <c r="R771" s="354">
        <v>2792792.0</v>
      </c>
      <c r="S771" s="311"/>
      <c r="T771" s="355"/>
      <c r="U771" s="355"/>
      <c r="V771" s="355"/>
      <c r="W771" s="355"/>
      <c r="X771" s="355"/>
      <c r="Y771" s="355"/>
      <c r="Z771" s="355"/>
      <c r="AA771" s="355"/>
      <c r="AB771" s="355"/>
      <c r="AC771" s="355"/>
      <c r="AD771" s="311"/>
      <c r="AE771" s="311"/>
      <c r="AF771" s="311"/>
      <c r="AG771" s="311"/>
      <c r="AH771" s="311"/>
      <c r="AI771" s="311"/>
      <c r="AJ771" s="311"/>
      <c r="AK771" s="311"/>
      <c r="AL771" s="311"/>
    </row>
    <row r="772">
      <c r="A772" s="311"/>
      <c r="B772" s="356">
        <f t="shared" si="2"/>
        <v>756</v>
      </c>
      <c r="C772" s="357" t="s">
        <v>3201</v>
      </c>
      <c r="D772" s="540" t="s">
        <v>1446</v>
      </c>
      <c r="E772" s="541" t="s">
        <v>164</v>
      </c>
      <c r="F772" s="357" t="s">
        <v>351</v>
      </c>
      <c r="G772" s="541" t="s">
        <v>1445</v>
      </c>
      <c r="H772" s="343" t="s">
        <v>575</v>
      </c>
      <c r="I772" s="343">
        <v>40.95</v>
      </c>
      <c r="J772" s="360">
        <v>132.67800000000003</v>
      </c>
      <c r="K772" s="361">
        <v>0.9974</v>
      </c>
      <c r="L772" s="362">
        <v>0.0</v>
      </c>
      <c r="M772" s="607">
        <v>3671171.0</v>
      </c>
      <c r="N772" s="364"/>
      <c r="O772" s="364"/>
      <c r="P772" s="364"/>
      <c r="Q772" s="365">
        <f t="shared" si="3"/>
        <v>3671171</v>
      </c>
      <c r="R772" s="366">
        <v>3671171.0</v>
      </c>
      <c r="S772" s="311"/>
      <c r="T772" s="367"/>
      <c r="U772" s="367"/>
      <c r="V772" s="367"/>
      <c r="W772" s="367"/>
      <c r="X772" s="367"/>
      <c r="Y772" s="367"/>
      <c r="Z772" s="367"/>
      <c r="AA772" s="367"/>
      <c r="AB772" s="367"/>
      <c r="AC772" s="367"/>
      <c r="AD772" s="311"/>
      <c r="AE772" s="311"/>
      <c r="AF772" s="311"/>
      <c r="AG772" s="311"/>
      <c r="AH772" s="311"/>
      <c r="AI772" s="311"/>
      <c r="AJ772" s="311"/>
      <c r="AK772" s="311"/>
      <c r="AL772" s="311"/>
    </row>
    <row r="773">
      <c r="A773" s="311"/>
      <c r="B773" s="342">
        <f t="shared" si="2"/>
        <v>757</v>
      </c>
      <c r="C773" s="343" t="s">
        <v>3201</v>
      </c>
      <c r="D773" s="540" t="s">
        <v>1484</v>
      </c>
      <c r="E773" s="541" t="s">
        <v>164</v>
      </c>
      <c r="F773" s="343" t="s">
        <v>351</v>
      </c>
      <c r="G773" s="541" t="s">
        <v>1483</v>
      </c>
      <c r="H773" s="343" t="s">
        <v>575</v>
      </c>
      <c r="I773" s="343">
        <v>39.9</v>
      </c>
      <c r="J773" s="348">
        <v>129.27599999999998</v>
      </c>
      <c r="K773" s="349">
        <v>1.0</v>
      </c>
      <c r="L773" s="370">
        <v>0.0</v>
      </c>
      <c r="M773" s="559">
        <v>3671171.0</v>
      </c>
      <c r="N773" s="352"/>
      <c r="O773" s="352"/>
      <c r="P773" s="352"/>
      <c r="Q773" s="353">
        <f t="shared" si="3"/>
        <v>3671171</v>
      </c>
      <c r="R773" s="354">
        <v>3671171.0</v>
      </c>
      <c r="S773" s="311"/>
      <c r="T773" s="355"/>
      <c r="U773" s="355"/>
      <c r="V773" s="355"/>
      <c r="W773" s="355"/>
      <c r="X773" s="355"/>
      <c r="Y773" s="355"/>
      <c r="Z773" s="355"/>
      <c r="AA773" s="355"/>
      <c r="AB773" s="355"/>
      <c r="AC773" s="355"/>
      <c r="AD773" s="311"/>
      <c r="AE773" s="311"/>
      <c r="AF773" s="311"/>
      <c r="AG773" s="311"/>
      <c r="AH773" s="311"/>
      <c r="AI773" s="311"/>
      <c r="AJ773" s="311"/>
      <c r="AK773" s="311"/>
      <c r="AL773" s="311"/>
    </row>
    <row r="774">
      <c r="A774" s="311"/>
      <c r="B774" s="356">
        <f t="shared" si="2"/>
        <v>758</v>
      </c>
      <c r="C774" s="357" t="s">
        <v>3201</v>
      </c>
      <c r="D774" s="540" t="s">
        <v>1423</v>
      </c>
      <c r="E774" s="541" t="s">
        <v>164</v>
      </c>
      <c r="F774" s="357" t="s">
        <v>351</v>
      </c>
      <c r="G774" s="541" t="s">
        <v>1422</v>
      </c>
      <c r="H774" s="343" t="s">
        <v>753</v>
      </c>
      <c r="I774" s="343">
        <v>35.18</v>
      </c>
      <c r="J774" s="360">
        <v>113.9832</v>
      </c>
      <c r="K774" s="361">
        <v>1.0</v>
      </c>
      <c r="L774" s="362">
        <v>0.0</v>
      </c>
      <c r="M774" s="559">
        <v>2792792.0</v>
      </c>
      <c r="N774" s="364"/>
      <c r="O774" s="364"/>
      <c r="P774" s="364"/>
      <c r="Q774" s="365">
        <f t="shared" si="3"/>
        <v>2792792</v>
      </c>
      <c r="R774" s="366">
        <v>2792792.0</v>
      </c>
      <c r="S774" s="311"/>
      <c r="T774" s="367"/>
      <c r="U774" s="367"/>
      <c r="V774" s="367"/>
      <c r="W774" s="367"/>
      <c r="X774" s="367"/>
      <c r="Y774" s="367"/>
      <c r="Z774" s="367"/>
      <c r="AA774" s="367"/>
      <c r="AB774" s="367"/>
      <c r="AC774" s="367"/>
      <c r="AD774" s="311"/>
      <c r="AE774" s="311"/>
      <c r="AF774" s="311"/>
      <c r="AG774" s="311"/>
      <c r="AH774" s="311"/>
      <c r="AI774" s="311"/>
      <c r="AJ774" s="311"/>
      <c r="AK774" s="311"/>
      <c r="AL774" s="311"/>
    </row>
    <row r="775">
      <c r="A775" s="311"/>
      <c r="B775" s="342">
        <f t="shared" si="2"/>
        <v>759</v>
      </c>
      <c r="C775" s="343" t="s">
        <v>3201</v>
      </c>
      <c r="D775" s="540" t="s">
        <v>1454</v>
      </c>
      <c r="E775" s="541" t="s">
        <v>164</v>
      </c>
      <c r="F775" s="343" t="s">
        <v>351</v>
      </c>
      <c r="G775" s="541" t="s">
        <v>1453</v>
      </c>
      <c r="H775" s="343" t="s">
        <v>575</v>
      </c>
      <c r="I775" s="343">
        <v>46.05</v>
      </c>
      <c r="J775" s="348">
        <v>149.20199999999997</v>
      </c>
      <c r="K775" s="349">
        <v>1.0</v>
      </c>
      <c r="L775" s="370">
        <v>0.0</v>
      </c>
      <c r="M775" s="559">
        <v>3671171.0</v>
      </c>
      <c r="N775" s="352"/>
      <c r="O775" s="352"/>
      <c r="P775" s="352"/>
      <c r="Q775" s="353">
        <f t="shared" si="3"/>
        <v>3671171</v>
      </c>
      <c r="R775" s="354">
        <v>3671171.0</v>
      </c>
      <c r="S775" s="311"/>
      <c r="T775" s="355"/>
      <c r="U775" s="355"/>
      <c r="V775" s="355"/>
      <c r="W775" s="355"/>
      <c r="X775" s="355"/>
      <c r="Y775" s="355"/>
      <c r="Z775" s="355"/>
      <c r="AA775" s="355"/>
      <c r="AB775" s="355"/>
      <c r="AC775" s="355"/>
      <c r="AD775" s="311"/>
      <c r="AE775" s="311"/>
      <c r="AF775" s="311"/>
      <c r="AG775" s="311"/>
      <c r="AH775" s="311"/>
      <c r="AI775" s="311"/>
      <c r="AJ775" s="311"/>
      <c r="AK775" s="311"/>
      <c r="AL775" s="311"/>
    </row>
    <row r="776">
      <c r="A776" s="311"/>
      <c r="B776" s="356">
        <f t="shared" si="2"/>
        <v>760</v>
      </c>
      <c r="C776" s="357" t="s">
        <v>3201</v>
      </c>
      <c r="D776" s="540" t="s">
        <v>1426</v>
      </c>
      <c r="E776" s="541" t="s">
        <v>346</v>
      </c>
      <c r="F776" s="357" t="s">
        <v>351</v>
      </c>
      <c r="G776" s="541" t="s">
        <v>1425</v>
      </c>
      <c r="H776" s="343" t="s">
        <v>753</v>
      </c>
      <c r="I776" s="343">
        <v>14.33</v>
      </c>
      <c r="J776" s="360">
        <v>46.4292</v>
      </c>
      <c r="K776" s="361">
        <v>1.0</v>
      </c>
      <c r="L776" s="362">
        <v>0.0</v>
      </c>
      <c r="M776" s="607">
        <v>2792792.0</v>
      </c>
      <c r="N776" s="364"/>
      <c r="O776" s="364"/>
      <c r="P776" s="364"/>
      <c r="Q776" s="365">
        <f t="shared" si="3"/>
        <v>2792792</v>
      </c>
      <c r="R776" s="366">
        <v>2792792.0</v>
      </c>
      <c r="S776" s="311"/>
      <c r="T776" s="367"/>
      <c r="U776" s="367"/>
      <c r="V776" s="367"/>
      <c r="W776" s="367"/>
      <c r="X776" s="367"/>
      <c r="Y776" s="367"/>
      <c r="Z776" s="367"/>
      <c r="AA776" s="367"/>
      <c r="AB776" s="367"/>
      <c r="AC776" s="367"/>
      <c r="AD776" s="311"/>
      <c r="AE776" s="311"/>
      <c r="AF776" s="311"/>
      <c r="AG776" s="311"/>
      <c r="AH776" s="311"/>
      <c r="AI776" s="311"/>
      <c r="AJ776" s="311"/>
      <c r="AK776" s="311"/>
      <c r="AL776" s="311"/>
    </row>
    <row r="777">
      <c r="A777" s="311"/>
      <c r="B777" s="342">
        <f t="shared" si="2"/>
        <v>761</v>
      </c>
      <c r="C777" s="343" t="s">
        <v>3201</v>
      </c>
      <c r="D777" s="540" t="s">
        <v>1562</v>
      </c>
      <c r="E777" s="541" t="s">
        <v>346</v>
      </c>
      <c r="F777" s="343" t="s">
        <v>351</v>
      </c>
      <c r="G777" s="541" t="s">
        <v>1561</v>
      </c>
      <c r="H777" s="343" t="s">
        <v>753</v>
      </c>
      <c r="I777" s="343">
        <v>20.67</v>
      </c>
      <c r="J777" s="348">
        <v>66.97080000000001</v>
      </c>
      <c r="K777" s="349">
        <v>1.0</v>
      </c>
      <c r="L777" s="370">
        <v>0.0</v>
      </c>
      <c r="M777" s="559">
        <v>2792792.0</v>
      </c>
      <c r="N777" s="352"/>
      <c r="O777" s="352"/>
      <c r="P777" s="352"/>
      <c r="Q777" s="353">
        <f t="shared" si="3"/>
        <v>2792792</v>
      </c>
      <c r="R777" s="354">
        <v>2792792.0</v>
      </c>
      <c r="S777" s="311"/>
      <c r="T777" s="355"/>
      <c r="U777" s="355"/>
      <c r="V777" s="355"/>
      <c r="W777" s="355"/>
      <c r="X777" s="355"/>
      <c r="Y777" s="355"/>
      <c r="Z777" s="355"/>
      <c r="AA777" s="355"/>
      <c r="AB777" s="355"/>
      <c r="AC777" s="355"/>
      <c r="AD777" s="311"/>
      <c r="AE777" s="311"/>
      <c r="AF777" s="311"/>
      <c r="AG777" s="311"/>
      <c r="AH777" s="311"/>
      <c r="AI777" s="311"/>
      <c r="AJ777" s="311"/>
      <c r="AK777" s="311"/>
      <c r="AL777" s="311"/>
    </row>
    <row r="778">
      <c r="A778" s="311"/>
      <c r="B778" s="356">
        <f t="shared" si="2"/>
        <v>762</v>
      </c>
      <c r="C778" s="357" t="s">
        <v>3201</v>
      </c>
      <c r="D778" s="540" t="s">
        <v>1569</v>
      </c>
      <c r="E778" s="541" t="s">
        <v>346</v>
      </c>
      <c r="F778" s="357" t="s">
        <v>351</v>
      </c>
      <c r="G778" s="541" t="s">
        <v>1568</v>
      </c>
      <c r="H778" s="343" t="s">
        <v>753</v>
      </c>
      <c r="I778" s="343">
        <v>15.59</v>
      </c>
      <c r="J778" s="360">
        <v>50.5116</v>
      </c>
      <c r="K778" s="361">
        <v>1.0</v>
      </c>
      <c r="L778" s="362">
        <v>0.0</v>
      </c>
      <c r="M778" s="607">
        <v>2792792.0</v>
      </c>
      <c r="N778" s="364"/>
      <c r="O778" s="364"/>
      <c r="P778" s="364"/>
      <c r="Q778" s="365">
        <f t="shared" si="3"/>
        <v>2792792</v>
      </c>
      <c r="R778" s="366">
        <v>2792792.0</v>
      </c>
      <c r="S778" s="311"/>
      <c r="T778" s="367"/>
      <c r="U778" s="367"/>
      <c r="V778" s="367"/>
      <c r="W778" s="367"/>
      <c r="X778" s="367"/>
      <c r="Y778" s="367"/>
      <c r="Z778" s="367"/>
      <c r="AA778" s="367"/>
      <c r="AB778" s="367"/>
      <c r="AC778" s="367"/>
      <c r="AD778" s="311"/>
      <c r="AE778" s="311"/>
      <c r="AF778" s="311"/>
      <c r="AG778" s="311"/>
      <c r="AH778" s="311"/>
      <c r="AI778" s="311"/>
      <c r="AJ778" s="311"/>
      <c r="AK778" s="311"/>
      <c r="AL778" s="311"/>
    </row>
    <row r="779">
      <c r="A779" s="311"/>
      <c r="B779" s="342">
        <f t="shared" si="2"/>
        <v>763</v>
      </c>
      <c r="C779" s="343" t="s">
        <v>3201</v>
      </c>
      <c r="D779" s="540" t="s">
        <v>1566</v>
      </c>
      <c r="E779" s="541" t="s">
        <v>346</v>
      </c>
      <c r="F779" s="343" t="s">
        <v>351</v>
      </c>
      <c r="G779" s="541" t="s">
        <v>1565</v>
      </c>
      <c r="H779" s="343" t="s">
        <v>753</v>
      </c>
      <c r="I779" s="343">
        <v>22.91</v>
      </c>
      <c r="J779" s="348">
        <v>74.2284</v>
      </c>
      <c r="K779" s="349">
        <v>1.0</v>
      </c>
      <c r="L779" s="370">
        <v>0.0</v>
      </c>
      <c r="M779" s="559">
        <v>2792792.0</v>
      </c>
      <c r="N779" s="352"/>
      <c r="O779" s="352"/>
      <c r="P779" s="352"/>
      <c r="Q779" s="353">
        <f t="shared" si="3"/>
        <v>2792792</v>
      </c>
      <c r="R779" s="354">
        <v>2792792.0</v>
      </c>
      <c r="S779" s="311"/>
      <c r="T779" s="355"/>
      <c r="U779" s="355"/>
      <c r="V779" s="355"/>
      <c r="W779" s="355"/>
      <c r="X779" s="355"/>
      <c r="Y779" s="355"/>
      <c r="Z779" s="355"/>
      <c r="AA779" s="355"/>
      <c r="AB779" s="355"/>
      <c r="AC779" s="355"/>
      <c r="AD779" s="311"/>
      <c r="AE779" s="311"/>
      <c r="AF779" s="311"/>
      <c r="AG779" s="311"/>
      <c r="AH779" s="311"/>
      <c r="AI779" s="311"/>
      <c r="AJ779" s="311"/>
      <c r="AK779" s="311"/>
      <c r="AL779" s="311"/>
    </row>
    <row r="780">
      <c r="A780" s="311"/>
      <c r="B780" s="356">
        <f t="shared" si="2"/>
        <v>764</v>
      </c>
      <c r="C780" s="357" t="s">
        <v>3201</v>
      </c>
      <c r="D780" s="540" t="s">
        <v>957</v>
      </c>
      <c r="E780" s="541" t="s">
        <v>164</v>
      </c>
      <c r="F780" s="357" t="s">
        <v>351</v>
      </c>
      <c r="G780" s="541" t="s">
        <v>955</v>
      </c>
      <c r="H780" s="343" t="s">
        <v>575</v>
      </c>
      <c r="I780" s="343">
        <v>59.32</v>
      </c>
      <c r="J780" s="360">
        <v>192.1968</v>
      </c>
      <c r="K780" s="361">
        <v>0.9981</v>
      </c>
      <c r="L780" s="362">
        <v>0.0</v>
      </c>
      <c r="M780" s="559">
        <v>3671171.0</v>
      </c>
      <c r="N780" s="364"/>
      <c r="O780" s="364"/>
      <c r="P780" s="364"/>
      <c r="Q780" s="365">
        <f t="shared" si="3"/>
        <v>3671171</v>
      </c>
      <c r="R780" s="366">
        <v>3671171.0</v>
      </c>
      <c r="S780" s="311"/>
      <c r="T780" s="367"/>
      <c r="U780" s="367"/>
      <c r="V780" s="367"/>
      <c r="W780" s="367"/>
      <c r="X780" s="367"/>
      <c r="Y780" s="367"/>
      <c r="Z780" s="367"/>
      <c r="AA780" s="367"/>
      <c r="AB780" s="367"/>
      <c r="AC780" s="367"/>
      <c r="AD780" s="311"/>
      <c r="AE780" s="311"/>
      <c r="AF780" s="311"/>
      <c r="AG780" s="311"/>
      <c r="AH780" s="311"/>
      <c r="AI780" s="311"/>
      <c r="AJ780" s="311"/>
      <c r="AK780" s="311"/>
      <c r="AL780" s="311"/>
    </row>
    <row r="781">
      <c r="A781" s="311"/>
      <c r="B781" s="342">
        <f t="shared" si="2"/>
        <v>765</v>
      </c>
      <c r="C781" s="343" t="s">
        <v>3201</v>
      </c>
      <c r="D781" s="540" t="s">
        <v>1461</v>
      </c>
      <c r="E781" s="541" t="s">
        <v>346</v>
      </c>
      <c r="F781" s="343" t="s">
        <v>351</v>
      </c>
      <c r="G781" s="541" t="s">
        <v>1460</v>
      </c>
      <c r="H781" s="343" t="s">
        <v>753</v>
      </c>
      <c r="I781" s="343">
        <v>12.62</v>
      </c>
      <c r="J781" s="348">
        <v>40.8888</v>
      </c>
      <c r="K781" s="349">
        <v>1.0</v>
      </c>
      <c r="L781" s="370">
        <v>0.0</v>
      </c>
      <c r="M781" s="559">
        <v>2792792.0</v>
      </c>
      <c r="N781" s="352"/>
      <c r="O781" s="352"/>
      <c r="P781" s="352"/>
      <c r="Q781" s="353">
        <f t="shared" si="3"/>
        <v>2792792</v>
      </c>
      <c r="R781" s="354">
        <v>2956681.0</v>
      </c>
      <c r="S781" s="311"/>
      <c r="T781" s="355"/>
      <c r="U781" s="355"/>
      <c r="V781" s="355"/>
      <c r="W781" s="355"/>
      <c r="X781" s="355"/>
      <c r="Y781" s="355"/>
      <c r="Z781" s="355"/>
      <c r="AA781" s="355"/>
      <c r="AB781" s="355"/>
      <c r="AC781" s="355"/>
      <c r="AD781" s="311"/>
      <c r="AE781" s="311"/>
      <c r="AF781" s="311"/>
      <c r="AG781" s="311"/>
      <c r="AH781" s="311"/>
      <c r="AI781" s="311"/>
      <c r="AJ781" s="311"/>
      <c r="AK781" s="311"/>
      <c r="AL781" s="311"/>
    </row>
    <row r="782">
      <c r="A782" s="311"/>
      <c r="B782" s="356">
        <f t="shared" si="2"/>
        <v>766</v>
      </c>
      <c r="C782" s="357" t="s">
        <v>3201</v>
      </c>
      <c r="D782" s="540" t="s">
        <v>1471</v>
      </c>
      <c r="E782" s="541" t="s">
        <v>346</v>
      </c>
      <c r="F782" s="357" t="s">
        <v>351</v>
      </c>
      <c r="G782" s="541" t="s">
        <v>1470</v>
      </c>
      <c r="H782" s="343" t="s">
        <v>753</v>
      </c>
      <c r="I782" s="343">
        <v>22.76</v>
      </c>
      <c r="J782" s="360">
        <v>73.7424</v>
      </c>
      <c r="K782" s="361">
        <v>0.9313</v>
      </c>
      <c r="L782" s="534">
        <v>163888.84</v>
      </c>
      <c r="M782" s="607">
        <v>2792792.0</v>
      </c>
      <c r="N782" s="364"/>
      <c r="O782" s="364"/>
      <c r="P782" s="364"/>
      <c r="Q782" s="365">
        <f t="shared" si="3"/>
        <v>2792792</v>
      </c>
      <c r="R782" s="366">
        <v>2792792.0</v>
      </c>
      <c r="S782" s="311"/>
      <c r="T782" s="367"/>
      <c r="U782" s="367"/>
      <c r="V782" s="367"/>
      <c r="W782" s="367"/>
      <c r="X782" s="367"/>
      <c r="Y782" s="367"/>
      <c r="Z782" s="367"/>
      <c r="AA782" s="367"/>
      <c r="AB782" s="367"/>
      <c r="AC782" s="367"/>
      <c r="AD782" s="311"/>
      <c r="AE782" s="311"/>
      <c r="AF782" s="311"/>
      <c r="AG782" s="311"/>
      <c r="AH782" s="311"/>
      <c r="AI782" s="311"/>
      <c r="AJ782" s="311"/>
      <c r="AK782" s="311"/>
      <c r="AL782" s="311"/>
    </row>
    <row r="783">
      <c r="A783" s="311"/>
      <c r="B783" s="342">
        <f t="shared" si="2"/>
        <v>767</v>
      </c>
      <c r="C783" s="343" t="s">
        <v>3201</v>
      </c>
      <c r="D783" s="540" t="s">
        <v>1927</v>
      </c>
      <c r="E783" s="541" t="s">
        <v>92</v>
      </c>
      <c r="F783" s="343" t="s">
        <v>351</v>
      </c>
      <c r="G783" s="541" t="s">
        <v>1926</v>
      </c>
      <c r="H783" s="343" t="s">
        <v>461</v>
      </c>
      <c r="I783" s="343">
        <v>3.94</v>
      </c>
      <c r="J783" s="348">
        <v>12.7656</v>
      </c>
      <c r="K783" s="349">
        <v>1.0</v>
      </c>
      <c r="L783" s="370">
        <v>0.0</v>
      </c>
      <c r="M783" s="559">
        <v>2319819.0</v>
      </c>
      <c r="N783" s="352"/>
      <c r="O783" s="352"/>
      <c r="P783" s="352"/>
      <c r="Q783" s="353">
        <f t="shared" si="3"/>
        <v>2319819</v>
      </c>
      <c r="R783" s="354">
        <v>2319819.0</v>
      </c>
      <c r="S783" s="311"/>
      <c r="T783" s="355"/>
      <c r="U783" s="355"/>
      <c r="V783" s="355"/>
      <c r="W783" s="355"/>
      <c r="X783" s="355"/>
      <c r="Y783" s="355"/>
      <c r="Z783" s="355"/>
      <c r="AA783" s="355"/>
      <c r="AB783" s="355"/>
      <c r="AC783" s="355"/>
      <c r="AD783" s="311"/>
      <c r="AE783" s="311"/>
      <c r="AF783" s="311"/>
      <c r="AG783" s="311"/>
      <c r="AH783" s="311"/>
      <c r="AI783" s="311"/>
      <c r="AJ783" s="311"/>
      <c r="AK783" s="311"/>
      <c r="AL783" s="311"/>
    </row>
    <row r="784">
      <c r="A784" s="311"/>
      <c r="B784" s="356">
        <f t="shared" si="2"/>
        <v>768</v>
      </c>
      <c r="C784" s="357" t="s">
        <v>3201</v>
      </c>
      <c r="D784" s="540" t="s">
        <v>1457</v>
      </c>
      <c r="E784" s="541" t="s">
        <v>346</v>
      </c>
      <c r="F784" s="357" t="s">
        <v>351</v>
      </c>
      <c r="G784" s="541" t="s">
        <v>1456</v>
      </c>
      <c r="H784" s="343" t="s">
        <v>753</v>
      </c>
      <c r="I784" s="343">
        <v>58.55</v>
      </c>
      <c r="J784" s="360">
        <v>189.70199999999997</v>
      </c>
      <c r="K784" s="361">
        <v>1.0</v>
      </c>
      <c r="L784" s="362">
        <v>0.0</v>
      </c>
      <c r="M784" s="607">
        <v>2792792.0</v>
      </c>
      <c r="N784" s="364"/>
      <c r="O784" s="364"/>
      <c r="P784" s="364"/>
      <c r="Q784" s="365">
        <f t="shared" si="3"/>
        <v>2792792</v>
      </c>
      <c r="R784" s="366">
        <v>2792792.0</v>
      </c>
      <c r="S784" s="311"/>
      <c r="T784" s="367"/>
      <c r="U784" s="367"/>
      <c r="V784" s="367"/>
      <c r="W784" s="367"/>
      <c r="X784" s="367"/>
      <c r="Y784" s="367"/>
      <c r="Z784" s="367"/>
      <c r="AA784" s="367"/>
      <c r="AB784" s="367"/>
      <c r="AC784" s="367"/>
      <c r="AD784" s="311"/>
      <c r="AE784" s="311"/>
      <c r="AF784" s="311"/>
      <c r="AG784" s="311"/>
      <c r="AH784" s="311"/>
      <c r="AI784" s="311"/>
      <c r="AJ784" s="311"/>
      <c r="AK784" s="311"/>
      <c r="AL784" s="311"/>
    </row>
    <row r="785">
      <c r="A785" s="311"/>
      <c r="B785" s="342">
        <f t="shared" si="2"/>
        <v>769</v>
      </c>
      <c r="C785" s="343" t="s">
        <v>3201</v>
      </c>
      <c r="D785" s="540" t="s">
        <v>2077</v>
      </c>
      <c r="E785" s="541" t="s">
        <v>92</v>
      </c>
      <c r="F785" s="343" t="s">
        <v>351</v>
      </c>
      <c r="G785" s="541" t="s">
        <v>2076</v>
      </c>
      <c r="H785" s="343" t="s">
        <v>461</v>
      </c>
      <c r="I785" s="343">
        <v>1.0512</v>
      </c>
      <c r="J785" s="348">
        <v>3.405888</v>
      </c>
      <c r="K785" s="349">
        <v>1.0</v>
      </c>
      <c r="L785" s="370">
        <v>0.0</v>
      </c>
      <c r="M785" s="559">
        <v>2319819.0</v>
      </c>
      <c r="N785" s="352"/>
      <c r="O785" s="352"/>
      <c r="P785" s="352"/>
      <c r="Q785" s="353">
        <f t="shared" si="3"/>
        <v>2319819</v>
      </c>
      <c r="R785" s="354">
        <v>2319819.0</v>
      </c>
      <c r="S785" s="311"/>
      <c r="T785" s="355"/>
      <c r="U785" s="355"/>
      <c r="V785" s="355"/>
      <c r="W785" s="355"/>
      <c r="X785" s="355"/>
      <c r="Y785" s="355"/>
      <c r="Z785" s="355"/>
      <c r="AA785" s="355"/>
      <c r="AB785" s="355"/>
      <c r="AC785" s="355"/>
      <c r="AD785" s="311"/>
      <c r="AE785" s="311"/>
      <c r="AF785" s="311"/>
      <c r="AG785" s="311"/>
      <c r="AH785" s="311"/>
      <c r="AI785" s="311"/>
      <c r="AJ785" s="311"/>
      <c r="AK785" s="311"/>
      <c r="AL785" s="311"/>
    </row>
    <row r="786">
      <c r="A786" s="311"/>
      <c r="B786" s="356">
        <f t="shared" si="2"/>
        <v>770</v>
      </c>
      <c r="C786" s="357" t="s">
        <v>3201</v>
      </c>
      <c r="D786" s="540" t="s">
        <v>2084</v>
      </c>
      <c r="E786" s="541" t="s">
        <v>92</v>
      </c>
      <c r="F786" s="357" t="s">
        <v>351</v>
      </c>
      <c r="G786" s="541" t="s">
        <v>2083</v>
      </c>
      <c r="H786" s="343" t="s">
        <v>461</v>
      </c>
      <c r="I786" s="343">
        <v>0.58863</v>
      </c>
      <c r="J786" s="360">
        <v>1.9071612</v>
      </c>
      <c r="K786" s="361">
        <v>1.0</v>
      </c>
      <c r="L786" s="362">
        <v>0.0</v>
      </c>
      <c r="M786" s="607">
        <v>2319819.0</v>
      </c>
      <c r="N786" s="364"/>
      <c r="O786" s="364"/>
      <c r="P786" s="364"/>
      <c r="Q786" s="365">
        <f t="shared" si="3"/>
        <v>2319819</v>
      </c>
      <c r="R786" s="366">
        <v>2319819.0</v>
      </c>
      <c r="S786" s="311"/>
      <c r="T786" s="367"/>
      <c r="U786" s="367"/>
      <c r="V786" s="367"/>
      <c r="W786" s="367"/>
      <c r="X786" s="367"/>
      <c r="Y786" s="367"/>
      <c r="Z786" s="367"/>
      <c r="AA786" s="367"/>
      <c r="AB786" s="367"/>
      <c r="AC786" s="367"/>
      <c r="AD786" s="311"/>
      <c r="AE786" s="311"/>
      <c r="AF786" s="311"/>
      <c r="AG786" s="311"/>
      <c r="AH786" s="311"/>
      <c r="AI786" s="311"/>
      <c r="AJ786" s="311"/>
      <c r="AK786" s="311"/>
      <c r="AL786" s="311"/>
    </row>
    <row r="787">
      <c r="A787" s="311"/>
      <c r="B787" s="342">
        <f t="shared" si="2"/>
        <v>771</v>
      </c>
      <c r="C787" s="343" t="s">
        <v>3201</v>
      </c>
      <c r="D787" s="540" t="s">
        <v>2023</v>
      </c>
      <c r="E787" s="541" t="s">
        <v>92</v>
      </c>
      <c r="F787" s="343" t="s">
        <v>351</v>
      </c>
      <c r="G787" s="541" t="s">
        <v>2022</v>
      </c>
      <c r="H787" s="343" t="s">
        <v>461</v>
      </c>
      <c r="I787" s="343">
        <v>0.88319</v>
      </c>
      <c r="J787" s="348">
        <v>2.8615356000000007</v>
      </c>
      <c r="K787" s="349">
        <v>1.0</v>
      </c>
      <c r="L787" s="370">
        <v>0.0</v>
      </c>
      <c r="M787" s="559">
        <v>2319819.0</v>
      </c>
      <c r="N787" s="352"/>
      <c r="O787" s="352"/>
      <c r="P787" s="352"/>
      <c r="Q787" s="353">
        <f t="shared" si="3"/>
        <v>2319819</v>
      </c>
      <c r="R787" s="354">
        <v>2319819.0</v>
      </c>
      <c r="S787" s="311"/>
      <c r="T787" s="355"/>
      <c r="U787" s="355"/>
      <c r="V787" s="355"/>
      <c r="W787" s="355"/>
      <c r="X787" s="355"/>
      <c r="Y787" s="355"/>
      <c r="Z787" s="355"/>
      <c r="AA787" s="355"/>
      <c r="AB787" s="355"/>
      <c r="AC787" s="355"/>
      <c r="AD787" s="311"/>
      <c r="AE787" s="311"/>
      <c r="AF787" s="311"/>
      <c r="AG787" s="311"/>
      <c r="AH787" s="311"/>
      <c r="AI787" s="311"/>
      <c r="AJ787" s="311"/>
      <c r="AK787" s="311"/>
      <c r="AL787" s="311"/>
    </row>
    <row r="788">
      <c r="A788" s="311"/>
      <c r="B788" s="356">
        <f t="shared" si="2"/>
        <v>772</v>
      </c>
      <c r="C788" s="357" t="s">
        <v>3201</v>
      </c>
      <c r="D788" s="540" t="s">
        <v>2060</v>
      </c>
      <c r="E788" s="541" t="s">
        <v>87</v>
      </c>
      <c r="F788" s="357" t="s">
        <v>351</v>
      </c>
      <c r="G788" s="541" t="s">
        <v>2059</v>
      </c>
      <c r="H788" s="343" t="s">
        <v>1258</v>
      </c>
      <c r="I788" s="343">
        <v>29.25</v>
      </c>
      <c r="J788" s="360">
        <v>94.77</v>
      </c>
      <c r="K788" s="361">
        <v>1.0</v>
      </c>
      <c r="L788" s="362">
        <v>0.0</v>
      </c>
      <c r="M788" s="607">
        <v>1300000.0</v>
      </c>
      <c r="N788" s="364"/>
      <c r="O788" s="364"/>
      <c r="P788" s="364"/>
      <c r="Q788" s="365">
        <f t="shared" si="3"/>
        <v>1300000</v>
      </c>
      <c r="R788" s="366">
        <v>1300000.0</v>
      </c>
      <c r="S788" s="311"/>
      <c r="T788" s="367"/>
      <c r="U788" s="367"/>
      <c r="V788" s="367"/>
      <c r="W788" s="367"/>
      <c r="X788" s="367"/>
      <c r="Y788" s="367"/>
      <c r="Z788" s="367"/>
      <c r="AA788" s="367"/>
      <c r="AB788" s="367"/>
      <c r="AC788" s="367"/>
      <c r="AD788" s="311"/>
      <c r="AE788" s="311"/>
      <c r="AF788" s="311"/>
      <c r="AG788" s="311"/>
      <c r="AH788" s="311"/>
      <c r="AI788" s="311"/>
      <c r="AJ788" s="311"/>
      <c r="AK788" s="311"/>
      <c r="AL788" s="311"/>
    </row>
    <row r="789">
      <c r="A789" s="311"/>
      <c r="B789" s="342">
        <f t="shared" si="2"/>
        <v>773</v>
      </c>
      <c r="C789" s="343" t="s">
        <v>3201</v>
      </c>
      <c r="D789" s="540" t="s">
        <v>2129</v>
      </c>
      <c r="E789" s="541" t="s">
        <v>92</v>
      </c>
      <c r="F789" s="343" t="s">
        <v>351</v>
      </c>
      <c r="G789" s="541" t="s">
        <v>2128</v>
      </c>
      <c r="H789" s="343" t="s">
        <v>461</v>
      </c>
      <c r="I789" s="343">
        <v>33.37</v>
      </c>
      <c r="J789" s="348">
        <v>108.11879999999998</v>
      </c>
      <c r="K789" s="349">
        <v>1.0</v>
      </c>
      <c r="L789" s="370">
        <v>0.0</v>
      </c>
      <c r="M789" s="559">
        <v>2319819.0</v>
      </c>
      <c r="N789" s="352"/>
      <c r="O789" s="352"/>
      <c r="P789" s="352"/>
      <c r="Q789" s="353">
        <f t="shared" si="3"/>
        <v>2319819</v>
      </c>
      <c r="R789" s="354">
        <v>2319819.0</v>
      </c>
      <c r="S789" s="311"/>
      <c r="T789" s="355"/>
      <c r="U789" s="355"/>
      <c r="V789" s="355"/>
      <c r="W789" s="355"/>
      <c r="X789" s="355"/>
      <c r="Y789" s="355"/>
      <c r="Z789" s="355"/>
      <c r="AA789" s="355"/>
      <c r="AB789" s="355"/>
      <c r="AC789" s="355"/>
      <c r="AD789" s="311"/>
      <c r="AE789" s="311"/>
      <c r="AF789" s="311"/>
      <c r="AG789" s="311"/>
      <c r="AH789" s="311"/>
      <c r="AI789" s="311"/>
      <c r="AJ789" s="311"/>
      <c r="AK789" s="311"/>
      <c r="AL789" s="311"/>
    </row>
    <row r="790">
      <c r="A790" s="311"/>
      <c r="B790" s="356">
        <f t="shared" si="2"/>
        <v>774</v>
      </c>
      <c r="C790" s="357" t="s">
        <v>3201</v>
      </c>
      <c r="D790" s="540" t="s">
        <v>1430</v>
      </c>
      <c r="E790" s="541" t="s">
        <v>346</v>
      </c>
      <c r="F790" s="357" t="s">
        <v>351</v>
      </c>
      <c r="G790" s="541" t="s">
        <v>1429</v>
      </c>
      <c r="H790" s="343" t="s">
        <v>753</v>
      </c>
      <c r="I790" s="343">
        <v>20.08</v>
      </c>
      <c r="J790" s="360">
        <v>65.05919999999999</v>
      </c>
      <c r="K790" s="361">
        <v>1.0</v>
      </c>
      <c r="L790" s="362">
        <v>0.0</v>
      </c>
      <c r="M790" s="607">
        <v>2792792.0</v>
      </c>
      <c r="N790" s="364"/>
      <c r="O790" s="364"/>
      <c r="P790" s="364"/>
      <c r="Q790" s="365">
        <f t="shared" si="3"/>
        <v>2792792</v>
      </c>
      <c r="R790" s="366">
        <v>2792792.0</v>
      </c>
      <c r="S790" s="311"/>
      <c r="T790" s="367"/>
      <c r="U790" s="367"/>
      <c r="V790" s="367"/>
      <c r="W790" s="367"/>
      <c r="X790" s="367"/>
      <c r="Y790" s="367"/>
      <c r="Z790" s="367"/>
      <c r="AA790" s="367"/>
      <c r="AB790" s="367"/>
      <c r="AC790" s="367"/>
      <c r="AD790" s="311"/>
      <c r="AE790" s="311"/>
      <c r="AF790" s="311"/>
      <c r="AG790" s="311"/>
      <c r="AH790" s="311"/>
      <c r="AI790" s="311"/>
      <c r="AJ790" s="311"/>
      <c r="AK790" s="311"/>
      <c r="AL790" s="311"/>
    </row>
    <row r="791">
      <c r="A791" s="311"/>
      <c r="B791" s="342">
        <f t="shared" si="2"/>
        <v>775</v>
      </c>
      <c r="C791" s="343" t="s">
        <v>3201</v>
      </c>
      <c r="D791" s="540" t="s">
        <v>2156</v>
      </c>
      <c r="E791" s="541" t="s">
        <v>87</v>
      </c>
      <c r="F791" s="343" t="s">
        <v>351</v>
      </c>
      <c r="G791" s="541" t="s">
        <v>2155</v>
      </c>
      <c r="H791" s="343" t="s">
        <v>1258</v>
      </c>
      <c r="I791" s="343">
        <v>30.28</v>
      </c>
      <c r="J791" s="348">
        <v>98.1072</v>
      </c>
      <c r="K791" s="349">
        <v>1.0</v>
      </c>
      <c r="L791" s="370">
        <v>0.0</v>
      </c>
      <c r="M791" s="559">
        <v>1300000.0</v>
      </c>
      <c r="N791" s="352"/>
      <c r="O791" s="352"/>
      <c r="P791" s="352"/>
      <c r="Q791" s="353">
        <f t="shared" si="3"/>
        <v>1300000</v>
      </c>
      <c r="R791" s="354">
        <v>1300000.0</v>
      </c>
      <c r="S791" s="311"/>
      <c r="T791" s="355"/>
      <c r="U791" s="355"/>
      <c r="V791" s="355"/>
      <c r="W791" s="355"/>
      <c r="X791" s="355"/>
      <c r="Y791" s="355"/>
      <c r="Z791" s="355"/>
      <c r="AA791" s="355"/>
      <c r="AB791" s="355"/>
      <c r="AC791" s="355"/>
      <c r="AD791" s="311"/>
      <c r="AE791" s="311"/>
      <c r="AF791" s="311"/>
      <c r="AG791" s="311"/>
      <c r="AH791" s="311"/>
      <c r="AI791" s="311"/>
      <c r="AJ791" s="311"/>
      <c r="AK791" s="311"/>
      <c r="AL791" s="311"/>
    </row>
    <row r="792">
      <c r="A792" s="311"/>
      <c r="B792" s="356">
        <f t="shared" si="2"/>
        <v>776</v>
      </c>
      <c r="C792" s="357" t="s">
        <v>3201</v>
      </c>
      <c r="D792" s="540" t="s">
        <v>1466</v>
      </c>
      <c r="E792" s="541" t="s">
        <v>346</v>
      </c>
      <c r="F792" s="357" t="s">
        <v>351</v>
      </c>
      <c r="G792" s="541" t="s">
        <v>1464</v>
      </c>
      <c r="H792" s="343" t="s">
        <v>753</v>
      </c>
      <c r="I792" s="343">
        <v>24.46</v>
      </c>
      <c r="J792" s="360">
        <v>79.2504</v>
      </c>
      <c r="K792" s="361">
        <v>1.0</v>
      </c>
      <c r="L792" s="362">
        <v>0.0</v>
      </c>
      <c r="M792" s="607">
        <v>2792792.0</v>
      </c>
      <c r="N792" s="364"/>
      <c r="O792" s="364"/>
      <c r="P792" s="364"/>
      <c r="Q792" s="365">
        <f t="shared" si="3"/>
        <v>2792792</v>
      </c>
      <c r="R792" s="366">
        <v>2792792.0</v>
      </c>
      <c r="S792" s="311"/>
      <c r="T792" s="367"/>
      <c r="U792" s="367"/>
      <c r="V792" s="367"/>
      <c r="W792" s="367"/>
      <c r="X792" s="367"/>
      <c r="Y792" s="367"/>
      <c r="Z792" s="367"/>
      <c r="AA792" s="367"/>
      <c r="AB792" s="367"/>
      <c r="AC792" s="367"/>
      <c r="AD792" s="311"/>
      <c r="AE792" s="311"/>
      <c r="AF792" s="311"/>
      <c r="AG792" s="311"/>
      <c r="AH792" s="311"/>
      <c r="AI792" s="311"/>
      <c r="AJ792" s="311"/>
      <c r="AK792" s="311"/>
      <c r="AL792" s="311"/>
    </row>
    <row r="793">
      <c r="A793" s="311"/>
      <c r="B793" s="342">
        <f t="shared" si="2"/>
        <v>777</v>
      </c>
      <c r="C793" s="343" t="s">
        <v>3201</v>
      </c>
      <c r="D793" s="540" t="s">
        <v>2280</v>
      </c>
      <c r="E793" s="541" t="s">
        <v>92</v>
      </c>
      <c r="F793" s="343" t="s">
        <v>351</v>
      </c>
      <c r="G793" s="541" t="s">
        <v>2279</v>
      </c>
      <c r="H793" s="343" t="s">
        <v>2930</v>
      </c>
      <c r="I793" s="343">
        <v>0.40505</v>
      </c>
      <c r="J793" s="348">
        <v>1.312362</v>
      </c>
      <c r="K793" s="349">
        <v>1.0</v>
      </c>
      <c r="L793" s="370">
        <v>0.0</v>
      </c>
      <c r="M793" s="559">
        <v>2319819.0</v>
      </c>
      <c r="N793" s="352"/>
      <c r="O793" s="352"/>
      <c r="P793" s="352"/>
      <c r="Q793" s="353">
        <f t="shared" si="3"/>
        <v>2319819</v>
      </c>
      <c r="R793" s="354">
        <v>2319819.0</v>
      </c>
      <c r="S793" s="311"/>
      <c r="T793" s="355"/>
      <c r="U793" s="355"/>
      <c r="V793" s="355"/>
      <c r="W793" s="355"/>
      <c r="X793" s="355"/>
      <c r="Y793" s="355"/>
      <c r="Z793" s="355"/>
      <c r="AA793" s="355"/>
      <c r="AB793" s="355"/>
      <c r="AC793" s="355"/>
      <c r="AD793" s="311"/>
      <c r="AE793" s="311"/>
      <c r="AF793" s="311"/>
      <c r="AG793" s="311"/>
      <c r="AH793" s="311"/>
      <c r="AI793" s="311"/>
      <c r="AJ793" s="311"/>
      <c r="AK793" s="311"/>
      <c r="AL793" s="311"/>
    </row>
    <row r="794">
      <c r="A794" s="311"/>
      <c r="B794" s="356">
        <f t="shared" si="2"/>
        <v>778</v>
      </c>
      <c r="C794" s="357" t="s">
        <v>3201</v>
      </c>
      <c r="D794" s="540" t="s">
        <v>2396</v>
      </c>
      <c r="E794" s="541" t="s">
        <v>92</v>
      </c>
      <c r="F794" s="357" t="s">
        <v>351</v>
      </c>
      <c r="G794" s="541" t="s">
        <v>2395</v>
      </c>
      <c r="H794" s="343" t="s">
        <v>2930</v>
      </c>
      <c r="I794" s="343">
        <v>0.35577</v>
      </c>
      <c r="J794" s="360">
        <v>1.1526948</v>
      </c>
      <c r="K794" s="361">
        <v>1.0</v>
      </c>
      <c r="L794" s="362">
        <v>0.0</v>
      </c>
      <c r="M794" s="607">
        <v>2319819.0</v>
      </c>
      <c r="N794" s="364"/>
      <c r="O794" s="364"/>
      <c r="P794" s="364"/>
      <c r="Q794" s="365">
        <f t="shared" si="3"/>
        <v>2319819</v>
      </c>
      <c r="R794" s="366">
        <v>2319819.0</v>
      </c>
      <c r="S794" s="311"/>
      <c r="T794" s="367"/>
      <c r="U794" s="367"/>
      <c r="V794" s="367"/>
      <c r="W794" s="367"/>
      <c r="X794" s="367"/>
      <c r="Y794" s="367"/>
      <c r="Z794" s="367"/>
      <c r="AA794" s="367"/>
      <c r="AB794" s="367"/>
      <c r="AC794" s="367"/>
      <c r="AD794" s="311"/>
      <c r="AE794" s="311"/>
      <c r="AF794" s="311"/>
      <c r="AG794" s="311"/>
      <c r="AH794" s="311"/>
      <c r="AI794" s="311"/>
      <c r="AJ794" s="311"/>
      <c r="AK794" s="311"/>
      <c r="AL794" s="311"/>
    </row>
    <row r="795">
      <c r="A795" s="311"/>
      <c r="B795" s="342">
        <f t="shared" si="2"/>
        <v>779</v>
      </c>
      <c r="C795" s="343" t="s">
        <v>3201</v>
      </c>
      <c r="D795" s="540" t="s">
        <v>2557</v>
      </c>
      <c r="E795" s="541" t="s">
        <v>106</v>
      </c>
      <c r="F795" s="343" t="s">
        <v>351</v>
      </c>
      <c r="G795" s="541" t="s">
        <v>2556</v>
      </c>
      <c r="H795" s="343" t="s">
        <v>461</v>
      </c>
      <c r="I795" s="343">
        <v>2.63</v>
      </c>
      <c r="J795" s="348">
        <v>8.5212</v>
      </c>
      <c r="K795" s="349">
        <v>1.0</v>
      </c>
      <c r="L795" s="370">
        <v>0.0</v>
      </c>
      <c r="M795" s="559">
        <v>2319819.0</v>
      </c>
      <c r="N795" s="352"/>
      <c r="O795" s="352"/>
      <c r="P795" s="352"/>
      <c r="Q795" s="353">
        <f t="shared" si="3"/>
        <v>2319819</v>
      </c>
      <c r="R795" s="354">
        <v>2319819.0</v>
      </c>
      <c r="S795" s="311"/>
      <c r="T795" s="355"/>
      <c r="U795" s="355"/>
      <c r="V795" s="355"/>
      <c r="W795" s="355"/>
      <c r="X795" s="355"/>
      <c r="Y795" s="355"/>
      <c r="Z795" s="355"/>
      <c r="AA795" s="355"/>
      <c r="AB795" s="355"/>
      <c r="AC795" s="355"/>
      <c r="AD795" s="311"/>
      <c r="AE795" s="311"/>
      <c r="AF795" s="311"/>
      <c r="AG795" s="311"/>
      <c r="AH795" s="311"/>
      <c r="AI795" s="311"/>
      <c r="AJ795" s="311"/>
      <c r="AK795" s="311"/>
      <c r="AL795" s="311"/>
    </row>
    <row r="796">
      <c r="A796" s="311"/>
      <c r="B796" s="356">
        <f t="shared" si="2"/>
        <v>780</v>
      </c>
      <c r="C796" s="357" t="s">
        <v>3201</v>
      </c>
      <c r="D796" s="540" t="s">
        <v>2612</v>
      </c>
      <c r="E796" s="541" t="s">
        <v>415</v>
      </c>
      <c r="F796" s="357" t="s">
        <v>351</v>
      </c>
      <c r="G796" s="541" t="s">
        <v>2611</v>
      </c>
      <c r="H796" s="343" t="s">
        <v>1258</v>
      </c>
      <c r="I796" s="343">
        <v>1.04335</v>
      </c>
      <c r="J796" s="360">
        <v>3.380454</v>
      </c>
      <c r="K796" s="361">
        <v>1.0</v>
      </c>
      <c r="L796" s="362">
        <v>0.0</v>
      </c>
      <c r="M796" s="607">
        <v>1300000.0</v>
      </c>
      <c r="N796" s="364"/>
      <c r="O796" s="364"/>
      <c r="P796" s="364"/>
      <c r="Q796" s="365">
        <f t="shared" si="3"/>
        <v>1300000</v>
      </c>
      <c r="R796" s="366">
        <v>1300000.0</v>
      </c>
      <c r="S796" s="311"/>
      <c r="T796" s="367"/>
      <c r="U796" s="367"/>
      <c r="V796" s="367"/>
      <c r="W796" s="367"/>
      <c r="X796" s="367"/>
      <c r="Y796" s="367"/>
      <c r="Z796" s="367"/>
      <c r="AA796" s="367"/>
      <c r="AB796" s="367"/>
      <c r="AC796" s="367"/>
      <c r="AD796" s="311"/>
      <c r="AE796" s="311"/>
      <c r="AF796" s="311"/>
      <c r="AG796" s="311"/>
      <c r="AH796" s="311"/>
      <c r="AI796" s="311"/>
      <c r="AJ796" s="311"/>
      <c r="AK796" s="311"/>
      <c r="AL796" s="311"/>
    </row>
    <row r="797">
      <c r="A797" s="311"/>
      <c r="B797" s="342">
        <f t="shared" si="2"/>
        <v>781</v>
      </c>
      <c r="C797" s="343" t="s">
        <v>3201</v>
      </c>
      <c r="D797" s="540" t="s">
        <v>1874</v>
      </c>
      <c r="E797" s="541" t="s">
        <v>126</v>
      </c>
      <c r="F797" s="343" t="s">
        <v>351</v>
      </c>
      <c r="G797" s="541" t="s">
        <v>1873</v>
      </c>
      <c r="H797" s="343" t="s">
        <v>461</v>
      </c>
      <c r="I797" s="343">
        <v>37.42</v>
      </c>
      <c r="J797" s="348">
        <v>121.2408</v>
      </c>
      <c r="K797" s="349">
        <v>1.0</v>
      </c>
      <c r="L797" s="370">
        <v>0.0</v>
      </c>
      <c r="M797" s="559">
        <v>2319819.0</v>
      </c>
      <c r="N797" s="352"/>
      <c r="O797" s="352"/>
      <c r="P797" s="352"/>
      <c r="Q797" s="353">
        <f t="shared" si="3"/>
        <v>2319819</v>
      </c>
      <c r="R797" s="354">
        <v>2319819.0</v>
      </c>
      <c r="S797" s="311"/>
      <c r="T797" s="355"/>
      <c r="U797" s="355"/>
      <c r="V797" s="355"/>
      <c r="W797" s="355"/>
      <c r="X797" s="355"/>
      <c r="Y797" s="355"/>
      <c r="Z797" s="355"/>
      <c r="AA797" s="355"/>
      <c r="AB797" s="355"/>
      <c r="AC797" s="355"/>
      <c r="AD797" s="311"/>
      <c r="AE797" s="311"/>
      <c r="AF797" s="311"/>
      <c r="AG797" s="311"/>
      <c r="AH797" s="311"/>
      <c r="AI797" s="311"/>
      <c r="AJ797" s="311"/>
      <c r="AK797" s="311"/>
      <c r="AL797" s="311"/>
    </row>
    <row r="798">
      <c r="A798" s="311"/>
      <c r="B798" s="356">
        <f t="shared" si="2"/>
        <v>782</v>
      </c>
      <c r="C798" s="357" t="s">
        <v>3201</v>
      </c>
      <c r="D798" s="540" t="s">
        <v>545</v>
      </c>
      <c r="E798" s="541" t="s">
        <v>87</v>
      </c>
      <c r="F798" s="357" t="s">
        <v>351</v>
      </c>
      <c r="G798" s="541" t="s">
        <v>544</v>
      </c>
      <c r="H798" s="343" t="s">
        <v>1258</v>
      </c>
      <c r="I798" s="343">
        <v>0.3383</v>
      </c>
      <c r="J798" s="360">
        <v>1.096092</v>
      </c>
      <c r="K798" s="361">
        <v>1.0</v>
      </c>
      <c r="L798" s="362">
        <v>0.0</v>
      </c>
      <c r="M798" s="607">
        <v>1300000.0</v>
      </c>
      <c r="N798" s="364"/>
      <c r="O798" s="364"/>
      <c r="P798" s="364"/>
      <c r="Q798" s="365">
        <f t="shared" si="3"/>
        <v>1300000</v>
      </c>
      <c r="R798" s="366">
        <v>1300000.0</v>
      </c>
      <c r="S798" s="311"/>
      <c r="T798" s="367"/>
      <c r="U798" s="367"/>
      <c r="V798" s="367"/>
      <c r="W798" s="367"/>
      <c r="X798" s="367"/>
      <c r="Y798" s="367"/>
      <c r="Z798" s="367"/>
      <c r="AA798" s="367"/>
      <c r="AB798" s="367"/>
      <c r="AC798" s="367"/>
      <c r="AD798" s="311"/>
      <c r="AE798" s="311"/>
      <c r="AF798" s="311"/>
      <c r="AG798" s="311"/>
      <c r="AH798" s="311"/>
      <c r="AI798" s="311"/>
      <c r="AJ798" s="311"/>
      <c r="AK798" s="311"/>
      <c r="AL798" s="311"/>
    </row>
    <row r="799">
      <c r="A799" s="311"/>
      <c r="B799" s="342">
        <f t="shared" si="2"/>
        <v>783</v>
      </c>
      <c r="C799" s="343" t="s">
        <v>3201</v>
      </c>
      <c r="D799" s="540" t="s">
        <v>2874</v>
      </c>
      <c r="E799" s="541" t="s">
        <v>106</v>
      </c>
      <c r="F799" s="343" t="s">
        <v>351</v>
      </c>
      <c r="G799" s="541" t="s">
        <v>2873</v>
      </c>
      <c r="H799" s="343" t="s">
        <v>461</v>
      </c>
      <c r="I799" s="343">
        <v>3.3</v>
      </c>
      <c r="J799" s="348">
        <v>10.691999999999998</v>
      </c>
      <c r="K799" s="349">
        <v>1.0</v>
      </c>
      <c r="L799" s="370">
        <v>0.0</v>
      </c>
      <c r="M799" s="598">
        <v>2319819.0</v>
      </c>
      <c r="N799" s="352"/>
      <c r="O799" s="352"/>
      <c r="P799" s="352"/>
      <c r="Q799" s="353">
        <f t="shared" si="3"/>
        <v>2319819</v>
      </c>
      <c r="R799" s="354">
        <v>2319819.0</v>
      </c>
      <c r="S799" s="311"/>
      <c r="T799" s="355"/>
      <c r="U799" s="355"/>
      <c r="V799" s="355"/>
      <c r="W799" s="355"/>
      <c r="X799" s="355"/>
      <c r="Y799" s="355"/>
      <c r="Z799" s="355"/>
      <c r="AA799" s="355"/>
      <c r="AB799" s="355"/>
      <c r="AC799" s="355"/>
      <c r="AD799" s="311"/>
      <c r="AE799" s="311"/>
      <c r="AF799" s="311"/>
      <c r="AG799" s="311"/>
      <c r="AH799" s="311"/>
      <c r="AI799" s="311"/>
      <c r="AJ799" s="311"/>
      <c r="AK799" s="311"/>
      <c r="AL799" s="311"/>
    </row>
    <row r="800">
      <c r="A800" s="311"/>
      <c r="B800" s="356">
        <f t="shared" si="2"/>
        <v>784</v>
      </c>
      <c r="C800" s="357" t="s">
        <v>3206</v>
      </c>
      <c r="D800" s="540" t="s">
        <v>1479</v>
      </c>
      <c r="E800" s="541" t="s">
        <v>164</v>
      </c>
      <c r="F800" s="357" t="s">
        <v>351</v>
      </c>
      <c r="G800" s="541" t="s">
        <v>1478</v>
      </c>
      <c r="H800" s="343" t="s">
        <v>575</v>
      </c>
      <c r="I800" s="343">
        <v>31.7</v>
      </c>
      <c r="J800" s="360">
        <v>102.708</v>
      </c>
      <c r="K800" s="361">
        <v>1.0</v>
      </c>
      <c r="L800" s="362">
        <v>0.0</v>
      </c>
      <c r="M800" s="607">
        <v>3671171.0</v>
      </c>
      <c r="N800" s="364"/>
      <c r="O800" s="364"/>
      <c r="P800" s="364"/>
      <c r="Q800" s="365">
        <f t="shared" si="3"/>
        <v>3671171</v>
      </c>
      <c r="R800" s="366">
        <v>3671171.0</v>
      </c>
      <c r="S800" s="311"/>
      <c r="T800" s="367"/>
      <c r="U800" s="367"/>
      <c r="V800" s="367"/>
      <c r="W800" s="367"/>
      <c r="X800" s="367"/>
      <c r="Y800" s="367"/>
      <c r="Z800" s="367"/>
      <c r="AA800" s="367"/>
      <c r="AB800" s="367"/>
      <c r="AC800" s="367"/>
      <c r="AD800" s="311"/>
      <c r="AE800" s="311"/>
      <c r="AF800" s="311"/>
      <c r="AG800" s="311"/>
      <c r="AH800" s="311"/>
      <c r="AI800" s="311"/>
      <c r="AJ800" s="311"/>
      <c r="AK800" s="311"/>
      <c r="AL800" s="311"/>
    </row>
    <row r="801">
      <c r="A801" s="311"/>
      <c r="B801" s="342">
        <f t="shared" si="2"/>
        <v>785</v>
      </c>
      <c r="C801" s="343" t="s">
        <v>3208</v>
      </c>
      <c r="D801" s="540" t="s">
        <v>1033</v>
      </c>
      <c r="E801" s="541" t="s">
        <v>164</v>
      </c>
      <c r="F801" s="343" t="s">
        <v>351</v>
      </c>
      <c r="G801" s="541" t="s">
        <v>1032</v>
      </c>
      <c r="H801" s="343" t="s">
        <v>575</v>
      </c>
      <c r="I801" s="343">
        <v>52.3</v>
      </c>
      <c r="J801" s="348">
        <v>169.45199999999997</v>
      </c>
      <c r="K801" s="349">
        <v>1.0</v>
      </c>
      <c r="L801" s="370">
        <v>0.0</v>
      </c>
      <c r="M801" s="559">
        <v>3671171.0</v>
      </c>
      <c r="N801" s="352"/>
      <c r="O801" s="352"/>
      <c r="P801" s="352"/>
      <c r="Q801" s="353">
        <f t="shared" si="3"/>
        <v>3671171</v>
      </c>
      <c r="R801" s="354">
        <v>3671171.0</v>
      </c>
      <c r="S801" s="311"/>
      <c r="T801" s="355"/>
      <c r="U801" s="355"/>
      <c r="V801" s="355"/>
      <c r="W801" s="355"/>
      <c r="X801" s="355"/>
      <c r="Y801" s="355"/>
      <c r="Z801" s="355"/>
      <c r="AA801" s="355"/>
      <c r="AB801" s="355"/>
      <c r="AC801" s="355"/>
      <c r="AD801" s="311"/>
      <c r="AE801" s="311"/>
      <c r="AF801" s="311"/>
      <c r="AG801" s="311"/>
      <c r="AH801" s="311"/>
      <c r="AI801" s="311"/>
      <c r="AJ801" s="311"/>
      <c r="AK801" s="311"/>
      <c r="AL801" s="311"/>
    </row>
    <row r="802">
      <c r="A802" s="311"/>
      <c r="B802" s="356">
        <f t="shared" si="2"/>
        <v>786</v>
      </c>
      <c r="C802" s="357" t="s">
        <v>3208</v>
      </c>
      <c r="D802" s="540" t="s">
        <v>372</v>
      </c>
      <c r="E802" s="541" t="s">
        <v>218</v>
      </c>
      <c r="F802" s="357" t="s">
        <v>351</v>
      </c>
      <c r="G802" s="541" t="s">
        <v>371</v>
      </c>
      <c r="H802" s="343" t="s">
        <v>480</v>
      </c>
      <c r="I802" s="343">
        <v>0.13775</v>
      </c>
      <c r="J802" s="360">
        <v>0.44631</v>
      </c>
      <c r="K802" s="361">
        <v>1.0</v>
      </c>
      <c r="L802" s="362">
        <v>0.0</v>
      </c>
      <c r="M802" s="607">
        <v>1950000.0</v>
      </c>
      <c r="N802" s="364"/>
      <c r="O802" s="364"/>
      <c r="P802" s="364"/>
      <c r="Q802" s="365">
        <f t="shared" si="3"/>
        <v>1950000</v>
      </c>
      <c r="R802" s="366">
        <v>1950000.0</v>
      </c>
      <c r="S802" s="311"/>
      <c r="T802" s="367"/>
      <c r="U802" s="367"/>
      <c r="V802" s="367"/>
      <c r="W802" s="367"/>
      <c r="X802" s="367"/>
      <c r="Y802" s="367"/>
      <c r="Z802" s="367"/>
      <c r="AA802" s="367"/>
      <c r="AB802" s="367"/>
      <c r="AC802" s="367"/>
      <c r="AD802" s="311"/>
      <c r="AE802" s="311"/>
      <c r="AF802" s="311"/>
      <c r="AG802" s="311"/>
      <c r="AH802" s="311"/>
      <c r="AI802" s="311"/>
      <c r="AJ802" s="311"/>
      <c r="AK802" s="311"/>
      <c r="AL802" s="311"/>
    </row>
    <row r="803">
      <c r="A803" s="311"/>
      <c r="B803" s="342">
        <f t="shared" si="2"/>
        <v>787</v>
      </c>
      <c r="C803" s="609" t="s">
        <v>3208</v>
      </c>
      <c r="D803" s="540" t="s">
        <v>599</v>
      </c>
      <c r="E803" s="541" t="s">
        <v>141</v>
      </c>
      <c r="F803" s="609" t="s">
        <v>351</v>
      </c>
      <c r="G803" s="541" t="s">
        <v>598</v>
      </c>
      <c r="H803" s="609" t="s">
        <v>461</v>
      </c>
      <c r="I803" s="609">
        <v>8.42</v>
      </c>
      <c r="J803" s="610">
        <v>27.2808</v>
      </c>
      <c r="K803" s="611">
        <v>1.0</v>
      </c>
      <c r="L803" s="612">
        <v>0.0</v>
      </c>
      <c r="M803" s="559">
        <v>2319819.0</v>
      </c>
      <c r="N803" s="613"/>
      <c r="O803" s="613"/>
      <c r="P803" s="613"/>
      <c r="Q803" s="353">
        <f t="shared" si="3"/>
        <v>2319819</v>
      </c>
      <c r="R803" s="614">
        <v>2319819.0</v>
      </c>
      <c r="S803" s="311"/>
      <c r="T803" s="355"/>
      <c r="U803" s="355"/>
      <c r="V803" s="355"/>
      <c r="W803" s="355"/>
      <c r="X803" s="355"/>
      <c r="Y803" s="355"/>
      <c r="Z803" s="355"/>
      <c r="AA803" s="355"/>
      <c r="AB803" s="355"/>
      <c r="AC803" s="355"/>
      <c r="AD803" s="311"/>
      <c r="AE803" s="311"/>
      <c r="AF803" s="311"/>
      <c r="AG803" s="311"/>
      <c r="AH803" s="311"/>
      <c r="AI803" s="311"/>
      <c r="AJ803" s="311"/>
      <c r="AK803" s="311"/>
      <c r="AL803" s="311"/>
    </row>
    <row r="804">
      <c r="A804" s="311"/>
      <c r="B804" s="356">
        <f t="shared" si="2"/>
        <v>788</v>
      </c>
      <c r="C804" s="357" t="s">
        <v>3208</v>
      </c>
      <c r="D804" s="540" t="s">
        <v>1711</v>
      </c>
      <c r="E804" s="541" t="s">
        <v>92</v>
      </c>
      <c r="F804" s="357" t="s">
        <v>351</v>
      </c>
      <c r="G804" s="541" t="s">
        <v>1710</v>
      </c>
      <c r="H804" s="343" t="s">
        <v>461</v>
      </c>
      <c r="I804" s="343">
        <v>0.82333</v>
      </c>
      <c r="J804" s="615">
        <v>2.6675891999999997</v>
      </c>
      <c r="K804" s="616">
        <v>1.0</v>
      </c>
      <c r="L804" s="617">
        <v>0.0</v>
      </c>
      <c r="M804" s="607">
        <v>2319819.0</v>
      </c>
      <c r="N804" s="364"/>
      <c r="O804" s="364"/>
      <c r="P804" s="364"/>
      <c r="Q804" s="365">
        <f t="shared" si="3"/>
        <v>2319819</v>
      </c>
      <c r="R804" s="366">
        <v>2319819.0</v>
      </c>
      <c r="S804" s="311"/>
      <c r="T804" s="367"/>
      <c r="U804" s="367"/>
      <c r="V804" s="367"/>
      <c r="W804" s="367"/>
      <c r="X804" s="367"/>
      <c r="Y804" s="367"/>
      <c r="Z804" s="367"/>
      <c r="AA804" s="367"/>
      <c r="AB804" s="367"/>
      <c r="AC804" s="367"/>
      <c r="AD804" s="311"/>
      <c r="AE804" s="311"/>
      <c r="AF804" s="311"/>
      <c r="AG804" s="311"/>
      <c r="AH804" s="311"/>
      <c r="AI804" s="311"/>
      <c r="AJ804" s="311"/>
      <c r="AK804" s="311"/>
      <c r="AL804" s="311"/>
    </row>
    <row r="805">
      <c r="A805" s="311"/>
      <c r="B805" s="342">
        <f t="shared" si="2"/>
        <v>789</v>
      </c>
      <c r="C805" s="343" t="s">
        <v>3208</v>
      </c>
      <c r="D805" s="540" t="s">
        <v>1507</v>
      </c>
      <c r="E805" s="541" t="s">
        <v>346</v>
      </c>
      <c r="F805" s="343" t="s">
        <v>351</v>
      </c>
      <c r="G805" s="541" t="s">
        <v>1506</v>
      </c>
      <c r="H805" s="343" t="s">
        <v>753</v>
      </c>
      <c r="I805" s="343">
        <v>44.53</v>
      </c>
      <c r="J805" s="618">
        <v>144.2772</v>
      </c>
      <c r="K805" s="619">
        <v>1.0</v>
      </c>
      <c r="L805" s="620">
        <v>0.0</v>
      </c>
      <c r="M805" s="559">
        <v>2792792.0</v>
      </c>
      <c r="N805" s="352"/>
      <c r="O805" s="352"/>
      <c r="P805" s="352"/>
      <c r="Q805" s="353">
        <f t="shared" si="3"/>
        <v>2792792</v>
      </c>
      <c r="R805" s="354">
        <v>2792792.0</v>
      </c>
      <c r="S805" s="311"/>
      <c r="T805" s="355"/>
      <c r="U805" s="355"/>
      <c r="V805" s="355"/>
      <c r="W805" s="355"/>
      <c r="X805" s="355"/>
      <c r="Y805" s="355"/>
      <c r="Z805" s="355"/>
      <c r="AA805" s="355"/>
      <c r="AB805" s="355"/>
      <c r="AC805" s="355"/>
      <c r="AD805" s="311"/>
      <c r="AE805" s="311"/>
      <c r="AF805" s="311"/>
      <c r="AG805" s="311"/>
      <c r="AH805" s="311"/>
      <c r="AI805" s="311"/>
      <c r="AJ805" s="311"/>
      <c r="AK805" s="311"/>
      <c r="AL805" s="311"/>
    </row>
    <row r="806">
      <c r="A806" s="311"/>
      <c r="B806" s="356">
        <f t="shared" si="2"/>
        <v>790</v>
      </c>
      <c r="C806" s="357" t="s">
        <v>3208</v>
      </c>
      <c r="D806" s="540" t="s">
        <v>2616</v>
      </c>
      <c r="E806" s="541" t="s">
        <v>87</v>
      </c>
      <c r="F806" s="357" t="s">
        <v>351</v>
      </c>
      <c r="G806" s="541" t="s">
        <v>2615</v>
      </c>
      <c r="H806" s="343" t="s">
        <v>1258</v>
      </c>
      <c r="I806" s="343">
        <v>0.8837099999999999</v>
      </c>
      <c r="J806" s="615">
        <v>2.8632204</v>
      </c>
      <c r="K806" s="616">
        <v>1.0</v>
      </c>
      <c r="L806" s="617">
        <v>0.0</v>
      </c>
      <c r="M806" s="607">
        <v>1300000.0</v>
      </c>
      <c r="N806" s="364"/>
      <c r="O806" s="364"/>
      <c r="P806" s="364"/>
      <c r="Q806" s="365">
        <f t="shared" si="3"/>
        <v>1300000</v>
      </c>
      <c r="R806" s="366">
        <v>1300000.0</v>
      </c>
      <c r="S806" s="311"/>
      <c r="T806" s="621"/>
      <c r="U806" s="621"/>
      <c r="V806" s="621"/>
      <c r="W806" s="621"/>
      <c r="X806" s="621"/>
      <c r="Y806" s="621"/>
      <c r="Z806" s="621"/>
      <c r="AA806" s="621"/>
      <c r="AB806" s="621"/>
      <c r="AC806" s="621"/>
      <c r="AD806" s="328"/>
      <c r="AE806" s="311"/>
      <c r="AF806" s="311"/>
      <c r="AG806" s="311"/>
      <c r="AH806" s="311"/>
      <c r="AI806" s="311"/>
      <c r="AJ806" s="311"/>
      <c r="AK806" s="311"/>
      <c r="AL806" s="311"/>
    </row>
    <row r="807">
      <c r="A807" s="311"/>
      <c r="B807" s="342">
        <f t="shared" si="2"/>
        <v>791</v>
      </c>
      <c r="C807" s="368" t="s">
        <v>3209</v>
      </c>
      <c r="D807" s="540" t="s">
        <v>1571</v>
      </c>
      <c r="E807" s="541" t="s">
        <v>164</v>
      </c>
      <c r="F807" s="343" t="s">
        <v>351</v>
      </c>
      <c r="G807" s="541" t="s">
        <v>954</v>
      </c>
      <c r="H807" s="343" t="s">
        <v>1258</v>
      </c>
      <c r="I807" s="343">
        <v>0.8837099999999999</v>
      </c>
      <c r="J807" s="618">
        <v>2.8632204</v>
      </c>
      <c r="K807" s="619">
        <v>1.0</v>
      </c>
      <c r="L807" s="620">
        <v>0.0</v>
      </c>
      <c r="M807" s="559">
        <v>3671171.0</v>
      </c>
      <c r="N807" s="352"/>
      <c r="O807" s="352"/>
      <c r="P807" s="352"/>
      <c r="Q807" s="353">
        <f t="shared" si="3"/>
        <v>3671171</v>
      </c>
      <c r="R807" s="354">
        <v>3671171.0</v>
      </c>
      <c r="S807" s="311"/>
      <c r="T807" s="622"/>
      <c r="U807" s="622"/>
      <c r="V807" s="622"/>
      <c r="W807" s="622"/>
      <c r="X807" s="622"/>
      <c r="Y807" s="622"/>
      <c r="Z807" s="622"/>
      <c r="AA807" s="622"/>
      <c r="AB807" s="622"/>
      <c r="AC807" s="622"/>
      <c r="AD807" s="623"/>
      <c r="AE807" s="624"/>
      <c r="AF807" s="311"/>
      <c r="AG807" s="311"/>
      <c r="AH807" s="311"/>
      <c r="AI807" s="311"/>
      <c r="AJ807" s="311"/>
      <c r="AK807" s="311"/>
      <c r="AL807" s="311"/>
    </row>
    <row r="808" ht="7.5" customHeight="1">
      <c r="A808" s="311"/>
      <c r="B808" s="311"/>
      <c r="C808" s="311"/>
      <c r="D808" s="311"/>
      <c r="E808" s="311"/>
      <c r="F808" s="311"/>
      <c r="G808" s="311"/>
      <c r="H808" s="311"/>
      <c r="I808" s="311"/>
      <c r="J808" s="311"/>
      <c r="K808" s="311"/>
      <c r="L808" s="311"/>
      <c r="M808" s="311"/>
      <c r="N808" s="311"/>
      <c r="O808" s="311"/>
      <c r="P808" s="311"/>
      <c r="Q808" s="328"/>
      <c r="R808" s="625"/>
      <c r="S808" s="311"/>
      <c r="T808" s="311"/>
      <c r="U808" s="626"/>
      <c r="V808" s="626"/>
      <c r="W808" s="626"/>
      <c r="X808" s="626"/>
      <c r="Y808" s="626"/>
      <c r="Z808" s="626"/>
      <c r="AA808" s="626"/>
      <c r="AB808" s="626"/>
      <c r="AC808" s="626"/>
      <c r="AD808" s="623"/>
      <c r="AE808" s="623"/>
      <c r="AF808" s="623"/>
      <c r="AG808" s="623"/>
      <c r="AH808" s="623"/>
      <c r="AI808" s="623"/>
      <c r="AJ808" s="623"/>
      <c r="AK808" s="623"/>
      <c r="AL808" s="623"/>
    </row>
    <row r="809">
      <c r="A809" s="311"/>
      <c r="B809" s="627" t="s">
        <v>3210</v>
      </c>
      <c r="C809" s="628"/>
      <c r="D809" s="628"/>
      <c r="E809" s="629"/>
      <c r="F809" s="629"/>
      <c r="G809" s="629"/>
      <c r="H809" s="630"/>
      <c r="I809" s="631"/>
      <c r="J809" s="631"/>
      <c r="K809" s="631"/>
      <c r="L809" s="631"/>
      <c r="M809" s="631"/>
      <c r="N809" s="632"/>
      <c r="O809" s="632"/>
      <c r="P809" s="633"/>
      <c r="Q809" s="634">
        <v>1.840755777E9</v>
      </c>
      <c r="R809" s="635"/>
      <c r="S809" s="624"/>
      <c r="T809" s="626"/>
      <c r="U809" s="626"/>
      <c r="V809" s="626"/>
      <c r="W809" s="626"/>
      <c r="X809" s="626"/>
      <c r="Y809" s="626"/>
      <c r="Z809" s="626"/>
      <c r="AA809" s="626"/>
      <c r="AB809" s="626"/>
      <c r="AC809" s="626"/>
      <c r="AD809" s="623"/>
      <c r="AE809" s="623"/>
      <c r="AF809" s="623"/>
      <c r="AG809" s="623"/>
      <c r="AH809" s="623"/>
      <c r="AI809" s="623"/>
      <c r="AJ809" s="623"/>
      <c r="AK809" s="623"/>
      <c r="AL809" s="623"/>
    </row>
    <row r="810">
      <c r="A810" s="311"/>
      <c r="B810" s="627" t="s">
        <v>3211</v>
      </c>
      <c r="C810" s="628"/>
      <c r="D810" s="628"/>
      <c r="E810" s="628"/>
      <c r="F810" s="628"/>
      <c r="G810" s="628"/>
      <c r="H810" s="630"/>
      <c r="I810" s="636"/>
      <c r="J810" s="636"/>
      <c r="K810" s="632"/>
      <c r="L810" s="632"/>
      <c r="M810" s="632"/>
      <c r="N810" s="632"/>
      <c r="O810" s="632"/>
      <c r="P810" s="633"/>
      <c r="Q810" s="637"/>
      <c r="R810" s="638">
        <v>1981982.0</v>
      </c>
      <c r="S810" s="624"/>
      <c r="T810" s="623"/>
      <c r="U810" s="623"/>
      <c r="V810" s="623"/>
      <c r="W810" s="623"/>
      <c r="X810" s="623"/>
      <c r="Y810" s="623"/>
      <c r="Z810" s="623"/>
      <c r="AA810" s="623"/>
      <c r="AB810" s="623"/>
      <c r="AC810" s="623"/>
      <c r="AD810" s="623"/>
      <c r="AE810" s="623"/>
      <c r="AF810" s="623"/>
      <c r="AG810" s="623"/>
      <c r="AH810" s="623"/>
      <c r="AI810" s="623"/>
      <c r="AJ810" s="623"/>
      <c r="AK810" s="623"/>
      <c r="AL810" s="623"/>
    </row>
    <row r="811">
      <c r="A811" s="311"/>
      <c r="B811" s="639" t="s">
        <v>3212</v>
      </c>
      <c r="C811" s="640"/>
      <c r="D811" s="640"/>
      <c r="E811" s="640"/>
      <c r="F811" s="640"/>
      <c r="G811" s="640"/>
      <c r="H811" s="640"/>
      <c r="I811" s="640"/>
      <c r="J811" s="640"/>
      <c r="K811" s="640"/>
      <c r="L811" s="640"/>
      <c r="M811" s="640"/>
      <c r="N811" s="640"/>
      <c r="O811" s="640"/>
      <c r="P811" s="635"/>
      <c r="Q811" s="641"/>
      <c r="R811" s="642">
        <v>5822339.0</v>
      </c>
      <c r="S811" s="624"/>
      <c r="T811" s="623"/>
      <c r="U811" s="623"/>
      <c r="V811" s="623"/>
      <c r="W811" s="623"/>
      <c r="X811" s="623"/>
      <c r="Y811" s="623"/>
      <c r="Z811" s="623"/>
      <c r="AA811" s="623"/>
      <c r="AB811" s="623"/>
      <c r="AC811" s="623"/>
      <c r="AD811" s="623"/>
      <c r="AE811" s="624"/>
      <c r="AF811" s="311"/>
      <c r="AG811" s="311"/>
      <c r="AH811" s="311"/>
      <c r="AI811" s="311"/>
      <c r="AJ811" s="311"/>
      <c r="AK811" s="311"/>
      <c r="AL811" s="311"/>
    </row>
    <row r="812">
      <c r="A812" s="311"/>
      <c r="B812" s="643" t="s">
        <v>3213</v>
      </c>
      <c r="C812" s="644"/>
      <c r="D812" s="644"/>
      <c r="E812" s="644"/>
      <c r="F812" s="644"/>
      <c r="G812" s="644"/>
      <c r="H812" s="644"/>
      <c r="I812" s="644"/>
      <c r="J812" s="644"/>
      <c r="K812" s="644"/>
      <c r="L812" s="644"/>
      <c r="M812" s="644"/>
      <c r="N812" s="644"/>
      <c r="O812" s="644"/>
      <c r="P812" s="645"/>
      <c r="Q812" s="641"/>
      <c r="R812" s="642">
        <v>-183108.0</v>
      </c>
      <c r="S812" s="624"/>
      <c r="T812" s="623"/>
      <c r="U812" s="623"/>
      <c r="V812" s="623"/>
      <c r="W812" s="623"/>
      <c r="X812" s="623"/>
      <c r="Y812" s="623"/>
      <c r="Z812" s="623"/>
      <c r="AA812" s="623"/>
      <c r="AB812" s="623"/>
      <c r="AC812" s="623"/>
      <c r="AD812" s="623"/>
      <c r="AE812" s="624"/>
      <c r="AF812" s="311"/>
      <c r="AG812" s="311"/>
      <c r="AH812" s="311"/>
      <c r="AI812" s="311"/>
      <c r="AJ812" s="311"/>
      <c r="AK812" s="311"/>
      <c r="AL812" s="311"/>
    </row>
    <row r="813">
      <c r="A813" s="311"/>
      <c r="B813" s="639" t="s">
        <v>3214</v>
      </c>
      <c r="C813" s="640"/>
      <c r="D813" s="640"/>
      <c r="E813" s="640"/>
      <c r="F813" s="640"/>
      <c r="G813" s="640"/>
      <c r="H813" s="640"/>
      <c r="I813" s="640"/>
      <c r="J813" s="640"/>
      <c r="K813" s="640"/>
      <c r="L813" s="640"/>
      <c r="M813" s="640"/>
      <c r="N813" s="640"/>
      <c r="O813" s="640"/>
      <c r="P813" s="635"/>
      <c r="Q813" s="641"/>
      <c r="R813" s="642">
        <v>1.84837699E9</v>
      </c>
      <c r="S813" s="624"/>
      <c r="T813" s="646"/>
      <c r="U813" s="646"/>
      <c r="V813" s="646"/>
      <c r="W813" s="646"/>
      <c r="X813" s="646"/>
      <c r="Y813" s="646"/>
      <c r="Z813" s="646"/>
      <c r="AA813" s="646"/>
      <c r="AB813" s="646"/>
      <c r="AC813" s="646"/>
      <c r="AD813" s="646"/>
      <c r="AE813" s="311"/>
      <c r="AF813" s="311"/>
      <c r="AG813" s="311"/>
      <c r="AH813" s="311"/>
      <c r="AI813" s="311"/>
      <c r="AJ813" s="311"/>
      <c r="AK813" s="311"/>
      <c r="AL813" s="311"/>
    </row>
    <row r="814">
      <c r="A814" s="311"/>
      <c r="B814" s="639" t="s">
        <v>3215</v>
      </c>
      <c r="C814" s="644"/>
      <c r="D814" s="644"/>
      <c r="E814" s="644"/>
      <c r="F814" s="644"/>
      <c r="G814" s="644"/>
      <c r="H814" s="644"/>
      <c r="I814" s="644"/>
      <c r="J814" s="644"/>
      <c r="K814" s="644"/>
      <c r="L814" s="644"/>
      <c r="M814" s="644"/>
      <c r="N814" s="644"/>
      <c r="O814" s="644"/>
      <c r="P814" s="645"/>
      <c r="Q814" s="641"/>
      <c r="R814" s="642">
        <v>2.03321469E8</v>
      </c>
      <c r="S814" s="624"/>
      <c r="T814" s="311"/>
      <c r="U814" s="311"/>
      <c r="V814" s="647"/>
      <c r="W814" s="647"/>
      <c r="X814" s="647"/>
      <c r="Y814" s="647"/>
      <c r="Z814" s="647"/>
      <c r="AA814" s="647"/>
      <c r="AB814" s="647"/>
      <c r="AC814" s="647"/>
      <c r="AD814" s="311"/>
      <c r="AE814" s="311"/>
      <c r="AF814" s="311"/>
      <c r="AG814" s="311"/>
      <c r="AH814" s="311"/>
      <c r="AI814" s="311"/>
      <c r="AJ814" s="311"/>
      <c r="AK814" s="311"/>
      <c r="AL814" s="311"/>
    </row>
    <row r="815">
      <c r="A815" s="311"/>
      <c r="B815" s="639" t="s">
        <v>3216</v>
      </c>
      <c r="C815" s="640"/>
      <c r="D815" s="640"/>
      <c r="E815" s="640"/>
      <c r="F815" s="640"/>
      <c r="G815" s="640"/>
      <c r="H815" s="640"/>
      <c r="I815" s="640"/>
      <c r="J815" s="640"/>
      <c r="K815" s="640"/>
      <c r="L815" s="640"/>
      <c r="M815" s="640"/>
      <c r="N815" s="640"/>
      <c r="O815" s="640"/>
      <c r="P815" s="635"/>
      <c r="Q815" s="641"/>
      <c r="R815" s="642">
        <v>2.051698459E9</v>
      </c>
      <c r="S815" s="624"/>
      <c r="T815" s="311"/>
      <c r="U815" s="311"/>
      <c r="V815" s="311"/>
      <c r="W815" s="311"/>
      <c r="X815" s="311"/>
      <c r="Y815" s="311"/>
      <c r="Z815" s="311"/>
      <c r="AA815" s="311"/>
      <c r="AB815" s="311"/>
      <c r="AC815" s="311"/>
      <c r="AD815" s="311"/>
      <c r="AE815" s="311"/>
      <c r="AF815" s="311"/>
      <c r="AG815" s="311"/>
      <c r="AH815" s="311"/>
      <c r="AI815" s="311"/>
      <c r="AJ815" s="311"/>
      <c r="AK815" s="311"/>
      <c r="AL815" s="311"/>
    </row>
    <row r="816">
      <c r="A816" s="311"/>
      <c r="B816" s="311"/>
      <c r="C816" s="311"/>
      <c r="D816" s="311"/>
      <c r="E816" s="311"/>
      <c r="F816" s="311"/>
      <c r="G816" s="311"/>
      <c r="H816" s="311"/>
      <c r="I816" s="648"/>
      <c r="J816" s="648"/>
      <c r="K816" s="649"/>
      <c r="L816" s="650"/>
      <c r="M816" s="651"/>
      <c r="N816" s="651"/>
      <c r="O816" s="651"/>
      <c r="P816" s="651"/>
      <c r="Q816" s="652"/>
      <c r="R816" s="652"/>
      <c r="S816" s="311"/>
      <c r="T816" s="311"/>
      <c r="U816" s="311"/>
      <c r="V816" s="311"/>
      <c r="W816" s="311"/>
      <c r="X816" s="311"/>
      <c r="Y816" s="311"/>
      <c r="Z816" s="311"/>
      <c r="AA816" s="311"/>
      <c r="AB816" s="311"/>
      <c r="AC816" s="311"/>
      <c r="AD816" s="311"/>
      <c r="AE816" s="311"/>
      <c r="AF816" s="311"/>
      <c r="AG816" s="311"/>
      <c r="AH816" s="311"/>
      <c r="AI816" s="311"/>
      <c r="AJ816" s="311"/>
      <c r="AK816" s="311"/>
      <c r="AL816" s="311"/>
    </row>
    <row r="817">
      <c r="A817" s="311"/>
      <c r="B817" s="311"/>
      <c r="C817" s="311"/>
      <c r="D817" s="311"/>
      <c r="E817" s="311"/>
      <c r="F817" s="311"/>
      <c r="G817" s="311"/>
      <c r="H817" s="311"/>
      <c r="I817" s="648"/>
      <c r="J817" s="648"/>
      <c r="K817" s="649"/>
      <c r="L817" s="650"/>
      <c r="M817" s="651"/>
      <c r="N817" s="651"/>
      <c r="O817" s="651"/>
      <c r="P817" s="651"/>
      <c r="Q817" s="651"/>
      <c r="R817" s="651"/>
      <c r="S817" s="311"/>
      <c r="T817" s="311"/>
      <c r="U817" s="311"/>
      <c r="V817" s="311"/>
      <c r="W817" s="311"/>
      <c r="X817" s="311"/>
      <c r="Y817" s="311"/>
      <c r="Z817" s="311"/>
      <c r="AA817" s="311"/>
      <c r="AB817" s="311"/>
      <c r="AC817" s="311"/>
      <c r="AD817" s="311"/>
      <c r="AE817" s="311"/>
      <c r="AF817" s="311"/>
      <c r="AG817" s="311"/>
      <c r="AH817" s="311"/>
      <c r="AI817" s="311"/>
      <c r="AJ817" s="311"/>
      <c r="AK817" s="311"/>
      <c r="AL817" s="311"/>
    </row>
    <row r="818">
      <c r="A818" s="311"/>
      <c r="B818" s="311"/>
      <c r="C818" s="311"/>
      <c r="D818" s="311"/>
      <c r="E818" s="311"/>
      <c r="F818" s="311"/>
      <c r="G818" s="311"/>
      <c r="H818" s="311"/>
      <c r="I818" s="648"/>
      <c r="J818" s="648"/>
      <c r="K818" s="649"/>
      <c r="L818" s="650"/>
      <c r="M818" s="651"/>
      <c r="N818" s="651"/>
      <c r="O818" s="651"/>
      <c r="P818" s="651"/>
      <c r="Q818" s="651"/>
      <c r="R818" s="651"/>
      <c r="S818" s="311"/>
      <c r="T818" s="311"/>
      <c r="U818" s="311"/>
      <c r="V818" s="311"/>
      <c r="W818" s="311"/>
      <c r="X818" s="311"/>
      <c r="Y818" s="311"/>
      <c r="Z818" s="311"/>
      <c r="AA818" s="311"/>
      <c r="AB818" s="311"/>
      <c r="AC818" s="311"/>
      <c r="AD818" s="311"/>
      <c r="AE818" s="311"/>
      <c r="AF818" s="311"/>
      <c r="AG818" s="311"/>
      <c r="AH818" s="311"/>
      <c r="AI818" s="311"/>
      <c r="AJ818" s="311"/>
      <c r="AK818" s="311"/>
      <c r="AL818" s="311"/>
    </row>
    <row r="819">
      <c r="A819" s="311"/>
      <c r="B819" s="311"/>
      <c r="C819" s="311"/>
      <c r="D819" s="311"/>
      <c r="E819" s="311"/>
      <c r="F819" s="311"/>
      <c r="G819" s="311"/>
      <c r="H819" s="311"/>
      <c r="I819" s="648"/>
      <c r="J819" s="648"/>
      <c r="K819" s="649"/>
      <c r="L819" s="650"/>
      <c r="M819" s="651"/>
      <c r="N819" s="651"/>
      <c r="O819" s="651"/>
      <c r="P819" s="651"/>
      <c r="Q819" s="651"/>
      <c r="R819" s="651"/>
      <c r="S819" s="311"/>
      <c r="T819" s="311"/>
      <c r="U819" s="311"/>
      <c r="V819" s="311"/>
      <c r="W819" s="311"/>
      <c r="X819" s="311"/>
      <c r="Y819" s="311"/>
      <c r="Z819" s="311"/>
      <c r="AA819" s="311"/>
      <c r="AB819" s="311"/>
      <c r="AC819" s="311"/>
      <c r="AD819" s="311"/>
      <c r="AE819" s="311"/>
      <c r="AF819" s="311"/>
      <c r="AG819" s="311"/>
      <c r="AH819" s="311"/>
      <c r="AI819" s="311"/>
      <c r="AJ819" s="311"/>
      <c r="AK819" s="311"/>
      <c r="AL819" s="311"/>
    </row>
    <row r="820">
      <c r="A820" s="311"/>
      <c r="B820" s="311"/>
      <c r="C820" s="311"/>
      <c r="D820" s="311"/>
      <c r="E820" s="311"/>
      <c r="F820" s="311"/>
      <c r="G820" s="311"/>
      <c r="H820" s="311"/>
      <c r="I820" s="648"/>
      <c r="J820" s="648"/>
      <c r="K820" s="649"/>
      <c r="L820" s="650"/>
      <c r="M820" s="651"/>
      <c r="N820" s="651"/>
      <c r="O820" s="651"/>
      <c r="P820" s="651"/>
      <c r="Q820" s="651"/>
      <c r="R820" s="651"/>
      <c r="S820" s="311"/>
      <c r="T820" s="311"/>
      <c r="U820" s="311"/>
      <c r="V820" s="311"/>
      <c r="W820" s="311"/>
      <c r="X820" s="311"/>
      <c r="Y820" s="311"/>
      <c r="Z820" s="311"/>
      <c r="AA820" s="311"/>
      <c r="AB820" s="311"/>
      <c r="AC820" s="311"/>
      <c r="AD820" s="311"/>
      <c r="AE820" s="311"/>
      <c r="AF820" s="311"/>
      <c r="AG820" s="311"/>
      <c r="AH820" s="311"/>
      <c r="AI820" s="311"/>
      <c r="AJ820" s="311"/>
      <c r="AK820" s="311"/>
      <c r="AL820" s="311"/>
    </row>
    <row r="821">
      <c r="A821" s="311"/>
      <c r="B821" s="311"/>
      <c r="C821" s="311"/>
      <c r="D821" s="311"/>
      <c r="E821" s="311"/>
      <c r="F821" s="311"/>
      <c r="G821" s="311"/>
      <c r="H821" s="311"/>
      <c r="I821" s="648"/>
      <c r="J821" s="648"/>
      <c r="K821" s="649"/>
      <c r="L821" s="650"/>
      <c r="M821" s="651"/>
      <c r="N821" s="651"/>
      <c r="O821" s="651"/>
      <c r="P821" s="651"/>
      <c r="Q821" s="651"/>
      <c r="R821" s="651"/>
      <c r="S821" s="311"/>
      <c r="T821" s="311"/>
      <c r="U821" s="311"/>
      <c r="V821" s="311"/>
      <c r="W821" s="311"/>
      <c r="X821" s="311"/>
      <c r="Y821" s="311"/>
      <c r="Z821" s="311"/>
      <c r="AA821" s="311"/>
      <c r="AB821" s="311"/>
      <c r="AC821" s="311"/>
      <c r="AD821" s="311"/>
      <c r="AE821" s="311"/>
      <c r="AF821" s="311"/>
      <c r="AG821" s="311"/>
      <c r="AH821" s="311"/>
      <c r="AI821" s="311"/>
      <c r="AJ821" s="311"/>
      <c r="AK821" s="311"/>
      <c r="AL821" s="311"/>
    </row>
    <row r="822">
      <c r="A822" s="311"/>
      <c r="B822" s="311"/>
      <c r="C822" s="311"/>
      <c r="D822" s="311"/>
      <c r="E822" s="311"/>
      <c r="F822" s="311"/>
      <c r="G822" s="311"/>
      <c r="H822" s="311"/>
      <c r="I822" s="648"/>
      <c r="J822" s="648"/>
      <c r="K822" s="649"/>
      <c r="L822" s="650"/>
      <c r="M822" s="651"/>
      <c r="N822" s="651"/>
      <c r="O822" s="651"/>
      <c r="P822" s="651"/>
      <c r="Q822" s="651"/>
      <c r="R822" s="651"/>
      <c r="S822" s="311"/>
      <c r="T822" s="311"/>
      <c r="U822" s="311"/>
      <c r="V822" s="311"/>
      <c r="W822" s="311"/>
      <c r="X822" s="311"/>
      <c r="Y822" s="311"/>
      <c r="Z822" s="311"/>
      <c r="AA822" s="311"/>
      <c r="AB822" s="311"/>
      <c r="AC822" s="311"/>
      <c r="AD822" s="311"/>
      <c r="AE822" s="311"/>
      <c r="AF822" s="311"/>
      <c r="AG822" s="311"/>
      <c r="AH822" s="311"/>
      <c r="AI822" s="311"/>
      <c r="AJ822" s="311"/>
      <c r="AK822" s="311"/>
      <c r="AL822" s="311"/>
    </row>
    <row r="823">
      <c r="A823" s="311"/>
      <c r="B823" s="311"/>
      <c r="C823" s="311"/>
      <c r="D823" s="311"/>
      <c r="E823" s="311"/>
      <c r="F823" s="311"/>
      <c r="G823" s="311"/>
      <c r="H823" s="311"/>
      <c r="I823" s="648"/>
      <c r="J823" s="648"/>
      <c r="K823" s="649"/>
      <c r="L823" s="650"/>
      <c r="M823" s="651"/>
      <c r="N823" s="651"/>
      <c r="O823" s="651"/>
      <c r="P823" s="651"/>
      <c r="Q823" s="651"/>
      <c r="R823" s="651"/>
      <c r="S823" s="311"/>
      <c r="T823" s="311"/>
      <c r="U823" s="311"/>
      <c r="V823" s="311"/>
      <c r="W823" s="311"/>
      <c r="X823" s="311"/>
      <c r="Y823" s="311"/>
      <c r="Z823" s="311"/>
      <c r="AA823" s="311"/>
      <c r="AB823" s="311"/>
      <c r="AC823" s="311"/>
      <c r="AD823" s="311"/>
      <c r="AE823" s="311"/>
      <c r="AF823" s="311"/>
      <c r="AG823" s="311"/>
      <c r="AH823" s="311"/>
      <c r="AI823" s="311"/>
      <c r="AJ823" s="311"/>
      <c r="AK823" s="311"/>
      <c r="AL823" s="311"/>
    </row>
    <row r="824">
      <c r="A824" s="311"/>
      <c r="B824" s="311"/>
      <c r="C824" s="311"/>
      <c r="D824" s="311"/>
      <c r="E824" s="311"/>
      <c r="F824" s="311"/>
      <c r="G824" s="311"/>
      <c r="H824" s="311"/>
      <c r="I824" s="648"/>
      <c r="J824" s="648"/>
      <c r="K824" s="649"/>
      <c r="L824" s="650"/>
      <c r="M824" s="651"/>
      <c r="N824" s="651"/>
      <c r="O824" s="651"/>
      <c r="P824" s="651"/>
      <c r="Q824" s="651"/>
      <c r="R824" s="651"/>
      <c r="S824" s="311"/>
      <c r="T824" s="311"/>
      <c r="U824" s="311"/>
      <c r="V824" s="311"/>
      <c r="W824" s="311"/>
      <c r="X824" s="311"/>
      <c r="Y824" s="311"/>
      <c r="Z824" s="311"/>
      <c r="AA824" s="311"/>
      <c r="AB824" s="311"/>
      <c r="AC824" s="311"/>
      <c r="AD824" s="311"/>
      <c r="AE824" s="311"/>
      <c r="AF824" s="311"/>
      <c r="AG824" s="311"/>
      <c r="AH824" s="311"/>
      <c r="AI824" s="311"/>
      <c r="AJ824" s="311"/>
      <c r="AK824" s="311"/>
      <c r="AL824" s="311"/>
    </row>
    <row r="825">
      <c r="A825" s="311"/>
      <c r="B825" s="311"/>
      <c r="C825" s="311"/>
      <c r="D825" s="311"/>
      <c r="E825" s="311"/>
      <c r="F825" s="311"/>
      <c r="G825" s="311"/>
      <c r="H825" s="311"/>
      <c r="I825" s="648"/>
      <c r="J825" s="648"/>
      <c r="K825" s="649"/>
      <c r="L825" s="650"/>
      <c r="M825" s="651"/>
      <c r="N825" s="651"/>
      <c r="O825" s="651"/>
      <c r="P825" s="651"/>
      <c r="Q825" s="651"/>
      <c r="R825" s="651"/>
      <c r="S825" s="311"/>
      <c r="T825" s="311"/>
      <c r="U825" s="311"/>
      <c r="V825" s="311"/>
      <c r="W825" s="311"/>
      <c r="X825" s="311"/>
      <c r="Y825" s="311"/>
      <c r="Z825" s="311"/>
      <c r="AA825" s="311"/>
      <c r="AB825" s="311"/>
      <c r="AC825" s="311"/>
      <c r="AD825" s="311"/>
      <c r="AE825" s="311"/>
      <c r="AF825" s="311"/>
      <c r="AG825" s="311"/>
      <c r="AH825" s="311"/>
      <c r="AI825" s="311"/>
      <c r="AJ825" s="311"/>
      <c r="AK825" s="311"/>
      <c r="AL825" s="311"/>
    </row>
    <row r="826">
      <c r="A826" s="311"/>
      <c r="B826" s="311"/>
      <c r="C826" s="311"/>
      <c r="D826" s="311"/>
      <c r="E826" s="311"/>
      <c r="F826" s="311"/>
      <c r="G826" s="311"/>
      <c r="H826" s="311"/>
      <c r="I826" s="648"/>
      <c r="J826" s="648"/>
      <c r="K826" s="649"/>
      <c r="L826" s="650"/>
      <c r="M826" s="651"/>
      <c r="N826" s="651"/>
      <c r="O826" s="651"/>
      <c r="P826" s="651"/>
      <c r="Q826" s="651"/>
      <c r="R826" s="651"/>
      <c r="S826" s="311"/>
      <c r="T826" s="311"/>
      <c r="U826" s="311"/>
      <c r="V826" s="311"/>
      <c r="W826" s="311"/>
      <c r="X826" s="311"/>
      <c r="Y826" s="311"/>
      <c r="Z826" s="311"/>
      <c r="AA826" s="311"/>
      <c r="AB826" s="311"/>
      <c r="AC826" s="311"/>
      <c r="AD826" s="311"/>
      <c r="AE826" s="311"/>
      <c r="AF826" s="311"/>
      <c r="AG826" s="311"/>
      <c r="AH826" s="311"/>
      <c r="AI826" s="311"/>
      <c r="AJ826" s="311"/>
      <c r="AK826" s="311"/>
      <c r="AL826" s="311"/>
    </row>
    <row r="827">
      <c r="A827" s="311"/>
      <c r="B827" s="311"/>
      <c r="C827" s="311"/>
      <c r="D827" s="311"/>
      <c r="E827" s="311"/>
      <c r="F827" s="311"/>
      <c r="G827" s="311"/>
      <c r="H827" s="311"/>
      <c r="I827" s="648"/>
      <c r="J827" s="648"/>
      <c r="K827" s="649"/>
      <c r="L827" s="650"/>
      <c r="M827" s="651"/>
      <c r="N827" s="651"/>
      <c r="O827" s="651"/>
      <c r="P827" s="651"/>
      <c r="Q827" s="651"/>
      <c r="R827" s="651"/>
      <c r="S827" s="311"/>
      <c r="T827" s="311"/>
      <c r="U827" s="311"/>
      <c r="V827" s="311"/>
      <c r="W827" s="311"/>
      <c r="X827" s="311"/>
      <c r="Y827" s="311"/>
      <c r="Z827" s="311"/>
      <c r="AA827" s="311"/>
      <c r="AB827" s="311"/>
      <c r="AC827" s="311"/>
      <c r="AD827" s="311"/>
      <c r="AE827" s="311"/>
      <c r="AF827" s="311"/>
      <c r="AG827" s="311"/>
      <c r="AH827" s="311"/>
      <c r="AI827" s="311"/>
      <c r="AJ827" s="311"/>
      <c r="AK827" s="311"/>
      <c r="AL827" s="311"/>
    </row>
    <row r="828">
      <c r="A828" s="311"/>
      <c r="B828" s="311"/>
      <c r="C828" s="311"/>
      <c r="D828" s="311"/>
      <c r="E828" s="311"/>
      <c r="F828" s="311"/>
      <c r="G828" s="311"/>
      <c r="H828" s="311"/>
      <c r="I828" s="648"/>
      <c r="J828" s="648"/>
      <c r="K828" s="649"/>
      <c r="L828" s="650"/>
      <c r="M828" s="651"/>
      <c r="N828" s="651"/>
      <c r="O828" s="651"/>
      <c r="P828" s="651"/>
      <c r="Q828" s="651"/>
      <c r="R828" s="651"/>
      <c r="S828" s="311"/>
      <c r="T828" s="311"/>
      <c r="U828" s="311"/>
      <c r="V828" s="311"/>
      <c r="W828" s="311"/>
      <c r="X828" s="311"/>
      <c r="Y828" s="311"/>
      <c r="Z828" s="311"/>
      <c r="AA828" s="311"/>
      <c r="AB828" s="311"/>
      <c r="AC828" s="311"/>
      <c r="AD828" s="311"/>
      <c r="AE828" s="311"/>
      <c r="AF828" s="311"/>
      <c r="AG828" s="311"/>
      <c r="AH828" s="311"/>
      <c r="AI828" s="311"/>
      <c r="AJ828" s="311"/>
      <c r="AK828" s="311"/>
      <c r="AL828" s="311"/>
    </row>
    <row r="829">
      <c r="A829" s="311"/>
      <c r="B829" s="311"/>
      <c r="C829" s="311"/>
      <c r="D829" s="311"/>
      <c r="E829" s="311"/>
      <c r="F829" s="311"/>
      <c r="G829" s="311"/>
      <c r="H829" s="311"/>
      <c r="I829" s="648"/>
      <c r="J829" s="648"/>
      <c r="K829" s="649"/>
      <c r="L829" s="650"/>
      <c r="M829" s="651"/>
      <c r="N829" s="651"/>
      <c r="O829" s="651"/>
      <c r="P829" s="651"/>
      <c r="Q829" s="651"/>
      <c r="R829" s="651"/>
      <c r="S829" s="311"/>
      <c r="T829" s="311"/>
      <c r="U829" s="311"/>
      <c r="V829" s="311"/>
      <c r="W829" s="311"/>
      <c r="X829" s="311"/>
      <c r="Y829" s="311"/>
      <c r="Z829" s="311"/>
      <c r="AA829" s="311"/>
      <c r="AB829" s="311"/>
      <c r="AC829" s="311"/>
      <c r="AD829" s="311"/>
      <c r="AE829" s="311"/>
      <c r="AF829" s="311"/>
      <c r="AG829" s="311"/>
      <c r="AH829" s="311"/>
      <c r="AI829" s="311"/>
      <c r="AJ829" s="311"/>
      <c r="AK829" s="311"/>
      <c r="AL829" s="311"/>
    </row>
    <row r="830">
      <c r="A830" s="311"/>
      <c r="B830" s="311"/>
      <c r="C830" s="311"/>
      <c r="D830" s="311"/>
      <c r="E830" s="311"/>
      <c r="F830" s="311"/>
      <c r="G830" s="311"/>
      <c r="H830" s="311"/>
      <c r="I830" s="648"/>
      <c r="J830" s="648"/>
      <c r="K830" s="649"/>
      <c r="L830" s="650"/>
      <c r="M830" s="651"/>
      <c r="N830" s="651"/>
      <c r="O830" s="651"/>
      <c r="P830" s="651"/>
      <c r="Q830" s="651"/>
      <c r="R830" s="651"/>
      <c r="S830" s="311"/>
      <c r="T830" s="311"/>
      <c r="U830" s="311"/>
      <c r="V830" s="311"/>
      <c r="W830" s="311"/>
      <c r="X830" s="311"/>
      <c r="Y830" s="311"/>
      <c r="Z830" s="311"/>
      <c r="AA830" s="311"/>
      <c r="AB830" s="311"/>
      <c r="AC830" s="311"/>
      <c r="AD830" s="311"/>
      <c r="AE830" s="311"/>
      <c r="AF830" s="311"/>
      <c r="AG830" s="311"/>
      <c r="AH830" s="311"/>
      <c r="AI830" s="311"/>
      <c r="AJ830" s="311"/>
      <c r="AK830" s="311"/>
      <c r="AL830" s="311"/>
    </row>
    <row r="831">
      <c r="A831" s="311"/>
      <c r="B831" s="311"/>
      <c r="C831" s="311"/>
      <c r="D831" s="311"/>
      <c r="E831" s="311"/>
      <c r="F831" s="311"/>
      <c r="G831" s="311"/>
      <c r="H831" s="311"/>
      <c r="I831" s="648"/>
      <c r="J831" s="648"/>
      <c r="K831" s="649"/>
      <c r="L831" s="650"/>
      <c r="M831" s="651"/>
      <c r="N831" s="651"/>
      <c r="O831" s="651"/>
      <c r="P831" s="651"/>
      <c r="Q831" s="651"/>
      <c r="R831" s="651"/>
      <c r="S831" s="311"/>
      <c r="T831" s="311"/>
      <c r="U831" s="311"/>
      <c r="V831" s="311"/>
      <c r="W831" s="311"/>
      <c r="X831" s="311"/>
      <c r="Y831" s="311"/>
      <c r="Z831" s="311"/>
      <c r="AA831" s="311"/>
      <c r="AB831" s="311"/>
      <c r="AC831" s="311"/>
      <c r="AD831" s="311"/>
      <c r="AE831" s="311"/>
      <c r="AF831" s="311"/>
      <c r="AG831" s="311"/>
      <c r="AH831" s="311"/>
      <c r="AI831" s="311"/>
      <c r="AJ831" s="311"/>
      <c r="AK831" s="311"/>
      <c r="AL831" s="311"/>
    </row>
    <row r="832">
      <c r="A832" s="311"/>
      <c r="B832" s="311"/>
      <c r="C832" s="311"/>
      <c r="D832" s="311"/>
      <c r="E832" s="311"/>
      <c r="F832" s="311"/>
      <c r="G832" s="311"/>
      <c r="H832" s="311"/>
      <c r="I832" s="648"/>
      <c r="J832" s="648"/>
      <c r="K832" s="649"/>
      <c r="L832" s="650"/>
      <c r="M832" s="651"/>
      <c r="N832" s="651"/>
      <c r="O832" s="651"/>
      <c r="P832" s="651"/>
      <c r="Q832" s="651"/>
      <c r="R832" s="651"/>
      <c r="S832" s="311"/>
      <c r="T832" s="311"/>
      <c r="U832" s="311"/>
      <c r="V832" s="311"/>
      <c r="W832" s="311"/>
      <c r="X832" s="311"/>
      <c r="Y832" s="311"/>
      <c r="Z832" s="311"/>
      <c r="AA832" s="311"/>
      <c r="AB832" s="311"/>
      <c r="AC832" s="311"/>
      <c r="AD832" s="311"/>
      <c r="AE832" s="311"/>
      <c r="AF832" s="311"/>
      <c r="AG832" s="311"/>
      <c r="AH832" s="311"/>
      <c r="AI832" s="311"/>
      <c r="AJ832" s="311"/>
      <c r="AK832" s="311"/>
      <c r="AL832" s="311"/>
    </row>
    <row r="833">
      <c r="A833" s="311"/>
      <c r="B833" s="311"/>
      <c r="C833" s="311"/>
      <c r="D833" s="311"/>
      <c r="E833" s="311"/>
      <c r="F833" s="311"/>
      <c r="G833" s="311"/>
      <c r="H833" s="311"/>
      <c r="I833" s="648"/>
      <c r="J833" s="648"/>
      <c r="K833" s="649"/>
      <c r="L833" s="650"/>
      <c r="M833" s="651"/>
      <c r="N833" s="651"/>
      <c r="O833" s="651"/>
      <c r="P833" s="651"/>
      <c r="Q833" s="651"/>
      <c r="R833" s="651"/>
      <c r="S833" s="311"/>
      <c r="T833" s="311"/>
      <c r="U833" s="311"/>
      <c r="V833" s="311"/>
      <c r="W833" s="311"/>
      <c r="X833" s="311"/>
      <c r="Y833" s="311"/>
      <c r="Z833" s="311"/>
      <c r="AA833" s="311"/>
      <c r="AB833" s="311"/>
      <c r="AC833" s="311"/>
      <c r="AD833" s="311"/>
      <c r="AE833" s="311"/>
      <c r="AF833" s="311"/>
      <c r="AG833" s="311"/>
      <c r="AH833" s="311"/>
      <c r="AI833" s="311"/>
      <c r="AJ833" s="311"/>
      <c r="AK833" s="311"/>
      <c r="AL833" s="311"/>
    </row>
    <row r="834">
      <c r="A834" s="311"/>
      <c r="B834" s="311"/>
      <c r="C834" s="311"/>
      <c r="D834" s="311"/>
      <c r="E834" s="311"/>
      <c r="F834" s="311"/>
      <c r="G834" s="311"/>
      <c r="H834" s="311"/>
      <c r="I834" s="648"/>
      <c r="J834" s="648"/>
      <c r="K834" s="649"/>
      <c r="L834" s="650"/>
      <c r="M834" s="651"/>
      <c r="N834" s="651"/>
      <c r="O834" s="651"/>
      <c r="P834" s="651"/>
      <c r="Q834" s="651"/>
      <c r="R834" s="651"/>
      <c r="S834" s="311"/>
      <c r="T834" s="311"/>
      <c r="U834" s="311"/>
      <c r="V834" s="311"/>
      <c r="W834" s="311"/>
      <c r="X834" s="311"/>
      <c r="Y834" s="311"/>
      <c r="Z834" s="311"/>
      <c r="AA834" s="311"/>
      <c r="AB834" s="311"/>
      <c r="AC834" s="311"/>
      <c r="AD834" s="311"/>
      <c r="AE834" s="311"/>
      <c r="AF834" s="311"/>
      <c r="AG834" s="311"/>
      <c r="AH834" s="311"/>
      <c r="AI834" s="311"/>
      <c r="AJ834" s="311"/>
      <c r="AK834" s="311"/>
      <c r="AL834" s="311"/>
    </row>
    <row r="835">
      <c r="A835" s="311"/>
      <c r="B835" s="311"/>
      <c r="C835" s="311"/>
      <c r="D835" s="311"/>
      <c r="E835" s="311"/>
      <c r="F835" s="311"/>
      <c r="G835" s="311"/>
      <c r="H835" s="311"/>
      <c r="I835" s="648"/>
      <c r="J835" s="648"/>
      <c r="K835" s="649"/>
      <c r="L835" s="650"/>
      <c r="M835" s="651"/>
      <c r="N835" s="651"/>
      <c r="O835" s="651"/>
      <c r="P835" s="651"/>
      <c r="Q835" s="651"/>
      <c r="R835" s="651"/>
      <c r="S835" s="311"/>
      <c r="T835" s="311"/>
      <c r="U835" s="311"/>
      <c r="V835" s="311"/>
      <c r="W835" s="311"/>
      <c r="X835" s="311"/>
      <c r="Y835" s="311"/>
      <c r="Z835" s="311"/>
      <c r="AA835" s="311"/>
      <c r="AB835" s="311"/>
      <c r="AC835" s="311"/>
      <c r="AD835" s="311"/>
      <c r="AE835" s="311"/>
      <c r="AF835" s="311"/>
      <c r="AG835" s="311"/>
      <c r="AH835" s="311"/>
      <c r="AI835" s="311"/>
      <c r="AJ835" s="311"/>
      <c r="AK835" s="311"/>
      <c r="AL835" s="311"/>
    </row>
    <row r="836">
      <c r="A836" s="311"/>
      <c r="B836" s="311"/>
      <c r="C836" s="311"/>
      <c r="D836" s="311"/>
      <c r="E836" s="311"/>
      <c r="F836" s="311"/>
      <c r="G836" s="311"/>
      <c r="H836" s="311"/>
      <c r="I836" s="648"/>
      <c r="J836" s="648"/>
      <c r="K836" s="649"/>
      <c r="L836" s="650"/>
      <c r="M836" s="651"/>
      <c r="N836" s="651"/>
      <c r="O836" s="651"/>
      <c r="P836" s="651"/>
      <c r="Q836" s="651"/>
      <c r="R836" s="651"/>
      <c r="S836" s="311"/>
      <c r="T836" s="311"/>
      <c r="U836" s="311"/>
      <c r="V836" s="311"/>
      <c r="W836" s="311"/>
      <c r="X836" s="311"/>
      <c r="Y836" s="311"/>
      <c r="Z836" s="311"/>
      <c r="AA836" s="311"/>
      <c r="AB836" s="311"/>
      <c r="AC836" s="311"/>
      <c r="AD836" s="311"/>
      <c r="AE836" s="311"/>
      <c r="AF836" s="311"/>
      <c r="AG836" s="311"/>
      <c r="AH836" s="311"/>
      <c r="AI836" s="311"/>
      <c r="AJ836" s="311"/>
      <c r="AK836" s="311"/>
      <c r="AL836" s="311"/>
    </row>
    <row r="837">
      <c r="A837" s="311"/>
      <c r="B837" s="311"/>
      <c r="C837" s="311"/>
      <c r="D837" s="311"/>
      <c r="E837" s="311"/>
      <c r="F837" s="311"/>
      <c r="G837" s="311"/>
      <c r="H837" s="311"/>
      <c r="I837" s="648"/>
      <c r="J837" s="648"/>
      <c r="K837" s="649"/>
      <c r="L837" s="650"/>
      <c r="M837" s="651"/>
      <c r="N837" s="651"/>
      <c r="O837" s="651"/>
      <c r="P837" s="651"/>
      <c r="Q837" s="651"/>
      <c r="R837" s="651"/>
      <c r="S837" s="311"/>
      <c r="T837" s="311"/>
      <c r="U837" s="311"/>
      <c r="V837" s="311"/>
      <c r="W837" s="311"/>
      <c r="X837" s="311"/>
      <c r="Y837" s="311"/>
      <c r="Z837" s="311"/>
      <c r="AA837" s="311"/>
      <c r="AB837" s="311"/>
      <c r="AC837" s="311"/>
      <c r="AD837" s="311"/>
      <c r="AE837" s="311"/>
      <c r="AF837" s="311"/>
      <c r="AG837" s="311"/>
      <c r="AH837" s="311"/>
      <c r="AI837" s="311"/>
      <c r="AJ837" s="311"/>
      <c r="AK837" s="311"/>
      <c r="AL837" s="311"/>
    </row>
    <row r="838">
      <c r="A838" s="311"/>
      <c r="B838" s="311"/>
      <c r="C838" s="311"/>
      <c r="D838" s="311"/>
      <c r="E838" s="311"/>
      <c r="F838" s="311"/>
      <c r="G838" s="311"/>
      <c r="H838" s="311"/>
      <c r="I838" s="648"/>
      <c r="J838" s="648"/>
      <c r="K838" s="649"/>
      <c r="L838" s="650"/>
      <c r="M838" s="651"/>
      <c r="N838" s="651"/>
      <c r="O838" s="651"/>
      <c r="P838" s="651"/>
      <c r="Q838" s="651"/>
      <c r="R838" s="651"/>
      <c r="S838" s="311"/>
      <c r="T838" s="311"/>
      <c r="U838" s="311"/>
      <c r="V838" s="311"/>
      <c r="W838" s="311"/>
      <c r="X838" s="311"/>
      <c r="Y838" s="311"/>
      <c r="Z838" s="311"/>
      <c r="AA838" s="311"/>
      <c r="AB838" s="311"/>
      <c r="AC838" s="311"/>
      <c r="AD838" s="311"/>
      <c r="AE838" s="311"/>
      <c r="AF838" s="311"/>
      <c r="AG838" s="311"/>
      <c r="AH838" s="311"/>
      <c r="AI838" s="311"/>
      <c r="AJ838" s="311"/>
      <c r="AK838" s="311"/>
      <c r="AL838" s="311"/>
    </row>
    <row r="839">
      <c r="A839" s="311"/>
      <c r="B839" s="311"/>
      <c r="C839" s="311"/>
      <c r="D839" s="311"/>
      <c r="E839" s="311"/>
      <c r="F839" s="311"/>
      <c r="G839" s="311"/>
      <c r="H839" s="311"/>
      <c r="I839" s="648"/>
      <c r="J839" s="648"/>
      <c r="K839" s="649"/>
      <c r="L839" s="650"/>
      <c r="M839" s="651"/>
      <c r="N839" s="651"/>
      <c r="O839" s="651"/>
      <c r="P839" s="651"/>
      <c r="Q839" s="651"/>
      <c r="R839" s="651"/>
      <c r="S839" s="311"/>
      <c r="T839" s="311"/>
      <c r="U839" s="311"/>
      <c r="V839" s="311"/>
      <c r="W839" s="311"/>
      <c r="X839" s="311"/>
      <c r="Y839" s="311"/>
      <c r="Z839" s="311"/>
      <c r="AA839" s="311"/>
      <c r="AB839" s="311"/>
      <c r="AC839" s="311"/>
      <c r="AD839" s="311"/>
      <c r="AE839" s="311"/>
      <c r="AF839" s="311"/>
      <c r="AG839" s="311"/>
      <c r="AH839" s="311"/>
      <c r="AI839" s="311"/>
      <c r="AJ839" s="311"/>
      <c r="AK839" s="311"/>
      <c r="AL839" s="311"/>
    </row>
    <row r="840">
      <c r="A840" s="311"/>
      <c r="B840" s="311"/>
      <c r="C840" s="311"/>
      <c r="D840" s="311"/>
      <c r="E840" s="311"/>
      <c r="F840" s="311"/>
      <c r="G840" s="311"/>
      <c r="H840" s="311"/>
      <c r="I840" s="648"/>
      <c r="J840" s="648"/>
      <c r="K840" s="649"/>
      <c r="L840" s="650"/>
      <c r="M840" s="651"/>
      <c r="N840" s="651"/>
      <c r="O840" s="651"/>
      <c r="P840" s="651"/>
      <c r="Q840" s="651"/>
      <c r="R840" s="651"/>
      <c r="S840" s="311"/>
      <c r="T840" s="311"/>
      <c r="U840" s="311"/>
      <c r="V840" s="311"/>
      <c r="W840" s="311"/>
      <c r="X840" s="311"/>
      <c r="Y840" s="311"/>
      <c r="Z840" s="311"/>
      <c r="AA840" s="311"/>
      <c r="AB840" s="311"/>
      <c r="AC840" s="311"/>
      <c r="AD840" s="311"/>
      <c r="AE840" s="311"/>
      <c r="AF840" s="311"/>
      <c r="AG840" s="311"/>
      <c r="AH840" s="311"/>
      <c r="AI840" s="311"/>
      <c r="AJ840" s="311"/>
      <c r="AK840" s="311"/>
      <c r="AL840" s="311"/>
    </row>
    <row r="841">
      <c r="A841" s="311"/>
      <c r="B841" s="311"/>
      <c r="C841" s="311"/>
      <c r="D841" s="311"/>
      <c r="E841" s="311"/>
      <c r="F841" s="311"/>
      <c r="G841" s="311"/>
      <c r="H841" s="311"/>
      <c r="I841" s="648"/>
      <c r="J841" s="648"/>
      <c r="K841" s="649"/>
      <c r="L841" s="650"/>
      <c r="M841" s="651"/>
      <c r="N841" s="651"/>
      <c r="O841" s="651"/>
      <c r="P841" s="651"/>
      <c r="Q841" s="651"/>
      <c r="R841" s="651"/>
      <c r="S841" s="311"/>
      <c r="T841" s="311"/>
      <c r="U841" s="311"/>
      <c r="V841" s="311"/>
      <c r="W841" s="311"/>
      <c r="X841" s="311"/>
      <c r="Y841" s="311"/>
      <c r="Z841" s="311"/>
      <c r="AA841" s="311"/>
      <c r="AB841" s="311"/>
      <c r="AC841" s="311"/>
      <c r="AD841" s="311"/>
      <c r="AE841" s="311"/>
      <c r="AF841" s="311"/>
      <c r="AG841" s="311"/>
      <c r="AH841" s="311"/>
      <c r="AI841" s="311"/>
      <c r="AJ841" s="311"/>
      <c r="AK841" s="311"/>
      <c r="AL841" s="311"/>
    </row>
    <row r="842">
      <c r="A842" s="311"/>
      <c r="B842" s="311"/>
      <c r="C842" s="311"/>
      <c r="D842" s="311"/>
      <c r="E842" s="311"/>
      <c r="F842" s="311"/>
      <c r="G842" s="311"/>
      <c r="H842" s="311"/>
      <c r="I842" s="648"/>
      <c r="J842" s="648"/>
      <c r="K842" s="649"/>
      <c r="L842" s="650"/>
      <c r="M842" s="651"/>
      <c r="N842" s="651"/>
      <c r="O842" s="651"/>
      <c r="P842" s="651"/>
      <c r="Q842" s="651"/>
      <c r="R842" s="651"/>
      <c r="S842" s="311"/>
      <c r="T842" s="311"/>
      <c r="U842" s="311"/>
      <c r="V842" s="311"/>
      <c r="W842" s="311"/>
      <c r="X842" s="311"/>
      <c r="Y842" s="311"/>
      <c r="Z842" s="311"/>
      <c r="AA842" s="311"/>
      <c r="AB842" s="311"/>
      <c r="AC842" s="311"/>
      <c r="AD842" s="311"/>
      <c r="AE842" s="311"/>
      <c r="AF842" s="311"/>
      <c r="AG842" s="311"/>
      <c r="AH842" s="311"/>
      <c r="AI842" s="311"/>
      <c r="AJ842" s="311"/>
      <c r="AK842" s="311"/>
      <c r="AL842" s="311"/>
    </row>
    <row r="843">
      <c r="A843" s="311"/>
      <c r="B843" s="311"/>
      <c r="C843" s="311"/>
      <c r="D843" s="311"/>
      <c r="E843" s="311"/>
      <c r="F843" s="311"/>
      <c r="G843" s="311"/>
      <c r="H843" s="311"/>
      <c r="I843" s="648"/>
      <c r="J843" s="648"/>
      <c r="K843" s="649"/>
      <c r="L843" s="650"/>
      <c r="M843" s="651"/>
      <c r="N843" s="651"/>
      <c r="O843" s="651"/>
      <c r="P843" s="651"/>
      <c r="Q843" s="651"/>
      <c r="R843" s="651"/>
      <c r="S843" s="311"/>
      <c r="T843" s="311"/>
      <c r="U843" s="311"/>
      <c r="V843" s="311"/>
      <c r="W843" s="311"/>
      <c r="X843" s="311"/>
      <c r="Y843" s="311"/>
      <c r="Z843" s="311"/>
      <c r="AA843" s="311"/>
      <c r="AB843" s="311"/>
      <c r="AC843" s="311"/>
      <c r="AD843" s="311"/>
      <c r="AE843" s="311"/>
      <c r="AF843" s="311"/>
      <c r="AG843" s="311"/>
      <c r="AH843" s="311"/>
      <c r="AI843" s="311"/>
      <c r="AJ843" s="311"/>
      <c r="AK843" s="311"/>
      <c r="AL843" s="311"/>
    </row>
    <row r="844">
      <c r="A844" s="311"/>
      <c r="B844" s="311"/>
      <c r="C844" s="311"/>
      <c r="D844" s="311"/>
      <c r="E844" s="311"/>
      <c r="F844" s="311"/>
      <c r="G844" s="311"/>
      <c r="H844" s="311"/>
      <c r="I844" s="648"/>
      <c r="J844" s="648"/>
      <c r="K844" s="649"/>
      <c r="L844" s="650"/>
      <c r="M844" s="651"/>
      <c r="N844" s="651"/>
      <c r="O844" s="651"/>
      <c r="P844" s="651"/>
      <c r="Q844" s="651"/>
      <c r="R844" s="651"/>
      <c r="S844" s="311"/>
      <c r="T844" s="311"/>
      <c r="U844" s="311"/>
      <c r="V844" s="311"/>
      <c r="W844" s="311"/>
      <c r="X844" s="311"/>
      <c r="Y844" s="311"/>
      <c r="Z844" s="311"/>
      <c r="AA844" s="311"/>
      <c r="AB844" s="311"/>
      <c r="AC844" s="311"/>
      <c r="AD844" s="311"/>
      <c r="AE844" s="311"/>
      <c r="AF844" s="311"/>
      <c r="AG844" s="311"/>
      <c r="AH844" s="311"/>
      <c r="AI844" s="311"/>
      <c r="AJ844" s="311"/>
      <c r="AK844" s="311"/>
      <c r="AL844" s="311"/>
    </row>
    <row r="845">
      <c r="A845" s="311"/>
      <c r="B845" s="311"/>
      <c r="C845" s="311"/>
      <c r="D845" s="311"/>
      <c r="E845" s="311"/>
      <c r="F845" s="311"/>
      <c r="G845" s="311"/>
      <c r="H845" s="311"/>
      <c r="I845" s="648"/>
      <c r="J845" s="648"/>
      <c r="K845" s="649"/>
      <c r="L845" s="650"/>
      <c r="M845" s="651"/>
      <c r="N845" s="651"/>
      <c r="O845" s="651"/>
      <c r="P845" s="651"/>
      <c r="Q845" s="651"/>
      <c r="R845" s="651"/>
      <c r="S845" s="311"/>
      <c r="T845" s="311"/>
      <c r="U845" s="311"/>
      <c r="V845" s="311"/>
      <c r="W845" s="311"/>
      <c r="X845" s="311"/>
      <c r="Y845" s="311"/>
      <c r="Z845" s="311"/>
      <c r="AA845" s="311"/>
      <c r="AB845" s="311"/>
      <c r="AC845" s="311"/>
      <c r="AD845" s="311"/>
      <c r="AE845" s="311"/>
      <c r="AF845" s="311"/>
      <c r="AG845" s="311"/>
      <c r="AH845" s="311"/>
      <c r="AI845" s="311"/>
      <c r="AJ845" s="311"/>
      <c r="AK845" s="311"/>
      <c r="AL845" s="311"/>
    </row>
    <row r="846">
      <c r="A846" s="311"/>
      <c r="B846" s="311"/>
      <c r="C846" s="311"/>
      <c r="D846" s="311"/>
      <c r="E846" s="311"/>
      <c r="F846" s="311"/>
      <c r="G846" s="311"/>
      <c r="H846" s="311"/>
      <c r="I846" s="648"/>
      <c r="J846" s="648"/>
      <c r="K846" s="649"/>
      <c r="L846" s="650"/>
      <c r="M846" s="651"/>
      <c r="N846" s="651"/>
      <c r="O846" s="651"/>
      <c r="P846" s="651"/>
      <c r="Q846" s="651"/>
      <c r="R846" s="651"/>
      <c r="S846" s="311"/>
      <c r="T846" s="311"/>
      <c r="U846" s="311"/>
      <c r="V846" s="311"/>
      <c r="W846" s="311"/>
      <c r="X846" s="311"/>
      <c r="Y846" s="311"/>
      <c r="Z846" s="311"/>
      <c r="AA846" s="311"/>
      <c r="AB846" s="311"/>
      <c r="AC846" s="311"/>
      <c r="AD846" s="311"/>
      <c r="AE846" s="311"/>
      <c r="AF846" s="311"/>
      <c r="AG846" s="311"/>
      <c r="AH846" s="311"/>
      <c r="AI846" s="311"/>
      <c r="AJ846" s="311"/>
      <c r="AK846" s="311"/>
      <c r="AL846" s="311"/>
    </row>
    <row r="847">
      <c r="A847" s="311"/>
      <c r="B847" s="311"/>
      <c r="C847" s="311"/>
      <c r="D847" s="311"/>
      <c r="E847" s="311"/>
      <c r="F847" s="311"/>
      <c r="G847" s="311"/>
      <c r="H847" s="311"/>
      <c r="I847" s="648"/>
      <c r="J847" s="648"/>
      <c r="K847" s="649"/>
      <c r="L847" s="650"/>
      <c r="M847" s="651"/>
      <c r="N847" s="651"/>
      <c r="O847" s="651"/>
      <c r="P847" s="651"/>
      <c r="Q847" s="651"/>
      <c r="R847" s="651"/>
      <c r="S847" s="311"/>
      <c r="T847" s="311"/>
      <c r="U847" s="311"/>
      <c r="V847" s="311"/>
      <c r="W847" s="311"/>
      <c r="X847" s="311"/>
      <c r="Y847" s="311"/>
      <c r="Z847" s="311"/>
      <c r="AA847" s="311"/>
      <c r="AB847" s="311"/>
      <c r="AC847" s="311"/>
      <c r="AD847" s="311"/>
      <c r="AE847" s="311"/>
      <c r="AF847" s="311"/>
      <c r="AG847" s="311"/>
      <c r="AH847" s="311"/>
      <c r="AI847" s="311"/>
      <c r="AJ847" s="311"/>
      <c r="AK847" s="311"/>
      <c r="AL847" s="311"/>
    </row>
    <row r="848">
      <c r="A848" s="311"/>
      <c r="B848" s="311"/>
      <c r="C848" s="311"/>
      <c r="D848" s="311"/>
      <c r="E848" s="311"/>
      <c r="F848" s="311"/>
      <c r="G848" s="311"/>
      <c r="H848" s="311"/>
      <c r="I848" s="648"/>
      <c r="J848" s="648"/>
      <c r="K848" s="649"/>
      <c r="L848" s="650"/>
      <c r="M848" s="651"/>
      <c r="N848" s="651"/>
      <c r="O848" s="651"/>
      <c r="P848" s="651"/>
      <c r="Q848" s="651"/>
      <c r="R848" s="651"/>
      <c r="S848" s="311"/>
      <c r="T848" s="311"/>
      <c r="U848" s="311"/>
      <c r="V848" s="311"/>
      <c r="W848" s="311"/>
      <c r="X848" s="311"/>
      <c r="Y848" s="311"/>
      <c r="Z848" s="311"/>
      <c r="AA848" s="311"/>
      <c r="AB848" s="311"/>
      <c r="AC848" s="311"/>
      <c r="AD848" s="311"/>
      <c r="AE848" s="311"/>
      <c r="AF848" s="311"/>
      <c r="AG848" s="311"/>
      <c r="AH848" s="311"/>
      <c r="AI848" s="311"/>
      <c r="AJ848" s="311"/>
      <c r="AK848" s="311"/>
      <c r="AL848" s="311"/>
    </row>
    <row r="849">
      <c r="A849" s="311"/>
      <c r="B849" s="311"/>
      <c r="C849" s="311"/>
      <c r="D849" s="311"/>
      <c r="E849" s="311"/>
      <c r="F849" s="311"/>
      <c r="G849" s="311"/>
      <c r="H849" s="311"/>
      <c r="I849" s="648"/>
      <c r="J849" s="648"/>
      <c r="K849" s="649"/>
      <c r="L849" s="650"/>
      <c r="M849" s="651"/>
      <c r="N849" s="651"/>
      <c r="O849" s="651"/>
      <c r="P849" s="651"/>
      <c r="Q849" s="651"/>
      <c r="R849" s="651"/>
      <c r="S849" s="311"/>
      <c r="T849" s="311"/>
      <c r="U849" s="311"/>
      <c r="V849" s="311"/>
      <c r="W849" s="311"/>
      <c r="X849" s="311"/>
      <c r="Y849" s="311"/>
      <c r="Z849" s="311"/>
      <c r="AA849" s="311"/>
      <c r="AB849" s="311"/>
      <c r="AC849" s="311"/>
      <c r="AD849" s="311"/>
      <c r="AE849" s="311"/>
      <c r="AF849" s="311"/>
      <c r="AG849" s="311"/>
      <c r="AH849" s="311"/>
      <c r="AI849" s="311"/>
      <c r="AJ849" s="311"/>
      <c r="AK849" s="311"/>
      <c r="AL849" s="311"/>
    </row>
    <row r="850">
      <c r="A850" s="311"/>
      <c r="B850" s="311"/>
      <c r="C850" s="311"/>
      <c r="D850" s="311"/>
      <c r="E850" s="311"/>
      <c r="F850" s="311"/>
      <c r="G850" s="311"/>
      <c r="H850" s="311"/>
      <c r="I850" s="648"/>
      <c r="J850" s="648"/>
      <c r="K850" s="649"/>
      <c r="L850" s="650"/>
      <c r="M850" s="651"/>
      <c r="N850" s="651"/>
      <c r="O850" s="651"/>
      <c r="P850" s="651"/>
      <c r="Q850" s="651"/>
      <c r="R850" s="651"/>
      <c r="S850" s="311"/>
      <c r="T850" s="311"/>
      <c r="U850" s="311"/>
      <c r="V850" s="311"/>
      <c r="W850" s="311"/>
      <c r="X850" s="311"/>
      <c r="Y850" s="311"/>
      <c r="Z850" s="311"/>
      <c r="AA850" s="311"/>
      <c r="AB850" s="311"/>
      <c r="AC850" s="311"/>
      <c r="AD850" s="311"/>
      <c r="AE850" s="311"/>
      <c r="AF850" s="311"/>
      <c r="AG850" s="311"/>
      <c r="AH850" s="311"/>
      <c r="AI850" s="311"/>
      <c r="AJ850" s="311"/>
      <c r="AK850" s="311"/>
      <c r="AL850" s="311"/>
    </row>
    <row r="851">
      <c r="A851" s="311"/>
      <c r="B851" s="311"/>
      <c r="C851" s="311"/>
      <c r="D851" s="311"/>
      <c r="E851" s="311"/>
      <c r="F851" s="311"/>
      <c r="G851" s="311"/>
      <c r="H851" s="311"/>
      <c r="I851" s="648"/>
      <c r="J851" s="648"/>
      <c r="K851" s="649"/>
      <c r="L851" s="650"/>
      <c r="M851" s="651"/>
      <c r="N851" s="651"/>
      <c r="O851" s="651"/>
      <c r="P851" s="651"/>
      <c r="Q851" s="651"/>
      <c r="R851" s="651"/>
      <c r="S851" s="311"/>
      <c r="T851" s="311"/>
      <c r="U851" s="311"/>
      <c r="V851" s="311"/>
      <c r="W851" s="311"/>
      <c r="X851" s="311"/>
      <c r="Y851" s="311"/>
      <c r="Z851" s="311"/>
      <c r="AA851" s="311"/>
      <c r="AB851" s="311"/>
      <c r="AC851" s="311"/>
      <c r="AD851" s="311"/>
      <c r="AE851" s="311"/>
      <c r="AF851" s="311"/>
      <c r="AG851" s="311"/>
      <c r="AH851" s="311"/>
      <c r="AI851" s="311"/>
      <c r="AJ851" s="311"/>
      <c r="AK851" s="311"/>
      <c r="AL851" s="311"/>
    </row>
    <row r="852">
      <c r="A852" s="311"/>
      <c r="B852" s="311"/>
      <c r="C852" s="311"/>
      <c r="D852" s="311"/>
      <c r="E852" s="311"/>
      <c r="F852" s="311"/>
      <c r="G852" s="311"/>
      <c r="H852" s="311"/>
      <c r="I852" s="648"/>
      <c r="J852" s="648"/>
      <c r="K852" s="649"/>
      <c r="L852" s="650"/>
      <c r="M852" s="651"/>
      <c r="N852" s="651"/>
      <c r="O852" s="651"/>
      <c r="P852" s="651"/>
      <c r="Q852" s="651"/>
      <c r="R852" s="651"/>
      <c r="S852" s="311"/>
      <c r="T852" s="311"/>
      <c r="U852" s="311"/>
      <c r="V852" s="311"/>
      <c r="W852" s="311"/>
      <c r="X852" s="311"/>
      <c r="Y852" s="311"/>
      <c r="Z852" s="311"/>
      <c r="AA852" s="311"/>
      <c r="AB852" s="311"/>
      <c r="AC852" s="311"/>
      <c r="AD852" s="311"/>
      <c r="AE852" s="311"/>
      <c r="AF852" s="311"/>
      <c r="AG852" s="311"/>
      <c r="AH852" s="311"/>
      <c r="AI852" s="311"/>
      <c r="AJ852" s="311"/>
      <c r="AK852" s="311"/>
      <c r="AL852" s="311"/>
    </row>
    <row r="853">
      <c r="A853" s="311"/>
      <c r="B853" s="311"/>
      <c r="C853" s="311"/>
      <c r="D853" s="311"/>
      <c r="E853" s="311"/>
      <c r="F853" s="311"/>
      <c r="G853" s="311"/>
      <c r="H853" s="311"/>
      <c r="I853" s="648"/>
      <c r="J853" s="648"/>
      <c r="K853" s="649"/>
      <c r="L853" s="650"/>
      <c r="M853" s="651"/>
      <c r="N853" s="651"/>
      <c r="O853" s="651"/>
      <c r="P853" s="651"/>
      <c r="Q853" s="651"/>
      <c r="R853" s="651"/>
      <c r="S853" s="311"/>
      <c r="T853" s="311"/>
      <c r="U853" s="311"/>
      <c r="V853" s="311"/>
      <c r="W853" s="311"/>
      <c r="X853" s="311"/>
      <c r="Y853" s="311"/>
      <c r="Z853" s="311"/>
      <c r="AA853" s="311"/>
      <c r="AB853" s="311"/>
      <c r="AC853" s="311"/>
      <c r="AD853" s="311"/>
      <c r="AE853" s="311"/>
      <c r="AF853" s="311"/>
      <c r="AG853" s="311"/>
      <c r="AH853" s="311"/>
      <c r="AI853" s="311"/>
      <c r="AJ853" s="311"/>
      <c r="AK853" s="311"/>
      <c r="AL853" s="311"/>
    </row>
    <row r="854">
      <c r="A854" s="311"/>
      <c r="B854" s="311"/>
      <c r="C854" s="311"/>
      <c r="D854" s="311"/>
      <c r="E854" s="311"/>
      <c r="F854" s="311"/>
      <c r="G854" s="311"/>
      <c r="H854" s="311"/>
      <c r="I854" s="648"/>
      <c r="J854" s="648"/>
      <c r="K854" s="649"/>
      <c r="L854" s="650"/>
      <c r="M854" s="651"/>
      <c r="N854" s="651"/>
      <c r="O854" s="651"/>
      <c r="P854" s="651"/>
      <c r="Q854" s="651"/>
      <c r="R854" s="651"/>
      <c r="S854" s="311"/>
      <c r="T854" s="311"/>
      <c r="U854" s="311"/>
      <c r="V854" s="311"/>
      <c r="W854" s="311"/>
      <c r="X854" s="311"/>
      <c r="Y854" s="311"/>
      <c r="Z854" s="311"/>
      <c r="AA854" s="311"/>
      <c r="AB854" s="311"/>
      <c r="AC854" s="311"/>
      <c r="AD854" s="311"/>
      <c r="AE854" s="311"/>
      <c r="AF854" s="311"/>
      <c r="AG854" s="311"/>
      <c r="AH854" s="311"/>
      <c r="AI854" s="311"/>
      <c r="AJ854" s="311"/>
      <c r="AK854" s="311"/>
      <c r="AL854" s="311"/>
    </row>
    <row r="855">
      <c r="A855" s="311"/>
      <c r="B855" s="311"/>
      <c r="C855" s="311"/>
      <c r="D855" s="311"/>
      <c r="E855" s="311"/>
      <c r="F855" s="311"/>
      <c r="G855" s="311"/>
      <c r="H855" s="311"/>
      <c r="I855" s="648"/>
      <c r="J855" s="648"/>
      <c r="K855" s="649"/>
      <c r="L855" s="650"/>
      <c r="M855" s="651"/>
      <c r="N855" s="651"/>
      <c r="O855" s="651"/>
      <c r="P855" s="651"/>
      <c r="Q855" s="651"/>
      <c r="R855" s="651"/>
      <c r="S855" s="311"/>
      <c r="T855" s="311"/>
      <c r="U855" s="311"/>
      <c r="V855" s="311"/>
      <c r="W855" s="311"/>
      <c r="X855" s="311"/>
      <c r="Y855" s="311"/>
      <c r="Z855" s="311"/>
      <c r="AA855" s="311"/>
      <c r="AB855" s="311"/>
      <c r="AC855" s="311"/>
      <c r="AD855" s="311"/>
      <c r="AE855" s="311"/>
      <c r="AF855" s="311"/>
      <c r="AG855" s="311"/>
      <c r="AH855" s="311"/>
      <c r="AI855" s="311"/>
      <c r="AJ855" s="311"/>
      <c r="AK855" s="311"/>
      <c r="AL855" s="311"/>
    </row>
    <row r="856">
      <c r="A856" s="311"/>
      <c r="B856" s="311"/>
      <c r="C856" s="311"/>
      <c r="D856" s="311"/>
      <c r="E856" s="311"/>
      <c r="F856" s="311"/>
      <c r="G856" s="311"/>
      <c r="H856" s="311"/>
      <c r="I856" s="648"/>
      <c r="J856" s="648"/>
      <c r="K856" s="649"/>
      <c r="L856" s="650"/>
      <c r="M856" s="651"/>
      <c r="N856" s="651"/>
      <c r="O856" s="651"/>
      <c r="P856" s="651"/>
      <c r="Q856" s="651"/>
      <c r="R856" s="651"/>
      <c r="S856" s="311"/>
      <c r="T856" s="311"/>
      <c r="U856" s="311"/>
      <c r="V856" s="311"/>
      <c r="W856" s="311"/>
      <c r="X856" s="311"/>
      <c r="Y856" s="311"/>
      <c r="Z856" s="311"/>
      <c r="AA856" s="311"/>
      <c r="AB856" s="311"/>
      <c r="AC856" s="311"/>
      <c r="AD856" s="311"/>
      <c r="AE856" s="311"/>
      <c r="AF856" s="311"/>
      <c r="AG856" s="311"/>
      <c r="AH856" s="311"/>
      <c r="AI856" s="311"/>
      <c r="AJ856" s="311"/>
      <c r="AK856" s="311"/>
      <c r="AL856" s="311"/>
    </row>
    <row r="857">
      <c r="A857" s="311"/>
      <c r="B857" s="311"/>
      <c r="C857" s="311"/>
      <c r="D857" s="311"/>
      <c r="E857" s="311"/>
      <c r="F857" s="311"/>
      <c r="G857" s="311"/>
      <c r="H857" s="311"/>
      <c r="I857" s="648"/>
      <c r="J857" s="648"/>
      <c r="K857" s="649"/>
      <c r="L857" s="650"/>
      <c r="M857" s="651"/>
      <c r="N857" s="651"/>
      <c r="O857" s="651"/>
      <c r="P857" s="651"/>
      <c r="Q857" s="651"/>
      <c r="R857" s="651"/>
      <c r="S857" s="311"/>
      <c r="T857" s="311"/>
      <c r="U857" s="311"/>
      <c r="V857" s="311"/>
      <c r="W857" s="311"/>
      <c r="X857" s="311"/>
      <c r="Y857" s="311"/>
      <c r="Z857" s="311"/>
      <c r="AA857" s="311"/>
      <c r="AB857" s="311"/>
      <c r="AC857" s="311"/>
      <c r="AD857" s="311"/>
      <c r="AE857" s="311"/>
      <c r="AF857" s="311"/>
      <c r="AG857" s="311"/>
      <c r="AH857" s="311"/>
      <c r="AI857" s="311"/>
      <c r="AJ857" s="311"/>
      <c r="AK857" s="311"/>
      <c r="AL857" s="311"/>
    </row>
    <row r="858">
      <c r="A858" s="311"/>
      <c r="B858" s="311"/>
      <c r="C858" s="311"/>
      <c r="D858" s="311"/>
      <c r="E858" s="311"/>
      <c r="F858" s="311"/>
      <c r="G858" s="311"/>
      <c r="H858" s="311"/>
      <c r="I858" s="648"/>
      <c r="J858" s="648"/>
      <c r="K858" s="649"/>
      <c r="L858" s="650"/>
      <c r="M858" s="651"/>
      <c r="N858" s="651"/>
      <c r="O858" s="651"/>
      <c r="P858" s="651"/>
      <c r="Q858" s="651"/>
      <c r="R858" s="651"/>
      <c r="S858" s="311"/>
      <c r="T858" s="311"/>
      <c r="U858" s="311"/>
      <c r="V858" s="311"/>
      <c r="W858" s="311"/>
      <c r="X858" s="311"/>
      <c r="Y858" s="311"/>
      <c r="Z858" s="311"/>
      <c r="AA858" s="311"/>
      <c r="AB858" s="311"/>
      <c r="AC858" s="311"/>
      <c r="AD858" s="311"/>
      <c r="AE858" s="311"/>
      <c r="AF858" s="311"/>
      <c r="AG858" s="311"/>
      <c r="AH858" s="311"/>
      <c r="AI858" s="311"/>
      <c r="AJ858" s="311"/>
      <c r="AK858" s="311"/>
      <c r="AL858" s="311"/>
    </row>
    <row r="859">
      <c r="A859" s="311"/>
      <c r="B859" s="311"/>
      <c r="C859" s="311"/>
      <c r="D859" s="311"/>
      <c r="E859" s="311"/>
      <c r="F859" s="311"/>
      <c r="G859" s="311"/>
      <c r="H859" s="311"/>
      <c r="I859" s="648"/>
      <c r="J859" s="648"/>
      <c r="K859" s="649"/>
      <c r="L859" s="650"/>
      <c r="M859" s="651"/>
      <c r="N859" s="651"/>
      <c r="O859" s="651"/>
      <c r="P859" s="651"/>
      <c r="Q859" s="651"/>
      <c r="R859" s="651"/>
      <c r="S859" s="311"/>
      <c r="T859" s="311"/>
      <c r="U859" s="311"/>
      <c r="V859" s="311"/>
      <c r="W859" s="311"/>
      <c r="X859" s="311"/>
      <c r="Y859" s="311"/>
      <c r="Z859" s="311"/>
      <c r="AA859" s="311"/>
      <c r="AB859" s="311"/>
      <c r="AC859" s="311"/>
      <c r="AD859" s="311"/>
      <c r="AE859" s="311"/>
      <c r="AF859" s="311"/>
      <c r="AG859" s="311"/>
      <c r="AH859" s="311"/>
      <c r="AI859" s="311"/>
      <c r="AJ859" s="311"/>
      <c r="AK859" s="311"/>
      <c r="AL859" s="311"/>
    </row>
    <row r="860">
      <c r="A860" s="311"/>
      <c r="B860" s="311"/>
      <c r="C860" s="311"/>
      <c r="D860" s="311"/>
      <c r="E860" s="311"/>
      <c r="F860" s="311"/>
      <c r="G860" s="311"/>
      <c r="H860" s="311"/>
      <c r="I860" s="648"/>
      <c r="J860" s="648"/>
      <c r="K860" s="649"/>
      <c r="L860" s="650"/>
      <c r="M860" s="651"/>
      <c r="N860" s="651"/>
      <c r="O860" s="651"/>
      <c r="P860" s="651"/>
      <c r="Q860" s="651"/>
      <c r="R860" s="651"/>
      <c r="S860" s="311"/>
      <c r="T860" s="311"/>
      <c r="U860" s="311"/>
      <c r="V860" s="311"/>
      <c r="W860" s="311"/>
      <c r="X860" s="311"/>
      <c r="Y860" s="311"/>
      <c r="Z860" s="311"/>
      <c r="AA860" s="311"/>
      <c r="AB860" s="311"/>
      <c r="AC860" s="311"/>
      <c r="AD860" s="311"/>
      <c r="AE860" s="311"/>
      <c r="AF860" s="311"/>
      <c r="AG860" s="311"/>
      <c r="AH860" s="311"/>
      <c r="AI860" s="311"/>
      <c r="AJ860" s="311"/>
      <c r="AK860" s="311"/>
      <c r="AL860" s="311"/>
    </row>
    <row r="861">
      <c r="A861" s="311"/>
      <c r="B861" s="311"/>
      <c r="C861" s="311"/>
      <c r="D861" s="311"/>
      <c r="E861" s="311"/>
      <c r="F861" s="311"/>
      <c r="G861" s="311"/>
      <c r="H861" s="311"/>
      <c r="I861" s="648"/>
      <c r="J861" s="648"/>
      <c r="K861" s="649"/>
      <c r="L861" s="650"/>
      <c r="M861" s="651"/>
      <c r="N861" s="651"/>
      <c r="O861" s="651"/>
      <c r="P861" s="651"/>
      <c r="Q861" s="651"/>
      <c r="R861" s="651"/>
      <c r="S861" s="311"/>
      <c r="T861" s="311"/>
      <c r="U861" s="311"/>
      <c r="V861" s="311"/>
      <c r="W861" s="311"/>
      <c r="X861" s="311"/>
      <c r="Y861" s="311"/>
      <c r="Z861" s="311"/>
      <c r="AA861" s="311"/>
      <c r="AB861" s="311"/>
      <c r="AC861" s="311"/>
      <c r="AD861" s="311"/>
      <c r="AE861" s="311"/>
      <c r="AF861" s="311"/>
      <c r="AG861" s="311"/>
      <c r="AH861" s="311"/>
      <c r="AI861" s="311"/>
      <c r="AJ861" s="311"/>
      <c r="AK861" s="311"/>
      <c r="AL861" s="311"/>
    </row>
    <row r="862">
      <c r="A862" s="311"/>
      <c r="B862" s="311"/>
      <c r="C862" s="311"/>
      <c r="D862" s="311"/>
      <c r="E862" s="311"/>
      <c r="F862" s="311"/>
      <c r="G862" s="311"/>
      <c r="H862" s="311"/>
      <c r="I862" s="648"/>
      <c r="J862" s="648"/>
      <c r="K862" s="649"/>
      <c r="L862" s="650"/>
      <c r="M862" s="651"/>
      <c r="N862" s="651"/>
      <c r="O862" s="651"/>
      <c r="P862" s="651"/>
      <c r="Q862" s="651"/>
      <c r="R862" s="651"/>
      <c r="S862" s="311"/>
      <c r="T862" s="311"/>
      <c r="U862" s="311"/>
      <c r="V862" s="311"/>
      <c r="W862" s="311"/>
      <c r="X862" s="311"/>
      <c r="Y862" s="311"/>
      <c r="Z862" s="311"/>
      <c r="AA862" s="311"/>
      <c r="AB862" s="311"/>
      <c r="AC862" s="311"/>
      <c r="AD862" s="311"/>
      <c r="AE862" s="311"/>
      <c r="AF862" s="311"/>
      <c r="AG862" s="311"/>
      <c r="AH862" s="311"/>
      <c r="AI862" s="311"/>
      <c r="AJ862" s="311"/>
      <c r="AK862" s="311"/>
      <c r="AL862" s="311"/>
    </row>
    <row r="863">
      <c r="A863" s="311"/>
      <c r="B863" s="311"/>
      <c r="C863" s="311"/>
      <c r="D863" s="311"/>
      <c r="E863" s="311"/>
      <c r="F863" s="311"/>
      <c r="G863" s="311"/>
      <c r="H863" s="311"/>
      <c r="I863" s="648"/>
      <c r="J863" s="648"/>
      <c r="K863" s="649"/>
      <c r="L863" s="650"/>
      <c r="M863" s="651"/>
      <c r="N863" s="651"/>
      <c r="O863" s="651"/>
      <c r="P863" s="651"/>
      <c r="Q863" s="651"/>
      <c r="R863" s="651"/>
      <c r="S863" s="311"/>
      <c r="T863" s="311"/>
      <c r="U863" s="311"/>
      <c r="V863" s="311"/>
      <c r="W863" s="311"/>
      <c r="X863" s="311"/>
      <c r="Y863" s="311"/>
      <c r="Z863" s="311"/>
      <c r="AA863" s="311"/>
      <c r="AB863" s="311"/>
      <c r="AC863" s="311"/>
      <c r="AD863" s="311"/>
      <c r="AE863" s="311"/>
      <c r="AF863" s="311"/>
      <c r="AG863" s="311"/>
      <c r="AH863" s="311"/>
      <c r="AI863" s="311"/>
      <c r="AJ863" s="311"/>
      <c r="AK863" s="311"/>
      <c r="AL863" s="311"/>
    </row>
    <row r="864">
      <c r="A864" s="311"/>
      <c r="B864" s="311"/>
      <c r="C864" s="311"/>
      <c r="D864" s="311"/>
      <c r="E864" s="311"/>
      <c r="F864" s="311"/>
      <c r="G864" s="311"/>
      <c r="H864" s="311"/>
      <c r="I864" s="648"/>
      <c r="J864" s="648"/>
      <c r="K864" s="649"/>
      <c r="L864" s="650"/>
      <c r="M864" s="651"/>
      <c r="N864" s="651"/>
      <c r="O864" s="651"/>
      <c r="P864" s="651"/>
      <c r="Q864" s="651"/>
      <c r="R864" s="651"/>
      <c r="S864" s="311"/>
      <c r="T864" s="311"/>
      <c r="U864" s="311"/>
      <c r="V864" s="311"/>
      <c r="W864" s="311"/>
      <c r="X864" s="311"/>
      <c r="Y864" s="311"/>
      <c r="Z864" s="311"/>
      <c r="AA864" s="311"/>
      <c r="AB864" s="311"/>
      <c r="AC864" s="311"/>
      <c r="AD864" s="311"/>
      <c r="AE864" s="311"/>
      <c r="AF864" s="311"/>
      <c r="AG864" s="311"/>
      <c r="AH864" s="311"/>
      <c r="AI864" s="311"/>
      <c r="AJ864" s="311"/>
      <c r="AK864" s="311"/>
      <c r="AL864" s="311"/>
    </row>
    <row r="865">
      <c r="A865" s="311"/>
      <c r="B865" s="311"/>
      <c r="C865" s="311"/>
      <c r="D865" s="311"/>
      <c r="E865" s="311"/>
      <c r="F865" s="311"/>
      <c r="G865" s="311"/>
      <c r="H865" s="311"/>
      <c r="I865" s="648"/>
      <c r="J865" s="648"/>
      <c r="K865" s="649"/>
      <c r="L865" s="650"/>
      <c r="M865" s="651"/>
      <c r="N865" s="651"/>
      <c r="O865" s="651"/>
      <c r="P865" s="651"/>
      <c r="Q865" s="651"/>
      <c r="R865" s="651"/>
      <c r="S865" s="311"/>
      <c r="T865" s="311"/>
      <c r="U865" s="311"/>
      <c r="V865" s="311"/>
      <c r="W865" s="311"/>
      <c r="X865" s="311"/>
      <c r="Y865" s="311"/>
      <c r="Z865" s="311"/>
      <c r="AA865" s="311"/>
      <c r="AB865" s="311"/>
      <c r="AC865" s="311"/>
      <c r="AD865" s="311"/>
      <c r="AE865" s="311"/>
      <c r="AF865" s="311"/>
      <c r="AG865" s="311"/>
      <c r="AH865" s="311"/>
      <c r="AI865" s="311"/>
      <c r="AJ865" s="311"/>
      <c r="AK865" s="311"/>
      <c r="AL865" s="311"/>
    </row>
    <row r="866">
      <c r="A866" s="311"/>
      <c r="B866" s="311"/>
      <c r="C866" s="311"/>
      <c r="D866" s="311"/>
      <c r="E866" s="311"/>
      <c r="F866" s="311"/>
      <c r="G866" s="311"/>
      <c r="H866" s="311"/>
      <c r="I866" s="648"/>
      <c r="J866" s="648"/>
      <c r="K866" s="649"/>
      <c r="L866" s="650"/>
      <c r="M866" s="651"/>
      <c r="N866" s="651"/>
      <c r="O866" s="651"/>
      <c r="P866" s="651"/>
      <c r="Q866" s="651"/>
      <c r="R866" s="651"/>
      <c r="S866" s="311"/>
      <c r="T866" s="311"/>
      <c r="U866" s="311"/>
      <c r="V866" s="311"/>
      <c r="W866" s="311"/>
      <c r="X866" s="311"/>
      <c r="Y866" s="311"/>
      <c r="Z866" s="311"/>
      <c r="AA866" s="311"/>
      <c r="AB866" s="311"/>
      <c r="AC866" s="311"/>
      <c r="AD866" s="311"/>
      <c r="AE866" s="311"/>
      <c r="AF866" s="311"/>
      <c r="AG866" s="311"/>
      <c r="AH866" s="311"/>
      <c r="AI866" s="311"/>
      <c r="AJ866" s="311"/>
      <c r="AK866" s="311"/>
      <c r="AL866" s="311"/>
    </row>
    <row r="867">
      <c r="A867" s="311"/>
      <c r="B867" s="311"/>
      <c r="C867" s="311"/>
      <c r="D867" s="311"/>
      <c r="E867" s="311"/>
      <c r="F867" s="311"/>
      <c r="G867" s="311"/>
      <c r="H867" s="311"/>
      <c r="I867" s="648"/>
      <c r="J867" s="648"/>
      <c r="K867" s="649"/>
      <c r="L867" s="650"/>
      <c r="M867" s="651"/>
      <c r="N867" s="651"/>
      <c r="O867" s="651"/>
      <c r="P867" s="651"/>
      <c r="Q867" s="651"/>
      <c r="R867" s="651"/>
      <c r="S867" s="311"/>
      <c r="T867" s="311"/>
      <c r="U867" s="311"/>
      <c r="V867" s="311"/>
      <c r="W867" s="311"/>
      <c r="X867" s="311"/>
      <c r="Y867" s="311"/>
      <c r="Z867" s="311"/>
      <c r="AA867" s="311"/>
      <c r="AB867" s="311"/>
      <c r="AC867" s="311"/>
      <c r="AD867" s="311"/>
      <c r="AE867" s="311"/>
      <c r="AF867" s="311"/>
      <c r="AG867" s="311"/>
      <c r="AH867" s="311"/>
      <c r="AI867" s="311"/>
      <c r="AJ867" s="311"/>
      <c r="AK867" s="311"/>
      <c r="AL867" s="311"/>
    </row>
    <row r="868">
      <c r="A868" s="311"/>
      <c r="B868" s="311"/>
      <c r="C868" s="311"/>
      <c r="D868" s="311"/>
      <c r="E868" s="311"/>
      <c r="F868" s="311"/>
      <c r="G868" s="311"/>
      <c r="H868" s="311"/>
      <c r="I868" s="648"/>
      <c r="J868" s="648"/>
      <c r="K868" s="649"/>
      <c r="L868" s="650"/>
      <c r="M868" s="651"/>
      <c r="N868" s="651"/>
      <c r="O868" s="651"/>
      <c r="P868" s="651"/>
      <c r="Q868" s="651"/>
      <c r="R868" s="651"/>
      <c r="S868" s="311"/>
      <c r="T868" s="311"/>
      <c r="U868" s="311"/>
      <c r="V868" s="311"/>
      <c r="W868" s="311"/>
      <c r="X868" s="311"/>
      <c r="Y868" s="311"/>
      <c r="Z868" s="311"/>
      <c r="AA868" s="311"/>
      <c r="AB868" s="311"/>
      <c r="AC868" s="311"/>
      <c r="AD868" s="311"/>
      <c r="AE868" s="311"/>
      <c r="AF868" s="311"/>
      <c r="AG868" s="311"/>
      <c r="AH868" s="311"/>
      <c r="AI868" s="311"/>
      <c r="AJ868" s="311"/>
      <c r="AK868" s="311"/>
      <c r="AL868" s="311"/>
    </row>
    <row r="869">
      <c r="A869" s="311"/>
      <c r="B869" s="311"/>
      <c r="C869" s="311"/>
      <c r="D869" s="311"/>
      <c r="E869" s="311"/>
      <c r="F869" s="311"/>
      <c r="G869" s="311"/>
      <c r="H869" s="311"/>
      <c r="I869" s="648"/>
      <c r="J869" s="648"/>
      <c r="K869" s="649"/>
      <c r="L869" s="650"/>
      <c r="M869" s="651"/>
      <c r="N869" s="651"/>
      <c r="O869" s="651"/>
      <c r="P869" s="651"/>
      <c r="Q869" s="651"/>
      <c r="R869" s="651"/>
      <c r="S869" s="311"/>
      <c r="T869" s="311"/>
      <c r="U869" s="311"/>
      <c r="V869" s="311"/>
      <c r="W869" s="311"/>
      <c r="X869" s="311"/>
      <c r="Y869" s="311"/>
      <c r="Z869" s="311"/>
      <c r="AA869" s="311"/>
      <c r="AB869" s="311"/>
      <c r="AC869" s="311"/>
      <c r="AD869" s="311"/>
      <c r="AE869" s="311"/>
      <c r="AF869" s="311"/>
      <c r="AG869" s="311"/>
      <c r="AH869" s="311"/>
      <c r="AI869" s="311"/>
      <c r="AJ869" s="311"/>
      <c r="AK869" s="311"/>
      <c r="AL869" s="311"/>
    </row>
    <row r="870">
      <c r="A870" s="311"/>
      <c r="B870" s="311"/>
      <c r="C870" s="311"/>
      <c r="D870" s="311"/>
      <c r="E870" s="311"/>
      <c r="F870" s="311"/>
      <c r="G870" s="311"/>
      <c r="H870" s="311"/>
      <c r="I870" s="648"/>
      <c r="J870" s="648"/>
      <c r="K870" s="649"/>
      <c r="L870" s="650"/>
      <c r="M870" s="651"/>
      <c r="N870" s="651"/>
      <c r="O870" s="651"/>
      <c r="P870" s="651"/>
      <c r="Q870" s="651"/>
      <c r="R870" s="651"/>
      <c r="S870" s="311"/>
      <c r="T870" s="311"/>
      <c r="U870" s="311"/>
      <c r="V870" s="311"/>
      <c r="W870" s="311"/>
      <c r="X870" s="311"/>
      <c r="Y870" s="311"/>
      <c r="Z870" s="311"/>
      <c r="AA870" s="311"/>
      <c r="AB870" s="311"/>
      <c r="AC870" s="311"/>
      <c r="AD870" s="311"/>
      <c r="AE870" s="311"/>
      <c r="AF870" s="311"/>
      <c r="AG870" s="311"/>
      <c r="AH870" s="311"/>
      <c r="AI870" s="311"/>
      <c r="AJ870" s="311"/>
      <c r="AK870" s="311"/>
      <c r="AL870" s="311"/>
    </row>
    <row r="871">
      <c r="A871" s="311"/>
      <c r="B871" s="311"/>
      <c r="C871" s="311"/>
      <c r="D871" s="311"/>
      <c r="E871" s="311"/>
      <c r="F871" s="311"/>
      <c r="G871" s="311"/>
      <c r="H871" s="311"/>
      <c r="I871" s="648"/>
      <c r="J871" s="648"/>
      <c r="K871" s="649"/>
      <c r="L871" s="650"/>
      <c r="M871" s="651"/>
      <c r="N871" s="651"/>
      <c r="O871" s="651"/>
      <c r="P871" s="651"/>
      <c r="Q871" s="651"/>
      <c r="R871" s="651"/>
      <c r="S871" s="311"/>
      <c r="T871" s="311"/>
      <c r="U871" s="311"/>
      <c r="V871" s="311"/>
      <c r="W871" s="311"/>
      <c r="X871" s="311"/>
      <c r="Y871" s="311"/>
      <c r="Z871" s="311"/>
      <c r="AA871" s="311"/>
      <c r="AB871" s="311"/>
      <c r="AC871" s="311"/>
      <c r="AD871" s="311"/>
      <c r="AE871" s="311"/>
      <c r="AF871" s="311"/>
      <c r="AG871" s="311"/>
      <c r="AH871" s="311"/>
      <c r="AI871" s="311"/>
      <c r="AJ871" s="311"/>
      <c r="AK871" s="311"/>
      <c r="AL871" s="311"/>
    </row>
    <row r="872">
      <c r="A872" s="311"/>
      <c r="B872" s="311"/>
      <c r="C872" s="311"/>
      <c r="D872" s="311"/>
      <c r="E872" s="311"/>
      <c r="F872" s="311"/>
      <c r="G872" s="311"/>
      <c r="H872" s="311"/>
      <c r="I872" s="648"/>
      <c r="J872" s="648"/>
      <c r="K872" s="649"/>
      <c r="L872" s="650"/>
      <c r="M872" s="651"/>
      <c r="N872" s="651"/>
      <c r="O872" s="651"/>
      <c r="P872" s="651"/>
      <c r="Q872" s="651"/>
      <c r="R872" s="651"/>
      <c r="S872" s="311"/>
      <c r="T872" s="311"/>
      <c r="U872" s="311"/>
      <c r="V872" s="311"/>
      <c r="W872" s="311"/>
      <c r="X872" s="311"/>
      <c r="Y872" s="311"/>
      <c r="Z872" s="311"/>
      <c r="AA872" s="311"/>
      <c r="AB872" s="311"/>
      <c r="AC872" s="311"/>
      <c r="AD872" s="311"/>
      <c r="AE872" s="311"/>
      <c r="AF872" s="311"/>
      <c r="AG872" s="311"/>
      <c r="AH872" s="311"/>
      <c r="AI872" s="311"/>
      <c r="AJ872" s="311"/>
      <c r="AK872" s="311"/>
      <c r="AL872" s="311"/>
    </row>
    <row r="873">
      <c r="A873" s="311"/>
      <c r="B873" s="311"/>
      <c r="C873" s="311"/>
      <c r="D873" s="311"/>
      <c r="E873" s="311"/>
      <c r="F873" s="311"/>
      <c r="G873" s="311"/>
      <c r="H873" s="311"/>
      <c r="I873" s="648"/>
      <c r="J873" s="648"/>
      <c r="K873" s="649"/>
      <c r="L873" s="650"/>
      <c r="M873" s="651"/>
      <c r="N873" s="651"/>
      <c r="O873" s="651"/>
      <c r="P873" s="651"/>
      <c r="Q873" s="651"/>
      <c r="R873" s="651"/>
      <c r="S873" s="311"/>
      <c r="T873" s="311"/>
      <c r="U873" s="311"/>
      <c r="V873" s="311"/>
      <c r="W873" s="311"/>
      <c r="X873" s="311"/>
      <c r="Y873" s="311"/>
      <c r="Z873" s="311"/>
      <c r="AA873" s="311"/>
      <c r="AB873" s="311"/>
      <c r="AC873" s="311"/>
      <c r="AD873" s="311"/>
      <c r="AE873" s="311"/>
      <c r="AF873" s="311"/>
      <c r="AG873" s="311"/>
      <c r="AH873" s="311"/>
      <c r="AI873" s="311"/>
      <c r="AJ873" s="311"/>
      <c r="AK873" s="311"/>
      <c r="AL873" s="311"/>
    </row>
    <row r="874">
      <c r="A874" s="311"/>
      <c r="B874" s="311"/>
      <c r="C874" s="311"/>
      <c r="D874" s="311"/>
      <c r="E874" s="311"/>
      <c r="F874" s="311"/>
      <c r="G874" s="311"/>
      <c r="H874" s="311"/>
      <c r="I874" s="648"/>
      <c r="J874" s="648"/>
      <c r="K874" s="649"/>
      <c r="L874" s="650"/>
      <c r="M874" s="651"/>
      <c r="N874" s="651"/>
      <c r="O874" s="651"/>
      <c r="P874" s="651"/>
      <c r="Q874" s="651"/>
      <c r="R874" s="651"/>
      <c r="S874" s="311"/>
      <c r="T874" s="311"/>
      <c r="U874" s="311"/>
      <c r="V874" s="311"/>
      <c r="W874" s="311"/>
      <c r="X874" s="311"/>
      <c r="Y874" s="311"/>
      <c r="Z874" s="311"/>
      <c r="AA874" s="311"/>
      <c r="AB874" s="311"/>
      <c r="AC874" s="311"/>
      <c r="AD874" s="311"/>
      <c r="AE874" s="311"/>
      <c r="AF874" s="311"/>
      <c r="AG874" s="311"/>
      <c r="AH874" s="311"/>
      <c r="AI874" s="311"/>
      <c r="AJ874" s="311"/>
      <c r="AK874" s="311"/>
      <c r="AL874" s="311"/>
    </row>
    <row r="875">
      <c r="A875" s="311"/>
      <c r="B875" s="311"/>
      <c r="C875" s="311"/>
      <c r="D875" s="311"/>
      <c r="E875" s="311"/>
      <c r="F875" s="311"/>
      <c r="G875" s="311"/>
      <c r="H875" s="311"/>
      <c r="I875" s="648"/>
      <c r="J875" s="648"/>
      <c r="K875" s="649"/>
      <c r="L875" s="650"/>
      <c r="M875" s="651"/>
      <c r="N875" s="651"/>
      <c r="O875" s="651"/>
      <c r="P875" s="651"/>
      <c r="Q875" s="651"/>
      <c r="R875" s="651"/>
      <c r="S875" s="311"/>
      <c r="T875" s="311"/>
      <c r="U875" s="311"/>
      <c r="V875" s="311"/>
      <c r="W875" s="311"/>
      <c r="X875" s="311"/>
      <c r="Y875" s="311"/>
      <c r="Z875" s="311"/>
      <c r="AA875" s="311"/>
      <c r="AB875" s="311"/>
      <c r="AC875" s="311"/>
      <c r="AD875" s="311"/>
      <c r="AE875" s="311"/>
      <c r="AF875" s="311"/>
      <c r="AG875" s="311"/>
      <c r="AH875" s="311"/>
      <c r="AI875" s="311"/>
      <c r="AJ875" s="311"/>
      <c r="AK875" s="311"/>
      <c r="AL875" s="311"/>
    </row>
    <row r="876">
      <c r="A876" s="311"/>
      <c r="B876" s="311"/>
      <c r="C876" s="311"/>
      <c r="D876" s="311"/>
      <c r="E876" s="311"/>
      <c r="F876" s="311"/>
      <c r="G876" s="311"/>
      <c r="H876" s="311"/>
      <c r="I876" s="648"/>
      <c r="J876" s="648"/>
      <c r="K876" s="649"/>
      <c r="L876" s="650"/>
      <c r="M876" s="651"/>
      <c r="N876" s="651"/>
      <c r="O876" s="651"/>
      <c r="P876" s="651"/>
      <c r="Q876" s="651"/>
      <c r="R876" s="651"/>
      <c r="S876" s="311"/>
      <c r="T876" s="311"/>
      <c r="U876" s="311"/>
      <c r="V876" s="311"/>
      <c r="W876" s="311"/>
      <c r="X876" s="311"/>
      <c r="Y876" s="311"/>
      <c r="Z876" s="311"/>
      <c r="AA876" s="311"/>
      <c r="AB876" s="311"/>
      <c r="AC876" s="311"/>
      <c r="AD876" s="311"/>
      <c r="AE876" s="311"/>
      <c r="AF876" s="311"/>
      <c r="AG876" s="311"/>
      <c r="AH876" s="311"/>
      <c r="AI876" s="311"/>
      <c r="AJ876" s="311"/>
      <c r="AK876" s="311"/>
      <c r="AL876" s="311"/>
    </row>
    <row r="877">
      <c r="A877" s="311"/>
      <c r="B877" s="311"/>
      <c r="C877" s="311"/>
      <c r="D877" s="311"/>
      <c r="E877" s="311"/>
      <c r="F877" s="311"/>
      <c r="G877" s="311"/>
      <c r="H877" s="311"/>
      <c r="I877" s="648"/>
      <c r="J877" s="648"/>
      <c r="K877" s="649"/>
      <c r="L877" s="650"/>
      <c r="M877" s="651"/>
      <c r="N877" s="651"/>
      <c r="O877" s="651"/>
      <c r="P877" s="651"/>
      <c r="Q877" s="651"/>
      <c r="R877" s="651"/>
      <c r="S877" s="311"/>
      <c r="T877" s="311"/>
      <c r="U877" s="311"/>
      <c r="V877" s="311"/>
      <c r="W877" s="311"/>
      <c r="X877" s="311"/>
      <c r="Y877" s="311"/>
      <c r="Z877" s="311"/>
      <c r="AA877" s="311"/>
      <c r="AB877" s="311"/>
      <c r="AC877" s="311"/>
      <c r="AD877" s="311"/>
      <c r="AE877" s="311"/>
      <c r="AF877" s="311"/>
      <c r="AG877" s="311"/>
      <c r="AH877" s="311"/>
      <c r="AI877" s="311"/>
      <c r="AJ877" s="311"/>
      <c r="AK877" s="311"/>
      <c r="AL877" s="311"/>
    </row>
    <row r="878">
      <c r="A878" s="311"/>
      <c r="B878" s="311"/>
      <c r="C878" s="311"/>
      <c r="D878" s="311"/>
      <c r="E878" s="311"/>
      <c r="F878" s="311"/>
      <c r="G878" s="311"/>
      <c r="H878" s="311"/>
      <c r="I878" s="648"/>
      <c r="J878" s="648"/>
      <c r="K878" s="649"/>
      <c r="L878" s="650"/>
      <c r="M878" s="651"/>
      <c r="N878" s="651"/>
      <c r="O878" s="651"/>
      <c r="P878" s="651"/>
      <c r="Q878" s="651"/>
      <c r="R878" s="651"/>
      <c r="S878" s="311"/>
      <c r="T878" s="311"/>
      <c r="U878" s="311"/>
      <c r="V878" s="311"/>
      <c r="W878" s="311"/>
      <c r="X878" s="311"/>
      <c r="Y878" s="311"/>
      <c r="Z878" s="311"/>
      <c r="AA878" s="311"/>
      <c r="AB878" s="311"/>
      <c r="AC878" s="311"/>
      <c r="AD878" s="311"/>
      <c r="AE878" s="311"/>
      <c r="AF878" s="311"/>
      <c r="AG878" s="311"/>
      <c r="AH878" s="311"/>
      <c r="AI878" s="311"/>
      <c r="AJ878" s="311"/>
      <c r="AK878" s="311"/>
      <c r="AL878" s="311"/>
    </row>
    <row r="879">
      <c r="A879" s="311"/>
      <c r="B879" s="311"/>
      <c r="C879" s="311"/>
      <c r="D879" s="311"/>
      <c r="E879" s="311"/>
      <c r="F879" s="311"/>
      <c r="G879" s="311"/>
      <c r="H879" s="311"/>
      <c r="I879" s="648"/>
      <c r="J879" s="648"/>
      <c r="K879" s="649"/>
      <c r="L879" s="650"/>
      <c r="M879" s="651"/>
      <c r="N879" s="651"/>
      <c r="O879" s="651"/>
      <c r="P879" s="651"/>
      <c r="Q879" s="651"/>
      <c r="R879" s="651"/>
      <c r="S879" s="311"/>
      <c r="T879" s="311"/>
      <c r="U879" s="311"/>
      <c r="V879" s="311"/>
      <c r="W879" s="311"/>
      <c r="X879" s="311"/>
      <c r="Y879" s="311"/>
      <c r="Z879" s="311"/>
      <c r="AA879" s="311"/>
      <c r="AB879" s="311"/>
      <c r="AC879" s="311"/>
      <c r="AD879" s="311"/>
      <c r="AE879" s="311"/>
      <c r="AF879" s="311"/>
      <c r="AG879" s="311"/>
      <c r="AH879" s="311"/>
      <c r="AI879" s="311"/>
      <c r="AJ879" s="311"/>
      <c r="AK879" s="311"/>
      <c r="AL879" s="311"/>
    </row>
    <row r="880">
      <c r="A880" s="311"/>
      <c r="B880" s="311"/>
      <c r="C880" s="311"/>
      <c r="D880" s="311"/>
      <c r="E880" s="311"/>
      <c r="F880" s="311"/>
      <c r="G880" s="311"/>
      <c r="H880" s="311"/>
      <c r="I880" s="648"/>
      <c r="J880" s="648"/>
      <c r="K880" s="649"/>
      <c r="L880" s="650"/>
      <c r="M880" s="651"/>
      <c r="N880" s="651"/>
      <c r="O880" s="651"/>
      <c r="P880" s="651"/>
      <c r="Q880" s="651"/>
      <c r="R880" s="651"/>
      <c r="S880" s="311"/>
      <c r="T880" s="311"/>
      <c r="U880" s="311"/>
      <c r="V880" s="311"/>
      <c r="W880" s="311"/>
      <c r="X880" s="311"/>
      <c r="Y880" s="311"/>
      <c r="Z880" s="311"/>
      <c r="AA880" s="311"/>
      <c r="AB880" s="311"/>
      <c r="AC880" s="311"/>
      <c r="AD880" s="311"/>
      <c r="AE880" s="311"/>
      <c r="AF880" s="311"/>
      <c r="AG880" s="311"/>
      <c r="AH880" s="311"/>
      <c r="AI880" s="311"/>
      <c r="AJ880" s="311"/>
      <c r="AK880" s="311"/>
      <c r="AL880" s="311"/>
    </row>
    <row r="881">
      <c r="A881" s="311"/>
      <c r="B881" s="311"/>
      <c r="C881" s="311"/>
      <c r="D881" s="311"/>
      <c r="E881" s="311"/>
      <c r="F881" s="311"/>
      <c r="G881" s="311"/>
      <c r="H881" s="311"/>
      <c r="I881" s="648"/>
      <c r="J881" s="648"/>
      <c r="K881" s="649"/>
      <c r="L881" s="650"/>
      <c r="M881" s="651"/>
      <c r="N881" s="651"/>
      <c r="O881" s="651"/>
      <c r="P881" s="651"/>
      <c r="Q881" s="651"/>
      <c r="R881" s="651"/>
      <c r="S881" s="311"/>
      <c r="T881" s="311"/>
      <c r="U881" s="311"/>
      <c r="V881" s="311"/>
      <c r="W881" s="311"/>
      <c r="X881" s="311"/>
      <c r="Y881" s="311"/>
      <c r="Z881" s="311"/>
      <c r="AA881" s="311"/>
      <c r="AB881" s="311"/>
      <c r="AC881" s="311"/>
      <c r="AD881" s="311"/>
      <c r="AE881" s="311"/>
      <c r="AF881" s="311"/>
      <c r="AG881" s="311"/>
      <c r="AH881" s="311"/>
      <c r="AI881" s="311"/>
      <c r="AJ881" s="311"/>
      <c r="AK881" s="311"/>
      <c r="AL881" s="311"/>
    </row>
    <row r="882">
      <c r="A882" s="311"/>
      <c r="B882" s="311"/>
      <c r="C882" s="311"/>
      <c r="D882" s="311"/>
      <c r="E882" s="311"/>
      <c r="F882" s="311"/>
      <c r="G882" s="311"/>
      <c r="H882" s="311"/>
      <c r="I882" s="648"/>
      <c r="J882" s="648"/>
      <c r="K882" s="649"/>
      <c r="L882" s="650"/>
      <c r="M882" s="651"/>
      <c r="N882" s="651"/>
      <c r="O882" s="651"/>
      <c r="P882" s="651"/>
      <c r="Q882" s="651"/>
      <c r="R882" s="651"/>
      <c r="S882" s="311"/>
      <c r="T882" s="311"/>
      <c r="U882" s="311"/>
      <c r="V882" s="311"/>
      <c r="W882" s="311"/>
      <c r="X882" s="311"/>
      <c r="Y882" s="311"/>
      <c r="Z882" s="311"/>
      <c r="AA882" s="311"/>
      <c r="AB882" s="311"/>
      <c r="AC882" s="311"/>
      <c r="AD882" s="311"/>
      <c r="AE882" s="311"/>
      <c r="AF882" s="311"/>
      <c r="AG882" s="311"/>
      <c r="AH882" s="311"/>
      <c r="AI882" s="311"/>
      <c r="AJ882" s="311"/>
      <c r="AK882" s="311"/>
      <c r="AL882" s="311"/>
    </row>
    <row r="883">
      <c r="A883" s="311"/>
      <c r="B883" s="311"/>
      <c r="C883" s="311"/>
      <c r="D883" s="311"/>
      <c r="E883" s="311"/>
      <c r="F883" s="311"/>
      <c r="G883" s="311"/>
      <c r="H883" s="311"/>
      <c r="I883" s="648"/>
      <c r="J883" s="648"/>
      <c r="K883" s="649"/>
      <c r="L883" s="650"/>
      <c r="M883" s="651"/>
      <c r="N883" s="651"/>
      <c r="O883" s="651"/>
      <c r="P883" s="651"/>
      <c r="Q883" s="651"/>
      <c r="R883" s="651"/>
      <c r="S883" s="311"/>
      <c r="T883" s="311"/>
      <c r="U883" s="311"/>
      <c r="V883" s="311"/>
      <c r="W883" s="311"/>
      <c r="X883" s="311"/>
      <c r="Y883" s="311"/>
      <c r="Z883" s="311"/>
      <c r="AA883" s="311"/>
      <c r="AB883" s="311"/>
      <c r="AC883" s="311"/>
      <c r="AD883" s="311"/>
      <c r="AE883" s="311"/>
      <c r="AF883" s="311"/>
      <c r="AG883" s="311"/>
      <c r="AH883" s="311"/>
      <c r="AI883" s="311"/>
      <c r="AJ883" s="311"/>
      <c r="AK883" s="311"/>
      <c r="AL883" s="311"/>
    </row>
    <row r="884">
      <c r="A884" s="311"/>
      <c r="B884" s="311"/>
      <c r="C884" s="311"/>
      <c r="D884" s="311"/>
      <c r="E884" s="311"/>
      <c r="F884" s="311"/>
      <c r="G884" s="311"/>
      <c r="H884" s="311"/>
      <c r="I884" s="648"/>
      <c r="J884" s="648"/>
      <c r="K884" s="649"/>
      <c r="L884" s="650"/>
      <c r="M884" s="651"/>
      <c r="N884" s="651"/>
      <c r="O884" s="651"/>
      <c r="P884" s="651"/>
      <c r="Q884" s="651"/>
      <c r="R884" s="651"/>
      <c r="S884" s="311"/>
      <c r="T884" s="311"/>
      <c r="U884" s="311"/>
      <c r="V884" s="311"/>
      <c r="W884" s="311"/>
      <c r="X884" s="311"/>
      <c r="Y884" s="311"/>
      <c r="Z884" s="311"/>
      <c r="AA884" s="311"/>
      <c r="AB884" s="311"/>
      <c r="AC884" s="311"/>
      <c r="AD884" s="311"/>
      <c r="AE884" s="311"/>
      <c r="AF884" s="311"/>
      <c r="AG884" s="311"/>
      <c r="AH884" s="311"/>
      <c r="AI884" s="311"/>
      <c r="AJ884" s="311"/>
      <c r="AK884" s="311"/>
      <c r="AL884" s="311"/>
    </row>
    <row r="885">
      <c r="A885" s="311"/>
      <c r="B885" s="311"/>
      <c r="C885" s="311"/>
      <c r="D885" s="311"/>
      <c r="E885" s="311"/>
      <c r="F885" s="311"/>
      <c r="G885" s="311"/>
      <c r="H885" s="311"/>
      <c r="I885" s="648"/>
      <c r="J885" s="648"/>
      <c r="K885" s="649"/>
      <c r="L885" s="650"/>
      <c r="M885" s="651"/>
      <c r="N885" s="651"/>
      <c r="O885" s="651"/>
      <c r="P885" s="651"/>
      <c r="Q885" s="651"/>
      <c r="R885" s="651"/>
      <c r="S885" s="311"/>
      <c r="T885" s="311"/>
      <c r="U885" s="311"/>
      <c r="V885" s="311"/>
      <c r="W885" s="311"/>
      <c r="X885" s="311"/>
      <c r="Y885" s="311"/>
      <c r="Z885" s="311"/>
      <c r="AA885" s="311"/>
      <c r="AB885" s="311"/>
      <c r="AC885" s="311"/>
      <c r="AD885" s="311"/>
      <c r="AE885" s="311"/>
      <c r="AF885" s="311"/>
      <c r="AG885" s="311"/>
      <c r="AH885" s="311"/>
      <c r="AI885" s="311"/>
      <c r="AJ885" s="311"/>
      <c r="AK885" s="311"/>
      <c r="AL885" s="311"/>
    </row>
    <row r="886">
      <c r="A886" s="311"/>
      <c r="B886" s="311"/>
      <c r="C886" s="311"/>
      <c r="D886" s="311"/>
      <c r="E886" s="311"/>
      <c r="F886" s="311"/>
      <c r="G886" s="311"/>
      <c r="H886" s="311"/>
      <c r="I886" s="648"/>
      <c r="J886" s="648"/>
      <c r="K886" s="649"/>
      <c r="L886" s="650"/>
      <c r="M886" s="651"/>
      <c r="N886" s="651"/>
      <c r="O886" s="651"/>
      <c r="P886" s="651"/>
      <c r="Q886" s="651"/>
      <c r="R886" s="651"/>
      <c r="S886" s="311"/>
      <c r="T886" s="311"/>
      <c r="U886" s="311"/>
      <c r="V886" s="311"/>
      <c r="W886" s="311"/>
      <c r="X886" s="311"/>
      <c r="Y886" s="311"/>
      <c r="Z886" s="311"/>
      <c r="AA886" s="311"/>
      <c r="AB886" s="311"/>
      <c r="AC886" s="311"/>
      <c r="AD886" s="311"/>
      <c r="AE886" s="311"/>
      <c r="AF886" s="311"/>
      <c r="AG886" s="311"/>
      <c r="AH886" s="311"/>
      <c r="AI886" s="311"/>
      <c r="AJ886" s="311"/>
      <c r="AK886" s="311"/>
      <c r="AL886" s="311"/>
    </row>
    <row r="887">
      <c r="A887" s="311"/>
      <c r="B887" s="311"/>
      <c r="C887" s="311"/>
      <c r="D887" s="311"/>
      <c r="E887" s="311"/>
      <c r="F887" s="311"/>
      <c r="G887" s="311"/>
      <c r="H887" s="311"/>
      <c r="I887" s="648"/>
      <c r="J887" s="648"/>
      <c r="K887" s="649"/>
      <c r="L887" s="650"/>
      <c r="M887" s="651"/>
      <c r="N887" s="651"/>
      <c r="O887" s="651"/>
      <c r="P887" s="651"/>
      <c r="Q887" s="651"/>
      <c r="R887" s="651"/>
      <c r="S887" s="311"/>
      <c r="T887" s="311"/>
      <c r="U887" s="311"/>
      <c r="V887" s="311"/>
      <c r="W887" s="311"/>
      <c r="X887" s="311"/>
      <c r="Y887" s="311"/>
      <c r="Z887" s="311"/>
      <c r="AA887" s="311"/>
      <c r="AB887" s="311"/>
      <c r="AC887" s="311"/>
      <c r="AD887" s="311"/>
      <c r="AE887" s="311"/>
      <c r="AF887" s="311"/>
      <c r="AG887" s="311"/>
      <c r="AH887" s="311"/>
      <c r="AI887" s="311"/>
      <c r="AJ887" s="311"/>
      <c r="AK887" s="311"/>
      <c r="AL887" s="311"/>
    </row>
    <row r="888">
      <c r="A888" s="311"/>
      <c r="B888" s="311"/>
      <c r="C888" s="311"/>
      <c r="D888" s="311"/>
      <c r="E888" s="311"/>
      <c r="F888" s="311"/>
      <c r="G888" s="311"/>
      <c r="H888" s="311"/>
      <c r="I888" s="648"/>
      <c r="J888" s="648"/>
      <c r="K888" s="649"/>
      <c r="L888" s="650"/>
      <c r="M888" s="651"/>
      <c r="N888" s="651"/>
      <c r="O888" s="651"/>
      <c r="P888" s="651"/>
      <c r="Q888" s="651"/>
      <c r="R888" s="651"/>
      <c r="S888" s="311"/>
      <c r="T888" s="311"/>
      <c r="U888" s="311"/>
      <c r="V888" s="311"/>
      <c r="W888" s="311"/>
      <c r="X888" s="311"/>
      <c r="Y888" s="311"/>
      <c r="Z888" s="311"/>
      <c r="AA888" s="311"/>
      <c r="AB888" s="311"/>
      <c r="AC888" s="311"/>
      <c r="AD888" s="311"/>
      <c r="AE888" s="311"/>
      <c r="AF888" s="311"/>
      <c r="AG888" s="311"/>
      <c r="AH888" s="311"/>
      <c r="AI888" s="311"/>
      <c r="AJ888" s="311"/>
      <c r="AK888" s="311"/>
      <c r="AL888" s="311"/>
    </row>
    <row r="889">
      <c r="A889" s="311"/>
      <c r="B889" s="311"/>
      <c r="C889" s="311"/>
      <c r="D889" s="311"/>
      <c r="E889" s="311"/>
      <c r="F889" s="311"/>
      <c r="G889" s="311"/>
      <c r="H889" s="311"/>
      <c r="I889" s="648"/>
      <c r="J889" s="648"/>
      <c r="K889" s="649"/>
      <c r="L889" s="650"/>
      <c r="M889" s="651"/>
      <c r="N889" s="651"/>
      <c r="O889" s="651"/>
      <c r="P889" s="651"/>
      <c r="Q889" s="651"/>
      <c r="R889" s="651"/>
      <c r="S889" s="311"/>
      <c r="T889" s="311"/>
      <c r="U889" s="311"/>
      <c r="V889" s="311"/>
      <c r="W889" s="311"/>
      <c r="X889" s="311"/>
      <c r="Y889" s="311"/>
      <c r="Z889" s="311"/>
      <c r="AA889" s="311"/>
      <c r="AB889" s="311"/>
      <c r="AC889" s="311"/>
      <c r="AD889" s="311"/>
      <c r="AE889" s="311"/>
      <c r="AF889" s="311"/>
      <c r="AG889" s="311"/>
      <c r="AH889" s="311"/>
      <c r="AI889" s="311"/>
      <c r="AJ889" s="311"/>
      <c r="AK889" s="311"/>
      <c r="AL889" s="311"/>
    </row>
    <row r="890">
      <c r="A890" s="311"/>
      <c r="B890" s="311"/>
      <c r="C890" s="311"/>
      <c r="D890" s="311"/>
      <c r="E890" s="311"/>
      <c r="F890" s="311"/>
      <c r="G890" s="311"/>
      <c r="H890" s="311"/>
      <c r="I890" s="648"/>
      <c r="J890" s="648"/>
      <c r="K890" s="649"/>
      <c r="L890" s="650"/>
      <c r="M890" s="651"/>
      <c r="N890" s="651"/>
      <c r="O890" s="651"/>
      <c r="P890" s="651"/>
      <c r="Q890" s="651"/>
      <c r="R890" s="651"/>
      <c r="S890" s="311"/>
      <c r="T890" s="311"/>
      <c r="U890" s="311"/>
      <c r="V890" s="311"/>
      <c r="W890" s="311"/>
      <c r="X890" s="311"/>
      <c r="Y890" s="311"/>
      <c r="Z890" s="311"/>
      <c r="AA890" s="311"/>
      <c r="AB890" s="311"/>
      <c r="AC890" s="311"/>
      <c r="AD890" s="311"/>
      <c r="AE890" s="311"/>
      <c r="AF890" s="311"/>
      <c r="AG890" s="311"/>
      <c r="AH890" s="311"/>
      <c r="AI890" s="311"/>
      <c r="AJ890" s="311"/>
      <c r="AK890" s="311"/>
      <c r="AL890" s="311"/>
    </row>
    <row r="891">
      <c r="A891" s="311"/>
      <c r="B891" s="311"/>
      <c r="C891" s="311"/>
      <c r="D891" s="311"/>
      <c r="E891" s="311"/>
      <c r="F891" s="311"/>
      <c r="G891" s="311"/>
      <c r="H891" s="311"/>
      <c r="I891" s="648"/>
      <c r="J891" s="648"/>
      <c r="K891" s="649"/>
      <c r="L891" s="650"/>
      <c r="M891" s="651"/>
      <c r="N891" s="651"/>
      <c r="O891" s="651"/>
      <c r="P891" s="651"/>
      <c r="Q891" s="651"/>
      <c r="R891" s="651"/>
      <c r="S891" s="311"/>
      <c r="T891" s="311"/>
      <c r="U891" s="311"/>
      <c r="V891" s="311"/>
      <c r="W891" s="311"/>
      <c r="X891" s="311"/>
      <c r="Y891" s="311"/>
      <c r="Z891" s="311"/>
      <c r="AA891" s="311"/>
      <c r="AB891" s="311"/>
      <c r="AC891" s="311"/>
      <c r="AD891" s="311"/>
      <c r="AE891" s="311"/>
      <c r="AF891" s="311"/>
      <c r="AG891" s="311"/>
      <c r="AH891" s="311"/>
      <c r="AI891" s="311"/>
      <c r="AJ891" s="311"/>
      <c r="AK891" s="311"/>
      <c r="AL891" s="311"/>
    </row>
    <row r="892">
      <c r="A892" s="311"/>
      <c r="B892" s="311"/>
      <c r="C892" s="311"/>
      <c r="D892" s="311"/>
      <c r="E892" s="311"/>
      <c r="F892" s="311"/>
      <c r="G892" s="311"/>
      <c r="H892" s="311"/>
      <c r="I892" s="648"/>
      <c r="J892" s="648"/>
      <c r="K892" s="649"/>
      <c r="L892" s="650"/>
      <c r="M892" s="651"/>
      <c r="N892" s="651"/>
      <c r="O892" s="651"/>
      <c r="P892" s="651"/>
      <c r="Q892" s="651"/>
      <c r="R892" s="651"/>
      <c r="S892" s="311"/>
      <c r="T892" s="311"/>
      <c r="U892" s="311"/>
      <c r="V892" s="311"/>
      <c r="W892" s="311"/>
      <c r="X892" s="311"/>
      <c r="Y892" s="311"/>
      <c r="Z892" s="311"/>
      <c r="AA892" s="311"/>
      <c r="AB892" s="311"/>
      <c r="AC892" s="311"/>
      <c r="AD892" s="311"/>
      <c r="AE892" s="311"/>
      <c r="AF892" s="311"/>
      <c r="AG892" s="311"/>
      <c r="AH892" s="311"/>
      <c r="AI892" s="311"/>
      <c r="AJ892" s="311"/>
      <c r="AK892" s="311"/>
      <c r="AL892" s="311"/>
    </row>
    <row r="893">
      <c r="A893" s="311"/>
      <c r="B893" s="311"/>
      <c r="C893" s="311"/>
      <c r="D893" s="311"/>
      <c r="E893" s="311"/>
      <c r="F893" s="311"/>
      <c r="G893" s="311"/>
      <c r="H893" s="311"/>
      <c r="I893" s="648"/>
      <c r="J893" s="648"/>
      <c r="K893" s="649"/>
      <c r="L893" s="650"/>
      <c r="M893" s="651"/>
      <c r="N893" s="651"/>
      <c r="O893" s="651"/>
      <c r="P893" s="651"/>
      <c r="Q893" s="651"/>
      <c r="R893" s="651"/>
      <c r="S893" s="311"/>
      <c r="T893" s="311"/>
      <c r="U893" s="311"/>
      <c r="V893" s="311"/>
      <c r="W893" s="311"/>
      <c r="X893" s="311"/>
      <c r="Y893" s="311"/>
      <c r="Z893" s="311"/>
      <c r="AA893" s="311"/>
      <c r="AB893" s="311"/>
      <c r="AC893" s="311"/>
      <c r="AD893" s="311"/>
      <c r="AE893" s="311"/>
      <c r="AF893" s="311"/>
      <c r="AG893" s="311"/>
      <c r="AH893" s="311"/>
      <c r="AI893" s="311"/>
      <c r="AJ893" s="311"/>
      <c r="AK893" s="311"/>
      <c r="AL893" s="311"/>
    </row>
    <row r="894">
      <c r="A894" s="311"/>
      <c r="B894" s="311"/>
      <c r="C894" s="311"/>
      <c r="D894" s="311"/>
      <c r="E894" s="311"/>
      <c r="F894" s="311"/>
      <c r="G894" s="311"/>
      <c r="H894" s="311"/>
      <c r="I894" s="648"/>
      <c r="J894" s="648"/>
      <c r="K894" s="649"/>
      <c r="L894" s="650"/>
      <c r="M894" s="651"/>
      <c r="N894" s="651"/>
      <c r="O894" s="651"/>
      <c r="P894" s="651"/>
      <c r="Q894" s="651"/>
      <c r="R894" s="651"/>
      <c r="S894" s="311"/>
      <c r="T894" s="311"/>
      <c r="U894" s="311"/>
      <c r="V894" s="311"/>
      <c r="W894" s="311"/>
      <c r="X894" s="311"/>
      <c r="Y894" s="311"/>
      <c r="Z894" s="311"/>
      <c r="AA894" s="311"/>
      <c r="AB894" s="311"/>
      <c r="AC894" s="311"/>
      <c r="AD894" s="311"/>
      <c r="AE894" s="311"/>
      <c r="AF894" s="311"/>
      <c r="AG894" s="311"/>
      <c r="AH894" s="311"/>
      <c r="AI894" s="311"/>
      <c r="AJ894" s="311"/>
      <c r="AK894" s="311"/>
      <c r="AL894" s="311"/>
    </row>
    <row r="895">
      <c r="A895" s="311"/>
      <c r="B895" s="311"/>
      <c r="C895" s="311"/>
      <c r="D895" s="311"/>
      <c r="E895" s="311"/>
      <c r="F895" s="311"/>
      <c r="G895" s="311"/>
      <c r="H895" s="311"/>
      <c r="I895" s="648"/>
      <c r="J895" s="648"/>
      <c r="K895" s="649"/>
      <c r="L895" s="650"/>
      <c r="M895" s="651"/>
      <c r="N895" s="651"/>
      <c r="O895" s="651"/>
      <c r="P895" s="651"/>
      <c r="Q895" s="651"/>
      <c r="R895" s="651"/>
      <c r="S895" s="311"/>
      <c r="T895" s="311"/>
      <c r="U895" s="311"/>
      <c r="V895" s="311"/>
      <c r="W895" s="311"/>
      <c r="X895" s="311"/>
      <c r="Y895" s="311"/>
      <c r="Z895" s="311"/>
      <c r="AA895" s="311"/>
      <c r="AB895" s="311"/>
      <c r="AC895" s="311"/>
      <c r="AD895" s="311"/>
      <c r="AE895" s="311"/>
      <c r="AF895" s="311"/>
      <c r="AG895" s="311"/>
      <c r="AH895" s="311"/>
      <c r="AI895" s="311"/>
      <c r="AJ895" s="311"/>
      <c r="AK895" s="311"/>
      <c r="AL895" s="311"/>
    </row>
    <row r="896">
      <c r="A896" s="311"/>
      <c r="B896" s="311"/>
      <c r="C896" s="311"/>
      <c r="D896" s="311"/>
      <c r="E896" s="311"/>
      <c r="F896" s="311"/>
      <c r="G896" s="311"/>
      <c r="H896" s="311"/>
      <c r="I896" s="648"/>
      <c r="J896" s="648"/>
      <c r="K896" s="649"/>
      <c r="L896" s="650"/>
      <c r="M896" s="651"/>
      <c r="N896" s="651"/>
      <c r="O896" s="651"/>
      <c r="P896" s="651"/>
      <c r="Q896" s="651"/>
      <c r="R896" s="651"/>
      <c r="S896" s="311"/>
      <c r="T896" s="311"/>
      <c r="U896" s="311"/>
      <c r="V896" s="311"/>
      <c r="W896" s="311"/>
      <c r="X896" s="311"/>
      <c r="Y896" s="311"/>
      <c r="Z896" s="311"/>
      <c r="AA896" s="311"/>
      <c r="AB896" s="311"/>
      <c r="AC896" s="311"/>
      <c r="AD896" s="311"/>
      <c r="AE896" s="311"/>
      <c r="AF896" s="311"/>
      <c r="AG896" s="311"/>
      <c r="AH896" s="311"/>
      <c r="AI896" s="311"/>
      <c r="AJ896" s="311"/>
      <c r="AK896" s="311"/>
      <c r="AL896" s="311"/>
    </row>
    <row r="897">
      <c r="A897" s="311"/>
      <c r="B897" s="311"/>
      <c r="C897" s="311"/>
      <c r="D897" s="311"/>
      <c r="E897" s="311"/>
      <c r="F897" s="311"/>
      <c r="G897" s="311"/>
      <c r="H897" s="311"/>
      <c r="I897" s="648"/>
      <c r="J897" s="648"/>
      <c r="K897" s="649"/>
      <c r="L897" s="650"/>
      <c r="M897" s="651"/>
      <c r="N897" s="651"/>
      <c r="O897" s="651"/>
      <c r="P897" s="651"/>
      <c r="Q897" s="651"/>
      <c r="R897" s="651"/>
      <c r="S897" s="311"/>
      <c r="T897" s="311"/>
      <c r="U897" s="311"/>
      <c r="V897" s="311"/>
      <c r="W897" s="311"/>
      <c r="X897" s="311"/>
      <c r="Y897" s="311"/>
      <c r="Z897" s="311"/>
      <c r="AA897" s="311"/>
      <c r="AB897" s="311"/>
      <c r="AC897" s="311"/>
      <c r="AD897" s="311"/>
      <c r="AE897" s="311"/>
      <c r="AF897" s="311"/>
      <c r="AG897" s="311"/>
      <c r="AH897" s="311"/>
      <c r="AI897" s="311"/>
      <c r="AJ897" s="311"/>
      <c r="AK897" s="311"/>
      <c r="AL897" s="311"/>
    </row>
    <row r="898">
      <c r="A898" s="311"/>
      <c r="B898" s="311"/>
      <c r="C898" s="311"/>
      <c r="D898" s="311"/>
      <c r="E898" s="311"/>
      <c r="F898" s="311"/>
      <c r="G898" s="311"/>
      <c r="H898" s="311"/>
      <c r="I898" s="648"/>
      <c r="J898" s="648"/>
      <c r="K898" s="649"/>
      <c r="L898" s="650"/>
      <c r="M898" s="651"/>
      <c r="N898" s="651"/>
      <c r="O898" s="651"/>
      <c r="P898" s="651"/>
      <c r="Q898" s="651"/>
      <c r="R898" s="651"/>
      <c r="S898" s="311"/>
      <c r="T898" s="311"/>
      <c r="U898" s="311"/>
      <c r="V898" s="311"/>
      <c r="W898" s="311"/>
      <c r="X898" s="311"/>
      <c r="Y898" s="311"/>
      <c r="Z898" s="311"/>
      <c r="AA898" s="311"/>
      <c r="AB898" s="311"/>
      <c r="AC898" s="311"/>
      <c r="AD898" s="311"/>
      <c r="AE898" s="311"/>
      <c r="AF898" s="311"/>
      <c r="AG898" s="311"/>
      <c r="AH898" s="311"/>
      <c r="AI898" s="311"/>
      <c r="AJ898" s="311"/>
      <c r="AK898" s="311"/>
      <c r="AL898" s="311"/>
    </row>
    <row r="899">
      <c r="A899" s="311"/>
      <c r="B899" s="311"/>
      <c r="C899" s="311"/>
      <c r="D899" s="311"/>
      <c r="E899" s="311"/>
      <c r="F899" s="311"/>
      <c r="G899" s="311"/>
      <c r="H899" s="311"/>
      <c r="I899" s="648"/>
      <c r="J899" s="648"/>
      <c r="K899" s="649"/>
      <c r="L899" s="650"/>
      <c r="M899" s="651"/>
      <c r="N899" s="651"/>
      <c r="O899" s="651"/>
      <c r="P899" s="651"/>
      <c r="Q899" s="651"/>
      <c r="R899" s="651"/>
      <c r="S899" s="311"/>
      <c r="T899" s="311"/>
      <c r="U899" s="311"/>
      <c r="V899" s="311"/>
      <c r="W899" s="311"/>
      <c r="X899" s="311"/>
      <c r="Y899" s="311"/>
      <c r="Z899" s="311"/>
      <c r="AA899" s="311"/>
      <c r="AB899" s="311"/>
      <c r="AC899" s="311"/>
      <c r="AD899" s="311"/>
      <c r="AE899" s="311"/>
      <c r="AF899" s="311"/>
      <c r="AG899" s="311"/>
      <c r="AH899" s="311"/>
      <c r="AI899" s="311"/>
      <c r="AJ899" s="311"/>
      <c r="AK899" s="311"/>
      <c r="AL899" s="311"/>
    </row>
    <row r="900">
      <c r="A900" s="311"/>
      <c r="B900" s="311"/>
      <c r="C900" s="311"/>
      <c r="D900" s="311"/>
      <c r="E900" s="311"/>
      <c r="F900" s="311"/>
      <c r="G900" s="311"/>
      <c r="H900" s="311"/>
      <c r="I900" s="648"/>
      <c r="J900" s="648"/>
      <c r="K900" s="649"/>
      <c r="L900" s="650"/>
      <c r="M900" s="651"/>
      <c r="N900" s="651"/>
      <c r="O900" s="651"/>
      <c r="P900" s="651"/>
      <c r="Q900" s="651"/>
      <c r="R900" s="651"/>
      <c r="S900" s="311"/>
      <c r="T900" s="311"/>
      <c r="U900" s="311"/>
      <c r="V900" s="311"/>
      <c r="W900" s="311"/>
      <c r="X900" s="311"/>
      <c r="Y900" s="311"/>
      <c r="Z900" s="311"/>
      <c r="AA900" s="311"/>
      <c r="AB900" s="311"/>
      <c r="AC900" s="311"/>
      <c r="AD900" s="311"/>
      <c r="AE900" s="311"/>
      <c r="AF900" s="311"/>
      <c r="AG900" s="311"/>
      <c r="AH900" s="311"/>
      <c r="AI900" s="311"/>
      <c r="AJ900" s="311"/>
      <c r="AK900" s="311"/>
      <c r="AL900" s="311"/>
    </row>
    <row r="901">
      <c r="A901" s="311"/>
      <c r="B901" s="311"/>
      <c r="C901" s="311"/>
      <c r="D901" s="311"/>
      <c r="E901" s="311"/>
      <c r="F901" s="311"/>
      <c r="G901" s="311"/>
      <c r="H901" s="311"/>
      <c r="I901" s="648"/>
      <c r="J901" s="648"/>
      <c r="K901" s="649"/>
      <c r="L901" s="650"/>
      <c r="M901" s="651"/>
      <c r="N901" s="651"/>
      <c r="O901" s="651"/>
      <c r="P901" s="651"/>
      <c r="Q901" s="651"/>
      <c r="R901" s="651"/>
      <c r="S901" s="311"/>
      <c r="T901" s="311"/>
      <c r="U901" s="311"/>
      <c r="V901" s="311"/>
      <c r="W901" s="311"/>
      <c r="X901" s="311"/>
      <c r="Y901" s="311"/>
      <c r="Z901" s="311"/>
      <c r="AA901" s="311"/>
      <c r="AB901" s="311"/>
      <c r="AC901" s="311"/>
      <c r="AD901" s="311"/>
      <c r="AE901" s="311"/>
      <c r="AF901" s="311"/>
      <c r="AG901" s="311"/>
      <c r="AH901" s="311"/>
      <c r="AI901" s="311"/>
      <c r="AJ901" s="311"/>
      <c r="AK901" s="311"/>
      <c r="AL901" s="311"/>
    </row>
    <row r="902">
      <c r="A902" s="311"/>
      <c r="B902" s="311"/>
      <c r="C902" s="311"/>
      <c r="D902" s="311"/>
      <c r="E902" s="311"/>
      <c r="F902" s="311"/>
      <c r="G902" s="311"/>
      <c r="H902" s="311"/>
      <c r="I902" s="648"/>
      <c r="J902" s="648"/>
      <c r="K902" s="649"/>
      <c r="L902" s="650"/>
      <c r="M902" s="651"/>
      <c r="N902" s="651"/>
      <c r="O902" s="651"/>
      <c r="P902" s="651"/>
      <c r="Q902" s="651"/>
      <c r="R902" s="651"/>
      <c r="S902" s="311"/>
      <c r="T902" s="311"/>
      <c r="U902" s="311"/>
      <c r="V902" s="311"/>
      <c r="W902" s="311"/>
      <c r="X902" s="311"/>
      <c r="Y902" s="311"/>
      <c r="Z902" s="311"/>
      <c r="AA902" s="311"/>
      <c r="AB902" s="311"/>
      <c r="AC902" s="311"/>
      <c r="AD902" s="311"/>
      <c r="AE902" s="311"/>
      <c r="AF902" s="311"/>
      <c r="AG902" s="311"/>
      <c r="AH902" s="311"/>
      <c r="AI902" s="311"/>
      <c r="AJ902" s="311"/>
      <c r="AK902" s="311"/>
      <c r="AL902" s="311"/>
    </row>
    <row r="903">
      <c r="A903" s="311"/>
      <c r="B903" s="311"/>
      <c r="C903" s="311"/>
      <c r="D903" s="311"/>
      <c r="E903" s="311"/>
      <c r="F903" s="311"/>
      <c r="G903" s="311"/>
      <c r="H903" s="311"/>
      <c r="I903" s="648"/>
      <c r="J903" s="648"/>
      <c r="K903" s="649"/>
      <c r="L903" s="650"/>
      <c r="M903" s="651"/>
      <c r="N903" s="651"/>
      <c r="O903" s="651"/>
      <c r="P903" s="651"/>
      <c r="Q903" s="651"/>
      <c r="R903" s="651"/>
      <c r="S903" s="311"/>
      <c r="T903" s="311"/>
      <c r="U903" s="311"/>
      <c r="V903" s="311"/>
      <c r="W903" s="311"/>
      <c r="X903" s="311"/>
      <c r="Y903" s="311"/>
      <c r="Z903" s="311"/>
      <c r="AA903" s="311"/>
      <c r="AB903" s="311"/>
      <c r="AC903" s="311"/>
      <c r="AD903" s="311"/>
      <c r="AE903" s="311"/>
      <c r="AF903" s="311"/>
      <c r="AG903" s="311"/>
      <c r="AH903" s="311"/>
      <c r="AI903" s="311"/>
      <c r="AJ903" s="311"/>
      <c r="AK903" s="311"/>
      <c r="AL903" s="311"/>
    </row>
    <row r="904">
      <c r="A904" s="311"/>
      <c r="B904" s="311"/>
      <c r="C904" s="311"/>
      <c r="D904" s="311"/>
      <c r="E904" s="311"/>
      <c r="F904" s="311"/>
      <c r="G904" s="311"/>
      <c r="H904" s="311"/>
      <c r="I904" s="648"/>
      <c r="J904" s="648"/>
      <c r="K904" s="649"/>
      <c r="L904" s="650"/>
      <c r="M904" s="651"/>
      <c r="N904" s="651"/>
      <c r="O904" s="651"/>
      <c r="P904" s="651"/>
      <c r="Q904" s="651"/>
      <c r="R904" s="651"/>
      <c r="S904" s="311"/>
      <c r="T904" s="311"/>
      <c r="U904" s="311"/>
      <c r="V904" s="311"/>
      <c r="W904" s="311"/>
      <c r="X904" s="311"/>
      <c r="Y904" s="311"/>
      <c r="Z904" s="311"/>
      <c r="AA904" s="311"/>
      <c r="AB904" s="311"/>
      <c r="AC904" s="311"/>
      <c r="AD904" s="311"/>
      <c r="AE904" s="311"/>
      <c r="AF904" s="311"/>
      <c r="AG904" s="311"/>
      <c r="AH904" s="311"/>
      <c r="AI904" s="311"/>
      <c r="AJ904" s="311"/>
      <c r="AK904" s="311"/>
      <c r="AL904" s="311"/>
    </row>
    <row r="905">
      <c r="A905" s="311"/>
      <c r="B905" s="311"/>
      <c r="C905" s="311"/>
      <c r="D905" s="311"/>
      <c r="E905" s="311"/>
      <c r="F905" s="311"/>
      <c r="G905" s="311"/>
      <c r="H905" s="311"/>
      <c r="I905" s="648"/>
      <c r="J905" s="648"/>
      <c r="K905" s="649"/>
      <c r="L905" s="650"/>
      <c r="M905" s="651"/>
      <c r="N905" s="651"/>
      <c r="O905" s="651"/>
      <c r="P905" s="651"/>
      <c r="Q905" s="651"/>
      <c r="R905" s="651"/>
      <c r="S905" s="311"/>
      <c r="T905" s="311"/>
      <c r="U905" s="311"/>
      <c r="V905" s="311"/>
      <c r="W905" s="311"/>
      <c r="X905" s="311"/>
      <c r="Y905" s="311"/>
      <c r="Z905" s="311"/>
      <c r="AA905" s="311"/>
      <c r="AB905" s="311"/>
      <c r="AC905" s="311"/>
      <c r="AD905" s="311"/>
      <c r="AE905" s="311"/>
      <c r="AF905" s="311"/>
      <c r="AG905" s="311"/>
      <c r="AH905" s="311"/>
      <c r="AI905" s="311"/>
      <c r="AJ905" s="311"/>
      <c r="AK905" s="311"/>
      <c r="AL905" s="311"/>
    </row>
    <row r="906">
      <c r="A906" s="311"/>
      <c r="B906" s="311"/>
      <c r="C906" s="311"/>
      <c r="D906" s="311"/>
      <c r="E906" s="311"/>
      <c r="F906" s="311"/>
      <c r="G906" s="311"/>
      <c r="H906" s="311"/>
      <c r="I906" s="648"/>
      <c r="J906" s="648"/>
      <c r="K906" s="649"/>
      <c r="L906" s="650"/>
      <c r="M906" s="651"/>
      <c r="N906" s="651"/>
      <c r="O906" s="651"/>
      <c r="P906" s="651"/>
      <c r="Q906" s="651"/>
      <c r="R906" s="651"/>
      <c r="S906" s="311"/>
      <c r="T906" s="311"/>
      <c r="U906" s="311"/>
      <c r="V906" s="311"/>
      <c r="W906" s="311"/>
      <c r="X906" s="311"/>
      <c r="Y906" s="311"/>
      <c r="Z906" s="311"/>
      <c r="AA906" s="311"/>
      <c r="AB906" s="311"/>
      <c r="AC906" s="311"/>
      <c r="AD906" s="311"/>
      <c r="AE906" s="311"/>
      <c r="AF906" s="311"/>
      <c r="AG906" s="311"/>
      <c r="AH906" s="311"/>
      <c r="AI906" s="311"/>
      <c r="AJ906" s="311"/>
      <c r="AK906" s="311"/>
      <c r="AL906" s="311"/>
    </row>
    <row r="907">
      <c r="A907" s="311"/>
      <c r="B907" s="311"/>
      <c r="C907" s="311"/>
      <c r="D907" s="311"/>
      <c r="E907" s="311"/>
      <c r="F907" s="311"/>
      <c r="G907" s="311"/>
      <c r="H907" s="311"/>
      <c r="I907" s="648"/>
      <c r="J907" s="648"/>
      <c r="K907" s="649"/>
      <c r="L907" s="650"/>
      <c r="M907" s="651"/>
      <c r="N907" s="651"/>
      <c r="O907" s="651"/>
      <c r="P907" s="651"/>
      <c r="Q907" s="651"/>
      <c r="R907" s="651"/>
      <c r="S907" s="311"/>
      <c r="T907" s="311"/>
      <c r="U907" s="311"/>
      <c r="V907" s="311"/>
      <c r="W907" s="311"/>
      <c r="X907" s="311"/>
      <c r="Y907" s="311"/>
      <c r="Z907" s="311"/>
      <c r="AA907" s="311"/>
      <c r="AB907" s="311"/>
      <c r="AC907" s="311"/>
      <c r="AD907" s="311"/>
      <c r="AE907" s="311"/>
      <c r="AF907" s="311"/>
      <c r="AG907" s="311"/>
      <c r="AH907" s="311"/>
      <c r="AI907" s="311"/>
      <c r="AJ907" s="311"/>
      <c r="AK907" s="311"/>
      <c r="AL907" s="311"/>
    </row>
    <row r="908">
      <c r="A908" s="311"/>
      <c r="B908" s="311"/>
      <c r="C908" s="311"/>
      <c r="D908" s="311"/>
      <c r="E908" s="311"/>
      <c r="F908" s="311"/>
      <c r="G908" s="311"/>
      <c r="H908" s="311"/>
      <c r="I908" s="648"/>
      <c r="J908" s="648"/>
      <c r="K908" s="649"/>
      <c r="L908" s="650"/>
      <c r="M908" s="651"/>
      <c r="N908" s="651"/>
      <c r="O908" s="651"/>
      <c r="P908" s="651"/>
      <c r="Q908" s="651"/>
      <c r="R908" s="651"/>
      <c r="S908" s="311"/>
      <c r="T908" s="311"/>
      <c r="U908" s="311"/>
      <c r="V908" s="311"/>
      <c r="W908" s="311"/>
      <c r="X908" s="311"/>
      <c r="Y908" s="311"/>
      <c r="Z908" s="311"/>
      <c r="AA908" s="311"/>
      <c r="AB908" s="311"/>
      <c r="AC908" s="311"/>
      <c r="AD908" s="311"/>
      <c r="AE908" s="311"/>
      <c r="AF908" s="311"/>
      <c r="AG908" s="311"/>
      <c r="AH908" s="311"/>
      <c r="AI908" s="311"/>
      <c r="AJ908" s="311"/>
      <c r="AK908" s="311"/>
      <c r="AL908" s="311"/>
    </row>
    <row r="909">
      <c r="A909" s="311"/>
      <c r="B909" s="311"/>
      <c r="C909" s="311"/>
      <c r="D909" s="311"/>
      <c r="E909" s="311"/>
      <c r="F909" s="311"/>
      <c r="G909" s="311"/>
      <c r="H909" s="311"/>
      <c r="I909" s="648"/>
      <c r="J909" s="648"/>
      <c r="K909" s="649"/>
      <c r="L909" s="650"/>
      <c r="M909" s="651"/>
      <c r="N909" s="651"/>
      <c r="O909" s="651"/>
      <c r="P909" s="651"/>
      <c r="Q909" s="651"/>
      <c r="R909" s="651"/>
      <c r="S909" s="311"/>
      <c r="T909" s="311"/>
      <c r="U909" s="311"/>
      <c r="V909" s="311"/>
      <c r="W909" s="311"/>
      <c r="X909" s="311"/>
      <c r="Y909" s="311"/>
      <c r="Z909" s="311"/>
      <c r="AA909" s="311"/>
      <c r="AB909" s="311"/>
      <c r="AC909" s="311"/>
      <c r="AD909" s="311"/>
      <c r="AE909" s="311"/>
      <c r="AF909" s="311"/>
      <c r="AG909" s="311"/>
      <c r="AH909" s="311"/>
      <c r="AI909" s="311"/>
      <c r="AJ909" s="311"/>
      <c r="AK909" s="311"/>
      <c r="AL909" s="311"/>
    </row>
    <row r="910">
      <c r="A910" s="311"/>
      <c r="B910" s="311"/>
      <c r="C910" s="311"/>
      <c r="D910" s="311"/>
      <c r="E910" s="311"/>
      <c r="F910" s="311"/>
      <c r="G910" s="311"/>
      <c r="H910" s="311"/>
      <c r="I910" s="648"/>
      <c r="J910" s="648"/>
      <c r="K910" s="649"/>
      <c r="L910" s="650"/>
      <c r="M910" s="651"/>
      <c r="N910" s="651"/>
      <c r="O910" s="651"/>
      <c r="P910" s="651"/>
      <c r="Q910" s="651"/>
      <c r="R910" s="651"/>
      <c r="S910" s="311"/>
      <c r="T910" s="311"/>
      <c r="U910" s="311"/>
      <c r="V910" s="311"/>
      <c r="W910" s="311"/>
      <c r="X910" s="311"/>
      <c r="Y910" s="311"/>
      <c r="Z910" s="311"/>
      <c r="AA910" s="311"/>
      <c r="AB910" s="311"/>
      <c r="AC910" s="311"/>
      <c r="AD910" s="311"/>
      <c r="AE910" s="311"/>
      <c r="AF910" s="311"/>
      <c r="AG910" s="311"/>
      <c r="AH910" s="311"/>
      <c r="AI910" s="311"/>
      <c r="AJ910" s="311"/>
      <c r="AK910" s="311"/>
      <c r="AL910" s="311"/>
    </row>
    <row r="911">
      <c r="A911" s="311"/>
      <c r="B911" s="311"/>
      <c r="C911" s="311"/>
      <c r="D911" s="311"/>
      <c r="E911" s="311"/>
      <c r="F911" s="311"/>
      <c r="G911" s="311"/>
      <c r="H911" s="311"/>
      <c r="I911" s="648"/>
      <c r="J911" s="648"/>
      <c r="K911" s="649"/>
      <c r="L911" s="650"/>
      <c r="M911" s="651"/>
      <c r="N911" s="651"/>
      <c r="O911" s="651"/>
      <c r="P911" s="651"/>
      <c r="Q911" s="651"/>
      <c r="R911" s="651"/>
      <c r="S911" s="311"/>
      <c r="T911" s="311"/>
      <c r="U911" s="311"/>
      <c r="V911" s="311"/>
      <c r="W911" s="311"/>
      <c r="X911" s="311"/>
      <c r="Y911" s="311"/>
      <c r="Z911" s="311"/>
      <c r="AA911" s="311"/>
      <c r="AB911" s="311"/>
      <c r="AC911" s="311"/>
      <c r="AD911" s="311"/>
      <c r="AE911" s="311"/>
      <c r="AF911" s="311"/>
      <c r="AG911" s="311"/>
      <c r="AH911" s="311"/>
      <c r="AI911" s="311"/>
      <c r="AJ911" s="311"/>
      <c r="AK911" s="311"/>
      <c r="AL911" s="311"/>
    </row>
    <row r="912">
      <c r="A912" s="311"/>
      <c r="B912" s="311"/>
      <c r="C912" s="311"/>
      <c r="D912" s="311"/>
      <c r="E912" s="311"/>
      <c r="F912" s="311"/>
      <c r="G912" s="311"/>
      <c r="H912" s="311"/>
      <c r="I912" s="648"/>
      <c r="J912" s="648"/>
      <c r="K912" s="649"/>
      <c r="L912" s="650"/>
      <c r="M912" s="651"/>
      <c r="N912" s="651"/>
      <c r="O912" s="651"/>
      <c r="P912" s="651"/>
      <c r="Q912" s="651"/>
      <c r="R912" s="651"/>
      <c r="S912" s="311"/>
      <c r="T912" s="311"/>
      <c r="U912" s="311"/>
      <c r="V912" s="311"/>
      <c r="W912" s="311"/>
      <c r="X912" s="311"/>
      <c r="Y912" s="311"/>
      <c r="Z912" s="311"/>
      <c r="AA912" s="311"/>
      <c r="AB912" s="311"/>
      <c r="AC912" s="311"/>
      <c r="AD912" s="311"/>
      <c r="AE912" s="311"/>
      <c r="AF912" s="311"/>
      <c r="AG912" s="311"/>
      <c r="AH912" s="311"/>
      <c r="AI912" s="311"/>
      <c r="AJ912" s="311"/>
      <c r="AK912" s="311"/>
      <c r="AL912" s="311"/>
    </row>
    <row r="913">
      <c r="A913" s="311"/>
      <c r="B913" s="311"/>
      <c r="C913" s="311"/>
      <c r="D913" s="311"/>
      <c r="E913" s="311"/>
      <c r="F913" s="311"/>
      <c r="G913" s="311"/>
      <c r="H913" s="311"/>
      <c r="I913" s="648"/>
      <c r="J913" s="648"/>
      <c r="K913" s="649"/>
      <c r="L913" s="650"/>
      <c r="M913" s="651"/>
      <c r="N913" s="651"/>
      <c r="O913" s="651"/>
      <c r="P913" s="651"/>
      <c r="Q913" s="651"/>
      <c r="R913" s="651"/>
      <c r="S913" s="311"/>
      <c r="T913" s="311"/>
      <c r="U913" s="311"/>
      <c r="V913" s="311"/>
      <c r="W913" s="311"/>
      <c r="X913" s="311"/>
      <c r="Y913" s="311"/>
      <c r="Z913" s="311"/>
      <c r="AA913" s="311"/>
      <c r="AB913" s="311"/>
      <c r="AC913" s="311"/>
      <c r="AD913" s="311"/>
      <c r="AE913" s="311"/>
      <c r="AF913" s="311"/>
      <c r="AG913" s="311"/>
      <c r="AH913" s="311"/>
      <c r="AI913" s="311"/>
      <c r="AJ913" s="311"/>
      <c r="AK913" s="311"/>
      <c r="AL913" s="311"/>
    </row>
    <row r="914">
      <c r="A914" s="311"/>
      <c r="B914" s="311"/>
      <c r="C914" s="311"/>
      <c r="D914" s="311"/>
      <c r="E914" s="311"/>
      <c r="F914" s="311"/>
      <c r="G914" s="311"/>
      <c r="H914" s="311"/>
      <c r="I914" s="648"/>
      <c r="J914" s="648"/>
      <c r="K914" s="649"/>
      <c r="L914" s="650"/>
      <c r="M914" s="651"/>
      <c r="N914" s="651"/>
      <c r="O914" s="651"/>
      <c r="P914" s="651"/>
      <c r="Q914" s="651"/>
      <c r="R914" s="651"/>
      <c r="S914" s="311"/>
      <c r="T914" s="311"/>
      <c r="U914" s="311"/>
      <c r="V914" s="311"/>
      <c r="W914" s="311"/>
      <c r="X914" s="311"/>
      <c r="Y914" s="311"/>
      <c r="Z914" s="311"/>
      <c r="AA914" s="311"/>
      <c r="AB914" s="311"/>
      <c r="AC914" s="311"/>
      <c r="AD914" s="311"/>
      <c r="AE914" s="311"/>
      <c r="AF914" s="311"/>
      <c r="AG914" s="311"/>
      <c r="AH914" s="311"/>
      <c r="AI914" s="311"/>
      <c r="AJ914" s="311"/>
      <c r="AK914" s="311"/>
      <c r="AL914" s="311"/>
    </row>
    <row r="915">
      <c r="A915" s="311"/>
      <c r="B915" s="311"/>
      <c r="C915" s="311"/>
      <c r="D915" s="311"/>
      <c r="E915" s="311"/>
      <c r="F915" s="311"/>
      <c r="G915" s="311"/>
      <c r="H915" s="311"/>
      <c r="I915" s="648"/>
      <c r="J915" s="648"/>
      <c r="K915" s="649"/>
      <c r="L915" s="650"/>
      <c r="M915" s="651"/>
      <c r="N915" s="651"/>
      <c r="O915" s="651"/>
      <c r="P915" s="651"/>
      <c r="Q915" s="651"/>
      <c r="R915" s="651"/>
      <c r="S915" s="311"/>
      <c r="T915" s="311"/>
      <c r="U915" s="311"/>
      <c r="V915" s="311"/>
      <c r="W915" s="311"/>
      <c r="X915" s="311"/>
      <c r="Y915" s="311"/>
      <c r="Z915" s="311"/>
      <c r="AA915" s="311"/>
      <c r="AB915" s="311"/>
      <c r="AC915" s="311"/>
      <c r="AD915" s="311"/>
      <c r="AE915" s="311"/>
      <c r="AF915" s="311"/>
      <c r="AG915" s="311"/>
      <c r="AH915" s="311"/>
      <c r="AI915" s="311"/>
      <c r="AJ915" s="311"/>
      <c r="AK915" s="311"/>
      <c r="AL915" s="311"/>
    </row>
    <row r="916">
      <c r="A916" s="311"/>
      <c r="B916" s="311"/>
      <c r="C916" s="311"/>
      <c r="D916" s="311"/>
      <c r="E916" s="311"/>
      <c r="F916" s="311"/>
      <c r="G916" s="311"/>
      <c r="H916" s="311"/>
      <c r="I916" s="648"/>
      <c r="J916" s="648"/>
      <c r="K916" s="649"/>
      <c r="L916" s="650"/>
      <c r="M916" s="651"/>
      <c r="N916" s="651"/>
      <c r="O916" s="651"/>
      <c r="P916" s="651"/>
      <c r="Q916" s="651"/>
      <c r="R916" s="651"/>
      <c r="S916" s="311"/>
      <c r="T916" s="311"/>
      <c r="U916" s="311"/>
      <c r="V916" s="311"/>
      <c r="W916" s="311"/>
      <c r="X916" s="311"/>
      <c r="Y916" s="311"/>
      <c r="Z916" s="311"/>
      <c r="AA916" s="311"/>
      <c r="AB916" s="311"/>
      <c r="AC916" s="311"/>
      <c r="AD916" s="311"/>
      <c r="AE916" s="311"/>
      <c r="AF916" s="311"/>
      <c r="AG916" s="311"/>
      <c r="AH916" s="311"/>
      <c r="AI916" s="311"/>
      <c r="AJ916" s="311"/>
      <c r="AK916" s="311"/>
      <c r="AL916" s="311"/>
    </row>
    <row r="917">
      <c r="A917" s="311"/>
      <c r="B917" s="311"/>
      <c r="C917" s="311"/>
      <c r="D917" s="311"/>
      <c r="E917" s="311"/>
      <c r="F917" s="311"/>
      <c r="G917" s="311"/>
      <c r="H917" s="311"/>
      <c r="I917" s="648"/>
      <c r="J917" s="648"/>
      <c r="K917" s="649"/>
      <c r="L917" s="650"/>
      <c r="M917" s="651"/>
      <c r="N917" s="651"/>
      <c r="O917" s="651"/>
      <c r="P917" s="651"/>
      <c r="Q917" s="651"/>
      <c r="R917" s="651"/>
      <c r="S917" s="311"/>
      <c r="T917" s="311"/>
      <c r="U917" s="311"/>
      <c r="V917" s="311"/>
      <c r="W917" s="311"/>
      <c r="X917" s="311"/>
      <c r="Y917" s="311"/>
      <c r="Z917" s="311"/>
      <c r="AA917" s="311"/>
      <c r="AB917" s="311"/>
      <c r="AC917" s="311"/>
      <c r="AD917" s="311"/>
      <c r="AE917" s="311"/>
      <c r="AF917" s="311"/>
      <c r="AG917" s="311"/>
      <c r="AH917" s="311"/>
      <c r="AI917" s="311"/>
      <c r="AJ917" s="311"/>
      <c r="AK917" s="311"/>
      <c r="AL917" s="311"/>
    </row>
    <row r="918">
      <c r="A918" s="311"/>
      <c r="B918" s="311"/>
      <c r="C918" s="311"/>
      <c r="D918" s="311"/>
      <c r="E918" s="311"/>
      <c r="F918" s="311"/>
      <c r="G918" s="311"/>
      <c r="H918" s="311"/>
      <c r="I918" s="648"/>
      <c r="J918" s="648"/>
      <c r="K918" s="649"/>
      <c r="L918" s="650"/>
      <c r="M918" s="651"/>
      <c r="N918" s="651"/>
      <c r="O918" s="651"/>
      <c r="P918" s="651"/>
      <c r="Q918" s="651"/>
      <c r="R918" s="651"/>
      <c r="S918" s="311"/>
      <c r="T918" s="311"/>
      <c r="U918" s="311"/>
      <c r="V918" s="311"/>
      <c r="W918" s="311"/>
      <c r="X918" s="311"/>
      <c r="Y918" s="311"/>
      <c r="Z918" s="311"/>
      <c r="AA918" s="311"/>
      <c r="AB918" s="311"/>
      <c r="AC918" s="311"/>
      <c r="AD918" s="311"/>
      <c r="AE918" s="311"/>
      <c r="AF918" s="311"/>
      <c r="AG918" s="311"/>
      <c r="AH918" s="311"/>
      <c r="AI918" s="311"/>
      <c r="AJ918" s="311"/>
      <c r="AK918" s="311"/>
      <c r="AL918" s="311"/>
    </row>
    <row r="919">
      <c r="A919" s="311"/>
      <c r="B919" s="311"/>
      <c r="C919" s="311"/>
      <c r="D919" s="311"/>
      <c r="E919" s="311"/>
      <c r="F919" s="311"/>
      <c r="G919" s="311"/>
      <c r="H919" s="311"/>
      <c r="I919" s="648"/>
      <c r="J919" s="648"/>
      <c r="K919" s="649"/>
      <c r="L919" s="650"/>
      <c r="M919" s="651"/>
      <c r="N919" s="651"/>
      <c r="O919" s="651"/>
      <c r="P919" s="651"/>
      <c r="Q919" s="651"/>
      <c r="R919" s="651"/>
      <c r="S919" s="311"/>
      <c r="T919" s="311"/>
      <c r="U919" s="311"/>
      <c r="V919" s="311"/>
      <c r="W919" s="311"/>
      <c r="X919" s="311"/>
      <c r="Y919" s="311"/>
      <c r="Z919" s="311"/>
      <c r="AA919" s="311"/>
      <c r="AB919" s="311"/>
      <c r="AC919" s="311"/>
      <c r="AD919" s="311"/>
      <c r="AE919" s="311"/>
      <c r="AF919" s="311"/>
      <c r="AG919" s="311"/>
      <c r="AH919" s="311"/>
      <c r="AI919" s="311"/>
      <c r="AJ919" s="311"/>
      <c r="AK919" s="311"/>
      <c r="AL919" s="311"/>
    </row>
    <row r="920">
      <c r="A920" s="311"/>
      <c r="B920" s="311"/>
      <c r="C920" s="311"/>
      <c r="D920" s="311"/>
      <c r="E920" s="311"/>
      <c r="F920" s="311"/>
      <c r="G920" s="311"/>
      <c r="H920" s="311"/>
      <c r="I920" s="648"/>
      <c r="J920" s="648"/>
      <c r="K920" s="649"/>
      <c r="L920" s="650"/>
      <c r="M920" s="651"/>
      <c r="N920" s="651"/>
      <c r="O920" s="651"/>
      <c r="P920" s="651"/>
      <c r="Q920" s="651"/>
      <c r="R920" s="651"/>
      <c r="S920" s="311"/>
      <c r="T920" s="311"/>
      <c r="U920" s="311"/>
      <c r="V920" s="311"/>
      <c r="W920" s="311"/>
      <c r="X920" s="311"/>
      <c r="Y920" s="311"/>
      <c r="Z920" s="311"/>
      <c r="AA920" s="311"/>
      <c r="AB920" s="311"/>
      <c r="AC920" s="311"/>
      <c r="AD920" s="311"/>
      <c r="AE920" s="311"/>
      <c r="AF920" s="311"/>
      <c r="AG920" s="311"/>
      <c r="AH920" s="311"/>
      <c r="AI920" s="311"/>
      <c r="AJ920" s="311"/>
      <c r="AK920" s="311"/>
      <c r="AL920" s="311"/>
    </row>
    <row r="921">
      <c r="A921" s="311"/>
      <c r="B921" s="311"/>
      <c r="C921" s="311"/>
      <c r="D921" s="311"/>
      <c r="E921" s="311"/>
      <c r="F921" s="311"/>
      <c r="G921" s="311"/>
      <c r="H921" s="311"/>
      <c r="I921" s="648"/>
      <c r="J921" s="648"/>
      <c r="K921" s="649"/>
      <c r="L921" s="650"/>
      <c r="M921" s="651"/>
      <c r="N921" s="651"/>
      <c r="O921" s="651"/>
      <c r="P921" s="651"/>
      <c r="Q921" s="651"/>
      <c r="R921" s="651"/>
      <c r="S921" s="311"/>
      <c r="T921" s="311"/>
      <c r="U921" s="311"/>
      <c r="V921" s="311"/>
      <c r="W921" s="311"/>
      <c r="X921" s="311"/>
      <c r="Y921" s="311"/>
      <c r="Z921" s="311"/>
      <c r="AA921" s="311"/>
      <c r="AB921" s="311"/>
      <c r="AC921" s="311"/>
      <c r="AD921" s="311"/>
      <c r="AE921" s="311"/>
      <c r="AF921" s="311"/>
      <c r="AG921" s="311"/>
      <c r="AH921" s="311"/>
      <c r="AI921" s="311"/>
      <c r="AJ921" s="311"/>
      <c r="AK921" s="311"/>
      <c r="AL921" s="311"/>
    </row>
    <row r="922">
      <c r="A922" s="311"/>
      <c r="B922" s="311"/>
      <c r="C922" s="311"/>
      <c r="D922" s="311"/>
      <c r="E922" s="311"/>
      <c r="F922" s="311"/>
      <c r="G922" s="311"/>
      <c r="H922" s="311"/>
      <c r="I922" s="648"/>
      <c r="J922" s="648"/>
      <c r="K922" s="649"/>
      <c r="L922" s="650"/>
      <c r="M922" s="651"/>
      <c r="N922" s="651"/>
      <c r="O922" s="651"/>
      <c r="P922" s="651"/>
      <c r="Q922" s="651"/>
      <c r="R922" s="651"/>
      <c r="S922" s="311"/>
      <c r="T922" s="311"/>
      <c r="U922" s="311"/>
      <c r="V922" s="311"/>
      <c r="W922" s="311"/>
      <c r="X922" s="311"/>
      <c r="Y922" s="311"/>
      <c r="Z922" s="311"/>
      <c r="AA922" s="311"/>
      <c r="AB922" s="311"/>
      <c r="AC922" s="311"/>
      <c r="AD922" s="311"/>
      <c r="AE922" s="311"/>
      <c r="AF922" s="311"/>
      <c r="AG922" s="311"/>
      <c r="AH922" s="311"/>
      <c r="AI922" s="311"/>
      <c r="AJ922" s="311"/>
      <c r="AK922" s="311"/>
      <c r="AL922" s="311"/>
    </row>
    <row r="923">
      <c r="A923" s="311"/>
      <c r="B923" s="311"/>
      <c r="C923" s="311"/>
      <c r="D923" s="311"/>
      <c r="E923" s="311"/>
      <c r="F923" s="311"/>
      <c r="G923" s="311"/>
      <c r="H923" s="311"/>
      <c r="I923" s="648"/>
      <c r="J923" s="648"/>
      <c r="K923" s="649"/>
      <c r="L923" s="650"/>
      <c r="M923" s="651"/>
      <c r="N923" s="651"/>
      <c r="O923" s="651"/>
      <c r="P923" s="651"/>
      <c r="Q923" s="651"/>
      <c r="R923" s="651"/>
      <c r="S923" s="311"/>
      <c r="T923" s="311"/>
      <c r="U923" s="311"/>
      <c r="V923" s="311"/>
      <c r="W923" s="311"/>
      <c r="X923" s="311"/>
      <c r="Y923" s="311"/>
      <c r="Z923" s="311"/>
      <c r="AA923" s="311"/>
      <c r="AB923" s="311"/>
      <c r="AC923" s="311"/>
      <c r="AD923" s="311"/>
      <c r="AE923" s="311"/>
      <c r="AF923" s="311"/>
      <c r="AG923" s="311"/>
      <c r="AH923" s="311"/>
      <c r="AI923" s="311"/>
      <c r="AJ923" s="311"/>
      <c r="AK923" s="311"/>
      <c r="AL923" s="311"/>
    </row>
    <row r="924">
      <c r="A924" s="311"/>
      <c r="B924" s="311"/>
      <c r="C924" s="311"/>
      <c r="D924" s="311"/>
      <c r="E924" s="311"/>
      <c r="F924" s="311"/>
      <c r="G924" s="311"/>
      <c r="H924" s="311"/>
      <c r="I924" s="648"/>
      <c r="J924" s="648"/>
      <c r="K924" s="649"/>
      <c r="L924" s="650"/>
      <c r="M924" s="651"/>
      <c r="N924" s="651"/>
      <c r="O924" s="651"/>
      <c r="P924" s="651"/>
      <c r="Q924" s="651"/>
      <c r="R924" s="651"/>
      <c r="S924" s="311"/>
      <c r="T924" s="311"/>
      <c r="U924" s="311"/>
      <c r="V924" s="311"/>
      <c r="W924" s="311"/>
      <c r="X924" s="311"/>
      <c r="Y924" s="311"/>
      <c r="Z924" s="311"/>
      <c r="AA924" s="311"/>
      <c r="AB924" s="311"/>
      <c r="AC924" s="311"/>
      <c r="AD924" s="311"/>
      <c r="AE924" s="311"/>
      <c r="AF924" s="311"/>
      <c r="AG924" s="311"/>
      <c r="AH924" s="311"/>
      <c r="AI924" s="311"/>
      <c r="AJ924" s="311"/>
      <c r="AK924" s="311"/>
      <c r="AL924" s="311"/>
    </row>
    <row r="925">
      <c r="A925" s="311"/>
      <c r="B925" s="311"/>
      <c r="C925" s="311"/>
      <c r="D925" s="311"/>
      <c r="E925" s="311"/>
      <c r="F925" s="311"/>
      <c r="G925" s="311"/>
      <c r="H925" s="311"/>
      <c r="I925" s="648"/>
      <c r="J925" s="648"/>
      <c r="K925" s="649"/>
      <c r="L925" s="650"/>
      <c r="M925" s="651"/>
      <c r="N925" s="651"/>
      <c r="O925" s="651"/>
      <c r="P925" s="651"/>
      <c r="Q925" s="651"/>
      <c r="R925" s="651"/>
      <c r="S925" s="311"/>
      <c r="T925" s="311"/>
      <c r="U925" s="311"/>
      <c r="V925" s="311"/>
      <c r="W925" s="311"/>
      <c r="X925" s="311"/>
      <c r="Y925" s="311"/>
      <c r="Z925" s="311"/>
      <c r="AA925" s="311"/>
      <c r="AB925" s="311"/>
      <c r="AC925" s="311"/>
      <c r="AD925" s="311"/>
      <c r="AE925" s="311"/>
      <c r="AF925" s="311"/>
      <c r="AG925" s="311"/>
      <c r="AH925" s="311"/>
      <c r="AI925" s="311"/>
      <c r="AJ925" s="311"/>
      <c r="AK925" s="311"/>
      <c r="AL925" s="311"/>
    </row>
    <row r="926">
      <c r="A926" s="311"/>
      <c r="B926" s="311"/>
      <c r="C926" s="311"/>
      <c r="D926" s="311"/>
      <c r="E926" s="311"/>
      <c r="F926" s="311"/>
      <c r="G926" s="311"/>
      <c r="H926" s="311"/>
      <c r="I926" s="648"/>
      <c r="J926" s="648"/>
      <c r="K926" s="649"/>
      <c r="L926" s="650"/>
      <c r="M926" s="651"/>
      <c r="N926" s="651"/>
      <c r="O926" s="651"/>
      <c r="P926" s="651"/>
      <c r="Q926" s="651"/>
      <c r="R926" s="651"/>
      <c r="S926" s="311"/>
      <c r="T926" s="311"/>
      <c r="U926" s="311"/>
      <c r="V926" s="311"/>
      <c r="W926" s="311"/>
      <c r="X926" s="311"/>
      <c r="Y926" s="311"/>
      <c r="Z926" s="311"/>
      <c r="AA926" s="311"/>
      <c r="AB926" s="311"/>
      <c r="AC926" s="311"/>
      <c r="AD926" s="311"/>
      <c r="AE926" s="311"/>
      <c r="AF926" s="311"/>
      <c r="AG926" s="311"/>
      <c r="AH926" s="311"/>
      <c r="AI926" s="311"/>
      <c r="AJ926" s="311"/>
      <c r="AK926" s="311"/>
      <c r="AL926" s="311"/>
    </row>
    <row r="927">
      <c r="A927" s="311"/>
      <c r="B927" s="311"/>
      <c r="C927" s="311"/>
      <c r="D927" s="311"/>
      <c r="E927" s="311"/>
      <c r="F927" s="311"/>
      <c r="G927" s="311"/>
      <c r="H927" s="311"/>
      <c r="I927" s="648"/>
      <c r="J927" s="648"/>
      <c r="K927" s="649"/>
      <c r="L927" s="650"/>
      <c r="M927" s="651"/>
      <c r="N927" s="651"/>
      <c r="O927" s="651"/>
      <c r="P927" s="651"/>
      <c r="Q927" s="651"/>
      <c r="R927" s="651"/>
      <c r="S927" s="311"/>
      <c r="T927" s="311"/>
      <c r="U927" s="311"/>
      <c r="V927" s="311"/>
      <c r="W927" s="311"/>
      <c r="X927" s="311"/>
      <c r="Y927" s="311"/>
      <c r="Z927" s="311"/>
      <c r="AA927" s="311"/>
      <c r="AB927" s="311"/>
      <c r="AC927" s="311"/>
      <c r="AD927" s="311"/>
      <c r="AE927" s="311"/>
      <c r="AF927" s="311"/>
      <c r="AG927" s="311"/>
      <c r="AH927" s="311"/>
      <c r="AI927" s="311"/>
      <c r="AJ927" s="311"/>
      <c r="AK927" s="311"/>
      <c r="AL927" s="311"/>
    </row>
    <row r="928">
      <c r="A928" s="311"/>
      <c r="B928" s="311"/>
      <c r="C928" s="311"/>
      <c r="D928" s="311"/>
      <c r="E928" s="311"/>
      <c r="F928" s="311"/>
      <c r="G928" s="311"/>
      <c r="H928" s="311"/>
      <c r="I928" s="648"/>
      <c r="J928" s="648"/>
      <c r="K928" s="649"/>
      <c r="L928" s="650"/>
      <c r="M928" s="651"/>
      <c r="N928" s="651"/>
      <c r="O928" s="651"/>
      <c r="P928" s="651"/>
      <c r="Q928" s="651"/>
      <c r="R928" s="651"/>
      <c r="S928" s="311"/>
      <c r="T928" s="311"/>
      <c r="U928" s="311"/>
      <c r="V928" s="311"/>
      <c r="W928" s="311"/>
      <c r="X928" s="311"/>
      <c r="Y928" s="311"/>
      <c r="Z928" s="311"/>
      <c r="AA928" s="311"/>
      <c r="AB928" s="311"/>
      <c r="AC928" s="311"/>
      <c r="AD928" s="311"/>
      <c r="AE928" s="311"/>
      <c r="AF928" s="311"/>
      <c r="AG928" s="311"/>
      <c r="AH928" s="311"/>
      <c r="AI928" s="311"/>
      <c r="AJ928" s="311"/>
      <c r="AK928" s="311"/>
      <c r="AL928" s="311"/>
    </row>
    <row r="929">
      <c r="A929" s="311"/>
      <c r="B929" s="311"/>
      <c r="C929" s="311"/>
      <c r="D929" s="311"/>
      <c r="E929" s="311"/>
      <c r="F929" s="311"/>
      <c r="G929" s="311"/>
      <c r="H929" s="311"/>
      <c r="I929" s="648"/>
      <c r="J929" s="648"/>
      <c r="K929" s="649"/>
      <c r="L929" s="650"/>
      <c r="M929" s="651"/>
      <c r="N929" s="651"/>
      <c r="O929" s="651"/>
      <c r="P929" s="651"/>
      <c r="Q929" s="651"/>
      <c r="R929" s="651"/>
      <c r="S929" s="311"/>
      <c r="T929" s="311"/>
      <c r="U929" s="311"/>
      <c r="V929" s="311"/>
      <c r="W929" s="311"/>
      <c r="X929" s="311"/>
      <c r="Y929" s="311"/>
      <c r="Z929" s="311"/>
      <c r="AA929" s="311"/>
      <c r="AB929" s="311"/>
      <c r="AC929" s="311"/>
      <c r="AD929" s="311"/>
      <c r="AE929" s="311"/>
      <c r="AF929" s="311"/>
      <c r="AG929" s="311"/>
      <c r="AH929" s="311"/>
      <c r="AI929" s="311"/>
      <c r="AJ929" s="311"/>
      <c r="AK929" s="311"/>
      <c r="AL929" s="311"/>
    </row>
    <row r="930">
      <c r="A930" s="311"/>
      <c r="B930" s="311"/>
      <c r="C930" s="311"/>
      <c r="D930" s="311"/>
      <c r="E930" s="311"/>
      <c r="F930" s="311"/>
      <c r="G930" s="311"/>
      <c r="H930" s="311"/>
      <c r="I930" s="648"/>
      <c r="J930" s="648"/>
      <c r="K930" s="649"/>
      <c r="L930" s="650"/>
      <c r="M930" s="651"/>
      <c r="N930" s="651"/>
      <c r="O930" s="651"/>
      <c r="P930" s="651"/>
      <c r="Q930" s="651"/>
      <c r="R930" s="651"/>
      <c r="S930" s="311"/>
      <c r="T930" s="311"/>
      <c r="U930" s="311"/>
      <c r="V930" s="311"/>
      <c r="W930" s="311"/>
      <c r="X930" s="311"/>
      <c r="Y930" s="311"/>
      <c r="Z930" s="311"/>
      <c r="AA930" s="311"/>
      <c r="AB930" s="311"/>
      <c r="AC930" s="311"/>
      <c r="AD930" s="311"/>
      <c r="AE930" s="311"/>
      <c r="AF930" s="311"/>
      <c r="AG930" s="311"/>
      <c r="AH930" s="311"/>
      <c r="AI930" s="311"/>
      <c r="AJ930" s="311"/>
      <c r="AK930" s="311"/>
      <c r="AL930" s="311"/>
    </row>
    <row r="931">
      <c r="A931" s="311"/>
      <c r="B931" s="311"/>
      <c r="C931" s="311"/>
      <c r="D931" s="311"/>
      <c r="E931" s="311"/>
      <c r="F931" s="311"/>
      <c r="G931" s="311"/>
      <c r="H931" s="311"/>
      <c r="I931" s="648"/>
      <c r="J931" s="648"/>
      <c r="K931" s="649"/>
      <c r="L931" s="650"/>
      <c r="M931" s="651"/>
      <c r="N931" s="651"/>
      <c r="O931" s="651"/>
      <c r="P931" s="651"/>
      <c r="Q931" s="651"/>
      <c r="R931" s="651"/>
      <c r="S931" s="311"/>
      <c r="T931" s="311"/>
      <c r="U931" s="311"/>
      <c r="V931" s="311"/>
      <c r="W931" s="311"/>
      <c r="X931" s="311"/>
      <c r="Y931" s="311"/>
      <c r="Z931" s="311"/>
      <c r="AA931" s="311"/>
      <c r="AB931" s="311"/>
      <c r="AC931" s="311"/>
      <c r="AD931" s="311"/>
      <c r="AE931" s="311"/>
      <c r="AF931" s="311"/>
      <c r="AG931" s="311"/>
      <c r="AH931" s="311"/>
      <c r="AI931" s="311"/>
      <c r="AJ931" s="311"/>
      <c r="AK931" s="311"/>
      <c r="AL931" s="311"/>
    </row>
    <row r="932">
      <c r="A932" s="311"/>
      <c r="B932" s="311"/>
      <c r="C932" s="311"/>
      <c r="D932" s="311"/>
      <c r="E932" s="311"/>
      <c r="F932" s="311"/>
      <c r="G932" s="311"/>
      <c r="H932" s="311"/>
      <c r="I932" s="648"/>
      <c r="J932" s="648"/>
      <c r="K932" s="649"/>
      <c r="L932" s="650"/>
      <c r="M932" s="651"/>
      <c r="N932" s="651"/>
      <c r="O932" s="651"/>
      <c r="P932" s="651"/>
      <c r="Q932" s="651"/>
      <c r="R932" s="651"/>
      <c r="S932" s="311"/>
      <c r="T932" s="311"/>
      <c r="U932" s="311"/>
      <c r="V932" s="311"/>
      <c r="W932" s="311"/>
      <c r="X932" s="311"/>
      <c r="Y932" s="311"/>
      <c r="Z932" s="311"/>
      <c r="AA932" s="311"/>
      <c r="AB932" s="311"/>
      <c r="AC932" s="311"/>
      <c r="AD932" s="311"/>
      <c r="AE932" s="311"/>
      <c r="AF932" s="311"/>
      <c r="AG932" s="311"/>
      <c r="AH932" s="311"/>
      <c r="AI932" s="311"/>
      <c r="AJ932" s="311"/>
      <c r="AK932" s="311"/>
      <c r="AL932" s="311"/>
    </row>
    <row r="933">
      <c r="A933" s="311"/>
      <c r="B933" s="311"/>
      <c r="C933" s="311"/>
      <c r="D933" s="311"/>
      <c r="E933" s="311"/>
      <c r="F933" s="311"/>
      <c r="G933" s="311"/>
      <c r="H933" s="311"/>
      <c r="I933" s="648"/>
      <c r="J933" s="648"/>
      <c r="K933" s="649"/>
      <c r="L933" s="650"/>
      <c r="M933" s="651"/>
      <c r="N933" s="651"/>
      <c r="O933" s="651"/>
      <c r="P933" s="651"/>
      <c r="Q933" s="651"/>
      <c r="R933" s="651"/>
      <c r="S933" s="311"/>
      <c r="T933" s="311"/>
      <c r="U933" s="311"/>
      <c r="V933" s="311"/>
      <c r="W933" s="311"/>
      <c r="X933" s="311"/>
      <c r="Y933" s="311"/>
      <c r="Z933" s="311"/>
      <c r="AA933" s="311"/>
      <c r="AB933" s="311"/>
      <c r="AC933" s="311"/>
      <c r="AD933" s="311"/>
      <c r="AE933" s="311"/>
      <c r="AF933" s="311"/>
      <c r="AG933" s="311"/>
      <c r="AH933" s="311"/>
      <c r="AI933" s="311"/>
      <c r="AJ933" s="311"/>
      <c r="AK933" s="311"/>
      <c r="AL933" s="311"/>
    </row>
    <row r="934">
      <c r="A934" s="311"/>
      <c r="B934" s="311"/>
      <c r="C934" s="311"/>
      <c r="D934" s="311"/>
      <c r="E934" s="311"/>
      <c r="F934" s="311"/>
      <c r="G934" s="311"/>
      <c r="H934" s="311"/>
      <c r="I934" s="648"/>
      <c r="J934" s="648"/>
      <c r="K934" s="649"/>
      <c r="L934" s="650"/>
      <c r="M934" s="651"/>
      <c r="N934" s="651"/>
      <c r="O934" s="651"/>
      <c r="P934" s="651"/>
      <c r="Q934" s="651"/>
      <c r="R934" s="651"/>
      <c r="S934" s="311"/>
      <c r="T934" s="311"/>
      <c r="U934" s="311"/>
      <c r="V934" s="311"/>
      <c r="W934" s="311"/>
      <c r="X934" s="311"/>
      <c r="Y934" s="311"/>
      <c r="Z934" s="311"/>
      <c r="AA934" s="311"/>
      <c r="AB934" s="311"/>
      <c r="AC934" s="311"/>
      <c r="AD934" s="311"/>
      <c r="AE934" s="311"/>
      <c r="AF934" s="311"/>
      <c r="AG934" s="311"/>
      <c r="AH934" s="311"/>
      <c r="AI934" s="311"/>
      <c r="AJ934" s="311"/>
      <c r="AK934" s="311"/>
      <c r="AL934" s="311"/>
    </row>
    <row r="935">
      <c r="A935" s="311"/>
      <c r="B935" s="311"/>
      <c r="C935" s="311"/>
      <c r="D935" s="311"/>
      <c r="E935" s="311"/>
      <c r="F935" s="311"/>
      <c r="G935" s="311"/>
      <c r="H935" s="311"/>
      <c r="I935" s="648"/>
      <c r="J935" s="648"/>
      <c r="K935" s="649"/>
      <c r="L935" s="650"/>
      <c r="M935" s="651"/>
      <c r="N935" s="651"/>
      <c r="O935" s="651"/>
      <c r="P935" s="651"/>
      <c r="Q935" s="651"/>
      <c r="R935" s="651"/>
      <c r="S935" s="311"/>
      <c r="T935" s="311"/>
      <c r="U935" s="311"/>
      <c r="V935" s="311"/>
      <c r="W935" s="311"/>
      <c r="X935" s="311"/>
      <c r="Y935" s="311"/>
      <c r="Z935" s="311"/>
      <c r="AA935" s="311"/>
      <c r="AB935" s="311"/>
      <c r="AC935" s="311"/>
      <c r="AD935" s="311"/>
      <c r="AE935" s="311"/>
      <c r="AF935" s="311"/>
      <c r="AG935" s="311"/>
      <c r="AH935" s="311"/>
      <c r="AI935" s="311"/>
      <c r="AJ935" s="311"/>
      <c r="AK935" s="311"/>
      <c r="AL935" s="311"/>
    </row>
    <row r="936">
      <c r="A936" s="311"/>
      <c r="B936" s="311"/>
      <c r="C936" s="311"/>
      <c r="D936" s="311"/>
      <c r="E936" s="311"/>
      <c r="F936" s="311"/>
      <c r="G936" s="311"/>
      <c r="H936" s="311"/>
      <c r="I936" s="648"/>
      <c r="J936" s="648"/>
      <c r="K936" s="649"/>
      <c r="L936" s="650"/>
      <c r="M936" s="651"/>
      <c r="N936" s="651"/>
      <c r="O936" s="651"/>
      <c r="P936" s="651"/>
      <c r="Q936" s="651"/>
      <c r="R936" s="651"/>
      <c r="S936" s="311"/>
      <c r="T936" s="311"/>
      <c r="U936" s="311"/>
      <c r="V936" s="311"/>
      <c r="W936" s="311"/>
      <c r="X936" s="311"/>
      <c r="Y936" s="311"/>
      <c r="Z936" s="311"/>
      <c r="AA936" s="311"/>
      <c r="AB936" s="311"/>
      <c r="AC936" s="311"/>
      <c r="AD936" s="311"/>
      <c r="AE936" s="311"/>
      <c r="AF936" s="311"/>
      <c r="AG936" s="311"/>
      <c r="AH936" s="311"/>
      <c r="AI936" s="311"/>
      <c r="AJ936" s="311"/>
      <c r="AK936" s="311"/>
      <c r="AL936" s="311"/>
    </row>
    <row r="937">
      <c r="A937" s="311"/>
      <c r="B937" s="311"/>
      <c r="C937" s="311"/>
      <c r="D937" s="311"/>
      <c r="E937" s="311"/>
      <c r="F937" s="311"/>
      <c r="G937" s="311"/>
      <c r="H937" s="311"/>
      <c r="I937" s="648"/>
      <c r="J937" s="648"/>
      <c r="K937" s="649"/>
      <c r="L937" s="650"/>
      <c r="M937" s="651"/>
      <c r="N937" s="651"/>
      <c r="O937" s="651"/>
      <c r="P937" s="651"/>
      <c r="Q937" s="651"/>
      <c r="R937" s="651"/>
      <c r="S937" s="311"/>
      <c r="T937" s="311"/>
      <c r="U937" s="311"/>
      <c r="V937" s="311"/>
      <c r="W937" s="311"/>
      <c r="X937" s="311"/>
      <c r="Y937" s="311"/>
      <c r="Z937" s="311"/>
      <c r="AA937" s="311"/>
      <c r="AB937" s="311"/>
      <c r="AC937" s="311"/>
      <c r="AD937" s="311"/>
      <c r="AE937" s="311"/>
      <c r="AF937" s="311"/>
      <c r="AG937" s="311"/>
      <c r="AH937" s="311"/>
      <c r="AI937" s="311"/>
      <c r="AJ937" s="311"/>
      <c r="AK937" s="311"/>
      <c r="AL937" s="311"/>
    </row>
    <row r="938">
      <c r="A938" s="311"/>
      <c r="B938" s="311"/>
      <c r="C938" s="311"/>
      <c r="D938" s="311"/>
      <c r="E938" s="311"/>
      <c r="F938" s="311"/>
      <c r="G938" s="311"/>
      <c r="H938" s="311"/>
      <c r="I938" s="648"/>
      <c r="J938" s="648"/>
      <c r="K938" s="649"/>
      <c r="L938" s="650"/>
      <c r="M938" s="651"/>
      <c r="N938" s="651"/>
      <c r="O938" s="651"/>
      <c r="P938" s="651"/>
      <c r="Q938" s="651"/>
      <c r="R938" s="651"/>
      <c r="S938" s="311"/>
      <c r="T938" s="311"/>
      <c r="U938" s="311"/>
      <c r="V938" s="311"/>
      <c r="W938" s="311"/>
      <c r="X938" s="311"/>
      <c r="Y938" s="311"/>
      <c r="Z938" s="311"/>
      <c r="AA938" s="311"/>
      <c r="AB938" s="311"/>
      <c r="AC938" s="311"/>
      <c r="AD938" s="311"/>
      <c r="AE938" s="311"/>
      <c r="AF938" s="311"/>
      <c r="AG938" s="311"/>
      <c r="AH938" s="311"/>
      <c r="AI938" s="311"/>
      <c r="AJ938" s="311"/>
      <c r="AK938" s="311"/>
      <c r="AL938" s="311"/>
    </row>
    <row r="939">
      <c r="A939" s="311"/>
      <c r="B939" s="311"/>
      <c r="C939" s="311"/>
      <c r="D939" s="311"/>
      <c r="E939" s="311"/>
      <c r="F939" s="311"/>
      <c r="G939" s="311"/>
      <c r="H939" s="311"/>
      <c r="I939" s="648"/>
      <c r="J939" s="648"/>
      <c r="K939" s="649"/>
      <c r="L939" s="650"/>
      <c r="M939" s="651"/>
      <c r="N939" s="651"/>
      <c r="O939" s="651"/>
      <c r="P939" s="651"/>
      <c r="Q939" s="651"/>
      <c r="R939" s="651"/>
      <c r="S939" s="311"/>
      <c r="T939" s="311"/>
      <c r="U939" s="311"/>
      <c r="V939" s="311"/>
      <c r="W939" s="311"/>
      <c r="X939" s="311"/>
      <c r="Y939" s="311"/>
      <c r="Z939" s="311"/>
      <c r="AA939" s="311"/>
      <c r="AB939" s="311"/>
      <c r="AC939" s="311"/>
      <c r="AD939" s="311"/>
      <c r="AE939" s="311"/>
      <c r="AF939" s="311"/>
      <c r="AG939" s="311"/>
      <c r="AH939" s="311"/>
      <c r="AI939" s="311"/>
      <c r="AJ939" s="311"/>
      <c r="AK939" s="311"/>
      <c r="AL939" s="311"/>
    </row>
    <row r="940">
      <c r="A940" s="311"/>
      <c r="B940" s="311"/>
      <c r="C940" s="311"/>
      <c r="D940" s="311"/>
      <c r="E940" s="311"/>
      <c r="F940" s="311"/>
      <c r="G940" s="311"/>
      <c r="H940" s="311"/>
      <c r="I940" s="648"/>
      <c r="J940" s="648"/>
      <c r="K940" s="649"/>
      <c r="L940" s="650"/>
      <c r="M940" s="651"/>
      <c r="N940" s="651"/>
      <c r="O940" s="651"/>
      <c r="P940" s="651"/>
      <c r="Q940" s="651"/>
      <c r="R940" s="651"/>
      <c r="S940" s="311"/>
      <c r="T940" s="311"/>
      <c r="U940" s="311"/>
      <c r="V940" s="311"/>
      <c r="W940" s="311"/>
      <c r="X940" s="311"/>
      <c r="Y940" s="311"/>
      <c r="Z940" s="311"/>
      <c r="AA940" s="311"/>
      <c r="AB940" s="311"/>
      <c r="AC940" s="311"/>
      <c r="AD940" s="311"/>
      <c r="AE940" s="311"/>
      <c r="AF940" s="311"/>
      <c r="AG940" s="311"/>
      <c r="AH940" s="311"/>
      <c r="AI940" s="311"/>
      <c r="AJ940" s="311"/>
      <c r="AK940" s="311"/>
      <c r="AL940" s="311"/>
    </row>
    <row r="941">
      <c r="A941" s="311"/>
      <c r="B941" s="311"/>
      <c r="C941" s="311"/>
      <c r="D941" s="311"/>
      <c r="E941" s="311"/>
      <c r="F941" s="311"/>
      <c r="G941" s="311"/>
      <c r="H941" s="311"/>
      <c r="I941" s="648"/>
      <c r="J941" s="648"/>
      <c r="K941" s="649"/>
      <c r="L941" s="650"/>
      <c r="M941" s="651"/>
      <c r="N941" s="651"/>
      <c r="O941" s="651"/>
      <c r="P941" s="651"/>
      <c r="Q941" s="651"/>
      <c r="R941" s="651"/>
      <c r="S941" s="311"/>
      <c r="T941" s="311"/>
      <c r="U941" s="311"/>
      <c r="V941" s="311"/>
      <c r="W941" s="311"/>
      <c r="X941" s="311"/>
      <c r="Y941" s="311"/>
      <c r="Z941" s="311"/>
      <c r="AA941" s="311"/>
      <c r="AB941" s="311"/>
      <c r="AC941" s="311"/>
      <c r="AD941" s="311"/>
      <c r="AE941" s="311"/>
      <c r="AF941" s="311"/>
      <c r="AG941" s="311"/>
      <c r="AH941" s="311"/>
      <c r="AI941" s="311"/>
      <c r="AJ941" s="311"/>
      <c r="AK941" s="311"/>
      <c r="AL941" s="311"/>
    </row>
    <row r="942">
      <c r="A942" s="311"/>
      <c r="B942" s="311"/>
      <c r="C942" s="311"/>
      <c r="D942" s="311"/>
      <c r="E942" s="311"/>
      <c r="F942" s="311"/>
      <c r="G942" s="311"/>
      <c r="H942" s="311"/>
      <c r="I942" s="648"/>
      <c r="J942" s="648"/>
      <c r="K942" s="649"/>
      <c r="L942" s="650"/>
      <c r="M942" s="651"/>
      <c r="N942" s="651"/>
      <c r="O942" s="651"/>
      <c r="P942" s="651"/>
      <c r="Q942" s="651"/>
      <c r="R942" s="651"/>
      <c r="S942" s="311"/>
      <c r="T942" s="311"/>
      <c r="U942" s="311"/>
      <c r="V942" s="311"/>
      <c r="W942" s="311"/>
      <c r="X942" s="311"/>
      <c r="Y942" s="311"/>
      <c r="Z942" s="311"/>
      <c r="AA942" s="311"/>
      <c r="AB942" s="311"/>
      <c r="AC942" s="311"/>
      <c r="AD942" s="311"/>
      <c r="AE942" s="311"/>
      <c r="AF942" s="311"/>
      <c r="AG942" s="311"/>
      <c r="AH942" s="311"/>
      <c r="AI942" s="311"/>
      <c r="AJ942" s="311"/>
      <c r="AK942" s="311"/>
      <c r="AL942" s="311"/>
    </row>
    <row r="943">
      <c r="A943" s="311"/>
      <c r="B943" s="311"/>
      <c r="C943" s="311"/>
      <c r="D943" s="311"/>
      <c r="E943" s="311"/>
      <c r="F943" s="311"/>
      <c r="G943" s="311"/>
      <c r="H943" s="311"/>
      <c r="I943" s="648"/>
      <c r="J943" s="648"/>
      <c r="K943" s="649"/>
      <c r="L943" s="650"/>
      <c r="M943" s="651"/>
      <c r="N943" s="651"/>
      <c r="O943" s="651"/>
      <c r="P943" s="651"/>
      <c r="Q943" s="651"/>
      <c r="R943" s="651"/>
      <c r="S943" s="311"/>
      <c r="T943" s="311"/>
      <c r="U943" s="311"/>
      <c r="V943" s="311"/>
      <c r="W943" s="311"/>
      <c r="X943" s="311"/>
      <c r="Y943" s="311"/>
      <c r="Z943" s="311"/>
      <c r="AA943" s="311"/>
      <c r="AB943" s="311"/>
      <c r="AC943" s="311"/>
      <c r="AD943" s="311"/>
      <c r="AE943" s="311"/>
      <c r="AF943" s="311"/>
      <c r="AG943" s="311"/>
      <c r="AH943" s="311"/>
      <c r="AI943" s="311"/>
      <c r="AJ943" s="311"/>
      <c r="AK943" s="311"/>
      <c r="AL943" s="311"/>
    </row>
    <row r="944">
      <c r="A944" s="311"/>
      <c r="B944" s="311"/>
      <c r="C944" s="311"/>
      <c r="D944" s="311"/>
      <c r="E944" s="311"/>
      <c r="F944" s="311"/>
      <c r="G944" s="311"/>
      <c r="H944" s="311"/>
      <c r="I944" s="648"/>
      <c r="J944" s="648"/>
      <c r="K944" s="649"/>
      <c r="L944" s="650"/>
      <c r="M944" s="651"/>
      <c r="N944" s="651"/>
      <c r="O944" s="651"/>
      <c r="P944" s="651"/>
      <c r="Q944" s="651"/>
      <c r="R944" s="651"/>
      <c r="S944" s="311"/>
      <c r="T944" s="311"/>
      <c r="U944" s="311"/>
      <c r="V944" s="311"/>
      <c r="W944" s="311"/>
      <c r="X944" s="311"/>
      <c r="Y944" s="311"/>
      <c r="Z944" s="311"/>
      <c r="AA944" s="311"/>
      <c r="AB944" s="311"/>
      <c r="AC944" s="311"/>
      <c r="AD944" s="311"/>
      <c r="AE944" s="311"/>
      <c r="AF944" s="311"/>
      <c r="AG944" s="311"/>
      <c r="AH944" s="311"/>
      <c r="AI944" s="311"/>
      <c r="AJ944" s="311"/>
      <c r="AK944" s="311"/>
      <c r="AL944" s="311"/>
    </row>
    <row r="945">
      <c r="A945" s="311"/>
      <c r="B945" s="311"/>
      <c r="C945" s="311"/>
      <c r="D945" s="311"/>
      <c r="E945" s="311"/>
      <c r="F945" s="311"/>
      <c r="G945" s="311"/>
      <c r="H945" s="311"/>
      <c r="I945" s="648"/>
      <c r="J945" s="648"/>
      <c r="K945" s="649"/>
      <c r="L945" s="650"/>
      <c r="M945" s="651"/>
      <c r="N945" s="651"/>
      <c r="O945" s="651"/>
      <c r="P945" s="651"/>
      <c r="Q945" s="651"/>
      <c r="R945" s="651"/>
      <c r="S945" s="311"/>
      <c r="T945" s="311"/>
      <c r="U945" s="311"/>
      <c r="V945" s="311"/>
      <c r="W945" s="311"/>
      <c r="X945" s="311"/>
      <c r="Y945" s="311"/>
      <c r="Z945" s="311"/>
      <c r="AA945" s="311"/>
      <c r="AB945" s="311"/>
      <c r="AC945" s="311"/>
      <c r="AD945" s="311"/>
      <c r="AE945" s="311"/>
      <c r="AF945" s="311"/>
      <c r="AG945" s="311"/>
      <c r="AH945" s="311"/>
      <c r="AI945" s="311"/>
      <c r="AJ945" s="311"/>
      <c r="AK945" s="311"/>
      <c r="AL945" s="311"/>
    </row>
    <row r="946">
      <c r="A946" s="311"/>
      <c r="B946" s="311"/>
      <c r="C946" s="311"/>
      <c r="D946" s="311"/>
      <c r="E946" s="311"/>
      <c r="F946" s="311"/>
      <c r="G946" s="311"/>
      <c r="H946" s="311"/>
      <c r="I946" s="648"/>
      <c r="J946" s="648"/>
      <c r="K946" s="649"/>
      <c r="L946" s="650"/>
      <c r="M946" s="651"/>
      <c r="N946" s="651"/>
      <c r="O946" s="651"/>
      <c r="P946" s="651"/>
      <c r="Q946" s="651"/>
      <c r="R946" s="651"/>
      <c r="S946" s="311"/>
      <c r="T946" s="311"/>
      <c r="U946" s="311"/>
      <c r="V946" s="311"/>
      <c r="W946" s="311"/>
      <c r="X946" s="311"/>
      <c r="Y946" s="311"/>
      <c r="Z946" s="311"/>
      <c r="AA946" s="311"/>
      <c r="AB946" s="311"/>
      <c r="AC946" s="311"/>
      <c r="AD946" s="311"/>
      <c r="AE946" s="311"/>
      <c r="AF946" s="311"/>
      <c r="AG946" s="311"/>
      <c r="AH946" s="311"/>
      <c r="AI946" s="311"/>
      <c r="AJ946" s="311"/>
      <c r="AK946" s="311"/>
      <c r="AL946" s="311"/>
    </row>
    <row r="947">
      <c r="A947" s="311"/>
      <c r="B947" s="311"/>
      <c r="C947" s="311"/>
      <c r="D947" s="311"/>
      <c r="E947" s="311"/>
      <c r="F947" s="311"/>
      <c r="G947" s="311"/>
      <c r="H947" s="311"/>
      <c r="I947" s="648"/>
      <c r="J947" s="648"/>
      <c r="K947" s="649"/>
      <c r="L947" s="650"/>
      <c r="M947" s="651"/>
      <c r="N947" s="651"/>
      <c r="O947" s="651"/>
      <c r="P947" s="651"/>
      <c r="Q947" s="651"/>
      <c r="R947" s="651"/>
      <c r="S947" s="311"/>
      <c r="T947" s="311"/>
      <c r="U947" s="311"/>
      <c r="V947" s="311"/>
      <c r="W947" s="311"/>
      <c r="X947" s="311"/>
      <c r="Y947" s="311"/>
      <c r="Z947" s="311"/>
      <c r="AA947" s="311"/>
      <c r="AB947" s="311"/>
      <c r="AC947" s="311"/>
      <c r="AD947" s="311"/>
      <c r="AE947" s="311"/>
      <c r="AF947" s="311"/>
      <c r="AG947" s="311"/>
      <c r="AH947" s="311"/>
      <c r="AI947" s="311"/>
      <c r="AJ947" s="311"/>
      <c r="AK947" s="311"/>
      <c r="AL947" s="311"/>
    </row>
    <row r="948">
      <c r="A948" s="311"/>
      <c r="B948" s="311"/>
      <c r="C948" s="311"/>
      <c r="D948" s="311"/>
      <c r="E948" s="311"/>
      <c r="F948" s="311"/>
      <c r="G948" s="311"/>
      <c r="H948" s="311"/>
      <c r="I948" s="648"/>
      <c r="J948" s="648"/>
      <c r="K948" s="649"/>
      <c r="L948" s="650"/>
      <c r="M948" s="651"/>
      <c r="N948" s="651"/>
      <c r="O948" s="651"/>
      <c r="P948" s="651"/>
      <c r="Q948" s="651"/>
      <c r="R948" s="651"/>
      <c r="S948" s="311"/>
      <c r="T948" s="311"/>
      <c r="U948" s="311"/>
      <c r="V948" s="311"/>
      <c r="W948" s="311"/>
      <c r="X948" s="311"/>
      <c r="Y948" s="311"/>
      <c r="Z948" s="311"/>
      <c r="AA948" s="311"/>
      <c r="AB948" s="311"/>
      <c r="AC948" s="311"/>
      <c r="AD948" s="311"/>
      <c r="AE948" s="311"/>
      <c r="AF948" s="311"/>
      <c r="AG948" s="311"/>
      <c r="AH948" s="311"/>
      <c r="AI948" s="311"/>
      <c r="AJ948" s="311"/>
      <c r="AK948" s="311"/>
      <c r="AL948" s="311"/>
    </row>
    <row r="949">
      <c r="A949" s="311"/>
      <c r="B949" s="311"/>
      <c r="C949" s="311"/>
      <c r="D949" s="311"/>
      <c r="E949" s="311"/>
      <c r="F949" s="311"/>
      <c r="G949" s="311"/>
      <c r="H949" s="311"/>
      <c r="I949" s="648"/>
      <c r="J949" s="648"/>
      <c r="K949" s="649"/>
      <c r="L949" s="650"/>
      <c r="M949" s="651"/>
      <c r="N949" s="651"/>
      <c r="O949" s="651"/>
      <c r="P949" s="651"/>
      <c r="Q949" s="651"/>
      <c r="R949" s="651"/>
      <c r="S949" s="311"/>
      <c r="T949" s="311"/>
      <c r="U949" s="311"/>
      <c r="V949" s="311"/>
      <c r="W949" s="311"/>
      <c r="X949" s="311"/>
      <c r="Y949" s="311"/>
      <c r="Z949" s="311"/>
      <c r="AA949" s="311"/>
      <c r="AB949" s="311"/>
      <c r="AC949" s="311"/>
      <c r="AD949" s="311"/>
      <c r="AE949" s="311"/>
      <c r="AF949" s="311"/>
      <c r="AG949" s="311"/>
      <c r="AH949" s="311"/>
      <c r="AI949" s="311"/>
      <c r="AJ949" s="311"/>
      <c r="AK949" s="311"/>
      <c r="AL949" s="311"/>
    </row>
    <row r="950">
      <c r="A950" s="311"/>
      <c r="B950" s="311"/>
      <c r="C950" s="311"/>
      <c r="D950" s="311"/>
      <c r="E950" s="311"/>
      <c r="F950" s="311"/>
      <c r="G950" s="311"/>
      <c r="H950" s="311"/>
      <c r="I950" s="648"/>
      <c r="J950" s="648"/>
      <c r="K950" s="649"/>
      <c r="L950" s="650"/>
      <c r="M950" s="651"/>
      <c r="N950" s="651"/>
      <c r="O950" s="651"/>
      <c r="P950" s="651"/>
      <c r="Q950" s="651"/>
      <c r="R950" s="651"/>
      <c r="S950" s="311"/>
      <c r="T950" s="311"/>
      <c r="U950" s="311"/>
      <c r="V950" s="311"/>
      <c r="W950" s="311"/>
      <c r="X950" s="311"/>
      <c r="Y950" s="311"/>
      <c r="Z950" s="311"/>
      <c r="AA950" s="311"/>
      <c r="AB950" s="311"/>
      <c r="AC950" s="311"/>
      <c r="AD950" s="311"/>
      <c r="AE950" s="311"/>
      <c r="AF950" s="311"/>
      <c r="AG950" s="311"/>
      <c r="AH950" s="311"/>
      <c r="AI950" s="311"/>
      <c r="AJ950" s="311"/>
      <c r="AK950" s="311"/>
      <c r="AL950" s="311"/>
    </row>
    <row r="951">
      <c r="A951" s="311"/>
      <c r="B951" s="311"/>
      <c r="C951" s="311"/>
      <c r="D951" s="311"/>
      <c r="E951" s="311"/>
      <c r="F951" s="311"/>
      <c r="G951" s="311"/>
      <c r="H951" s="311"/>
      <c r="I951" s="648"/>
      <c r="J951" s="648"/>
      <c r="K951" s="649"/>
      <c r="L951" s="650"/>
      <c r="M951" s="651"/>
      <c r="N951" s="651"/>
      <c r="O951" s="651"/>
      <c r="P951" s="651"/>
      <c r="Q951" s="651"/>
      <c r="R951" s="651"/>
      <c r="S951" s="311"/>
      <c r="T951" s="311"/>
      <c r="U951" s="311"/>
      <c r="V951" s="311"/>
      <c r="W951" s="311"/>
      <c r="X951" s="311"/>
      <c r="Y951" s="311"/>
      <c r="Z951" s="311"/>
      <c r="AA951" s="311"/>
      <c r="AB951" s="311"/>
      <c r="AC951" s="311"/>
      <c r="AD951" s="311"/>
      <c r="AE951" s="311"/>
      <c r="AF951" s="311"/>
      <c r="AG951" s="311"/>
      <c r="AH951" s="311"/>
      <c r="AI951" s="311"/>
      <c r="AJ951" s="311"/>
      <c r="AK951" s="311"/>
      <c r="AL951" s="311"/>
    </row>
    <row r="952">
      <c r="A952" s="311"/>
      <c r="B952" s="311"/>
      <c r="C952" s="311"/>
      <c r="D952" s="311"/>
      <c r="E952" s="311"/>
      <c r="F952" s="311"/>
      <c r="G952" s="311"/>
      <c r="H952" s="311"/>
      <c r="I952" s="648"/>
      <c r="J952" s="648"/>
      <c r="K952" s="649"/>
      <c r="L952" s="650"/>
      <c r="M952" s="651"/>
      <c r="N952" s="651"/>
      <c r="O952" s="651"/>
      <c r="P952" s="651"/>
      <c r="Q952" s="651"/>
      <c r="R952" s="651"/>
      <c r="S952" s="311"/>
      <c r="T952" s="311"/>
      <c r="U952" s="311"/>
      <c r="V952" s="311"/>
      <c r="W952" s="311"/>
      <c r="X952" s="311"/>
      <c r="Y952" s="311"/>
      <c r="Z952" s="311"/>
      <c r="AA952" s="311"/>
      <c r="AB952" s="311"/>
      <c r="AC952" s="311"/>
      <c r="AD952" s="311"/>
      <c r="AE952" s="311"/>
      <c r="AF952" s="311"/>
      <c r="AG952" s="311"/>
      <c r="AH952" s="311"/>
      <c r="AI952" s="311"/>
      <c r="AJ952" s="311"/>
      <c r="AK952" s="311"/>
      <c r="AL952" s="311"/>
    </row>
    <row r="953">
      <c r="A953" s="311"/>
      <c r="B953" s="311"/>
      <c r="C953" s="311"/>
      <c r="D953" s="311"/>
      <c r="E953" s="311"/>
      <c r="F953" s="311"/>
      <c r="G953" s="311"/>
      <c r="H953" s="311"/>
      <c r="I953" s="648"/>
      <c r="J953" s="648"/>
      <c r="K953" s="649"/>
      <c r="L953" s="650"/>
      <c r="M953" s="651"/>
      <c r="N953" s="651"/>
      <c r="O953" s="651"/>
      <c r="P953" s="651"/>
      <c r="Q953" s="651"/>
      <c r="R953" s="651"/>
      <c r="S953" s="311"/>
      <c r="T953" s="311"/>
      <c r="U953" s="311"/>
      <c r="V953" s="311"/>
      <c r="W953" s="311"/>
      <c r="X953" s="311"/>
      <c r="Y953" s="311"/>
      <c r="Z953" s="311"/>
      <c r="AA953" s="311"/>
      <c r="AB953" s="311"/>
      <c r="AC953" s="311"/>
      <c r="AD953" s="311"/>
      <c r="AE953" s="311"/>
      <c r="AF953" s="311"/>
      <c r="AG953" s="311"/>
      <c r="AH953" s="311"/>
      <c r="AI953" s="311"/>
      <c r="AJ953" s="311"/>
      <c r="AK953" s="311"/>
      <c r="AL953" s="311"/>
    </row>
    <row r="954">
      <c r="A954" s="311"/>
      <c r="B954" s="311"/>
      <c r="C954" s="311"/>
      <c r="D954" s="311"/>
      <c r="E954" s="311"/>
      <c r="F954" s="311"/>
      <c r="G954" s="311"/>
      <c r="H954" s="311"/>
      <c r="I954" s="648"/>
      <c r="J954" s="648"/>
      <c r="K954" s="649"/>
      <c r="L954" s="650"/>
      <c r="M954" s="651"/>
      <c r="N954" s="651"/>
      <c r="O954" s="651"/>
      <c r="P954" s="651"/>
      <c r="Q954" s="651"/>
      <c r="R954" s="651"/>
      <c r="S954" s="311"/>
      <c r="T954" s="311"/>
      <c r="U954" s="311"/>
      <c r="V954" s="311"/>
      <c r="W954" s="311"/>
      <c r="X954" s="311"/>
      <c r="Y954" s="311"/>
      <c r="Z954" s="311"/>
      <c r="AA954" s="311"/>
      <c r="AB954" s="311"/>
      <c r="AC954" s="311"/>
      <c r="AD954" s="311"/>
      <c r="AE954" s="311"/>
      <c r="AF954" s="311"/>
      <c r="AG954" s="311"/>
      <c r="AH954" s="311"/>
      <c r="AI954" s="311"/>
      <c r="AJ954" s="311"/>
      <c r="AK954" s="311"/>
      <c r="AL954" s="311"/>
    </row>
    <row r="955">
      <c r="A955" s="311"/>
      <c r="B955" s="311"/>
      <c r="C955" s="311"/>
      <c r="D955" s="311"/>
      <c r="E955" s="311"/>
      <c r="F955" s="311"/>
      <c r="G955" s="311"/>
      <c r="H955" s="311"/>
      <c r="I955" s="648"/>
      <c r="J955" s="648"/>
      <c r="K955" s="649"/>
      <c r="L955" s="650"/>
      <c r="M955" s="651"/>
      <c r="N955" s="651"/>
      <c r="O955" s="651"/>
      <c r="P955" s="651"/>
      <c r="Q955" s="651"/>
      <c r="R955" s="651"/>
      <c r="S955" s="311"/>
      <c r="T955" s="311"/>
      <c r="U955" s="311"/>
      <c r="V955" s="311"/>
      <c r="W955" s="311"/>
      <c r="X955" s="311"/>
      <c r="Y955" s="311"/>
      <c r="Z955" s="311"/>
      <c r="AA955" s="311"/>
      <c r="AB955" s="311"/>
      <c r="AC955" s="311"/>
      <c r="AD955" s="311"/>
      <c r="AE955" s="311"/>
      <c r="AF955" s="311"/>
      <c r="AG955" s="311"/>
      <c r="AH955" s="311"/>
      <c r="AI955" s="311"/>
      <c r="AJ955" s="311"/>
      <c r="AK955" s="311"/>
      <c r="AL955" s="311"/>
    </row>
    <row r="956">
      <c r="A956" s="311"/>
      <c r="B956" s="311"/>
      <c r="C956" s="311"/>
      <c r="D956" s="311"/>
      <c r="E956" s="311"/>
      <c r="F956" s="311"/>
      <c r="G956" s="311"/>
      <c r="H956" s="311"/>
      <c r="I956" s="648"/>
      <c r="J956" s="648"/>
      <c r="K956" s="649"/>
      <c r="L956" s="650"/>
      <c r="M956" s="651"/>
      <c r="N956" s="651"/>
      <c r="O956" s="651"/>
      <c r="P956" s="651"/>
      <c r="Q956" s="651"/>
      <c r="R956" s="651"/>
      <c r="S956" s="311"/>
      <c r="T956" s="311"/>
      <c r="U956" s="311"/>
      <c r="V956" s="311"/>
      <c r="W956" s="311"/>
      <c r="X956" s="311"/>
      <c r="Y956" s="311"/>
      <c r="Z956" s="311"/>
      <c r="AA956" s="311"/>
      <c r="AB956" s="311"/>
      <c r="AC956" s="311"/>
      <c r="AD956" s="311"/>
      <c r="AE956" s="311"/>
      <c r="AF956" s="311"/>
      <c r="AG956" s="311"/>
      <c r="AH956" s="311"/>
      <c r="AI956" s="311"/>
      <c r="AJ956" s="311"/>
      <c r="AK956" s="311"/>
      <c r="AL956" s="311"/>
    </row>
    <row r="957">
      <c r="A957" s="311"/>
      <c r="B957" s="311"/>
      <c r="C957" s="311"/>
      <c r="D957" s="311"/>
      <c r="E957" s="311"/>
      <c r="F957" s="311"/>
      <c r="G957" s="311"/>
      <c r="H957" s="311"/>
      <c r="I957" s="648"/>
      <c r="J957" s="648"/>
      <c r="K957" s="649"/>
      <c r="L957" s="650"/>
      <c r="M957" s="651"/>
      <c r="N957" s="651"/>
      <c r="O957" s="651"/>
      <c r="P957" s="651"/>
      <c r="Q957" s="651"/>
      <c r="R957" s="651"/>
      <c r="S957" s="311"/>
      <c r="T957" s="311"/>
      <c r="U957" s="311"/>
      <c r="V957" s="311"/>
      <c r="W957" s="311"/>
      <c r="X957" s="311"/>
      <c r="Y957" s="311"/>
      <c r="Z957" s="311"/>
      <c r="AA957" s="311"/>
      <c r="AB957" s="311"/>
      <c r="AC957" s="311"/>
      <c r="AD957" s="311"/>
      <c r="AE957" s="311"/>
      <c r="AF957" s="311"/>
      <c r="AG957" s="311"/>
      <c r="AH957" s="311"/>
      <c r="AI957" s="311"/>
      <c r="AJ957" s="311"/>
      <c r="AK957" s="311"/>
      <c r="AL957" s="311"/>
    </row>
    <row r="958">
      <c r="A958" s="311"/>
      <c r="B958" s="311"/>
      <c r="C958" s="311"/>
      <c r="D958" s="311"/>
      <c r="E958" s="311"/>
      <c r="F958" s="311"/>
      <c r="G958" s="311"/>
      <c r="H958" s="311"/>
      <c r="I958" s="648"/>
      <c r="J958" s="648"/>
      <c r="K958" s="649"/>
      <c r="L958" s="650"/>
      <c r="M958" s="651"/>
      <c r="N958" s="651"/>
      <c r="O958" s="651"/>
      <c r="P958" s="651"/>
      <c r="Q958" s="651"/>
      <c r="R958" s="651"/>
      <c r="S958" s="311"/>
      <c r="T958" s="311"/>
      <c r="U958" s="311"/>
      <c r="V958" s="311"/>
      <c r="W958" s="311"/>
      <c r="X958" s="311"/>
      <c r="Y958" s="311"/>
      <c r="Z958" s="311"/>
      <c r="AA958" s="311"/>
      <c r="AB958" s="311"/>
      <c r="AC958" s="311"/>
      <c r="AD958" s="311"/>
      <c r="AE958" s="311"/>
      <c r="AF958" s="311"/>
      <c r="AG958" s="311"/>
      <c r="AH958" s="311"/>
      <c r="AI958" s="311"/>
      <c r="AJ958" s="311"/>
      <c r="AK958" s="311"/>
      <c r="AL958" s="311"/>
    </row>
    <row r="959">
      <c r="A959" s="311"/>
      <c r="B959" s="311"/>
      <c r="C959" s="311"/>
      <c r="D959" s="311"/>
      <c r="E959" s="311"/>
      <c r="F959" s="311"/>
      <c r="G959" s="311"/>
      <c r="H959" s="311"/>
      <c r="I959" s="648"/>
      <c r="J959" s="648"/>
      <c r="K959" s="649"/>
      <c r="L959" s="650"/>
      <c r="M959" s="651"/>
      <c r="N959" s="651"/>
      <c r="O959" s="651"/>
      <c r="P959" s="651"/>
      <c r="Q959" s="651"/>
      <c r="R959" s="651"/>
      <c r="S959" s="311"/>
      <c r="T959" s="311"/>
      <c r="U959" s="311"/>
      <c r="V959" s="311"/>
      <c r="W959" s="311"/>
      <c r="X959" s="311"/>
      <c r="Y959" s="311"/>
      <c r="Z959" s="311"/>
      <c r="AA959" s="311"/>
      <c r="AB959" s="311"/>
      <c r="AC959" s="311"/>
      <c r="AD959" s="311"/>
      <c r="AE959" s="311"/>
      <c r="AF959" s="311"/>
      <c r="AG959" s="311"/>
      <c r="AH959" s="311"/>
      <c r="AI959" s="311"/>
      <c r="AJ959" s="311"/>
      <c r="AK959" s="311"/>
      <c r="AL959" s="311"/>
    </row>
    <row r="960">
      <c r="A960" s="311"/>
      <c r="B960" s="311"/>
      <c r="C960" s="311"/>
      <c r="D960" s="311"/>
      <c r="E960" s="311"/>
      <c r="F960" s="311"/>
      <c r="G960" s="311"/>
      <c r="H960" s="311"/>
      <c r="I960" s="648"/>
      <c r="J960" s="648"/>
      <c r="K960" s="649"/>
      <c r="L960" s="650"/>
      <c r="M960" s="651"/>
      <c r="N960" s="651"/>
      <c r="O960" s="651"/>
      <c r="P960" s="651"/>
      <c r="Q960" s="651"/>
      <c r="R960" s="651"/>
      <c r="S960" s="311"/>
      <c r="T960" s="311"/>
      <c r="U960" s="311"/>
      <c r="V960" s="311"/>
      <c r="W960" s="311"/>
      <c r="X960" s="311"/>
      <c r="Y960" s="311"/>
      <c r="Z960" s="311"/>
      <c r="AA960" s="311"/>
      <c r="AB960" s="311"/>
      <c r="AC960" s="311"/>
      <c r="AD960" s="311"/>
      <c r="AE960" s="311"/>
      <c r="AF960" s="311"/>
      <c r="AG960" s="311"/>
      <c r="AH960" s="311"/>
      <c r="AI960" s="311"/>
      <c r="AJ960" s="311"/>
      <c r="AK960" s="311"/>
      <c r="AL960" s="311"/>
    </row>
    <row r="961">
      <c r="A961" s="311"/>
      <c r="B961" s="311"/>
      <c r="C961" s="311"/>
      <c r="D961" s="311"/>
      <c r="E961" s="311"/>
      <c r="F961" s="311"/>
      <c r="G961" s="311"/>
      <c r="H961" s="311"/>
      <c r="I961" s="648"/>
      <c r="J961" s="648"/>
      <c r="K961" s="649"/>
      <c r="L961" s="650"/>
      <c r="M961" s="651"/>
      <c r="N961" s="651"/>
      <c r="O961" s="651"/>
      <c r="P961" s="651"/>
      <c r="Q961" s="651"/>
      <c r="R961" s="651"/>
      <c r="S961" s="311"/>
      <c r="T961" s="311"/>
      <c r="U961" s="311"/>
      <c r="V961" s="311"/>
      <c r="W961" s="311"/>
      <c r="X961" s="311"/>
      <c r="Y961" s="311"/>
      <c r="Z961" s="311"/>
      <c r="AA961" s="311"/>
      <c r="AB961" s="311"/>
      <c r="AC961" s="311"/>
      <c r="AD961" s="311"/>
      <c r="AE961" s="311"/>
      <c r="AF961" s="311"/>
      <c r="AG961" s="311"/>
      <c r="AH961" s="311"/>
      <c r="AI961" s="311"/>
      <c r="AJ961" s="311"/>
      <c r="AK961" s="311"/>
      <c r="AL961" s="311"/>
    </row>
    <row r="962">
      <c r="A962" s="311"/>
      <c r="B962" s="311"/>
      <c r="C962" s="311"/>
      <c r="D962" s="311"/>
      <c r="E962" s="311"/>
      <c r="F962" s="311"/>
      <c r="G962" s="311"/>
      <c r="H962" s="311"/>
      <c r="I962" s="648"/>
      <c r="J962" s="648"/>
      <c r="K962" s="649"/>
      <c r="L962" s="650"/>
      <c r="M962" s="651"/>
      <c r="N962" s="651"/>
      <c r="O962" s="651"/>
      <c r="P962" s="651"/>
      <c r="Q962" s="651"/>
      <c r="R962" s="651"/>
      <c r="S962" s="311"/>
      <c r="T962" s="311"/>
      <c r="U962" s="311"/>
      <c r="V962" s="311"/>
      <c r="W962" s="311"/>
      <c r="X962" s="311"/>
      <c r="Y962" s="311"/>
      <c r="Z962" s="311"/>
      <c r="AA962" s="311"/>
      <c r="AB962" s="311"/>
      <c r="AC962" s="311"/>
      <c r="AD962" s="311"/>
      <c r="AE962" s="311"/>
      <c r="AF962" s="311"/>
      <c r="AG962" s="311"/>
      <c r="AH962" s="311"/>
      <c r="AI962" s="311"/>
      <c r="AJ962" s="311"/>
      <c r="AK962" s="311"/>
      <c r="AL962" s="311"/>
    </row>
    <row r="963">
      <c r="A963" s="311"/>
      <c r="B963" s="311"/>
      <c r="C963" s="311"/>
      <c r="D963" s="311"/>
      <c r="E963" s="311"/>
      <c r="F963" s="311"/>
      <c r="G963" s="311"/>
      <c r="H963" s="311"/>
      <c r="I963" s="648"/>
      <c r="J963" s="648"/>
      <c r="K963" s="649"/>
      <c r="L963" s="650"/>
      <c r="M963" s="651"/>
      <c r="N963" s="651"/>
      <c r="O963" s="651"/>
      <c r="P963" s="651"/>
      <c r="Q963" s="651"/>
      <c r="R963" s="651"/>
      <c r="S963" s="311"/>
      <c r="T963" s="311"/>
      <c r="U963" s="311"/>
      <c r="V963" s="311"/>
      <c r="W963" s="311"/>
      <c r="X963" s="311"/>
      <c r="Y963" s="311"/>
      <c r="Z963" s="311"/>
      <c r="AA963" s="311"/>
      <c r="AB963" s="311"/>
      <c r="AC963" s="311"/>
      <c r="AD963" s="311"/>
      <c r="AE963" s="311"/>
      <c r="AF963" s="311"/>
      <c r="AG963" s="311"/>
      <c r="AH963" s="311"/>
      <c r="AI963" s="311"/>
      <c r="AJ963" s="311"/>
      <c r="AK963" s="311"/>
      <c r="AL963" s="311"/>
    </row>
    <row r="964">
      <c r="A964" s="311"/>
      <c r="B964" s="311"/>
      <c r="C964" s="311"/>
      <c r="D964" s="311"/>
      <c r="E964" s="311"/>
      <c r="F964" s="311"/>
      <c r="G964" s="311"/>
      <c r="H964" s="311"/>
      <c r="I964" s="648"/>
      <c r="J964" s="648"/>
      <c r="K964" s="649"/>
      <c r="L964" s="650"/>
      <c r="M964" s="651"/>
      <c r="N964" s="651"/>
      <c r="O964" s="651"/>
      <c r="P964" s="651"/>
      <c r="Q964" s="651"/>
      <c r="R964" s="651"/>
      <c r="S964" s="311"/>
      <c r="T964" s="311"/>
      <c r="U964" s="311"/>
      <c r="V964" s="311"/>
      <c r="W964" s="311"/>
      <c r="X964" s="311"/>
      <c r="Y964" s="311"/>
      <c r="Z964" s="311"/>
      <c r="AA964" s="311"/>
      <c r="AB964" s="311"/>
      <c r="AC964" s="311"/>
      <c r="AD964" s="311"/>
      <c r="AE964" s="311"/>
      <c r="AF964" s="311"/>
      <c r="AG964" s="311"/>
      <c r="AH964" s="311"/>
      <c r="AI964" s="311"/>
      <c r="AJ964" s="311"/>
      <c r="AK964" s="311"/>
      <c r="AL964" s="311"/>
    </row>
    <row r="965">
      <c r="A965" s="311"/>
      <c r="B965" s="311"/>
      <c r="C965" s="311"/>
      <c r="D965" s="311"/>
      <c r="E965" s="311"/>
      <c r="F965" s="311"/>
      <c r="G965" s="311"/>
      <c r="H965" s="311"/>
      <c r="I965" s="648"/>
      <c r="J965" s="648"/>
      <c r="K965" s="649"/>
      <c r="L965" s="650"/>
      <c r="M965" s="651"/>
      <c r="N965" s="651"/>
      <c r="O965" s="651"/>
      <c r="P965" s="651"/>
      <c r="Q965" s="651"/>
      <c r="R965" s="651"/>
      <c r="S965" s="311"/>
      <c r="T965" s="311"/>
      <c r="U965" s="311"/>
      <c r="V965" s="311"/>
      <c r="W965" s="311"/>
      <c r="X965" s="311"/>
      <c r="Y965" s="311"/>
      <c r="Z965" s="311"/>
      <c r="AA965" s="311"/>
      <c r="AB965" s="311"/>
      <c r="AC965" s="311"/>
      <c r="AD965" s="311"/>
      <c r="AE965" s="311"/>
      <c r="AF965" s="311"/>
      <c r="AG965" s="311"/>
      <c r="AH965" s="311"/>
      <c r="AI965" s="311"/>
      <c r="AJ965" s="311"/>
      <c r="AK965" s="311"/>
      <c r="AL965" s="311"/>
    </row>
    <row r="966">
      <c r="A966" s="311"/>
      <c r="B966" s="311"/>
      <c r="C966" s="311"/>
      <c r="D966" s="311"/>
      <c r="E966" s="311"/>
      <c r="F966" s="311"/>
      <c r="G966" s="311"/>
      <c r="H966" s="311"/>
      <c r="I966" s="648"/>
      <c r="J966" s="648"/>
      <c r="K966" s="649"/>
      <c r="L966" s="650"/>
      <c r="M966" s="651"/>
      <c r="N966" s="651"/>
      <c r="O966" s="651"/>
      <c r="P966" s="651"/>
      <c r="Q966" s="651"/>
      <c r="R966" s="651"/>
      <c r="S966" s="311"/>
      <c r="T966" s="311"/>
      <c r="U966" s="311"/>
      <c r="V966" s="311"/>
      <c r="W966" s="311"/>
      <c r="X966" s="311"/>
      <c r="Y966" s="311"/>
      <c r="Z966" s="311"/>
      <c r="AA966" s="311"/>
      <c r="AB966" s="311"/>
      <c r="AC966" s="311"/>
      <c r="AD966" s="311"/>
      <c r="AE966" s="311"/>
      <c r="AF966" s="311"/>
      <c r="AG966" s="311"/>
      <c r="AH966" s="311"/>
      <c r="AI966" s="311"/>
      <c r="AJ966" s="311"/>
      <c r="AK966" s="311"/>
      <c r="AL966" s="311"/>
    </row>
    <row r="967">
      <c r="A967" s="311"/>
      <c r="B967" s="311"/>
      <c r="C967" s="311"/>
      <c r="D967" s="311"/>
      <c r="E967" s="311"/>
      <c r="F967" s="311"/>
      <c r="G967" s="311"/>
      <c r="H967" s="311"/>
      <c r="I967" s="648"/>
      <c r="J967" s="648"/>
      <c r="K967" s="649"/>
      <c r="L967" s="650"/>
      <c r="M967" s="651"/>
      <c r="N967" s="651"/>
      <c r="O967" s="651"/>
      <c r="P967" s="651"/>
      <c r="Q967" s="651"/>
      <c r="R967" s="651"/>
      <c r="S967" s="311"/>
      <c r="T967" s="311"/>
      <c r="U967" s="311"/>
      <c r="V967" s="311"/>
      <c r="W967" s="311"/>
      <c r="X967" s="311"/>
      <c r="Y967" s="311"/>
      <c r="Z967" s="311"/>
      <c r="AA967" s="311"/>
      <c r="AB967" s="311"/>
      <c r="AC967" s="311"/>
      <c r="AD967" s="311"/>
      <c r="AE967" s="311"/>
      <c r="AF967" s="311"/>
      <c r="AG967" s="311"/>
      <c r="AH967" s="311"/>
      <c r="AI967" s="311"/>
      <c r="AJ967" s="311"/>
      <c r="AK967" s="311"/>
      <c r="AL967" s="311"/>
    </row>
    <row r="968">
      <c r="A968" s="311"/>
      <c r="B968" s="311"/>
      <c r="C968" s="311"/>
      <c r="D968" s="311"/>
      <c r="E968" s="311"/>
      <c r="F968" s="311"/>
      <c r="G968" s="311"/>
      <c r="H968" s="311"/>
      <c r="I968" s="648"/>
      <c r="J968" s="648"/>
      <c r="K968" s="649"/>
      <c r="L968" s="650"/>
      <c r="M968" s="651"/>
      <c r="N968" s="651"/>
      <c r="O968" s="651"/>
      <c r="P968" s="651"/>
      <c r="Q968" s="651"/>
      <c r="R968" s="651"/>
      <c r="S968" s="311"/>
      <c r="T968" s="311"/>
      <c r="U968" s="311"/>
      <c r="V968" s="311"/>
      <c r="W968" s="311"/>
      <c r="X968" s="311"/>
      <c r="Y968" s="311"/>
      <c r="Z968" s="311"/>
      <c r="AA968" s="311"/>
      <c r="AB968" s="311"/>
      <c r="AC968" s="311"/>
      <c r="AD968" s="311"/>
      <c r="AE968" s="311"/>
      <c r="AF968" s="311"/>
      <c r="AG968" s="311"/>
      <c r="AH968" s="311"/>
      <c r="AI968" s="311"/>
      <c r="AJ968" s="311"/>
      <c r="AK968" s="311"/>
      <c r="AL968" s="311"/>
    </row>
    <row r="969">
      <c r="A969" s="311"/>
      <c r="B969" s="311"/>
      <c r="C969" s="311"/>
      <c r="D969" s="311"/>
      <c r="E969" s="311"/>
      <c r="F969" s="311"/>
      <c r="G969" s="311"/>
      <c r="H969" s="311"/>
      <c r="I969" s="648"/>
      <c r="J969" s="648"/>
      <c r="K969" s="649"/>
      <c r="L969" s="650"/>
      <c r="M969" s="651"/>
      <c r="N969" s="651"/>
      <c r="O969" s="651"/>
      <c r="P969" s="651"/>
      <c r="Q969" s="651"/>
      <c r="R969" s="651"/>
      <c r="S969" s="311"/>
      <c r="T969" s="311"/>
      <c r="U969" s="311"/>
      <c r="V969" s="311"/>
      <c r="W969" s="311"/>
      <c r="X969" s="311"/>
      <c r="Y969" s="311"/>
      <c r="Z969" s="311"/>
      <c r="AA969" s="311"/>
      <c r="AB969" s="311"/>
      <c r="AC969" s="311"/>
      <c r="AD969" s="311"/>
      <c r="AE969" s="311"/>
      <c r="AF969" s="311"/>
      <c r="AG969" s="311"/>
      <c r="AH969" s="311"/>
      <c r="AI969" s="311"/>
      <c r="AJ969" s="311"/>
      <c r="AK969" s="311"/>
      <c r="AL969" s="311"/>
    </row>
    <row r="970">
      <c r="A970" s="311"/>
      <c r="B970" s="311"/>
      <c r="C970" s="311"/>
      <c r="D970" s="311"/>
      <c r="E970" s="311"/>
      <c r="F970" s="311"/>
      <c r="G970" s="311"/>
      <c r="H970" s="311"/>
      <c r="I970" s="648"/>
      <c r="J970" s="648"/>
      <c r="K970" s="649"/>
      <c r="L970" s="650"/>
      <c r="M970" s="651"/>
      <c r="N970" s="651"/>
      <c r="O970" s="651"/>
      <c r="P970" s="651"/>
      <c r="Q970" s="651"/>
      <c r="R970" s="651"/>
      <c r="S970" s="311"/>
      <c r="T970" s="311"/>
      <c r="U970" s="311"/>
      <c r="V970" s="311"/>
      <c r="W970" s="311"/>
      <c r="X970" s="311"/>
      <c r="Y970" s="311"/>
      <c r="Z970" s="311"/>
      <c r="AA970" s="311"/>
      <c r="AB970" s="311"/>
      <c r="AC970" s="311"/>
      <c r="AD970" s="311"/>
      <c r="AE970" s="311"/>
      <c r="AF970" s="311"/>
      <c r="AG970" s="311"/>
      <c r="AH970" s="311"/>
      <c r="AI970" s="311"/>
      <c r="AJ970" s="311"/>
      <c r="AK970" s="311"/>
      <c r="AL970" s="311"/>
    </row>
    <row r="971">
      <c r="A971" s="311"/>
      <c r="B971" s="311"/>
      <c r="C971" s="311"/>
      <c r="D971" s="311"/>
      <c r="E971" s="311"/>
      <c r="F971" s="311"/>
      <c r="G971" s="311"/>
      <c r="H971" s="311"/>
      <c r="I971" s="648"/>
      <c r="J971" s="648"/>
      <c r="K971" s="649"/>
      <c r="L971" s="650"/>
      <c r="M971" s="651"/>
      <c r="N971" s="651"/>
      <c r="O971" s="651"/>
      <c r="P971" s="651"/>
      <c r="Q971" s="651"/>
      <c r="R971" s="651"/>
      <c r="S971" s="311"/>
      <c r="T971" s="311"/>
      <c r="U971" s="311"/>
      <c r="V971" s="311"/>
      <c r="W971" s="311"/>
      <c r="X971" s="311"/>
      <c r="Y971" s="311"/>
      <c r="Z971" s="311"/>
      <c r="AA971" s="311"/>
      <c r="AB971" s="311"/>
      <c r="AC971" s="311"/>
      <c r="AD971" s="311"/>
      <c r="AE971" s="311"/>
      <c r="AF971" s="311"/>
      <c r="AG971" s="311"/>
      <c r="AH971" s="311"/>
      <c r="AI971" s="311"/>
      <c r="AJ971" s="311"/>
      <c r="AK971" s="311"/>
      <c r="AL971" s="311"/>
    </row>
    <row r="972">
      <c r="A972" s="311"/>
      <c r="B972" s="311"/>
      <c r="C972" s="311"/>
      <c r="D972" s="311"/>
      <c r="E972" s="311"/>
      <c r="F972" s="311"/>
      <c r="G972" s="311"/>
      <c r="H972" s="311"/>
      <c r="I972" s="648"/>
      <c r="J972" s="648"/>
      <c r="K972" s="649"/>
      <c r="L972" s="650"/>
      <c r="M972" s="651"/>
      <c r="N972" s="651"/>
      <c r="O972" s="651"/>
      <c r="P972" s="651"/>
      <c r="Q972" s="651"/>
      <c r="R972" s="651"/>
      <c r="S972" s="311"/>
      <c r="T972" s="311"/>
      <c r="U972" s="311"/>
      <c r="V972" s="311"/>
      <c r="W972" s="311"/>
      <c r="X972" s="311"/>
      <c r="Y972" s="311"/>
      <c r="Z972" s="311"/>
      <c r="AA972" s="311"/>
      <c r="AB972" s="311"/>
      <c r="AC972" s="311"/>
      <c r="AD972" s="311"/>
      <c r="AE972" s="311"/>
      <c r="AF972" s="311"/>
      <c r="AG972" s="311"/>
      <c r="AH972" s="311"/>
      <c r="AI972" s="311"/>
      <c r="AJ972" s="311"/>
      <c r="AK972" s="311"/>
      <c r="AL972" s="311"/>
    </row>
    <row r="973">
      <c r="A973" s="311"/>
      <c r="B973" s="311"/>
      <c r="C973" s="311"/>
      <c r="D973" s="311"/>
      <c r="E973" s="311"/>
      <c r="F973" s="311"/>
      <c r="G973" s="311"/>
      <c r="H973" s="311"/>
      <c r="I973" s="648"/>
      <c r="J973" s="648"/>
      <c r="K973" s="649"/>
      <c r="L973" s="650"/>
      <c r="M973" s="651"/>
      <c r="N973" s="651"/>
      <c r="O973" s="651"/>
      <c r="P973" s="651"/>
      <c r="Q973" s="651"/>
      <c r="R973" s="651"/>
      <c r="S973" s="311"/>
      <c r="T973" s="311"/>
      <c r="U973" s="311"/>
      <c r="V973" s="311"/>
      <c r="W973" s="311"/>
      <c r="X973" s="311"/>
      <c r="Y973" s="311"/>
      <c r="Z973" s="311"/>
      <c r="AA973" s="311"/>
      <c r="AB973" s="311"/>
      <c r="AC973" s="311"/>
      <c r="AD973" s="311"/>
      <c r="AE973" s="311"/>
      <c r="AF973" s="311"/>
      <c r="AG973" s="311"/>
      <c r="AH973" s="311"/>
      <c r="AI973" s="311"/>
      <c r="AJ973" s="311"/>
      <c r="AK973" s="311"/>
      <c r="AL973" s="311"/>
    </row>
    <row r="974">
      <c r="A974" s="311"/>
      <c r="B974" s="311"/>
      <c r="C974" s="311"/>
      <c r="D974" s="311"/>
      <c r="E974" s="311"/>
      <c r="F974" s="311"/>
      <c r="G974" s="311"/>
      <c r="H974" s="311"/>
      <c r="I974" s="648"/>
      <c r="J974" s="648"/>
      <c r="K974" s="649"/>
      <c r="L974" s="650"/>
      <c r="M974" s="651"/>
      <c r="N974" s="651"/>
      <c r="O974" s="651"/>
      <c r="P974" s="651"/>
      <c r="Q974" s="651"/>
      <c r="R974" s="651"/>
      <c r="S974" s="311"/>
      <c r="T974" s="311"/>
      <c r="U974" s="311"/>
      <c r="V974" s="311"/>
      <c r="W974" s="311"/>
      <c r="X974" s="311"/>
      <c r="Y974" s="311"/>
      <c r="Z974" s="311"/>
      <c r="AA974" s="311"/>
      <c r="AB974" s="311"/>
      <c r="AC974" s="311"/>
      <c r="AD974" s="311"/>
      <c r="AE974" s="311"/>
      <c r="AF974" s="311"/>
      <c r="AG974" s="311"/>
      <c r="AH974" s="311"/>
      <c r="AI974" s="311"/>
      <c r="AJ974" s="311"/>
      <c r="AK974" s="311"/>
      <c r="AL974" s="311"/>
    </row>
    <row r="975">
      <c r="A975" s="311"/>
      <c r="B975" s="311"/>
      <c r="C975" s="311"/>
      <c r="D975" s="311"/>
      <c r="E975" s="311"/>
      <c r="F975" s="311"/>
      <c r="G975" s="311"/>
      <c r="H975" s="311"/>
      <c r="I975" s="648"/>
      <c r="J975" s="648"/>
      <c r="K975" s="649"/>
      <c r="L975" s="650"/>
      <c r="M975" s="651"/>
      <c r="N975" s="651"/>
      <c r="O975" s="651"/>
      <c r="P975" s="651"/>
      <c r="Q975" s="651"/>
      <c r="R975" s="651"/>
      <c r="S975" s="311"/>
      <c r="T975" s="311"/>
      <c r="U975" s="311"/>
      <c r="V975" s="311"/>
      <c r="W975" s="311"/>
      <c r="X975" s="311"/>
      <c r="Y975" s="311"/>
      <c r="Z975" s="311"/>
      <c r="AA975" s="311"/>
      <c r="AB975" s="311"/>
      <c r="AC975" s="311"/>
      <c r="AD975" s="311"/>
      <c r="AE975" s="311"/>
      <c r="AF975" s="311"/>
      <c r="AG975" s="311"/>
      <c r="AH975" s="311"/>
      <c r="AI975" s="311"/>
      <c r="AJ975" s="311"/>
      <c r="AK975" s="311"/>
      <c r="AL975" s="311"/>
    </row>
    <row r="976">
      <c r="A976" s="311"/>
      <c r="B976" s="311"/>
      <c r="C976" s="311"/>
      <c r="D976" s="311"/>
      <c r="E976" s="311"/>
      <c r="F976" s="311"/>
      <c r="G976" s="311"/>
      <c r="H976" s="311"/>
      <c r="I976" s="648"/>
      <c r="J976" s="648"/>
      <c r="K976" s="649"/>
      <c r="L976" s="650"/>
      <c r="M976" s="651"/>
      <c r="N976" s="651"/>
      <c r="O976" s="651"/>
      <c r="P976" s="651"/>
      <c r="Q976" s="651"/>
      <c r="R976" s="651"/>
      <c r="S976" s="311"/>
      <c r="T976" s="311"/>
      <c r="U976" s="311"/>
      <c r="V976" s="311"/>
      <c r="W976" s="311"/>
      <c r="X976" s="311"/>
      <c r="Y976" s="311"/>
      <c r="Z976" s="311"/>
      <c r="AA976" s="311"/>
      <c r="AB976" s="311"/>
      <c r="AC976" s="311"/>
      <c r="AD976" s="311"/>
      <c r="AE976" s="311"/>
      <c r="AF976" s="311"/>
      <c r="AG976" s="311"/>
      <c r="AH976" s="311"/>
      <c r="AI976" s="311"/>
      <c r="AJ976" s="311"/>
      <c r="AK976" s="311"/>
      <c r="AL976" s="311"/>
    </row>
    <row r="977">
      <c r="A977" s="311"/>
      <c r="B977" s="311"/>
      <c r="C977" s="311"/>
      <c r="D977" s="311"/>
      <c r="E977" s="311"/>
      <c r="F977" s="311"/>
      <c r="G977" s="311"/>
      <c r="H977" s="311"/>
      <c r="I977" s="648"/>
      <c r="J977" s="648"/>
      <c r="K977" s="649"/>
      <c r="L977" s="650"/>
      <c r="M977" s="651"/>
      <c r="N977" s="651"/>
      <c r="O977" s="651"/>
      <c r="P977" s="651"/>
      <c r="Q977" s="651"/>
      <c r="R977" s="651"/>
      <c r="S977" s="311"/>
      <c r="T977" s="311"/>
      <c r="U977" s="311"/>
      <c r="V977" s="311"/>
      <c r="W977" s="311"/>
      <c r="X977" s="311"/>
      <c r="Y977" s="311"/>
      <c r="Z977" s="311"/>
      <c r="AA977" s="311"/>
      <c r="AB977" s="311"/>
      <c r="AC977" s="311"/>
      <c r="AD977" s="311"/>
      <c r="AE977" s="311"/>
      <c r="AF977" s="311"/>
      <c r="AG977" s="311"/>
      <c r="AH977" s="311"/>
      <c r="AI977" s="311"/>
      <c r="AJ977" s="311"/>
      <c r="AK977" s="311"/>
      <c r="AL977" s="311"/>
    </row>
    <row r="978">
      <c r="A978" s="311"/>
      <c r="B978" s="311"/>
      <c r="C978" s="311"/>
      <c r="D978" s="311"/>
      <c r="E978" s="311"/>
      <c r="F978" s="311"/>
      <c r="G978" s="311"/>
      <c r="H978" s="311"/>
      <c r="I978" s="648"/>
      <c r="J978" s="648"/>
      <c r="K978" s="649"/>
      <c r="L978" s="650"/>
      <c r="M978" s="651"/>
      <c r="N978" s="651"/>
      <c r="O978" s="651"/>
      <c r="P978" s="651"/>
      <c r="Q978" s="651"/>
      <c r="R978" s="651"/>
      <c r="S978" s="311"/>
      <c r="T978" s="311"/>
      <c r="U978" s="311"/>
      <c r="V978" s="311"/>
      <c r="W978" s="311"/>
      <c r="X978" s="311"/>
      <c r="Y978" s="311"/>
      <c r="Z978" s="311"/>
      <c r="AA978" s="311"/>
      <c r="AB978" s="311"/>
      <c r="AC978" s="311"/>
      <c r="AD978" s="311"/>
      <c r="AE978" s="311"/>
      <c r="AF978" s="311"/>
      <c r="AG978" s="311"/>
      <c r="AH978" s="311"/>
      <c r="AI978" s="311"/>
      <c r="AJ978" s="311"/>
      <c r="AK978" s="311"/>
      <c r="AL978" s="311"/>
    </row>
    <row r="979">
      <c r="A979" s="311"/>
      <c r="B979" s="311"/>
      <c r="C979" s="311"/>
      <c r="D979" s="311"/>
      <c r="E979" s="311"/>
      <c r="F979" s="311"/>
      <c r="G979" s="311"/>
      <c r="H979" s="311"/>
      <c r="I979" s="648"/>
      <c r="J979" s="648"/>
      <c r="K979" s="649"/>
      <c r="L979" s="650"/>
      <c r="M979" s="651"/>
      <c r="N979" s="651"/>
      <c r="O979" s="651"/>
      <c r="P979" s="651"/>
      <c r="Q979" s="651"/>
      <c r="R979" s="651"/>
      <c r="S979" s="311"/>
      <c r="T979" s="311"/>
      <c r="U979" s="311"/>
      <c r="V979" s="311"/>
      <c r="W979" s="311"/>
      <c r="X979" s="311"/>
      <c r="Y979" s="311"/>
      <c r="Z979" s="311"/>
      <c r="AA979" s="311"/>
      <c r="AB979" s="311"/>
      <c r="AC979" s="311"/>
      <c r="AD979" s="311"/>
      <c r="AE979" s="311"/>
      <c r="AF979" s="311"/>
      <c r="AG979" s="311"/>
      <c r="AH979" s="311"/>
      <c r="AI979" s="311"/>
      <c r="AJ979" s="311"/>
      <c r="AK979" s="311"/>
      <c r="AL979" s="311"/>
    </row>
    <row r="980">
      <c r="A980" s="311"/>
      <c r="B980" s="311"/>
      <c r="C980" s="311"/>
      <c r="D980" s="311"/>
      <c r="E980" s="311"/>
      <c r="F980" s="311"/>
      <c r="G980" s="311"/>
      <c r="H980" s="311"/>
      <c r="I980" s="648"/>
      <c r="J980" s="648"/>
      <c r="K980" s="649"/>
      <c r="L980" s="650"/>
      <c r="M980" s="651"/>
      <c r="N980" s="651"/>
      <c r="O980" s="651"/>
      <c r="P980" s="651"/>
      <c r="Q980" s="651"/>
      <c r="R980" s="651"/>
      <c r="S980" s="311"/>
      <c r="T980" s="311"/>
      <c r="U980" s="311"/>
      <c r="V980" s="311"/>
      <c r="W980" s="311"/>
      <c r="X980" s="311"/>
      <c r="Y980" s="311"/>
      <c r="Z980" s="311"/>
      <c r="AA980" s="311"/>
      <c r="AB980" s="311"/>
      <c r="AC980" s="311"/>
      <c r="AD980" s="311"/>
      <c r="AE980" s="311"/>
      <c r="AF980" s="311"/>
      <c r="AG980" s="311"/>
      <c r="AH980" s="311"/>
      <c r="AI980" s="311"/>
      <c r="AJ980" s="311"/>
      <c r="AK980" s="311"/>
      <c r="AL980" s="311"/>
    </row>
    <row r="981">
      <c r="A981" s="311"/>
      <c r="B981" s="311"/>
      <c r="C981" s="311"/>
      <c r="D981" s="311"/>
      <c r="E981" s="311"/>
      <c r="F981" s="311"/>
      <c r="G981" s="311"/>
      <c r="H981" s="311"/>
      <c r="I981" s="648"/>
      <c r="J981" s="648"/>
      <c r="K981" s="649"/>
      <c r="L981" s="650"/>
      <c r="M981" s="651"/>
      <c r="N981" s="651"/>
      <c r="O981" s="651"/>
      <c r="P981" s="651"/>
      <c r="Q981" s="651"/>
      <c r="R981" s="65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  <c r="AF981" s="311"/>
      <c r="AG981" s="311"/>
      <c r="AH981" s="311"/>
      <c r="AI981" s="311"/>
      <c r="AJ981" s="311"/>
      <c r="AK981" s="311"/>
      <c r="AL981" s="311"/>
    </row>
    <row r="982">
      <c r="A982" s="311"/>
      <c r="B982" s="311"/>
      <c r="C982" s="311"/>
      <c r="D982" s="311"/>
      <c r="E982" s="311"/>
      <c r="F982" s="311"/>
      <c r="G982" s="311"/>
      <c r="H982" s="311"/>
      <c r="I982" s="648"/>
      <c r="J982" s="648"/>
      <c r="K982" s="649"/>
      <c r="L982" s="650"/>
      <c r="M982" s="651"/>
      <c r="N982" s="651"/>
      <c r="O982" s="651"/>
      <c r="P982" s="651"/>
      <c r="Q982" s="651"/>
      <c r="R982" s="65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</row>
    <row r="983">
      <c r="A983" s="311"/>
      <c r="B983" s="311"/>
      <c r="C983" s="311"/>
      <c r="D983" s="311"/>
      <c r="E983" s="311"/>
      <c r="F983" s="311"/>
      <c r="G983" s="311"/>
      <c r="H983" s="311"/>
      <c r="I983" s="648"/>
      <c r="J983" s="648"/>
      <c r="K983" s="649"/>
      <c r="L983" s="650"/>
      <c r="M983" s="651"/>
      <c r="N983" s="651"/>
      <c r="O983" s="651"/>
      <c r="P983" s="651"/>
      <c r="Q983" s="651"/>
      <c r="R983" s="651"/>
      <c r="S983" s="311"/>
      <c r="T983" s="311"/>
      <c r="U983" s="311"/>
      <c r="V983" s="311"/>
      <c r="W983" s="311"/>
      <c r="X983" s="311"/>
      <c r="Y983" s="311"/>
      <c r="Z983" s="311"/>
      <c r="AA983" s="311"/>
      <c r="AB983" s="311"/>
      <c r="AC983" s="311"/>
      <c r="AD983" s="311"/>
      <c r="AE983" s="311"/>
      <c r="AF983" s="311"/>
      <c r="AG983" s="311"/>
      <c r="AH983" s="311"/>
      <c r="AI983" s="311"/>
      <c r="AJ983" s="311"/>
      <c r="AK983" s="311"/>
      <c r="AL983" s="311"/>
    </row>
    <row r="984">
      <c r="A984" s="311"/>
      <c r="B984" s="311"/>
      <c r="C984" s="311"/>
      <c r="D984" s="311"/>
      <c r="E984" s="311"/>
      <c r="F984" s="311"/>
      <c r="G984" s="311"/>
      <c r="H984" s="311"/>
      <c r="I984" s="648"/>
      <c r="J984" s="648"/>
      <c r="K984" s="649"/>
      <c r="L984" s="650"/>
      <c r="M984" s="651"/>
      <c r="N984" s="651"/>
      <c r="O984" s="651"/>
      <c r="P984" s="651"/>
      <c r="Q984" s="651"/>
      <c r="R984" s="651"/>
      <c r="S984" s="311"/>
      <c r="T984" s="311"/>
      <c r="U984" s="311"/>
      <c r="V984" s="311"/>
      <c r="W984" s="311"/>
      <c r="X984" s="311"/>
      <c r="Y984" s="311"/>
      <c r="Z984" s="311"/>
      <c r="AA984" s="311"/>
      <c r="AB984" s="311"/>
      <c r="AC984" s="311"/>
      <c r="AD984" s="311"/>
      <c r="AE984" s="311"/>
      <c r="AF984" s="311"/>
      <c r="AG984" s="311"/>
      <c r="AH984" s="311"/>
      <c r="AI984" s="311"/>
      <c r="AJ984" s="311"/>
      <c r="AK984" s="311"/>
      <c r="AL984" s="311"/>
    </row>
    <row r="985">
      <c r="A985" s="311"/>
      <c r="B985" s="311"/>
      <c r="C985" s="311"/>
      <c r="D985" s="311"/>
      <c r="E985" s="311"/>
      <c r="F985" s="311"/>
      <c r="G985" s="311"/>
      <c r="H985" s="311"/>
      <c r="I985" s="648"/>
      <c r="J985" s="648"/>
      <c r="K985" s="649"/>
      <c r="L985" s="650"/>
      <c r="M985" s="651"/>
      <c r="N985" s="651"/>
      <c r="O985" s="651"/>
      <c r="P985" s="651"/>
      <c r="Q985" s="651"/>
      <c r="R985" s="651"/>
      <c r="S985" s="311"/>
      <c r="T985" s="311"/>
      <c r="U985" s="311"/>
      <c r="V985" s="311"/>
      <c r="W985" s="311"/>
      <c r="X985" s="311"/>
      <c r="Y985" s="311"/>
      <c r="Z985" s="311"/>
      <c r="AA985" s="311"/>
      <c r="AB985" s="311"/>
      <c r="AC985" s="311"/>
      <c r="AD985" s="311"/>
      <c r="AE985" s="311"/>
      <c r="AF985" s="311"/>
      <c r="AG985" s="311"/>
      <c r="AH985" s="311"/>
      <c r="AI985" s="311"/>
      <c r="AJ985" s="311"/>
      <c r="AK985" s="311"/>
      <c r="AL985" s="311"/>
    </row>
    <row r="986">
      <c r="A986" s="311"/>
      <c r="B986" s="311"/>
      <c r="C986" s="311"/>
      <c r="D986" s="311"/>
      <c r="E986" s="311"/>
      <c r="F986" s="311"/>
      <c r="G986" s="311"/>
      <c r="H986" s="311"/>
      <c r="I986" s="648"/>
      <c r="J986" s="648"/>
      <c r="K986" s="649"/>
      <c r="L986" s="650"/>
      <c r="M986" s="651"/>
      <c r="N986" s="651"/>
      <c r="O986" s="651"/>
      <c r="P986" s="651"/>
      <c r="Q986" s="651"/>
      <c r="R986" s="651"/>
      <c r="S986" s="311"/>
      <c r="T986" s="311"/>
      <c r="U986" s="311"/>
      <c r="V986" s="311"/>
      <c r="W986" s="311"/>
      <c r="X986" s="311"/>
      <c r="Y986" s="311"/>
      <c r="Z986" s="311"/>
      <c r="AA986" s="311"/>
      <c r="AB986" s="311"/>
      <c r="AC986" s="311"/>
      <c r="AD986" s="311"/>
      <c r="AE986" s="311"/>
      <c r="AF986" s="311"/>
      <c r="AG986" s="311"/>
      <c r="AH986" s="311"/>
      <c r="AI986" s="311"/>
      <c r="AJ986" s="311"/>
      <c r="AK986" s="311"/>
      <c r="AL986" s="311"/>
    </row>
    <row r="987">
      <c r="A987" s="311"/>
      <c r="B987" s="311"/>
      <c r="C987" s="311"/>
      <c r="D987" s="311"/>
      <c r="E987" s="311"/>
      <c r="F987" s="311"/>
      <c r="G987" s="311"/>
      <c r="H987" s="311"/>
      <c r="I987" s="648"/>
      <c r="J987" s="648"/>
      <c r="K987" s="649"/>
      <c r="L987" s="650"/>
      <c r="M987" s="651"/>
      <c r="N987" s="651"/>
      <c r="O987" s="651"/>
      <c r="P987" s="651"/>
      <c r="Q987" s="651"/>
      <c r="R987" s="651"/>
      <c r="S987" s="311"/>
      <c r="T987" s="311"/>
      <c r="U987" s="311"/>
      <c r="V987" s="311"/>
      <c r="W987" s="311"/>
      <c r="X987" s="311"/>
      <c r="Y987" s="311"/>
      <c r="Z987" s="311"/>
      <c r="AA987" s="311"/>
      <c r="AB987" s="311"/>
      <c r="AC987" s="311"/>
      <c r="AD987" s="311"/>
      <c r="AE987" s="311"/>
      <c r="AF987" s="311"/>
      <c r="AG987" s="311"/>
      <c r="AH987" s="311"/>
      <c r="AI987" s="311"/>
      <c r="AJ987" s="311"/>
      <c r="AK987" s="311"/>
      <c r="AL987" s="311"/>
    </row>
    <row r="988">
      <c r="A988" s="311"/>
      <c r="B988" s="311"/>
      <c r="C988" s="311"/>
      <c r="D988" s="311"/>
      <c r="E988" s="311"/>
      <c r="F988" s="311"/>
      <c r="G988" s="311"/>
      <c r="H988" s="311"/>
      <c r="I988" s="648"/>
      <c r="J988" s="648"/>
      <c r="K988" s="649"/>
      <c r="L988" s="650"/>
      <c r="M988" s="651"/>
      <c r="N988" s="651"/>
      <c r="O988" s="651"/>
      <c r="P988" s="651"/>
      <c r="Q988" s="651"/>
      <c r="R988" s="651"/>
      <c r="S988" s="311"/>
      <c r="T988" s="311"/>
      <c r="U988" s="311"/>
      <c r="V988" s="311"/>
      <c r="W988" s="311"/>
      <c r="X988" s="311"/>
      <c r="Y988" s="311"/>
      <c r="Z988" s="311"/>
      <c r="AA988" s="311"/>
      <c r="AB988" s="311"/>
      <c r="AC988" s="311"/>
      <c r="AD988" s="311"/>
      <c r="AE988" s="311"/>
      <c r="AF988" s="311"/>
      <c r="AG988" s="311"/>
      <c r="AH988" s="311"/>
      <c r="AI988" s="311"/>
      <c r="AJ988" s="311"/>
      <c r="AK988" s="311"/>
      <c r="AL988" s="311"/>
    </row>
    <row r="989">
      <c r="A989" s="311"/>
      <c r="B989" s="311"/>
      <c r="C989" s="311"/>
      <c r="D989" s="311"/>
      <c r="E989" s="311"/>
      <c r="F989" s="311"/>
      <c r="G989" s="311"/>
      <c r="H989" s="311"/>
      <c r="I989" s="648"/>
      <c r="J989" s="648"/>
      <c r="K989" s="649"/>
      <c r="L989" s="650"/>
      <c r="M989" s="651"/>
      <c r="N989" s="651"/>
      <c r="O989" s="651"/>
      <c r="P989" s="651"/>
      <c r="Q989" s="651"/>
      <c r="R989" s="651"/>
      <c r="S989" s="311"/>
      <c r="T989" s="311"/>
      <c r="U989" s="311"/>
      <c r="V989" s="311"/>
      <c r="W989" s="311"/>
      <c r="X989" s="311"/>
      <c r="Y989" s="311"/>
      <c r="Z989" s="311"/>
      <c r="AA989" s="311"/>
      <c r="AB989" s="311"/>
      <c r="AC989" s="311"/>
      <c r="AD989" s="311"/>
      <c r="AE989" s="311"/>
      <c r="AF989" s="311"/>
      <c r="AG989" s="311"/>
      <c r="AH989" s="311"/>
      <c r="AI989" s="311"/>
      <c r="AJ989" s="311"/>
      <c r="AK989" s="311"/>
      <c r="AL989" s="311"/>
    </row>
    <row r="990">
      <c r="A990" s="311"/>
      <c r="B990" s="311"/>
      <c r="C990" s="311"/>
      <c r="D990" s="311"/>
      <c r="E990" s="311"/>
      <c r="F990" s="311"/>
      <c r="G990" s="311"/>
      <c r="H990" s="311"/>
      <c r="I990" s="648"/>
      <c r="J990" s="648"/>
      <c r="K990" s="649"/>
      <c r="L990" s="650"/>
      <c r="M990" s="651"/>
      <c r="N990" s="651"/>
      <c r="O990" s="651"/>
      <c r="P990" s="651"/>
      <c r="Q990" s="651"/>
      <c r="R990" s="651"/>
      <c r="S990" s="311"/>
      <c r="T990" s="311"/>
      <c r="U990" s="311"/>
      <c r="V990" s="311"/>
      <c r="W990" s="311"/>
      <c r="X990" s="311"/>
      <c r="Y990" s="311"/>
      <c r="Z990" s="311"/>
      <c r="AA990" s="311"/>
      <c r="AB990" s="311"/>
      <c r="AC990" s="311"/>
      <c r="AD990" s="311"/>
      <c r="AE990" s="311"/>
      <c r="AF990" s="311"/>
      <c r="AG990" s="311"/>
      <c r="AH990" s="311"/>
      <c r="AI990" s="311"/>
      <c r="AJ990" s="311"/>
      <c r="AK990" s="311"/>
      <c r="AL990" s="311"/>
    </row>
    <row r="991">
      <c r="A991" s="311"/>
      <c r="B991" s="311"/>
      <c r="C991" s="311"/>
      <c r="D991" s="311"/>
      <c r="E991" s="311"/>
      <c r="F991" s="311"/>
      <c r="G991" s="311"/>
      <c r="H991" s="311"/>
      <c r="I991" s="648"/>
      <c r="J991" s="648"/>
      <c r="K991" s="649"/>
      <c r="L991" s="650"/>
      <c r="M991" s="651"/>
      <c r="N991" s="651"/>
      <c r="O991" s="651"/>
      <c r="P991" s="651"/>
      <c r="Q991" s="651"/>
      <c r="R991" s="651"/>
      <c r="S991" s="311"/>
      <c r="T991" s="311"/>
      <c r="U991" s="311"/>
      <c r="V991" s="311"/>
      <c r="W991" s="311"/>
      <c r="X991" s="311"/>
      <c r="Y991" s="311"/>
      <c r="Z991" s="311"/>
      <c r="AA991" s="311"/>
      <c r="AB991" s="311"/>
      <c r="AC991" s="311"/>
      <c r="AD991" s="311"/>
      <c r="AE991" s="311"/>
      <c r="AF991" s="311"/>
      <c r="AG991" s="311"/>
      <c r="AH991" s="311"/>
      <c r="AI991" s="311"/>
      <c r="AJ991" s="311"/>
      <c r="AK991" s="311"/>
      <c r="AL991" s="311"/>
    </row>
    <row r="992">
      <c r="A992" s="311"/>
      <c r="B992" s="311"/>
      <c r="C992" s="311"/>
      <c r="D992" s="311"/>
      <c r="E992" s="311"/>
      <c r="F992" s="311"/>
      <c r="G992" s="311"/>
      <c r="H992" s="311"/>
      <c r="I992" s="648"/>
      <c r="J992" s="648"/>
      <c r="K992" s="649"/>
      <c r="L992" s="650"/>
      <c r="M992" s="651"/>
      <c r="N992" s="651"/>
      <c r="O992" s="651"/>
      <c r="P992" s="651"/>
      <c r="Q992" s="651"/>
      <c r="R992" s="651"/>
      <c r="S992" s="311"/>
      <c r="T992" s="311"/>
      <c r="U992" s="311"/>
      <c r="V992" s="311"/>
      <c r="W992" s="311"/>
      <c r="X992" s="311"/>
      <c r="Y992" s="311"/>
      <c r="Z992" s="311"/>
      <c r="AA992" s="311"/>
      <c r="AB992" s="311"/>
      <c r="AC992" s="311"/>
      <c r="AD992" s="311"/>
      <c r="AE992" s="311"/>
      <c r="AF992" s="311"/>
      <c r="AG992" s="311"/>
      <c r="AH992" s="311"/>
      <c r="AI992" s="311"/>
      <c r="AJ992" s="311"/>
      <c r="AK992" s="311"/>
      <c r="AL992" s="311"/>
    </row>
    <row r="993">
      <c r="A993" s="311"/>
      <c r="B993" s="311"/>
      <c r="C993" s="311"/>
      <c r="D993" s="311"/>
      <c r="E993" s="311"/>
      <c r="F993" s="311"/>
      <c r="G993" s="311"/>
      <c r="H993" s="311"/>
      <c r="I993" s="648"/>
      <c r="J993" s="648"/>
      <c r="K993" s="649"/>
      <c r="L993" s="650"/>
      <c r="M993" s="651"/>
      <c r="N993" s="651"/>
      <c r="O993" s="651"/>
      <c r="P993" s="651"/>
      <c r="Q993" s="651"/>
      <c r="R993" s="651"/>
      <c r="S993" s="311"/>
      <c r="T993" s="311"/>
      <c r="U993" s="311"/>
      <c r="V993" s="311"/>
      <c r="W993" s="311"/>
      <c r="X993" s="311"/>
      <c r="Y993" s="311"/>
      <c r="Z993" s="311"/>
      <c r="AA993" s="311"/>
      <c r="AB993" s="311"/>
      <c r="AC993" s="311"/>
      <c r="AD993" s="311"/>
      <c r="AE993" s="311"/>
      <c r="AF993" s="311"/>
      <c r="AG993" s="311"/>
      <c r="AH993" s="311"/>
      <c r="AI993" s="311"/>
      <c r="AJ993" s="311"/>
      <c r="AK993" s="311"/>
      <c r="AL993" s="311"/>
    </row>
    <row r="994">
      <c r="A994" s="311"/>
      <c r="B994" s="311"/>
      <c r="C994" s="311"/>
      <c r="D994" s="311"/>
      <c r="E994" s="311"/>
      <c r="F994" s="311"/>
      <c r="G994" s="311"/>
      <c r="H994" s="311"/>
      <c r="I994" s="648"/>
      <c r="J994" s="648"/>
      <c r="K994" s="649"/>
      <c r="L994" s="650"/>
      <c r="M994" s="651"/>
      <c r="N994" s="651"/>
      <c r="O994" s="651"/>
      <c r="P994" s="651"/>
      <c r="Q994" s="651"/>
      <c r="R994" s="651"/>
      <c r="S994" s="311"/>
      <c r="T994" s="311"/>
      <c r="U994" s="311"/>
      <c r="V994" s="311"/>
      <c r="W994" s="311"/>
      <c r="X994" s="311"/>
      <c r="Y994" s="311"/>
      <c r="Z994" s="311"/>
      <c r="AA994" s="311"/>
      <c r="AB994" s="311"/>
      <c r="AC994" s="311"/>
      <c r="AD994" s="311"/>
      <c r="AE994" s="311"/>
      <c r="AF994" s="311"/>
      <c r="AG994" s="311"/>
      <c r="AH994" s="311"/>
      <c r="AI994" s="311"/>
      <c r="AJ994" s="311"/>
      <c r="AK994" s="311"/>
      <c r="AL994" s="311"/>
    </row>
    <row r="995">
      <c r="A995" s="311"/>
      <c r="B995" s="311"/>
      <c r="C995" s="311"/>
      <c r="D995" s="311"/>
      <c r="E995" s="311"/>
      <c r="F995" s="311"/>
      <c r="G995" s="311"/>
      <c r="H995" s="311"/>
      <c r="I995" s="648"/>
      <c r="J995" s="648"/>
      <c r="K995" s="649"/>
      <c r="L995" s="650"/>
      <c r="M995" s="651"/>
      <c r="N995" s="651"/>
      <c r="O995" s="651"/>
      <c r="P995" s="651"/>
      <c r="Q995" s="651"/>
      <c r="R995" s="651"/>
      <c r="S995" s="311"/>
      <c r="T995" s="311"/>
      <c r="U995" s="311"/>
      <c r="V995" s="311"/>
      <c r="W995" s="311"/>
      <c r="X995" s="311"/>
      <c r="Y995" s="311"/>
      <c r="Z995" s="311"/>
      <c r="AA995" s="311"/>
      <c r="AB995" s="311"/>
      <c r="AC995" s="311"/>
      <c r="AD995" s="311"/>
      <c r="AE995" s="311"/>
      <c r="AF995" s="311"/>
      <c r="AG995" s="311"/>
      <c r="AH995" s="311"/>
      <c r="AI995" s="311"/>
      <c r="AJ995" s="311"/>
      <c r="AK995" s="311"/>
      <c r="AL995" s="311"/>
    </row>
    <row r="996">
      <c r="A996" s="311"/>
      <c r="B996" s="311"/>
      <c r="C996" s="311"/>
      <c r="D996" s="311"/>
      <c r="E996" s="311"/>
      <c r="F996" s="311"/>
      <c r="G996" s="311"/>
      <c r="H996" s="311"/>
      <c r="I996" s="648"/>
      <c r="J996" s="648"/>
      <c r="K996" s="649"/>
      <c r="L996" s="650"/>
      <c r="M996" s="651"/>
      <c r="N996" s="651"/>
      <c r="O996" s="651"/>
      <c r="P996" s="651"/>
      <c r="Q996" s="651"/>
      <c r="R996" s="651"/>
      <c r="S996" s="311"/>
      <c r="T996" s="311"/>
      <c r="U996" s="311"/>
      <c r="V996" s="311"/>
      <c r="W996" s="311"/>
      <c r="X996" s="311"/>
      <c r="Y996" s="311"/>
      <c r="Z996" s="311"/>
      <c r="AA996" s="311"/>
      <c r="AB996" s="311"/>
      <c r="AC996" s="311"/>
      <c r="AD996" s="311"/>
      <c r="AE996" s="311"/>
      <c r="AF996" s="311"/>
      <c r="AG996" s="311"/>
      <c r="AH996" s="311"/>
      <c r="AI996" s="311"/>
      <c r="AJ996" s="311"/>
      <c r="AK996" s="311"/>
      <c r="AL996" s="311"/>
    </row>
    <row r="997">
      <c r="A997" s="311"/>
      <c r="B997" s="311"/>
      <c r="C997" s="311"/>
      <c r="D997" s="311"/>
      <c r="E997" s="311"/>
      <c r="F997" s="311"/>
      <c r="G997" s="311"/>
      <c r="H997" s="311"/>
      <c r="I997" s="648"/>
      <c r="J997" s="648"/>
      <c r="K997" s="649"/>
      <c r="L997" s="650"/>
      <c r="M997" s="651"/>
      <c r="N997" s="651"/>
      <c r="O997" s="651"/>
      <c r="P997" s="651"/>
      <c r="Q997" s="651"/>
      <c r="R997" s="651"/>
      <c r="S997" s="311"/>
      <c r="T997" s="311"/>
      <c r="U997" s="311"/>
      <c r="V997" s="311"/>
      <c r="W997" s="311"/>
      <c r="X997" s="311"/>
      <c r="Y997" s="311"/>
      <c r="Z997" s="311"/>
      <c r="AA997" s="311"/>
      <c r="AB997" s="311"/>
      <c r="AC997" s="311"/>
      <c r="AD997" s="311"/>
      <c r="AE997" s="311"/>
      <c r="AF997" s="311"/>
      <c r="AG997" s="311"/>
      <c r="AH997" s="311"/>
      <c r="AI997" s="311"/>
      <c r="AJ997" s="311"/>
      <c r="AK997" s="311"/>
      <c r="AL997" s="311"/>
    </row>
    <row r="998">
      <c r="A998" s="311"/>
      <c r="B998" s="311"/>
      <c r="C998" s="311"/>
      <c r="D998" s="311"/>
      <c r="E998" s="311"/>
      <c r="F998" s="311"/>
      <c r="G998" s="311"/>
      <c r="H998" s="311"/>
      <c r="I998" s="648"/>
      <c r="J998" s="648"/>
      <c r="K998" s="649"/>
      <c r="L998" s="650"/>
      <c r="M998" s="651"/>
      <c r="N998" s="651"/>
      <c r="O998" s="651"/>
      <c r="P998" s="651"/>
      <c r="Q998" s="651"/>
      <c r="R998" s="651"/>
      <c r="S998" s="311"/>
      <c r="T998" s="311"/>
      <c r="U998" s="311"/>
      <c r="V998" s="311"/>
      <c r="W998" s="311"/>
      <c r="X998" s="311"/>
      <c r="Y998" s="311"/>
      <c r="Z998" s="311"/>
      <c r="AA998" s="311"/>
      <c r="AB998" s="311"/>
      <c r="AC998" s="311"/>
      <c r="AD998" s="311"/>
      <c r="AE998" s="311"/>
      <c r="AF998" s="311"/>
      <c r="AG998" s="311"/>
      <c r="AH998" s="311"/>
      <c r="AI998" s="311"/>
      <c r="AJ998" s="311"/>
      <c r="AK998" s="311"/>
      <c r="AL998" s="311"/>
    </row>
    <row r="999">
      <c r="A999" s="311"/>
      <c r="B999" s="311"/>
      <c r="C999" s="311"/>
      <c r="D999" s="311"/>
      <c r="E999" s="311"/>
      <c r="F999" s="311"/>
      <c r="G999" s="311"/>
      <c r="H999" s="311"/>
      <c r="I999" s="648"/>
      <c r="J999" s="648"/>
      <c r="K999" s="649"/>
      <c r="L999" s="650"/>
      <c r="M999" s="651"/>
      <c r="N999" s="651"/>
      <c r="O999" s="651"/>
      <c r="P999" s="651"/>
      <c r="Q999" s="651"/>
      <c r="R999" s="651"/>
      <c r="S999" s="311"/>
      <c r="T999" s="311"/>
      <c r="U999" s="311"/>
      <c r="V999" s="311"/>
      <c r="W999" s="311"/>
      <c r="X999" s="311"/>
      <c r="Y999" s="311"/>
      <c r="Z999" s="311"/>
      <c r="AA999" s="311"/>
      <c r="AB999" s="311"/>
      <c r="AC999" s="311"/>
      <c r="AD999" s="311"/>
      <c r="AE999" s="311"/>
      <c r="AF999" s="311"/>
      <c r="AG999" s="311"/>
      <c r="AH999" s="311"/>
      <c r="AI999" s="311"/>
      <c r="AJ999" s="311"/>
      <c r="AK999" s="311"/>
      <c r="AL999" s="311"/>
    </row>
    <row r="1000">
      <c r="A1000" s="311"/>
      <c r="B1000" s="311"/>
      <c r="C1000" s="311"/>
      <c r="D1000" s="311"/>
      <c r="E1000" s="311"/>
      <c r="F1000" s="311"/>
      <c r="G1000" s="311"/>
      <c r="H1000" s="311"/>
      <c r="I1000" s="648"/>
      <c r="J1000" s="648"/>
      <c r="K1000" s="649"/>
      <c r="L1000" s="650"/>
      <c r="M1000" s="651"/>
      <c r="N1000" s="651"/>
      <c r="O1000" s="651"/>
      <c r="P1000" s="651"/>
      <c r="Q1000" s="651"/>
      <c r="R1000" s="651"/>
      <c r="S1000" s="311"/>
      <c r="T1000" s="311"/>
      <c r="U1000" s="311"/>
      <c r="V1000" s="311"/>
      <c r="W1000" s="311"/>
      <c r="X1000" s="311"/>
      <c r="Y1000" s="311"/>
      <c r="Z1000" s="311"/>
      <c r="AA1000" s="311"/>
      <c r="AB1000" s="311"/>
      <c r="AC1000" s="311"/>
      <c r="AD1000" s="311"/>
      <c r="AE1000" s="311"/>
      <c r="AF1000" s="311"/>
      <c r="AG1000" s="311"/>
      <c r="AH1000" s="311"/>
      <c r="AI1000" s="311"/>
      <c r="AJ1000" s="311"/>
      <c r="AK1000" s="311"/>
      <c r="AL1000" s="311"/>
    </row>
    <row r="1001">
      <c r="A1001" s="311"/>
      <c r="B1001" s="311"/>
      <c r="C1001" s="311"/>
      <c r="D1001" s="311"/>
      <c r="E1001" s="311"/>
      <c r="F1001" s="311"/>
      <c r="G1001" s="311"/>
      <c r="H1001" s="311"/>
      <c r="I1001" s="648"/>
      <c r="J1001" s="648"/>
      <c r="K1001" s="649"/>
      <c r="L1001" s="650"/>
      <c r="M1001" s="651"/>
      <c r="N1001" s="651"/>
      <c r="O1001" s="651"/>
      <c r="P1001" s="651"/>
      <c r="Q1001" s="651"/>
      <c r="R1001" s="651"/>
      <c r="S1001" s="311"/>
      <c r="T1001" s="311"/>
      <c r="U1001" s="311"/>
      <c r="V1001" s="311"/>
      <c r="W1001" s="311"/>
      <c r="X1001" s="311"/>
      <c r="Y1001" s="311"/>
      <c r="Z1001" s="311"/>
      <c r="AA1001" s="311"/>
      <c r="AB1001" s="311"/>
      <c r="AC1001" s="311"/>
      <c r="AD1001" s="311"/>
      <c r="AE1001" s="311"/>
      <c r="AF1001" s="311"/>
      <c r="AG1001" s="311"/>
      <c r="AH1001" s="311"/>
      <c r="AI1001" s="311"/>
      <c r="AJ1001" s="311"/>
      <c r="AK1001" s="311"/>
      <c r="AL1001" s="311"/>
    </row>
    <row r="1002">
      <c r="A1002" s="311"/>
      <c r="B1002" s="311"/>
      <c r="C1002" s="311"/>
      <c r="D1002" s="311"/>
      <c r="E1002" s="311"/>
      <c r="F1002" s="311"/>
      <c r="G1002" s="311"/>
      <c r="H1002" s="311"/>
      <c r="I1002" s="648"/>
      <c r="J1002" s="648"/>
      <c r="K1002" s="649"/>
      <c r="L1002" s="650"/>
      <c r="M1002" s="651"/>
      <c r="N1002" s="651"/>
      <c r="O1002" s="651"/>
      <c r="P1002" s="651"/>
      <c r="Q1002" s="651"/>
      <c r="R1002" s="651"/>
      <c r="S1002" s="311"/>
      <c r="T1002" s="311"/>
      <c r="U1002" s="311"/>
      <c r="V1002" s="311"/>
      <c r="W1002" s="311"/>
      <c r="X1002" s="311"/>
      <c r="Y1002" s="311"/>
      <c r="Z1002" s="311"/>
      <c r="AA1002" s="311"/>
      <c r="AB1002" s="311"/>
      <c r="AC1002" s="311"/>
      <c r="AD1002" s="311"/>
      <c r="AE1002" s="311"/>
      <c r="AF1002" s="311"/>
      <c r="AG1002" s="311"/>
      <c r="AH1002" s="311"/>
      <c r="AI1002" s="311"/>
      <c r="AJ1002" s="311"/>
      <c r="AK1002" s="311"/>
      <c r="AL1002" s="311"/>
    </row>
    <row r="1003">
      <c r="A1003" s="311"/>
      <c r="B1003" s="311"/>
      <c r="C1003" s="311"/>
      <c r="D1003" s="311"/>
      <c r="E1003" s="311"/>
      <c r="F1003" s="311"/>
      <c r="G1003" s="311"/>
      <c r="H1003" s="311"/>
      <c r="I1003" s="648"/>
      <c r="J1003" s="648"/>
      <c r="K1003" s="649"/>
      <c r="L1003" s="650"/>
      <c r="M1003" s="651"/>
      <c r="N1003" s="651"/>
      <c r="O1003" s="651"/>
      <c r="P1003" s="651"/>
      <c r="Q1003" s="651"/>
      <c r="R1003" s="651"/>
      <c r="S1003" s="311"/>
      <c r="T1003" s="311"/>
      <c r="U1003" s="311"/>
      <c r="V1003" s="311"/>
      <c r="W1003" s="311"/>
      <c r="X1003" s="311"/>
      <c r="Y1003" s="311"/>
      <c r="Z1003" s="311"/>
      <c r="AA1003" s="311"/>
      <c r="AB1003" s="311"/>
      <c r="AC1003" s="311"/>
      <c r="AD1003" s="311"/>
      <c r="AE1003" s="311"/>
      <c r="AF1003" s="311"/>
      <c r="AG1003" s="311"/>
      <c r="AH1003" s="311"/>
      <c r="AI1003" s="311"/>
      <c r="AJ1003" s="311"/>
      <c r="AK1003" s="311"/>
      <c r="AL1003" s="311"/>
    </row>
    <row r="1004">
      <c r="A1004" s="311"/>
      <c r="B1004" s="311"/>
      <c r="C1004" s="311"/>
      <c r="D1004" s="311"/>
      <c r="E1004" s="311"/>
      <c r="F1004" s="311"/>
      <c r="G1004" s="311"/>
      <c r="H1004" s="311"/>
      <c r="I1004" s="648"/>
      <c r="J1004" s="648"/>
      <c r="K1004" s="649"/>
      <c r="L1004" s="650"/>
      <c r="M1004" s="651"/>
      <c r="N1004" s="651"/>
      <c r="O1004" s="651"/>
      <c r="P1004" s="651"/>
      <c r="Q1004" s="651"/>
      <c r="R1004" s="651"/>
      <c r="S1004" s="311"/>
      <c r="T1004" s="311"/>
      <c r="U1004" s="311"/>
      <c r="V1004" s="311"/>
      <c r="W1004" s="311"/>
      <c r="X1004" s="311"/>
      <c r="Y1004" s="311"/>
      <c r="Z1004" s="311"/>
      <c r="AA1004" s="311"/>
      <c r="AB1004" s="311"/>
      <c r="AC1004" s="311"/>
      <c r="AD1004" s="311"/>
      <c r="AE1004" s="311"/>
      <c r="AF1004" s="311"/>
      <c r="AG1004" s="311"/>
      <c r="AH1004" s="311"/>
      <c r="AI1004" s="311"/>
      <c r="AJ1004" s="311"/>
      <c r="AK1004" s="311"/>
      <c r="AL1004" s="311"/>
    </row>
    <row r="1005">
      <c r="A1005" s="311"/>
      <c r="B1005" s="311"/>
      <c r="C1005" s="311"/>
      <c r="D1005" s="311"/>
      <c r="E1005" s="311"/>
      <c r="F1005" s="311"/>
      <c r="G1005" s="311"/>
      <c r="H1005" s="311"/>
      <c r="I1005" s="648"/>
      <c r="J1005" s="648"/>
      <c r="K1005" s="649"/>
      <c r="L1005" s="650"/>
      <c r="M1005" s="651"/>
      <c r="N1005" s="651"/>
      <c r="O1005" s="651"/>
      <c r="P1005" s="651"/>
      <c r="Q1005" s="651"/>
      <c r="R1005" s="651"/>
      <c r="S1005" s="311"/>
      <c r="T1005" s="311"/>
      <c r="U1005" s="311"/>
      <c r="V1005" s="311"/>
      <c r="W1005" s="311"/>
      <c r="X1005" s="311"/>
      <c r="Y1005" s="311"/>
      <c r="Z1005" s="311"/>
      <c r="AA1005" s="311"/>
      <c r="AB1005" s="311"/>
      <c r="AC1005" s="311"/>
      <c r="AD1005" s="311"/>
      <c r="AE1005" s="311"/>
      <c r="AF1005" s="311"/>
      <c r="AG1005" s="311"/>
      <c r="AH1005" s="311"/>
      <c r="AI1005" s="311"/>
      <c r="AJ1005" s="311"/>
      <c r="AK1005" s="311"/>
      <c r="AL1005" s="311"/>
    </row>
    <row r="1006">
      <c r="A1006" s="311"/>
      <c r="B1006" s="311"/>
      <c r="C1006" s="311"/>
      <c r="D1006" s="311"/>
      <c r="E1006" s="311"/>
      <c r="F1006" s="311"/>
      <c r="G1006" s="311"/>
      <c r="H1006" s="311"/>
      <c r="I1006" s="648"/>
      <c r="J1006" s="648"/>
      <c r="K1006" s="649"/>
      <c r="L1006" s="650"/>
      <c r="M1006" s="651"/>
      <c r="N1006" s="651"/>
      <c r="O1006" s="651"/>
      <c r="P1006" s="651"/>
      <c r="Q1006" s="651"/>
      <c r="R1006" s="651"/>
      <c r="S1006" s="311"/>
      <c r="T1006" s="311"/>
      <c r="U1006" s="311"/>
      <c r="V1006" s="311"/>
      <c r="W1006" s="311"/>
      <c r="X1006" s="311"/>
      <c r="Y1006" s="311"/>
      <c r="Z1006" s="311"/>
      <c r="AA1006" s="311"/>
      <c r="AB1006" s="311"/>
      <c r="AC1006" s="311"/>
      <c r="AD1006" s="311"/>
      <c r="AE1006" s="311"/>
      <c r="AF1006" s="311"/>
      <c r="AG1006" s="311"/>
      <c r="AH1006" s="311"/>
      <c r="AI1006" s="311"/>
      <c r="AJ1006" s="311"/>
      <c r="AK1006" s="311"/>
      <c r="AL1006" s="311"/>
    </row>
    <row r="1007">
      <c r="A1007" s="311"/>
      <c r="B1007" s="311"/>
      <c r="C1007" s="311"/>
      <c r="D1007" s="311"/>
      <c r="E1007" s="311"/>
      <c r="F1007" s="311"/>
      <c r="G1007" s="311"/>
      <c r="H1007" s="311"/>
      <c r="I1007" s="648"/>
      <c r="J1007" s="648"/>
      <c r="K1007" s="649"/>
      <c r="L1007" s="650"/>
      <c r="M1007" s="651"/>
      <c r="N1007" s="651"/>
      <c r="O1007" s="651"/>
      <c r="P1007" s="651"/>
      <c r="Q1007" s="651"/>
      <c r="R1007" s="651"/>
      <c r="S1007" s="311"/>
      <c r="T1007" s="311"/>
      <c r="U1007" s="311"/>
      <c r="V1007" s="311"/>
      <c r="W1007" s="311"/>
      <c r="X1007" s="311"/>
      <c r="Y1007" s="311"/>
      <c r="Z1007" s="311"/>
      <c r="AA1007" s="311"/>
      <c r="AB1007" s="311"/>
      <c r="AC1007" s="311"/>
      <c r="AD1007" s="311"/>
      <c r="AE1007" s="311"/>
      <c r="AF1007" s="311"/>
      <c r="AG1007" s="311"/>
      <c r="AH1007" s="311"/>
      <c r="AI1007" s="311"/>
      <c r="AJ1007" s="311"/>
      <c r="AK1007" s="311"/>
      <c r="AL1007" s="311"/>
    </row>
    <row r="1008">
      <c r="A1008" s="311"/>
      <c r="B1008" s="311"/>
      <c r="C1008" s="311"/>
      <c r="D1008" s="311"/>
      <c r="E1008" s="311"/>
      <c r="F1008" s="311"/>
      <c r="G1008" s="311"/>
      <c r="H1008" s="311"/>
      <c r="I1008" s="648"/>
      <c r="J1008" s="648"/>
      <c r="K1008" s="649"/>
      <c r="L1008" s="650"/>
      <c r="M1008" s="651"/>
      <c r="N1008" s="651"/>
      <c r="O1008" s="651"/>
      <c r="P1008" s="651"/>
      <c r="Q1008" s="651"/>
      <c r="R1008" s="651"/>
      <c r="S1008" s="311"/>
      <c r="T1008" s="311"/>
      <c r="U1008" s="311"/>
      <c r="V1008" s="311"/>
      <c r="W1008" s="311"/>
      <c r="X1008" s="311"/>
      <c r="Y1008" s="311"/>
      <c r="Z1008" s="311"/>
      <c r="AA1008" s="311"/>
      <c r="AB1008" s="311"/>
      <c r="AC1008" s="311"/>
      <c r="AD1008" s="311"/>
      <c r="AE1008" s="311"/>
      <c r="AF1008" s="311"/>
      <c r="AG1008" s="311"/>
      <c r="AH1008" s="311"/>
      <c r="AI1008" s="311"/>
      <c r="AJ1008" s="311"/>
      <c r="AK1008" s="311"/>
      <c r="AL1008" s="311"/>
    </row>
    <row r="1009">
      <c r="A1009" s="311"/>
      <c r="B1009" s="311"/>
      <c r="C1009" s="311"/>
      <c r="D1009" s="311"/>
      <c r="E1009" s="311"/>
      <c r="F1009" s="311"/>
      <c r="G1009" s="311"/>
      <c r="H1009" s="311"/>
      <c r="I1009" s="648"/>
      <c r="J1009" s="648"/>
      <c r="K1009" s="649"/>
      <c r="L1009" s="650"/>
      <c r="M1009" s="651"/>
      <c r="N1009" s="651"/>
      <c r="O1009" s="651"/>
      <c r="P1009" s="651"/>
      <c r="Q1009" s="651"/>
      <c r="R1009" s="651"/>
      <c r="S1009" s="311"/>
      <c r="T1009" s="311"/>
      <c r="U1009" s="311"/>
      <c r="V1009" s="311"/>
      <c r="W1009" s="311"/>
      <c r="X1009" s="311"/>
      <c r="Y1009" s="311"/>
      <c r="Z1009" s="311"/>
      <c r="AA1009" s="311"/>
      <c r="AB1009" s="311"/>
      <c r="AC1009" s="311"/>
      <c r="AD1009" s="311"/>
      <c r="AE1009" s="311"/>
      <c r="AF1009" s="311"/>
      <c r="AG1009" s="311"/>
      <c r="AH1009" s="311"/>
      <c r="AI1009" s="311"/>
      <c r="AJ1009" s="311"/>
      <c r="AK1009" s="311"/>
      <c r="AL1009" s="311"/>
    </row>
  </sheetData>
  <mergeCells count="26">
    <mergeCell ref="F2:K2"/>
    <mergeCell ref="F3:J3"/>
    <mergeCell ref="M3:Q11"/>
    <mergeCell ref="F5:J5"/>
    <mergeCell ref="G7:H7"/>
    <mergeCell ref="G8:H8"/>
    <mergeCell ref="G9:H9"/>
    <mergeCell ref="G11:H11"/>
    <mergeCell ref="G12:H12"/>
    <mergeCell ref="C13:E13"/>
    <mergeCell ref="B15:B16"/>
    <mergeCell ref="C15:C16"/>
    <mergeCell ref="D15:D16"/>
    <mergeCell ref="E15:E16"/>
    <mergeCell ref="B811:P811"/>
    <mergeCell ref="B812:P812"/>
    <mergeCell ref="B813:P813"/>
    <mergeCell ref="B814:P814"/>
    <mergeCell ref="B815:P815"/>
    <mergeCell ref="F15:F16"/>
    <mergeCell ref="G15:G16"/>
    <mergeCell ref="K15:K16"/>
    <mergeCell ref="M15:P15"/>
    <mergeCell ref="Q15:Q16"/>
    <mergeCell ref="R15:R16"/>
    <mergeCell ref="Q809:R809"/>
  </mergeCells>
  <conditionalFormatting sqref="D572:E807 G572:G807 M807">
    <cfRule type="expression" dxfId="2" priority="1">
      <formula>$F572="BANDWITH LAMA"</formula>
    </cfRule>
  </conditionalFormatting>
  <conditionalFormatting sqref="D572:E807 G572:G807 M807">
    <cfRule type="expression" dxfId="1" priority="2">
      <formula>COUNTIF(#REF!,D572)&gt;1</formula>
    </cfRule>
  </conditionalFormatting>
  <conditionalFormatting sqref="G572:G807">
    <cfRule type="expression" dxfId="1" priority="3">
      <formula>COUNTIF(G:G,G572)&gt;1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9.63"/>
    <col customWidth="1" min="3" max="3" width="23.25"/>
  </cols>
  <sheetData>
    <row r="1">
      <c r="A1" s="431" t="s">
        <v>0</v>
      </c>
      <c r="B1" s="432" t="s">
        <v>2920</v>
      </c>
      <c r="C1" s="431" t="s">
        <v>2921</v>
      </c>
      <c r="D1" s="431" t="s">
        <v>2922</v>
      </c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</row>
    <row r="2">
      <c r="A2" s="434">
        <v>1.052566823E9</v>
      </c>
      <c r="B2" s="435">
        <v>0.9975</v>
      </c>
      <c r="C2" s="438">
        <f>IFERROR(VLOOKUP(TRIM(A2)&amp;"", 'JAN26'!$G$5:$T$796, 14, 0), IFERROR(VLOOKUP(VALUE(A2), 'JAN26'!$G$5:$T$796, 14, 0), "Tidak Ditemukan"))</f>
        <v>0.9975134409</v>
      </c>
      <c r="D2" s="440" t="str">
        <f t="shared" ref="D2:D81" si="1">IF(ROUND(B2, 4) = ROUND(C2, 4), "SAMA", "TIDAK SAMA")</f>
        <v>SAMA</v>
      </c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</row>
    <row r="3">
      <c r="A3" s="441">
        <v>1.262633554E9</v>
      </c>
      <c r="B3" s="442">
        <v>0.9942</v>
      </c>
      <c r="C3" s="438">
        <f>IFERROR(VLOOKUP(TRIM(A3)&amp;"", 'JAN26'!$G$5:$T$796, 14, 0), IFERROR(VLOOKUP(VALUE(A3), 'JAN26'!$G$5:$T$796, 14, 0), "Tidak Ditemukan"))</f>
        <v>0.9941756272</v>
      </c>
      <c r="D3" s="440" t="str">
        <f t="shared" si="1"/>
        <v>SAMA</v>
      </c>
    </row>
    <row r="4">
      <c r="A4" s="441">
        <v>1.138788919E9</v>
      </c>
      <c r="B4" s="443">
        <v>0.9974</v>
      </c>
      <c r="C4" s="438">
        <f>IFERROR(VLOOKUP(TRIM(A4)&amp;"", 'JAN26'!$G$5:$T$796, 14, 0), IFERROR(VLOOKUP(VALUE(A4), 'JAN26'!$G$5:$T$796, 14, 0), "Tidak Ditemukan"))</f>
        <v>0.9974327957</v>
      </c>
      <c r="D4" s="440" t="str">
        <f t="shared" si="1"/>
        <v>SAMA</v>
      </c>
    </row>
    <row r="5">
      <c r="A5" s="441">
        <v>1.15526784E9</v>
      </c>
      <c r="B5" s="443">
        <v>0.997</v>
      </c>
      <c r="C5" s="438">
        <f>IFERROR(VLOOKUP(TRIM(A5)&amp;"", 'JAN26'!$G$5:$T$796, 14, 0), IFERROR(VLOOKUP(VALUE(A5), 'JAN26'!$G$5:$T$796, 14, 0), "Tidak Ditemukan"))</f>
        <v>0.9970430108</v>
      </c>
      <c r="D5" s="440" t="str">
        <f t="shared" si="1"/>
        <v>SAMA</v>
      </c>
    </row>
    <row r="6">
      <c r="A6" s="441">
        <v>1.212913292E9</v>
      </c>
      <c r="B6" s="443">
        <v>0.9967</v>
      </c>
      <c r="C6" s="438">
        <f>IFERROR(VLOOKUP(TRIM(A6)&amp;"", 'JAN26'!$G$5:$T$796, 14, 0), IFERROR(VLOOKUP(VALUE(A6), 'JAN26'!$G$5:$T$796, 14, 0), "Tidak Ditemukan"))</f>
        <v>0.9967069892</v>
      </c>
      <c r="D6" s="440" t="str">
        <f t="shared" si="1"/>
        <v>SAMA</v>
      </c>
    </row>
    <row r="7">
      <c r="A7" s="441" t="s">
        <v>1475</v>
      </c>
      <c r="B7" s="442">
        <v>0.9967</v>
      </c>
      <c r="C7" s="435">
        <v>0.9967</v>
      </c>
      <c r="D7" s="440" t="str">
        <f t="shared" si="1"/>
        <v>SAMA</v>
      </c>
    </row>
    <row r="8">
      <c r="A8" s="444">
        <v>1.437790551E9</v>
      </c>
      <c r="B8" s="443">
        <v>0.9993</v>
      </c>
      <c r="C8" s="438">
        <f>IFERROR(VLOOKUP(TRIM(A8)&amp;"", 'JAN26'!$G$5:$T$796, 14, 0), IFERROR(VLOOKUP(VALUE(A8), 'JAN26'!$G$5:$T$796, 14, 0), "Tidak Ditemukan"))</f>
        <v>0.999327957</v>
      </c>
      <c r="D8" s="440" t="str">
        <f t="shared" si="1"/>
        <v>SAMA</v>
      </c>
    </row>
    <row r="9">
      <c r="A9" s="444" t="s">
        <v>1283</v>
      </c>
      <c r="B9" s="443">
        <v>0.9992</v>
      </c>
      <c r="C9" s="438">
        <f>IFERROR(VLOOKUP(TRIM(A9)&amp;"", 'JAN26'!$G$5:$T$796, 14, 0), IFERROR(VLOOKUP(VALUE(A9), 'JAN26'!$G$5:$T$796, 14, 0), "Tidak Ditemukan"))</f>
        <v>0.9991935484</v>
      </c>
      <c r="D9" s="440" t="str">
        <f t="shared" si="1"/>
        <v>SAMA</v>
      </c>
    </row>
    <row r="10">
      <c r="A10" s="441">
        <v>1.703862628E9</v>
      </c>
      <c r="B10" s="443">
        <v>0.9981</v>
      </c>
      <c r="C10" s="438">
        <f>IFERROR(VLOOKUP(TRIM(A10)&amp;"", 'JAN26'!$G$5:$T$796, 14, 0), IFERROR(VLOOKUP(VALUE(A10), 'JAN26'!$G$5:$T$796, 14, 0), "Tidak Ditemukan"))</f>
        <v>0.9980645161</v>
      </c>
      <c r="D10" s="440" t="str">
        <f t="shared" si="1"/>
        <v>SAMA</v>
      </c>
    </row>
    <row r="11">
      <c r="A11" s="444" t="s">
        <v>1189</v>
      </c>
      <c r="B11" s="443">
        <v>0.9963</v>
      </c>
      <c r="C11" s="438">
        <f>IFERROR(VLOOKUP(TRIM(A11)&amp;"", 'JAN26'!$G$5:$T$796, 14, 0), IFERROR(VLOOKUP(VALUE(A11), 'JAN26'!$G$5:$T$796, 14, 0), "Tidak Ditemukan"))</f>
        <v>0.996281362</v>
      </c>
      <c r="D11" s="440" t="str">
        <f t="shared" si="1"/>
        <v>SAMA</v>
      </c>
    </row>
    <row r="12">
      <c r="A12" s="441">
        <v>1.757741506E9</v>
      </c>
      <c r="B12" s="443">
        <v>0.9987</v>
      </c>
      <c r="C12" s="438">
        <f>IFERROR(VLOOKUP(TRIM(A12)&amp;"", 'JAN26'!$G$5:$T$796, 14, 0), IFERROR(VLOOKUP(VALUE(A12), 'JAN26'!$G$5:$T$796, 14, 0), "Tidak Ditemukan"))</f>
        <v>0.9986693548</v>
      </c>
      <c r="D12" s="440" t="str">
        <f t="shared" si="1"/>
        <v>SAMA</v>
      </c>
    </row>
    <row r="13">
      <c r="A13" s="444" t="s">
        <v>880</v>
      </c>
      <c r="B13" s="443">
        <v>1.0</v>
      </c>
      <c r="C13" s="438">
        <f>IFERROR(VLOOKUP(TRIM(A13)&amp;"", 'JAN26'!$G$5:$T$796, 14, 0), IFERROR(VLOOKUP(VALUE(A13), 'JAN26'!$G$5:$T$796, 14, 0), "Tidak Ditemukan"))</f>
        <v>1</v>
      </c>
      <c r="D13" s="440" t="str">
        <f t="shared" si="1"/>
        <v>SAMA</v>
      </c>
    </row>
    <row r="14">
      <c r="A14" s="444" t="s">
        <v>249</v>
      </c>
      <c r="B14" s="443">
        <v>0.9865</v>
      </c>
      <c r="C14" s="438">
        <f>IFERROR(VLOOKUP(TRIM(A14)&amp;"", 'JAN26'!$G$5:$T$796, 14, 0), IFERROR(VLOOKUP(VALUE(A14), 'JAN26'!$G$5:$T$796, 14, 0), "Tidak Ditemukan"))</f>
        <v>0.9865143369</v>
      </c>
      <c r="D14" s="440" t="str">
        <f t="shared" si="1"/>
        <v>SAMA</v>
      </c>
    </row>
    <row r="15">
      <c r="A15" s="441" t="s">
        <v>1026</v>
      </c>
      <c r="B15" s="443">
        <v>0.9957</v>
      </c>
      <c r="C15" s="438">
        <f>IFERROR(VLOOKUP(TRIM(A15)&amp;"", 'JAN26'!$G$5:$T$796, 14, 0), IFERROR(VLOOKUP(VALUE(A15), 'JAN26'!$G$5:$T$796, 14, 0), "Tidak Ditemukan"))</f>
        <v>0.9956765233</v>
      </c>
      <c r="D15" s="440" t="str">
        <f t="shared" si="1"/>
        <v>SAMA</v>
      </c>
    </row>
    <row r="16">
      <c r="A16" s="444">
        <v>1.109431711E9</v>
      </c>
      <c r="B16" s="443">
        <v>0.9992</v>
      </c>
      <c r="C16" s="438">
        <f>IFERROR(VLOOKUP(TRIM(A16)&amp;"", 'JAN26'!$G$5:$T$796, 14, 0), IFERROR(VLOOKUP(VALUE(A16), 'JAN26'!$G$5:$T$796, 14, 0), "Tidak Ditemukan"))</f>
        <v>0.9992159498</v>
      </c>
      <c r="D16" s="440" t="str">
        <f t="shared" si="1"/>
        <v>SAMA</v>
      </c>
    </row>
    <row r="17">
      <c r="A17" s="444" t="s">
        <v>665</v>
      </c>
      <c r="B17" s="443">
        <v>0.9872</v>
      </c>
      <c r="C17" s="438">
        <f>IFERROR(VLOOKUP(TRIM(A17)&amp;"", 'JAN26'!$G$5:$T$796, 14, 0), IFERROR(VLOOKUP(VALUE(A17), 'JAN26'!$G$5:$T$796, 14, 0), "Tidak Ditemukan"))</f>
        <v>0.9872311828</v>
      </c>
      <c r="D17" s="440" t="str">
        <f t="shared" si="1"/>
        <v>SAMA</v>
      </c>
    </row>
    <row r="18">
      <c r="A18" s="444">
        <v>1.252251258E9</v>
      </c>
      <c r="B18" s="443">
        <v>0.9998</v>
      </c>
      <c r="C18" s="438">
        <f>IFERROR(VLOOKUP(TRIM(A18)&amp;"", 'JAN26'!$G$5:$T$796, 14, 0), IFERROR(VLOOKUP(VALUE(A18), 'JAN26'!$G$5:$T$796, 14, 0), "Tidak Ditemukan"))</f>
        <v>0.9998207885</v>
      </c>
      <c r="D18" s="440" t="str">
        <f t="shared" si="1"/>
        <v>SAMA</v>
      </c>
    </row>
    <row r="19">
      <c r="A19" s="441">
        <v>1.537344924E9</v>
      </c>
      <c r="B19" s="443">
        <v>0.9979</v>
      </c>
      <c r="C19" s="438">
        <f>IFERROR(VLOOKUP(TRIM(A19)&amp;"", 'JAN26'!$G$5:$T$796, 14, 0), IFERROR(VLOOKUP(VALUE(A19), 'JAN26'!$G$5:$T$796, 14, 0), "Tidak Ditemukan"))</f>
        <v>0.9978797043</v>
      </c>
      <c r="D19" s="440" t="str">
        <f t="shared" si="1"/>
        <v>SAMA</v>
      </c>
    </row>
    <row r="20">
      <c r="A20" s="444">
        <v>1.669760545E9</v>
      </c>
      <c r="B20" s="443">
        <v>0.9953</v>
      </c>
      <c r="C20" s="438">
        <f>IFERROR(VLOOKUP(TRIM(A20)&amp;"", 'JAN26'!$G$5:$T$796, 14, 0), IFERROR(VLOOKUP(VALUE(A20), 'JAN26'!$G$5:$T$796, 14, 0), "Tidak Ditemukan"))</f>
        <v>0.9952732975</v>
      </c>
      <c r="D20" s="440" t="str">
        <f t="shared" si="1"/>
        <v>SAMA</v>
      </c>
    </row>
    <row r="21">
      <c r="A21" s="444">
        <v>1.750096393E9</v>
      </c>
      <c r="B21" s="443">
        <v>0.9955</v>
      </c>
      <c r="C21" s="438">
        <f>IFERROR(VLOOKUP(TRIM(A21)&amp;"", 'JAN26'!$G$5:$T$796, 14, 0), IFERROR(VLOOKUP(VALUE(A21), 'JAN26'!$G$5:$T$796, 14, 0), "Tidak Ditemukan"))</f>
        <v>0.9954704301</v>
      </c>
      <c r="D21" s="440" t="str">
        <f t="shared" si="1"/>
        <v>SAMA</v>
      </c>
    </row>
    <row r="22">
      <c r="A22" s="444">
        <v>1.792986078E9</v>
      </c>
      <c r="B22" s="443">
        <v>0.9989</v>
      </c>
      <c r="C22" s="438">
        <f>IFERROR(VLOOKUP(TRIM(A22)&amp;"", 'JAN26'!$G$5:$T$796, 14, 0), IFERROR(VLOOKUP(VALUE(A22), 'JAN26'!$G$5:$T$796, 14, 0), "Tidak Ditemukan"))</f>
        <v>0.9989247312</v>
      </c>
      <c r="D22" s="440" t="str">
        <f t="shared" si="1"/>
        <v>SAMA</v>
      </c>
    </row>
    <row r="23">
      <c r="A23" s="444" t="s">
        <v>1108</v>
      </c>
      <c r="B23" s="443">
        <v>0.9998</v>
      </c>
      <c r="C23" s="438">
        <f>IFERROR(VLOOKUP(TRIM(A23)&amp;"", 'JAN26'!$G$5:$T$796, 14, 0), IFERROR(VLOOKUP(VALUE(A23), 'JAN26'!$G$5:$T$796, 14, 0), "Tidak Ditemukan"))</f>
        <v>0.9997983871</v>
      </c>
      <c r="D23" s="440" t="str">
        <f t="shared" si="1"/>
        <v>SAMA</v>
      </c>
    </row>
    <row r="24">
      <c r="A24" s="444" t="s">
        <v>744</v>
      </c>
      <c r="B24" s="443">
        <v>0.9999</v>
      </c>
      <c r="C24" s="438">
        <f>IFERROR(VLOOKUP(TRIM(A24)&amp;"", 'JAN26'!$G$5:$T$796, 14, 0), IFERROR(VLOOKUP(VALUE(A24), 'JAN26'!$G$5:$T$796, 14, 0), "Tidak Ditemukan"))</f>
        <v>0.9999103943</v>
      </c>
      <c r="D24" s="440" t="str">
        <f t="shared" si="1"/>
        <v>SAMA</v>
      </c>
    </row>
    <row r="25">
      <c r="A25" s="444" t="s">
        <v>1254</v>
      </c>
      <c r="B25" s="443">
        <v>0.9979</v>
      </c>
      <c r="C25" s="438">
        <f>IFERROR(VLOOKUP(TRIM(A25)&amp;"", 'JAN26'!$G$5:$T$796, 14, 0), IFERROR(VLOOKUP(VALUE(A25), 'JAN26'!$G$5:$T$796, 14, 0), "Tidak Ditemukan"))</f>
        <v>0.9979166667</v>
      </c>
      <c r="D25" s="440" t="str">
        <f t="shared" si="1"/>
        <v>SAMA</v>
      </c>
    </row>
    <row r="26">
      <c r="A26" s="444" t="s">
        <v>1378</v>
      </c>
      <c r="B26" s="443">
        <v>0.9962</v>
      </c>
      <c r="C26" s="438">
        <f>IFERROR(VLOOKUP(TRIM(A26)&amp;"", 'JAN26'!$G$5:$T$796, 14, 0), IFERROR(VLOOKUP(VALUE(A26), 'JAN26'!$G$5:$T$796, 14, 0), "Tidak Ditemukan"))</f>
        <v>0.9961917563</v>
      </c>
      <c r="D26" s="440" t="str">
        <f t="shared" si="1"/>
        <v>SAMA</v>
      </c>
    </row>
    <row r="27">
      <c r="A27" s="444" t="s">
        <v>1397</v>
      </c>
      <c r="B27" s="443">
        <v>0.9999</v>
      </c>
      <c r="C27" s="438">
        <f>IFERROR(VLOOKUP(TRIM(A27)&amp;"", 'JAN26'!$G$5:$T$796, 14, 0), IFERROR(VLOOKUP(VALUE(A27), 'JAN26'!$G$5:$T$796, 14, 0), "Tidak Ditemukan"))</f>
        <v>0.9998879928</v>
      </c>
      <c r="D27" s="440" t="str">
        <f t="shared" si="1"/>
        <v>SAMA</v>
      </c>
    </row>
    <row r="28">
      <c r="A28" s="444" t="s">
        <v>1400</v>
      </c>
      <c r="B28" s="443">
        <v>0.9999</v>
      </c>
      <c r="C28" s="438">
        <f>IFERROR(VLOOKUP(TRIM(A28)&amp;"", 'JAN26'!$G$5:$T$796, 14, 0), IFERROR(VLOOKUP(VALUE(A28), 'JAN26'!$G$5:$T$796, 14, 0), "Tidak Ditemukan"))</f>
        <v>0.9999103943</v>
      </c>
      <c r="D28" s="440" t="str">
        <f t="shared" si="1"/>
        <v>SAMA</v>
      </c>
    </row>
    <row r="29">
      <c r="A29" s="444" t="s">
        <v>2739</v>
      </c>
      <c r="B29" s="443">
        <v>0.9998</v>
      </c>
      <c r="C29" s="438">
        <f>IFERROR(VLOOKUP(TRIM(A29)&amp;"", 'JAN26'!$G$5:$T$796, 14, 0), IFERROR(VLOOKUP(VALUE(A29), 'JAN26'!$G$5:$T$796, 14, 0), "Tidak Ditemukan"))</f>
        <v>0.9997983871</v>
      </c>
      <c r="D29" s="440" t="str">
        <f t="shared" si="1"/>
        <v>SAMA</v>
      </c>
    </row>
    <row r="30">
      <c r="A30" s="444" t="s">
        <v>1236</v>
      </c>
      <c r="B30" s="443">
        <v>0.9999</v>
      </c>
      <c r="C30" s="438">
        <f>IFERROR(VLOOKUP(TRIM(A30)&amp;"", 'JAN26'!$G$5:$T$796, 14, 0), IFERROR(VLOOKUP(VALUE(A30), 'JAN26'!$G$5:$T$796, 14, 0), "Tidak Ditemukan"))</f>
        <v>0.9998655914</v>
      </c>
      <c r="D30" s="440" t="str">
        <f t="shared" si="1"/>
        <v>SAMA</v>
      </c>
    </row>
    <row r="31">
      <c r="A31" s="444" t="s">
        <v>1240</v>
      </c>
      <c r="B31" s="443">
        <v>0.9998</v>
      </c>
      <c r="C31" s="438">
        <f>IFERROR(VLOOKUP(TRIM(A31)&amp;"", 'JAN26'!$G$5:$T$796, 14, 0), IFERROR(VLOOKUP(VALUE(A31), 'JAN26'!$G$5:$T$796, 14, 0), "Tidak Ditemukan"))</f>
        <v>0.9998207885</v>
      </c>
      <c r="D31" s="440" t="str">
        <f t="shared" si="1"/>
        <v>SAMA</v>
      </c>
    </row>
    <row r="32">
      <c r="A32" s="444" t="s">
        <v>1302</v>
      </c>
      <c r="B32" s="443">
        <v>0.9999</v>
      </c>
      <c r="C32" s="438">
        <f>IFERROR(VLOOKUP(TRIM(A32)&amp;"", 'JAN26'!$G$5:$T$796, 14, 0), IFERROR(VLOOKUP(VALUE(A32), 'JAN26'!$G$5:$T$796, 14, 0), "Tidak Ditemukan"))</f>
        <v>0.9999327957</v>
      </c>
      <c r="D32" s="440" t="str">
        <f t="shared" si="1"/>
        <v>SAMA</v>
      </c>
    </row>
    <row r="33">
      <c r="A33" s="444" t="s">
        <v>1316</v>
      </c>
      <c r="B33" s="443">
        <v>0.9931</v>
      </c>
      <c r="C33" s="438">
        <f>IFERROR(VLOOKUP(TRIM(A33)&amp;"", 'JAN26'!$G$5:$T$796, 14, 0), IFERROR(VLOOKUP(VALUE(A33), 'JAN26'!$G$5:$T$796, 14, 0), "Tidak Ditemukan"))</f>
        <v>0.993077957</v>
      </c>
      <c r="D33" s="440" t="str">
        <f t="shared" si="1"/>
        <v>SAMA</v>
      </c>
    </row>
    <row r="34">
      <c r="A34" s="444" t="s">
        <v>1220</v>
      </c>
      <c r="B34" s="443">
        <v>0.9977</v>
      </c>
      <c r="C34" s="438">
        <f>IFERROR(VLOOKUP(TRIM(A34)&amp;"", 'JAN26'!$G$5:$T$796, 14, 0), IFERROR(VLOOKUP(VALUE(A34), 'JAN26'!$G$5:$T$796, 14, 0), "Tidak Ditemukan"))</f>
        <v>0.9976926523</v>
      </c>
      <c r="D34" s="440" t="str">
        <f t="shared" si="1"/>
        <v>SAMA</v>
      </c>
    </row>
    <row r="35">
      <c r="A35" s="444" t="s">
        <v>1351</v>
      </c>
      <c r="B35" s="443">
        <v>0.9998</v>
      </c>
      <c r="C35" s="438">
        <f>IFERROR(VLOOKUP(TRIM(A35)&amp;"", 'JAN26'!$G$5:$T$796, 14, 0), IFERROR(VLOOKUP(VALUE(A35), 'JAN26'!$G$5:$T$796, 14, 0), "Tidak Ditemukan"))</f>
        <v>0.9997983871</v>
      </c>
      <c r="D35" s="440" t="str">
        <f t="shared" si="1"/>
        <v>SAMA</v>
      </c>
    </row>
    <row r="36">
      <c r="A36" s="444" t="s">
        <v>1332</v>
      </c>
      <c r="B36" s="443">
        <v>0.9999</v>
      </c>
      <c r="C36" s="438">
        <f>IFERROR(VLOOKUP(TRIM(A36)&amp;"", 'JAN26'!$G$5:$T$796, 14, 0), IFERROR(VLOOKUP(VALUE(A36), 'JAN26'!$G$5:$T$796, 14, 0), "Tidak Ditemukan"))</f>
        <v>0.9999103943</v>
      </c>
      <c r="D36" s="440" t="str">
        <f t="shared" si="1"/>
        <v>SAMA</v>
      </c>
    </row>
    <row r="37">
      <c r="A37" s="444" t="s">
        <v>1289</v>
      </c>
      <c r="B37" s="443">
        <v>0.9967</v>
      </c>
      <c r="C37" s="438">
        <f>IFERROR(VLOOKUP(TRIM(A37)&amp;"", 'JAN26'!$G$5:$T$796, 14, 0), IFERROR(VLOOKUP(VALUE(A37), 'JAN26'!$G$5:$T$796, 14, 0), "Tidak Ditemukan"))</f>
        <v>0.9967293907</v>
      </c>
      <c r="D37" s="440" t="str">
        <f t="shared" si="1"/>
        <v>SAMA</v>
      </c>
    </row>
    <row r="38">
      <c r="A38" s="444" t="s">
        <v>1349</v>
      </c>
      <c r="B38" s="443">
        <v>0.9999</v>
      </c>
      <c r="C38" s="438">
        <f>IFERROR(VLOOKUP(TRIM(A38)&amp;"", 'JAN26'!$G$5:$T$796, 14, 0), IFERROR(VLOOKUP(VALUE(A38), 'JAN26'!$G$5:$T$796, 14, 0), "Tidak Ditemukan"))</f>
        <v>0.9999327957</v>
      </c>
      <c r="D38" s="440" t="str">
        <f t="shared" si="1"/>
        <v>SAMA</v>
      </c>
    </row>
    <row r="39">
      <c r="A39" s="444" t="s">
        <v>1820</v>
      </c>
      <c r="B39" s="443">
        <v>0.9972</v>
      </c>
      <c r="C39" s="438">
        <f>IFERROR(VLOOKUP(TRIM(A39)&amp;"", 'JAN26'!$G$5:$T$796, 14, 0), IFERROR(VLOOKUP(VALUE(A39), 'JAN26'!$G$5:$T$796, 14, 0), "Tidak Ditemukan"))</f>
        <v>0.9971774194</v>
      </c>
      <c r="D39" s="440" t="str">
        <f t="shared" si="1"/>
        <v>SAMA</v>
      </c>
    </row>
    <row r="40">
      <c r="A40" s="444" t="s">
        <v>1992</v>
      </c>
      <c r="B40" s="443">
        <v>0.995</v>
      </c>
      <c r="C40" s="438">
        <f>IFERROR(VLOOKUP(TRIM(A40)&amp;"", 'JAN26'!$G$5:$T$796, 14, 0), IFERROR(VLOOKUP(VALUE(A40), 'JAN26'!$G$5:$T$796, 14, 0), "Tidak Ditemukan"))</f>
        <v>0.9949820789</v>
      </c>
      <c r="D40" s="440" t="str">
        <f t="shared" si="1"/>
        <v>SAMA</v>
      </c>
    </row>
    <row r="41">
      <c r="A41" s="444" t="s">
        <v>1515</v>
      </c>
      <c r="B41" s="443">
        <v>0.9993</v>
      </c>
      <c r="C41" s="438">
        <f>IFERROR(VLOOKUP(TRIM(A41)&amp;"", 'JAN26'!$G$5:$T$796, 14, 0), IFERROR(VLOOKUP(VALUE(A41), 'JAN26'!$G$5:$T$796, 14, 0), "Tidak Ditemukan"))</f>
        <v>0.999327957</v>
      </c>
      <c r="D41" s="440" t="str">
        <f t="shared" si="1"/>
        <v>SAMA</v>
      </c>
    </row>
    <row r="42">
      <c r="A42" s="444" t="s">
        <v>1534</v>
      </c>
      <c r="B42" s="443">
        <v>0.9973</v>
      </c>
      <c r="C42" s="438">
        <f>IFERROR(VLOOKUP(TRIM(A42)&amp;"", 'JAN26'!$G$5:$T$796, 14, 0), IFERROR(VLOOKUP(VALUE(A42), 'JAN26'!$G$5:$T$796, 14, 0), "Tidak Ditemukan"))</f>
        <v>0.997311828</v>
      </c>
      <c r="D42" s="440" t="str">
        <f t="shared" si="1"/>
        <v>SAMA</v>
      </c>
    </row>
    <row r="43">
      <c r="A43" s="444" t="s">
        <v>1537</v>
      </c>
      <c r="B43" s="443">
        <v>0.9998</v>
      </c>
      <c r="C43" s="438">
        <f>IFERROR(VLOOKUP(TRIM(A43)&amp;"", 'JAN26'!$G$5:$T$796, 14, 0), IFERROR(VLOOKUP(VALUE(A43), 'JAN26'!$G$5:$T$796, 14, 0), "Tidak Ditemukan"))</f>
        <v>0.9997983871</v>
      </c>
      <c r="D43" s="440" t="str">
        <f t="shared" si="1"/>
        <v>SAMA</v>
      </c>
    </row>
    <row r="44">
      <c r="A44" s="444" t="s">
        <v>1520</v>
      </c>
      <c r="B44" s="443">
        <v>0.997</v>
      </c>
      <c r="C44" s="438">
        <f>IFERROR(VLOOKUP(TRIM(A44)&amp;"", 'JAN26'!$G$5:$T$796, 14, 0), IFERROR(VLOOKUP(VALUE(A44), 'JAN26'!$G$5:$T$796, 14, 0), "Tidak Ditemukan"))</f>
        <v>0.9970206093</v>
      </c>
      <c r="D44" s="440" t="str">
        <f t="shared" si="1"/>
        <v>SAMA</v>
      </c>
    </row>
    <row r="45">
      <c r="A45" s="444" t="s">
        <v>1460</v>
      </c>
      <c r="B45" s="443">
        <v>0.9313</v>
      </c>
      <c r="C45" s="438">
        <f>IFERROR(VLOOKUP(TRIM(A45)&amp;"", 'JAN26'!$G$5:$T$796, 14, 0), IFERROR(VLOOKUP(VALUE(A45), 'JAN26'!$G$5:$T$796, 14, 0), "Tidak Ditemukan"))</f>
        <v>0.9313172043</v>
      </c>
      <c r="D45" s="440" t="str">
        <f t="shared" si="1"/>
        <v>SAMA</v>
      </c>
    </row>
    <row r="46">
      <c r="A46" s="444" t="s">
        <v>1861</v>
      </c>
      <c r="B46" s="443">
        <v>0.9993</v>
      </c>
      <c r="C46" s="438">
        <f>IFERROR(VLOOKUP(TRIM(A46)&amp;"", 'JAN26'!$G$5:$T$796, 14, 0), IFERROR(VLOOKUP(VALUE(A46), 'JAN26'!$G$5:$T$796, 14, 0), "Tidak Ditemukan"))</f>
        <v>0.9993010753</v>
      </c>
      <c r="D46" s="440" t="str">
        <f t="shared" si="1"/>
        <v>SAMA</v>
      </c>
    </row>
    <row r="47">
      <c r="A47" s="444" t="s">
        <v>2152</v>
      </c>
      <c r="B47" s="443">
        <v>0.9981</v>
      </c>
      <c r="C47" s="438">
        <f>IFERROR(VLOOKUP(TRIM(A47)&amp;"", 'JAN26'!$G$5:$T$796, 14, 0), IFERROR(VLOOKUP(VALUE(A47), 'JAN26'!$G$5:$T$796, 14, 0), "Tidak Ditemukan"))</f>
        <v>0.9981182796</v>
      </c>
      <c r="D47" s="440" t="str">
        <f t="shared" si="1"/>
        <v>SAMA</v>
      </c>
    </row>
    <row r="48">
      <c r="A48" s="444" t="s">
        <v>1955</v>
      </c>
      <c r="B48" s="443">
        <v>0.9961</v>
      </c>
      <c r="C48" s="438">
        <f>IFERROR(VLOOKUP(TRIM(A48)&amp;"", 'JAN26'!$G$5:$T$796, 14, 0), IFERROR(VLOOKUP(VALUE(A48), 'JAN26'!$G$5:$T$796, 14, 0), "Tidak Ditemukan"))</f>
        <v>0.9960797491</v>
      </c>
      <c r="D48" s="440" t="str">
        <f t="shared" si="1"/>
        <v>SAMA</v>
      </c>
    </row>
    <row r="49">
      <c r="A49" s="444" t="s">
        <v>2108</v>
      </c>
      <c r="B49" s="443">
        <v>0.9958</v>
      </c>
      <c r="C49" s="438">
        <f>IFERROR(VLOOKUP(TRIM(A49)&amp;"", 'JAN26'!$G$5:$T$796, 14, 0), IFERROR(VLOOKUP(VALUE(A49), 'JAN26'!$G$5:$T$796, 14, 0), "Tidak Ditemukan"))</f>
        <v>0.9958198925</v>
      </c>
      <c r="D49" s="440" t="str">
        <f t="shared" si="1"/>
        <v>SAMA</v>
      </c>
    </row>
    <row r="50">
      <c r="A50" s="444" t="s">
        <v>1555</v>
      </c>
      <c r="B50" s="443">
        <v>0.9999</v>
      </c>
      <c r="C50" s="438">
        <f>IFERROR(VLOOKUP(TRIM(A50)&amp;"", 'JAN26'!$G$5:$T$796, 14, 0), IFERROR(VLOOKUP(VALUE(A50), 'JAN26'!$G$5:$T$796, 14, 0), "Tidak Ditemukan"))</f>
        <v>0.9999103943</v>
      </c>
      <c r="D50" s="440" t="str">
        <f t="shared" si="1"/>
        <v>SAMA</v>
      </c>
    </row>
    <row r="51">
      <c r="A51" s="444" t="s">
        <v>1565</v>
      </c>
      <c r="B51" s="443">
        <v>0.9981</v>
      </c>
      <c r="C51" s="438">
        <f>IFERROR(VLOOKUP(TRIM(A51)&amp;"", 'JAN26'!$G$5:$T$796, 14, 0), IFERROR(VLOOKUP(VALUE(A51), 'JAN26'!$G$5:$T$796, 14, 0), "Tidak Ditemukan"))</f>
        <v>0.9980510753</v>
      </c>
      <c r="D51" s="440" t="str">
        <f t="shared" si="1"/>
        <v>SAMA</v>
      </c>
    </row>
    <row r="52">
      <c r="A52" s="444" t="s">
        <v>1432</v>
      </c>
      <c r="B52" s="443">
        <v>0.9989</v>
      </c>
      <c r="C52" s="438">
        <f>IFERROR(VLOOKUP(TRIM(A52)&amp;"", 'JAN26'!$G$5:$T$796, 14, 0), IFERROR(VLOOKUP(VALUE(A52), 'JAN26'!$G$5:$T$796, 14, 0), "Tidak Ditemukan"))</f>
        <v>0.9989023297</v>
      </c>
      <c r="D52" s="440" t="str">
        <f t="shared" si="1"/>
        <v>SAMA</v>
      </c>
    </row>
    <row r="53">
      <c r="A53" s="444" t="s">
        <v>1218</v>
      </c>
      <c r="B53" s="443">
        <v>0.9919</v>
      </c>
      <c r="C53" s="438">
        <f>IFERROR(VLOOKUP(TRIM(A53)&amp;"", 'JAN26'!$G$5:$T$796, 14, 0), IFERROR(VLOOKUP(VALUE(A53), 'JAN26'!$G$5:$T$796, 14, 0), "Tidak Ditemukan"))</f>
        <v>0.9919130824</v>
      </c>
      <c r="D53" s="440" t="str">
        <f t="shared" si="1"/>
        <v>SAMA</v>
      </c>
    </row>
    <row r="54">
      <c r="A54" s="444" t="s">
        <v>2715</v>
      </c>
      <c r="B54" s="443">
        <v>0.9941</v>
      </c>
      <c r="C54" s="438">
        <f>IFERROR(VLOOKUP(TRIM(A54)&amp;"", 'JAN26'!$G$5:$T$796, 14, 0), IFERROR(VLOOKUP(VALUE(A54), 'JAN26'!$G$5:$T$796, 14, 0), "Tidak Ditemukan"))</f>
        <v>0.9940636201</v>
      </c>
      <c r="D54" s="440" t="str">
        <f t="shared" si="1"/>
        <v>SAMA</v>
      </c>
    </row>
    <row r="55">
      <c r="A55" s="444" t="s">
        <v>1039</v>
      </c>
      <c r="B55" s="443">
        <v>0.9925</v>
      </c>
      <c r="C55" s="438">
        <f>IFERROR(VLOOKUP(TRIM(A55)&amp;"", 'JAN26'!$G$5:$T$796, 14, 0), IFERROR(VLOOKUP(VALUE(A55), 'JAN26'!$G$5:$T$796, 14, 0), "Tidak Ditemukan"))</f>
        <v>0.9925403226</v>
      </c>
      <c r="D55" s="440" t="str">
        <f t="shared" si="1"/>
        <v>SAMA</v>
      </c>
    </row>
    <row r="56">
      <c r="A56" s="444" t="s">
        <v>1003</v>
      </c>
      <c r="B56" s="443">
        <v>0.9983</v>
      </c>
      <c r="C56" s="438">
        <f>IFERROR(VLOOKUP(TRIM(A56)&amp;"", 'JAN26'!$G$5:$T$796, 14, 0), IFERROR(VLOOKUP(VALUE(A56), 'JAN26'!$G$5:$T$796, 14, 0), "Tidak Ditemukan"))</f>
        <v>0.9983422939</v>
      </c>
      <c r="D56" s="440" t="str">
        <f t="shared" si="1"/>
        <v>SAMA</v>
      </c>
    </row>
    <row r="57">
      <c r="A57" s="444" t="s">
        <v>615</v>
      </c>
      <c r="B57" s="443">
        <v>0.9977</v>
      </c>
      <c r="C57" s="438">
        <f>IFERROR(VLOOKUP(TRIM(A57)&amp;"", 'JAN26'!$G$5:$T$796, 14, 0), IFERROR(VLOOKUP(VALUE(A57), 'JAN26'!$G$5:$T$796, 14, 0), "Tidak Ditemukan"))</f>
        <v>0.9977374552</v>
      </c>
      <c r="D57" s="440" t="str">
        <f t="shared" si="1"/>
        <v>SAMA</v>
      </c>
    </row>
    <row r="58">
      <c r="A58" s="444" t="s">
        <v>1164</v>
      </c>
      <c r="B58" s="443">
        <v>0.9999</v>
      </c>
      <c r="C58" s="438">
        <f>IFERROR(VLOOKUP(TRIM(A58)&amp;"", 'JAN26'!$G$5:$T$796, 14, 0), IFERROR(VLOOKUP(VALUE(A58), 'JAN26'!$G$5:$T$796, 14, 0), "Tidak Ditemukan"))</f>
        <v>0.9998655914</v>
      </c>
      <c r="D58" s="440" t="str">
        <f t="shared" si="1"/>
        <v>SAMA</v>
      </c>
    </row>
    <row r="59">
      <c r="A59" s="444" t="s">
        <v>2314</v>
      </c>
      <c r="B59" s="443">
        <v>0.9999</v>
      </c>
      <c r="C59" s="438">
        <f>IFERROR(VLOOKUP(TRIM(A59)&amp;"", 'JAN26'!$G$5:$T$796, 14, 0), IFERROR(VLOOKUP(VALUE(A59), 'JAN26'!$G$5:$T$796, 14, 0), "Tidak Ditemukan"))</f>
        <v>0.9998879928</v>
      </c>
      <c r="D59" s="440" t="str">
        <f t="shared" si="1"/>
        <v>SAMA</v>
      </c>
    </row>
    <row r="60">
      <c r="A60" s="444" t="s">
        <v>1152</v>
      </c>
      <c r="B60" s="443">
        <v>0.9974</v>
      </c>
      <c r="C60" s="438">
        <f>IFERROR(VLOOKUP(TRIM(A60)&amp;"", 'JAN26'!$G$5:$T$796, 14, 0), IFERROR(VLOOKUP(VALUE(A60), 'JAN26'!$G$5:$T$796, 14, 0), "Tidak Ditemukan"))</f>
        <v>0.9974238351</v>
      </c>
      <c r="D60" s="440" t="str">
        <f t="shared" si="1"/>
        <v>SAMA</v>
      </c>
    </row>
    <row r="61">
      <c r="A61" s="444" t="s">
        <v>975</v>
      </c>
      <c r="B61" s="443">
        <v>0.9981</v>
      </c>
      <c r="C61" s="438">
        <f>IFERROR(VLOOKUP(TRIM(A61)&amp;"", 'JAN26'!$G$5:$T$796, 14, 0), IFERROR(VLOOKUP(VALUE(A61), 'JAN26'!$G$5:$T$796, 14, 0), "Tidak Ditemukan"))</f>
        <v>0.9980510753</v>
      </c>
      <c r="D61" s="440" t="str">
        <f t="shared" si="1"/>
        <v>SAMA</v>
      </c>
    </row>
    <row r="62">
      <c r="A62" s="444" t="s">
        <v>1083</v>
      </c>
      <c r="B62" s="443">
        <v>0.9998</v>
      </c>
      <c r="C62" s="438">
        <f>IFERROR(VLOOKUP(TRIM(A62)&amp;"", 'JAN26'!$G$5:$T$796, 14, 0), IFERROR(VLOOKUP(VALUE(A62), 'JAN26'!$G$5:$T$796, 14, 0), "Tidak Ditemukan"))</f>
        <v>0.9997983871</v>
      </c>
      <c r="D62" s="440" t="str">
        <f t="shared" si="1"/>
        <v>SAMA</v>
      </c>
    </row>
    <row r="63">
      <c r="A63" s="441" t="s">
        <v>963</v>
      </c>
      <c r="B63" s="443">
        <v>1.0</v>
      </c>
      <c r="C63" s="438">
        <f>IFERROR(VLOOKUP(TRIM(A63)&amp;"", 'JAN26'!$G$5:$T$796, 14, 0), IFERROR(VLOOKUP(VALUE(A63), 'JAN26'!$G$5:$T$796, 14, 0), "Tidak Ditemukan"))</f>
        <v>1</v>
      </c>
      <c r="D63" s="440" t="str">
        <f t="shared" si="1"/>
        <v>SAMA</v>
      </c>
    </row>
    <row r="64">
      <c r="A64" s="444" t="s">
        <v>973</v>
      </c>
      <c r="B64" s="443">
        <v>0.9973</v>
      </c>
      <c r="C64" s="438">
        <f>IFERROR(VLOOKUP(TRIM(A64)&amp;"", 'JAN26'!$G$5:$T$796, 14, 0), IFERROR(VLOOKUP(VALUE(A64), 'JAN26'!$G$5:$T$796, 14, 0), "Tidak Ditemukan"))</f>
        <v>0.997311828</v>
      </c>
      <c r="D64" s="440" t="str">
        <f t="shared" si="1"/>
        <v>SAMA</v>
      </c>
    </row>
    <row r="65">
      <c r="A65" s="444" t="s">
        <v>451</v>
      </c>
      <c r="B65" s="443">
        <v>0.9979</v>
      </c>
      <c r="C65" s="438">
        <f>IFERROR(VLOOKUP(TRIM(A65)&amp;"", 'JAN26'!$G$5:$T$796, 14, 0), IFERROR(VLOOKUP(VALUE(A65), 'JAN26'!$G$5:$T$796, 14, 0), "Tidak Ditemukan"))</f>
        <v>0.9978629032</v>
      </c>
      <c r="D65" s="440" t="str">
        <f t="shared" si="1"/>
        <v>SAMA</v>
      </c>
    </row>
    <row r="66">
      <c r="A66" s="444" t="s">
        <v>948</v>
      </c>
      <c r="B66" s="443">
        <v>0.9999</v>
      </c>
      <c r="C66" s="438">
        <f>IFERROR(VLOOKUP(TRIM(A66)&amp;"", 'JAN26'!$G$5:$T$796, 14, 0), IFERROR(VLOOKUP(VALUE(A66), 'JAN26'!$G$5:$T$796, 14, 0), "Tidak Ditemukan"))</f>
        <v>0.9999327957</v>
      </c>
      <c r="D66" s="440" t="str">
        <f t="shared" si="1"/>
        <v>SAMA</v>
      </c>
    </row>
    <row r="67">
      <c r="A67" s="444" t="s">
        <v>908</v>
      </c>
      <c r="B67" s="443">
        <v>0.9988</v>
      </c>
      <c r="C67" s="438">
        <f>IFERROR(VLOOKUP(TRIM(A67)&amp;"", 'JAN26'!$G$5:$T$796, 14, 0), IFERROR(VLOOKUP(VALUE(A67), 'JAN26'!$G$5:$T$796, 14, 0), "Tidak Ditemukan"))</f>
        <v>0.9987903226</v>
      </c>
      <c r="D67" s="440" t="str">
        <f t="shared" si="1"/>
        <v>SAMA</v>
      </c>
    </row>
    <row r="68">
      <c r="A68" s="444" t="s">
        <v>967</v>
      </c>
      <c r="B68" s="443">
        <v>0.9962</v>
      </c>
      <c r="C68" s="438">
        <f>IFERROR(VLOOKUP(TRIM(A68)&amp;"", 'JAN26'!$G$5:$T$796, 14, 0), IFERROR(VLOOKUP(VALUE(A68), 'JAN26'!$G$5:$T$796, 14, 0), "Tidak Ditemukan"))</f>
        <v>0.9961917563</v>
      </c>
      <c r="D68" s="440" t="str">
        <f t="shared" si="1"/>
        <v>SAMA</v>
      </c>
    </row>
    <row r="69">
      <c r="A69" s="444" t="s">
        <v>1186</v>
      </c>
      <c r="B69" s="443">
        <v>0.9999</v>
      </c>
      <c r="C69" s="438">
        <f>IFERROR(VLOOKUP(TRIM(A69)&amp;"", 'JAN26'!$G$5:$T$796, 14, 0), IFERROR(VLOOKUP(VALUE(A69), 'JAN26'!$G$5:$T$796, 14, 0), "Tidak Ditemukan"))</f>
        <v>0.9999327957</v>
      </c>
      <c r="D69" s="440" t="str">
        <f t="shared" si="1"/>
        <v>SAMA</v>
      </c>
    </row>
    <row r="70">
      <c r="A70" s="444" t="s">
        <v>1158</v>
      </c>
      <c r="B70" s="443">
        <v>0.9949</v>
      </c>
      <c r="C70" s="438">
        <f>IFERROR(VLOOKUP(TRIM(A70)&amp;"", 'JAN26'!$G$5:$T$796, 14, 0), IFERROR(VLOOKUP(VALUE(A70), 'JAN26'!$G$5:$T$796, 14, 0), "Tidak Ditemukan"))</f>
        <v>0.9949148746</v>
      </c>
      <c r="D70" s="440" t="str">
        <f t="shared" si="1"/>
        <v>SAMA</v>
      </c>
    </row>
    <row r="71">
      <c r="A71" s="444" t="s">
        <v>692</v>
      </c>
      <c r="B71" s="443">
        <v>0.9998</v>
      </c>
      <c r="C71" s="438">
        <f>IFERROR(VLOOKUP(TRIM(A71)&amp;"", 'JAN26'!$G$5:$T$796, 14, 0), IFERROR(VLOOKUP(VALUE(A71), 'JAN26'!$G$5:$T$796, 14, 0), "Tidak Ditemukan"))</f>
        <v>0.99984319</v>
      </c>
      <c r="D71" s="440" t="str">
        <f t="shared" si="1"/>
        <v>SAMA</v>
      </c>
    </row>
    <row r="72">
      <c r="A72" s="444" t="s">
        <v>556</v>
      </c>
      <c r="B72" s="443">
        <v>0.9971</v>
      </c>
      <c r="C72" s="438">
        <f>IFERROR(VLOOKUP(TRIM(A72)&amp;"", 'JAN26'!$G$5:$T$796, 14, 0), IFERROR(VLOOKUP(VALUE(A72), 'JAN26'!$G$5:$T$796, 14, 0), "Tidak Ditemukan"))</f>
        <v>0.9970654122</v>
      </c>
      <c r="D72" s="440" t="str">
        <f t="shared" si="1"/>
        <v>SAMA</v>
      </c>
    </row>
    <row r="73">
      <c r="A73" s="444" t="s">
        <v>688</v>
      </c>
      <c r="B73" s="443">
        <v>0.9999</v>
      </c>
      <c r="C73" s="438">
        <f>IFERROR(VLOOKUP(TRIM(A73)&amp;"", 'JAN26'!$G$5:$T$796, 14, 0), IFERROR(VLOOKUP(VALUE(A73), 'JAN26'!$G$5:$T$796, 14, 0), "Tidak Ditemukan"))</f>
        <v>0.9998879928</v>
      </c>
      <c r="D73" s="440" t="str">
        <f t="shared" si="1"/>
        <v>SAMA</v>
      </c>
    </row>
    <row r="74">
      <c r="A74" s="444" t="s">
        <v>1023</v>
      </c>
      <c r="B74" s="443">
        <v>0.9998</v>
      </c>
      <c r="C74" s="438">
        <f>IFERROR(VLOOKUP(TRIM(A74)&amp;"", 'JAN26'!$G$5:$T$796, 14, 0), IFERROR(VLOOKUP(VALUE(A74), 'JAN26'!$G$5:$T$796, 14, 0), "Tidak Ditemukan"))</f>
        <v>0.9998207885</v>
      </c>
      <c r="D74" s="440" t="str">
        <f t="shared" si="1"/>
        <v>SAMA</v>
      </c>
    </row>
    <row r="75">
      <c r="A75" s="444" t="s">
        <v>914</v>
      </c>
      <c r="B75" s="443">
        <v>0.9999</v>
      </c>
      <c r="C75" s="438">
        <f>IFERROR(VLOOKUP(TRIM(A75)&amp;"", 'JAN26'!$G$5:$T$796, 14, 0), IFERROR(VLOOKUP(VALUE(A75), 'JAN26'!$G$5:$T$796, 14, 0), "Tidak Ditemukan"))</f>
        <v>0.9999103943</v>
      </c>
      <c r="D75" s="440" t="str">
        <f t="shared" si="1"/>
        <v>SAMA</v>
      </c>
    </row>
    <row r="76">
      <c r="A76" s="444" t="s">
        <v>1020</v>
      </c>
      <c r="B76" s="443">
        <v>0.9996</v>
      </c>
      <c r="C76" s="438">
        <f>IFERROR(VLOOKUP(TRIM(A76)&amp;"", 'JAN26'!$G$5:$T$796, 14, 0), IFERROR(VLOOKUP(VALUE(A76), 'JAN26'!$G$5:$T$796, 14, 0), "Tidak Ditemukan"))</f>
        <v>0.9995519713</v>
      </c>
      <c r="D76" s="440" t="str">
        <f t="shared" si="1"/>
        <v>SAMA</v>
      </c>
    </row>
    <row r="77">
      <c r="A77" s="444" t="s">
        <v>1671</v>
      </c>
      <c r="B77" s="443">
        <v>0.9963</v>
      </c>
      <c r="C77" s="438">
        <f>IFERROR(VLOOKUP(TRIM(A77)&amp;"", 'JAN26'!$G$5:$T$796, 14, 0), IFERROR(VLOOKUP(VALUE(A77), 'JAN26'!$G$5:$T$796, 14, 0), "Tidak Ditemukan"))</f>
        <v>0.9962768817</v>
      </c>
      <c r="D77" s="440" t="str">
        <f t="shared" si="1"/>
        <v>SAMA</v>
      </c>
    </row>
    <row r="78">
      <c r="A78" s="444">
        <v>9.22366966E8</v>
      </c>
      <c r="B78" s="443">
        <v>0.9913</v>
      </c>
      <c r="C78" s="438">
        <f>IFERROR(VLOOKUP(TRIM(A78)&amp;"", 'JAN26'!$G$5:$T$796, 14, 0), IFERROR(VLOOKUP(VALUE(A78), 'JAN26'!$G$5:$T$796, 14, 0), "Tidak Ditemukan"))</f>
        <v>0.9913306452</v>
      </c>
      <c r="D78" s="440" t="str">
        <f t="shared" si="1"/>
        <v>SAMA</v>
      </c>
    </row>
    <row r="79">
      <c r="A79" s="444">
        <v>9.24073753E8</v>
      </c>
      <c r="B79" s="443">
        <v>0.9956</v>
      </c>
      <c r="C79" s="438">
        <f>IFERROR(VLOOKUP(TRIM(A79)&amp;"", 'JAN26'!$G$5:$T$796, 14, 0), IFERROR(VLOOKUP(VALUE(A79), 'JAN26'!$G$5:$T$796, 14, 0), "Tidak Ditemukan"))</f>
        <v>0.9956317204</v>
      </c>
      <c r="D79" s="440" t="str">
        <f t="shared" si="1"/>
        <v>SAMA</v>
      </c>
    </row>
    <row r="80">
      <c r="A80" s="444">
        <v>9.24829425E8</v>
      </c>
      <c r="B80" s="443">
        <v>0.9988</v>
      </c>
      <c r="C80" s="438">
        <f>IFERROR(VLOOKUP(TRIM(A80)&amp;"", 'JAN26'!$G$5:$T$796, 14, 0), IFERROR(VLOOKUP(VALUE(A80), 'JAN26'!$G$5:$T$796, 14, 0), "Tidak Ditemukan"))</f>
        <v>0.9987679211</v>
      </c>
      <c r="D80" s="440" t="str">
        <f t="shared" si="1"/>
        <v>SAMA</v>
      </c>
    </row>
    <row r="81">
      <c r="A81" s="444">
        <v>9.57928482E8</v>
      </c>
      <c r="B81" s="443">
        <v>0.9988</v>
      </c>
      <c r="C81" s="438">
        <f>IFERROR(VLOOKUP(TRIM(A81)&amp;"", 'JAN26'!$G$5:$T$796, 14, 0), IFERROR(VLOOKUP(VALUE(A81), 'JAN26'!$G$5:$T$796, 14, 0), "Tidak Ditemukan"))</f>
        <v>0.9987634409</v>
      </c>
      <c r="D81" s="440" t="str">
        <f t="shared" si="1"/>
        <v>SAMA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5"/>
    <col customWidth="1" min="3" max="3" width="22.5"/>
    <col customWidth="1" min="4" max="4" width="8.75"/>
    <col customWidth="1" min="5" max="5" width="16.5"/>
    <col customWidth="1" min="6" max="6" width="9.0"/>
    <col customWidth="1" min="7" max="9" width="8.75"/>
    <col customWidth="1" min="10" max="10" width="7.88"/>
    <col customWidth="1" min="11" max="11" width="18.0"/>
    <col customWidth="1" min="12" max="13" width="8.75"/>
    <col customWidth="1" min="14" max="14" width="6.5"/>
    <col customWidth="1" min="15" max="15" width="6.38"/>
    <col customWidth="1" min="16" max="16" width="8.88"/>
    <col customWidth="1" min="17" max="17" width="5.5"/>
    <col customWidth="1" min="18" max="18" width="6.5"/>
    <col customWidth="1" min="19" max="19" width="7.38"/>
    <col customWidth="1" min="20" max="20" width="25.5"/>
    <col customWidth="1" min="21" max="26" width="8.63"/>
  </cols>
  <sheetData>
    <row r="1" ht="17.25" customHeight="1">
      <c r="A1" s="456"/>
      <c r="B1" s="456"/>
      <c r="C1" s="456"/>
      <c r="D1" s="456"/>
      <c r="E1" s="456"/>
      <c r="F1" s="458"/>
      <c r="G1" s="456"/>
      <c r="H1" s="456"/>
      <c r="I1" s="456"/>
      <c r="J1" s="456"/>
      <c r="K1" s="456"/>
      <c r="L1" s="456"/>
      <c r="M1" s="456"/>
      <c r="N1" s="46"/>
      <c r="O1" s="46"/>
      <c r="P1" s="46"/>
      <c r="Q1" s="46"/>
      <c r="R1" s="46"/>
      <c r="S1" s="46"/>
      <c r="T1" s="459"/>
      <c r="U1" s="456"/>
      <c r="V1" s="456"/>
      <c r="W1" s="456"/>
      <c r="X1" s="456"/>
      <c r="Y1" s="456"/>
      <c r="Z1" s="456"/>
    </row>
    <row r="2" ht="17.25" customHeight="1">
      <c r="A2" s="460"/>
      <c r="B2" s="461" t="s">
        <v>2958</v>
      </c>
      <c r="C2" s="462"/>
      <c r="D2" s="462"/>
      <c r="E2" s="462"/>
      <c r="F2" s="462"/>
      <c r="G2" s="462"/>
      <c r="H2" s="462"/>
      <c r="I2" s="463"/>
      <c r="J2" s="464"/>
      <c r="K2" s="465"/>
      <c r="L2" s="465"/>
      <c r="M2" s="466"/>
      <c r="N2" s="467" t="s">
        <v>2959</v>
      </c>
      <c r="O2" s="467"/>
      <c r="P2" s="467"/>
      <c r="Q2" s="467" t="s">
        <v>2960</v>
      </c>
      <c r="R2" s="467"/>
      <c r="S2" s="467"/>
      <c r="T2" s="467"/>
      <c r="U2" s="456"/>
      <c r="V2" s="456"/>
      <c r="W2" s="456"/>
      <c r="X2" s="456"/>
      <c r="Y2" s="456"/>
      <c r="Z2" s="456"/>
    </row>
    <row r="3" ht="19.5" customHeight="1">
      <c r="A3" s="468" t="s">
        <v>2962</v>
      </c>
      <c r="B3" s="469" t="s">
        <v>2963</v>
      </c>
      <c r="C3" s="470" t="s">
        <v>2964</v>
      </c>
      <c r="D3" s="471" t="s">
        <v>2965</v>
      </c>
      <c r="E3" s="472"/>
      <c r="F3" s="473" t="s">
        <v>2966</v>
      </c>
      <c r="G3" s="474" t="s">
        <v>2967</v>
      </c>
      <c r="H3" s="475"/>
      <c r="I3" s="476"/>
      <c r="J3" s="477"/>
      <c r="K3" s="475"/>
      <c r="L3" s="478"/>
      <c r="M3" s="479"/>
      <c r="N3" s="480" t="s">
        <v>2967</v>
      </c>
      <c r="O3" s="481"/>
      <c r="P3" s="472"/>
      <c r="Q3" s="482" t="s">
        <v>2967</v>
      </c>
      <c r="R3" s="481"/>
      <c r="S3" s="483"/>
      <c r="T3" s="485" t="s">
        <v>0</v>
      </c>
      <c r="U3" s="456"/>
      <c r="V3" s="456"/>
      <c r="W3" s="456"/>
      <c r="X3" s="456"/>
      <c r="Y3" s="456"/>
      <c r="Z3" s="456"/>
    </row>
    <row r="4" ht="17.25" customHeight="1">
      <c r="A4" s="486"/>
      <c r="B4" s="487"/>
      <c r="C4" s="488" t="s">
        <v>2900</v>
      </c>
      <c r="D4" s="489" t="s">
        <v>2969</v>
      </c>
      <c r="E4" s="490" t="s">
        <v>2970</v>
      </c>
      <c r="F4" s="491"/>
      <c r="G4" s="488" t="s">
        <v>186</v>
      </c>
      <c r="H4" s="492" t="s">
        <v>194</v>
      </c>
      <c r="I4" s="493" t="s">
        <v>200</v>
      </c>
      <c r="J4" s="494"/>
      <c r="K4" s="494"/>
      <c r="L4" s="494"/>
      <c r="M4" s="495"/>
      <c r="N4" s="496" t="s">
        <v>186</v>
      </c>
      <c r="O4" s="497" t="s">
        <v>194</v>
      </c>
      <c r="P4" s="497" t="s">
        <v>200</v>
      </c>
      <c r="Q4" s="498" t="s">
        <v>186</v>
      </c>
      <c r="R4" s="499" t="s">
        <v>194</v>
      </c>
      <c r="S4" s="499" t="s">
        <v>200</v>
      </c>
      <c r="T4" s="500"/>
      <c r="U4" s="456"/>
      <c r="V4" s="456"/>
      <c r="W4" s="456"/>
      <c r="X4" s="456"/>
      <c r="Y4" s="456"/>
      <c r="Z4" s="456"/>
    </row>
    <row r="5" ht="17.25" customHeight="1">
      <c r="A5" s="501">
        <v>1.0</v>
      </c>
      <c r="B5" s="501">
        <v>4.0</v>
      </c>
      <c r="C5" s="502">
        <v>1.262633554E9</v>
      </c>
      <c r="D5" s="503" t="s">
        <v>2972</v>
      </c>
      <c r="E5" s="503" t="s">
        <v>2973</v>
      </c>
      <c r="F5" s="504">
        <v>1.0</v>
      </c>
      <c r="G5" s="505">
        <v>0.0</v>
      </c>
      <c r="H5" s="506">
        <v>4.0</v>
      </c>
      <c r="I5" s="507">
        <v>1.0</v>
      </c>
      <c r="J5" s="508"/>
      <c r="K5" s="509"/>
      <c r="L5" s="509"/>
      <c r="M5" s="510"/>
      <c r="N5" s="507">
        <v>0.0</v>
      </c>
      <c r="O5" s="507">
        <v>4.0</v>
      </c>
      <c r="P5" s="507">
        <v>0.0</v>
      </c>
      <c r="Q5" s="511">
        <v>0.0</v>
      </c>
      <c r="R5" s="512">
        <v>4.0</v>
      </c>
      <c r="S5" s="512">
        <v>1.0</v>
      </c>
      <c r="T5" s="513">
        <v>1.262633554E9</v>
      </c>
      <c r="U5" s="456"/>
      <c r="V5" s="456"/>
      <c r="W5" s="456"/>
      <c r="X5" s="456"/>
      <c r="Y5" s="456"/>
      <c r="Z5" s="456"/>
    </row>
    <row r="6" ht="17.25" customHeight="1">
      <c r="A6" s="514">
        <v>2.0</v>
      </c>
      <c r="B6" s="514">
        <v>5.0</v>
      </c>
      <c r="C6" s="515" t="s">
        <v>1475</v>
      </c>
      <c r="D6" s="516" t="s">
        <v>2972</v>
      </c>
      <c r="E6" s="516" t="s">
        <v>2975</v>
      </c>
      <c r="F6" s="517">
        <v>1.0</v>
      </c>
      <c r="G6" s="518">
        <v>0.0</v>
      </c>
      <c r="H6" s="518">
        <v>2.0</v>
      </c>
      <c r="I6" s="518">
        <v>0.0</v>
      </c>
      <c r="J6" s="508"/>
      <c r="K6" s="519" t="s">
        <v>2976</v>
      </c>
      <c r="L6" s="509"/>
      <c r="M6" s="510"/>
      <c r="N6" s="520">
        <v>0.0</v>
      </c>
      <c r="O6" s="520">
        <v>2.0</v>
      </c>
      <c r="P6" s="520">
        <v>0.0</v>
      </c>
      <c r="Q6" s="511">
        <v>0.0</v>
      </c>
      <c r="R6" s="512">
        <v>1.0</v>
      </c>
      <c r="S6" s="512">
        <v>33.0</v>
      </c>
      <c r="T6" s="521" t="s">
        <v>1475</v>
      </c>
      <c r="U6" s="456"/>
      <c r="V6" s="456"/>
      <c r="W6" s="456"/>
      <c r="X6" s="456"/>
      <c r="Y6" s="456"/>
      <c r="Z6" s="456"/>
    </row>
    <row r="7" ht="17.25" customHeight="1">
      <c r="A7" s="522">
        <v>3.0</v>
      </c>
      <c r="B7" s="522">
        <v>7.0</v>
      </c>
      <c r="C7" s="502" t="s">
        <v>1189</v>
      </c>
      <c r="D7" s="503" t="s">
        <v>2972</v>
      </c>
      <c r="E7" s="503" t="s">
        <v>2977</v>
      </c>
      <c r="F7" s="523">
        <v>1.0</v>
      </c>
      <c r="G7" s="505">
        <v>0.0</v>
      </c>
      <c r="H7" s="507">
        <v>2.0</v>
      </c>
      <c r="I7" s="507">
        <v>40.0</v>
      </c>
      <c r="J7" s="508"/>
      <c r="K7" s="519" t="s">
        <v>2976</v>
      </c>
      <c r="L7" s="509"/>
      <c r="M7" s="510"/>
      <c r="N7" s="507">
        <v>0.0</v>
      </c>
      <c r="O7" s="507">
        <v>2.0</v>
      </c>
      <c r="P7" s="507">
        <v>40.0</v>
      </c>
      <c r="Q7" s="511">
        <v>0.0</v>
      </c>
      <c r="R7" s="512">
        <v>2.0</v>
      </c>
      <c r="S7" s="512">
        <v>29.0</v>
      </c>
      <c r="T7" s="521" t="s">
        <v>1189</v>
      </c>
      <c r="U7" s="456"/>
      <c r="V7" s="456"/>
      <c r="W7" s="456"/>
      <c r="X7" s="456"/>
      <c r="Y7" s="456"/>
      <c r="Z7" s="456"/>
    </row>
    <row r="8" ht="17.25" customHeight="1">
      <c r="A8" s="514">
        <v>4.0</v>
      </c>
      <c r="B8" s="514">
        <v>8.0</v>
      </c>
      <c r="C8" s="515" t="s">
        <v>451</v>
      </c>
      <c r="D8" s="516" t="s">
        <v>2978</v>
      </c>
      <c r="E8" s="516" t="s">
        <v>2979</v>
      </c>
      <c r="F8" s="517">
        <v>1.0</v>
      </c>
      <c r="G8" s="518">
        <v>0.0</v>
      </c>
      <c r="H8" s="518">
        <v>1.0</v>
      </c>
      <c r="I8" s="518">
        <v>59.0</v>
      </c>
      <c r="J8" s="508"/>
      <c r="K8" s="509"/>
      <c r="L8" s="509"/>
      <c r="M8" s="510"/>
      <c r="N8" s="520">
        <v>0.0</v>
      </c>
      <c r="O8" s="520">
        <v>1.0</v>
      </c>
      <c r="P8" s="520">
        <v>40.0</v>
      </c>
      <c r="Q8" s="511">
        <v>0.0</v>
      </c>
      <c r="R8" s="512">
        <v>1.0</v>
      </c>
      <c r="S8" s="512">
        <v>59.0</v>
      </c>
      <c r="T8" s="513" t="s">
        <v>451</v>
      </c>
      <c r="U8" s="456"/>
      <c r="V8" s="456"/>
      <c r="W8" s="456"/>
      <c r="X8" s="456"/>
      <c r="Y8" s="456"/>
      <c r="Z8" s="456"/>
    </row>
    <row r="9" ht="17.25" customHeight="1">
      <c r="A9" s="522">
        <v>5.0</v>
      </c>
      <c r="B9" s="522">
        <v>8.0</v>
      </c>
      <c r="C9" s="502" t="s">
        <v>2980</v>
      </c>
      <c r="D9" s="503" t="s">
        <v>2972</v>
      </c>
      <c r="E9" s="503" t="s">
        <v>2981</v>
      </c>
      <c r="F9" s="523">
        <v>1.0</v>
      </c>
      <c r="G9" s="505">
        <v>0.0</v>
      </c>
      <c r="H9" s="524">
        <v>0.0</v>
      </c>
      <c r="I9" s="524">
        <v>46.0</v>
      </c>
      <c r="J9" s="508"/>
      <c r="K9" s="509"/>
      <c r="L9" s="509"/>
      <c r="M9" s="510"/>
      <c r="N9" s="507">
        <v>0.0</v>
      </c>
      <c r="O9" s="507">
        <v>0.0</v>
      </c>
      <c r="P9" s="507">
        <v>45.0</v>
      </c>
      <c r="Q9" s="511">
        <v>0.0</v>
      </c>
      <c r="R9" s="512">
        <v>0.0</v>
      </c>
      <c r="S9" s="512">
        <v>46.0</v>
      </c>
      <c r="T9" s="513" t="s">
        <v>2980</v>
      </c>
      <c r="U9" s="456"/>
      <c r="V9" s="456"/>
      <c r="W9" s="456"/>
      <c r="X9" s="456"/>
      <c r="Y9" s="456"/>
      <c r="Z9" s="456"/>
    </row>
    <row r="10" ht="17.25" customHeight="1">
      <c r="A10" s="514">
        <v>6.0</v>
      </c>
      <c r="B10" s="514">
        <v>11.0</v>
      </c>
      <c r="C10" s="515" t="s">
        <v>1565</v>
      </c>
      <c r="D10" s="516" t="s">
        <v>2983</v>
      </c>
      <c r="E10" s="516" t="s">
        <v>2984</v>
      </c>
      <c r="F10" s="517">
        <v>1.0</v>
      </c>
      <c r="G10" s="518">
        <v>0.0</v>
      </c>
      <c r="H10" s="518">
        <v>1.0</v>
      </c>
      <c r="I10" s="518">
        <v>45.0</v>
      </c>
      <c r="J10" s="508"/>
      <c r="K10" s="509"/>
      <c r="L10" s="509"/>
      <c r="M10" s="510"/>
      <c r="N10" s="520">
        <v>0.0</v>
      </c>
      <c r="O10" s="520">
        <v>1.0</v>
      </c>
      <c r="P10" s="520">
        <v>0.0</v>
      </c>
      <c r="Q10" s="511">
        <v>0.0</v>
      </c>
      <c r="R10" s="512">
        <v>1.0</v>
      </c>
      <c r="S10" s="512">
        <v>45.0</v>
      </c>
      <c r="T10" s="521" t="s">
        <v>1565</v>
      </c>
      <c r="U10" s="456"/>
      <c r="V10" s="456"/>
      <c r="W10" s="456"/>
      <c r="X10" s="456"/>
      <c r="Y10" s="456"/>
      <c r="Z10" s="456"/>
    </row>
    <row r="11" ht="17.25" customHeight="1">
      <c r="A11" s="522">
        <v>7.0</v>
      </c>
      <c r="B11" s="522" t="s">
        <v>2985</v>
      </c>
      <c r="C11" s="502" t="s">
        <v>973</v>
      </c>
      <c r="D11" s="503" t="s">
        <v>2978</v>
      </c>
      <c r="E11" s="503" t="s">
        <v>2986</v>
      </c>
      <c r="F11" s="523">
        <v>2.0</v>
      </c>
      <c r="G11" s="505">
        <v>0.0</v>
      </c>
      <c r="H11" s="524">
        <v>2.0</v>
      </c>
      <c r="I11" s="524">
        <v>0.0</v>
      </c>
      <c r="J11" s="508"/>
      <c r="K11" s="509"/>
      <c r="L11" s="509"/>
      <c r="M11" s="510"/>
      <c r="N11" s="507">
        <v>0.0</v>
      </c>
      <c r="O11" s="507">
        <v>1.0</v>
      </c>
      <c r="P11" s="507">
        <v>55.0</v>
      </c>
      <c r="Q11" s="511">
        <v>0.0</v>
      </c>
      <c r="R11" s="512">
        <v>2.0</v>
      </c>
      <c r="S11" s="512">
        <v>0.0</v>
      </c>
      <c r="T11" s="521" t="s">
        <v>973</v>
      </c>
      <c r="U11" s="456"/>
      <c r="V11" s="456"/>
      <c r="W11" s="456"/>
      <c r="X11" s="456"/>
      <c r="Y11" s="456"/>
      <c r="Z11" s="456"/>
    </row>
    <row r="12" ht="17.25" customHeight="1">
      <c r="A12" s="514">
        <v>8.0</v>
      </c>
      <c r="B12" s="514">
        <v>12.0</v>
      </c>
      <c r="C12" s="515" t="s">
        <v>2987</v>
      </c>
      <c r="D12" s="516" t="s">
        <v>2983</v>
      </c>
      <c r="E12" s="516" t="s">
        <v>2988</v>
      </c>
      <c r="F12" s="517">
        <v>1.0</v>
      </c>
      <c r="G12" s="518">
        <v>0.0</v>
      </c>
      <c r="H12" s="518">
        <v>2.0</v>
      </c>
      <c r="I12" s="518">
        <v>51.0</v>
      </c>
      <c r="J12" s="508"/>
      <c r="K12" s="509"/>
      <c r="L12" s="509"/>
      <c r="M12" s="510"/>
      <c r="N12" s="520">
        <v>0.0</v>
      </c>
      <c r="O12" s="520">
        <v>2.0</v>
      </c>
      <c r="P12" s="520">
        <v>50.0</v>
      </c>
      <c r="Q12" s="511">
        <v>0.0</v>
      </c>
      <c r="R12" s="512">
        <v>2.0</v>
      </c>
      <c r="S12" s="512">
        <v>51.0</v>
      </c>
      <c r="T12" s="513" t="s">
        <v>2987</v>
      </c>
      <c r="U12" s="456"/>
      <c r="V12" s="456"/>
      <c r="W12" s="456"/>
      <c r="X12" s="456"/>
      <c r="Y12" s="456"/>
      <c r="Z12" s="456"/>
    </row>
    <row r="13" ht="17.25" customHeight="1">
      <c r="A13" s="514">
        <v>9.0</v>
      </c>
      <c r="B13" s="514">
        <v>16.0</v>
      </c>
      <c r="C13" s="515">
        <v>9.24073753E8</v>
      </c>
      <c r="D13" s="516" t="s">
        <v>2972</v>
      </c>
      <c r="E13" s="516" t="s">
        <v>2989</v>
      </c>
      <c r="F13" s="517">
        <v>1.0</v>
      </c>
      <c r="G13" s="518">
        <v>0.0</v>
      </c>
      <c r="H13" s="518">
        <v>3.0</v>
      </c>
      <c r="I13" s="518">
        <v>50.0</v>
      </c>
      <c r="J13" s="508"/>
      <c r="K13" s="519" t="s">
        <v>2976</v>
      </c>
      <c r="L13" s="509"/>
      <c r="M13" s="510"/>
      <c r="N13" s="520">
        <v>0.0</v>
      </c>
      <c r="O13" s="520">
        <v>3.0</v>
      </c>
      <c r="P13" s="520">
        <v>50.0</v>
      </c>
      <c r="Q13" s="511">
        <v>0.0</v>
      </c>
      <c r="R13" s="512">
        <v>3.0</v>
      </c>
      <c r="S13" s="512">
        <v>15.0</v>
      </c>
      <c r="T13" s="513">
        <v>9.24073753E8</v>
      </c>
      <c r="U13" s="456"/>
      <c r="V13" s="456"/>
      <c r="W13" s="456"/>
      <c r="X13" s="456"/>
      <c r="Y13" s="456"/>
      <c r="Z13" s="456"/>
    </row>
    <row r="14" ht="17.25" customHeight="1">
      <c r="A14" s="522">
        <v>10.0</v>
      </c>
      <c r="B14" s="522">
        <v>18.0</v>
      </c>
      <c r="C14" s="502">
        <v>1.537344924E9</v>
      </c>
      <c r="D14" s="503" t="s">
        <v>2978</v>
      </c>
      <c r="E14" s="503" t="s">
        <v>2990</v>
      </c>
      <c r="F14" s="523">
        <v>1.0</v>
      </c>
      <c r="G14" s="505">
        <v>0.0</v>
      </c>
      <c r="H14" s="524">
        <v>1.0</v>
      </c>
      <c r="I14" s="524">
        <v>1.0</v>
      </c>
      <c r="J14" s="508"/>
      <c r="K14" s="525"/>
      <c r="L14" s="509"/>
      <c r="M14" s="510"/>
      <c r="N14" s="507">
        <v>0.0</v>
      </c>
      <c r="O14" s="507">
        <v>0.0</v>
      </c>
      <c r="P14" s="520">
        <v>50.0</v>
      </c>
      <c r="Q14" s="511">
        <v>0.0</v>
      </c>
      <c r="R14" s="512">
        <v>1.0</v>
      </c>
      <c r="S14" s="512">
        <v>1.0</v>
      </c>
      <c r="T14" s="521">
        <v>1.537344924E9</v>
      </c>
      <c r="U14" s="456"/>
      <c r="V14" s="456"/>
      <c r="W14" s="456"/>
      <c r="X14" s="456"/>
      <c r="Y14" s="456"/>
      <c r="Z14" s="456"/>
    </row>
    <row r="15" ht="17.25" customHeight="1">
      <c r="A15" s="514">
        <v>11.0</v>
      </c>
      <c r="B15" s="514">
        <v>18.0</v>
      </c>
      <c r="C15" s="515" t="s">
        <v>2991</v>
      </c>
      <c r="D15" s="516" t="s">
        <v>2972</v>
      </c>
      <c r="E15" s="516" t="s">
        <v>2992</v>
      </c>
      <c r="F15" s="517">
        <v>1.0</v>
      </c>
      <c r="G15" s="518">
        <v>0.0</v>
      </c>
      <c r="H15" s="518">
        <v>1.0</v>
      </c>
      <c r="I15" s="518">
        <v>50.0</v>
      </c>
      <c r="J15" s="508"/>
      <c r="K15" s="525"/>
      <c r="L15" s="509"/>
      <c r="M15" s="510"/>
      <c r="N15" s="520">
        <v>0.0</v>
      </c>
      <c r="O15" s="520">
        <v>1.0</v>
      </c>
      <c r="P15" s="520">
        <v>50.0</v>
      </c>
      <c r="Q15" s="511">
        <v>0.0</v>
      </c>
      <c r="R15" s="512">
        <v>1.0</v>
      </c>
      <c r="S15" s="512">
        <v>43.0</v>
      </c>
      <c r="T15" s="513" t="s">
        <v>2991</v>
      </c>
      <c r="U15" s="456"/>
      <c r="V15" s="456"/>
      <c r="W15" s="456"/>
      <c r="X15" s="456"/>
      <c r="Y15" s="456"/>
      <c r="Z15" s="456"/>
    </row>
    <row r="16" ht="17.25" customHeight="1">
      <c r="A16" s="522">
        <v>12.0</v>
      </c>
      <c r="B16" s="522">
        <v>19.0</v>
      </c>
      <c r="C16" s="502" t="s">
        <v>1283</v>
      </c>
      <c r="D16" s="503" t="s">
        <v>2972</v>
      </c>
      <c r="E16" s="503" t="s">
        <v>2994</v>
      </c>
      <c r="F16" s="523">
        <v>1.0</v>
      </c>
      <c r="G16" s="505">
        <v>0.0</v>
      </c>
      <c r="H16" s="524">
        <v>0.0</v>
      </c>
      <c r="I16" s="524">
        <v>50.0</v>
      </c>
      <c r="J16" s="508"/>
      <c r="K16" s="519" t="s">
        <v>2976</v>
      </c>
      <c r="L16" s="509"/>
      <c r="M16" s="510"/>
      <c r="N16" s="507">
        <v>0.0</v>
      </c>
      <c r="O16" s="507">
        <v>0.0</v>
      </c>
      <c r="P16" s="520">
        <v>50.0</v>
      </c>
      <c r="Q16" s="511">
        <v>0.0</v>
      </c>
      <c r="R16" s="512">
        <v>0.0</v>
      </c>
      <c r="S16" s="512">
        <v>36.0</v>
      </c>
      <c r="T16" s="513" t="s">
        <v>1283</v>
      </c>
      <c r="U16" s="456"/>
      <c r="V16" s="456"/>
      <c r="W16" s="456"/>
      <c r="X16" s="456"/>
      <c r="Y16" s="456"/>
      <c r="Z16" s="456"/>
    </row>
    <row r="17" ht="17.25" customHeight="1">
      <c r="A17" s="514">
        <v>13.0</v>
      </c>
      <c r="B17" s="514">
        <v>20.0</v>
      </c>
      <c r="C17" s="515" t="s">
        <v>2995</v>
      </c>
      <c r="D17" s="516" t="s">
        <v>2978</v>
      </c>
      <c r="E17" s="516" t="s">
        <v>2996</v>
      </c>
      <c r="F17" s="517">
        <v>1.0</v>
      </c>
      <c r="G17" s="518">
        <v>0.0</v>
      </c>
      <c r="H17" s="518">
        <v>2.0</v>
      </c>
      <c r="I17" s="518">
        <v>50.0</v>
      </c>
      <c r="J17" s="508"/>
      <c r="K17" s="525"/>
      <c r="L17" s="509"/>
      <c r="M17" s="510"/>
      <c r="N17" s="520">
        <v>0.0</v>
      </c>
      <c r="O17" s="520">
        <v>2.0</v>
      </c>
      <c r="P17" s="520">
        <v>50.0</v>
      </c>
      <c r="Q17" s="511">
        <v>0.0</v>
      </c>
      <c r="R17" s="512">
        <v>2.0</v>
      </c>
      <c r="S17" s="512">
        <v>50.0</v>
      </c>
      <c r="T17" s="513" t="s">
        <v>2995</v>
      </c>
      <c r="U17" s="456"/>
      <c r="V17" s="456"/>
      <c r="W17" s="456"/>
      <c r="X17" s="456"/>
      <c r="Y17" s="456"/>
      <c r="Z17" s="456"/>
    </row>
    <row r="18" ht="17.25" customHeight="1">
      <c r="A18" s="522">
        <v>14.0</v>
      </c>
      <c r="B18" s="522">
        <v>22.0</v>
      </c>
      <c r="C18" s="526" t="s">
        <v>975</v>
      </c>
      <c r="D18" s="503" t="s">
        <v>2978</v>
      </c>
      <c r="E18" s="503" t="s">
        <v>2997</v>
      </c>
      <c r="F18" s="523">
        <v>1.0</v>
      </c>
      <c r="G18" s="505">
        <v>0.0</v>
      </c>
      <c r="H18" s="524">
        <v>1.0</v>
      </c>
      <c r="I18" s="524">
        <v>50.0</v>
      </c>
      <c r="J18" s="456"/>
      <c r="K18" s="456"/>
      <c r="L18" s="456"/>
      <c r="M18" s="456"/>
      <c r="N18" s="507">
        <v>0.0</v>
      </c>
      <c r="O18" s="507">
        <v>1.0</v>
      </c>
      <c r="P18" s="520">
        <v>50.0</v>
      </c>
      <c r="Q18" s="511">
        <v>0.0</v>
      </c>
      <c r="R18" s="512">
        <v>1.0</v>
      </c>
      <c r="S18" s="512">
        <v>45.0</v>
      </c>
      <c r="T18" s="521" t="s">
        <v>975</v>
      </c>
      <c r="U18" s="456"/>
      <c r="V18" s="456"/>
      <c r="W18" s="456"/>
      <c r="X18" s="456"/>
      <c r="Y18" s="456"/>
      <c r="Z18" s="456"/>
    </row>
    <row r="19" ht="17.25" customHeight="1">
      <c r="A19" s="514">
        <v>15.0</v>
      </c>
      <c r="B19" s="514">
        <v>26.0</v>
      </c>
      <c r="C19" s="527" t="s">
        <v>2998</v>
      </c>
      <c r="D19" s="516" t="s">
        <v>2978</v>
      </c>
      <c r="E19" s="516" t="s">
        <v>2999</v>
      </c>
      <c r="F19" s="517">
        <v>1.0</v>
      </c>
      <c r="G19" s="518">
        <v>0.0</v>
      </c>
      <c r="H19" s="518">
        <v>2.0</v>
      </c>
      <c r="I19" s="518">
        <v>50.0</v>
      </c>
      <c r="J19" s="456"/>
      <c r="K19" s="456"/>
      <c r="L19" s="456"/>
      <c r="M19" s="456"/>
      <c r="N19" s="520">
        <v>0.0</v>
      </c>
      <c r="O19" s="520">
        <v>2.0</v>
      </c>
      <c r="P19" s="520">
        <v>50.0</v>
      </c>
      <c r="Q19" s="511">
        <v>0.0</v>
      </c>
      <c r="R19" s="512">
        <v>2.0</v>
      </c>
      <c r="S19" s="512">
        <v>26.0</v>
      </c>
      <c r="T19" s="513" t="s">
        <v>2998</v>
      </c>
      <c r="U19" s="456"/>
      <c r="V19" s="456"/>
      <c r="W19" s="456"/>
      <c r="X19" s="456"/>
      <c r="Y19" s="456"/>
      <c r="Z19" s="456"/>
    </row>
    <row r="20" ht="17.25" customHeight="1">
      <c r="A20" s="522">
        <v>16.0</v>
      </c>
      <c r="B20" s="522">
        <v>26.0</v>
      </c>
      <c r="C20" s="526">
        <v>1.792986078E9</v>
      </c>
      <c r="D20" s="503" t="s">
        <v>2972</v>
      </c>
      <c r="E20" s="503" t="s">
        <v>3000</v>
      </c>
      <c r="F20" s="523">
        <v>1.0</v>
      </c>
      <c r="G20" s="505">
        <v>0.0</v>
      </c>
      <c r="H20" s="524">
        <v>0.0</v>
      </c>
      <c r="I20" s="524">
        <v>50.0</v>
      </c>
      <c r="J20" s="456"/>
      <c r="K20" s="456"/>
      <c r="L20" s="456"/>
      <c r="M20" s="456"/>
      <c r="N20" s="507">
        <v>0.0</v>
      </c>
      <c r="O20" s="507">
        <v>0.0</v>
      </c>
      <c r="P20" s="520">
        <v>50.0</v>
      </c>
      <c r="Q20" s="511">
        <v>0.0</v>
      </c>
      <c r="R20" s="512">
        <v>0.0</v>
      </c>
      <c r="S20" s="512">
        <v>48.0</v>
      </c>
      <c r="T20" s="513">
        <v>1.792986078E9</v>
      </c>
      <c r="U20" s="456"/>
      <c r="V20" s="456"/>
      <c r="W20" s="456"/>
      <c r="X20" s="456"/>
      <c r="Y20" s="456"/>
      <c r="Z20" s="456"/>
    </row>
    <row r="21" ht="17.25" customHeight="1">
      <c r="A21" s="514">
        <v>17.0</v>
      </c>
      <c r="B21" s="514">
        <v>27.0</v>
      </c>
      <c r="C21" s="527" t="s">
        <v>3001</v>
      </c>
      <c r="D21" s="516" t="s">
        <v>2972</v>
      </c>
      <c r="E21" s="516" t="s">
        <v>3002</v>
      </c>
      <c r="F21" s="517">
        <v>1.0</v>
      </c>
      <c r="G21" s="518">
        <v>0.0</v>
      </c>
      <c r="H21" s="528">
        <v>7.0</v>
      </c>
      <c r="I21" s="528">
        <v>50.0</v>
      </c>
      <c r="J21" s="529" t="s">
        <v>3003</v>
      </c>
      <c r="K21" s="519" t="s">
        <v>3004</v>
      </c>
      <c r="L21" s="456"/>
      <c r="M21" s="456"/>
      <c r="N21" s="520">
        <v>0.0</v>
      </c>
      <c r="O21" s="520">
        <v>7.0</v>
      </c>
      <c r="P21" s="520">
        <v>50.0</v>
      </c>
      <c r="Q21" s="511">
        <v>0.0</v>
      </c>
      <c r="R21" s="512">
        <v>7.0</v>
      </c>
      <c r="S21" s="512">
        <v>0.0</v>
      </c>
      <c r="T21" s="513" t="s">
        <v>3001</v>
      </c>
      <c r="U21" s="456"/>
      <c r="V21" s="456"/>
      <c r="W21" s="456"/>
      <c r="X21" s="456"/>
      <c r="Y21" s="456"/>
      <c r="Z21" s="456"/>
    </row>
    <row r="22" ht="17.25" customHeight="1">
      <c r="A22" s="522">
        <v>18.0</v>
      </c>
      <c r="B22" s="522">
        <v>27.0</v>
      </c>
      <c r="C22" s="526">
        <v>1.669760545E9</v>
      </c>
      <c r="D22" s="503" t="s">
        <v>2978</v>
      </c>
      <c r="E22" s="503" t="s">
        <v>3005</v>
      </c>
      <c r="F22" s="523">
        <v>1.0</v>
      </c>
      <c r="G22" s="505">
        <v>0.0</v>
      </c>
      <c r="H22" s="524">
        <v>3.0</v>
      </c>
      <c r="I22" s="524">
        <v>50.0</v>
      </c>
      <c r="J22" s="456"/>
      <c r="K22" s="519" t="s">
        <v>2976</v>
      </c>
      <c r="L22" s="456"/>
      <c r="M22" s="456"/>
      <c r="N22" s="507">
        <v>0.0</v>
      </c>
      <c r="O22" s="507">
        <v>3.0</v>
      </c>
      <c r="P22" s="520">
        <v>50.0</v>
      </c>
      <c r="Q22" s="511">
        <v>0.0</v>
      </c>
      <c r="R22" s="512">
        <v>3.0</v>
      </c>
      <c r="S22" s="512">
        <v>10.0</v>
      </c>
      <c r="T22" s="513">
        <v>1.669760545E9</v>
      </c>
      <c r="U22" s="456"/>
      <c r="V22" s="456"/>
      <c r="W22" s="456"/>
      <c r="X22" s="456"/>
      <c r="Y22" s="456"/>
      <c r="Z22" s="456"/>
    </row>
    <row r="23" ht="17.25" customHeight="1">
      <c r="A23" s="514">
        <v>19.0</v>
      </c>
      <c r="B23" s="514">
        <v>29.0</v>
      </c>
      <c r="C23" s="527" t="s">
        <v>1026</v>
      </c>
      <c r="D23" s="516" t="s">
        <v>2972</v>
      </c>
      <c r="E23" s="516" t="s">
        <v>3006</v>
      </c>
      <c r="F23" s="517">
        <v>1.0</v>
      </c>
      <c r="G23" s="518">
        <v>0.0</v>
      </c>
      <c r="H23" s="518">
        <v>0.0</v>
      </c>
      <c r="I23" s="518">
        <v>50.0</v>
      </c>
      <c r="J23" s="456"/>
      <c r="K23" s="456"/>
      <c r="L23" s="456"/>
      <c r="M23" s="456"/>
      <c r="N23" s="520">
        <v>0.0</v>
      </c>
      <c r="O23" s="520">
        <v>0.0</v>
      </c>
      <c r="P23" s="520">
        <v>50.0</v>
      </c>
      <c r="Q23" s="511">
        <v>0.0</v>
      </c>
      <c r="R23" s="512">
        <v>1.0</v>
      </c>
      <c r="S23" s="512">
        <v>30.0</v>
      </c>
      <c r="T23" s="521" t="s">
        <v>1026</v>
      </c>
      <c r="U23" s="456"/>
      <c r="V23" s="456"/>
      <c r="W23" s="456"/>
      <c r="X23" s="456"/>
      <c r="Y23" s="456"/>
      <c r="Z23" s="456"/>
    </row>
    <row r="24" ht="17.25" customHeight="1">
      <c r="A24" s="522">
        <v>20.0</v>
      </c>
      <c r="B24" s="522">
        <v>29.0</v>
      </c>
      <c r="C24" s="526" t="s">
        <v>2715</v>
      </c>
      <c r="D24" s="503" t="s">
        <v>2972</v>
      </c>
      <c r="E24" s="503" t="s">
        <v>3007</v>
      </c>
      <c r="F24" s="523">
        <v>1.0</v>
      </c>
      <c r="G24" s="505">
        <v>0.0</v>
      </c>
      <c r="H24" s="524">
        <v>1.0</v>
      </c>
      <c r="I24" s="524">
        <v>50.0</v>
      </c>
      <c r="J24" s="456"/>
      <c r="K24" s="456"/>
      <c r="L24" s="456"/>
      <c r="M24" s="456"/>
      <c r="N24" s="507">
        <v>0.0</v>
      </c>
      <c r="O24" s="507">
        <v>1.0</v>
      </c>
      <c r="P24" s="520">
        <v>50.0</v>
      </c>
      <c r="Q24" s="511">
        <v>0.0</v>
      </c>
      <c r="R24" s="512">
        <v>1.0</v>
      </c>
      <c r="S24" s="512">
        <v>43.0</v>
      </c>
      <c r="T24" s="521" t="s">
        <v>2715</v>
      </c>
      <c r="U24" s="456"/>
      <c r="V24" s="456"/>
      <c r="W24" s="456"/>
      <c r="X24" s="456"/>
      <c r="Y24" s="456"/>
      <c r="Z24" s="456"/>
    </row>
    <row r="25" ht="17.25" customHeight="1">
      <c r="A25" s="456"/>
      <c r="B25" s="456"/>
      <c r="C25" s="458"/>
      <c r="D25" s="456"/>
      <c r="E25" s="456"/>
      <c r="F25" s="458"/>
      <c r="G25" s="456"/>
      <c r="H25" s="456"/>
      <c r="I25" s="456"/>
      <c r="J25" s="456"/>
      <c r="K25" s="456"/>
      <c r="L25" s="456"/>
      <c r="M25" s="456"/>
      <c r="N25" s="46"/>
      <c r="O25" s="46"/>
      <c r="P25" s="46"/>
      <c r="Q25" s="46"/>
      <c r="R25" s="46"/>
      <c r="S25" s="46"/>
      <c r="T25" s="530"/>
      <c r="U25" s="456"/>
      <c r="V25" s="456"/>
      <c r="W25" s="456"/>
      <c r="X25" s="456"/>
      <c r="Y25" s="456"/>
      <c r="Z25" s="456"/>
    </row>
    <row r="26" ht="17.25" customHeight="1">
      <c r="A26" s="456"/>
      <c r="B26" s="456"/>
      <c r="C26" s="458"/>
      <c r="D26" s="456"/>
      <c r="E26" s="456"/>
      <c r="F26" s="458"/>
      <c r="G26" s="456"/>
      <c r="H26" s="456"/>
      <c r="I26" s="456"/>
      <c r="J26" s="456"/>
      <c r="K26" s="456"/>
      <c r="L26" s="456"/>
      <c r="M26" s="456"/>
      <c r="N26" s="46"/>
      <c r="O26" s="46"/>
      <c r="P26" s="46"/>
      <c r="Q26" s="46"/>
      <c r="R26" s="46"/>
      <c r="S26" s="46"/>
      <c r="T26" s="530"/>
      <c r="U26" s="456"/>
      <c r="V26" s="456"/>
      <c r="W26" s="456"/>
      <c r="X26" s="456"/>
      <c r="Y26" s="456"/>
      <c r="Z26" s="456"/>
    </row>
    <row r="27" ht="17.25" customHeight="1">
      <c r="A27" s="456"/>
      <c r="B27" s="456"/>
      <c r="C27" s="458"/>
      <c r="D27" s="456"/>
      <c r="E27" s="456"/>
      <c r="F27" s="458"/>
      <c r="G27" s="456"/>
      <c r="H27" s="456"/>
      <c r="I27" s="456"/>
      <c r="J27" s="456"/>
      <c r="K27" s="456"/>
      <c r="L27" s="456"/>
      <c r="M27" s="456"/>
      <c r="N27" s="46"/>
      <c r="O27" s="46"/>
      <c r="P27" s="46"/>
      <c r="Q27" s="46"/>
      <c r="R27" s="46"/>
      <c r="S27" s="46"/>
      <c r="T27" s="530"/>
      <c r="U27" s="456"/>
      <c r="V27" s="456"/>
      <c r="W27" s="456"/>
      <c r="X27" s="456"/>
      <c r="Y27" s="456"/>
      <c r="Z27" s="456"/>
    </row>
    <row r="28" ht="17.25" customHeight="1">
      <c r="A28" s="525"/>
      <c r="B28" s="525"/>
      <c r="C28" s="525"/>
      <c r="D28" s="525"/>
      <c r="E28" s="525"/>
      <c r="F28" s="531"/>
      <c r="G28" s="525"/>
      <c r="H28" s="525"/>
      <c r="I28" s="525"/>
      <c r="J28" s="456"/>
      <c r="K28" s="456"/>
      <c r="L28" s="456"/>
      <c r="M28" s="456"/>
      <c r="N28" s="46"/>
      <c r="O28" s="46"/>
      <c r="P28" s="46"/>
      <c r="Q28" s="46"/>
      <c r="R28" s="46"/>
      <c r="S28" s="46"/>
      <c r="T28" s="530"/>
      <c r="U28" s="525"/>
      <c r="V28" s="525"/>
      <c r="W28" s="525"/>
      <c r="X28" s="525"/>
      <c r="Y28" s="525"/>
      <c r="Z28" s="525"/>
    </row>
    <row r="29" ht="17.25" customHeight="1">
      <c r="A29" s="525"/>
      <c r="B29" s="525"/>
      <c r="C29" s="525"/>
      <c r="D29" s="525"/>
      <c r="E29" s="525"/>
      <c r="F29" s="531"/>
      <c r="G29" s="525"/>
      <c r="H29" s="525"/>
      <c r="I29" s="525"/>
      <c r="J29" s="456"/>
      <c r="K29" s="456"/>
      <c r="L29" s="456"/>
      <c r="M29" s="456"/>
      <c r="N29" s="46"/>
      <c r="O29" s="46"/>
      <c r="P29" s="46"/>
      <c r="Q29" s="46"/>
      <c r="R29" s="46"/>
      <c r="S29" s="46"/>
      <c r="T29" s="530"/>
      <c r="U29" s="525"/>
      <c r="V29" s="525"/>
      <c r="W29" s="525"/>
      <c r="X29" s="525"/>
      <c r="Y29" s="525"/>
      <c r="Z29" s="525"/>
    </row>
    <row r="30" ht="17.25" customHeight="1">
      <c r="A30" s="525"/>
      <c r="B30" s="525"/>
      <c r="C30" s="525"/>
      <c r="D30" s="525"/>
      <c r="E30" s="525"/>
      <c r="F30" s="531"/>
      <c r="G30" s="525"/>
      <c r="H30" s="525"/>
      <c r="I30" s="525"/>
      <c r="J30" s="456"/>
      <c r="K30" s="456"/>
      <c r="L30" s="456"/>
      <c r="M30" s="456"/>
      <c r="N30" s="46"/>
      <c r="O30" s="46"/>
      <c r="P30" s="46"/>
      <c r="Q30" s="46"/>
      <c r="R30" s="46"/>
      <c r="S30" s="46"/>
      <c r="T30" s="530"/>
      <c r="U30" s="525"/>
      <c r="V30" s="525"/>
      <c r="W30" s="525"/>
      <c r="X30" s="525"/>
      <c r="Y30" s="525"/>
      <c r="Z30" s="525"/>
    </row>
    <row r="31" ht="17.25" customHeight="1">
      <c r="A31" s="525"/>
      <c r="B31" s="525"/>
      <c r="C31" s="525"/>
      <c r="D31" s="525"/>
      <c r="E31" s="525"/>
      <c r="F31" s="531"/>
      <c r="G31" s="525"/>
      <c r="H31" s="525"/>
      <c r="I31" s="525"/>
      <c r="J31" s="456"/>
      <c r="K31" s="456"/>
      <c r="L31" s="456"/>
      <c r="M31" s="456"/>
      <c r="N31" s="46"/>
      <c r="O31" s="46"/>
      <c r="P31" s="46"/>
      <c r="Q31" s="46"/>
      <c r="R31" s="46"/>
      <c r="S31" s="46"/>
      <c r="T31" s="459"/>
      <c r="U31" s="525"/>
      <c r="V31" s="525"/>
      <c r="W31" s="525"/>
      <c r="X31" s="525"/>
      <c r="Y31" s="525"/>
      <c r="Z31" s="525"/>
    </row>
    <row r="32" ht="17.25" customHeight="1">
      <c r="A32" s="525"/>
      <c r="B32" s="525"/>
      <c r="C32" s="525"/>
      <c r="D32" s="525"/>
      <c r="E32" s="525"/>
      <c r="F32" s="531"/>
      <c r="G32" s="525"/>
      <c r="H32" s="525"/>
      <c r="I32" s="525"/>
      <c r="J32" s="456"/>
      <c r="K32" s="456"/>
      <c r="L32" s="456"/>
      <c r="M32" s="456"/>
      <c r="N32" s="46"/>
      <c r="O32" s="46"/>
      <c r="P32" s="46"/>
      <c r="Q32" s="46"/>
      <c r="R32" s="46"/>
      <c r="S32" s="46"/>
      <c r="T32" s="459"/>
      <c r="U32" s="525"/>
      <c r="V32" s="525"/>
      <c r="W32" s="525"/>
      <c r="X32" s="525"/>
      <c r="Y32" s="525"/>
      <c r="Z32" s="525"/>
    </row>
    <row r="33" ht="17.25" customHeight="1">
      <c r="A33" s="525"/>
      <c r="B33" s="525"/>
      <c r="C33" s="525"/>
      <c r="D33" s="525"/>
      <c r="E33" s="525"/>
      <c r="F33" s="531"/>
      <c r="G33" s="525"/>
      <c r="H33" s="525"/>
      <c r="I33" s="525"/>
      <c r="J33" s="456"/>
      <c r="K33" s="456"/>
      <c r="L33" s="456"/>
      <c r="M33" s="456"/>
      <c r="N33" s="46"/>
      <c r="O33" s="46"/>
      <c r="P33" s="46"/>
      <c r="Q33" s="46"/>
      <c r="R33" s="46"/>
      <c r="S33" s="46"/>
      <c r="T33" s="459"/>
      <c r="U33" s="525"/>
      <c r="V33" s="525"/>
      <c r="W33" s="525"/>
      <c r="X33" s="525"/>
      <c r="Y33" s="525"/>
      <c r="Z33" s="525"/>
    </row>
    <row r="34" ht="17.25" customHeight="1">
      <c r="A34" s="525"/>
      <c r="B34" s="525"/>
      <c r="C34" s="525"/>
      <c r="D34" s="525"/>
      <c r="E34" s="525"/>
      <c r="F34" s="531"/>
      <c r="G34" s="525"/>
      <c r="H34" s="525"/>
      <c r="I34" s="525"/>
      <c r="J34" s="456"/>
      <c r="K34" s="456"/>
      <c r="L34" s="456"/>
      <c r="M34" s="456"/>
      <c r="N34" s="46"/>
      <c r="O34" s="46"/>
      <c r="P34" s="46"/>
      <c r="Q34" s="46"/>
      <c r="R34" s="46"/>
      <c r="S34" s="46"/>
      <c r="T34" s="459"/>
      <c r="U34" s="525"/>
      <c r="V34" s="525"/>
      <c r="W34" s="525"/>
      <c r="X34" s="525"/>
      <c r="Y34" s="525"/>
      <c r="Z34" s="525"/>
    </row>
    <row r="35" ht="17.25" customHeight="1">
      <c r="A35" s="525"/>
      <c r="B35" s="525"/>
      <c r="C35" s="525"/>
      <c r="D35" s="525"/>
      <c r="E35" s="525"/>
      <c r="F35" s="531"/>
      <c r="G35" s="525"/>
      <c r="H35" s="525"/>
      <c r="I35" s="525"/>
      <c r="J35" s="456"/>
      <c r="K35" s="456"/>
      <c r="L35" s="456"/>
      <c r="M35" s="456"/>
      <c r="N35" s="46"/>
      <c r="O35" s="46"/>
      <c r="P35" s="46"/>
      <c r="Q35" s="46"/>
      <c r="R35" s="46"/>
      <c r="S35" s="46"/>
      <c r="T35" s="459"/>
      <c r="U35" s="525"/>
      <c r="V35" s="525"/>
      <c r="W35" s="525"/>
      <c r="X35" s="525"/>
      <c r="Y35" s="525"/>
      <c r="Z35" s="525"/>
    </row>
    <row r="36" ht="17.25" customHeight="1">
      <c r="A36" s="525"/>
      <c r="B36" s="525"/>
      <c r="C36" s="525"/>
      <c r="D36" s="525"/>
      <c r="E36" s="525"/>
      <c r="F36" s="531"/>
      <c r="G36" s="525"/>
      <c r="H36" s="525"/>
      <c r="I36" s="525"/>
      <c r="J36" s="456"/>
      <c r="K36" s="456"/>
      <c r="L36" s="456"/>
      <c r="M36" s="456"/>
      <c r="N36" s="46"/>
      <c r="O36" s="46"/>
      <c r="P36" s="46"/>
      <c r="Q36" s="46"/>
      <c r="R36" s="46"/>
      <c r="S36" s="46"/>
      <c r="T36" s="459"/>
      <c r="U36" s="525"/>
      <c r="V36" s="525"/>
      <c r="W36" s="525"/>
      <c r="X36" s="525"/>
      <c r="Y36" s="525"/>
      <c r="Z36" s="525"/>
    </row>
    <row r="37" ht="17.25" customHeight="1">
      <c r="A37" s="525"/>
      <c r="B37" s="525"/>
      <c r="C37" s="525"/>
      <c r="D37" s="525"/>
      <c r="E37" s="525"/>
      <c r="F37" s="531"/>
      <c r="G37" s="525"/>
      <c r="H37" s="525"/>
      <c r="I37" s="525"/>
      <c r="J37" s="456"/>
      <c r="K37" s="456"/>
      <c r="L37" s="456"/>
      <c r="M37" s="456"/>
      <c r="N37" s="46"/>
      <c r="O37" s="46"/>
      <c r="P37" s="46"/>
      <c r="Q37" s="46"/>
      <c r="R37" s="46"/>
      <c r="S37" s="46"/>
      <c r="T37" s="459"/>
      <c r="U37" s="525"/>
      <c r="V37" s="525"/>
      <c r="W37" s="525"/>
      <c r="X37" s="525"/>
      <c r="Y37" s="525"/>
      <c r="Z37" s="525"/>
    </row>
    <row r="38" ht="17.25" customHeight="1">
      <c r="A38" s="525"/>
      <c r="B38" s="525"/>
      <c r="C38" s="525"/>
      <c r="D38" s="525"/>
      <c r="E38" s="525"/>
      <c r="F38" s="531"/>
      <c r="G38" s="525"/>
      <c r="H38" s="525"/>
      <c r="I38" s="525"/>
      <c r="J38" s="456"/>
      <c r="K38" s="456"/>
      <c r="L38" s="456"/>
      <c r="M38" s="456"/>
      <c r="N38" s="46"/>
      <c r="O38" s="46"/>
      <c r="P38" s="46"/>
      <c r="Q38" s="46"/>
      <c r="R38" s="46"/>
      <c r="S38" s="46"/>
      <c r="T38" s="459"/>
      <c r="U38" s="525"/>
      <c r="V38" s="525"/>
      <c r="W38" s="525"/>
      <c r="X38" s="525"/>
      <c r="Y38" s="525"/>
      <c r="Z38" s="525"/>
    </row>
    <row r="39" ht="17.25" customHeight="1">
      <c r="A39" s="525"/>
      <c r="B39" s="525"/>
      <c r="C39" s="525"/>
      <c r="D39" s="525"/>
      <c r="E39" s="525"/>
      <c r="F39" s="531"/>
      <c r="G39" s="525"/>
      <c r="H39" s="525"/>
      <c r="I39" s="525"/>
      <c r="J39" s="456"/>
      <c r="K39" s="456"/>
      <c r="L39" s="456"/>
      <c r="M39" s="456"/>
      <c r="N39" s="46"/>
      <c r="O39" s="46"/>
      <c r="P39" s="46"/>
      <c r="Q39" s="46"/>
      <c r="R39" s="46"/>
      <c r="S39" s="46"/>
      <c r="T39" s="459"/>
      <c r="U39" s="525"/>
      <c r="V39" s="525"/>
      <c r="W39" s="525"/>
      <c r="X39" s="525"/>
      <c r="Y39" s="525"/>
      <c r="Z39" s="525"/>
    </row>
    <row r="40" ht="17.25" customHeight="1">
      <c r="A40" s="525"/>
      <c r="B40" s="525"/>
      <c r="C40" s="525"/>
      <c r="D40" s="525"/>
      <c r="E40" s="525"/>
      <c r="F40" s="531"/>
      <c r="G40" s="525"/>
      <c r="H40" s="525"/>
      <c r="I40" s="525"/>
      <c r="J40" s="456"/>
      <c r="K40" s="456"/>
      <c r="L40" s="456"/>
      <c r="M40" s="456"/>
      <c r="N40" s="46"/>
      <c r="O40" s="46"/>
      <c r="P40" s="46"/>
      <c r="Q40" s="46"/>
      <c r="R40" s="46"/>
      <c r="S40" s="46"/>
      <c r="T40" s="459"/>
      <c r="U40" s="525"/>
      <c r="V40" s="525"/>
      <c r="W40" s="525"/>
      <c r="X40" s="525"/>
      <c r="Y40" s="525"/>
      <c r="Z40" s="525"/>
    </row>
    <row r="41" ht="17.25" customHeight="1">
      <c r="A41" s="525"/>
      <c r="B41" s="525"/>
      <c r="C41" s="525"/>
      <c r="D41" s="525"/>
      <c r="E41" s="525"/>
      <c r="F41" s="531"/>
      <c r="G41" s="525"/>
      <c r="H41" s="525"/>
      <c r="I41" s="525"/>
      <c r="J41" s="456"/>
      <c r="K41" s="456"/>
      <c r="L41" s="456"/>
      <c r="M41" s="456"/>
      <c r="N41" s="46"/>
      <c r="O41" s="46"/>
      <c r="P41" s="46"/>
      <c r="Q41" s="46"/>
      <c r="R41" s="46"/>
      <c r="S41" s="46"/>
      <c r="T41" s="459"/>
      <c r="U41" s="525"/>
      <c r="V41" s="525"/>
      <c r="W41" s="525"/>
      <c r="X41" s="525"/>
      <c r="Y41" s="525"/>
      <c r="Z41" s="525"/>
    </row>
    <row r="42" ht="17.25" customHeight="1">
      <c r="A42" s="525"/>
      <c r="B42" s="525"/>
      <c r="C42" s="525"/>
      <c r="D42" s="525"/>
      <c r="E42" s="525"/>
      <c r="F42" s="531"/>
      <c r="G42" s="525"/>
      <c r="H42" s="525"/>
      <c r="I42" s="525"/>
      <c r="J42" s="456"/>
      <c r="K42" s="456"/>
      <c r="L42" s="456"/>
      <c r="M42" s="456"/>
      <c r="N42" s="46"/>
      <c r="O42" s="46"/>
      <c r="P42" s="46"/>
      <c r="Q42" s="46"/>
      <c r="R42" s="46"/>
      <c r="S42" s="46"/>
      <c r="T42" s="459"/>
      <c r="U42" s="525"/>
      <c r="V42" s="525"/>
      <c r="W42" s="525"/>
      <c r="X42" s="525"/>
      <c r="Y42" s="525"/>
      <c r="Z42" s="525"/>
    </row>
    <row r="43" ht="17.25" customHeight="1">
      <c r="A43" s="525"/>
      <c r="B43" s="525"/>
      <c r="C43" s="525"/>
      <c r="D43" s="525"/>
      <c r="E43" s="525"/>
      <c r="F43" s="531"/>
      <c r="G43" s="525"/>
      <c r="H43" s="525"/>
      <c r="I43" s="525"/>
      <c r="J43" s="456"/>
      <c r="K43" s="456"/>
      <c r="L43" s="456"/>
      <c r="M43" s="456"/>
      <c r="N43" s="46"/>
      <c r="O43" s="46"/>
      <c r="P43" s="46"/>
      <c r="Q43" s="46"/>
      <c r="R43" s="46"/>
      <c r="S43" s="46"/>
      <c r="T43" s="459"/>
      <c r="U43" s="525"/>
      <c r="V43" s="525"/>
      <c r="W43" s="525"/>
      <c r="X43" s="525"/>
      <c r="Y43" s="525"/>
      <c r="Z43" s="525"/>
    </row>
    <row r="44" ht="17.25" customHeight="1">
      <c r="A44" s="525"/>
      <c r="B44" s="525"/>
      <c r="C44" s="525"/>
      <c r="D44" s="525"/>
      <c r="E44" s="525"/>
      <c r="F44" s="531"/>
      <c r="G44" s="525"/>
      <c r="H44" s="525"/>
      <c r="I44" s="525"/>
      <c r="J44" s="456"/>
      <c r="K44" s="456"/>
      <c r="L44" s="456"/>
      <c r="M44" s="456"/>
      <c r="N44" s="46"/>
      <c r="O44" s="46"/>
      <c r="P44" s="46"/>
      <c r="Q44" s="46"/>
      <c r="R44" s="46"/>
      <c r="S44" s="46"/>
      <c r="T44" s="459"/>
      <c r="U44" s="525"/>
      <c r="V44" s="525"/>
      <c r="W44" s="525"/>
      <c r="X44" s="525"/>
      <c r="Y44" s="525"/>
      <c r="Z44" s="525"/>
    </row>
    <row r="45" ht="17.25" customHeight="1">
      <c r="A45" s="525"/>
      <c r="B45" s="525"/>
      <c r="C45" s="525"/>
      <c r="D45" s="525"/>
      <c r="E45" s="525"/>
      <c r="F45" s="531"/>
      <c r="G45" s="525"/>
      <c r="H45" s="525"/>
      <c r="I45" s="525"/>
      <c r="J45" s="456"/>
      <c r="K45" s="456"/>
      <c r="L45" s="456"/>
      <c r="M45" s="456"/>
      <c r="N45" s="46"/>
      <c r="O45" s="46"/>
      <c r="P45" s="46"/>
      <c r="Q45" s="46"/>
      <c r="R45" s="46"/>
      <c r="S45" s="46"/>
      <c r="T45" s="459"/>
      <c r="U45" s="525"/>
      <c r="V45" s="525"/>
      <c r="W45" s="525"/>
      <c r="X45" s="525"/>
      <c r="Y45" s="525"/>
      <c r="Z45" s="525"/>
    </row>
    <row r="46" ht="17.25" customHeight="1">
      <c r="A46" s="525"/>
      <c r="B46" s="525"/>
      <c r="C46" s="525"/>
      <c r="D46" s="525"/>
      <c r="E46" s="525"/>
      <c r="F46" s="531"/>
      <c r="G46" s="525"/>
      <c r="H46" s="525"/>
      <c r="I46" s="525"/>
      <c r="J46" s="456"/>
      <c r="K46" s="456"/>
      <c r="L46" s="456"/>
      <c r="M46" s="456"/>
      <c r="N46" s="46"/>
      <c r="O46" s="46"/>
      <c r="P46" s="46"/>
      <c r="Q46" s="46"/>
      <c r="R46" s="46"/>
      <c r="S46" s="46"/>
      <c r="T46" s="459"/>
      <c r="U46" s="525"/>
      <c r="V46" s="525"/>
      <c r="W46" s="525"/>
      <c r="X46" s="525"/>
      <c r="Y46" s="525"/>
      <c r="Z46" s="525"/>
    </row>
    <row r="47" ht="17.25" customHeight="1">
      <c r="A47" s="525"/>
      <c r="B47" s="525"/>
      <c r="C47" s="525"/>
      <c r="D47" s="525"/>
      <c r="E47" s="525"/>
      <c r="F47" s="531"/>
      <c r="G47" s="525"/>
      <c r="H47" s="525"/>
      <c r="I47" s="525"/>
      <c r="J47" s="456"/>
      <c r="K47" s="456"/>
      <c r="L47" s="456"/>
      <c r="M47" s="456"/>
      <c r="N47" s="46"/>
      <c r="O47" s="46"/>
      <c r="P47" s="46"/>
      <c r="Q47" s="46"/>
      <c r="R47" s="46"/>
      <c r="S47" s="46"/>
      <c r="T47" s="459"/>
      <c r="U47" s="525"/>
      <c r="V47" s="525"/>
      <c r="W47" s="525"/>
      <c r="X47" s="525"/>
      <c r="Y47" s="525"/>
      <c r="Z47" s="525"/>
    </row>
    <row r="48" ht="17.25" customHeight="1">
      <c r="A48" s="525"/>
      <c r="B48" s="525"/>
      <c r="C48" s="525"/>
      <c r="D48" s="525"/>
      <c r="E48" s="525"/>
      <c r="F48" s="531"/>
      <c r="G48" s="525"/>
      <c r="H48" s="525"/>
      <c r="I48" s="525"/>
      <c r="J48" s="456"/>
      <c r="K48" s="456"/>
      <c r="L48" s="456"/>
      <c r="M48" s="456"/>
      <c r="N48" s="46"/>
      <c r="O48" s="46"/>
      <c r="P48" s="46"/>
      <c r="Q48" s="46"/>
      <c r="R48" s="46"/>
      <c r="S48" s="46"/>
      <c r="T48" s="459"/>
      <c r="U48" s="525"/>
      <c r="V48" s="525"/>
      <c r="W48" s="525"/>
      <c r="X48" s="525"/>
      <c r="Y48" s="525"/>
      <c r="Z48" s="525"/>
    </row>
    <row r="49" ht="17.25" customHeight="1">
      <c r="A49" s="525"/>
      <c r="B49" s="525"/>
      <c r="C49" s="525"/>
      <c r="D49" s="525"/>
      <c r="E49" s="525"/>
      <c r="F49" s="531"/>
      <c r="G49" s="525"/>
      <c r="H49" s="525"/>
      <c r="I49" s="525"/>
      <c r="J49" s="456"/>
      <c r="K49" s="456"/>
      <c r="L49" s="456"/>
      <c r="M49" s="456"/>
      <c r="N49" s="46"/>
      <c r="O49" s="46"/>
      <c r="P49" s="46"/>
      <c r="Q49" s="46"/>
      <c r="R49" s="46"/>
      <c r="S49" s="46"/>
      <c r="T49" s="459"/>
      <c r="U49" s="525"/>
      <c r="V49" s="525"/>
      <c r="W49" s="525"/>
      <c r="X49" s="525"/>
      <c r="Y49" s="525"/>
      <c r="Z49" s="525"/>
    </row>
    <row r="50" ht="17.25" customHeight="1">
      <c r="A50" s="525"/>
      <c r="B50" s="525"/>
      <c r="C50" s="525"/>
      <c r="D50" s="525"/>
      <c r="E50" s="525"/>
      <c r="F50" s="531"/>
      <c r="G50" s="525"/>
      <c r="H50" s="525"/>
      <c r="I50" s="525"/>
      <c r="J50" s="456"/>
      <c r="K50" s="456"/>
      <c r="L50" s="456"/>
      <c r="M50" s="456"/>
      <c r="N50" s="46"/>
      <c r="O50" s="46"/>
      <c r="P50" s="46"/>
      <c r="Q50" s="46"/>
      <c r="R50" s="46"/>
      <c r="S50" s="46"/>
      <c r="T50" s="459"/>
      <c r="U50" s="525"/>
      <c r="V50" s="525"/>
      <c r="W50" s="525"/>
      <c r="X50" s="525"/>
      <c r="Y50" s="525"/>
      <c r="Z50" s="525"/>
    </row>
    <row r="51" ht="17.25" customHeight="1">
      <c r="A51" s="525"/>
      <c r="B51" s="525"/>
      <c r="C51" s="525"/>
      <c r="D51" s="525"/>
      <c r="E51" s="525"/>
      <c r="F51" s="531"/>
      <c r="G51" s="525"/>
      <c r="H51" s="525"/>
      <c r="I51" s="525"/>
      <c r="J51" s="456"/>
      <c r="K51" s="456"/>
      <c r="L51" s="456"/>
      <c r="M51" s="456"/>
      <c r="N51" s="46"/>
      <c r="O51" s="46"/>
      <c r="P51" s="46"/>
      <c r="Q51" s="46"/>
      <c r="R51" s="46"/>
      <c r="S51" s="46"/>
      <c r="T51" s="459"/>
      <c r="U51" s="525"/>
      <c r="V51" s="525"/>
      <c r="W51" s="525"/>
      <c r="X51" s="525"/>
      <c r="Y51" s="525"/>
      <c r="Z51" s="525"/>
    </row>
    <row r="52" ht="17.25" customHeight="1">
      <c r="A52" s="525"/>
      <c r="B52" s="525"/>
      <c r="C52" s="525"/>
      <c r="D52" s="525"/>
      <c r="E52" s="525"/>
      <c r="F52" s="531"/>
      <c r="G52" s="525"/>
      <c r="H52" s="525"/>
      <c r="I52" s="525"/>
      <c r="J52" s="456"/>
      <c r="K52" s="456"/>
      <c r="L52" s="456"/>
      <c r="M52" s="456"/>
      <c r="N52" s="46"/>
      <c r="O52" s="46"/>
      <c r="P52" s="46"/>
      <c r="Q52" s="46"/>
      <c r="R52" s="46"/>
      <c r="S52" s="46"/>
      <c r="T52" s="459"/>
      <c r="U52" s="525"/>
      <c r="V52" s="525"/>
      <c r="W52" s="525"/>
      <c r="X52" s="525"/>
      <c r="Y52" s="525"/>
      <c r="Z52" s="525"/>
    </row>
    <row r="53" ht="17.25" customHeight="1">
      <c r="A53" s="525"/>
      <c r="B53" s="525"/>
      <c r="C53" s="525"/>
      <c r="D53" s="525"/>
      <c r="E53" s="525"/>
      <c r="F53" s="531"/>
      <c r="G53" s="525"/>
      <c r="H53" s="525"/>
      <c r="I53" s="525"/>
      <c r="J53" s="456"/>
      <c r="K53" s="456"/>
      <c r="L53" s="456"/>
      <c r="M53" s="456"/>
      <c r="N53" s="46"/>
      <c r="O53" s="46"/>
      <c r="P53" s="46"/>
      <c r="Q53" s="46"/>
      <c r="R53" s="46"/>
      <c r="S53" s="46"/>
      <c r="T53" s="459"/>
      <c r="U53" s="525"/>
      <c r="V53" s="525"/>
      <c r="W53" s="525"/>
      <c r="X53" s="525"/>
      <c r="Y53" s="525"/>
      <c r="Z53" s="525"/>
    </row>
    <row r="54" ht="17.25" customHeight="1">
      <c r="A54" s="525"/>
      <c r="B54" s="525"/>
      <c r="C54" s="525"/>
      <c r="D54" s="525"/>
      <c r="E54" s="525"/>
      <c r="F54" s="531"/>
      <c r="G54" s="525"/>
      <c r="H54" s="525"/>
      <c r="I54" s="525"/>
      <c r="J54" s="456"/>
      <c r="K54" s="456"/>
      <c r="L54" s="456"/>
      <c r="M54" s="456"/>
      <c r="N54" s="46"/>
      <c r="O54" s="46"/>
      <c r="P54" s="46"/>
      <c r="Q54" s="46"/>
      <c r="R54" s="46"/>
      <c r="S54" s="46"/>
      <c r="T54" s="459"/>
      <c r="U54" s="525"/>
      <c r="V54" s="525"/>
      <c r="W54" s="525"/>
      <c r="X54" s="525"/>
      <c r="Y54" s="525"/>
      <c r="Z54" s="525"/>
    </row>
    <row r="55" ht="17.25" customHeight="1">
      <c r="A55" s="525"/>
      <c r="B55" s="525"/>
      <c r="C55" s="525"/>
      <c r="D55" s="525"/>
      <c r="E55" s="525"/>
      <c r="F55" s="531"/>
      <c r="G55" s="525"/>
      <c r="H55" s="525"/>
      <c r="I55" s="525"/>
      <c r="J55" s="456"/>
      <c r="K55" s="456"/>
      <c r="L55" s="456"/>
      <c r="M55" s="456"/>
      <c r="N55" s="46"/>
      <c r="O55" s="46"/>
      <c r="P55" s="46"/>
      <c r="Q55" s="46"/>
      <c r="R55" s="46"/>
      <c r="S55" s="46"/>
      <c r="T55" s="459"/>
      <c r="U55" s="525"/>
      <c r="V55" s="525"/>
      <c r="W55" s="525"/>
      <c r="X55" s="525"/>
      <c r="Y55" s="525"/>
      <c r="Z55" s="525"/>
    </row>
    <row r="56" ht="17.25" customHeight="1">
      <c r="A56" s="525"/>
      <c r="B56" s="525"/>
      <c r="C56" s="525"/>
      <c r="D56" s="525"/>
      <c r="E56" s="525"/>
      <c r="F56" s="531"/>
      <c r="G56" s="525"/>
      <c r="H56" s="525"/>
      <c r="I56" s="525"/>
      <c r="J56" s="456"/>
      <c r="K56" s="456"/>
      <c r="L56" s="456"/>
      <c r="M56" s="456"/>
      <c r="N56" s="46"/>
      <c r="O56" s="46"/>
      <c r="P56" s="46"/>
      <c r="Q56" s="46"/>
      <c r="R56" s="46"/>
      <c r="S56" s="46"/>
      <c r="T56" s="459"/>
      <c r="U56" s="525"/>
      <c r="V56" s="525"/>
      <c r="W56" s="525"/>
      <c r="X56" s="525"/>
      <c r="Y56" s="525"/>
      <c r="Z56" s="525"/>
    </row>
    <row r="57" ht="17.25" customHeight="1">
      <c r="A57" s="525"/>
      <c r="B57" s="525"/>
      <c r="C57" s="525"/>
      <c r="D57" s="525"/>
      <c r="E57" s="525"/>
      <c r="F57" s="531"/>
      <c r="G57" s="525"/>
      <c r="H57" s="525"/>
      <c r="I57" s="525"/>
      <c r="J57" s="456"/>
      <c r="K57" s="456"/>
      <c r="L57" s="456"/>
      <c r="M57" s="456"/>
      <c r="N57" s="46"/>
      <c r="O57" s="46"/>
      <c r="P57" s="46"/>
      <c r="Q57" s="46"/>
      <c r="R57" s="46"/>
      <c r="S57" s="46"/>
      <c r="T57" s="459"/>
      <c r="U57" s="525"/>
      <c r="V57" s="525"/>
      <c r="W57" s="525"/>
      <c r="X57" s="525"/>
      <c r="Y57" s="525"/>
      <c r="Z57" s="525"/>
    </row>
    <row r="58" ht="17.25" customHeight="1">
      <c r="A58" s="525"/>
      <c r="B58" s="525"/>
      <c r="C58" s="525"/>
      <c r="D58" s="525"/>
      <c r="E58" s="525"/>
      <c r="F58" s="531"/>
      <c r="G58" s="525"/>
      <c r="H58" s="525"/>
      <c r="I58" s="525"/>
      <c r="J58" s="456"/>
      <c r="K58" s="456"/>
      <c r="L58" s="456"/>
      <c r="M58" s="456"/>
      <c r="N58" s="46"/>
      <c r="O58" s="46"/>
      <c r="P58" s="46"/>
      <c r="Q58" s="46"/>
      <c r="R58" s="46"/>
      <c r="S58" s="46"/>
      <c r="T58" s="459"/>
      <c r="U58" s="525"/>
      <c r="V58" s="525"/>
      <c r="W58" s="525"/>
      <c r="X58" s="525"/>
      <c r="Y58" s="525"/>
      <c r="Z58" s="525"/>
    </row>
    <row r="59" ht="17.25" customHeight="1">
      <c r="A59" s="525"/>
      <c r="B59" s="525"/>
      <c r="C59" s="525"/>
      <c r="D59" s="525"/>
      <c r="E59" s="525"/>
      <c r="F59" s="531"/>
      <c r="G59" s="525"/>
      <c r="H59" s="525"/>
      <c r="I59" s="525"/>
      <c r="J59" s="456"/>
      <c r="K59" s="456"/>
      <c r="L59" s="456"/>
      <c r="M59" s="456"/>
      <c r="N59" s="46"/>
      <c r="O59" s="46"/>
      <c r="P59" s="46"/>
      <c r="Q59" s="46"/>
      <c r="R59" s="46"/>
      <c r="S59" s="46"/>
      <c r="T59" s="459"/>
      <c r="U59" s="525"/>
      <c r="V59" s="525"/>
      <c r="W59" s="525"/>
      <c r="X59" s="525"/>
      <c r="Y59" s="525"/>
      <c r="Z59" s="525"/>
    </row>
    <row r="60" ht="17.25" customHeight="1">
      <c r="A60" s="525"/>
      <c r="B60" s="525"/>
      <c r="C60" s="525"/>
      <c r="D60" s="525"/>
      <c r="E60" s="525"/>
      <c r="F60" s="531"/>
      <c r="G60" s="525"/>
      <c r="H60" s="525"/>
      <c r="I60" s="525"/>
      <c r="J60" s="456"/>
      <c r="K60" s="456"/>
      <c r="L60" s="456"/>
      <c r="M60" s="456"/>
      <c r="N60" s="46"/>
      <c r="O60" s="46"/>
      <c r="P60" s="46"/>
      <c r="Q60" s="46"/>
      <c r="R60" s="46"/>
      <c r="S60" s="46"/>
      <c r="T60" s="459"/>
      <c r="U60" s="525"/>
      <c r="V60" s="525"/>
      <c r="W60" s="525"/>
      <c r="X60" s="525"/>
      <c r="Y60" s="525"/>
      <c r="Z60" s="525"/>
    </row>
    <row r="61" ht="17.25" customHeight="1">
      <c r="A61" s="525"/>
      <c r="B61" s="525"/>
      <c r="C61" s="525"/>
      <c r="D61" s="525"/>
      <c r="E61" s="525"/>
      <c r="F61" s="531"/>
      <c r="G61" s="525"/>
      <c r="H61" s="525"/>
      <c r="I61" s="525"/>
      <c r="J61" s="456"/>
      <c r="K61" s="456"/>
      <c r="L61" s="456"/>
      <c r="M61" s="456"/>
      <c r="N61" s="46"/>
      <c r="O61" s="46"/>
      <c r="P61" s="46"/>
      <c r="Q61" s="46"/>
      <c r="R61" s="46"/>
      <c r="S61" s="46"/>
      <c r="T61" s="459"/>
      <c r="U61" s="525"/>
      <c r="V61" s="525"/>
      <c r="W61" s="525"/>
      <c r="X61" s="525"/>
      <c r="Y61" s="525"/>
      <c r="Z61" s="525"/>
    </row>
    <row r="62" ht="17.25" customHeight="1">
      <c r="A62" s="525"/>
      <c r="B62" s="525"/>
      <c r="C62" s="525"/>
      <c r="D62" s="525"/>
      <c r="E62" s="525"/>
      <c r="F62" s="531"/>
      <c r="G62" s="525"/>
      <c r="H62" s="525"/>
      <c r="I62" s="525"/>
      <c r="J62" s="456"/>
      <c r="K62" s="456"/>
      <c r="L62" s="456"/>
      <c r="M62" s="456"/>
      <c r="N62" s="46"/>
      <c r="O62" s="46"/>
      <c r="P62" s="46"/>
      <c r="Q62" s="46"/>
      <c r="R62" s="46"/>
      <c r="S62" s="46"/>
      <c r="T62" s="459"/>
      <c r="U62" s="525"/>
      <c r="V62" s="525"/>
      <c r="W62" s="525"/>
      <c r="X62" s="525"/>
      <c r="Y62" s="525"/>
      <c r="Z62" s="525"/>
    </row>
    <row r="63" ht="17.25" customHeight="1">
      <c r="A63" s="525"/>
      <c r="B63" s="525"/>
      <c r="C63" s="525"/>
      <c r="D63" s="525"/>
      <c r="E63" s="525"/>
      <c r="F63" s="531"/>
      <c r="G63" s="525"/>
      <c r="H63" s="525"/>
      <c r="I63" s="525"/>
      <c r="J63" s="456"/>
      <c r="K63" s="456"/>
      <c r="L63" s="456"/>
      <c r="M63" s="456"/>
      <c r="N63" s="46"/>
      <c r="O63" s="46"/>
      <c r="P63" s="46"/>
      <c r="Q63" s="46"/>
      <c r="R63" s="46"/>
      <c r="S63" s="46"/>
      <c r="T63" s="459"/>
      <c r="U63" s="525"/>
      <c r="V63" s="525"/>
      <c r="W63" s="525"/>
      <c r="X63" s="525"/>
      <c r="Y63" s="525"/>
      <c r="Z63" s="525"/>
    </row>
    <row r="64" ht="17.25" customHeight="1">
      <c r="A64" s="525"/>
      <c r="B64" s="525"/>
      <c r="C64" s="525"/>
      <c r="D64" s="525"/>
      <c r="E64" s="525"/>
      <c r="F64" s="531"/>
      <c r="G64" s="525"/>
      <c r="H64" s="525"/>
      <c r="I64" s="525"/>
      <c r="J64" s="456"/>
      <c r="K64" s="456"/>
      <c r="L64" s="456"/>
      <c r="M64" s="456"/>
      <c r="N64" s="46"/>
      <c r="O64" s="46"/>
      <c r="P64" s="46"/>
      <c r="Q64" s="46"/>
      <c r="R64" s="46"/>
      <c r="S64" s="46"/>
      <c r="T64" s="459"/>
      <c r="U64" s="525"/>
      <c r="V64" s="525"/>
      <c r="W64" s="525"/>
      <c r="X64" s="525"/>
      <c r="Y64" s="525"/>
      <c r="Z64" s="525"/>
    </row>
    <row r="65" ht="17.25" customHeight="1">
      <c r="A65" s="525"/>
      <c r="B65" s="525"/>
      <c r="C65" s="525"/>
      <c r="D65" s="525"/>
      <c r="E65" s="525"/>
      <c r="F65" s="531"/>
      <c r="G65" s="525"/>
      <c r="H65" s="525"/>
      <c r="I65" s="525"/>
      <c r="J65" s="456"/>
      <c r="K65" s="456"/>
      <c r="L65" s="456"/>
      <c r="M65" s="456"/>
      <c r="N65" s="46"/>
      <c r="O65" s="46"/>
      <c r="P65" s="46"/>
      <c r="Q65" s="46"/>
      <c r="R65" s="46"/>
      <c r="S65" s="46"/>
      <c r="T65" s="459"/>
      <c r="U65" s="525"/>
      <c r="V65" s="525"/>
      <c r="W65" s="525"/>
      <c r="X65" s="525"/>
      <c r="Y65" s="525"/>
      <c r="Z65" s="525"/>
    </row>
    <row r="66" ht="17.25" customHeight="1">
      <c r="A66" s="525"/>
      <c r="B66" s="525"/>
      <c r="C66" s="525"/>
      <c r="D66" s="525"/>
      <c r="E66" s="525"/>
      <c r="F66" s="531"/>
      <c r="G66" s="525"/>
      <c r="H66" s="525"/>
      <c r="I66" s="525"/>
      <c r="J66" s="456"/>
      <c r="K66" s="456"/>
      <c r="L66" s="456"/>
      <c r="M66" s="456"/>
      <c r="N66" s="46"/>
      <c r="O66" s="46"/>
      <c r="P66" s="46"/>
      <c r="Q66" s="46"/>
      <c r="R66" s="46"/>
      <c r="S66" s="46"/>
      <c r="T66" s="459"/>
      <c r="U66" s="525"/>
      <c r="V66" s="525"/>
      <c r="W66" s="525"/>
      <c r="X66" s="525"/>
      <c r="Y66" s="525"/>
      <c r="Z66" s="525"/>
    </row>
    <row r="67" ht="17.25" customHeight="1">
      <c r="A67" s="525"/>
      <c r="B67" s="525"/>
      <c r="C67" s="525"/>
      <c r="D67" s="525"/>
      <c r="E67" s="525"/>
      <c r="F67" s="531"/>
      <c r="G67" s="525"/>
      <c r="H67" s="525"/>
      <c r="I67" s="525"/>
      <c r="J67" s="456"/>
      <c r="K67" s="456"/>
      <c r="L67" s="456"/>
      <c r="M67" s="456"/>
      <c r="N67" s="46"/>
      <c r="O67" s="46"/>
      <c r="P67" s="46"/>
      <c r="Q67" s="46"/>
      <c r="R67" s="46"/>
      <c r="S67" s="46"/>
      <c r="T67" s="459"/>
      <c r="U67" s="525"/>
      <c r="V67" s="525"/>
      <c r="W67" s="525"/>
      <c r="X67" s="525"/>
      <c r="Y67" s="525"/>
      <c r="Z67" s="525"/>
    </row>
    <row r="68" ht="17.25" customHeight="1">
      <c r="A68" s="525"/>
      <c r="B68" s="525"/>
      <c r="C68" s="525"/>
      <c r="D68" s="525"/>
      <c r="E68" s="525"/>
      <c r="F68" s="531"/>
      <c r="G68" s="525"/>
      <c r="H68" s="525"/>
      <c r="I68" s="525"/>
      <c r="J68" s="456"/>
      <c r="K68" s="456"/>
      <c r="L68" s="456"/>
      <c r="M68" s="456"/>
      <c r="N68" s="46"/>
      <c r="O68" s="46"/>
      <c r="P68" s="46"/>
      <c r="Q68" s="46"/>
      <c r="R68" s="46"/>
      <c r="S68" s="46"/>
      <c r="T68" s="459"/>
      <c r="U68" s="525"/>
      <c r="V68" s="525"/>
      <c r="W68" s="525"/>
      <c r="X68" s="525"/>
      <c r="Y68" s="525"/>
      <c r="Z68" s="525"/>
    </row>
    <row r="69" ht="17.25" customHeight="1">
      <c r="A69" s="525"/>
      <c r="B69" s="525"/>
      <c r="C69" s="525"/>
      <c r="D69" s="525"/>
      <c r="E69" s="525"/>
      <c r="F69" s="531"/>
      <c r="G69" s="525"/>
      <c r="H69" s="525"/>
      <c r="I69" s="525"/>
      <c r="J69" s="456"/>
      <c r="K69" s="456"/>
      <c r="L69" s="456"/>
      <c r="M69" s="456"/>
      <c r="N69" s="46"/>
      <c r="O69" s="46"/>
      <c r="P69" s="46"/>
      <c r="Q69" s="46"/>
      <c r="R69" s="46"/>
      <c r="S69" s="46"/>
      <c r="T69" s="459"/>
      <c r="U69" s="525"/>
      <c r="V69" s="525"/>
      <c r="W69" s="525"/>
      <c r="X69" s="525"/>
      <c r="Y69" s="525"/>
      <c r="Z69" s="525"/>
    </row>
    <row r="70" ht="17.25" customHeight="1">
      <c r="A70" s="525"/>
      <c r="B70" s="525"/>
      <c r="C70" s="525"/>
      <c r="D70" s="525"/>
      <c r="E70" s="525"/>
      <c r="F70" s="531"/>
      <c r="G70" s="525"/>
      <c r="H70" s="525"/>
      <c r="I70" s="525"/>
      <c r="J70" s="456"/>
      <c r="K70" s="456"/>
      <c r="L70" s="456"/>
      <c r="M70" s="456"/>
      <c r="N70" s="46"/>
      <c r="O70" s="46"/>
      <c r="P70" s="46"/>
      <c r="Q70" s="46"/>
      <c r="R70" s="46"/>
      <c r="S70" s="46"/>
      <c r="T70" s="459"/>
      <c r="U70" s="525"/>
      <c r="V70" s="525"/>
      <c r="W70" s="525"/>
      <c r="X70" s="525"/>
      <c r="Y70" s="525"/>
      <c r="Z70" s="525"/>
    </row>
    <row r="71" ht="17.25" customHeight="1">
      <c r="A71" s="525"/>
      <c r="B71" s="525"/>
      <c r="C71" s="525"/>
      <c r="D71" s="525"/>
      <c r="E71" s="525"/>
      <c r="F71" s="531"/>
      <c r="G71" s="525"/>
      <c r="H71" s="525"/>
      <c r="I71" s="525"/>
      <c r="J71" s="456"/>
      <c r="K71" s="456"/>
      <c r="L71" s="456"/>
      <c r="M71" s="456"/>
      <c r="N71" s="46"/>
      <c r="O71" s="46"/>
      <c r="P71" s="46"/>
      <c r="Q71" s="46"/>
      <c r="R71" s="46"/>
      <c r="S71" s="46"/>
      <c r="T71" s="459"/>
      <c r="U71" s="525"/>
      <c r="V71" s="525"/>
      <c r="W71" s="525"/>
      <c r="X71" s="525"/>
      <c r="Y71" s="525"/>
      <c r="Z71" s="525"/>
    </row>
    <row r="72" ht="17.25" customHeight="1">
      <c r="A72" s="525"/>
      <c r="B72" s="525"/>
      <c r="C72" s="525"/>
      <c r="D72" s="525"/>
      <c r="E72" s="525"/>
      <c r="F72" s="531"/>
      <c r="G72" s="525"/>
      <c r="H72" s="525"/>
      <c r="I72" s="525"/>
      <c r="J72" s="456"/>
      <c r="K72" s="456"/>
      <c r="L72" s="456"/>
      <c r="M72" s="456"/>
      <c r="N72" s="46"/>
      <c r="O72" s="46"/>
      <c r="P72" s="46"/>
      <c r="Q72" s="46"/>
      <c r="R72" s="46"/>
      <c r="S72" s="46"/>
      <c r="T72" s="459"/>
      <c r="U72" s="525"/>
      <c r="V72" s="525"/>
      <c r="W72" s="525"/>
      <c r="X72" s="525"/>
      <c r="Y72" s="525"/>
      <c r="Z72" s="525"/>
    </row>
    <row r="73" ht="17.25" customHeight="1">
      <c r="A73" s="525"/>
      <c r="B73" s="525"/>
      <c r="C73" s="525"/>
      <c r="D73" s="525"/>
      <c r="E73" s="525"/>
      <c r="F73" s="531"/>
      <c r="G73" s="525"/>
      <c r="H73" s="525"/>
      <c r="I73" s="525"/>
      <c r="J73" s="456"/>
      <c r="K73" s="456"/>
      <c r="L73" s="456"/>
      <c r="M73" s="456"/>
      <c r="N73" s="46"/>
      <c r="O73" s="46"/>
      <c r="P73" s="46"/>
      <c r="Q73" s="46"/>
      <c r="R73" s="46"/>
      <c r="S73" s="46"/>
      <c r="T73" s="459"/>
      <c r="U73" s="525"/>
      <c r="V73" s="525"/>
      <c r="W73" s="525"/>
      <c r="X73" s="525"/>
      <c r="Y73" s="525"/>
      <c r="Z73" s="525"/>
    </row>
    <row r="74" ht="17.25" customHeight="1">
      <c r="A74" s="525"/>
      <c r="B74" s="525"/>
      <c r="C74" s="525"/>
      <c r="D74" s="525"/>
      <c r="E74" s="525"/>
      <c r="F74" s="531"/>
      <c r="G74" s="525"/>
      <c r="H74" s="525"/>
      <c r="I74" s="525"/>
      <c r="J74" s="456"/>
      <c r="K74" s="456"/>
      <c r="L74" s="456"/>
      <c r="M74" s="456"/>
      <c r="N74" s="46"/>
      <c r="O74" s="46"/>
      <c r="P74" s="46"/>
      <c r="Q74" s="46"/>
      <c r="R74" s="46"/>
      <c r="S74" s="46"/>
      <c r="T74" s="459"/>
      <c r="U74" s="525"/>
      <c r="V74" s="525"/>
      <c r="W74" s="525"/>
      <c r="X74" s="525"/>
      <c r="Y74" s="525"/>
      <c r="Z74" s="525"/>
    </row>
    <row r="75" ht="17.25" customHeight="1">
      <c r="A75" s="525"/>
      <c r="B75" s="525"/>
      <c r="C75" s="525"/>
      <c r="D75" s="525"/>
      <c r="E75" s="525"/>
      <c r="F75" s="531"/>
      <c r="G75" s="525"/>
      <c r="H75" s="525"/>
      <c r="I75" s="525"/>
      <c r="J75" s="456"/>
      <c r="K75" s="456"/>
      <c r="L75" s="456"/>
      <c r="M75" s="456"/>
      <c r="N75" s="46"/>
      <c r="O75" s="46"/>
      <c r="P75" s="46"/>
      <c r="Q75" s="46"/>
      <c r="R75" s="46"/>
      <c r="S75" s="46"/>
      <c r="T75" s="459"/>
      <c r="U75" s="525"/>
      <c r="V75" s="525"/>
      <c r="W75" s="525"/>
      <c r="X75" s="525"/>
      <c r="Y75" s="525"/>
      <c r="Z75" s="525"/>
    </row>
    <row r="76" ht="17.25" customHeight="1">
      <c r="A76" s="525"/>
      <c r="B76" s="525"/>
      <c r="C76" s="525"/>
      <c r="D76" s="525"/>
      <c r="E76" s="525"/>
      <c r="F76" s="531"/>
      <c r="G76" s="525"/>
      <c r="H76" s="525"/>
      <c r="I76" s="525"/>
      <c r="J76" s="456"/>
      <c r="K76" s="456"/>
      <c r="L76" s="456"/>
      <c r="M76" s="456"/>
      <c r="N76" s="46"/>
      <c r="O76" s="46"/>
      <c r="P76" s="46"/>
      <c r="Q76" s="46"/>
      <c r="R76" s="46"/>
      <c r="S76" s="46"/>
      <c r="T76" s="459"/>
      <c r="U76" s="525"/>
      <c r="V76" s="525"/>
      <c r="W76" s="525"/>
      <c r="X76" s="525"/>
      <c r="Y76" s="525"/>
      <c r="Z76" s="525"/>
    </row>
    <row r="77" ht="17.25" customHeight="1">
      <c r="A77" s="525"/>
      <c r="B77" s="525"/>
      <c r="C77" s="525"/>
      <c r="D77" s="525"/>
      <c r="E77" s="525"/>
      <c r="F77" s="531"/>
      <c r="G77" s="525"/>
      <c r="H77" s="525"/>
      <c r="I77" s="525"/>
      <c r="J77" s="456"/>
      <c r="K77" s="456"/>
      <c r="L77" s="456"/>
      <c r="M77" s="456"/>
      <c r="N77" s="46"/>
      <c r="O77" s="46"/>
      <c r="P77" s="46"/>
      <c r="Q77" s="46"/>
      <c r="R77" s="46"/>
      <c r="S77" s="46"/>
      <c r="T77" s="459"/>
      <c r="U77" s="525"/>
      <c r="V77" s="525"/>
      <c r="W77" s="525"/>
      <c r="X77" s="525"/>
      <c r="Y77" s="525"/>
      <c r="Z77" s="525"/>
    </row>
    <row r="78" ht="17.25" customHeight="1">
      <c r="A78" s="525"/>
      <c r="B78" s="525"/>
      <c r="C78" s="525"/>
      <c r="D78" s="525"/>
      <c r="E78" s="525"/>
      <c r="F78" s="531"/>
      <c r="G78" s="525"/>
      <c r="H78" s="525"/>
      <c r="I78" s="525"/>
      <c r="J78" s="456"/>
      <c r="K78" s="456"/>
      <c r="L78" s="456"/>
      <c r="M78" s="456"/>
      <c r="N78" s="46"/>
      <c r="O78" s="46"/>
      <c r="P78" s="46"/>
      <c r="Q78" s="46"/>
      <c r="R78" s="46"/>
      <c r="S78" s="46"/>
      <c r="T78" s="459"/>
      <c r="U78" s="525"/>
      <c r="V78" s="525"/>
      <c r="W78" s="525"/>
      <c r="X78" s="525"/>
      <c r="Y78" s="525"/>
      <c r="Z78" s="525"/>
    </row>
    <row r="79" ht="17.25" customHeight="1">
      <c r="A79" s="525"/>
      <c r="B79" s="525"/>
      <c r="C79" s="525"/>
      <c r="D79" s="525"/>
      <c r="E79" s="525"/>
      <c r="F79" s="531"/>
      <c r="G79" s="525"/>
      <c r="H79" s="525"/>
      <c r="I79" s="525"/>
      <c r="J79" s="456"/>
      <c r="K79" s="456"/>
      <c r="L79" s="456"/>
      <c r="M79" s="456"/>
      <c r="N79" s="46"/>
      <c r="O79" s="46"/>
      <c r="P79" s="46"/>
      <c r="Q79" s="46"/>
      <c r="R79" s="46"/>
      <c r="S79" s="46"/>
      <c r="T79" s="459"/>
      <c r="U79" s="525"/>
      <c r="V79" s="525"/>
      <c r="W79" s="525"/>
      <c r="X79" s="525"/>
      <c r="Y79" s="525"/>
      <c r="Z79" s="525"/>
    </row>
    <row r="80" ht="17.25" customHeight="1">
      <c r="A80" s="525"/>
      <c r="B80" s="525"/>
      <c r="C80" s="525"/>
      <c r="D80" s="525"/>
      <c r="E80" s="525"/>
      <c r="F80" s="531"/>
      <c r="G80" s="525"/>
      <c r="H80" s="525"/>
      <c r="I80" s="525"/>
      <c r="J80" s="456"/>
      <c r="K80" s="456"/>
      <c r="L80" s="456"/>
      <c r="M80" s="456"/>
      <c r="N80" s="46"/>
      <c r="O80" s="46"/>
      <c r="P80" s="46"/>
      <c r="Q80" s="46"/>
      <c r="R80" s="46"/>
      <c r="S80" s="46"/>
      <c r="T80" s="459"/>
      <c r="U80" s="525"/>
      <c r="V80" s="525"/>
      <c r="W80" s="525"/>
      <c r="X80" s="525"/>
      <c r="Y80" s="525"/>
      <c r="Z80" s="525"/>
    </row>
    <row r="81" ht="17.25" customHeight="1">
      <c r="A81" s="525"/>
      <c r="B81" s="525"/>
      <c r="C81" s="525"/>
      <c r="D81" s="525"/>
      <c r="E81" s="525"/>
      <c r="F81" s="531"/>
      <c r="G81" s="525"/>
      <c r="H81" s="525"/>
      <c r="I81" s="525"/>
      <c r="J81" s="456"/>
      <c r="K81" s="456"/>
      <c r="L81" s="456"/>
      <c r="M81" s="456"/>
      <c r="N81" s="46"/>
      <c r="O81" s="46"/>
      <c r="P81" s="46"/>
      <c r="Q81" s="46"/>
      <c r="R81" s="46"/>
      <c r="S81" s="46"/>
      <c r="T81" s="459"/>
      <c r="U81" s="525"/>
      <c r="V81" s="525"/>
      <c r="W81" s="525"/>
      <c r="X81" s="525"/>
      <c r="Y81" s="525"/>
      <c r="Z81" s="525"/>
    </row>
    <row r="82" ht="17.25" customHeight="1">
      <c r="A82" s="525"/>
      <c r="B82" s="525"/>
      <c r="C82" s="525"/>
      <c r="D82" s="525"/>
      <c r="E82" s="525"/>
      <c r="F82" s="531"/>
      <c r="G82" s="525"/>
      <c r="H82" s="525"/>
      <c r="I82" s="525"/>
      <c r="J82" s="456"/>
      <c r="K82" s="456"/>
      <c r="L82" s="456"/>
      <c r="M82" s="456"/>
      <c r="N82" s="46"/>
      <c r="O82" s="46"/>
      <c r="P82" s="46"/>
      <c r="Q82" s="46"/>
      <c r="R82" s="46"/>
      <c r="S82" s="46"/>
      <c r="T82" s="459"/>
      <c r="U82" s="525"/>
      <c r="V82" s="525"/>
      <c r="W82" s="525"/>
      <c r="X82" s="525"/>
      <c r="Y82" s="525"/>
      <c r="Z82" s="525"/>
    </row>
    <row r="83" ht="17.25" customHeight="1">
      <c r="A83" s="525"/>
      <c r="B83" s="525"/>
      <c r="C83" s="525"/>
      <c r="D83" s="525"/>
      <c r="E83" s="525"/>
      <c r="F83" s="531"/>
      <c r="G83" s="525"/>
      <c r="H83" s="525"/>
      <c r="I83" s="525"/>
      <c r="J83" s="456"/>
      <c r="K83" s="456"/>
      <c r="L83" s="456"/>
      <c r="M83" s="456"/>
      <c r="N83" s="46"/>
      <c r="O83" s="46"/>
      <c r="P83" s="46"/>
      <c r="Q83" s="46"/>
      <c r="R83" s="46"/>
      <c r="S83" s="46"/>
      <c r="T83" s="459"/>
      <c r="U83" s="525"/>
      <c r="V83" s="525"/>
      <c r="W83" s="525"/>
      <c r="X83" s="525"/>
      <c r="Y83" s="525"/>
      <c r="Z83" s="525"/>
    </row>
    <row r="84" ht="17.25" customHeight="1">
      <c r="A84" s="525"/>
      <c r="B84" s="525"/>
      <c r="C84" s="525"/>
      <c r="D84" s="525"/>
      <c r="E84" s="525"/>
      <c r="F84" s="531"/>
      <c r="G84" s="525"/>
      <c r="H84" s="525"/>
      <c r="I84" s="525"/>
      <c r="J84" s="456"/>
      <c r="K84" s="456"/>
      <c r="L84" s="456"/>
      <c r="M84" s="456"/>
      <c r="N84" s="46"/>
      <c r="O84" s="46"/>
      <c r="P84" s="46"/>
      <c r="Q84" s="46"/>
      <c r="R84" s="46"/>
      <c r="S84" s="46"/>
      <c r="T84" s="459"/>
      <c r="U84" s="525"/>
      <c r="V84" s="525"/>
      <c r="W84" s="525"/>
      <c r="X84" s="525"/>
      <c r="Y84" s="525"/>
      <c r="Z84" s="525"/>
    </row>
    <row r="85" ht="17.25" customHeight="1">
      <c r="A85" s="525"/>
      <c r="B85" s="525"/>
      <c r="C85" s="525"/>
      <c r="D85" s="525"/>
      <c r="E85" s="525"/>
      <c r="F85" s="531"/>
      <c r="G85" s="525"/>
      <c r="H85" s="525"/>
      <c r="I85" s="525"/>
      <c r="J85" s="456"/>
      <c r="K85" s="456"/>
      <c r="L85" s="456"/>
      <c r="M85" s="456"/>
      <c r="N85" s="46"/>
      <c r="O85" s="46"/>
      <c r="P85" s="46"/>
      <c r="Q85" s="46"/>
      <c r="R85" s="46"/>
      <c r="S85" s="46"/>
      <c r="T85" s="459"/>
      <c r="U85" s="525"/>
      <c r="V85" s="525"/>
      <c r="W85" s="525"/>
      <c r="X85" s="525"/>
      <c r="Y85" s="525"/>
      <c r="Z85" s="525"/>
    </row>
    <row r="86" ht="17.25" customHeight="1">
      <c r="A86" s="525"/>
      <c r="B86" s="525"/>
      <c r="C86" s="525"/>
      <c r="D86" s="525"/>
      <c r="E86" s="525"/>
      <c r="F86" s="531"/>
      <c r="G86" s="525"/>
      <c r="H86" s="525"/>
      <c r="I86" s="525"/>
      <c r="J86" s="456"/>
      <c r="K86" s="456"/>
      <c r="L86" s="456"/>
      <c r="M86" s="456"/>
      <c r="N86" s="46"/>
      <c r="O86" s="46"/>
      <c r="P86" s="46"/>
      <c r="Q86" s="46"/>
      <c r="R86" s="46"/>
      <c r="S86" s="46"/>
      <c r="T86" s="459"/>
      <c r="U86" s="525"/>
      <c r="V86" s="525"/>
      <c r="W86" s="525"/>
      <c r="X86" s="525"/>
      <c r="Y86" s="525"/>
      <c r="Z86" s="525"/>
    </row>
    <row r="87" ht="17.25" customHeight="1">
      <c r="A87" s="525"/>
      <c r="B87" s="525"/>
      <c r="C87" s="525"/>
      <c r="D87" s="525"/>
      <c r="E87" s="525"/>
      <c r="F87" s="531"/>
      <c r="G87" s="525"/>
      <c r="H87" s="525"/>
      <c r="I87" s="525"/>
      <c r="J87" s="456"/>
      <c r="K87" s="456"/>
      <c r="L87" s="456"/>
      <c r="M87" s="456"/>
      <c r="N87" s="46"/>
      <c r="O87" s="46"/>
      <c r="P87" s="46"/>
      <c r="Q87" s="46"/>
      <c r="R87" s="46"/>
      <c r="S87" s="46"/>
      <c r="T87" s="459"/>
      <c r="U87" s="525"/>
      <c r="V87" s="525"/>
      <c r="W87" s="525"/>
      <c r="X87" s="525"/>
      <c r="Y87" s="525"/>
      <c r="Z87" s="525"/>
    </row>
    <row r="88" ht="17.25" customHeight="1">
      <c r="A88" s="525"/>
      <c r="B88" s="525"/>
      <c r="C88" s="525"/>
      <c r="D88" s="525"/>
      <c r="E88" s="525"/>
      <c r="F88" s="531"/>
      <c r="G88" s="525"/>
      <c r="H88" s="525"/>
      <c r="I88" s="525"/>
      <c r="J88" s="456"/>
      <c r="K88" s="456"/>
      <c r="L88" s="456"/>
      <c r="M88" s="456"/>
      <c r="N88" s="46"/>
      <c r="O88" s="46"/>
      <c r="P88" s="46"/>
      <c r="Q88" s="46"/>
      <c r="R88" s="46"/>
      <c r="S88" s="46"/>
      <c r="T88" s="459"/>
      <c r="U88" s="525"/>
      <c r="V88" s="525"/>
      <c r="W88" s="525"/>
      <c r="X88" s="525"/>
      <c r="Y88" s="525"/>
      <c r="Z88" s="525"/>
    </row>
    <row r="89" ht="17.25" customHeight="1">
      <c r="A89" s="525"/>
      <c r="B89" s="525"/>
      <c r="C89" s="525"/>
      <c r="D89" s="525"/>
      <c r="E89" s="525"/>
      <c r="F89" s="531"/>
      <c r="G89" s="525"/>
      <c r="H89" s="525"/>
      <c r="I89" s="525"/>
      <c r="J89" s="456"/>
      <c r="K89" s="456"/>
      <c r="L89" s="456"/>
      <c r="M89" s="456"/>
      <c r="N89" s="46"/>
      <c r="O89" s="46"/>
      <c r="P89" s="46"/>
      <c r="Q89" s="46"/>
      <c r="R89" s="46"/>
      <c r="S89" s="46"/>
      <c r="T89" s="459"/>
      <c r="U89" s="525"/>
      <c r="V89" s="525"/>
      <c r="W89" s="525"/>
      <c r="X89" s="525"/>
      <c r="Y89" s="525"/>
      <c r="Z89" s="525"/>
    </row>
    <row r="90" ht="17.25" customHeight="1">
      <c r="A90" s="525"/>
      <c r="B90" s="525"/>
      <c r="C90" s="525"/>
      <c r="D90" s="525"/>
      <c r="E90" s="525"/>
      <c r="F90" s="531"/>
      <c r="G90" s="525"/>
      <c r="H90" s="525"/>
      <c r="I90" s="525"/>
      <c r="J90" s="456"/>
      <c r="K90" s="456"/>
      <c r="L90" s="456"/>
      <c r="M90" s="456"/>
      <c r="N90" s="46"/>
      <c r="O90" s="46"/>
      <c r="P90" s="46"/>
      <c r="Q90" s="46"/>
      <c r="R90" s="46"/>
      <c r="S90" s="46"/>
      <c r="T90" s="459"/>
      <c r="U90" s="525"/>
      <c r="V90" s="525"/>
      <c r="W90" s="525"/>
      <c r="X90" s="525"/>
      <c r="Y90" s="525"/>
      <c r="Z90" s="525"/>
    </row>
    <row r="91" ht="17.25" customHeight="1">
      <c r="A91" s="525"/>
      <c r="B91" s="525"/>
      <c r="C91" s="525"/>
      <c r="D91" s="525"/>
      <c r="E91" s="525"/>
      <c r="F91" s="531"/>
      <c r="G91" s="525"/>
      <c r="H91" s="525"/>
      <c r="I91" s="525"/>
      <c r="J91" s="456"/>
      <c r="K91" s="456"/>
      <c r="L91" s="456"/>
      <c r="M91" s="456"/>
      <c r="N91" s="46"/>
      <c r="O91" s="46"/>
      <c r="P91" s="46"/>
      <c r="Q91" s="46"/>
      <c r="R91" s="46"/>
      <c r="S91" s="46"/>
      <c r="T91" s="459"/>
      <c r="U91" s="525"/>
      <c r="V91" s="525"/>
      <c r="W91" s="525"/>
      <c r="X91" s="525"/>
      <c r="Y91" s="525"/>
      <c r="Z91" s="525"/>
    </row>
    <row r="92" ht="17.25" customHeight="1">
      <c r="A92" s="525"/>
      <c r="B92" s="525"/>
      <c r="C92" s="525"/>
      <c r="D92" s="525"/>
      <c r="E92" s="525"/>
      <c r="F92" s="531"/>
      <c r="G92" s="525"/>
      <c r="H92" s="525"/>
      <c r="I92" s="525"/>
      <c r="J92" s="456"/>
      <c r="K92" s="456"/>
      <c r="L92" s="456"/>
      <c r="M92" s="456"/>
      <c r="N92" s="46"/>
      <c r="O92" s="46"/>
      <c r="P92" s="46"/>
      <c r="Q92" s="46"/>
      <c r="R92" s="46"/>
      <c r="S92" s="46"/>
      <c r="T92" s="459"/>
      <c r="U92" s="525"/>
      <c r="V92" s="525"/>
      <c r="W92" s="525"/>
      <c r="X92" s="525"/>
      <c r="Y92" s="525"/>
      <c r="Z92" s="525"/>
    </row>
    <row r="93" ht="17.25" customHeight="1">
      <c r="A93" s="525"/>
      <c r="B93" s="525"/>
      <c r="C93" s="525"/>
      <c r="D93" s="525"/>
      <c r="E93" s="525"/>
      <c r="F93" s="531"/>
      <c r="G93" s="525"/>
      <c r="H93" s="525"/>
      <c r="I93" s="525"/>
      <c r="J93" s="456"/>
      <c r="K93" s="456"/>
      <c r="L93" s="456"/>
      <c r="M93" s="456"/>
      <c r="N93" s="46"/>
      <c r="O93" s="46"/>
      <c r="P93" s="46"/>
      <c r="Q93" s="46"/>
      <c r="R93" s="46"/>
      <c r="S93" s="46"/>
      <c r="T93" s="459"/>
      <c r="U93" s="525"/>
      <c r="V93" s="525"/>
      <c r="W93" s="525"/>
      <c r="X93" s="525"/>
      <c r="Y93" s="525"/>
      <c r="Z93" s="525"/>
    </row>
    <row r="94" ht="17.25" customHeight="1">
      <c r="A94" s="525"/>
      <c r="B94" s="525"/>
      <c r="C94" s="525"/>
      <c r="D94" s="525"/>
      <c r="E94" s="525"/>
      <c r="F94" s="531"/>
      <c r="G94" s="525"/>
      <c r="H94" s="525"/>
      <c r="I94" s="525"/>
      <c r="J94" s="456"/>
      <c r="K94" s="456"/>
      <c r="L94" s="456"/>
      <c r="M94" s="456"/>
      <c r="N94" s="46"/>
      <c r="O94" s="46"/>
      <c r="P94" s="46"/>
      <c r="Q94" s="46"/>
      <c r="R94" s="46"/>
      <c r="S94" s="46"/>
      <c r="T94" s="459"/>
      <c r="U94" s="525"/>
      <c r="V94" s="525"/>
      <c r="W94" s="525"/>
      <c r="X94" s="525"/>
      <c r="Y94" s="525"/>
      <c r="Z94" s="525"/>
    </row>
    <row r="95" ht="17.25" customHeight="1">
      <c r="A95" s="525"/>
      <c r="B95" s="525"/>
      <c r="C95" s="525"/>
      <c r="D95" s="525"/>
      <c r="E95" s="525"/>
      <c r="F95" s="531"/>
      <c r="G95" s="525"/>
      <c r="H95" s="525"/>
      <c r="I95" s="525"/>
      <c r="J95" s="456"/>
      <c r="K95" s="456"/>
      <c r="L95" s="456"/>
      <c r="M95" s="456"/>
      <c r="N95" s="46"/>
      <c r="O95" s="46"/>
      <c r="P95" s="46"/>
      <c r="Q95" s="46"/>
      <c r="R95" s="46"/>
      <c r="S95" s="46"/>
      <c r="T95" s="459"/>
      <c r="U95" s="525"/>
      <c r="V95" s="525"/>
      <c r="W95" s="525"/>
      <c r="X95" s="525"/>
      <c r="Y95" s="525"/>
      <c r="Z95" s="525"/>
    </row>
    <row r="96" ht="17.25" customHeight="1">
      <c r="A96" s="525"/>
      <c r="B96" s="525"/>
      <c r="C96" s="525"/>
      <c r="D96" s="525"/>
      <c r="E96" s="525"/>
      <c r="F96" s="531"/>
      <c r="G96" s="525"/>
      <c r="H96" s="525"/>
      <c r="I96" s="525"/>
      <c r="J96" s="456"/>
      <c r="K96" s="456"/>
      <c r="L96" s="456"/>
      <c r="M96" s="456"/>
      <c r="N96" s="46"/>
      <c r="O96" s="46"/>
      <c r="P96" s="46"/>
      <c r="Q96" s="46"/>
      <c r="R96" s="46"/>
      <c r="S96" s="46"/>
      <c r="T96" s="459"/>
      <c r="U96" s="525"/>
      <c r="V96" s="525"/>
      <c r="W96" s="525"/>
      <c r="X96" s="525"/>
      <c r="Y96" s="525"/>
      <c r="Z96" s="525"/>
    </row>
    <row r="97" ht="17.25" customHeight="1">
      <c r="A97" s="525"/>
      <c r="B97" s="525"/>
      <c r="C97" s="525"/>
      <c r="D97" s="525"/>
      <c r="E97" s="525"/>
      <c r="F97" s="531"/>
      <c r="G97" s="525"/>
      <c r="H97" s="525"/>
      <c r="I97" s="525"/>
      <c r="J97" s="456"/>
      <c r="K97" s="456"/>
      <c r="L97" s="456"/>
      <c r="M97" s="456"/>
      <c r="N97" s="46"/>
      <c r="O97" s="46"/>
      <c r="P97" s="46"/>
      <c r="Q97" s="46"/>
      <c r="R97" s="46"/>
      <c r="S97" s="46"/>
      <c r="T97" s="459"/>
      <c r="U97" s="525"/>
      <c r="V97" s="525"/>
      <c r="W97" s="525"/>
      <c r="X97" s="525"/>
      <c r="Y97" s="525"/>
      <c r="Z97" s="525"/>
    </row>
    <row r="98" ht="17.25" customHeight="1">
      <c r="A98" s="525"/>
      <c r="B98" s="525"/>
      <c r="C98" s="525"/>
      <c r="D98" s="525"/>
      <c r="E98" s="525"/>
      <c r="F98" s="531"/>
      <c r="G98" s="525"/>
      <c r="H98" s="525"/>
      <c r="I98" s="525"/>
      <c r="J98" s="456"/>
      <c r="K98" s="456"/>
      <c r="L98" s="456"/>
      <c r="M98" s="456"/>
      <c r="N98" s="46"/>
      <c r="O98" s="46"/>
      <c r="P98" s="46"/>
      <c r="Q98" s="46"/>
      <c r="R98" s="46"/>
      <c r="S98" s="46"/>
      <c r="T98" s="459"/>
      <c r="U98" s="525"/>
      <c r="V98" s="525"/>
      <c r="W98" s="525"/>
      <c r="X98" s="525"/>
      <c r="Y98" s="525"/>
      <c r="Z98" s="525"/>
    </row>
    <row r="99" ht="17.25" customHeight="1">
      <c r="A99" s="525"/>
      <c r="B99" s="525"/>
      <c r="C99" s="525"/>
      <c r="D99" s="525"/>
      <c r="E99" s="525"/>
      <c r="F99" s="531"/>
      <c r="G99" s="525"/>
      <c r="H99" s="525"/>
      <c r="I99" s="525"/>
      <c r="J99" s="456"/>
      <c r="K99" s="456"/>
      <c r="L99" s="456"/>
      <c r="M99" s="456"/>
      <c r="N99" s="46"/>
      <c r="O99" s="46"/>
      <c r="P99" s="46"/>
      <c r="Q99" s="46"/>
      <c r="R99" s="46"/>
      <c r="S99" s="46"/>
      <c r="T99" s="459"/>
      <c r="U99" s="525"/>
      <c r="V99" s="525"/>
      <c r="W99" s="525"/>
      <c r="X99" s="525"/>
      <c r="Y99" s="525"/>
      <c r="Z99" s="525"/>
    </row>
    <row r="100" ht="17.25" customHeight="1">
      <c r="A100" s="525"/>
      <c r="B100" s="525"/>
      <c r="C100" s="525"/>
      <c r="D100" s="525"/>
      <c r="E100" s="525"/>
      <c r="F100" s="531"/>
      <c r="G100" s="525"/>
      <c r="H100" s="525"/>
      <c r="I100" s="525"/>
      <c r="J100" s="456"/>
      <c r="K100" s="456"/>
      <c r="L100" s="456"/>
      <c r="M100" s="456"/>
      <c r="N100" s="46"/>
      <c r="O100" s="46"/>
      <c r="P100" s="46"/>
      <c r="Q100" s="46"/>
      <c r="R100" s="46"/>
      <c r="S100" s="46"/>
      <c r="T100" s="459"/>
      <c r="U100" s="525"/>
      <c r="V100" s="525"/>
      <c r="W100" s="525"/>
      <c r="X100" s="525"/>
      <c r="Y100" s="525"/>
      <c r="Z100" s="525"/>
    </row>
    <row r="101" ht="17.25" customHeight="1">
      <c r="A101" s="525"/>
      <c r="B101" s="525"/>
      <c r="C101" s="525"/>
      <c r="D101" s="525"/>
      <c r="E101" s="525"/>
      <c r="F101" s="531"/>
      <c r="G101" s="525"/>
      <c r="H101" s="525"/>
      <c r="I101" s="525"/>
      <c r="J101" s="456"/>
      <c r="K101" s="456"/>
      <c r="L101" s="456"/>
      <c r="M101" s="456"/>
      <c r="N101" s="46"/>
      <c r="O101" s="46"/>
      <c r="P101" s="46"/>
      <c r="Q101" s="46"/>
      <c r="R101" s="46"/>
      <c r="S101" s="46"/>
      <c r="T101" s="459"/>
      <c r="U101" s="525"/>
      <c r="V101" s="525"/>
      <c r="W101" s="525"/>
      <c r="X101" s="525"/>
      <c r="Y101" s="525"/>
      <c r="Z101" s="525"/>
    </row>
    <row r="102" ht="17.25" customHeight="1">
      <c r="A102" s="525"/>
      <c r="B102" s="525"/>
      <c r="C102" s="525"/>
      <c r="D102" s="525"/>
      <c r="E102" s="525"/>
      <c r="F102" s="531"/>
      <c r="G102" s="525"/>
      <c r="H102" s="525"/>
      <c r="I102" s="525"/>
      <c r="J102" s="456"/>
      <c r="K102" s="456"/>
      <c r="L102" s="456"/>
      <c r="M102" s="456"/>
      <c r="N102" s="46"/>
      <c r="O102" s="46"/>
      <c r="P102" s="46"/>
      <c r="Q102" s="46"/>
      <c r="R102" s="46"/>
      <c r="S102" s="46"/>
      <c r="T102" s="459"/>
      <c r="U102" s="525"/>
      <c r="V102" s="525"/>
      <c r="W102" s="525"/>
      <c r="X102" s="525"/>
      <c r="Y102" s="525"/>
      <c r="Z102" s="525"/>
    </row>
    <row r="103" ht="17.25" customHeight="1">
      <c r="A103" s="525"/>
      <c r="B103" s="525"/>
      <c r="C103" s="525"/>
      <c r="D103" s="525"/>
      <c r="E103" s="525"/>
      <c r="F103" s="531"/>
      <c r="G103" s="525"/>
      <c r="H103" s="525"/>
      <c r="I103" s="525"/>
      <c r="J103" s="456"/>
      <c r="K103" s="456"/>
      <c r="L103" s="456"/>
      <c r="M103" s="456"/>
      <c r="N103" s="46"/>
      <c r="O103" s="46"/>
      <c r="P103" s="46"/>
      <c r="Q103" s="46"/>
      <c r="R103" s="46"/>
      <c r="S103" s="46"/>
      <c r="T103" s="459"/>
      <c r="U103" s="525"/>
      <c r="V103" s="525"/>
      <c r="W103" s="525"/>
      <c r="X103" s="525"/>
      <c r="Y103" s="525"/>
      <c r="Z103" s="525"/>
    </row>
    <row r="104" ht="17.25" customHeight="1">
      <c r="A104" s="525"/>
      <c r="B104" s="525"/>
      <c r="C104" s="525"/>
      <c r="D104" s="525"/>
      <c r="E104" s="525"/>
      <c r="F104" s="531"/>
      <c r="G104" s="525"/>
      <c r="H104" s="525"/>
      <c r="I104" s="525"/>
      <c r="J104" s="456"/>
      <c r="K104" s="456"/>
      <c r="L104" s="456"/>
      <c r="M104" s="456"/>
      <c r="N104" s="46"/>
      <c r="O104" s="46"/>
      <c r="P104" s="46"/>
      <c r="Q104" s="46"/>
      <c r="R104" s="46"/>
      <c r="S104" s="46"/>
      <c r="T104" s="459"/>
      <c r="U104" s="525"/>
      <c r="V104" s="525"/>
      <c r="W104" s="525"/>
      <c r="X104" s="525"/>
      <c r="Y104" s="525"/>
      <c r="Z104" s="525"/>
    </row>
    <row r="105" ht="17.25" customHeight="1">
      <c r="A105" s="525"/>
      <c r="B105" s="525"/>
      <c r="C105" s="525"/>
      <c r="D105" s="525"/>
      <c r="E105" s="525"/>
      <c r="F105" s="531"/>
      <c r="G105" s="525"/>
      <c r="H105" s="525"/>
      <c r="I105" s="525"/>
      <c r="J105" s="456"/>
      <c r="K105" s="456"/>
      <c r="L105" s="456"/>
      <c r="M105" s="456"/>
      <c r="N105" s="46"/>
      <c r="O105" s="46"/>
      <c r="P105" s="46"/>
      <c r="Q105" s="46"/>
      <c r="R105" s="46"/>
      <c r="S105" s="46"/>
      <c r="T105" s="459"/>
      <c r="U105" s="525"/>
      <c r="V105" s="525"/>
      <c r="W105" s="525"/>
      <c r="X105" s="525"/>
      <c r="Y105" s="525"/>
      <c r="Z105" s="525"/>
    </row>
    <row r="106" ht="17.25" customHeight="1">
      <c r="A106" s="525"/>
      <c r="B106" s="525"/>
      <c r="C106" s="525"/>
      <c r="D106" s="525"/>
      <c r="E106" s="525"/>
      <c r="F106" s="531"/>
      <c r="G106" s="525"/>
      <c r="H106" s="525"/>
      <c r="I106" s="525"/>
      <c r="J106" s="456"/>
      <c r="K106" s="456"/>
      <c r="L106" s="456"/>
      <c r="M106" s="456"/>
      <c r="N106" s="46"/>
      <c r="O106" s="46"/>
      <c r="P106" s="46"/>
      <c r="Q106" s="46"/>
      <c r="R106" s="46"/>
      <c r="S106" s="46"/>
      <c r="T106" s="459"/>
      <c r="U106" s="525"/>
      <c r="V106" s="525"/>
      <c r="W106" s="525"/>
      <c r="X106" s="525"/>
      <c r="Y106" s="525"/>
      <c r="Z106" s="525"/>
    </row>
    <row r="107" ht="17.25" customHeight="1">
      <c r="A107" s="525"/>
      <c r="B107" s="525"/>
      <c r="C107" s="525"/>
      <c r="D107" s="525"/>
      <c r="E107" s="525"/>
      <c r="F107" s="531"/>
      <c r="G107" s="525"/>
      <c r="H107" s="525"/>
      <c r="I107" s="525"/>
      <c r="J107" s="456"/>
      <c r="K107" s="456"/>
      <c r="L107" s="456"/>
      <c r="M107" s="456"/>
      <c r="N107" s="46"/>
      <c r="O107" s="46"/>
      <c r="P107" s="46"/>
      <c r="Q107" s="46"/>
      <c r="R107" s="46"/>
      <c r="S107" s="46"/>
      <c r="T107" s="459"/>
      <c r="U107" s="525"/>
      <c r="V107" s="525"/>
      <c r="W107" s="525"/>
      <c r="X107" s="525"/>
      <c r="Y107" s="525"/>
      <c r="Z107" s="525"/>
    </row>
    <row r="108" ht="17.25" customHeight="1">
      <c r="A108" s="525"/>
      <c r="B108" s="525"/>
      <c r="C108" s="525"/>
      <c r="D108" s="525"/>
      <c r="E108" s="525"/>
      <c r="F108" s="531"/>
      <c r="G108" s="525"/>
      <c r="H108" s="525"/>
      <c r="I108" s="525"/>
      <c r="J108" s="456"/>
      <c r="K108" s="456"/>
      <c r="L108" s="456"/>
      <c r="M108" s="456"/>
      <c r="N108" s="46"/>
      <c r="O108" s="46"/>
      <c r="P108" s="46"/>
      <c r="Q108" s="46"/>
      <c r="R108" s="46"/>
      <c r="S108" s="46"/>
      <c r="T108" s="459"/>
      <c r="U108" s="525"/>
      <c r="V108" s="525"/>
      <c r="W108" s="525"/>
      <c r="X108" s="525"/>
      <c r="Y108" s="525"/>
      <c r="Z108" s="525"/>
    </row>
    <row r="109" ht="17.25" customHeight="1">
      <c r="A109" s="525"/>
      <c r="B109" s="525"/>
      <c r="C109" s="525"/>
      <c r="D109" s="525"/>
      <c r="E109" s="525"/>
      <c r="F109" s="531"/>
      <c r="G109" s="525"/>
      <c r="H109" s="525"/>
      <c r="I109" s="525"/>
      <c r="J109" s="456"/>
      <c r="K109" s="456"/>
      <c r="L109" s="456"/>
      <c r="M109" s="456"/>
      <c r="N109" s="46"/>
      <c r="O109" s="46"/>
      <c r="P109" s="46"/>
      <c r="Q109" s="46"/>
      <c r="R109" s="46"/>
      <c r="S109" s="46"/>
      <c r="T109" s="459"/>
      <c r="U109" s="525"/>
      <c r="V109" s="525"/>
      <c r="W109" s="525"/>
      <c r="X109" s="525"/>
      <c r="Y109" s="525"/>
      <c r="Z109" s="525"/>
    </row>
    <row r="110" ht="17.25" customHeight="1">
      <c r="A110" s="525"/>
      <c r="B110" s="525"/>
      <c r="C110" s="525"/>
      <c r="D110" s="525"/>
      <c r="E110" s="525"/>
      <c r="F110" s="531"/>
      <c r="G110" s="525"/>
      <c r="H110" s="525"/>
      <c r="I110" s="525"/>
      <c r="J110" s="456"/>
      <c r="K110" s="456"/>
      <c r="L110" s="456"/>
      <c r="M110" s="456"/>
      <c r="N110" s="46"/>
      <c r="O110" s="46"/>
      <c r="P110" s="46"/>
      <c r="Q110" s="46"/>
      <c r="R110" s="46"/>
      <c r="S110" s="46"/>
      <c r="T110" s="459"/>
      <c r="U110" s="525"/>
      <c r="V110" s="525"/>
      <c r="W110" s="525"/>
      <c r="X110" s="525"/>
      <c r="Y110" s="525"/>
      <c r="Z110" s="525"/>
    </row>
    <row r="111" ht="17.25" customHeight="1">
      <c r="A111" s="525"/>
      <c r="B111" s="525"/>
      <c r="C111" s="525"/>
      <c r="D111" s="525"/>
      <c r="E111" s="525"/>
      <c r="F111" s="531"/>
      <c r="G111" s="525"/>
      <c r="H111" s="525"/>
      <c r="I111" s="525"/>
      <c r="J111" s="456"/>
      <c r="K111" s="456"/>
      <c r="L111" s="456"/>
      <c r="M111" s="456"/>
      <c r="N111" s="46"/>
      <c r="O111" s="46"/>
      <c r="P111" s="46"/>
      <c r="Q111" s="46"/>
      <c r="R111" s="46"/>
      <c r="S111" s="46"/>
      <c r="T111" s="459"/>
      <c r="U111" s="525"/>
      <c r="V111" s="525"/>
      <c r="W111" s="525"/>
      <c r="X111" s="525"/>
      <c r="Y111" s="525"/>
      <c r="Z111" s="525"/>
    </row>
    <row r="112" ht="17.25" customHeight="1">
      <c r="A112" s="525"/>
      <c r="B112" s="525"/>
      <c r="C112" s="525"/>
      <c r="D112" s="525"/>
      <c r="E112" s="525"/>
      <c r="F112" s="531"/>
      <c r="G112" s="525"/>
      <c r="H112" s="525"/>
      <c r="I112" s="525"/>
      <c r="J112" s="456"/>
      <c r="K112" s="456"/>
      <c r="L112" s="456"/>
      <c r="M112" s="456"/>
      <c r="N112" s="46"/>
      <c r="O112" s="46"/>
      <c r="P112" s="46"/>
      <c r="Q112" s="46"/>
      <c r="R112" s="46"/>
      <c r="S112" s="46"/>
      <c r="T112" s="459"/>
      <c r="U112" s="525"/>
      <c r="V112" s="525"/>
      <c r="W112" s="525"/>
      <c r="X112" s="525"/>
      <c r="Y112" s="525"/>
      <c r="Z112" s="525"/>
    </row>
    <row r="113" ht="17.25" customHeight="1">
      <c r="A113" s="525"/>
      <c r="B113" s="525"/>
      <c r="C113" s="525"/>
      <c r="D113" s="525"/>
      <c r="E113" s="525"/>
      <c r="F113" s="531"/>
      <c r="G113" s="525"/>
      <c r="H113" s="525"/>
      <c r="I113" s="525"/>
      <c r="J113" s="456"/>
      <c r="K113" s="456"/>
      <c r="L113" s="456"/>
      <c r="M113" s="456"/>
      <c r="N113" s="46"/>
      <c r="O113" s="46"/>
      <c r="P113" s="46"/>
      <c r="Q113" s="46"/>
      <c r="R113" s="46"/>
      <c r="S113" s="46"/>
      <c r="T113" s="459"/>
      <c r="U113" s="525"/>
      <c r="V113" s="525"/>
      <c r="W113" s="525"/>
      <c r="X113" s="525"/>
      <c r="Y113" s="525"/>
      <c r="Z113" s="525"/>
    </row>
    <row r="114" ht="17.25" customHeight="1">
      <c r="A114" s="525"/>
      <c r="B114" s="525"/>
      <c r="C114" s="525"/>
      <c r="D114" s="525"/>
      <c r="E114" s="525"/>
      <c r="F114" s="531"/>
      <c r="G114" s="525"/>
      <c r="H114" s="525"/>
      <c r="I114" s="525"/>
      <c r="J114" s="456"/>
      <c r="K114" s="456"/>
      <c r="L114" s="456"/>
      <c r="M114" s="456"/>
      <c r="N114" s="46"/>
      <c r="O114" s="46"/>
      <c r="P114" s="46"/>
      <c r="Q114" s="46"/>
      <c r="R114" s="46"/>
      <c r="S114" s="46"/>
      <c r="T114" s="459"/>
      <c r="U114" s="525"/>
      <c r="V114" s="525"/>
      <c r="W114" s="525"/>
      <c r="X114" s="525"/>
      <c r="Y114" s="525"/>
      <c r="Z114" s="525"/>
    </row>
    <row r="115" ht="17.25" customHeight="1">
      <c r="A115" s="525"/>
      <c r="B115" s="525"/>
      <c r="C115" s="525"/>
      <c r="D115" s="525"/>
      <c r="E115" s="525"/>
      <c r="F115" s="531"/>
      <c r="G115" s="525"/>
      <c r="H115" s="525"/>
      <c r="I115" s="525"/>
      <c r="J115" s="456"/>
      <c r="K115" s="456"/>
      <c r="L115" s="456"/>
      <c r="M115" s="456"/>
      <c r="N115" s="46"/>
      <c r="O115" s="46"/>
      <c r="P115" s="46"/>
      <c r="Q115" s="46"/>
      <c r="R115" s="46"/>
      <c r="S115" s="46"/>
      <c r="T115" s="459"/>
      <c r="U115" s="525"/>
      <c r="V115" s="525"/>
      <c r="W115" s="525"/>
      <c r="X115" s="525"/>
      <c r="Y115" s="525"/>
      <c r="Z115" s="525"/>
    </row>
    <row r="116" ht="17.25" customHeight="1">
      <c r="A116" s="525"/>
      <c r="B116" s="525"/>
      <c r="C116" s="525"/>
      <c r="D116" s="525"/>
      <c r="E116" s="525"/>
      <c r="F116" s="531"/>
      <c r="G116" s="525"/>
      <c r="H116" s="525"/>
      <c r="I116" s="525"/>
      <c r="J116" s="456"/>
      <c r="K116" s="456"/>
      <c r="L116" s="456"/>
      <c r="M116" s="456"/>
      <c r="N116" s="46"/>
      <c r="O116" s="46"/>
      <c r="P116" s="46"/>
      <c r="Q116" s="46"/>
      <c r="R116" s="46"/>
      <c r="S116" s="46"/>
      <c r="T116" s="459"/>
      <c r="U116" s="525"/>
      <c r="V116" s="525"/>
      <c r="W116" s="525"/>
      <c r="X116" s="525"/>
      <c r="Y116" s="525"/>
      <c r="Z116" s="525"/>
    </row>
    <row r="117" ht="17.25" customHeight="1">
      <c r="A117" s="525"/>
      <c r="B117" s="525"/>
      <c r="C117" s="525"/>
      <c r="D117" s="525"/>
      <c r="E117" s="525"/>
      <c r="F117" s="531"/>
      <c r="G117" s="525"/>
      <c r="H117" s="525"/>
      <c r="I117" s="525"/>
      <c r="J117" s="456"/>
      <c r="K117" s="456"/>
      <c r="L117" s="456"/>
      <c r="M117" s="456"/>
      <c r="N117" s="46"/>
      <c r="O117" s="46"/>
      <c r="P117" s="46"/>
      <c r="Q117" s="46"/>
      <c r="R117" s="46"/>
      <c r="S117" s="46"/>
      <c r="T117" s="459"/>
      <c r="U117" s="525"/>
      <c r="V117" s="525"/>
      <c r="W117" s="525"/>
      <c r="X117" s="525"/>
      <c r="Y117" s="525"/>
      <c r="Z117" s="525"/>
    </row>
    <row r="118" ht="17.25" customHeight="1">
      <c r="A118" s="525"/>
      <c r="B118" s="525"/>
      <c r="C118" s="525"/>
      <c r="D118" s="525"/>
      <c r="E118" s="525"/>
      <c r="F118" s="531"/>
      <c r="G118" s="525"/>
      <c r="H118" s="525"/>
      <c r="I118" s="525"/>
      <c r="J118" s="456"/>
      <c r="K118" s="456"/>
      <c r="L118" s="456"/>
      <c r="M118" s="456"/>
      <c r="N118" s="46"/>
      <c r="O118" s="46"/>
      <c r="P118" s="46"/>
      <c r="Q118" s="46"/>
      <c r="R118" s="46"/>
      <c r="S118" s="46"/>
      <c r="T118" s="459"/>
      <c r="U118" s="525"/>
      <c r="V118" s="525"/>
      <c r="W118" s="525"/>
      <c r="X118" s="525"/>
      <c r="Y118" s="525"/>
      <c r="Z118" s="525"/>
    </row>
    <row r="119" ht="17.25" customHeight="1">
      <c r="A119" s="525"/>
      <c r="B119" s="525"/>
      <c r="C119" s="525"/>
      <c r="D119" s="525"/>
      <c r="E119" s="525"/>
      <c r="F119" s="531"/>
      <c r="G119" s="525"/>
      <c r="H119" s="525"/>
      <c r="I119" s="525"/>
      <c r="J119" s="456"/>
      <c r="K119" s="456"/>
      <c r="L119" s="456"/>
      <c r="M119" s="456"/>
      <c r="N119" s="46"/>
      <c r="O119" s="46"/>
      <c r="P119" s="46"/>
      <c r="Q119" s="46"/>
      <c r="R119" s="46"/>
      <c r="S119" s="46"/>
      <c r="T119" s="459"/>
      <c r="U119" s="525"/>
      <c r="V119" s="525"/>
      <c r="W119" s="525"/>
      <c r="X119" s="525"/>
      <c r="Y119" s="525"/>
      <c r="Z119" s="525"/>
    </row>
    <row r="120" ht="17.25" customHeight="1">
      <c r="A120" s="525"/>
      <c r="B120" s="525"/>
      <c r="C120" s="525"/>
      <c r="D120" s="525"/>
      <c r="E120" s="525"/>
      <c r="F120" s="531"/>
      <c r="G120" s="525"/>
      <c r="H120" s="525"/>
      <c r="I120" s="525"/>
      <c r="J120" s="456"/>
      <c r="K120" s="456"/>
      <c r="L120" s="456"/>
      <c r="M120" s="456"/>
      <c r="N120" s="46"/>
      <c r="O120" s="46"/>
      <c r="P120" s="46"/>
      <c r="Q120" s="46"/>
      <c r="R120" s="46"/>
      <c r="S120" s="46"/>
      <c r="T120" s="459"/>
      <c r="U120" s="525"/>
      <c r="V120" s="525"/>
      <c r="W120" s="525"/>
      <c r="X120" s="525"/>
      <c r="Y120" s="525"/>
      <c r="Z120" s="525"/>
    </row>
    <row r="121" ht="17.25" customHeight="1">
      <c r="A121" s="525"/>
      <c r="B121" s="525"/>
      <c r="C121" s="525"/>
      <c r="D121" s="525"/>
      <c r="E121" s="525"/>
      <c r="F121" s="531"/>
      <c r="G121" s="525"/>
      <c r="H121" s="525"/>
      <c r="I121" s="525"/>
      <c r="J121" s="456"/>
      <c r="K121" s="456"/>
      <c r="L121" s="456"/>
      <c r="M121" s="456"/>
      <c r="N121" s="46"/>
      <c r="O121" s="46"/>
      <c r="P121" s="46"/>
      <c r="Q121" s="46"/>
      <c r="R121" s="46"/>
      <c r="S121" s="46"/>
      <c r="T121" s="459"/>
      <c r="U121" s="525"/>
      <c r="V121" s="525"/>
      <c r="W121" s="525"/>
      <c r="X121" s="525"/>
      <c r="Y121" s="525"/>
      <c r="Z121" s="525"/>
    </row>
    <row r="122" ht="17.25" customHeight="1">
      <c r="A122" s="525"/>
      <c r="B122" s="525"/>
      <c r="C122" s="525"/>
      <c r="D122" s="525"/>
      <c r="E122" s="525"/>
      <c r="F122" s="531"/>
      <c r="G122" s="525"/>
      <c r="H122" s="525"/>
      <c r="I122" s="525"/>
      <c r="J122" s="456"/>
      <c r="K122" s="456"/>
      <c r="L122" s="456"/>
      <c r="M122" s="456"/>
      <c r="N122" s="211"/>
      <c r="O122" s="211"/>
      <c r="P122" s="211"/>
      <c r="Q122" s="211"/>
      <c r="R122" s="211"/>
      <c r="S122" s="211"/>
      <c r="T122" s="532"/>
      <c r="U122" s="525"/>
      <c r="V122" s="525"/>
      <c r="W122" s="525"/>
      <c r="X122" s="525"/>
      <c r="Y122" s="525"/>
      <c r="Z122" s="525"/>
    </row>
    <row r="123" ht="17.25" customHeight="1">
      <c r="A123" s="525"/>
      <c r="B123" s="525"/>
      <c r="C123" s="525"/>
      <c r="D123" s="525"/>
      <c r="E123" s="525"/>
      <c r="F123" s="531"/>
      <c r="G123" s="525"/>
      <c r="H123" s="525"/>
      <c r="I123" s="525"/>
      <c r="J123" s="456"/>
      <c r="K123" s="456"/>
      <c r="L123" s="456"/>
      <c r="M123" s="456"/>
      <c r="N123" s="211"/>
      <c r="O123" s="211"/>
      <c r="P123" s="211"/>
      <c r="Q123" s="211"/>
      <c r="R123" s="211"/>
      <c r="S123" s="211"/>
      <c r="T123" s="532"/>
      <c r="U123" s="525"/>
      <c r="V123" s="525"/>
      <c r="W123" s="525"/>
      <c r="X123" s="525"/>
      <c r="Y123" s="525"/>
      <c r="Z123" s="525"/>
    </row>
    <row r="124" ht="17.25" customHeight="1">
      <c r="A124" s="525"/>
      <c r="B124" s="525"/>
      <c r="C124" s="525"/>
      <c r="D124" s="525"/>
      <c r="E124" s="525"/>
      <c r="F124" s="531"/>
      <c r="G124" s="525"/>
      <c r="H124" s="525"/>
      <c r="I124" s="525"/>
      <c r="J124" s="456"/>
      <c r="K124" s="456"/>
      <c r="L124" s="456"/>
      <c r="M124" s="456"/>
      <c r="N124" s="211"/>
      <c r="O124" s="211"/>
      <c r="P124" s="211"/>
      <c r="Q124" s="211"/>
      <c r="R124" s="211"/>
      <c r="S124" s="211"/>
      <c r="T124" s="532"/>
      <c r="U124" s="525"/>
      <c r="V124" s="525"/>
      <c r="W124" s="525"/>
      <c r="X124" s="525"/>
      <c r="Y124" s="525"/>
      <c r="Z124" s="525"/>
    </row>
    <row r="125" ht="17.25" customHeight="1">
      <c r="A125" s="525"/>
      <c r="B125" s="525"/>
      <c r="C125" s="525"/>
      <c r="D125" s="525"/>
      <c r="E125" s="525"/>
      <c r="F125" s="531"/>
      <c r="G125" s="525"/>
      <c r="H125" s="525"/>
      <c r="I125" s="525"/>
      <c r="J125" s="456"/>
      <c r="K125" s="456"/>
      <c r="L125" s="456"/>
      <c r="M125" s="456"/>
      <c r="N125" s="211"/>
      <c r="O125" s="211"/>
      <c r="P125" s="211"/>
      <c r="Q125" s="211"/>
      <c r="R125" s="211"/>
      <c r="S125" s="211"/>
      <c r="T125" s="532"/>
      <c r="U125" s="525"/>
      <c r="V125" s="525"/>
      <c r="W125" s="525"/>
      <c r="X125" s="525"/>
      <c r="Y125" s="525"/>
      <c r="Z125" s="525"/>
    </row>
    <row r="126" ht="17.25" customHeight="1">
      <c r="A126" s="525"/>
      <c r="B126" s="525"/>
      <c r="C126" s="525"/>
      <c r="D126" s="525"/>
      <c r="E126" s="525"/>
      <c r="F126" s="531"/>
      <c r="G126" s="525"/>
      <c r="H126" s="525"/>
      <c r="I126" s="525"/>
      <c r="J126" s="456"/>
      <c r="K126" s="456"/>
      <c r="L126" s="456"/>
      <c r="M126" s="456"/>
      <c r="N126" s="211"/>
      <c r="O126" s="211"/>
      <c r="P126" s="211"/>
      <c r="Q126" s="211"/>
      <c r="R126" s="211"/>
      <c r="S126" s="211"/>
      <c r="T126" s="532"/>
      <c r="U126" s="525"/>
      <c r="V126" s="525"/>
      <c r="W126" s="525"/>
      <c r="X126" s="525"/>
      <c r="Y126" s="525"/>
      <c r="Z126" s="525"/>
    </row>
    <row r="127" ht="17.25" customHeight="1">
      <c r="A127" s="525"/>
      <c r="B127" s="525"/>
      <c r="C127" s="525"/>
      <c r="D127" s="525"/>
      <c r="E127" s="525"/>
      <c r="F127" s="531"/>
      <c r="G127" s="525"/>
      <c r="H127" s="525"/>
      <c r="I127" s="525"/>
      <c r="J127" s="456"/>
      <c r="K127" s="456"/>
      <c r="L127" s="456"/>
      <c r="M127" s="456"/>
      <c r="N127" s="211"/>
      <c r="O127" s="211"/>
      <c r="P127" s="211"/>
      <c r="Q127" s="211"/>
      <c r="R127" s="211"/>
      <c r="S127" s="211"/>
      <c r="T127" s="532"/>
      <c r="U127" s="525"/>
      <c r="V127" s="525"/>
      <c r="W127" s="525"/>
      <c r="X127" s="525"/>
      <c r="Y127" s="525"/>
      <c r="Z127" s="525"/>
    </row>
    <row r="128" ht="17.25" customHeight="1">
      <c r="A128" s="525"/>
      <c r="B128" s="525"/>
      <c r="C128" s="525"/>
      <c r="D128" s="525"/>
      <c r="E128" s="525"/>
      <c r="F128" s="531"/>
      <c r="G128" s="525"/>
      <c r="H128" s="525"/>
      <c r="I128" s="525"/>
      <c r="J128" s="456"/>
      <c r="K128" s="456"/>
      <c r="L128" s="456"/>
      <c r="M128" s="456"/>
      <c r="N128" s="211"/>
      <c r="O128" s="211"/>
      <c r="P128" s="211"/>
      <c r="Q128" s="211"/>
      <c r="R128" s="211"/>
      <c r="S128" s="211"/>
      <c r="T128" s="532"/>
      <c r="U128" s="525"/>
      <c r="V128" s="525"/>
      <c r="W128" s="525"/>
      <c r="X128" s="525"/>
      <c r="Y128" s="525"/>
      <c r="Z128" s="525"/>
    </row>
    <row r="129" ht="17.25" customHeight="1">
      <c r="A129" s="525"/>
      <c r="B129" s="525"/>
      <c r="C129" s="525"/>
      <c r="D129" s="525"/>
      <c r="E129" s="525"/>
      <c r="F129" s="531"/>
      <c r="G129" s="525"/>
      <c r="H129" s="525"/>
      <c r="I129" s="525"/>
      <c r="J129" s="456"/>
      <c r="K129" s="456"/>
      <c r="L129" s="456"/>
      <c r="M129" s="456"/>
      <c r="N129" s="211"/>
      <c r="O129" s="211"/>
      <c r="P129" s="211"/>
      <c r="Q129" s="211"/>
      <c r="R129" s="211"/>
      <c r="S129" s="211"/>
      <c r="T129" s="532"/>
      <c r="U129" s="525"/>
      <c r="V129" s="525"/>
      <c r="W129" s="525"/>
      <c r="X129" s="525"/>
      <c r="Y129" s="525"/>
      <c r="Z129" s="525"/>
    </row>
    <row r="130" ht="17.25" customHeight="1">
      <c r="A130" s="525"/>
      <c r="B130" s="525"/>
      <c r="C130" s="525"/>
      <c r="D130" s="525"/>
      <c r="E130" s="525"/>
      <c r="F130" s="531"/>
      <c r="G130" s="525"/>
      <c r="H130" s="525"/>
      <c r="I130" s="525"/>
      <c r="J130" s="456"/>
      <c r="K130" s="456"/>
      <c r="L130" s="456"/>
      <c r="M130" s="456"/>
      <c r="N130" s="211"/>
      <c r="O130" s="211"/>
      <c r="P130" s="211"/>
      <c r="Q130" s="211"/>
      <c r="R130" s="211"/>
      <c r="S130" s="211"/>
      <c r="T130" s="532"/>
      <c r="U130" s="525"/>
      <c r="V130" s="525"/>
      <c r="W130" s="525"/>
      <c r="X130" s="525"/>
      <c r="Y130" s="525"/>
      <c r="Z130" s="525"/>
    </row>
    <row r="131" ht="17.25" customHeight="1">
      <c r="A131" s="525"/>
      <c r="B131" s="525"/>
      <c r="C131" s="525"/>
      <c r="D131" s="525"/>
      <c r="E131" s="525"/>
      <c r="F131" s="531"/>
      <c r="G131" s="525"/>
      <c r="H131" s="525"/>
      <c r="I131" s="525"/>
      <c r="J131" s="456"/>
      <c r="K131" s="456"/>
      <c r="L131" s="456"/>
      <c r="M131" s="456"/>
      <c r="N131" s="211"/>
      <c r="O131" s="211"/>
      <c r="P131" s="211"/>
      <c r="Q131" s="211"/>
      <c r="R131" s="211"/>
      <c r="S131" s="211"/>
      <c r="T131" s="532"/>
      <c r="U131" s="525"/>
      <c r="V131" s="525"/>
      <c r="W131" s="525"/>
      <c r="X131" s="525"/>
      <c r="Y131" s="525"/>
      <c r="Z131" s="525"/>
    </row>
    <row r="132" ht="17.25" customHeight="1">
      <c r="A132" s="525"/>
      <c r="B132" s="525"/>
      <c r="C132" s="525"/>
      <c r="D132" s="525"/>
      <c r="E132" s="525"/>
      <c r="F132" s="531"/>
      <c r="G132" s="525"/>
      <c r="H132" s="525"/>
      <c r="I132" s="525"/>
      <c r="J132" s="456"/>
      <c r="K132" s="456"/>
      <c r="L132" s="456"/>
      <c r="M132" s="456"/>
      <c r="N132" s="211"/>
      <c r="O132" s="211"/>
      <c r="P132" s="211"/>
      <c r="Q132" s="211"/>
      <c r="R132" s="211"/>
      <c r="S132" s="211"/>
      <c r="T132" s="532"/>
      <c r="U132" s="525"/>
      <c r="V132" s="525"/>
      <c r="W132" s="525"/>
      <c r="X132" s="525"/>
      <c r="Y132" s="525"/>
      <c r="Z132" s="525"/>
    </row>
    <row r="133" ht="17.25" customHeight="1">
      <c r="A133" s="525"/>
      <c r="B133" s="525"/>
      <c r="C133" s="525"/>
      <c r="D133" s="525"/>
      <c r="E133" s="525"/>
      <c r="F133" s="531"/>
      <c r="G133" s="525"/>
      <c r="H133" s="525"/>
      <c r="I133" s="525"/>
      <c r="J133" s="456"/>
      <c r="K133" s="456"/>
      <c r="L133" s="456"/>
      <c r="M133" s="456"/>
      <c r="N133" s="211"/>
      <c r="O133" s="211"/>
      <c r="P133" s="211"/>
      <c r="Q133" s="211"/>
      <c r="R133" s="211"/>
      <c r="S133" s="211"/>
      <c r="T133" s="532"/>
      <c r="U133" s="525"/>
      <c r="V133" s="525"/>
      <c r="W133" s="525"/>
      <c r="X133" s="525"/>
      <c r="Y133" s="525"/>
      <c r="Z133" s="525"/>
    </row>
    <row r="134" ht="17.25" customHeight="1">
      <c r="A134" s="525"/>
      <c r="B134" s="525"/>
      <c r="C134" s="525"/>
      <c r="D134" s="525"/>
      <c r="E134" s="525"/>
      <c r="F134" s="531"/>
      <c r="G134" s="525"/>
      <c r="H134" s="525"/>
      <c r="I134" s="525"/>
      <c r="J134" s="456"/>
      <c r="K134" s="456"/>
      <c r="L134" s="456"/>
      <c r="M134" s="456"/>
      <c r="N134" s="211"/>
      <c r="O134" s="211"/>
      <c r="P134" s="211"/>
      <c r="Q134" s="211"/>
      <c r="R134" s="211"/>
      <c r="S134" s="211"/>
      <c r="T134" s="532"/>
      <c r="U134" s="525"/>
      <c r="V134" s="525"/>
      <c r="W134" s="525"/>
      <c r="X134" s="525"/>
      <c r="Y134" s="525"/>
      <c r="Z134" s="525"/>
    </row>
    <row r="135" ht="17.25" customHeight="1">
      <c r="A135" s="525"/>
      <c r="B135" s="525"/>
      <c r="C135" s="525"/>
      <c r="D135" s="525"/>
      <c r="E135" s="525"/>
      <c r="F135" s="531"/>
      <c r="G135" s="525"/>
      <c r="H135" s="525"/>
      <c r="I135" s="525"/>
      <c r="J135" s="456"/>
      <c r="K135" s="456"/>
      <c r="L135" s="456"/>
      <c r="M135" s="456"/>
      <c r="N135" s="211"/>
      <c r="O135" s="211"/>
      <c r="P135" s="211"/>
      <c r="Q135" s="211"/>
      <c r="R135" s="211"/>
      <c r="S135" s="211"/>
      <c r="T135" s="532"/>
      <c r="U135" s="525"/>
      <c r="V135" s="525"/>
      <c r="W135" s="525"/>
      <c r="X135" s="525"/>
      <c r="Y135" s="525"/>
      <c r="Z135" s="525"/>
    </row>
    <row r="136" ht="17.25" customHeight="1">
      <c r="A136" s="525"/>
      <c r="B136" s="525"/>
      <c r="C136" s="525"/>
      <c r="D136" s="525"/>
      <c r="E136" s="525"/>
      <c r="F136" s="531"/>
      <c r="G136" s="525"/>
      <c r="H136" s="525"/>
      <c r="I136" s="525"/>
      <c r="J136" s="456"/>
      <c r="K136" s="456"/>
      <c r="L136" s="456"/>
      <c r="M136" s="456"/>
      <c r="N136" s="211"/>
      <c r="O136" s="211"/>
      <c r="P136" s="211"/>
      <c r="Q136" s="211"/>
      <c r="R136" s="211"/>
      <c r="S136" s="211"/>
      <c r="T136" s="532"/>
      <c r="U136" s="525"/>
      <c r="V136" s="525"/>
      <c r="W136" s="525"/>
      <c r="X136" s="525"/>
      <c r="Y136" s="525"/>
      <c r="Z136" s="525"/>
    </row>
    <row r="137" ht="17.25" customHeight="1">
      <c r="A137" s="525"/>
      <c r="B137" s="525"/>
      <c r="C137" s="525"/>
      <c r="D137" s="525"/>
      <c r="E137" s="525"/>
      <c r="F137" s="531"/>
      <c r="G137" s="525"/>
      <c r="H137" s="525"/>
      <c r="I137" s="525"/>
      <c r="J137" s="456"/>
      <c r="K137" s="456"/>
      <c r="L137" s="456"/>
      <c r="M137" s="456"/>
      <c r="N137" s="211"/>
      <c r="O137" s="211"/>
      <c r="P137" s="211"/>
      <c r="Q137" s="211"/>
      <c r="R137" s="211"/>
      <c r="S137" s="211"/>
      <c r="T137" s="532"/>
      <c r="U137" s="525"/>
      <c r="V137" s="525"/>
      <c r="W137" s="525"/>
      <c r="X137" s="525"/>
      <c r="Y137" s="525"/>
      <c r="Z137" s="525"/>
    </row>
    <row r="138" ht="17.25" customHeight="1">
      <c r="A138" s="525"/>
      <c r="B138" s="525"/>
      <c r="C138" s="525"/>
      <c r="D138" s="525"/>
      <c r="E138" s="525"/>
      <c r="F138" s="531"/>
      <c r="G138" s="525"/>
      <c r="H138" s="525"/>
      <c r="I138" s="525"/>
      <c r="J138" s="456"/>
      <c r="K138" s="456"/>
      <c r="L138" s="456"/>
      <c r="M138" s="456"/>
      <c r="N138" s="211"/>
      <c r="O138" s="211"/>
      <c r="P138" s="211"/>
      <c r="Q138" s="211"/>
      <c r="R138" s="211"/>
      <c r="S138" s="211"/>
      <c r="T138" s="532"/>
      <c r="U138" s="525"/>
      <c r="V138" s="525"/>
      <c r="W138" s="525"/>
      <c r="X138" s="525"/>
      <c r="Y138" s="525"/>
      <c r="Z138" s="525"/>
    </row>
    <row r="139" ht="17.25" customHeight="1">
      <c r="A139" s="525"/>
      <c r="B139" s="525"/>
      <c r="C139" s="525"/>
      <c r="D139" s="525"/>
      <c r="E139" s="525"/>
      <c r="F139" s="531"/>
      <c r="G139" s="525"/>
      <c r="H139" s="525"/>
      <c r="I139" s="525"/>
      <c r="J139" s="456"/>
      <c r="K139" s="456"/>
      <c r="L139" s="456"/>
      <c r="M139" s="456"/>
      <c r="N139" s="211"/>
      <c r="O139" s="211"/>
      <c r="P139" s="211"/>
      <c r="Q139" s="211"/>
      <c r="R139" s="211"/>
      <c r="S139" s="211"/>
      <c r="T139" s="532"/>
      <c r="U139" s="525"/>
      <c r="V139" s="525"/>
      <c r="W139" s="525"/>
      <c r="X139" s="525"/>
      <c r="Y139" s="525"/>
      <c r="Z139" s="525"/>
    </row>
    <row r="140" ht="17.25" customHeight="1">
      <c r="A140" s="525"/>
      <c r="B140" s="525"/>
      <c r="C140" s="525"/>
      <c r="D140" s="525"/>
      <c r="E140" s="525"/>
      <c r="F140" s="531"/>
      <c r="G140" s="525"/>
      <c r="H140" s="525"/>
      <c r="I140" s="525"/>
      <c r="J140" s="456"/>
      <c r="K140" s="456"/>
      <c r="L140" s="456"/>
      <c r="M140" s="456"/>
      <c r="N140" s="211"/>
      <c r="O140" s="211"/>
      <c r="P140" s="211"/>
      <c r="Q140" s="211"/>
      <c r="R140" s="211"/>
      <c r="S140" s="211"/>
      <c r="T140" s="532"/>
      <c r="U140" s="525"/>
      <c r="V140" s="525"/>
      <c r="W140" s="525"/>
      <c r="X140" s="525"/>
      <c r="Y140" s="525"/>
      <c r="Z140" s="525"/>
    </row>
    <row r="141" ht="17.25" customHeight="1">
      <c r="A141" s="525"/>
      <c r="B141" s="525"/>
      <c r="C141" s="525"/>
      <c r="D141" s="525"/>
      <c r="E141" s="525"/>
      <c r="F141" s="531"/>
      <c r="G141" s="525"/>
      <c r="H141" s="525"/>
      <c r="I141" s="525"/>
      <c r="J141" s="456"/>
      <c r="K141" s="456"/>
      <c r="L141" s="456"/>
      <c r="M141" s="456"/>
      <c r="N141" s="211"/>
      <c r="O141" s="211"/>
      <c r="P141" s="211"/>
      <c r="Q141" s="211"/>
      <c r="R141" s="211"/>
      <c r="S141" s="211"/>
      <c r="T141" s="532"/>
      <c r="U141" s="525"/>
      <c r="V141" s="525"/>
      <c r="W141" s="525"/>
      <c r="X141" s="525"/>
      <c r="Y141" s="525"/>
      <c r="Z141" s="525"/>
    </row>
    <row r="142" ht="17.25" customHeight="1">
      <c r="A142" s="525"/>
      <c r="B142" s="525"/>
      <c r="C142" s="525"/>
      <c r="D142" s="525"/>
      <c r="E142" s="525"/>
      <c r="F142" s="531"/>
      <c r="G142" s="525"/>
      <c r="H142" s="525"/>
      <c r="I142" s="525"/>
      <c r="J142" s="456"/>
      <c r="K142" s="456"/>
      <c r="L142" s="456"/>
      <c r="M142" s="456"/>
      <c r="N142" s="211"/>
      <c r="O142" s="211"/>
      <c r="P142" s="211"/>
      <c r="Q142" s="211"/>
      <c r="R142" s="211"/>
      <c r="S142" s="211"/>
      <c r="T142" s="532"/>
      <c r="U142" s="525"/>
      <c r="V142" s="525"/>
      <c r="W142" s="525"/>
      <c r="X142" s="525"/>
      <c r="Y142" s="525"/>
      <c r="Z142" s="525"/>
    </row>
    <row r="143" ht="17.25" customHeight="1">
      <c r="A143" s="525"/>
      <c r="B143" s="525"/>
      <c r="C143" s="525"/>
      <c r="D143" s="525"/>
      <c r="E143" s="525"/>
      <c r="F143" s="531"/>
      <c r="G143" s="525"/>
      <c r="H143" s="525"/>
      <c r="I143" s="525"/>
      <c r="J143" s="456"/>
      <c r="K143" s="456"/>
      <c r="L143" s="456"/>
      <c r="M143" s="456"/>
      <c r="N143" s="211"/>
      <c r="O143" s="211"/>
      <c r="P143" s="211"/>
      <c r="Q143" s="211"/>
      <c r="R143" s="211"/>
      <c r="S143" s="211"/>
      <c r="T143" s="532"/>
      <c r="U143" s="525"/>
      <c r="V143" s="525"/>
      <c r="W143" s="525"/>
      <c r="X143" s="525"/>
      <c r="Y143" s="525"/>
      <c r="Z143" s="525"/>
    </row>
    <row r="144" ht="17.25" customHeight="1">
      <c r="A144" s="525"/>
      <c r="B144" s="525"/>
      <c r="C144" s="525"/>
      <c r="D144" s="525"/>
      <c r="E144" s="525"/>
      <c r="F144" s="531"/>
      <c r="G144" s="525"/>
      <c r="H144" s="525"/>
      <c r="I144" s="525"/>
      <c r="J144" s="456"/>
      <c r="K144" s="456"/>
      <c r="L144" s="456"/>
      <c r="M144" s="456"/>
      <c r="N144" s="211"/>
      <c r="O144" s="211"/>
      <c r="P144" s="211"/>
      <c r="Q144" s="211"/>
      <c r="R144" s="211"/>
      <c r="S144" s="211"/>
      <c r="T144" s="532"/>
      <c r="U144" s="525"/>
      <c r="V144" s="525"/>
      <c r="W144" s="525"/>
      <c r="X144" s="525"/>
      <c r="Y144" s="525"/>
      <c r="Z144" s="525"/>
    </row>
    <row r="145" ht="17.25" customHeight="1">
      <c r="A145" s="525"/>
      <c r="B145" s="525"/>
      <c r="C145" s="525"/>
      <c r="D145" s="525"/>
      <c r="E145" s="525"/>
      <c r="F145" s="531"/>
      <c r="G145" s="525"/>
      <c r="H145" s="525"/>
      <c r="I145" s="525"/>
      <c r="J145" s="456"/>
      <c r="K145" s="456"/>
      <c r="L145" s="456"/>
      <c r="M145" s="456"/>
      <c r="N145" s="211"/>
      <c r="O145" s="211"/>
      <c r="P145" s="211"/>
      <c r="Q145" s="211"/>
      <c r="R145" s="211"/>
      <c r="S145" s="211"/>
      <c r="T145" s="532"/>
      <c r="U145" s="525"/>
      <c r="V145" s="525"/>
      <c r="W145" s="525"/>
      <c r="X145" s="525"/>
      <c r="Y145" s="525"/>
      <c r="Z145" s="525"/>
    </row>
    <row r="146" ht="17.25" customHeight="1">
      <c r="A146" s="525"/>
      <c r="B146" s="525"/>
      <c r="C146" s="525"/>
      <c r="D146" s="525"/>
      <c r="E146" s="525"/>
      <c r="F146" s="531"/>
      <c r="G146" s="525"/>
      <c r="H146" s="525"/>
      <c r="I146" s="525"/>
      <c r="J146" s="456"/>
      <c r="K146" s="456"/>
      <c r="L146" s="456"/>
      <c r="M146" s="456"/>
      <c r="N146" s="211"/>
      <c r="O146" s="211"/>
      <c r="P146" s="211"/>
      <c r="Q146" s="211"/>
      <c r="R146" s="211"/>
      <c r="S146" s="211"/>
      <c r="T146" s="532"/>
      <c r="U146" s="525"/>
      <c r="V146" s="525"/>
      <c r="W146" s="525"/>
      <c r="X146" s="525"/>
      <c r="Y146" s="525"/>
      <c r="Z146" s="525"/>
    </row>
    <row r="147" ht="17.25" customHeight="1">
      <c r="A147" s="525"/>
      <c r="B147" s="525"/>
      <c r="C147" s="525"/>
      <c r="D147" s="525"/>
      <c r="E147" s="525"/>
      <c r="F147" s="531"/>
      <c r="G147" s="525"/>
      <c r="H147" s="525"/>
      <c r="I147" s="525"/>
      <c r="J147" s="456"/>
      <c r="K147" s="456"/>
      <c r="L147" s="456"/>
      <c r="M147" s="456"/>
      <c r="N147" s="211"/>
      <c r="O147" s="211"/>
      <c r="P147" s="211"/>
      <c r="Q147" s="211"/>
      <c r="R147" s="211"/>
      <c r="S147" s="211"/>
      <c r="T147" s="532"/>
      <c r="U147" s="525"/>
      <c r="V147" s="525"/>
      <c r="W147" s="525"/>
      <c r="X147" s="525"/>
      <c r="Y147" s="525"/>
      <c r="Z147" s="525"/>
    </row>
    <row r="148" ht="17.25" customHeight="1">
      <c r="A148" s="525"/>
      <c r="B148" s="525"/>
      <c r="C148" s="525"/>
      <c r="D148" s="525"/>
      <c r="E148" s="525"/>
      <c r="F148" s="531"/>
      <c r="G148" s="525"/>
      <c r="H148" s="525"/>
      <c r="I148" s="525"/>
      <c r="J148" s="456"/>
      <c r="K148" s="456"/>
      <c r="L148" s="456"/>
      <c r="M148" s="456"/>
      <c r="N148" s="211"/>
      <c r="O148" s="211"/>
      <c r="P148" s="211"/>
      <c r="Q148" s="211"/>
      <c r="R148" s="211"/>
      <c r="S148" s="211"/>
      <c r="T148" s="532"/>
      <c r="U148" s="525"/>
      <c r="V148" s="525"/>
      <c r="W148" s="525"/>
      <c r="X148" s="525"/>
      <c r="Y148" s="525"/>
      <c r="Z148" s="525"/>
    </row>
    <row r="149" ht="17.25" customHeight="1">
      <c r="A149" s="525"/>
      <c r="B149" s="525"/>
      <c r="C149" s="525"/>
      <c r="D149" s="525"/>
      <c r="E149" s="525"/>
      <c r="F149" s="531"/>
      <c r="G149" s="525"/>
      <c r="H149" s="525"/>
      <c r="I149" s="525"/>
      <c r="J149" s="456"/>
      <c r="K149" s="456"/>
      <c r="L149" s="456"/>
      <c r="M149" s="456"/>
      <c r="N149" s="211"/>
      <c r="O149" s="211"/>
      <c r="P149" s="211"/>
      <c r="Q149" s="211"/>
      <c r="R149" s="211"/>
      <c r="S149" s="211"/>
      <c r="T149" s="532"/>
      <c r="U149" s="525"/>
      <c r="V149" s="525"/>
      <c r="W149" s="525"/>
      <c r="X149" s="525"/>
      <c r="Y149" s="525"/>
      <c r="Z149" s="525"/>
    </row>
    <row r="150" ht="17.25" customHeight="1">
      <c r="A150" s="525"/>
      <c r="B150" s="525"/>
      <c r="C150" s="525"/>
      <c r="D150" s="525"/>
      <c r="E150" s="525"/>
      <c r="F150" s="531"/>
      <c r="G150" s="525"/>
      <c r="H150" s="525"/>
      <c r="I150" s="525"/>
      <c r="J150" s="456"/>
      <c r="K150" s="456"/>
      <c r="L150" s="456"/>
      <c r="M150" s="456"/>
      <c r="N150" s="211"/>
      <c r="O150" s="211"/>
      <c r="P150" s="211"/>
      <c r="Q150" s="211"/>
      <c r="R150" s="211"/>
      <c r="S150" s="211"/>
      <c r="T150" s="532"/>
      <c r="U150" s="525"/>
      <c r="V150" s="525"/>
      <c r="W150" s="525"/>
      <c r="X150" s="525"/>
      <c r="Y150" s="525"/>
      <c r="Z150" s="525"/>
    </row>
    <row r="151" ht="17.25" customHeight="1">
      <c r="A151" s="525"/>
      <c r="B151" s="525"/>
      <c r="C151" s="525"/>
      <c r="D151" s="525"/>
      <c r="E151" s="525"/>
      <c r="F151" s="531"/>
      <c r="G151" s="525"/>
      <c r="H151" s="525"/>
      <c r="I151" s="525"/>
      <c r="J151" s="456"/>
      <c r="K151" s="456"/>
      <c r="L151" s="456"/>
      <c r="M151" s="456"/>
      <c r="N151" s="211"/>
      <c r="O151" s="211"/>
      <c r="P151" s="211"/>
      <c r="Q151" s="211"/>
      <c r="R151" s="211"/>
      <c r="S151" s="211"/>
      <c r="T151" s="532"/>
      <c r="U151" s="525"/>
      <c r="V151" s="525"/>
      <c r="W151" s="525"/>
      <c r="X151" s="525"/>
      <c r="Y151" s="525"/>
      <c r="Z151" s="525"/>
    </row>
    <row r="152" ht="17.25" customHeight="1">
      <c r="A152" s="525"/>
      <c r="B152" s="525"/>
      <c r="C152" s="525"/>
      <c r="D152" s="525"/>
      <c r="E152" s="525"/>
      <c r="F152" s="531"/>
      <c r="G152" s="525"/>
      <c r="H152" s="525"/>
      <c r="I152" s="525"/>
      <c r="J152" s="456"/>
      <c r="K152" s="456"/>
      <c r="L152" s="456"/>
      <c r="M152" s="456"/>
      <c r="N152" s="211"/>
      <c r="O152" s="211"/>
      <c r="P152" s="211"/>
      <c r="Q152" s="211"/>
      <c r="R152" s="211"/>
      <c r="S152" s="211"/>
      <c r="T152" s="532"/>
      <c r="U152" s="525"/>
      <c r="V152" s="525"/>
      <c r="W152" s="525"/>
      <c r="X152" s="525"/>
      <c r="Y152" s="525"/>
      <c r="Z152" s="525"/>
    </row>
    <row r="153" ht="17.25" customHeight="1">
      <c r="A153" s="525"/>
      <c r="B153" s="525"/>
      <c r="C153" s="525"/>
      <c r="D153" s="525"/>
      <c r="E153" s="525"/>
      <c r="F153" s="531"/>
      <c r="G153" s="525"/>
      <c r="H153" s="525"/>
      <c r="I153" s="525"/>
      <c r="J153" s="456"/>
      <c r="K153" s="456"/>
      <c r="L153" s="456"/>
      <c r="M153" s="456"/>
      <c r="N153" s="211"/>
      <c r="O153" s="211"/>
      <c r="P153" s="211"/>
      <c r="Q153" s="211"/>
      <c r="R153" s="211"/>
      <c r="S153" s="211"/>
      <c r="T153" s="532"/>
      <c r="U153" s="525"/>
      <c r="V153" s="525"/>
      <c r="W153" s="525"/>
      <c r="X153" s="525"/>
      <c r="Y153" s="525"/>
      <c r="Z153" s="525"/>
    </row>
    <row r="154" ht="17.25" customHeight="1">
      <c r="A154" s="525"/>
      <c r="B154" s="525"/>
      <c r="C154" s="525"/>
      <c r="D154" s="525"/>
      <c r="E154" s="525"/>
      <c r="F154" s="531"/>
      <c r="G154" s="525"/>
      <c r="H154" s="525"/>
      <c r="I154" s="525"/>
      <c r="J154" s="456"/>
      <c r="K154" s="456"/>
      <c r="L154" s="456"/>
      <c r="M154" s="456"/>
      <c r="N154" s="211"/>
      <c r="O154" s="211"/>
      <c r="P154" s="211"/>
      <c r="Q154" s="211"/>
      <c r="R154" s="211"/>
      <c r="S154" s="211"/>
      <c r="T154" s="532"/>
      <c r="U154" s="525"/>
      <c r="V154" s="525"/>
      <c r="W154" s="525"/>
      <c r="X154" s="525"/>
      <c r="Y154" s="525"/>
      <c r="Z154" s="525"/>
    </row>
    <row r="155" ht="17.25" customHeight="1">
      <c r="A155" s="525"/>
      <c r="B155" s="525"/>
      <c r="C155" s="525"/>
      <c r="D155" s="525"/>
      <c r="E155" s="525"/>
      <c r="F155" s="531"/>
      <c r="G155" s="525"/>
      <c r="H155" s="525"/>
      <c r="I155" s="525"/>
      <c r="J155" s="456"/>
      <c r="K155" s="456"/>
      <c r="L155" s="456"/>
      <c r="M155" s="456"/>
      <c r="N155" s="211"/>
      <c r="O155" s="211"/>
      <c r="P155" s="211"/>
      <c r="Q155" s="211"/>
      <c r="R155" s="211"/>
      <c r="S155" s="211"/>
      <c r="T155" s="532"/>
      <c r="U155" s="525"/>
      <c r="V155" s="525"/>
      <c r="W155" s="525"/>
      <c r="X155" s="525"/>
      <c r="Y155" s="525"/>
      <c r="Z155" s="525"/>
    </row>
    <row r="156" ht="17.25" customHeight="1">
      <c r="A156" s="525"/>
      <c r="B156" s="525"/>
      <c r="C156" s="525"/>
      <c r="D156" s="525"/>
      <c r="E156" s="525"/>
      <c r="F156" s="531"/>
      <c r="G156" s="525"/>
      <c r="H156" s="525"/>
      <c r="I156" s="525"/>
      <c r="J156" s="456"/>
      <c r="K156" s="456"/>
      <c r="L156" s="456"/>
      <c r="M156" s="456"/>
      <c r="N156" s="211"/>
      <c r="O156" s="211"/>
      <c r="P156" s="211"/>
      <c r="Q156" s="211"/>
      <c r="R156" s="211"/>
      <c r="S156" s="211"/>
      <c r="T156" s="532"/>
      <c r="U156" s="525"/>
      <c r="V156" s="525"/>
      <c r="W156" s="525"/>
      <c r="X156" s="525"/>
      <c r="Y156" s="525"/>
      <c r="Z156" s="525"/>
    </row>
    <row r="157" ht="17.25" customHeight="1">
      <c r="A157" s="525"/>
      <c r="B157" s="525"/>
      <c r="C157" s="525"/>
      <c r="D157" s="525"/>
      <c r="E157" s="525"/>
      <c r="F157" s="531"/>
      <c r="G157" s="525"/>
      <c r="H157" s="525"/>
      <c r="I157" s="525"/>
      <c r="J157" s="456"/>
      <c r="K157" s="456"/>
      <c r="L157" s="456"/>
      <c r="M157" s="456"/>
      <c r="N157" s="211"/>
      <c r="O157" s="211"/>
      <c r="P157" s="211"/>
      <c r="Q157" s="211"/>
      <c r="R157" s="211"/>
      <c r="S157" s="211"/>
      <c r="T157" s="532"/>
      <c r="U157" s="525"/>
      <c r="V157" s="525"/>
      <c r="W157" s="525"/>
      <c r="X157" s="525"/>
      <c r="Y157" s="525"/>
      <c r="Z157" s="525"/>
    </row>
    <row r="158" ht="17.25" customHeight="1">
      <c r="A158" s="525"/>
      <c r="B158" s="525"/>
      <c r="C158" s="525"/>
      <c r="D158" s="525"/>
      <c r="E158" s="525"/>
      <c r="F158" s="531"/>
      <c r="G158" s="525"/>
      <c r="H158" s="525"/>
      <c r="I158" s="525"/>
      <c r="J158" s="456"/>
      <c r="K158" s="456"/>
      <c r="L158" s="456"/>
      <c r="M158" s="456"/>
      <c r="N158" s="211"/>
      <c r="O158" s="211"/>
      <c r="P158" s="211"/>
      <c r="Q158" s="211"/>
      <c r="R158" s="211"/>
      <c r="S158" s="211"/>
      <c r="T158" s="532"/>
      <c r="U158" s="525"/>
      <c r="V158" s="525"/>
      <c r="W158" s="525"/>
      <c r="X158" s="525"/>
      <c r="Y158" s="525"/>
      <c r="Z158" s="525"/>
    </row>
    <row r="159" ht="17.25" customHeight="1">
      <c r="A159" s="525"/>
      <c r="B159" s="525"/>
      <c r="C159" s="525"/>
      <c r="D159" s="525"/>
      <c r="E159" s="525"/>
      <c r="F159" s="531"/>
      <c r="G159" s="525"/>
      <c r="H159" s="525"/>
      <c r="I159" s="525"/>
      <c r="J159" s="456"/>
      <c r="K159" s="456"/>
      <c r="L159" s="456"/>
      <c r="M159" s="456"/>
      <c r="N159" s="211"/>
      <c r="O159" s="211"/>
      <c r="P159" s="211"/>
      <c r="Q159" s="211"/>
      <c r="R159" s="211"/>
      <c r="S159" s="211"/>
      <c r="T159" s="532"/>
      <c r="U159" s="525"/>
      <c r="V159" s="525"/>
      <c r="W159" s="525"/>
      <c r="X159" s="525"/>
      <c r="Y159" s="525"/>
      <c r="Z159" s="525"/>
    </row>
    <row r="160" ht="17.25" customHeight="1">
      <c r="A160" s="525"/>
      <c r="B160" s="525"/>
      <c r="C160" s="525"/>
      <c r="D160" s="525"/>
      <c r="E160" s="525"/>
      <c r="F160" s="531"/>
      <c r="G160" s="525"/>
      <c r="H160" s="525"/>
      <c r="I160" s="525"/>
      <c r="J160" s="456"/>
      <c r="K160" s="456"/>
      <c r="L160" s="456"/>
      <c r="M160" s="456"/>
      <c r="N160" s="211"/>
      <c r="O160" s="211"/>
      <c r="P160" s="211"/>
      <c r="Q160" s="211"/>
      <c r="R160" s="211"/>
      <c r="S160" s="211"/>
      <c r="T160" s="532"/>
      <c r="U160" s="525"/>
      <c r="V160" s="525"/>
      <c r="W160" s="525"/>
      <c r="X160" s="525"/>
      <c r="Y160" s="525"/>
      <c r="Z160" s="525"/>
    </row>
    <row r="161" ht="17.25" customHeight="1">
      <c r="A161" s="525"/>
      <c r="B161" s="525"/>
      <c r="C161" s="525"/>
      <c r="D161" s="525"/>
      <c r="E161" s="525"/>
      <c r="F161" s="531"/>
      <c r="G161" s="525"/>
      <c r="H161" s="525"/>
      <c r="I161" s="525"/>
      <c r="J161" s="456"/>
      <c r="K161" s="456"/>
      <c r="L161" s="456"/>
      <c r="M161" s="456"/>
      <c r="N161" s="211"/>
      <c r="O161" s="211"/>
      <c r="P161" s="211"/>
      <c r="Q161" s="211"/>
      <c r="R161" s="211"/>
      <c r="S161" s="211"/>
      <c r="T161" s="532"/>
      <c r="U161" s="525"/>
      <c r="V161" s="525"/>
      <c r="W161" s="525"/>
      <c r="X161" s="525"/>
      <c r="Y161" s="525"/>
      <c r="Z161" s="525"/>
    </row>
    <row r="162" ht="17.25" customHeight="1">
      <c r="A162" s="525"/>
      <c r="B162" s="525"/>
      <c r="C162" s="525"/>
      <c r="D162" s="525"/>
      <c r="E162" s="525"/>
      <c r="F162" s="531"/>
      <c r="G162" s="525"/>
      <c r="H162" s="525"/>
      <c r="I162" s="525"/>
      <c r="J162" s="456"/>
      <c r="K162" s="456"/>
      <c r="L162" s="456"/>
      <c r="M162" s="456"/>
      <c r="N162" s="211"/>
      <c r="O162" s="211"/>
      <c r="P162" s="211"/>
      <c r="Q162" s="211"/>
      <c r="R162" s="211"/>
      <c r="S162" s="211"/>
      <c r="T162" s="532"/>
      <c r="U162" s="525"/>
      <c r="V162" s="525"/>
      <c r="W162" s="525"/>
      <c r="X162" s="525"/>
      <c r="Y162" s="525"/>
      <c r="Z162" s="525"/>
    </row>
    <row r="163" ht="17.25" customHeight="1">
      <c r="A163" s="525"/>
      <c r="B163" s="525"/>
      <c r="C163" s="525"/>
      <c r="D163" s="525"/>
      <c r="E163" s="525"/>
      <c r="F163" s="531"/>
      <c r="G163" s="525"/>
      <c r="H163" s="525"/>
      <c r="I163" s="525"/>
      <c r="J163" s="456"/>
      <c r="K163" s="456"/>
      <c r="L163" s="456"/>
      <c r="M163" s="456"/>
      <c r="N163" s="211"/>
      <c r="O163" s="211"/>
      <c r="P163" s="211"/>
      <c r="Q163" s="211"/>
      <c r="R163" s="211"/>
      <c r="S163" s="211"/>
      <c r="T163" s="532"/>
      <c r="U163" s="525"/>
      <c r="V163" s="525"/>
      <c r="W163" s="525"/>
      <c r="X163" s="525"/>
      <c r="Y163" s="525"/>
      <c r="Z163" s="525"/>
    </row>
    <row r="164" ht="17.25" customHeight="1">
      <c r="A164" s="525"/>
      <c r="B164" s="525"/>
      <c r="C164" s="525"/>
      <c r="D164" s="525"/>
      <c r="E164" s="525"/>
      <c r="F164" s="531"/>
      <c r="G164" s="525"/>
      <c r="H164" s="525"/>
      <c r="I164" s="525"/>
      <c r="J164" s="456"/>
      <c r="K164" s="456"/>
      <c r="L164" s="456"/>
      <c r="M164" s="456"/>
      <c r="N164" s="211"/>
      <c r="O164" s="211"/>
      <c r="P164" s="211"/>
      <c r="Q164" s="211"/>
      <c r="R164" s="211"/>
      <c r="S164" s="211"/>
      <c r="T164" s="532"/>
      <c r="U164" s="525"/>
      <c r="V164" s="525"/>
      <c r="W164" s="525"/>
      <c r="X164" s="525"/>
      <c r="Y164" s="525"/>
      <c r="Z164" s="525"/>
    </row>
    <row r="165" ht="17.25" customHeight="1">
      <c r="A165" s="525"/>
      <c r="B165" s="525"/>
      <c r="C165" s="525"/>
      <c r="D165" s="525"/>
      <c r="E165" s="525"/>
      <c r="F165" s="531"/>
      <c r="G165" s="525"/>
      <c r="H165" s="525"/>
      <c r="I165" s="525"/>
      <c r="J165" s="456"/>
      <c r="K165" s="456"/>
      <c r="L165" s="456"/>
      <c r="M165" s="456"/>
      <c r="N165" s="211"/>
      <c r="O165" s="211"/>
      <c r="P165" s="211"/>
      <c r="Q165" s="211"/>
      <c r="R165" s="211"/>
      <c r="S165" s="211"/>
      <c r="T165" s="532"/>
      <c r="U165" s="525"/>
      <c r="V165" s="525"/>
      <c r="W165" s="525"/>
      <c r="X165" s="525"/>
      <c r="Y165" s="525"/>
      <c r="Z165" s="525"/>
    </row>
    <row r="166" ht="17.25" customHeight="1">
      <c r="A166" s="525"/>
      <c r="B166" s="525"/>
      <c r="C166" s="525"/>
      <c r="D166" s="525"/>
      <c r="E166" s="525"/>
      <c r="F166" s="531"/>
      <c r="G166" s="525"/>
      <c r="H166" s="525"/>
      <c r="I166" s="525"/>
      <c r="J166" s="456"/>
      <c r="K166" s="456"/>
      <c r="L166" s="456"/>
      <c r="M166" s="456"/>
      <c r="N166" s="211"/>
      <c r="O166" s="211"/>
      <c r="P166" s="211"/>
      <c r="Q166" s="211"/>
      <c r="R166" s="211"/>
      <c r="S166" s="211"/>
      <c r="T166" s="532"/>
      <c r="U166" s="525"/>
      <c r="V166" s="525"/>
      <c r="W166" s="525"/>
      <c r="X166" s="525"/>
      <c r="Y166" s="525"/>
      <c r="Z166" s="525"/>
    </row>
    <row r="167" ht="17.25" customHeight="1">
      <c r="A167" s="525"/>
      <c r="B167" s="525"/>
      <c r="C167" s="525"/>
      <c r="D167" s="525"/>
      <c r="E167" s="525"/>
      <c r="F167" s="531"/>
      <c r="G167" s="525"/>
      <c r="H167" s="525"/>
      <c r="I167" s="525"/>
      <c r="J167" s="456"/>
      <c r="K167" s="456"/>
      <c r="L167" s="456"/>
      <c r="M167" s="456"/>
      <c r="N167" s="211"/>
      <c r="O167" s="211"/>
      <c r="P167" s="211"/>
      <c r="Q167" s="211"/>
      <c r="R167" s="211"/>
      <c r="S167" s="211"/>
      <c r="T167" s="532"/>
      <c r="U167" s="525"/>
      <c r="V167" s="525"/>
      <c r="W167" s="525"/>
      <c r="X167" s="525"/>
      <c r="Y167" s="525"/>
      <c r="Z167" s="525"/>
    </row>
    <row r="168" ht="17.25" customHeight="1">
      <c r="A168" s="525"/>
      <c r="B168" s="525"/>
      <c r="C168" s="525"/>
      <c r="D168" s="525"/>
      <c r="E168" s="525"/>
      <c r="F168" s="531"/>
      <c r="G168" s="525"/>
      <c r="H168" s="525"/>
      <c r="I168" s="525"/>
      <c r="J168" s="456"/>
      <c r="K168" s="456"/>
      <c r="L168" s="456"/>
      <c r="M168" s="456"/>
      <c r="N168" s="211"/>
      <c r="O168" s="211"/>
      <c r="P168" s="211"/>
      <c r="Q168" s="211"/>
      <c r="R168" s="211"/>
      <c r="S168" s="211"/>
      <c r="T168" s="532"/>
      <c r="U168" s="525"/>
      <c r="V168" s="525"/>
      <c r="W168" s="525"/>
      <c r="X168" s="525"/>
      <c r="Y168" s="525"/>
      <c r="Z168" s="525"/>
    </row>
    <row r="169" ht="17.25" customHeight="1">
      <c r="A169" s="525"/>
      <c r="B169" s="525"/>
      <c r="C169" s="525"/>
      <c r="D169" s="525"/>
      <c r="E169" s="525"/>
      <c r="F169" s="531"/>
      <c r="G169" s="525"/>
      <c r="H169" s="525"/>
      <c r="I169" s="525"/>
      <c r="J169" s="456"/>
      <c r="K169" s="456"/>
      <c r="L169" s="456"/>
      <c r="M169" s="456"/>
      <c r="N169" s="211"/>
      <c r="O169" s="211"/>
      <c r="P169" s="211"/>
      <c r="Q169" s="211"/>
      <c r="R169" s="211"/>
      <c r="S169" s="211"/>
      <c r="T169" s="532"/>
      <c r="U169" s="525"/>
      <c r="V169" s="525"/>
      <c r="W169" s="525"/>
      <c r="X169" s="525"/>
      <c r="Y169" s="525"/>
      <c r="Z169" s="525"/>
    </row>
    <row r="170" ht="17.25" customHeight="1">
      <c r="A170" s="525"/>
      <c r="B170" s="525"/>
      <c r="C170" s="525"/>
      <c r="D170" s="525"/>
      <c r="E170" s="525"/>
      <c r="F170" s="531"/>
      <c r="G170" s="525"/>
      <c r="H170" s="525"/>
      <c r="I170" s="525"/>
      <c r="J170" s="456"/>
      <c r="K170" s="456"/>
      <c r="L170" s="456"/>
      <c r="M170" s="456"/>
      <c r="N170" s="211"/>
      <c r="O170" s="211"/>
      <c r="P170" s="211"/>
      <c r="Q170" s="211"/>
      <c r="R170" s="211"/>
      <c r="S170" s="211"/>
      <c r="T170" s="532"/>
      <c r="U170" s="525"/>
      <c r="V170" s="525"/>
      <c r="W170" s="525"/>
      <c r="X170" s="525"/>
      <c r="Y170" s="525"/>
      <c r="Z170" s="525"/>
    </row>
    <row r="171" ht="17.25" customHeight="1">
      <c r="A171" s="525"/>
      <c r="B171" s="525"/>
      <c r="C171" s="525"/>
      <c r="D171" s="525"/>
      <c r="E171" s="525"/>
      <c r="F171" s="531"/>
      <c r="G171" s="525"/>
      <c r="H171" s="525"/>
      <c r="I171" s="525"/>
      <c r="J171" s="456"/>
      <c r="K171" s="456"/>
      <c r="L171" s="456"/>
      <c r="M171" s="456"/>
      <c r="N171" s="211"/>
      <c r="O171" s="211"/>
      <c r="P171" s="211"/>
      <c r="Q171" s="211"/>
      <c r="R171" s="211"/>
      <c r="S171" s="211"/>
      <c r="T171" s="532"/>
      <c r="U171" s="525"/>
      <c r="V171" s="525"/>
      <c r="W171" s="525"/>
      <c r="X171" s="525"/>
      <c r="Y171" s="525"/>
      <c r="Z171" s="525"/>
    </row>
    <row r="172" ht="17.25" customHeight="1">
      <c r="A172" s="525"/>
      <c r="B172" s="525"/>
      <c r="C172" s="525"/>
      <c r="D172" s="525"/>
      <c r="E172" s="525"/>
      <c r="F172" s="531"/>
      <c r="G172" s="525"/>
      <c r="H172" s="525"/>
      <c r="I172" s="525"/>
      <c r="J172" s="456"/>
      <c r="K172" s="456"/>
      <c r="L172" s="456"/>
      <c r="M172" s="456"/>
      <c r="N172" s="211"/>
      <c r="O172" s="211"/>
      <c r="P172" s="211"/>
      <c r="Q172" s="211"/>
      <c r="R172" s="211"/>
      <c r="S172" s="211"/>
      <c r="T172" s="532"/>
      <c r="U172" s="525"/>
      <c r="V172" s="525"/>
      <c r="W172" s="525"/>
      <c r="X172" s="525"/>
      <c r="Y172" s="525"/>
      <c r="Z172" s="525"/>
    </row>
    <row r="173" ht="17.25" customHeight="1">
      <c r="A173" s="525"/>
      <c r="B173" s="525"/>
      <c r="C173" s="525"/>
      <c r="D173" s="525"/>
      <c r="E173" s="525"/>
      <c r="F173" s="531"/>
      <c r="G173" s="525"/>
      <c r="H173" s="525"/>
      <c r="I173" s="525"/>
      <c r="J173" s="456"/>
      <c r="K173" s="456"/>
      <c r="L173" s="456"/>
      <c r="M173" s="456"/>
      <c r="N173" s="211"/>
      <c r="O173" s="211"/>
      <c r="P173" s="211"/>
      <c r="Q173" s="211"/>
      <c r="R173" s="211"/>
      <c r="S173" s="211"/>
      <c r="T173" s="532"/>
      <c r="U173" s="525"/>
      <c r="V173" s="525"/>
      <c r="W173" s="525"/>
      <c r="X173" s="525"/>
      <c r="Y173" s="525"/>
      <c r="Z173" s="525"/>
    </row>
    <row r="174" ht="17.25" customHeight="1">
      <c r="A174" s="525"/>
      <c r="B174" s="525"/>
      <c r="C174" s="525"/>
      <c r="D174" s="525"/>
      <c r="E174" s="525"/>
      <c r="F174" s="531"/>
      <c r="G174" s="525"/>
      <c r="H174" s="525"/>
      <c r="I174" s="525"/>
      <c r="J174" s="456"/>
      <c r="K174" s="456"/>
      <c r="L174" s="456"/>
      <c r="M174" s="456"/>
      <c r="N174" s="211"/>
      <c r="O174" s="211"/>
      <c r="P174" s="211"/>
      <c r="Q174" s="211"/>
      <c r="R174" s="211"/>
      <c r="S174" s="211"/>
      <c r="T174" s="532"/>
      <c r="U174" s="525"/>
      <c r="V174" s="525"/>
      <c r="W174" s="525"/>
      <c r="X174" s="525"/>
      <c r="Y174" s="525"/>
      <c r="Z174" s="525"/>
    </row>
    <row r="175" ht="17.25" customHeight="1">
      <c r="A175" s="525"/>
      <c r="B175" s="525"/>
      <c r="C175" s="525"/>
      <c r="D175" s="525"/>
      <c r="E175" s="525"/>
      <c r="F175" s="531"/>
      <c r="G175" s="525"/>
      <c r="H175" s="525"/>
      <c r="I175" s="525"/>
      <c r="J175" s="456"/>
      <c r="K175" s="456"/>
      <c r="L175" s="456"/>
      <c r="M175" s="456"/>
      <c r="N175" s="211"/>
      <c r="O175" s="211"/>
      <c r="P175" s="211"/>
      <c r="Q175" s="211"/>
      <c r="R175" s="211"/>
      <c r="S175" s="211"/>
      <c r="T175" s="532"/>
      <c r="U175" s="525"/>
      <c r="V175" s="525"/>
      <c r="W175" s="525"/>
      <c r="X175" s="525"/>
      <c r="Y175" s="525"/>
      <c r="Z175" s="525"/>
    </row>
    <row r="176" ht="17.25" customHeight="1">
      <c r="A176" s="525"/>
      <c r="B176" s="525"/>
      <c r="C176" s="525"/>
      <c r="D176" s="525"/>
      <c r="E176" s="525"/>
      <c r="F176" s="531"/>
      <c r="G176" s="525"/>
      <c r="H176" s="525"/>
      <c r="I176" s="525"/>
      <c r="J176" s="456"/>
      <c r="K176" s="456"/>
      <c r="L176" s="456"/>
      <c r="M176" s="456"/>
      <c r="N176" s="211"/>
      <c r="O176" s="211"/>
      <c r="P176" s="211"/>
      <c r="Q176" s="211"/>
      <c r="R176" s="211"/>
      <c r="S176" s="211"/>
      <c r="T176" s="532"/>
      <c r="U176" s="525"/>
      <c r="V176" s="525"/>
      <c r="W176" s="525"/>
      <c r="X176" s="525"/>
      <c r="Y176" s="525"/>
      <c r="Z176" s="525"/>
    </row>
    <row r="177" ht="17.25" customHeight="1">
      <c r="A177" s="525"/>
      <c r="B177" s="525"/>
      <c r="C177" s="525"/>
      <c r="D177" s="525"/>
      <c r="E177" s="525"/>
      <c r="F177" s="531"/>
      <c r="G177" s="525"/>
      <c r="H177" s="525"/>
      <c r="I177" s="525"/>
      <c r="J177" s="456"/>
      <c r="K177" s="456"/>
      <c r="L177" s="456"/>
      <c r="M177" s="456"/>
      <c r="N177" s="211"/>
      <c r="O177" s="211"/>
      <c r="P177" s="211"/>
      <c r="Q177" s="211"/>
      <c r="R177" s="211"/>
      <c r="S177" s="211"/>
      <c r="T177" s="532"/>
      <c r="U177" s="525"/>
      <c r="V177" s="525"/>
      <c r="W177" s="525"/>
      <c r="X177" s="525"/>
      <c r="Y177" s="525"/>
      <c r="Z177" s="525"/>
    </row>
    <row r="178" ht="17.25" customHeight="1">
      <c r="A178" s="525"/>
      <c r="B178" s="525"/>
      <c r="C178" s="525"/>
      <c r="D178" s="525"/>
      <c r="E178" s="525"/>
      <c r="F178" s="531"/>
      <c r="G178" s="525"/>
      <c r="H178" s="525"/>
      <c r="I178" s="525"/>
      <c r="J178" s="456"/>
      <c r="K178" s="456"/>
      <c r="L178" s="456"/>
      <c r="M178" s="456"/>
      <c r="N178" s="211"/>
      <c r="O178" s="211"/>
      <c r="P178" s="211"/>
      <c r="Q178" s="211"/>
      <c r="R178" s="211"/>
      <c r="S178" s="211"/>
      <c r="T178" s="532"/>
      <c r="U178" s="525"/>
      <c r="V178" s="525"/>
      <c r="W178" s="525"/>
      <c r="X178" s="525"/>
      <c r="Y178" s="525"/>
      <c r="Z178" s="525"/>
    </row>
    <row r="179" ht="17.25" customHeight="1">
      <c r="A179" s="525"/>
      <c r="B179" s="525"/>
      <c r="C179" s="525"/>
      <c r="D179" s="525"/>
      <c r="E179" s="525"/>
      <c r="F179" s="531"/>
      <c r="G179" s="525"/>
      <c r="H179" s="525"/>
      <c r="I179" s="525"/>
      <c r="J179" s="456"/>
      <c r="K179" s="456"/>
      <c r="L179" s="456"/>
      <c r="M179" s="456"/>
      <c r="N179" s="211"/>
      <c r="O179" s="211"/>
      <c r="P179" s="211"/>
      <c r="Q179" s="211"/>
      <c r="R179" s="211"/>
      <c r="S179" s="211"/>
      <c r="T179" s="532"/>
      <c r="U179" s="525"/>
      <c r="V179" s="525"/>
      <c r="W179" s="525"/>
      <c r="X179" s="525"/>
      <c r="Y179" s="525"/>
      <c r="Z179" s="525"/>
    </row>
    <row r="180" ht="17.25" customHeight="1">
      <c r="A180" s="525"/>
      <c r="B180" s="525"/>
      <c r="C180" s="525"/>
      <c r="D180" s="525"/>
      <c r="E180" s="525"/>
      <c r="F180" s="531"/>
      <c r="G180" s="525"/>
      <c r="H180" s="525"/>
      <c r="I180" s="525"/>
      <c r="J180" s="456"/>
      <c r="K180" s="456"/>
      <c r="L180" s="456"/>
      <c r="M180" s="456"/>
      <c r="N180" s="211"/>
      <c r="O180" s="211"/>
      <c r="P180" s="211"/>
      <c r="Q180" s="211"/>
      <c r="R180" s="211"/>
      <c r="S180" s="211"/>
      <c r="T180" s="532"/>
      <c r="U180" s="525"/>
      <c r="V180" s="525"/>
      <c r="W180" s="525"/>
      <c r="X180" s="525"/>
      <c r="Y180" s="525"/>
      <c r="Z180" s="525"/>
    </row>
    <row r="181" ht="17.25" customHeight="1">
      <c r="A181" s="525"/>
      <c r="B181" s="525"/>
      <c r="C181" s="525"/>
      <c r="D181" s="525"/>
      <c r="E181" s="525"/>
      <c r="F181" s="531"/>
      <c r="G181" s="525"/>
      <c r="H181" s="525"/>
      <c r="I181" s="525"/>
      <c r="J181" s="456"/>
      <c r="K181" s="456"/>
      <c r="L181" s="456"/>
      <c r="M181" s="456"/>
      <c r="N181" s="211"/>
      <c r="O181" s="211"/>
      <c r="P181" s="211"/>
      <c r="Q181" s="211"/>
      <c r="R181" s="211"/>
      <c r="S181" s="211"/>
      <c r="T181" s="532"/>
      <c r="U181" s="525"/>
      <c r="V181" s="525"/>
      <c r="W181" s="525"/>
      <c r="X181" s="525"/>
      <c r="Y181" s="525"/>
      <c r="Z181" s="525"/>
    </row>
    <row r="182" ht="17.25" customHeight="1">
      <c r="A182" s="525"/>
      <c r="B182" s="525"/>
      <c r="C182" s="525"/>
      <c r="D182" s="525"/>
      <c r="E182" s="525"/>
      <c r="F182" s="531"/>
      <c r="G182" s="525"/>
      <c r="H182" s="525"/>
      <c r="I182" s="525"/>
      <c r="J182" s="456"/>
      <c r="K182" s="456"/>
      <c r="L182" s="456"/>
      <c r="M182" s="456"/>
      <c r="N182" s="211"/>
      <c r="O182" s="211"/>
      <c r="P182" s="211"/>
      <c r="Q182" s="211"/>
      <c r="R182" s="211"/>
      <c r="S182" s="211"/>
      <c r="T182" s="532"/>
      <c r="U182" s="525"/>
      <c r="V182" s="525"/>
      <c r="W182" s="525"/>
      <c r="X182" s="525"/>
      <c r="Y182" s="525"/>
      <c r="Z182" s="525"/>
    </row>
    <row r="183" ht="17.25" customHeight="1">
      <c r="A183" s="525"/>
      <c r="B183" s="525"/>
      <c r="C183" s="525"/>
      <c r="D183" s="525"/>
      <c r="E183" s="525"/>
      <c r="F183" s="531"/>
      <c r="G183" s="525"/>
      <c r="H183" s="525"/>
      <c r="I183" s="525"/>
      <c r="J183" s="456"/>
      <c r="K183" s="456"/>
      <c r="L183" s="456"/>
      <c r="M183" s="456"/>
      <c r="N183" s="211"/>
      <c r="O183" s="211"/>
      <c r="P183" s="211"/>
      <c r="Q183" s="211"/>
      <c r="R183" s="211"/>
      <c r="S183" s="211"/>
      <c r="T183" s="532"/>
      <c r="U183" s="525"/>
      <c r="V183" s="525"/>
      <c r="W183" s="525"/>
      <c r="X183" s="525"/>
      <c r="Y183" s="525"/>
      <c r="Z183" s="525"/>
    </row>
    <row r="184" ht="17.25" customHeight="1">
      <c r="A184" s="525"/>
      <c r="B184" s="525"/>
      <c r="C184" s="525"/>
      <c r="D184" s="525"/>
      <c r="E184" s="525"/>
      <c r="F184" s="531"/>
      <c r="G184" s="525"/>
      <c r="H184" s="525"/>
      <c r="I184" s="525"/>
      <c r="J184" s="456"/>
      <c r="K184" s="456"/>
      <c r="L184" s="456"/>
      <c r="M184" s="456"/>
      <c r="N184" s="211"/>
      <c r="O184" s="211"/>
      <c r="P184" s="211"/>
      <c r="Q184" s="211"/>
      <c r="R184" s="211"/>
      <c r="S184" s="211"/>
      <c r="T184" s="532"/>
      <c r="U184" s="525"/>
      <c r="V184" s="525"/>
      <c r="W184" s="525"/>
      <c r="X184" s="525"/>
      <c r="Y184" s="525"/>
      <c r="Z184" s="525"/>
    </row>
    <row r="185" ht="17.25" customHeight="1">
      <c r="A185" s="525"/>
      <c r="B185" s="525"/>
      <c r="C185" s="525"/>
      <c r="D185" s="525"/>
      <c r="E185" s="525"/>
      <c r="F185" s="531"/>
      <c r="G185" s="525"/>
      <c r="H185" s="525"/>
      <c r="I185" s="525"/>
      <c r="J185" s="456"/>
      <c r="K185" s="456"/>
      <c r="L185" s="456"/>
      <c r="M185" s="456"/>
      <c r="N185" s="211"/>
      <c r="O185" s="211"/>
      <c r="P185" s="211"/>
      <c r="Q185" s="211"/>
      <c r="R185" s="211"/>
      <c r="S185" s="211"/>
      <c r="T185" s="532"/>
      <c r="U185" s="525"/>
      <c r="V185" s="525"/>
      <c r="W185" s="525"/>
      <c r="X185" s="525"/>
      <c r="Y185" s="525"/>
      <c r="Z185" s="525"/>
    </row>
    <row r="186" ht="17.25" customHeight="1">
      <c r="A186" s="525"/>
      <c r="B186" s="525"/>
      <c r="C186" s="525"/>
      <c r="D186" s="525"/>
      <c r="E186" s="525"/>
      <c r="F186" s="531"/>
      <c r="G186" s="525"/>
      <c r="H186" s="525"/>
      <c r="I186" s="525"/>
      <c r="J186" s="456"/>
      <c r="K186" s="456"/>
      <c r="L186" s="456"/>
      <c r="M186" s="456"/>
      <c r="N186" s="211"/>
      <c r="O186" s="211"/>
      <c r="P186" s="211"/>
      <c r="Q186" s="211"/>
      <c r="R186" s="211"/>
      <c r="S186" s="211"/>
      <c r="T186" s="532"/>
      <c r="U186" s="525"/>
      <c r="V186" s="525"/>
      <c r="W186" s="525"/>
      <c r="X186" s="525"/>
      <c r="Y186" s="525"/>
      <c r="Z186" s="525"/>
    </row>
    <row r="187" ht="17.25" customHeight="1">
      <c r="A187" s="525"/>
      <c r="B187" s="525"/>
      <c r="C187" s="525"/>
      <c r="D187" s="525"/>
      <c r="E187" s="525"/>
      <c r="F187" s="531"/>
      <c r="G187" s="525"/>
      <c r="H187" s="525"/>
      <c r="I187" s="525"/>
      <c r="J187" s="456"/>
      <c r="K187" s="456"/>
      <c r="L187" s="456"/>
      <c r="M187" s="456"/>
      <c r="N187" s="211"/>
      <c r="O187" s="211"/>
      <c r="P187" s="211"/>
      <c r="Q187" s="211"/>
      <c r="R187" s="211"/>
      <c r="S187" s="211"/>
      <c r="T187" s="532"/>
      <c r="U187" s="525"/>
      <c r="V187" s="525"/>
      <c r="W187" s="525"/>
      <c r="X187" s="525"/>
      <c r="Y187" s="525"/>
      <c r="Z187" s="525"/>
    </row>
    <row r="188" ht="17.25" customHeight="1">
      <c r="A188" s="525"/>
      <c r="B188" s="525"/>
      <c r="C188" s="525"/>
      <c r="D188" s="525"/>
      <c r="E188" s="525"/>
      <c r="F188" s="531"/>
      <c r="G188" s="525"/>
      <c r="H188" s="525"/>
      <c r="I188" s="525"/>
      <c r="J188" s="456"/>
      <c r="K188" s="456"/>
      <c r="L188" s="456"/>
      <c r="M188" s="456"/>
      <c r="N188" s="211"/>
      <c r="O188" s="211"/>
      <c r="P188" s="211"/>
      <c r="Q188" s="211"/>
      <c r="R188" s="211"/>
      <c r="S188" s="211"/>
      <c r="T188" s="532"/>
      <c r="U188" s="525"/>
      <c r="V188" s="525"/>
      <c r="W188" s="525"/>
      <c r="X188" s="525"/>
      <c r="Y188" s="525"/>
      <c r="Z188" s="525"/>
    </row>
    <row r="189" ht="17.25" customHeight="1">
      <c r="A189" s="525"/>
      <c r="B189" s="525"/>
      <c r="C189" s="525"/>
      <c r="D189" s="525"/>
      <c r="E189" s="525"/>
      <c r="F189" s="531"/>
      <c r="G189" s="525"/>
      <c r="H189" s="525"/>
      <c r="I189" s="525"/>
      <c r="J189" s="456"/>
      <c r="K189" s="456"/>
      <c r="L189" s="456"/>
      <c r="M189" s="456"/>
      <c r="N189" s="211"/>
      <c r="O189" s="211"/>
      <c r="P189" s="211"/>
      <c r="Q189" s="211"/>
      <c r="R189" s="211"/>
      <c r="S189" s="211"/>
      <c r="T189" s="532"/>
      <c r="U189" s="525"/>
      <c r="V189" s="525"/>
      <c r="W189" s="525"/>
      <c r="X189" s="525"/>
      <c r="Y189" s="525"/>
      <c r="Z189" s="525"/>
    </row>
    <row r="190" ht="17.25" customHeight="1">
      <c r="A190" s="525"/>
      <c r="B190" s="525"/>
      <c r="C190" s="525"/>
      <c r="D190" s="525"/>
      <c r="E190" s="525"/>
      <c r="F190" s="531"/>
      <c r="G190" s="525"/>
      <c r="H190" s="525"/>
      <c r="I190" s="525"/>
      <c r="J190" s="456"/>
      <c r="K190" s="456"/>
      <c r="L190" s="456"/>
      <c r="M190" s="456"/>
      <c r="N190" s="211"/>
      <c r="O190" s="211"/>
      <c r="P190" s="211"/>
      <c r="Q190" s="211"/>
      <c r="R190" s="211"/>
      <c r="S190" s="211"/>
      <c r="T190" s="532"/>
      <c r="U190" s="525"/>
      <c r="V190" s="525"/>
      <c r="W190" s="525"/>
      <c r="X190" s="525"/>
      <c r="Y190" s="525"/>
      <c r="Z190" s="525"/>
    </row>
    <row r="191" ht="17.25" customHeight="1">
      <c r="A191" s="525"/>
      <c r="B191" s="525"/>
      <c r="C191" s="525"/>
      <c r="D191" s="525"/>
      <c r="E191" s="525"/>
      <c r="F191" s="531"/>
      <c r="G191" s="525"/>
      <c r="H191" s="525"/>
      <c r="I191" s="525"/>
      <c r="J191" s="456"/>
      <c r="K191" s="456"/>
      <c r="L191" s="456"/>
      <c r="M191" s="456"/>
      <c r="N191" s="211"/>
      <c r="O191" s="211"/>
      <c r="P191" s="211"/>
      <c r="Q191" s="211"/>
      <c r="R191" s="211"/>
      <c r="S191" s="211"/>
      <c r="T191" s="532"/>
      <c r="U191" s="525"/>
      <c r="V191" s="525"/>
      <c r="W191" s="525"/>
      <c r="X191" s="525"/>
      <c r="Y191" s="525"/>
      <c r="Z191" s="525"/>
    </row>
    <row r="192" ht="17.25" customHeight="1">
      <c r="A192" s="525"/>
      <c r="B192" s="525"/>
      <c r="C192" s="525"/>
      <c r="D192" s="525"/>
      <c r="E192" s="525"/>
      <c r="F192" s="531"/>
      <c r="G192" s="525"/>
      <c r="H192" s="525"/>
      <c r="I192" s="525"/>
      <c r="J192" s="456"/>
      <c r="K192" s="456"/>
      <c r="L192" s="456"/>
      <c r="M192" s="456"/>
      <c r="N192" s="211"/>
      <c r="O192" s="211"/>
      <c r="P192" s="211"/>
      <c r="Q192" s="211"/>
      <c r="R192" s="211"/>
      <c r="S192" s="211"/>
      <c r="T192" s="532"/>
      <c r="U192" s="525"/>
      <c r="V192" s="525"/>
      <c r="W192" s="525"/>
      <c r="X192" s="525"/>
      <c r="Y192" s="525"/>
      <c r="Z192" s="525"/>
    </row>
    <row r="193" ht="17.25" customHeight="1">
      <c r="A193" s="525"/>
      <c r="B193" s="525"/>
      <c r="C193" s="525"/>
      <c r="D193" s="525"/>
      <c r="E193" s="525"/>
      <c r="F193" s="531"/>
      <c r="G193" s="525"/>
      <c r="H193" s="525"/>
      <c r="I193" s="525"/>
      <c r="J193" s="456"/>
      <c r="K193" s="456"/>
      <c r="L193" s="456"/>
      <c r="M193" s="456"/>
      <c r="N193" s="211"/>
      <c r="O193" s="211"/>
      <c r="P193" s="211"/>
      <c r="Q193" s="211"/>
      <c r="R193" s="211"/>
      <c r="S193" s="211"/>
      <c r="T193" s="532"/>
      <c r="U193" s="525"/>
      <c r="V193" s="525"/>
      <c r="W193" s="525"/>
      <c r="X193" s="525"/>
      <c r="Y193" s="525"/>
      <c r="Z193" s="525"/>
    </row>
    <row r="194" ht="17.25" customHeight="1">
      <c r="A194" s="525"/>
      <c r="B194" s="525"/>
      <c r="C194" s="525"/>
      <c r="D194" s="525"/>
      <c r="E194" s="525"/>
      <c r="F194" s="531"/>
      <c r="G194" s="525"/>
      <c r="H194" s="525"/>
      <c r="I194" s="525"/>
      <c r="J194" s="456"/>
      <c r="K194" s="456"/>
      <c r="L194" s="456"/>
      <c r="M194" s="456"/>
      <c r="N194" s="211"/>
      <c r="O194" s="211"/>
      <c r="P194" s="211"/>
      <c r="Q194" s="211"/>
      <c r="R194" s="211"/>
      <c r="S194" s="211"/>
      <c r="T194" s="532"/>
      <c r="U194" s="525"/>
      <c r="V194" s="525"/>
      <c r="W194" s="525"/>
      <c r="X194" s="525"/>
      <c r="Y194" s="525"/>
      <c r="Z194" s="525"/>
    </row>
    <row r="195" ht="17.25" customHeight="1">
      <c r="A195" s="525"/>
      <c r="B195" s="525"/>
      <c r="C195" s="525"/>
      <c r="D195" s="525"/>
      <c r="E195" s="525"/>
      <c r="F195" s="531"/>
      <c r="G195" s="525"/>
      <c r="H195" s="525"/>
      <c r="I195" s="525"/>
      <c r="J195" s="456"/>
      <c r="K195" s="456"/>
      <c r="L195" s="456"/>
      <c r="M195" s="456"/>
      <c r="N195" s="211"/>
      <c r="O195" s="211"/>
      <c r="P195" s="211"/>
      <c r="Q195" s="211"/>
      <c r="R195" s="211"/>
      <c r="S195" s="211"/>
      <c r="T195" s="532"/>
      <c r="U195" s="525"/>
      <c r="V195" s="525"/>
      <c r="W195" s="525"/>
      <c r="X195" s="525"/>
      <c r="Y195" s="525"/>
      <c r="Z195" s="525"/>
    </row>
    <row r="196" ht="17.25" customHeight="1">
      <c r="A196" s="525"/>
      <c r="B196" s="525"/>
      <c r="C196" s="525"/>
      <c r="D196" s="525"/>
      <c r="E196" s="525"/>
      <c r="F196" s="531"/>
      <c r="G196" s="525"/>
      <c r="H196" s="525"/>
      <c r="I196" s="525"/>
      <c r="J196" s="456"/>
      <c r="K196" s="456"/>
      <c r="L196" s="456"/>
      <c r="M196" s="456"/>
      <c r="N196" s="211"/>
      <c r="O196" s="211"/>
      <c r="P196" s="211"/>
      <c r="Q196" s="211"/>
      <c r="R196" s="211"/>
      <c r="S196" s="211"/>
      <c r="T196" s="532"/>
      <c r="U196" s="525"/>
      <c r="V196" s="525"/>
      <c r="W196" s="525"/>
      <c r="X196" s="525"/>
      <c r="Y196" s="525"/>
      <c r="Z196" s="525"/>
    </row>
    <row r="197" ht="17.25" customHeight="1">
      <c r="A197" s="525"/>
      <c r="B197" s="525"/>
      <c r="C197" s="525"/>
      <c r="D197" s="525"/>
      <c r="E197" s="525"/>
      <c r="F197" s="531"/>
      <c r="G197" s="525"/>
      <c r="H197" s="525"/>
      <c r="I197" s="525"/>
      <c r="J197" s="456"/>
      <c r="K197" s="456"/>
      <c r="L197" s="456"/>
      <c r="M197" s="456"/>
      <c r="N197" s="211"/>
      <c r="O197" s="211"/>
      <c r="P197" s="211"/>
      <c r="Q197" s="211"/>
      <c r="R197" s="211"/>
      <c r="S197" s="211"/>
      <c r="T197" s="532"/>
      <c r="U197" s="525"/>
      <c r="V197" s="525"/>
      <c r="W197" s="525"/>
      <c r="X197" s="525"/>
      <c r="Y197" s="525"/>
      <c r="Z197" s="525"/>
    </row>
    <row r="198" ht="17.25" customHeight="1">
      <c r="A198" s="525"/>
      <c r="B198" s="525"/>
      <c r="C198" s="525"/>
      <c r="D198" s="525"/>
      <c r="E198" s="525"/>
      <c r="F198" s="531"/>
      <c r="G198" s="525"/>
      <c r="H198" s="525"/>
      <c r="I198" s="525"/>
      <c r="J198" s="456"/>
      <c r="K198" s="456"/>
      <c r="L198" s="456"/>
      <c r="M198" s="456"/>
      <c r="N198" s="211"/>
      <c r="O198" s="211"/>
      <c r="P198" s="211"/>
      <c r="Q198" s="211"/>
      <c r="R198" s="211"/>
      <c r="S198" s="211"/>
      <c r="T198" s="532"/>
      <c r="U198" s="525"/>
      <c r="V198" s="525"/>
      <c r="W198" s="525"/>
      <c r="X198" s="525"/>
      <c r="Y198" s="525"/>
      <c r="Z198" s="525"/>
    </row>
    <row r="199" ht="17.25" customHeight="1">
      <c r="A199" s="525"/>
      <c r="B199" s="525"/>
      <c r="C199" s="525"/>
      <c r="D199" s="525"/>
      <c r="E199" s="525"/>
      <c r="F199" s="531"/>
      <c r="G199" s="525"/>
      <c r="H199" s="525"/>
      <c r="I199" s="525"/>
      <c r="J199" s="456"/>
      <c r="K199" s="456"/>
      <c r="L199" s="456"/>
      <c r="M199" s="456"/>
      <c r="N199" s="211"/>
      <c r="O199" s="211"/>
      <c r="P199" s="211"/>
      <c r="Q199" s="211"/>
      <c r="R199" s="211"/>
      <c r="S199" s="211"/>
      <c r="T199" s="532"/>
      <c r="U199" s="525"/>
      <c r="V199" s="525"/>
      <c r="W199" s="525"/>
      <c r="X199" s="525"/>
      <c r="Y199" s="525"/>
      <c r="Z199" s="525"/>
    </row>
    <row r="200" ht="17.25" customHeight="1">
      <c r="A200" s="525"/>
      <c r="B200" s="525"/>
      <c r="C200" s="525"/>
      <c r="D200" s="525"/>
      <c r="E200" s="525"/>
      <c r="F200" s="531"/>
      <c r="G200" s="525"/>
      <c r="H200" s="525"/>
      <c r="I200" s="525"/>
      <c r="J200" s="456"/>
      <c r="K200" s="456"/>
      <c r="L200" s="456"/>
      <c r="M200" s="456"/>
      <c r="N200" s="211"/>
      <c r="O200" s="211"/>
      <c r="P200" s="211"/>
      <c r="Q200" s="211"/>
      <c r="R200" s="211"/>
      <c r="S200" s="211"/>
      <c r="T200" s="532"/>
      <c r="U200" s="525"/>
      <c r="V200" s="525"/>
      <c r="W200" s="525"/>
      <c r="X200" s="525"/>
      <c r="Y200" s="525"/>
      <c r="Z200" s="525"/>
    </row>
    <row r="201" ht="17.25" customHeight="1">
      <c r="A201" s="525"/>
      <c r="B201" s="525"/>
      <c r="C201" s="525"/>
      <c r="D201" s="525"/>
      <c r="E201" s="525"/>
      <c r="F201" s="531"/>
      <c r="G201" s="525"/>
      <c r="H201" s="525"/>
      <c r="I201" s="525"/>
      <c r="J201" s="456"/>
      <c r="K201" s="456"/>
      <c r="L201" s="456"/>
      <c r="M201" s="456"/>
      <c r="N201" s="211"/>
      <c r="O201" s="211"/>
      <c r="P201" s="211"/>
      <c r="Q201" s="211"/>
      <c r="R201" s="211"/>
      <c r="S201" s="211"/>
      <c r="T201" s="532"/>
      <c r="U201" s="525"/>
      <c r="V201" s="525"/>
      <c r="W201" s="525"/>
      <c r="X201" s="525"/>
      <c r="Y201" s="525"/>
      <c r="Z201" s="525"/>
    </row>
    <row r="202" ht="17.25" customHeight="1">
      <c r="A202" s="525"/>
      <c r="B202" s="525"/>
      <c r="C202" s="525"/>
      <c r="D202" s="525"/>
      <c r="E202" s="525"/>
      <c r="F202" s="531"/>
      <c r="G202" s="525"/>
      <c r="H202" s="525"/>
      <c r="I202" s="525"/>
      <c r="J202" s="456"/>
      <c r="K202" s="456"/>
      <c r="L202" s="456"/>
      <c r="M202" s="456"/>
      <c r="N202" s="211"/>
      <c r="O202" s="211"/>
      <c r="P202" s="211"/>
      <c r="Q202" s="211"/>
      <c r="R202" s="211"/>
      <c r="S202" s="211"/>
      <c r="T202" s="532"/>
      <c r="U202" s="525"/>
      <c r="V202" s="525"/>
      <c r="W202" s="525"/>
      <c r="X202" s="525"/>
      <c r="Y202" s="525"/>
      <c r="Z202" s="525"/>
    </row>
    <row r="203" ht="17.25" customHeight="1">
      <c r="A203" s="525"/>
      <c r="B203" s="525"/>
      <c r="C203" s="525"/>
      <c r="D203" s="525"/>
      <c r="E203" s="525"/>
      <c r="F203" s="531"/>
      <c r="G203" s="525"/>
      <c r="H203" s="525"/>
      <c r="I203" s="525"/>
      <c r="J203" s="456"/>
      <c r="K203" s="456"/>
      <c r="L203" s="456"/>
      <c r="M203" s="456"/>
      <c r="N203" s="211"/>
      <c r="O203" s="211"/>
      <c r="P203" s="211"/>
      <c r="Q203" s="211"/>
      <c r="R203" s="211"/>
      <c r="S203" s="211"/>
      <c r="T203" s="532"/>
      <c r="U203" s="525"/>
      <c r="V203" s="525"/>
      <c r="W203" s="525"/>
      <c r="X203" s="525"/>
      <c r="Y203" s="525"/>
      <c r="Z203" s="525"/>
    </row>
    <row r="204" ht="17.25" customHeight="1">
      <c r="A204" s="525"/>
      <c r="B204" s="525"/>
      <c r="C204" s="525"/>
      <c r="D204" s="525"/>
      <c r="E204" s="525"/>
      <c r="F204" s="531"/>
      <c r="G204" s="525"/>
      <c r="H204" s="525"/>
      <c r="I204" s="525"/>
      <c r="J204" s="456"/>
      <c r="K204" s="456"/>
      <c r="L204" s="456"/>
      <c r="M204" s="456"/>
      <c r="N204" s="211"/>
      <c r="O204" s="211"/>
      <c r="P204" s="211"/>
      <c r="Q204" s="211"/>
      <c r="R204" s="211"/>
      <c r="S204" s="211"/>
      <c r="T204" s="532"/>
      <c r="U204" s="525"/>
      <c r="V204" s="525"/>
      <c r="W204" s="525"/>
      <c r="X204" s="525"/>
      <c r="Y204" s="525"/>
      <c r="Z204" s="525"/>
    </row>
    <row r="205" ht="17.25" customHeight="1">
      <c r="A205" s="525"/>
      <c r="B205" s="525"/>
      <c r="C205" s="525"/>
      <c r="D205" s="525"/>
      <c r="E205" s="525"/>
      <c r="F205" s="531"/>
      <c r="G205" s="525"/>
      <c r="H205" s="525"/>
      <c r="I205" s="525"/>
      <c r="J205" s="456"/>
      <c r="K205" s="456"/>
      <c r="L205" s="456"/>
      <c r="M205" s="456"/>
      <c r="N205" s="211"/>
      <c r="O205" s="211"/>
      <c r="P205" s="211"/>
      <c r="Q205" s="211"/>
      <c r="R205" s="211"/>
      <c r="S205" s="211"/>
      <c r="T205" s="532"/>
      <c r="U205" s="525"/>
      <c r="V205" s="525"/>
      <c r="W205" s="525"/>
      <c r="X205" s="525"/>
      <c r="Y205" s="525"/>
      <c r="Z205" s="525"/>
    </row>
    <row r="206" ht="17.25" customHeight="1">
      <c r="A206" s="525"/>
      <c r="B206" s="525"/>
      <c r="C206" s="525"/>
      <c r="D206" s="525"/>
      <c r="E206" s="525"/>
      <c r="F206" s="531"/>
      <c r="G206" s="525"/>
      <c r="H206" s="525"/>
      <c r="I206" s="525"/>
      <c r="J206" s="456"/>
      <c r="K206" s="456"/>
      <c r="L206" s="456"/>
      <c r="M206" s="456"/>
      <c r="N206" s="211"/>
      <c r="O206" s="211"/>
      <c r="P206" s="211"/>
      <c r="Q206" s="211"/>
      <c r="R206" s="211"/>
      <c r="S206" s="211"/>
      <c r="T206" s="532"/>
      <c r="U206" s="525"/>
      <c r="V206" s="525"/>
      <c r="W206" s="525"/>
      <c r="X206" s="525"/>
      <c r="Y206" s="525"/>
      <c r="Z206" s="525"/>
    </row>
    <row r="207" ht="17.25" customHeight="1">
      <c r="A207" s="525"/>
      <c r="B207" s="525"/>
      <c r="C207" s="525"/>
      <c r="D207" s="525"/>
      <c r="E207" s="525"/>
      <c r="F207" s="531"/>
      <c r="G207" s="525"/>
      <c r="H207" s="525"/>
      <c r="I207" s="525"/>
      <c r="J207" s="456"/>
      <c r="K207" s="456"/>
      <c r="L207" s="456"/>
      <c r="M207" s="456"/>
      <c r="N207" s="211"/>
      <c r="O207" s="211"/>
      <c r="P207" s="211"/>
      <c r="Q207" s="211"/>
      <c r="R207" s="211"/>
      <c r="S207" s="211"/>
      <c r="T207" s="532"/>
      <c r="U207" s="525"/>
      <c r="V207" s="525"/>
      <c r="W207" s="525"/>
      <c r="X207" s="525"/>
      <c r="Y207" s="525"/>
      <c r="Z207" s="525"/>
    </row>
    <row r="208" ht="17.25" customHeight="1">
      <c r="A208" s="525"/>
      <c r="B208" s="525"/>
      <c r="C208" s="525"/>
      <c r="D208" s="525"/>
      <c r="E208" s="525"/>
      <c r="F208" s="531"/>
      <c r="G208" s="525"/>
      <c r="H208" s="525"/>
      <c r="I208" s="525"/>
      <c r="J208" s="456"/>
      <c r="K208" s="456"/>
      <c r="L208" s="456"/>
      <c r="M208" s="456"/>
      <c r="N208" s="211"/>
      <c r="O208" s="211"/>
      <c r="P208" s="211"/>
      <c r="Q208" s="211"/>
      <c r="R208" s="211"/>
      <c r="S208" s="211"/>
      <c r="T208" s="532"/>
      <c r="U208" s="525"/>
      <c r="V208" s="525"/>
      <c r="W208" s="525"/>
      <c r="X208" s="525"/>
      <c r="Y208" s="525"/>
      <c r="Z208" s="525"/>
    </row>
    <row r="209" ht="17.25" customHeight="1">
      <c r="A209" s="525"/>
      <c r="B209" s="525"/>
      <c r="C209" s="525"/>
      <c r="D209" s="525"/>
      <c r="E209" s="525"/>
      <c r="F209" s="531"/>
      <c r="G209" s="525"/>
      <c r="H209" s="525"/>
      <c r="I209" s="525"/>
      <c r="J209" s="456"/>
      <c r="K209" s="456"/>
      <c r="L209" s="456"/>
      <c r="M209" s="456"/>
      <c r="N209" s="211"/>
      <c r="O209" s="211"/>
      <c r="P209" s="211"/>
      <c r="Q209" s="211"/>
      <c r="R209" s="211"/>
      <c r="S209" s="211"/>
      <c r="T209" s="532"/>
      <c r="U209" s="525"/>
      <c r="V209" s="525"/>
      <c r="W209" s="525"/>
      <c r="X209" s="525"/>
      <c r="Y209" s="525"/>
      <c r="Z209" s="525"/>
    </row>
    <row r="210" ht="17.25" customHeight="1">
      <c r="A210" s="525"/>
      <c r="B210" s="525"/>
      <c r="C210" s="525"/>
      <c r="D210" s="525"/>
      <c r="E210" s="525"/>
      <c r="F210" s="531"/>
      <c r="G210" s="525"/>
      <c r="H210" s="525"/>
      <c r="I210" s="525"/>
      <c r="J210" s="456"/>
      <c r="K210" s="456"/>
      <c r="L210" s="456"/>
      <c r="M210" s="456"/>
      <c r="N210" s="211"/>
      <c r="O210" s="211"/>
      <c r="P210" s="211"/>
      <c r="Q210" s="211"/>
      <c r="R210" s="211"/>
      <c r="S210" s="211"/>
      <c r="T210" s="532"/>
      <c r="U210" s="525"/>
      <c r="V210" s="525"/>
      <c r="W210" s="525"/>
      <c r="X210" s="525"/>
      <c r="Y210" s="525"/>
      <c r="Z210" s="525"/>
    </row>
    <row r="211" ht="17.25" customHeight="1">
      <c r="A211" s="525"/>
      <c r="B211" s="525"/>
      <c r="C211" s="525"/>
      <c r="D211" s="525"/>
      <c r="E211" s="525"/>
      <c r="F211" s="531"/>
      <c r="G211" s="525"/>
      <c r="H211" s="525"/>
      <c r="I211" s="525"/>
      <c r="J211" s="456"/>
      <c r="K211" s="456"/>
      <c r="L211" s="456"/>
      <c r="M211" s="456"/>
      <c r="N211" s="211"/>
      <c r="O211" s="211"/>
      <c r="P211" s="211"/>
      <c r="Q211" s="211"/>
      <c r="R211" s="211"/>
      <c r="S211" s="211"/>
      <c r="T211" s="532"/>
      <c r="U211" s="525"/>
      <c r="V211" s="525"/>
      <c r="W211" s="525"/>
      <c r="X211" s="525"/>
      <c r="Y211" s="525"/>
      <c r="Z211" s="525"/>
    </row>
    <row r="212" ht="17.25" customHeight="1">
      <c r="A212" s="525"/>
      <c r="B212" s="525"/>
      <c r="C212" s="525"/>
      <c r="D212" s="525"/>
      <c r="E212" s="525"/>
      <c r="F212" s="531"/>
      <c r="G212" s="525"/>
      <c r="H212" s="525"/>
      <c r="I212" s="525"/>
      <c r="J212" s="456"/>
      <c r="K212" s="456"/>
      <c r="L212" s="456"/>
      <c r="M212" s="456"/>
      <c r="N212" s="211"/>
      <c r="O212" s="211"/>
      <c r="P212" s="211"/>
      <c r="Q212" s="211"/>
      <c r="R212" s="211"/>
      <c r="S212" s="211"/>
      <c r="T212" s="532"/>
      <c r="U212" s="525"/>
      <c r="V212" s="525"/>
      <c r="W212" s="525"/>
      <c r="X212" s="525"/>
      <c r="Y212" s="525"/>
      <c r="Z212" s="525"/>
    </row>
    <row r="213" ht="17.25" customHeight="1">
      <c r="A213" s="525"/>
      <c r="B213" s="525"/>
      <c r="C213" s="525"/>
      <c r="D213" s="525"/>
      <c r="E213" s="525"/>
      <c r="F213" s="531"/>
      <c r="G213" s="525"/>
      <c r="H213" s="525"/>
      <c r="I213" s="525"/>
      <c r="J213" s="456"/>
      <c r="K213" s="456"/>
      <c r="L213" s="456"/>
      <c r="M213" s="456"/>
      <c r="N213" s="211"/>
      <c r="O213" s="211"/>
      <c r="P213" s="211"/>
      <c r="Q213" s="211"/>
      <c r="R213" s="211"/>
      <c r="S213" s="211"/>
      <c r="T213" s="532"/>
      <c r="U213" s="525"/>
      <c r="V213" s="525"/>
      <c r="W213" s="525"/>
      <c r="X213" s="525"/>
      <c r="Y213" s="525"/>
      <c r="Z213" s="525"/>
    </row>
    <row r="214" ht="17.25" customHeight="1">
      <c r="A214" s="525"/>
      <c r="B214" s="525"/>
      <c r="C214" s="525"/>
      <c r="D214" s="525"/>
      <c r="E214" s="525"/>
      <c r="F214" s="531"/>
      <c r="G214" s="525"/>
      <c r="H214" s="525"/>
      <c r="I214" s="525"/>
      <c r="J214" s="456"/>
      <c r="K214" s="456"/>
      <c r="L214" s="456"/>
      <c r="M214" s="456"/>
      <c r="N214" s="211"/>
      <c r="O214" s="211"/>
      <c r="P214" s="211"/>
      <c r="Q214" s="211"/>
      <c r="R214" s="211"/>
      <c r="S214" s="211"/>
      <c r="T214" s="532"/>
      <c r="U214" s="525"/>
      <c r="V214" s="525"/>
      <c r="W214" s="525"/>
      <c r="X214" s="525"/>
      <c r="Y214" s="525"/>
      <c r="Z214" s="525"/>
    </row>
    <row r="215" ht="17.25" customHeight="1">
      <c r="A215" s="525"/>
      <c r="B215" s="525"/>
      <c r="C215" s="525"/>
      <c r="D215" s="525"/>
      <c r="E215" s="525"/>
      <c r="F215" s="531"/>
      <c r="G215" s="525"/>
      <c r="H215" s="525"/>
      <c r="I215" s="525"/>
      <c r="J215" s="456"/>
      <c r="K215" s="456"/>
      <c r="L215" s="456"/>
      <c r="M215" s="456"/>
      <c r="N215" s="211"/>
      <c r="O215" s="211"/>
      <c r="P215" s="211"/>
      <c r="Q215" s="211"/>
      <c r="R215" s="211"/>
      <c r="S215" s="211"/>
      <c r="T215" s="532"/>
      <c r="U215" s="525"/>
      <c r="V215" s="525"/>
      <c r="W215" s="525"/>
      <c r="X215" s="525"/>
      <c r="Y215" s="525"/>
      <c r="Z215" s="525"/>
    </row>
    <row r="216" ht="17.25" customHeight="1">
      <c r="A216" s="525"/>
      <c r="B216" s="525"/>
      <c r="C216" s="525"/>
      <c r="D216" s="525"/>
      <c r="E216" s="525"/>
      <c r="F216" s="531"/>
      <c r="G216" s="525"/>
      <c r="H216" s="525"/>
      <c r="I216" s="525"/>
      <c r="J216" s="456"/>
      <c r="K216" s="456"/>
      <c r="L216" s="456"/>
      <c r="M216" s="456"/>
      <c r="N216" s="211"/>
      <c r="O216" s="211"/>
      <c r="P216" s="211"/>
      <c r="Q216" s="211"/>
      <c r="R216" s="211"/>
      <c r="S216" s="211"/>
      <c r="T216" s="532"/>
      <c r="U216" s="525"/>
      <c r="V216" s="525"/>
      <c r="W216" s="525"/>
      <c r="X216" s="525"/>
      <c r="Y216" s="525"/>
      <c r="Z216" s="525"/>
    </row>
    <row r="217" ht="17.25" customHeight="1">
      <c r="A217" s="525"/>
      <c r="B217" s="525"/>
      <c r="C217" s="525"/>
      <c r="D217" s="525"/>
      <c r="E217" s="525"/>
      <c r="F217" s="531"/>
      <c r="G217" s="525"/>
      <c r="H217" s="525"/>
      <c r="I217" s="525"/>
      <c r="J217" s="456"/>
      <c r="K217" s="456"/>
      <c r="L217" s="456"/>
      <c r="M217" s="456"/>
      <c r="N217" s="211"/>
      <c r="O217" s="211"/>
      <c r="P217" s="211"/>
      <c r="Q217" s="211"/>
      <c r="R217" s="211"/>
      <c r="S217" s="211"/>
      <c r="T217" s="532"/>
      <c r="U217" s="525"/>
      <c r="V217" s="525"/>
      <c r="W217" s="525"/>
      <c r="X217" s="525"/>
      <c r="Y217" s="525"/>
      <c r="Z217" s="525"/>
    </row>
    <row r="218" ht="17.25" customHeight="1">
      <c r="A218" s="525"/>
      <c r="B218" s="525"/>
      <c r="C218" s="525"/>
      <c r="D218" s="525"/>
      <c r="E218" s="525"/>
      <c r="F218" s="531"/>
      <c r="G218" s="525"/>
      <c r="H218" s="525"/>
      <c r="I218" s="525"/>
      <c r="J218" s="456"/>
      <c r="K218" s="456"/>
      <c r="L218" s="456"/>
      <c r="M218" s="456"/>
      <c r="N218" s="211"/>
      <c r="O218" s="211"/>
      <c r="P218" s="211"/>
      <c r="Q218" s="211"/>
      <c r="R218" s="211"/>
      <c r="S218" s="211"/>
      <c r="T218" s="532"/>
      <c r="U218" s="525"/>
      <c r="V218" s="525"/>
      <c r="W218" s="525"/>
      <c r="X218" s="525"/>
      <c r="Y218" s="525"/>
      <c r="Z218" s="525"/>
    </row>
    <row r="219" ht="17.25" customHeight="1">
      <c r="A219" s="525"/>
      <c r="B219" s="525"/>
      <c r="C219" s="525"/>
      <c r="D219" s="525"/>
      <c r="E219" s="525"/>
      <c r="F219" s="531"/>
      <c r="G219" s="525"/>
      <c r="H219" s="525"/>
      <c r="I219" s="525"/>
      <c r="J219" s="456"/>
      <c r="K219" s="456"/>
      <c r="L219" s="456"/>
      <c r="M219" s="456"/>
      <c r="N219" s="211"/>
      <c r="O219" s="211"/>
      <c r="P219" s="211"/>
      <c r="Q219" s="211"/>
      <c r="R219" s="211"/>
      <c r="S219" s="211"/>
      <c r="T219" s="532"/>
      <c r="U219" s="525"/>
      <c r="V219" s="525"/>
      <c r="W219" s="525"/>
      <c r="X219" s="525"/>
      <c r="Y219" s="525"/>
      <c r="Z219" s="525"/>
    </row>
    <row r="220" ht="17.25" customHeight="1">
      <c r="A220" s="525"/>
      <c r="B220" s="525"/>
      <c r="C220" s="525"/>
      <c r="D220" s="525"/>
      <c r="E220" s="525"/>
      <c r="F220" s="531"/>
      <c r="G220" s="525"/>
      <c r="H220" s="525"/>
      <c r="I220" s="525"/>
      <c r="J220" s="456"/>
      <c r="K220" s="456"/>
      <c r="L220" s="456"/>
      <c r="M220" s="456"/>
      <c r="N220" s="211"/>
      <c r="O220" s="211"/>
      <c r="P220" s="211"/>
      <c r="Q220" s="211"/>
      <c r="R220" s="211"/>
      <c r="S220" s="211"/>
      <c r="T220" s="532"/>
      <c r="U220" s="525"/>
      <c r="V220" s="525"/>
      <c r="W220" s="525"/>
      <c r="X220" s="525"/>
      <c r="Y220" s="525"/>
      <c r="Z220" s="525"/>
    </row>
    <row r="221" ht="17.25" customHeight="1">
      <c r="A221" s="525"/>
      <c r="B221" s="525"/>
      <c r="C221" s="525"/>
      <c r="D221" s="525"/>
      <c r="E221" s="525"/>
      <c r="F221" s="531"/>
      <c r="G221" s="525"/>
      <c r="H221" s="525"/>
      <c r="I221" s="525"/>
      <c r="J221" s="456"/>
      <c r="K221" s="456"/>
      <c r="L221" s="456"/>
      <c r="M221" s="456"/>
      <c r="N221" s="211"/>
      <c r="O221" s="211"/>
      <c r="P221" s="211"/>
      <c r="Q221" s="211"/>
      <c r="R221" s="211"/>
      <c r="S221" s="211"/>
      <c r="T221" s="532"/>
      <c r="U221" s="525"/>
      <c r="V221" s="525"/>
      <c r="W221" s="525"/>
      <c r="X221" s="525"/>
      <c r="Y221" s="525"/>
      <c r="Z221" s="525"/>
    </row>
    <row r="222" ht="17.25" customHeight="1">
      <c r="A222" s="525"/>
      <c r="B222" s="525"/>
      <c r="C222" s="525"/>
      <c r="D222" s="525"/>
      <c r="E222" s="525"/>
      <c r="F222" s="531"/>
      <c r="G222" s="525"/>
      <c r="H222" s="525"/>
      <c r="I222" s="525"/>
      <c r="J222" s="456"/>
      <c r="K222" s="456"/>
      <c r="L222" s="456"/>
      <c r="M222" s="456"/>
      <c r="N222" s="211"/>
      <c r="O222" s="211"/>
      <c r="P222" s="211"/>
      <c r="Q222" s="211"/>
      <c r="R222" s="211"/>
      <c r="S222" s="211"/>
      <c r="T222" s="532"/>
      <c r="U222" s="525"/>
      <c r="V222" s="525"/>
      <c r="W222" s="525"/>
      <c r="X222" s="525"/>
      <c r="Y222" s="525"/>
      <c r="Z222" s="525"/>
    </row>
    <row r="223" ht="17.25" customHeight="1">
      <c r="A223" s="525"/>
      <c r="B223" s="525"/>
      <c r="C223" s="525"/>
      <c r="D223" s="525"/>
      <c r="E223" s="525"/>
      <c r="F223" s="531"/>
      <c r="G223" s="525"/>
      <c r="H223" s="525"/>
      <c r="I223" s="525"/>
      <c r="J223" s="456"/>
      <c r="K223" s="456"/>
      <c r="L223" s="456"/>
      <c r="M223" s="456"/>
      <c r="N223" s="211"/>
      <c r="O223" s="211"/>
      <c r="P223" s="211"/>
      <c r="Q223" s="211"/>
      <c r="R223" s="211"/>
      <c r="S223" s="211"/>
      <c r="T223" s="532"/>
      <c r="U223" s="525"/>
      <c r="V223" s="525"/>
      <c r="W223" s="525"/>
      <c r="X223" s="525"/>
      <c r="Y223" s="525"/>
      <c r="Z223" s="525"/>
    </row>
    <row r="224" ht="17.25" customHeight="1">
      <c r="A224" s="525"/>
      <c r="B224" s="525"/>
      <c r="C224" s="525"/>
      <c r="D224" s="525"/>
      <c r="E224" s="525"/>
      <c r="F224" s="531"/>
      <c r="G224" s="525"/>
      <c r="H224" s="525"/>
      <c r="I224" s="525"/>
      <c r="J224" s="456"/>
      <c r="K224" s="456"/>
      <c r="L224" s="456"/>
      <c r="M224" s="456"/>
      <c r="N224" s="211"/>
      <c r="O224" s="211"/>
      <c r="P224" s="211"/>
      <c r="Q224" s="211"/>
      <c r="R224" s="211"/>
      <c r="S224" s="211"/>
      <c r="T224" s="532"/>
      <c r="U224" s="525"/>
      <c r="V224" s="525"/>
      <c r="W224" s="525"/>
      <c r="X224" s="525"/>
      <c r="Y224" s="525"/>
      <c r="Z224" s="525"/>
    </row>
    <row r="225" ht="17.25" customHeight="1">
      <c r="A225" s="525"/>
      <c r="B225" s="525"/>
      <c r="C225" s="525"/>
      <c r="D225" s="525"/>
      <c r="E225" s="525"/>
      <c r="F225" s="531"/>
      <c r="G225" s="525"/>
      <c r="H225" s="525"/>
      <c r="I225" s="525"/>
      <c r="J225" s="456"/>
      <c r="K225" s="456"/>
      <c r="L225" s="456"/>
      <c r="M225" s="456"/>
      <c r="N225" s="211"/>
      <c r="O225" s="211"/>
      <c r="P225" s="211"/>
      <c r="Q225" s="211"/>
      <c r="R225" s="211"/>
      <c r="S225" s="211"/>
      <c r="T225" s="532"/>
      <c r="U225" s="525"/>
      <c r="V225" s="525"/>
      <c r="W225" s="525"/>
      <c r="X225" s="525"/>
      <c r="Y225" s="525"/>
      <c r="Z225" s="525"/>
    </row>
    <row r="226" ht="17.25" customHeight="1">
      <c r="A226" s="525"/>
      <c r="B226" s="525"/>
      <c r="C226" s="525"/>
      <c r="D226" s="525"/>
      <c r="E226" s="525"/>
      <c r="F226" s="531"/>
      <c r="G226" s="525"/>
      <c r="H226" s="525"/>
      <c r="I226" s="525"/>
      <c r="J226" s="456"/>
      <c r="K226" s="456"/>
      <c r="L226" s="456"/>
      <c r="M226" s="456"/>
      <c r="N226" s="211"/>
      <c r="O226" s="211"/>
      <c r="P226" s="211"/>
      <c r="Q226" s="211"/>
      <c r="R226" s="211"/>
      <c r="S226" s="211"/>
      <c r="T226" s="532"/>
      <c r="U226" s="525"/>
      <c r="V226" s="525"/>
      <c r="W226" s="525"/>
      <c r="X226" s="525"/>
      <c r="Y226" s="525"/>
      <c r="Z226" s="525"/>
    </row>
    <row r="227" ht="17.25" customHeight="1">
      <c r="A227" s="525"/>
      <c r="B227" s="525"/>
      <c r="C227" s="525"/>
      <c r="D227" s="525"/>
      <c r="E227" s="525"/>
      <c r="F227" s="531"/>
      <c r="G227" s="525"/>
      <c r="H227" s="525"/>
      <c r="I227" s="525"/>
      <c r="J227" s="456"/>
      <c r="K227" s="456"/>
      <c r="L227" s="456"/>
      <c r="M227" s="456"/>
      <c r="N227" s="211"/>
      <c r="O227" s="211"/>
      <c r="P227" s="211"/>
      <c r="Q227" s="211"/>
      <c r="R227" s="211"/>
      <c r="S227" s="211"/>
      <c r="T227" s="532"/>
      <c r="U227" s="525"/>
      <c r="V227" s="525"/>
      <c r="W227" s="525"/>
      <c r="X227" s="525"/>
      <c r="Y227" s="525"/>
      <c r="Z227" s="525"/>
    </row>
    <row r="228" ht="17.25" customHeight="1">
      <c r="A228" s="525"/>
      <c r="B228" s="525"/>
      <c r="C228" s="525"/>
      <c r="D228" s="525"/>
      <c r="E228" s="525"/>
      <c r="F228" s="531"/>
      <c r="G228" s="525"/>
      <c r="H228" s="525"/>
      <c r="I228" s="525"/>
      <c r="J228" s="456"/>
      <c r="K228" s="456"/>
      <c r="L228" s="456"/>
      <c r="M228" s="456"/>
      <c r="N228" s="211"/>
      <c r="O228" s="211"/>
      <c r="P228" s="211"/>
      <c r="Q228" s="211"/>
      <c r="R228" s="211"/>
      <c r="S228" s="211"/>
      <c r="T228" s="532"/>
      <c r="U228" s="525"/>
      <c r="V228" s="525"/>
      <c r="W228" s="525"/>
      <c r="X228" s="525"/>
      <c r="Y228" s="525"/>
      <c r="Z228" s="525"/>
    </row>
    <row r="229" ht="17.25" customHeight="1">
      <c r="A229" s="525"/>
      <c r="B229" s="525"/>
      <c r="C229" s="525"/>
      <c r="D229" s="525"/>
      <c r="E229" s="525"/>
      <c r="F229" s="531"/>
      <c r="G229" s="525"/>
      <c r="H229" s="525"/>
      <c r="I229" s="525"/>
      <c r="J229" s="456"/>
      <c r="K229" s="456"/>
      <c r="L229" s="456"/>
      <c r="M229" s="456"/>
      <c r="N229" s="211"/>
      <c r="O229" s="211"/>
      <c r="P229" s="211"/>
      <c r="Q229" s="211"/>
      <c r="R229" s="211"/>
      <c r="S229" s="211"/>
      <c r="T229" s="532"/>
      <c r="U229" s="525"/>
      <c r="V229" s="525"/>
      <c r="W229" s="525"/>
      <c r="X229" s="525"/>
      <c r="Y229" s="525"/>
      <c r="Z229" s="525"/>
    </row>
    <row r="230" ht="17.25" customHeight="1">
      <c r="A230" s="525"/>
      <c r="B230" s="525"/>
      <c r="C230" s="525"/>
      <c r="D230" s="525"/>
      <c r="E230" s="525"/>
      <c r="F230" s="531"/>
      <c r="G230" s="525"/>
      <c r="H230" s="525"/>
      <c r="I230" s="525"/>
      <c r="J230" s="456"/>
      <c r="K230" s="456"/>
      <c r="L230" s="456"/>
      <c r="M230" s="456"/>
      <c r="N230" s="211"/>
      <c r="O230" s="211"/>
      <c r="P230" s="211"/>
      <c r="Q230" s="211"/>
      <c r="R230" s="211"/>
      <c r="S230" s="211"/>
      <c r="T230" s="532"/>
      <c r="U230" s="525"/>
      <c r="V230" s="525"/>
      <c r="W230" s="525"/>
      <c r="X230" s="525"/>
      <c r="Y230" s="525"/>
      <c r="Z230" s="525"/>
    </row>
    <row r="231" ht="17.25" customHeight="1">
      <c r="A231" s="525"/>
      <c r="B231" s="525"/>
      <c r="C231" s="525"/>
      <c r="D231" s="525"/>
      <c r="E231" s="525"/>
      <c r="F231" s="531"/>
      <c r="G231" s="525"/>
      <c r="H231" s="525"/>
      <c r="I231" s="525"/>
      <c r="J231" s="456"/>
      <c r="K231" s="456"/>
      <c r="L231" s="456"/>
      <c r="M231" s="456"/>
      <c r="N231" s="211"/>
      <c r="O231" s="211"/>
      <c r="P231" s="211"/>
      <c r="Q231" s="211"/>
      <c r="R231" s="211"/>
      <c r="S231" s="211"/>
      <c r="T231" s="532"/>
      <c r="U231" s="525"/>
      <c r="V231" s="525"/>
      <c r="W231" s="525"/>
      <c r="X231" s="525"/>
      <c r="Y231" s="525"/>
      <c r="Z231" s="525"/>
    </row>
    <row r="232" ht="17.25" customHeight="1">
      <c r="A232" s="525"/>
      <c r="B232" s="525"/>
      <c r="C232" s="525"/>
      <c r="D232" s="525"/>
      <c r="E232" s="525"/>
      <c r="F232" s="531"/>
      <c r="G232" s="525"/>
      <c r="H232" s="525"/>
      <c r="I232" s="525"/>
      <c r="J232" s="456"/>
      <c r="K232" s="456"/>
      <c r="L232" s="456"/>
      <c r="M232" s="456"/>
      <c r="N232" s="211"/>
      <c r="O232" s="211"/>
      <c r="P232" s="211"/>
      <c r="Q232" s="211"/>
      <c r="R232" s="211"/>
      <c r="S232" s="211"/>
      <c r="T232" s="532"/>
      <c r="U232" s="525"/>
      <c r="V232" s="525"/>
      <c r="W232" s="525"/>
      <c r="X232" s="525"/>
      <c r="Y232" s="525"/>
      <c r="Z232" s="525"/>
    </row>
    <row r="233" ht="17.25" customHeight="1">
      <c r="A233" s="525"/>
      <c r="B233" s="525"/>
      <c r="C233" s="525"/>
      <c r="D233" s="525"/>
      <c r="E233" s="525"/>
      <c r="F233" s="531"/>
      <c r="G233" s="525"/>
      <c r="H233" s="525"/>
      <c r="I233" s="525"/>
      <c r="J233" s="456"/>
      <c r="K233" s="456"/>
      <c r="L233" s="456"/>
      <c r="M233" s="456"/>
      <c r="N233" s="211"/>
      <c r="O233" s="211"/>
      <c r="P233" s="211"/>
      <c r="Q233" s="211"/>
      <c r="R233" s="211"/>
      <c r="S233" s="211"/>
      <c r="T233" s="532"/>
      <c r="U233" s="525"/>
      <c r="V233" s="525"/>
      <c r="W233" s="525"/>
      <c r="X233" s="525"/>
      <c r="Y233" s="525"/>
      <c r="Z233" s="525"/>
    </row>
    <row r="234" ht="17.25" customHeight="1">
      <c r="A234" s="525"/>
      <c r="B234" s="525"/>
      <c r="C234" s="525"/>
      <c r="D234" s="525"/>
      <c r="E234" s="525"/>
      <c r="F234" s="531"/>
      <c r="G234" s="525"/>
      <c r="H234" s="525"/>
      <c r="I234" s="525"/>
      <c r="J234" s="456"/>
      <c r="K234" s="456"/>
      <c r="L234" s="456"/>
      <c r="M234" s="456"/>
      <c r="N234" s="211"/>
      <c r="O234" s="211"/>
      <c r="P234" s="211"/>
      <c r="Q234" s="211"/>
      <c r="R234" s="211"/>
      <c r="S234" s="211"/>
      <c r="T234" s="532"/>
      <c r="U234" s="525"/>
      <c r="V234" s="525"/>
      <c r="W234" s="525"/>
      <c r="X234" s="525"/>
      <c r="Y234" s="525"/>
      <c r="Z234" s="525"/>
    </row>
    <row r="235" ht="17.25" customHeight="1">
      <c r="A235" s="525"/>
      <c r="B235" s="525"/>
      <c r="C235" s="525"/>
      <c r="D235" s="525"/>
      <c r="E235" s="525"/>
      <c r="F235" s="531"/>
      <c r="G235" s="525"/>
      <c r="H235" s="525"/>
      <c r="I235" s="525"/>
      <c r="J235" s="456"/>
      <c r="K235" s="456"/>
      <c r="L235" s="456"/>
      <c r="M235" s="456"/>
      <c r="N235" s="211"/>
      <c r="O235" s="211"/>
      <c r="P235" s="211"/>
      <c r="Q235" s="211"/>
      <c r="R235" s="211"/>
      <c r="S235" s="211"/>
      <c r="T235" s="532"/>
      <c r="U235" s="525"/>
      <c r="V235" s="525"/>
      <c r="W235" s="525"/>
      <c r="X235" s="525"/>
      <c r="Y235" s="525"/>
      <c r="Z235" s="525"/>
    </row>
    <row r="236" ht="17.25" customHeight="1">
      <c r="A236" s="525"/>
      <c r="B236" s="525"/>
      <c r="C236" s="525"/>
      <c r="D236" s="525"/>
      <c r="E236" s="525"/>
      <c r="F236" s="531"/>
      <c r="G236" s="525"/>
      <c r="H236" s="525"/>
      <c r="I236" s="525"/>
      <c r="J236" s="456"/>
      <c r="K236" s="456"/>
      <c r="L236" s="456"/>
      <c r="M236" s="456"/>
      <c r="N236" s="211"/>
      <c r="O236" s="211"/>
      <c r="P236" s="211"/>
      <c r="Q236" s="211"/>
      <c r="R236" s="211"/>
      <c r="S236" s="211"/>
      <c r="T236" s="532"/>
      <c r="U236" s="525"/>
      <c r="V236" s="525"/>
      <c r="W236" s="525"/>
      <c r="X236" s="525"/>
      <c r="Y236" s="525"/>
      <c r="Z236" s="525"/>
    </row>
    <row r="237" ht="17.25" customHeight="1">
      <c r="A237" s="525"/>
      <c r="B237" s="525"/>
      <c r="C237" s="525"/>
      <c r="D237" s="525"/>
      <c r="E237" s="525"/>
      <c r="F237" s="531"/>
      <c r="G237" s="525"/>
      <c r="H237" s="525"/>
      <c r="I237" s="525"/>
      <c r="J237" s="456"/>
      <c r="K237" s="456"/>
      <c r="L237" s="456"/>
      <c r="M237" s="456"/>
      <c r="N237" s="211"/>
      <c r="O237" s="211"/>
      <c r="P237" s="211"/>
      <c r="Q237" s="211"/>
      <c r="R237" s="211"/>
      <c r="S237" s="211"/>
      <c r="T237" s="532"/>
      <c r="U237" s="525"/>
      <c r="V237" s="525"/>
      <c r="W237" s="525"/>
      <c r="X237" s="525"/>
      <c r="Y237" s="525"/>
      <c r="Z237" s="525"/>
    </row>
    <row r="238" ht="17.25" customHeight="1">
      <c r="A238" s="525"/>
      <c r="B238" s="525"/>
      <c r="C238" s="525"/>
      <c r="D238" s="525"/>
      <c r="E238" s="525"/>
      <c r="F238" s="531"/>
      <c r="G238" s="525"/>
      <c r="H238" s="525"/>
      <c r="I238" s="525"/>
      <c r="J238" s="456"/>
      <c r="K238" s="456"/>
      <c r="L238" s="456"/>
      <c r="M238" s="456"/>
      <c r="N238" s="211"/>
      <c r="O238" s="211"/>
      <c r="P238" s="211"/>
      <c r="Q238" s="211"/>
      <c r="R238" s="211"/>
      <c r="S238" s="211"/>
      <c r="T238" s="532"/>
      <c r="U238" s="525"/>
      <c r="V238" s="525"/>
      <c r="W238" s="525"/>
      <c r="X238" s="525"/>
      <c r="Y238" s="525"/>
      <c r="Z238" s="525"/>
    </row>
    <row r="239" ht="17.25" customHeight="1">
      <c r="A239" s="525"/>
      <c r="B239" s="525"/>
      <c r="C239" s="525"/>
      <c r="D239" s="525"/>
      <c r="E239" s="525"/>
      <c r="F239" s="531"/>
      <c r="G239" s="525"/>
      <c r="H239" s="525"/>
      <c r="I239" s="525"/>
      <c r="J239" s="456"/>
      <c r="K239" s="456"/>
      <c r="L239" s="456"/>
      <c r="M239" s="456"/>
      <c r="N239" s="211"/>
      <c r="O239" s="211"/>
      <c r="P239" s="211"/>
      <c r="Q239" s="211"/>
      <c r="R239" s="211"/>
      <c r="S239" s="211"/>
      <c r="T239" s="532"/>
      <c r="U239" s="525"/>
      <c r="V239" s="525"/>
      <c r="W239" s="525"/>
      <c r="X239" s="525"/>
      <c r="Y239" s="525"/>
      <c r="Z239" s="525"/>
    </row>
    <row r="240" ht="17.25" customHeight="1">
      <c r="A240" s="525"/>
      <c r="B240" s="525"/>
      <c r="C240" s="525"/>
      <c r="D240" s="525"/>
      <c r="E240" s="525"/>
      <c r="F240" s="531"/>
      <c r="G240" s="525"/>
      <c r="H240" s="525"/>
      <c r="I240" s="525"/>
      <c r="J240" s="456"/>
      <c r="K240" s="456"/>
      <c r="L240" s="456"/>
      <c r="M240" s="456"/>
      <c r="N240" s="211"/>
      <c r="O240" s="211"/>
      <c r="P240" s="211"/>
      <c r="Q240" s="211"/>
      <c r="R240" s="211"/>
      <c r="S240" s="211"/>
      <c r="T240" s="532"/>
      <c r="U240" s="525"/>
      <c r="V240" s="525"/>
      <c r="W240" s="525"/>
      <c r="X240" s="525"/>
      <c r="Y240" s="525"/>
      <c r="Z240" s="525"/>
    </row>
    <row r="241" ht="17.25" customHeight="1">
      <c r="A241" s="525"/>
      <c r="B241" s="525"/>
      <c r="C241" s="525"/>
      <c r="D241" s="525"/>
      <c r="E241" s="525"/>
      <c r="F241" s="531"/>
      <c r="G241" s="525"/>
      <c r="H241" s="525"/>
      <c r="I241" s="525"/>
      <c r="J241" s="456"/>
      <c r="K241" s="456"/>
      <c r="L241" s="456"/>
      <c r="M241" s="456"/>
      <c r="N241" s="211"/>
      <c r="O241" s="211"/>
      <c r="P241" s="211"/>
      <c r="Q241" s="211"/>
      <c r="R241" s="211"/>
      <c r="S241" s="211"/>
      <c r="T241" s="532"/>
      <c r="U241" s="525"/>
      <c r="V241" s="525"/>
      <c r="W241" s="525"/>
      <c r="X241" s="525"/>
      <c r="Y241" s="525"/>
      <c r="Z241" s="525"/>
    </row>
    <row r="242" ht="17.25" customHeight="1">
      <c r="A242" s="525"/>
      <c r="B242" s="525"/>
      <c r="C242" s="525"/>
      <c r="D242" s="525"/>
      <c r="E242" s="525"/>
      <c r="F242" s="531"/>
      <c r="G242" s="525"/>
      <c r="H242" s="525"/>
      <c r="I242" s="525"/>
      <c r="J242" s="456"/>
      <c r="K242" s="456"/>
      <c r="L242" s="456"/>
      <c r="M242" s="456"/>
      <c r="N242" s="211"/>
      <c r="O242" s="211"/>
      <c r="P242" s="211"/>
      <c r="Q242" s="211"/>
      <c r="R242" s="211"/>
      <c r="S242" s="211"/>
      <c r="T242" s="532"/>
      <c r="U242" s="525"/>
      <c r="V242" s="525"/>
      <c r="W242" s="525"/>
      <c r="X242" s="525"/>
      <c r="Y242" s="525"/>
      <c r="Z242" s="525"/>
    </row>
    <row r="243" ht="17.25" customHeight="1">
      <c r="A243" s="525"/>
      <c r="B243" s="525"/>
      <c r="C243" s="525"/>
      <c r="D243" s="525"/>
      <c r="E243" s="525"/>
      <c r="F243" s="531"/>
      <c r="G243" s="525"/>
      <c r="H243" s="525"/>
      <c r="I243" s="525"/>
      <c r="J243" s="456"/>
      <c r="K243" s="456"/>
      <c r="L243" s="456"/>
      <c r="M243" s="456"/>
      <c r="N243" s="211"/>
      <c r="O243" s="211"/>
      <c r="P243" s="211"/>
      <c r="Q243" s="211"/>
      <c r="R243" s="211"/>
      <c r="S243" s="211"/>
      <c r="T243" s="532"/>
      <c r="U243" s="525"/>
      <c r="V243" s="525"/>
      <c r="W243" s="525"/>
      <c r="X243" s="525"/>
      <c r="Y243" s="525"/>
      <c r="Z243" s="525"/>
    </row>
    <row r="244" ht="17.25" customHeight="1">
      <c r="A244" s="525"/>
      <c r="B244" s="525"/>
      <c r="C244" s="525"/>
      <c r="D244" s="525"/>
      <c r="E244" s="525"/>
      <c r="F244" s="531"/>
      <c r="G244" s="525"/>
      <c r="H244" s="525"/>
      <c r="I244" s="525"/>
      <c r="J244" s="456"/>
      <c r="K244" s="456"/>
      <c r="L244" s="456"/>
      <c r="M244" s="456"/>
      <c r="N244" s="211"/>
      <c r="O244" s="211"/>
      <c r="P244" s="211"/>
      <c r="Q244" s="211"/>
      <c r="R244" s="211"/>
      <c r="S244" s="211"/>
      <c r="T244" s="532"/>
      <c r="U244" s="525"/>
      <c r="V244" s="525"/>
      <c r="W244" s="525"/>
      <c r="X244" s="525"/>
      <c r="Y244" s="525"/>
      <c r="Z244" s="525"/>
    </row>
    <row r="245" ht="17.25" customHeight="1">
      <c r="A245" s="525"/>
      <c r="B245" s="525"/>
      <c r="C245" s="525"/>
      <c r="D245" s="525"/>
      <c r="E245" s="525"/>
      <c r="F245" s="531"/>
      <c r="G245" s="525"/>
      <c r="H245" s="525"/>
      <c r="I245" s="525"/>
      <c r="J245" s="456"/>
      <c r="K245" s="456"/>
      <c r="L245" s="456"/>
      <c r="M245" s="456"/>
      <c r="N245" s="211"/>
      <c r="O245" s="211"/>
      <c r="P245" s="211"/>
      <c r="Q245" s="211"/>
      <c r="R245" s="211"/>
      <c r="S245" s="211"/>
      <c r="T245" s="532"/>
      <c r="U245" s="525"/>
      <c r="V245" s="525"/>
      <c r="W245" s="525"/>
      <c r="X245" s="525"/>
      <c r="Y245" s="525"/>
      <c r="Z245" s="525"/>
    </row>
    <row r="246" ht="17.25" customHeight="1">
      <c r="A246" s="525"/>
      <c r="B246" s="525"/>
      <c r="C246" s="525"/>
      <c r="D246" s="525"/>
      <c r="E246" s="525"/>
      <c r="F246" s="531"/>
      <c r="G246" s="525"/>
      <c r="H246" s="525"/>
      <c r="I246" s="525"/>
      <c r="J246" s="456"/>
      <c r="K246" s="456"/>
      <c r="L246" s="456"/>
      <c r="M246" s="456"/>
      <c r="N246" s="211"/>
      <c r="O246" s="211"/>
      <c r="P246" s="211"/>
      <c r="Q246" s="211"/>
      <c r="R246" s="211"/>
      <c r="S246" s="211"/>
      <c r="T246" s="532"/>
      <c r="U246" s="525"/>
      <c r="V246" s="525"/>
      <c r="W246" s="525"/>
      <c r="X246" s="525"/>
      <c r="Y246" s="525"/>
      <c r="Z246" s="525"/>
    </row>
    <row r="247" ht="17.25" customHeight="1">
      <c r="A247" s="525"/>
      <c r="B247" s="525"/>
      <c r="C247" s="525"/>
      <c r="D247" s="525"/>
      <c r="E247" s="525"/>
      <c r="F247" s="531"/>
      <c r="G247" s="525"/>
      <c r="H247" s="525"/>
      <c r="I247" s="525"/>
      <c r="J247" s="456"/>
      <c r="K247" s="456"/>
      <c r="L247" s="456"/>
      <c r="M247" s="456"/>
      <c r="N247" s="211"/>
      <c r="O247" s="211"/>
      <c r="P247" s="211"/>
      <c r="Q247" s="211"/>
      <c r="R247" s="211"/>
      <c r="S247" s="211"/>
      <c r="T247" s="532"/>
      <c r="U247" s="525"/>
      <c r="V247" s="525"/>
      <c r="W247" s="525"/>
      <c r="X247" s="525"/>
      <c r="Y247" s="525"/>
      <c r="Z247" s="525"/>
    </row>
    <row r="248" ht="17.25" customHeight="1">
      <c r="A248" s="525"/>
      <c r="B248" s="525"/>
      <c r="C248" s="525"/>
      <c r="D248" s="525"/>
      <c r="E248" s="525"/>
      <c r="F248" s="531"/>
      <c r="G248" s="525"/>
      <c r="H248" s="525"/>
      <c r="I248" s="525"/>
      <c r="J248" s="456"/>
      <c r="K248" s="456"/>
      <c r="L248" s="456"/>
      <c r="M248" s="456"/>
      <c r="N248" s="211"/>
      <c r="O248" s="211"/>
      <c r="P248" s="211"/>
      <c r="Q248" s="211"/>
      <c r="R248" s="211"/>
      <c r="S248" s="211"/>
      <c r="T248" s="532"/>
      <c r="U248" s="525"/>
      <c r="V248" s="525"/>
      <c r="W248" s="525"/>
      <c r="X248" s="525"/>
      <c r="Y248" s="525"/>
      <c r="Z248" s="525"/>
    </row>
    <row r="249" ht="17.25" customHeight="1">
      <c r="A249" s="525"/>
      <c r="B249" s="525"/>
      <c r="C249" s="525"/>
      <c r="D249" s="525"/>
      <c r="E249" s="525"/>
      <c r="F249" s="531"/>
      <c r="G249" s="525"/>
      <c r="H249" s="525"/>
      <c r="I249" s="525"/>
      <c r="J249" s="456"/>
      <c r="K249" s="456"/>
      <c r="L249" s="456"/>
      <c r="M249" s="456"/>
      <c r="N249" s="211"/>
      <c r="O249" s="211"/>
      <c r="P249" s="211"/>
      <c r="Q249" s="211"/>
      <c r="R249" s="211"/>
      <c r="S249" s="211"/>
      <c r="T249" s="532"/>
      <c r="U249" s="525"/>
      <c r="V249" s="525"/>
      <c r="W249" s="525"/>
      <c r="X249" s="525"/>
      <c r="Y249" s="525"/>
      <c r="Z249" s="525"/>
    </row>
    <row r="250" ht="17.25" customHeight="1">
      <c r="A250" s="525"/>
      <c r="B250" s="525"/>
      <c r="C250" s="525"/>
      <c r="D250" s="525"/>
      <c r="E250" s="525"/>
      <c r="F250" s="531"/>
      <c r="G250" s="525"/>
      <c r="H250" s="525"/>
      <c r="I250" s="525"/>
      <c r="J250" s="456"/>
      <c r="K250" s="456"/>
      <c r="L250" s="456"/>
      <c r="M250" s="456"/>
      <c r="N250" s="211"/>
      <c r="O250" s="211"/>
      <c r="P250" s="211"/>
      <c r="Q250" s="211"/>
      <c r="R250" s="211"/>
      <c r="S250" s="211"/>
      <c r="T250" s="532"/>
      <c r="U250" s="525"/>
      <c r="V250" s="525"/>
      <c r="W250" s="525"/>
      <c r="X250" s="525"/>
      <c r="Y250" s="525"/>
      <c r="Z250" s="525"/>
    </row>
    <row r="251" ht="17.25" customHeight="1">
      <c r="A251" s="525"/>
      <c r="B251" s="525"/>
      <c r="C251" s="525"/>
      <c r="D251" s="525"/>
      <c r="E251" s="525"/>
      <c r="F251" s="531"/>
      <c r="G251" s="525"/>
      <c r="H251" s="525"/>
      <c r="I251" s="525"/>
      <c r="J251" s="456"/>
      <c r="K251" s="456"/>
      <c r="L251" s="456"/>
      <c r="M251" s="456"/>
      <c r="N251" s="211"/>
      <c r="O251" s="211"/>
      <c r="P251" s="211"/>
      <c r="Q251" s="211"/>
      <c r="R251" s="211"/>
      <c r="S251" s="211"/>
      <c r="T251" s="532"/>
      <c r="U251" s="525"/>
      <c r="V251" s="525"/>
      <c r="W251" s="525"/>
      <c r="X251" s="525"/>
      <c r="Y251" s="525"/>
      <c r="Z251" s="525"/>
    </row>
    <row r="252" ht="17.25" customHeight="1">
      <c r="A252" s="525"/>
      <c r="B252" s="525"/>
      <c r="C252" s="525"/>
      <c r="D252" s="525"/>
      <c r="E252" s="525"/>
      <c r="F252" s="531"/>
      <c r="G252" s="525"/>
      <c r="H252" s="525"/>
      <c r="I252" s="525"/>
      <c r="J252" s="456"/>
      <c r="K252" s="456"/>
      <c r="L252" s="456"/>
      <c r="M252" s="456"/>
      <c r="N252" s="211"/>
      <c r="O252" s="211"/>
      <c r="P252" s="211"/>
      <c r="Q252" s="211"/>
      <c r="R252" s="211"/>
      <c r="S252" s="211"/>
      <c r="T252" s="532"/>
      <c r="U252" s="525"/>
      <c r="V252" s="525"/>
      <c r="W252" s="525"/>
      <c r="X252" s="525"/>
      <c r="Y252" s="525"/>
      <c r="Z252" s="525"/>
    </row>
    <row r="253" ht="17.25" customHeight="1">
      <c r="A253" s="525"/>
      <c r="B253" s="525"/>
      <c r="C253" s="525"/>
      <c r="D253" s="525"/>
      <c r="E253" s="525"/>
      <c r="F253" s="531"/>
      <c r="G253" s="525"/>
      <c r="H253" s="525"/>
      <c r="I253" s="525"/>
      <c r="J253" s="456"/>
      <c r="K253" s="456"/>
      <c r="L253" s="456"/>
      <c r="M253" s="456"/>
      <c r="N253" s="211"/>
      <c r="O253" s="211"/>
      <c r="P253" s="211"/>
      <c r="Q253" s="211"/>
      <c r="R253" s="211"/>
      <c r="S253" s="211"/>
      <c r="T253" s="532"/>
      <c r="U253" s="525"/>
      <c r="V253" s="525"/>
      <c r="W253" s="525"/>
      <c r="X253" s="525"/>
      <c r="Y253" s="525"/>
      <c r="Z253" s="525"/>
    </row>
    <row r="254" ht="17.25" customHeight="1">
      <c r="A254" s="525"/>
      <c r="B254" s="525"/>
      <c r="C254" s="525"/>
      <c r="D254" s="525"/>
      <c r="E254" s="525"/>
      <c r="F254" s="531"/>
      <c r="G254" s="525"/>
      <c r="H254" s="525"/>
      <c r="I254" s="525"/>
      <c r="J254" s="456"/>
      <c r="K254" s="456"/>
      <c r="L254" s="456"/>
      <c r="M254" s="456"/>
      <c r="N254" s="211"/>
      <c r="O254" s="211"/>
      <c r="P254" s="211"/>
      <c r="Q254" s="211"/>
      <c r="R254" s="211"/>
      <c r="S254" s="211"/>
      <c r="T254" s="532"/>
      <c r="U254" s="525"/>
      <c r="V254" s="525"/>
      <c r="W254" s="525"/>
      <c r="X254" s="525"/>
      <c r="Y254" s="525"/>
      <c r="Z254" s="525"/>
    </row>
    <row r="255" ht="17.25" customHeight="1">
      <c r="A255" s="525"/>
      <c r="B255" s="525"/>
      <c r="C255" s="525"/>
      <c r="D255" s="525"/>
      <c r="E255" s="525"/>
      <c r="F255" s="531"/>
      <c r="G255" s="525"/>
      <c r="H255" s="525"/>
      <c r="I255" s="525"/>
      <c r="J255" s="456"/>
      <c r="K255" s="456"/>
      <c r="L255" s="456"/>
      <c r="M255" s="456"/>
      <c r="N255" s="211"/>
      <c r="O255" s="211"/>
      <c r="P255" s="211"/>
      <c r="Q255" s="211"/>
      <c r="R255" s="211"/>
      <c r="S255" s="211"/>
      <c r="T255" s="532"/>
      <c r="U255" s="525"/>
      <c r="V255" s="525"/>
      <c r="W255" s="525"/>
      <c r="X255" s="525"/>
      <c r="Y255" s="525"/>
      <c r="Z255" s="525"/>
    </row>
    <row r="256" ht="17.25" customHeight="1">
      <c r="A256" s="525"/>
      <c r="B256" s="525"/>
      <c r="C256" s="525"/>
      <c r="D256" s="525"/>
      <c r="E256" s="525"/>
      <c r="F256" s="531"/>
      <c r="G256" s="525"/>
      <c r="H256" s="525"/>
      <c r="I256" s="525"/>
      <c r="J256" s="456"/>
      <c r="K256" s="456"/>
      <c r="L256" s="456"/>
      <c r="M256" s="456"/>
      <c r="N256" s="211"/>
      <c r="O256" s="211"/>
      <c r="P256" s="211"/>
      <c r="Q256" s="211"/>
      <c r="R256" s="211"/>
      <c r="S256" s="211"/>
      <c r="T256" s="532"/>
      <c r="U256" s="525"/>
      <c r="V256" s="525"/>
      <c r="W256" s="525"/>
      <c r="X256" s="525"/>
      <c r="Y256" s="525"/>
      <c r="Z256" s="525"/>
    </row>
    <row r="257" ht="17.25" customHeight="1">
      <c r="A257" s="525"/>
      <c r="B257" s="525"/>
      <c r="C257" s="525"/>
      <c r="D257" s="525"/>
      <c r="E257" s="525"/>
      <c r="F257" s="531"/>
      <c r="G257" s="525"/>
      <c r="H257" s="525"/>
      <c r="I257" s="525"/>
      <c r="J257" s="456"/>
      <c r="K257" s="456"/>
      <c r="L257" s="456"/>
      <c r="M257" s="456"/>
      <c r="N257" s="211"/>
      <c r="O257" s="211"/>
      <c r="P257" s="211"/>
      <c r="Q257" s="211"/>
      <c r="R257" s="211"/>
      <c r="S257" s="211"/>
      <c r="T257" s="532"/>
      <c r="U257" s="525"/>
      <c r="V257" s="525"/>
      <c r="W257" s="525"/>
      <c r="X257" s="525"/>
      <c r="Y257" s="525"/>
      <c r="Z257" s="525"/>
    </row>
    <row r="258" ht="17.25" customHeight="1">
      <c r="A258" s="525"/>
      <c r="B258" s="525"/>
      <c r="C258" s="525"/>
      <c r="D258" s="525"/>
      <c r="E258" s="525"/>
      <c r="F258" s="531"/>
      <c r="G258" s="525"/>
      <c r="H258" s="525"/>
      <c r="I258" s="525"/>
      <c r="J258" s="456"/>
      <c r="K258" s="456"/>
      <c r="L258" s="456"/>
      <c r="M258" s="456"/>
      <c r="N258" s="211"/>
      <c r="O258" s="211"/>
      <c r="P258" s="211"/>
      <c r="Q258" s="211"/>
      <c r="R258" s="211"/>
      <c r="S258" s="211"/>
      <c r="T258" s="532"/>
      <c r="U258" s="525"/>
      <c r="V258" s="525"/>
      <c r="W258" s="525"/>
      <c r="X258" s="525"/>
      <c r="Y258" s="525"/>
      <c r="Z258" s="525"/>
    </row>
    <row r="259" ht="17.25" customHeight="1">
      <c r="A259" s="525"/>
      <c r="B259" s="525"/>
      <c r="C259" s="525"/>
      <c r="D259" s="525"/>
      <c r="E259" s="525"/>
      <c r="F259" s="531"/>
      <c r="G259" s="525"/>
      <c r="H259" s="525"/>
      <c r="I259" s="525"/>
      <c r="J259" s="456"/>
      <c r="K259" s="456"/>
      <c r="L259" s="456"/>
      <c r="M259" s="456"/>
      <c r="N259" s="211"/>
      <c r="O259" s="211"/>
      <c r="P259" s="211"/>
      <c r="Q259" s="211"/>
      <c r="R259" s="211"/>
      <c r="S259" s="211"/>
      <c r="T259" s="532"/>
      <c r="U259" s="525"/>
      <c r="V259" s="525"/>
      <c r="W259" s="525"/>
      <c r="X259" s="525"/>
      <c r="Y259" s="525"/>
      <c r="Z259" s="525"/>
    </row>
    <row r="260" ht="17.25" customHeight="1">
      <c r="A260" s="525"/>
      <c r="B260" s="525"/>
      <c r="C260" s="525"/>
      <c r="D260" s="525"/>
      <c r="E260" s="525"/>
      <c r="F260" s="531"/>
      <c r="G260" s="525"/>
      <c r="H260" s="525"/>
      <c r="I260" s="525"/>
      <c r="J260" s="456"/>
      <c r="K260" s="456"/>
      <c r="L260" s="456"/>
      <c r="M260" s="456"/>
      <c r="N260" s="211"/>
      <c r="O260" s="211"/>
      <c r="P260" s="211"/>
      <c r="Q260" s="211"/>
      <c r="R260" s="211"/>
      <c r="S260" s="211"/>
      <c r="T260" s="532"/>
      <c r="U260" s="525"/>
      <c r="V260" s="525"/>
      <c r="W260" s="525"/>
      <c r="X260" s="525"/>
      <c r="Y260" s="525"/>
      <c r="Z260" s="525"/>
    </row>
    <row r="261" ht="17.25" customHeight="1">
      <c r="A261" s="525"/>
      <c r="B261" s="525"/>
      <c r="C261" s="525"/>
      <c r="D261" s="525"/>
      <c r="E261" s="525"/>
      <c r="F261" s="531"/>
      <c r="G261" s="525"/>
      <c r="H261" s="525"/>
      <c r="I261" s="525"/>
      <c r="J261" s="456"/>
      <c r="K261" s="456"/>
      <c r="L261" s="456"/>
      <c r="M261" s="456"/>
      <c r="N261" s="211"/>
      <c r="O261" s="211"/>
      <c r="P261" s="211"/>
      <c r="Q261" s="211"/>
      <c r="R261" s="211"/>
      <c r="S261" s="211"/>
      <c r="T261" s="532"/>
      <c r="U261" s="525"/>
      <c r="V261" s="525"/>
      <c r="W261" s="525"/>
      <c r="X261" s="525"/>
      <c r="Y261" s="525"/>
      <c r="Z261" s="525"/>
    </row>
    <row r="262" ht="17.25" customHeight="1">
      <c r="A262" s="525"/>
      <c r="B262" s="525"/>
      <c r="C262" s="525"/>
      <c r="D262" s="525"/>
      <c r="E262" s="525"/>
      <c r="F262" s="531"/>
      <c r="G262" s="525"/>
      <c r="H262" s="525"/>
      <c r="I262" s="525"/>
      <c r="J262" s="456"/>
      <c r="K262" s="456"/>
      <c r="L262" s="456"/>
      <c r="M262" s="456"/>
      <c r="N262" s="211"/>
      <c r="O262" s="211"/>
      <c r="P262" s="211"/>
      <c r="Q262" s="211"/>
      <c r="R262" s="211"/>
      <c r="S262" s="211"/>
      <c r="T262" s="532"/>
      <c r="U262" s="525"/>
      <c r="V262" s="525"/>
      <c r="W262" s="525"/>
      <c r="X262" s="525"/>
      <c r="Y262" s="525"/>
      <c r="Z262" s="525"/>
    </row>
    <row r="263" ht="17.25" customHeight="1">
      <c r="A263" s="525"/>
      <c r="B263" s="525"/>
      <c r="C263" s="525"/>
      <c r="D263" s="525"/>
      <c r="E263" s="525"/>
      <c r="F263" s="531"/>
      <c r="G263" s="525"/>
      <c r="H263" s="525"/>
      <c r="I263" s="525"/>
      <c r="J263" s="456"/>
      <c r="K263" s="456"/>
      <c r="L263" s="456"/>
      <c r="M263" s="456"/>
      <c r="N263" s="211"/>
      <c r="O263" s="211"/>
      <c r="P263" s="211"/>
      <c r="Q263" s="211"/>
      <c r="R263" s="211"/>
      <c r="S263" s="211"/>
      <c r="T263" s="532"/>
      <c r="U263" s="525"/>
      <c r="V263" s="525"/>
      <c r="W263" s="525"/>
      <c r="X263" s="525"/>
      <c r="Y263" s="525"/>
      <c r="Z263" s="525"/>
    </row>
    <row r="264" ht="17.25" customHeight="1">
      <c r="A264" s="525"/>
      <c r="B264" s="525"/>
      <c r="C264" s="525"/>
      <c r="D264" s="525"/>
      <c r="E264" s="525"/>
      <c r="F264" s="531"/>
      <c r="G264" s="525"/>
      <c r="H264" s="525"/>
      <c r="I264" s="525"/>
      <c r="J264" s="456"/>
      <c r="K264" s="456"/>
      <c r="L264" s="456"/>
      <c r="M264" s="456"/>
      <c r="N264" s="211"/>
      <c r="O264" s="211"/>
      <c r="P264" s="211"/>
      <c r="Q264" s="211"/>
      <c r="R264" s="211"/>
      <c r="S264" s="211"/>
      <c r="T264" s="532"/>
      <c r="U264" s="525"/>
      <c r="V264" s="525"/>
      <c r="W264" s="525"/>
      <c r="X264" s="525"/>
      <c r="Y264" s="525"/>
      <c r="Z264" s="525"/>
    </row>
    <row r="265" ht="17.25" customHeight="1">
      <c r="A265" s="525"/>
      <c r="B265" s="525"/>
      <c r="C265" s="525"/>
      <c r="D265" s="525"/>
      <c r="E265" s="525"/>
      <c r="F265" s="531"/>
      <c r="G265" s="525"/>
      <c r="H265" s="525"/>
      <c r="I265" s="525"/>
      <c r="J265" s="456"/>
      <c r="K265" s="456"/>
      <c r="L265" s="456"/>
      <c r="M265" s="456"/>
      <c r="N265" s="211"/>
      <c r="O265" s="211"/>
      <c r="P265" s="211"/>
      <c r="Q265" s="211"/>
      <c r="R265" s="211"/>
      <c r="S265" s="211"/>
      <c r="T265" s="532"/>
      <c r="U265" s="525"/>
      <c r="V265" s="525"/>
      <c r="W265" s="525"/>
      <c r="X265" s="525"/>
      <c r="Y265" s="525"/>
      <c r="Z265" s="525"/>
    </row>
    <row r="266" ht="17.25" customHeight="1">
      <c r="A266" s="525"/>
      <c r="B266" s="525"/>
      <c r="C266" s="525"/>
      <c r="D266" s="525"/>
      <c r="E266" s="525"/>
      <c r="F266" s="531"/>
      <c r="G266" s="525"/>
      <c r="H266" s="525"/>
      <c r="I266" s="525"/>
      <c r="J266" s="456"/>
      <c r="K266" s="456"/>
      <c r="L266" s="456"/>
      <c r="M266" s="456"/>
      <c r="N266" s="211"/>
      <c r="O266" s="211"/>
      <c r="P266" s="211"/>
      <c r="Q266" s="211"/>
      <c r="R266" s="211"/>
      <c r="S266" s="211"/>
      <c r="T266" s="532"/>
      <c r="U266" s="525"/>
      <c r="V266" s="525"/>
      <c r="W266" s="525"/>
      <c r="X266" s="525"/>
      <c r="Y266" s="525"/>
      <c r="Z266" s="525"/>
    </row>
    <row r="267" ht="17.25" customHeight="1">
      <c r="A267" s="525"/>
      <c r="B267" s="525"/>
      <c r="C267" s="525"/>
      <c r="D267" s="525"/>
      <c r="E267" s="525"/>
      <c r="F267" s="531"/>
      <c r="G267" s="525"/>
      <c r="H267" s="525"/>
      <c r="I267" s="525"/>
      <c r="J267" s="456"/>
      <c r="K267" s="456"/>
      <c r="L267" s="456"/>
      <c r="M267" s="456"/>
      <c r="N267" s="211"/>
      <c r="O267" s="211"/>
      <c r="P267" s="211"/>
      <c r="Q267" s="211"/>
      <c r="R267" s="211"/>
      <c r="S267" s="211"/>
      <c r="T267" s="532"/>
      <c r="U267" s="525"/>
      <c r="V267" s="525"/>
      <c r="W267" s="525"/>
      <c r="X267" s="525"/>
      <c r="Y267" s="525"/>
      <c r="Z267" s="525"/>
    </row>
    <row r="268" ht="17.25" customHeight="1">
      <c r="A268" s="525"/>
      <c r="B268" s="525"/>
      <c r="C268" s="525"/>
      <c r="D268" s="525"/>
      <c r="E268" s="525"/>
      <c r="F268" s="531"/>
      <c r="G268" s="525"/>
      <c r="H268" s="525"/>
      <c r="I268" s="525"/>
      <c r="J268" s="456"/>
      <c r="K268" s="456"/>
      <c r="L268" s="456"/>
      <c r="M268" s="456"/>
      <c r="N268" s="211"/>
      <c r="O268" s="211"/>
      <c r="P268" s="211"/>
      <c r="Q268" s="211"/>
      <c r="R268" s="211"/>
      <c r="S268" s="211"/>
      <c r="T268" s="532"/>
      <c r="U268" s="525"/>
      <c r="V268" s="525"/>
      <c r="W268" s="525"/>
      <c r="X268" s="525"/>
      <c r="Y268" s="525"/>
      <c r="Z268" s="525"/>
    </row>
    <row r="269" ht="17.25" customHeight="1">
      <c r="A269" s="525"/>
      <c r="B269" s="525"/>
      <c r="C269" s="525"/>
      <c r="D269" s="525"/>
      <c r="E269" s="525"/>
      <c r="F269" s="531"/>
      <c r="G269" s="525"/>
      <c r="H269" s="525"/>
      <c r="I269" s="525"/>
      <c r="J269" s="456"/>
      <c r="K269" s="456"/>
      <c r="L269" s="456"/>
      <c r="M269" s="456"/>
      <c r="N269" s="211"/>
      <c r="O269" s="211"/>
      <c r="P269" s="211"/>
      <c r="Q269" s="211"/>
      <c r="R269" s="211"/>
      <c r="S269" s="211"/>
      <c r="T269" s="532"/>
      <c r="U269" s="525"/>
      <c r="V269" s="525"/>
      <c r="W269" s="525"/>
      <c r="X269" s="525"/>
      <c r="Y269" s="525"/>
      <c r="Z269" s="525"/>
    </row>
    <row r="270" ht="17.25" customHeight="1">
      <c r="A270" s="525"/>
      <c r="B270" s="525"/>
      <c r="C270" s="525"/>
      <c r="D270" s="525"/>
      <c r="E270" s="525"/>
      <c r="F270" s="531"/>
      <c r="G270" s="525"/>
      <c r="H270" s="525"/>
      <c r="I270" s="525"/>
      <c r="J270" s="456"/>
      <c r="K270" s="456"/>
      <c r="L270" s="456"/>
      <c r="M270" s="456"/>
      <c r="N270" s="211"/>
      <c r="O270" s="211"/>
      <c r="P270" s="211"/>
      <c r="Q270" s="211"/>
      <c r="R270" s="211"/>
      <c r="S270" s="211"/>
      <c r="T270" s="532"/>
      <c r="U270" s="525"/>
      <c r="V270" s="525"/>
      <c r="W270" s="525"/>
      <c r="X270" s="525"/>
      <c r="Y270" s="525"/>
      <c r="Z270" s="525"/>
    </row>
    <row r="271" ht="17.25" customHeight="1">
      <c r="A271" s="525"/>
      <c r="B271" s="525"/>
      <c r="C271" s="525"/>
      <c r="D271" s="525"/>
      <c r="E271" s="525"/>
      <c r="F271" s="531"/>
      <c r="G271" s="525"/>
      <c r="H271" s="525"/>
      <c r="I271" s="525"/>
      <c r="J271" s="456"/>
      <c r="K271" s="456"/>
      <c r="L271" s="456"/>
      <c r="M271" s="456"/>
      <c r="N271" s="211"/>
      <c r="O271" s="211"/>
      <c r="P271" s="211"/>
      <c r="Q271" s="211"/>
      <c r="R271" s="211"/>
      <c r="S271" s="211"/>
      <c r="T271" s="532"/>
      <c r="U271" s="525"/>
      <c r="V271" s="525"/>
      <c r="W271" s="525"/>
      <c r="X271" s="525"/>
      <c r="Y271" s="525"/>
      <c r="Z271" s="525"/>
    </row>
    <row r="272" ht="17.25" customHeight="1">
      <c r="A272" s="525"/>
      <c r="B272" s="525"/>
      <c r="C272" s="525"/>
      <c r="D272" s="525"/>
      <c r="E272" s="525"/>
      <c r="F272" s="531"/>
      <c r="G272" s="525"/>
      <c r="H272" s="525"/>
      <c r="I272" s="525"/>
      <c r="J272" s="456"/>
      <c r="K272" s="456"/>
      <c r="L272" s="456"/>
      <c r="M272" s="456"/>
      <c r="N272" s="211"/>
      <c r="O272" s="211"/>
      <c r="P272" s="211"/>
      <c r="Q272" s="211"/>
      <c r="R272" s="211"/>
      <c r="S272" s="211"/>
      <c r="T272" s="532"/>
      <c r="U272" s="525"/>
      <c r="V272" s="525"/>
      <c r="W272" s="525"/>
      <c r="X272" s="525"/>
      <c r="Y272" s="525"/>
      <c r="Z272" s="525"/>
    </row>
    <row r="273" ht="17.25" customHeight="1">
      <c r="A273" s="525"/>
      <c r="B273" s="525"/>
      <c r="C273" s="525"/>
      <c r="D273" s="525"/>
      <c r="E273" s="525"/>
      <c r="F273" s="531"/>
      <c r="G273" s="525"/>
      <c r="H273" s="525"/>
      <c r="I273" s="525"/>
      <c r="J273" s="456"/>
      <c r="K273" s="456"/>
      <c r="L273" s="456"/>
      <c r="M273" s="456"/>
      <c r="N273" s="211"/>
      <c r="O273" s="211"/>
      <c r="P273" s="211"/>
      <c r="Q273" s="211"/>
      <c r="R273" s="211"/>
      <c r="S273" s="211"/>
      <c r="T273" s="532"/>
      <c r="U273" s="525"/>
      <c r="V273" s="525"/>
      <c r="W273" s="525"/>
      <c r="X273" s="525"/>
      <c r="Y273" s="525"/>
      <c r="Z273" s="525"/>
    </row>
    <row r="274" ht="17.25" customHeight="1">
      <c r="A274" s="525"/>
      <c r="B274" s="525"/>
      <c r="C274" s="525"/>
      <c r="D274" s="525"/>
      <c r="E274" s="525"/>
      <c r="F274" s="531"/>
      <c r="G274" s="525"/>
      <c r="H274" s="525"/>
      <c r="I274" s="525"/>
      <c r="J274" s="456"/>
      <c r="K274" s="456"/>
      <c r="L274" s="456"/>
      <c r="M274" s="456"/>
      <c r="N274" s="211"/>
      <c r="O274" s="211"/>
      <c r="P274" s="211"/>
      <c r="Q274" s="211"/>
      <c r="R274" s="211"/>
      <c r="S274" s="211"/>
      <c r="T274" s="532"/>
      <c r="U274" s="525"/>
      <c r="V274" s="525"/>
      <c r="W274" s="525"/>
      <c r="X274" s="525"/>
      <c r="Y274" s="525"/>
      <c r="Z274" s="525"/>
    </row>
    <row r="275" ht="17.25" customHeight="1">
      <c r="A275" s="525"/>
      <c r="B275" s="525"/>
      <c r="C275" s="525"/>
      <c r="D275" s="525"/>
      <c r="E275" s="525"/>
      <c r="F275" s="531"/>
      <c r="G275" s="525"/>
      <c r="H275" s="525"/>
      <c r="I275" s="525"/>
      <c r="J275" s="456"/>
      <c r="K275" s="456"/>
      <c r="L275" s="456"/>
      <c r="M275" s="456"/>
      <c r="N275" s="211"/>
      <c r="O275" s="211"/>
      <c r="P275" s="211"/>
      <c r="Q275" s="211"/>
      <c r="R275" s="211"/>
      <c r="S275" s="211"/>
      <c r="T275" s="532"/>
      <c r="U275" s="525"/>
      <c r="V275" s="525"/>
      <c r="W275" s="525"/>
      <c r="X275" s="525"/>
      <c r="Y275" s="525"/>
      <c r="Z275" s="525"/>
    </row>
    <row r="276" ht="17.25" customHeight="1">
      <c r="A276" s="525"/>
      <c r="B276" s="525"/>
      <c r="C276" s="525"/>
      <c r="D276" s="525"/>
      <c r="E276" s="525"/>
      <c r="F276" s="531"/>
      <c r="G276" s="525"/>
      <c r="H276" s="525"/>
      <c r="I276" s="525"/>
      <c r="J276" s="456"/>
      <c r="K276" s="456"/>
      <c r="L276" s="456"/>
      <c r="M276" s="456"/>
      <c r="N276" s="211"/>
      <c r="O276" s="211"/>
      <c r="P276" s="211"/>
      <c r="Q276" s="211"/>
      <c r="R276" s="211"/>
      <c r="S276" s="211"/>
      <c r="T276" s="532"/>
      <c r="U276" s="525"/>
      <c r="V276" s="525"/>
      <c r="W276" s="525"/>
      <c r="X276" s="525"/>
      <c r="Y276" s="525"/>
      <c r="Z276" s="525"/>
    </row>
    <row r="277" ht="17.25" customHeight="1">
      <c r="A277" s="525"/>
      <c r="B277" s="525"/>
      <c r="C277" s="525"/>
      <c r="D277" s="525"/>
      <c r="E277" s="525"/>
      <c r="F277" s="531"/>
      <c r="G277" s="525"/>
      <c r="H277" s="525"/>
      <c r="I277" s="525"/>
      <c r="J277" s="456"/>
      <c r="K277" s="456"/>
      <c r="L277" s="456"/>
      <c r="M277" s="456"/>
      <c r="N277" s="211"/>
      <c r="O277" s="211"/>
      <c r="P277" s="211"/>
      <c r="Q277" s="211"/>
      <c r="R277" s="211"/>
      <c r="S277" s="211"/>
      <c r="T277" s="532"/>
      <c r="U277" s="525"/>
      <c r="V277" s="525"/>
      <c r="W277" s="525"/>
      <c r="X277" s="525"/>
      <c r="Y277" s="525"/>
      <c r="Z277" s="525"/>
    </row>
    <row r="278" ht="17.25" customHeight="1">
      <c r="A278" s="525"/>
      <c r="B278" s="525"/>
      <c r="C278" s="525"/>
      <c r="D278" s="525"/>
      <c r="E278" s="525"/>
      <c r="F278" s="531"/>
      <c r="G278" s="525"/>
      <c r="H278" s="525"/>
      <c r="I278" s="525"/>
      <c r="J278" s="456"/>
      <c r="K278" s="456"/>
      <c r="L278" s="456"/>
      <c r="M278" s="456"/>
      <c r="N278" s="211"/>
      <c r="O278" s="211"/>
      <c r="P278" s="211"/>
      <c r="Q278" s="211"/>
      <c r="R278" s="211"/>
      <c r="S278" s="211"/>
      <c r="T278" s="532"/>
      <c r="U278" s="525"/>
      <c r="V278" s="525"/>
      <c r="W278" s="525"/>
      <c r="X278" s="525"/>
      <c r="Y278" s="525"/>
      <c r="Z278" s="525"/>
    </row>
    <row r="279" ht="17.25" customHeight="1">
      <c r="A279" s="525"/>
      <c r="B279" s="525"/>
      <c r="C279" s="525"/>
      <c r="D279" s="525"/>
      <c r="E279" s="525"/>
      <c r="F279" s="531"/>
      <c r="G279" s="525"/>
      <c r="H279" s="525"/>
      <c r="I279" s="525"/>
      <c r="J279" s="456"/>
      <c r="K279" s="456"/>
      <c r="L279" s="456"/>
      <c r="M279" s="456"/>
      <c r="N279" s="211"/>
      <c r="O279" s="211"/>
      <c r="P279" s="211"/>
      <c r="Q279" s="211"/>
      <c r="R279" s="211"/>
      <c r="S279" s="211"/>
      <c r="T279" s="532"/>
      <c r="U279" s="525"/>
      <c r="V279" s="525"/>
      <c r="W279" s="525"/>
      <c r="X279" s="525"/>
      <c r="Y279" s="525"/>
      <c r="Z279" s="525"/>
    </row>
    <row r="280" ht="17.25" customHeight="1">
      <c r="A280" s="525"/>
      <c r="B280" s="525"/>
      <c r="C280" s="525"/>
      <c r="D280" s="525"/>
      <c r="E280" s="525"/>
      <c r="F280" s="531"/>
      <c r="G280" s="525"/>
      <c r="H280" s="525"/>
      <c r="I280" s="525"/>
      <c r="J280" s="456"/>
      <c r="K280" s="456"/>
      <c r="L280" s="456"/>
      <c r="M280" s="456"/>
      <c r="N280" s="211"/>
      <c r="O280" s="211"/>
      <c r="P280" s="211"/>
      <c r="Q280" s="211"/>
      <c r="R280" s="211"/>
      <c r="S280" s="211"/>
      <c r="T280" s="532"/>
      <c r="U280" s="525"/>
      <c r="V280" s="525"/>
      <c r="W280" s="525"/>
      <c r="X280" s="525"/>
      <c r="Y280" s="525"/>
      <c r="Z280" s="525"/>
    </row>
    <row r="281" ht="17.25" customHeight="1">
      <c r="A281" s="525"/>
      <c r="B281" s="525"/>
      <c r="C281" s="525"/>
      <c r="D281" s="525"/>
      <c r="E281" s="525"/>
      <c r="F281" s="531"/>
      <c r="G281" s="525"/>
      <c r="H281" s="525"/>
      <c r="I281" s="525"/>
      <c r="J281" s="456"/>
      <c r="K281" s="456"/>
      <c r="L281" s="456"/>
      <c r="M281" s="456"/>
      <c r="N281" s="211"/>
      <c r="O281" s="211"/>
      <c r="P281" s="211"/>
      <c r="Q281" s="211"/>
      <c r="R281" s="211"/>
      <c r="S281" s="211"/>
      <c r="T281" s="532"/>
      <c r="U281" s="525"/>
      <c r="V281" s="525"/>
      <c r="W281" s="525"/>
      <c r="X281" s="525"/>
      <c r="Y281" s="525"/>
      <c r="Z281" s="525"/>
    </row>
    <row r="282" ht="17.25" customHeight="1">
      <c r="A282" s="525"/>
      <c r="B282" s="525"/>
      <c r="C282" s="525"/>
      <c r="D282" s="525"/>
      <c r="E282" s="525"/>
      <c r="F282" s="531"/>
      <c r="G282" s="525"/>
      <c r="H282" s="525"/>
      <c r="I282" s="525"/>
      <c r="J282" s="456"/>
      <c r="K282" s="456"/>
      <c r="L282" s="456"/>
      <c r="M282" s="456"/>
      <c r="N282" s="211"/>
      <c r="O282" s="211"/>
      <c r="P282" s="211"/>
      <c r="Q282" s="211"/>
      <c r="R282" s="211"/>
      <c r="S282" s="211"/>
      <c r="T282" s="532"/>
      <c r="U282" s="525"/>
      <c r="V282" s="525"/>
      <c r="W282" s="525"/>
      <c r="X282" s="525"/>
      <c r="Y282" s="525"/>
      <c r="Z282" s="525"/>
    </row>
    <row r="283" ht="17.25" customHeight="1">
      <c r="A283" s="525"/>
      <c r="B283" s="525"/>
      <c r="C283" s="525"/>
      <c r="D283" s="525"/>
      <c r="E283" s="525"/>
      <c r="F283" s="531"/>
      <c r="G283" s="525"/>
      <c r="H283" s="525"/>
      <c r="I283" s="525"/>
      <c r="J283" s="456"/>
      <c r="K283" s="456"/>
      <c r="L283" s="456"/>
      <c r="M283" s="456"/>
      <c r="N283" s="211"/>
      <c r="O283" s="211"/>
      <c r="P283" s="211"/>
      <c r="Q283" s="211"/>
      <c r="R283" s="211"/>
      <c r="S283" s="211"/>
      <c r="T283" s="532"/>
      <c r="U283" s="525"/>
      <c r="V283" s="525"/>
      <c r="W283" s="525"/>
      <c r="X283" s="525"/>
      <c r="Y283" s="525"/>
      <c r="Z283" s="525"/>
    </row>
    <row r="284" ht="17.25" customHeight="1">
      <c r="A284" s="525"/>
      <c r="B284" s="525"/>
      <c r="C284" s="525"/>
      <c r="D284" s="525"/>
      <c r="E284" s="525"/>
      <c r="F284" s="531"/>
      <c r="G284" s="525"/>
      <c r="H284" s="525"/>
      <c r="I284" s="525"/>
      <c r="J284" s="456"/>
      <c r="K284" s="456"/>
      <c r="L284" s="456"/>
      <c r="M284" s="456"/>
      <c r="N284" s="211"/>
      <c r="O284" s="211"/>
      <c r="P284" s="211"/>
      <c r="Q284" s="211"/>
      <c r="R284" s="211"/>
      <c r="S284" s="211"/>
      <c r="T284" s="532"/>
      <c r="U284" s="525"/>
      <c r="V284" s="525"/>
      <c r="W284" s="525"/>
      <c r="X284" s="525"/>
      <c r="Y284" s="525"/>
      <c r="Z284" s="525"/>
    </row>
    <row r="285" ht="17.25" customHeight="1">
      <c r="A285" s="525"/>
      <c r="B285" s="525"/>
      <c r="C285" s="525"/>
      <c r="D285" s="525"/>
      <c r="E285" s="525"/>
      <c r="F285" s="531"/>
      <c r="G285" s="525"/>
      <c r="H285" s="525"/>
      <c r="I285" s="525"/>
      <c r="J285" s="456"/>
      <c r="K285" s="456"/>
      <c r="L285" s="456"/>
      <c r="M285" s="456"/>
      <c r="N285" s="211"/>
      <c r="O285" s="211"/>
      <c r="P285" s="211"/>
      <c r="Q285" s="211"/>
      <c r="R285" s="211"/>
      <c r="S285" s="211"/>
      <c r="T285" s="532"/>
      <c r="U285" s="525"/>
      <c r="V285" s="525"/>
      <c r="W285" s="525"/>
      <c r="X285" s="525"/>
      <c r="Y285" s="525"/>
      <c r="Z285" s="525"/>
    </row>
    <row r="286" ht="17.25" customHeight="1">
      <c r="A286" s="525"/>
      <c r="B286" s="525"/>
      <c r="C286" s="525"/>
      <c r="D286" s="525"/>
      <c r="E286" s="525"/>
      <c r="F286" s="531"/>
      <c r="G286" s="525"/>
      <c r="H286" s="525"/>
      <c r="I286" s="525"/>
      <c r="J286" s="456"/>
      <c r="K286" s="456"/>
      <c r="L286" s="456"/>
      <c r="M286" s="456"/>
      <c r="N286" s="211"/>
      <c r="O286" s="211"/>
      <c r="P286" s="211"/>
      <c r="Q286" s="211"/>
      <c r="R286" s="211"/>
      <c r="S286" s="211"/>
      <c r="T286" s="532"/>
      <c r="U286" s="525"/>
      <c r="V286" s="525"/>
      <c r="W286" s="525"/>
      <c r="X286" s="525"/>
      <c r="Y286" s="525"/>
      <c r="Z286" s="525"/>
    </row>
    <row r="287" ht="17.25" customHeight="1">
      <c r="A287" s="525"/>
      <c r="B287" s="525"/>
      <c r="C287" s="525"/>
      <c r="D287" s="525"/>
      <c r="E287" s="525"/>
      <c r="F287" s="531"/>
      <c r="G287" s="525"/>
      <c r="H287" s="525"/>
      <c r="I287" s="525"/>
      <c r="J287" s="456"/>
      <c r="K287" s="456"/>
      <c r="L287" s="456"/>
      <c r="M287" s="456"/>
      <c r="N287" s="211"/>
      <c r="O287" s="211"/>
      <c r="P287" s="211"/>
      <c r="Q287" s="211"/>
      <c r="R287" s="211"/>
      <c r="S287" s="211"/>
      <c r="T287" s="532"/>
      <c r="U287" s="525"/>
      <c r="V287" s="525"/>
      <c r="W287" s="525"/>
      <c r="X287" s="525"/>
      <c r="Y287" s="525"/>
      <c r="Z287" s="525"/>
    </row>
    <row r="288" ht="17.25" customHeight="1">
      <c r="A288" s="525"/>
      <c r="B288" s="525"/>
      <c r="C288" s="525"/>
      <c r="D288" s="525"/>
      <c r="E288" s="525"/>
      <c r="F288" s="531"/>
      <c r="G288" s="525"/>
      <c r="H288" s="525"/>
      <c r="I288" s="525"/>
      <c r="J288" s="456"/>
      <c r="K288" s="456"/>
      <c r="L288" s="456"/>
      <c r="M288" s="456"/>
      <c r="N288" s="211"/>
      <c r="O288" s="211"/>
      <c r="P288" s="211"/>
      <c r="Q288" s="211"/>
      <c r="R288" s="211"/>
      <c r="S288" s="211"/>
      <c r="T288" s="532"/>
      <c r="U288" s="525"/>
      <c r="V288" s="525"/>
      <c r="W288" s="525"/>
      <c r="X288" s="525"/>
      <c r="Y288" s="525"/>
      <c r="Z288" s="525"/>
    </row>
    <row r="289" ht="17.25" customHeight="1">
      <c r="A289" s="525"/>
      <c r="B289" s="525"/>
      <c r="C289" s="525"/>
      <c r="D289" s="525"/>
      <c r="E289" s="525"/>
      <c r="F289" s="531"/>
      <c r="G289" s="525"/>
      <c r="H289" s="525"/>
      <c r="I289" s="525"/>
      <c r="J289" s="456"/>
      <c r="K289" s="456"/>
      <c r="L289" s="456"/>
      <c r="M289" s="456"/>
      <c r="N289" s="211"/>
      <c r="O289" s="211"/>
      <c r="P289" s="211"/>
      <c r="Q289" s="211"/>
      <c r="R289" s="211"/>
      <c r="S289" s="211"/>
      <c r="T289" s="532"/>
      <c r="U289" s="525"/>
      <c r="V289" s="525"/>
      <c r="W289" s="525"/>
      <c r="X289" s="525"/>
      <c r="Y289" s="525"/>
      <c r="Z289" s="525"/>
    </row>
    <row r="290" ht="17.25" customHeight="1">
      <c r="A290" s="525"/>
      <c r="B290" s="525"/>
      <c r="C290" s="525"/>
      <c r="D290" s="525"/>
      <c r="E290" s="525"/>
      <c r="F290" s="531"/>
      <c r="G290" s="525"/>
      <c r="H290" s="525"/>
      <c r="I290" s="525"/>
      <c r="J290" s="456"/>
      <c r="K290" s="456"/>
      <c r="L290" s="456"/>
      <c r="M290" s="456"/>
      <c r="N290" s="211"/>
      <c r="O290" s="211"/>
      <c r="P290" s="211"/>
      <c r="Q290" s="211"/>
      <c r="R290" s="211"/>
      <c r="S290" s="211"/>
      <c r="T290" s="532"/>
      <c r="U290" s="525"/>
      <c r="V290" s="525"/>
      <c r="W290" s="525"/>
      <c r="X290" s="525"/>
      <c r="Y290" s="525"/>
      <c r="Z290" s="525"/>
    </row>
    <row r="291" ht="17.25" customHeight="1">
      <c r="A291" s="525"/>
      <c r="B291" s="525"/>
      <c r="C291" s="525"/>
      <c r="D291" s="525"/>
      <c r="E291" s="525"/>
      <c r="F291" s="531"/>
      <c r="G291" s="525"/>
      <c r="H291" s="525"/>
      <c r="I291" s="525"/>
      <c r="J291" s="456"/>
      <c r="K291" s="456"/>
      <c r="L291" s="456"/>
      <c r="M291" s="456"/>
      <c r="N291" s="211"/>
      <c r="O291" s="211"/>
      <c r="P291" s="211"/>
      <c r="Q291" s="211"/>
      <c r="R291" s="211"/>
      <c r="S291" s="211"/>
      <c r="T291" s="532"/>
      <c r="U291" s="525"/>
      <c r="V291" s="525"/>
      <c r="W291" s="525"/>
      <c r="X291" s="525"/>
      <c r="Y291" s="525"/>
      <c r="Z291" s="525"/>
    </row>
    <row r="292" ht="17.25" customHeight="1">
      <c r="A292" s="525"/>
      <c r="B292" s="525"/>
      <c r="C292" s="525"/>
      <c r="D292" s="525"/>
      <c r="E292" s="525"/>
      <c r="F292" s="531"/>
      <c r="G292" s="525"/>
      <c r="H292" s="525"/>
      <c r="I292" s="525"/>
      <c r="J292" s="456"/>
      <c r="K292" s="456"/>
      <c r="L292" s="456"/>
      <c r="M292" s="456"/>
      <c r="N292" s="211"/>
      <c r="O292" s="211"/>
      <c r="P292" s="211"/>
      <c r="Q292" s="211"/>
      <c r="R292" s="211"/>
      <c r="S292" s="211"/>
      <c r="T292" s="532"/>
      <c r="U292" s="525"/>
      <c r="V292" s="525"/>
      <c r="W292" s="525"/>
      <c r="X292" s="525"/>
      <c r="Y292" s="525"/>
      <c r="Z292" s="525"/>
    </row>
    <row r="293" ht="17.25" customHeight="1">
      <c r="A293" s="525"/>
      <c r="B293" s="525"/>
      <c r="C293" s="525"/>
      <c r="D293" s="525"/>
      <c r="E293" s="525"/>
      <c r="F293" s="531"/>
      <c r="G293" s="525"/>
      <c r="H293" s="525"/>
      <c r="I293" s="525"/>
      <c r="J293" s="456"/>
      <c r="K293" s="456"/>
      <c r="L293" s="456"/>
      <c r="M293" s="456"/>
      <c r="N293" s="211"/>
      <c r="O293" s="211"/>
      <c r="P293" s="211"/>
      <c r="Q293" s="211"/>
      <c r="R293" s="211"/>
      <c r="S293" s="211"/>
      <c r="T293" s="532"/>
      <c r="U293" s="525"/>
      <c r="V293" s="525"/>
      <c r="W293" s="525"/>
      <c r="X293" s="525"/>
      <c r="Y293" s="525"/>
      <c r="Z293" s="525"/>
    </row>
    <row r="294" ht="17.25" customHeight="1">
      <c r="A294" s="525"/>
      <c r="B294" s="525"/>
      <c r="C294" s="525"/>
      <c r="D294" s="525"/>
      <c r="E294" s="525"/>
      <c r="F294" s="531"/>
      <c r="G294" s="525"/>
      <c r="H294" s="525"/>
      <c r="I294" s="525"/>
      <c r="J294" s="456"/>
      <c r="K294" s="456"/>
      <c r="L294" s="456"/>
      <c r="M294" s="456"/>
      <c r="N294" s="211"/>
      <c r="O294" s="211"/>
      <c r="P294" s="211"/>
      <c r="Q294" s="211"/>
      <c r="R294" s="211"/>
      <c r="S294" s="211"/>
      <c r="T294" s="532"/>
      <c r="U294" s="525"/>
      <c r="V294" s="525"/>
      <c r="W294" s="525"/>
      <c r="X294" s="525"/>
      <c r="Y294" s="525"/>
      <c r="Z294" s="525"/>
    </row>
    <row r="295" ht="17.25" customHeight="1">
      <c r="A295" s="525"/>
      <c r="B295" s="525"/>
      <c r="C295" s="525"/>
      <c r="D295" s="525"/>
      <c r="E295" s="525"/>
      <c r="F295" s="531"/>
      <c r="G295" s="525"/>
      <c r="H295" s="525"/>
      <c r="I295" s="525"/>
      <c r="J295" s="456"/>
      <c r="K295" s="456"/>
      <c r="L295" s="456"/>
      <c r="M295" s="456"/>
      <c r="N295" s="211"/>
      <c r="O295" s="211"/>
      <c r="P295" s="211"/>
      <c r="Q295" s="211"/>
      <c r="R295" s="211"/>
      <c r="S295" s="211"/>
      <c r="T295" s="532"/>
      <c r="U295" s="525"/>
      <c r="V295" s="525"/>
      <c r="W295" s="525"/>
      <c r="X295" s="525"/>
      <c r="Y295" s="525"/>
      <c r="Z295" s="525"/>
    </row>
    <row r="296" ht="17.25" customHeight="1">
      <c r="A296" s="525"/>
      <c r="B296" s="525"/>
      <c r="C296" s="525"/>
      <c r="D296" s="525"/>
      <c r="E296" s="525"/>
      <c r="F296" s="531"/>
      <c r="G296" s="525"/>
      <c r="H296" s="525"/>
      <c r="I296" s="525"/>
      <c r="J296" s="456"/>
      <c r="K296" s="456"/>
      <c r="L296" s="456"/>
      <c r="M296" s="456"/>
      <c r="N296" s="211"/>
      <c r="O296" s="211"/>
      <c r="P296" s="211"/>
      <c r="Q296" s="211"/>
      <c r="R296" s="211"/>
      <c r="S296" s="211"/>
      <c r="T296" s="532"/>
      <c r="U296" s="525"/>
      <c r="V296" s="525"/>
      <c r="W296" s="525"/>
      <c r="X296" s="525"/>
      <c r="Y296" s="525"/>
      <c r="Z296" s="525"/>
    </row>
    <row r="297" ht="17.25" customHeight="1">
      <c r="A297" s="525"/>
      <c r="B297" s="525"/>
      <c r="C297" s="525"/>
      <c r="D297" s="525"/>
      <c r="E297" s="525"/>
      <c r="F297" s="531"/>
      <c r="G297" s="525"/>
      <c r="H297" s="525"/>
      <c r="I297" s="525"/>
      <c r="J297" s="456"/>
      <c r="K297" s="456"/>
      <c r="L297" s="456"/>
      <c r="M297" s="456"/>
      <c r="N297" s="211"/>
      <c r="O297" s="211"/>
      <c r="P297" s="211"/>
      <c r="Q297" s="211"/>
      <c r="R297" s="211"/>
      <c r="S297" s="211"/>
      <c r="T297" s="532"/>
      <c r="U297" s="525"/>
      <c r="V297" s="525"/>
      <c r="W297" s="525"/>
      <c r="X297" s="525"/>
      <c r="Y297" s="525"/>
      <c r="Z297" s="525"/>
    </row>
    <row r="298" ht="17.25" customHeight="1">
      <c r="A298" s="525"/>
      <c r="B298" s="525"/>
      <c r="C298" s="525"/>
      <c r="D298" s="525"/>
      <c r="E298" s="525"/>
      <c r="F298" s="531"/>
      <c r="G298" s="525"/>
      <c r="H298" s="525"/>
      <c r="I298" s="525"/>
      <c r="J298" s="456"/>
      <c r="K298" s="456"/>
      <c r="L298" s="456"/>
      <c r="M298" s="456"/>
      <c r="N298" s="211"/>
      <c r="O298" s="211"/>
      <c r="P298" s="211"/>
      <c r="Q298" s="211"/>
      <c r="R298" s="211"/>
      <c r="S298" s="211"/>
      <c r="T298" s="532"/>
      <c r="U298" s="525"/>
      <c r="V298" s="525"/>
      <c r="W298" s="525"/>
      <c r="X298" s="525"/>
      <c r="Y298" s="525"/>
      <c r="Z298" s="525"/>
    </row>
    <row r="299" ht="17.25" customHeight="1">
      <c r="A299" s="525"/>
      <c r="B299" s="525"/>
      <c r="C299" s="525"/>
      <c r="D299" s="525"/>
      <c r="E299" s="525"/>
      <c r="F299" s="531"/>
      <c r="G299" s="525"/>
      <c r="H299" s="525"/>
      <c r="I299" s="525"/>
      <c r="J299" s="456"/>
      <c r="K299" s="456"/>
      <c r="L299" s="456"/>
      <c r="M299" s="456"/>
      <c r="N299" s="211"/>
      <c r="O299" s="211"/>
      <c r="P299" s="211"/>
      <c r="Q299" s="211"/>
      <c r="R299" s="211"/>
      <c r="S299" s="211"/>
      <c r="T299" s="532"/>
      <c r="U299" s="525"/>
      <c r="V299" s="525"/>
      <c r="W299" s="525"/>
      <c r="X299" s="525"/>
      <c r="Y299" s="525"/>
      <c r="Z299" s="525"/>
    </row>
    <row r="300" ht="17.25" customHeight="1">
      <c r="A300" s="525"/>
      <c r="B300" s="525"/>
      <c r="C300" s="525"/>
      <c r="D300" s="525"/>
      <c r="E300" s="525"/>
      <c r="F300" s="531"/>
      <c r="G300" s="525"/>
      <c r="H300" s="525"/>
      <c r="I300" s="525"/>
      <c r="J300" s="456"/>
      <c r="K300" s="456"/>
      <c r="L300" s="456"/>
      <c r="M300" s="456"/>
      <c r="N300" s="211"/>
      <c r="O300" s="211"/>
      <c r="P300" s="211"/>
      <c r="Q300" s="211"/>
      <c r="R300" s="211"/>
      <c r="S300" s="211"/>
      <c r="T300" s="532"/>
      <c r="U300" s="525"/>
      <c r="V300" s="525"/>
      <c r="W300" s="525"/>
      <c r="X300" s="525"/>
      <c r="Y300" s="525"/>
      <c r="Z300" s="525"/>
    </row>
    <row r="301" ht="17.25" customHeight="1">
      <c r="A301" s="525"/>
      <c r="B301" s="525"/>
      <c r="C301" s="525"/>
      <c r="D301" s="525"/>
      <c r="E301" s="525"/>
      <c r="F301" s="531"/>
      <c r="G301" s="525"/>
      <c r="H301" s="525"/>
      <c r="I301" s="525"/>
      <c r="J301" s="456"/>
      <c r="K301" s="456"/>
      <c r="L301" s="456"/>
      <c r="M301" s="456"/>
      <c r="N301" s="211"/>
      <c r="O301" s="211"/>
      <c r="P301" s="211"/>
      <c r="Q301" s="211"/>
      <c r="R301" s="211"/>
      <c r="S301" s="211"/>
      <c r="T301" s="532"/>
      <c r="U301" s="525"/>
      <c r="V301" s="525"/>
      <c r="W301" s="525"/>
      <c r="X301" s="525"/>
      <c r="Y301" s="525"/>
      <c r="Z301" s="525"/>
    </row>
    <row r="302" ht="17.25" customHeight="1">
      <c r="A302" s="525"/>
      <c r="B302" s="525"/>
      <c r="C302" s="525"/>
      <c r="D302" s="525"/>
      <c r="E302" s="525"/>
      <c r="F302" s="531"/>
      <c r="G302" s="525"/>
      <c r="H302" s="525"/>
      <c r="I302" s="525"/>
      <c r="J302" s="456"/>
      <c r="K302" s="456"/>
      <c r="L302" s="456"/>
      <c r="M302" s="456"/>
      <c r="N302" s="211"/>
      <c r="O302" s="211"/>
      <c r="P302" s="211"/>
      <c r="Q302" s="211"/>
      <c r="R302" s="211"/>
      <c r="S302" s="211"/>
      <c r="T302" s="532"/>
      <c r="U302" s="525"/>
      <c r="V302" s="525"/>
      <c r="W302" s="525"/>
      <c r="X302" s="525"/>
      <c r="Y302" s="525"/>
      <c r="Z302" s="525"/>
    </row>
    <row r="303" ht="17.25" customHeight="1">
      <c r="A303" s="525"/>
      <c r="B303" s="525"/>
      <c r="C303" s="525"/>
      <c r="D303" s="525"/>
      <c r="E303" s="525"/>
      <c r="F303" s="531"/>
      <c r="G303" s="525"/>
      <c r="H303" s="525"/>
      <c r="I303" s="525"/>
      <c r="J303" s="456"/>
      <c r="K303" s="456"/>
      <c r="L303" s="456"/>
      <c r="M303" s="456"/>
      <c r="N303" s="211"/>
      <c r="O303" s="211"/>
      <c r="P303" s="211"/>
      <c r="Q303" s="211"/>
      <c r="R303" s="211"/>
      <c r="S303" s="211"/>
      <c r="T303" s="532"/>
      <c r="U303" s="525"/>
      <c r="V303" s="525"/>
      <c r="W303" s="525"/>
      <c r="X303" s="525"/>
      <c r="Y303" s="525"/>
      <c r="Z303" s="525"/>
    </row>
    <row r="304" ht="17.25" customHeight="1">
      <c r="A304" s="525"/>
      <c r="B304" s="525"/>
      <c r="C304" s="525"/>
      <c r="D304" s="525"/>
      <c r="E304" s="525"/>
      <c r="F304" s="531"/>
      <c r="G304" s="525"/>
      <c r="H304" s="525"/>
      <c r="I304" s="525"/>
      <c r="J304" s="456"/>
      <c r="K304" s="456"/>
      <c r="L304" s="456"/>
      <c r="M304" s="456"/>
      <c r="N304" s="211"/>
      <c r="O304" s="211"/>
      <c r="P304" s="211"/>
      <c r="Q304" s="211"/>
      <c r="R304" s="211"/>
      <c r="S304" s="211"/>
      <c r="T304" s="532"/>
      <c r="U304" s="525"/>
      <c r="V304" s="525"/>
      <c r="W304" s="525"/>
      <c r="X304" s="525"/>
      <c r="Y304" s="525"/>
      <c r="Z304" s="525"/>
    </row>
    <row r="305" ht="17.25" customHeight="1">
      <c r="A305" s="525"/>
      <c r="B305" s="525"/>
      <c r="C305" s="525"/>
      <c r="D305" s="525"/>
      <c r="E305" s="525"/>
      <c r="F305" s="531"/>
      <c r="G305" s="525"/>
      <c r="H305" s="525"/>
      <c r="I305" s="525"/>
      <c r="J305" s="456"/>
      <c r="K305" s="456"/>
      <c r="L305" s="456"/>
      <c r="M305" s="456"/>
      <c r="N305" s="211"/>
      <c r="O305" s="211"/>
      <c r="P305" s="211"/>
      <c r="Q305" s="211"/>
      <c r="R305" s="211"/>
      <c r="S305" s="211"/>
      <c r="T305" s="532"/>
      <c r="U305" s="525"/>
      <c r="V305" s="525"/>
      <c r="W305" s="525"/>
      <c r="X305" s="525"/>
      <c r="Y305" s="525"/>
      <c r="Z305" s="525"/>
    </row>
    <row r="306" ht="17.25" customHeight="1">
      <c r="A306" s="525"/>
      <c r="B306" s="525"/>
      <c r="C306" s="525"/>
      <c r="D306" s="525"/>
      <c r="E306" s="525"/>
      <c r="F306" s="531"/>
      <c r="G306" s="525"/>
      <c r="H306" s="525"/>
      <c r="I306" s="525"/>
      <c r="J306" s="456"/>
      <c r="K306" s="456"/>
      <c r="L306" s="456"/>
      <c r="M306" s="456"/>
      <c r="N306" s="211"/>
      <c r="O306" s="211"/>
      <c r="P306" s="211"/>
      <c r="Q306" s="211"/>
      <c r="R306" s="211"/>
      <c r="S306" s="211"/>
      <c r="T306" s="532"/>
      <c r="U306" s="525"/>
      <c r="V306" s="525"/>
      <c r="W306" s="525"/>
      <c r="X306" s="525"/>
      <c r="Y306" s="525"/>
      <c r="Z306" s="525"/>
    </row>
    <row r="307" ht="17.25" customHeight="1">
      <c r="A307" s="525"/>
      <c r="B307" s="525"/>
      <c r="C307" s="525"/>
      <c r="D307" s="525"/>
      <c r="E307" s="525"/>
      <c r="F307" s="531"/>
      <c r="G307" s="525"/>
      <c r="H307" s="525"/>
      <c r="I307" s="525"/>
      <c r="J307" s="456"/>
      <c r="K307" s="456"/>
      <c r="L307" s="456"/>
      <c r="M307" s="456"/>
      <c r="N307" s="211"/>
      <c r="O307" s="211"/>
      <c r="P307" s="211"/>
      <c r="Q307" s="211"/>
      <c r="R307" s="211"/>
      <c r="S307" s="211"/>
      <c r="T307" s="532"/>
      <c r="U307" s="525"/>
      <c r="V307" s="525"/>
      <c r="W307" s="525"/>
      <c r="X307" s="525"/>
      <c r="Y307" s="525"/>
      <c r="Z307" s="525"/>
    </row>
    <row r="308" ht="17.25" customHeight="1">
      <c r="A308" s="525"/>
      <c r="B308" s="525"/>
      <c r="C308" s="525"/>
      <c r="D308" s="525"/>
      <c r="E308" s="525"/>
      <c r="F308" s="531"/>
      <c r="G308" s="525"/>
      <c r="H308" s="525"/>
      <c r="I308" s="525"/>
      <c r="J308" s="456"/>
      <c r="K308" s="456"/>
      <c r="L308" s="456"/>
      <c r="M308" s="456"/>
      <c r="N308" s="211"/>
      <c r="O308" s="211"/>
      <c r="P308" s="211"/>
      <c r="Q308" s="211"/>
      <c r="R308" s="211"/>
      <c r="S308" s="211"/>
      <c r="T308" s="532"/>
      <c r="U308" s="525"/>
      <c r="V308" s="525"/>
      <c r="W308" s="525"/>
      <c r="X308" s="525"/>
      <c r="Y308" s="525"/>
      <c r="Z308" s="525"/>
    </row>
    <row r="309" ht="17.25" customHeight="1">
      <c r="A309" s="525"/>
      <c r="B309" s="525"/>
      <c r="C309" s="525"/>
      <c r="D309" s="525"/>
      <c r="E309" s="525"/>
      <c r="F309" s="531"/>
      <c r="G309" s="525"/>
      <c r="H309" s="525"/>
      <c r="I309" s="525"/>
      <c r="J309" s="456"/>
      <c r="K309" s="456"/>
      <c r="L309" s="456"/>
      <c r="M309" s="456"/>
      <c r="N309" s="211"/>
      <c r="O309" s="211"/>
      <c r="P309" s="211"/>
      <c r="Q309" s="211"/>
      <c r="R309" s="211"/>
      <c r="S309" s="211"/>
      <c r="T309" s="532"/>
      <c r="U309" s="525"/>
      <c r="V309" s="525"/>
      <c r="W309" s="525"/>
      <c r="X309" s="525"/>
      <c r="Y309" s="525"/>
      <c r="Z309" s="525"/>
    </row>
    <row r="310" ht="17.25" customHeight="1">
      <c r="A310" s="525"/>
      <c r="B310" s="525"/>
      <c r="C310" s="525"/>
      <c r="D310" s="525"/>
      <c r="E310" s="525"/>
      <c r="F310" s="531"/>
      <c r="G310" s="525"/>
      <c r="H310" s="525"/>
      <c r="I310" s="525"/>
      <c r="J310" s="456"/>
      <c r="K310" s="456"/>
      <c r="L310" s="456"/>
      <c r="M310" s="456"/>
      <c r="N310" s="211"/>
      <c r="O310" s="211"/>
      <c r="P310" s="211"/>
      <c r="Q310" s="211"/>
      <c r="R310" s="211"/>
      <c r="S310" s="211"/>
      <c r="T310" s="532"/>
      <c r="U310" s="525"/>
      <c r="V310" s="525"/>
      <c r="W310" s="525"/>
      <c r="X310" s="525"/>
      <c r="Y310" s="525"/>
      <c r="Z310" s="525"/>
    </row>
    <row r="311" ht="17.25" customHeight="1">
      <c r="A311" s="525"/>
      <c r="B311" s="525"/>
      <c r="C311" s="525"/>
      <c r="D311" s="525"/>
      <c r="E311" s="525"/>
      <c r="F311" s="531"/>
      <c r="G311" s="525"/>
      <c r="H311" s="525"/>
      <c r="I311" s="525"/>
      <c r="J311" s="456"/>
      <c r="K311" s="456"/>
      <c r="L311" s="456"/>
      <c r="M311" s="456"/>
      <c r="N311" s="211"/>
      <c r="O311" s="211"/>
      <c r="P311" s="211"/>
      <c r="Q311" s="211"/>
      <c r="R311" s="211"/>
      <c r="S311" s="211"/>
      <c r="T311" s="532"/>
      <c r="U311" s="525"/>
      <c r="V311" s="525"/>
      <c r="W311" s="525"/>
      <c r="X311" s="525"/>
      <c r="Y311" s="525"/>
      <c r="Z311" s="525"/>
    </row>
    <row r="312" ht="17.25" customHeight="1">
      <c r="A312" s="525"/>
      <c r="B312" s="525"/>
      <c r="C312" s="525"/>
      <c r="D312" s="525"/>
      <c r="E312" s="525"/>
      <c r="F312" s="531"/>
      <c r="G312" s="525"/>
      <c r="H312" s="525"/>
      <c r="I312" s="525"/>
      <c r="J312" s="456"/>
      <c r="K312" s="456"/>
      <c r="L312" s="456"/>
      <c r="M312" s="456"/>
      <c r="N312" s="211"/>
      <c r="O312" s="211"/>
      <c r="P312" s="211"/>
      <c r="Q312" s="211"/>
      <c r="R312" s="211"/>
      <c r="S312" s="211"/>
      <c r="T312" s="532"/>
      <c r="U312" s="525"/>
      <c r="V312" s="525"/>
      <c r="W312" s="525"/>
      <c r="X312" s="525"/>
      <c r="Y312" s="525"/>
      <c r="Z312" s="525"/>
    </row>
    <row r="313" ht="17.25" customHeight="1">
      <c r="A313" s="525"/>
      <c r="B313" s="525"/>
      <c r="C313" s="525"/>
      <c r="D313" s="525"/>
      <c r="E313" s="525"/>
      <c r="F313" s="531"/>
      <c r="G313" s="525"/>
      <c r="H313" s="525"/>
      <c r="I313" s="525"/>
      <c r="J313" s="456"/>
      <c r="K313" s="456"/>
      <c r="L313" s="456"/>
      <c r="M313" s="456"/>
      <c r="N313" s="211"/>
      <c r="O313" s="211"/>
      <c r="P313" s="211"/>
      <c r="Q313" s="211"/>
      <c r="R313" s="211"/>
      <c r="S313" s="211"/>
      <c r="T313" s="532"/>
      <c r="U313" s="525"/>
      <c r="V313" s="525"/>
      <c r="W313" s="525"/>
      <c r="X313" s="525"/>
      <c r="Y313" s="525"/>
      <c r="Z313" s="525"/>
    </row>
    <row r="314" ht="17.25" customHeight="1">
      <c r="A314" s="525"/>
      <c r="B314" s="525"/>
      <c r="C314" s="525"/>
      <c r="D314" s="525"/>
      <c r="E314" s="525"/>
      <c r="F314" s="531"/>
      <c r="G314" s="525"/>
      <c r="H314" s="525"/>
      <c r="I314" s="525"/>
      <c r="J314" s="456"/>
      <c r="K314" s="456"/>
      <c r="L314" s="456"/>
      <c r="M314" s="456"/>
      <c r="N314" s="211"/>
      <c r="O314" s="211"/>
      <c r="P314" s="211"/>
      <c r="Q314" s="211"/>
      <c r="R314" s="211"/>
      <c r="S314" s="211"/>
      <c r="T314" s="532"/>
      <c r="U314" s="525"/>
      <c r="V314" s="525"/>
      <c r="W314" s="525"/>
      <c r="X314" s="525"/>
      <c r="Y314" s="525"/>
      <c r="Z314" s="525"/>
    </row>
    <row r="315" ht="17.25" customHeight="1">
      <c r="A315" s="525"/>
      <c r="B315" s="525"/>
      <c r="C315" s="525"/>
      <c r="D315" s="525"/>
      <c r="E315" s="525"/>
      <c r="F315" s="531"/>
      <c r="G315" s="525"/>
      <c r="H315" s="525"/>
      <c r="I315" s="525"/>
      <c r="J315" s="456"/>
      <c r="K315" s="456"/>
      <c r="L315" s="456"/>
      <c r="M315" s="456"/>
      <c r="N315" s="211"/>
      <c r="O315" s="211"/>
      <c r="P315" s="211"/>
      <c r="Q315" s="211"/>
      <c r="R315" s="211"/>
      <c r="S315" s="211"/>
      <c r="T315" s="532"/>
      <c r="U315" s="525"/>
      <c r="V315" s="525"/>
      <c r="W315" s="525"/>
      <c r="X315" s="525"/>
      <c r="Y315" s="525"/>
      <c r="Z315" s="525"/>
    </row>
    <row r="316" ht="17.25" customHeight="1">
      <c r="A316" s="525"/>
      <c r="B316" s="525"/>
      <c r="C316" s="525"/>
      <c r="D316" s="525"/>
      <c r="E316" s="525"/>
      <c r="F316" s="531"/>
      <c r="G316" s="525"/>
      <c r="H316" s="525"/>
      <c r="I316" s="525"/>
      <c r="J316" s="456"/>
      <c r="K316" s="456"/>
      <c r="L316" s="456"/>
      <c r="M316" s="456"/>
      <c r="N316" s="211"/>
      <c r="O316" s="211"/>
      <c r="P316" s="211"/>
      <c r="Q316" s="211"/>
      <c r="R316" s="211"/>
      <c r="S316" s="211"/>
      <c r="T316" s="532"/>
      <c r="U316" s="525"/>
      <c r="V316" s="525"/>
      <c r="W316" s="525"/>
      <c r="X316" s="525"/>
      <c r="Y316" s="525"/>
      <c r="Z316" s="525"/>
    </row>
    <row r="317" ht="17.25" customHeight="1">
      <c r="A317" s="525"/>
      <c r="B317" s="525"/>
      <c r="C317" s="525"/>
      <c r="D317" s="525"/>
      <c r="E317" s="525"/>
      <c r="F317" s="531"/>
      <c r="G317" s="525"/>
      <c r="H317" s="525"/>
      <c r="I317" s="525"/>
      <c r="J317" s="456"/>
      <c r="K317" s="456"/>
      <c r="L317" s="456"/>
      <c r="M317" s="456"/>
      <c r="N317" s="211"/>
      <c r="O317" s="211"/>
      <c r="P317" s="211"/>
      <c r="Q317" s="211"/>
      <c r="R317" s="211"/>
      <c r="S317" s="211"/>
      <c r="T317" s="532"/>
      <c r="U317" s="525"/>
      <c r="V317" s="525"/>
      <c r="W317" s="525"/>
      <c r="X317" s="525"/>
      <c r="Y317" s="525"/>
      <c r="Z317" s="525"/>
    </row>
    <row r="318" ht="17.25" customHeight="1">
      <c r="A318" s="525"/>
      <c r="B318" s="525"/>
      <c r="C318" s="525"/>
      <c r="D318" s="525"/>
      <c r="E318" s="525"/>
      <c r="F318" s="531"/>
      <c r="G318" s="525"/>
      <c r="H318" s="525"/>
      <c r="I318" s="525"/>
      <c r="J318" s="456"/>
      <c r="K318" s="456"/>
      <c r="L318" s="456"/>
      <c r="M318" s="456"/>
      <c r="N318" s="211"/>
      <c r="O318" s="211"/>
      <c r="P318" s="211"/>
      <c r="Q318" s="211"/>
      <c r="R318" s="211"/>
      <c r="S318" s="211"/>
      <c r="T318" s="532"/>
      <c r="U318" s="525"/>
      <c r="V318" s="525"/>
      <c r="W318" s="525"/>
      <c r="X318" s="525"/>
      <c r="Y318" s="525"/>
      <c r="Z318" s="525"/>
    </row>
    <row r="319" ht="17.25" customHeight="1">
      <c r="A319" s="525"/>
      <c r="B319" s="525"/>
      <c r="C319" s="525"/>
      <c r="D319" s="525"/>
      <c r="E319" s="525"/>
      <c r="F319" s="531"/>
      <c r="G319" s="525"/>
      <c r="H319" s="525"/>
      <c r="I319" s="525"/>
      <c r="J319" s="456"/>
      <c r="K319" s="456"/>
      <c r="L319" s="456"/>
      <c r="M319" s="456"/>
      <c r="N319" s="211"/>
      <c r="O319" s="211"/>
      <c r="P319" s="211"/>
      <c r="Q319" s="211"/>
      <c r="R319" s="211"/>
      <c r="S319" s="211"/>
      <c r="T319" s="532"/>
      <c r="U319" s="525"/>
      <c r="V319" s="525"/>
      <c r="W319" s="525"/>
      <c r="X319" s="525"/>
      <c r="Y319" s="525"/>
      <c r="Z319" s="525"/>
    </row>
    <row r="320" ht="17.25" customHeight="1">
      <c r="A320" s="525"/>
      <c r="B320" s="525"/>
      <c r="C320" s="525"/>
      <c r="D320" s="525"/>
      <c r="E320" s="525"/>
      <c r="F320" s="531"/>
      <c r="G320" s="525"/>
      <c r="H320" s="525"/>
      <c r="I320" s="525"/>
      <c r="J320" s="456"/>
      <c r="K320" s="456"/>
      <c r="L320" s="456"/>
      <c r="M320" s="456"/>
      <c r="N320" s="211"/>
      <c r="O320" s="211"/>
      <c r="P320" s="211"/>
      <c r="Q320" s="211"/>
      <c r="R320" s="211"/>
      <c r="S320" s="211"/>
      <c r="T320" s="532"/>
      <c r="U320" s="525"/>
      <c r="V320" s="525"/>
      <c r="W320" s="525"/>
      <c r="X320" s="525"/>
      <c r="Y320" s="525"/>
      <c r="Z320" s="525"/>
    </row>
    <row r="321" ht="17.25" customHeight="1">
      <c r="A321" s="525"/>
      <c r="B321" s="525"/>
      <c r="C321" s="525"/>
      <c r="D321" s="525"/>
      <c r="E321" s="525"/>
      <c r="F321" s="531"/>
      <c r="G321" s="525"/>
      <c r="H321" s="525"/>
      <c r="I321" s="525"/>
      <c r="J321" s="456"/>
      <c r="K321" s="456"/>
      <c r="L321" s="456"/>
      <c r="M321" s="456"/>
      <c r="N321" s="211"/>
      <c r="O321" s="211"/>
      <c r="P321" s="211"/>
      <c r="Q321" s="211"/>
      <c r="R321" s="211"/>
      <c r="S321" s="211"/>
      <c r="T321" s="532"/>
      <c r="U321" s="525"/>
      <c r="V321" s="525"/>
      <c r="W321" s="525"/>
      <c r="X321" s="525"/>
      <c r="Y321" s="525"/>
      <c r="Z321" s="525"/>
    </row>
    <row r="322" ht="17.25" customHeight="1">
      <c r="A322" s="525"/>
      <c r="B322" s="525"/>
      <c r="C322" s="525"/>
      <c r="D322" s="525"/>
      <c r="E322" s="525"/>
      <c r="F322" s="531"/>
      <c r="G322" s="525"/>
      <c r="H322" s="525"/>
      <c r="I322" s="525"/>
      <c r="J322" s="456"/>
      <c r="K322" s="456"/>
      <c r="L322" s="456"/>
      <c r="M322" s="456"/>
      <c r="N322" s="211"/>
      <c r="O322" s="211"/>
      <c r="P322" s="211"/>
      <c r="Q322" s="211"/>
      <c r="R322" s="211"/>
      <c r="S322" s="211"/>
      <c r="T322" s="532"/>
      <c r="U322" s="525"/>
      <c r="V322" s="525"/>
      <c r="W322" s="525"/>
      <c r="X322" s="525"/>
      <c r="Y322" s="525"/>
      <c r="Z322" s="525"/>
    </row>
    <row r="323" ht="17.25" customHeight="1">
      <c r="A323" s="525"/>
      <c r="B323" s="525"/>
      <c r="C323" s="525"/>
      <c r="D323" s="525"/>
      <c r="E323" s="525"/>
      <c r="F323" s="531"/>
      <c r="G323" s="525"/>
      <c r="H323" s="525"/>
      <c r="I323" s="525"/>
      <c r="J323" s="456"/>
      <c r="K323" s="456"/>
      <c r="L323" s="456"/>
      <c r="M323" s="456"/>
      <c r="N323" s="211"/>
      <c r="O323" s="211"/>
      <c r="P323" s="211"/>
      <c r="Q323" s="211"/>
      <c r="R323" s="211"/>
      <c r="S323" s="211"/>
      <c r="T323" s="532"/>
      <c r="U323" s="525"/>
      <c r="V323" s="525"/>
      <c r="W323" s="525"/>
      <c r="X323" s="525"/>
      <c r="Y323" s="525"/>
      <c r="Z323" s="525"/>
    </row>
    <row r="324" ht="17.25" customHeight="1">
      <c r="A324" s="525"/>
      <c r="B324" s="525"/>
      <c r="C324" s="525"/>
      <c r="D324" s="525"/>
      <c r="E324" s="525"/>
      <c r="F324" s="531"/>
      <c r="G324" s="525"/>
      <c r="H324" s="525"/>
      <c r="I324" s="525"/>
      <c r="J324" s="456"/>
      <c r="K324" s="456"/>
      <c r="L324" s="456"/>
      <c r="M324" s="456"/>
      <c r="N324" s="211"/>
      <c r="O324" s="211"/>
      <c r="P324" s="211"/>
      <c r="Q324" s="211"/>
      <c r="R324" s="211"/>
      <c r="S324" s="211"/>
      <c r="T324" s="532"/>
      <c r="U324" s="525"/>
      <c r="V324" s="525"/>
      <c r="W324" s="525"/>
      <c r="X324" s="525"/>
      <c r="Y324" s="525"/>
      <c r="Z324" s="525"/>
    </row>
    <row r="325" ht="17.25" customHeight="1">
      <c r="A325" s="525"/>
      <c r="B325" s="525"/>
      <c r="C325" s="525"/>
      <c r="D325" s="525"/>
      <c r="E325" s="525"/>
      <c r="F325" s="531"/>
      <c r="G325" s="525"/>
      <c r="H325" s="525"/>
      <c r="I325" s="525"/>
      <c r="J325" s="456"/>
      <c r="K325" s="456"/>
      <c r="L325" s="456"/>
      <c r="M325" s="456"/>
      <c r="N325" s="211"/>
      <c r="O325" s="211"/>
      <c r="P325" s="211"/>
      <c r="Q325" s="211"/>
      <c r="R325" s="211"/>
      <c r="S325" s="211"/>
      <c r="T325" s="532"/>
      <c r="U325" s="525"/>
      <c r="V325" s="525"/>
      <c r="W325" s="525"/>
      <c r="X325" s="525"/>
      <c r="Y325" s="525"/>
      <c r="Z325" s="525"/>
    </row>
    <row r="326" ht="17.25" customHeight="1">
      <c r="A326" s="525"/>
      <c r="B326" s="525"/>
      <c r="C326" s="525"/>
      <c r="D326" s="525"/>
      <c r="E326" s="525"/>
      <c r="F326" s="531"/>
      <c r="G326" s="525"/>
      <c r="H326" s="525"/>
      <c r="I326" s="525"/>
      <c r="J326" s="456"/>
      <c r="K326" s="456"/>
      <c r="L326" s="456"/>
      <c r="M326" s="456"/>
      <c r="N326" s="211"/>
      <c r="O326" s="211"/>
      <c r="P326" s="211"/>
      <c r="Q326" s="211"/>
      <c r="R326" s="211"/>
      <c r="S326" s="211"/>
      <c r="T326" s="532"/>
      <c r="U326" s="525"/>
      <c r="V326" s="525"/>
      <c r="W326" s="525"/>
      <c r="X326" s="525"/>
      <c r="Y326" s="525"/>
      <c r="Z326" s="525"/>
    </row>
    <row r="327" ht="17.25" customHeight="1">
      <c r="A327" s="525"/>
      <c r="B327" s="525"/>
      <c r="C327" s="525"/>
      <c r="D327" s="525"/>
      <c r="E327" s="525"/>
      <c r="F327" s="531"/>
      <c r="G327" s="525"/>
      <c r="H327" s="525"/>
      <c r="I327" s="525"/>
      <c r="J327" s="456"/>
      <c r="K327" s="456"/>
      <c r="L327" s="456"/>
      <c r="M327" s="456"/>
      <c r="N327" s="211"/>
      <c r="O327" s="211"/>
      <c r="P327" s="211"/>
      <c r="Q327" s="211"/>
      <c r="R327" s="211"/>
      <c r="S327" s="211"/>
      <c r="T327" s="532"/>
      <c r="U327" s="525"/>
      <c r="V327" s="525"/>
      <c r="W327" s="525"/>
      <c r="X327" s="525"/>
      <c r="Y327" s="525"/>
      <c r="Z327" s="525"/>
    </row>
    <row r="328" ht="17.25" customHeight="1">
      <c r="A328" s="525"/>
      <c r="B328" s="525"/>
      <c r="C328" s="525"/>
      <c r="D328" s="525"/>
      <c r="E328" s="525"/>
      <c r="F328" s="531"/>
      <c r="G328" s="525"/>
      <c r="H328" s="525"/>
      <c r="I328" s="525"/>
      <c r="J328" s="456"/>
      <c r="K328" s="456"/>
      <c r="L328" s="456"/>
      <c r="M328" s="456"/>
      <c r="N328" s="211"/>
      <c r="O328" s="211"/>
      <c r="P328" s="211"/>
      <c r="Q328" s="211"/>
      <c r="R328" s="211"/>
      <c r="S328" s="211"/>
      <c r="T328" s="532"/>
      <c r="U328" s="525"/>
      <c r="V328" s="525"/>
      <c r="W328" s="525"/>
      <c r="X328" s="525"/>
      <c r="Y328" s="525"/>
      <c r="Z328" s="525"/>
    </row>
    <row r="329" ht="17.25" customHeight="1">
      <c r="A329" s="525"/>
      <c r="B329" s="525"/>
      <c r="C329" s="525"/>
      <c r="D329" s="525"/>
      <c r="E329" s="525"/>
      <c r="F329" s="531"/>
      <c r="G329" s="525"/>
      <c r="H329" s="525"/>
      <c r="I329" s="525"/>
      <c r="J329" s="456"/>
      <c r="K329" s="456"/>
      <c r="L329" s="456"/>
      <c r="M329" s="456"/>
      <c r="N329" s="211"/>
      <c r="O329" s="211"/>
      <c r="P329" s="211"/>
      <c r="Q329" s="211"/>
      <c r="R329" s="211"/>
      <c r="S329" s="211"/>
      <c r="T329" s="532"/>
      <c r="U329" s="525"/>
      <c r="V329" s="525"/>
      <c r="W329" s="525"/>
      <c r="X329" s="525"/>
      <c r="Y329" s="525"/>
      <c r="Z329" s="525"/>
    </row>
    <row r="330" ht="17.25" customHeight="1">
      <c r="A330" s="525"/>
      <c r="B330" s="525"/>
      <c r="C330" s="525"/>
      <c r="D330" s="525"/>
      <c r="E330" s="525"/>
      <c r="F330" s="531"/>
      <c r="G330" s="525"/>
      <c r="H330" s="525"/>
      <c r="I330" s="525"/>
      <c r="J330" s="456"/>
      <c r="K330" s="456"/>
      <c r="L330" s="456"/>
      <c r="M330" s="456"/>
      <c r="N330" s="211"/>
      <c r="O330" s="211"/>
      <c r="P330" s="211"/>
      <c r="Q330" s="211"/>
      <c r="R330" s="211"/>
      <c r="S330" s="211"/>
      <c r="T330" s="532"/>
      <c r="U330" s="525"/>
      <c r="V330" s="525"/>
      <c r="W330" s="525"/>
      <c r="X330" s="525"/>
      <c r="Y330" s="525"/>
      <c r="Z330" s="525"/>
    </row>
    <row r="331" ht="17.25" customHeight="1">
      <c r="A331" s="525"/>
      <c r="B331" s="525"/>
      <c r="C331" s="525"/>
      <c r="D331" s="525"/>
      <c r="E331" s="525"/>
      <c r="F331" s="531"/>
      <c r="G331" s="525"/>
      <c r="H331" s="525"/>
      <c r="I331" s="525"/>
      <c r="J331" s="456"/>
      <c r="K331" s="456"/>
      <c r="L331" s="456"/>
      <c r="M331" s="456"/>
      <c r="N331" s="211"/>
      <c r="O331" s="211"/>
      <c r="P331" s="211"/>
      <c r="Q331" s="211"/>
      <c r="R331" s="211"/>
      <c r="S331" s="211"/>
      <c r="T331" s="532"/>
      <c r="U331" s="525"/>
      <c r="V331" s="525"/>
      <c r="W331" s="525"/>
      <c r="X331" s="525"/>
      <c r="Y331" s="525"/>
      <c r="Z331" s="525"/>
    </row>
    <row r="332" ht="17.25" customHeight="1">
      <c r="A332" s="525"/>
      <c r="B332" s="525"/>
      <c r="C332" s="525"/>
      <c r="D332" s="525"/>
      <c r="E332" s="525"/>
      <c r="F332" s="531"/>
      <c r="G332" s="525"/>
      <c r="H332" s="525"/>
      <c r="I332" s="525"/>
      <c r="J332" s="456"/>
      <c r="K332" s="456"/>
      <c r="L332" s="456"/>
      <c r="M332" s="456"/>
      <c r="N332" s="211"/>
      <c r="O332" s="211"/>
      <c r="P332" s="211"/>
      <c r="Q332" s="211"/>
      <c r="R332" s="211"/>
      <c r="S332" s="211"/>
      <c r="T332" s="532"/>
      <c r="U332" s="525"/>
      <c r="V332" s="525"/>
      <c r="W332" s="525"/>
      <c r="X332" s="525"/>
      <c r="Y332" s="525"/>
      <c r="Z332" s="525"/>
    </row>
    <row r="333" ht="17.25" customHeight="1">
      <c r="A333" s="525"/>
      <c r="B333" s="525"/>
      <c r="C333" s="525"/>
      <c r="D333" s="525"/>
      <c r="E333" s="525"/>
      <c r="F333" s="531"/>
      <c r="G333" s="525"/>
      <c r="H333" s="525"/>
      <c r="I333" s="525"/>
      <c r="J333" s="456"/>
      <c r="K333" s="456"/>
      <c r="L333" s="456"/>
      <c r="M333" s="456"/>
      <c r="N333" s="211"/>
      <c r="O333" s="211"/>
      <c r="P333" s="211"/>
      <c r="Q333" s="211"/>
      <c r="R333" s="211"/>
      <c r="S333" s="211"/>
      <c r="T333" s="532"/>
      <c r="U333" s="525"/>
      <c r="V333" s="525"/>
      <c r="W333" s="525"/>
      <c r="X333" s="525"/>
      <c r="Y333" s="525"/>
      <c r="Z333" s="525"/>
    </row>
    <row r="334" ht="17.25" customHeight="1">
      <c r="A334" s="525"/>
      <c r="B334" s="525"/>
      <c r="C334" s="525"/>
      <c r="D334" s="525"/>
      <c r="E334" s="525"/>
      <c r="F334" s="531"/>
      <c r="G334" s="525"/>
      <c r="H334" s="525"/>
      <c r="I334" s="525"/>
      <c r="J334" s="456"/>
      <c r="K334" s="456"/>
      <c r="L334" s="456"/>
      <c r="M334" s="456"/>
      <c r="N334" s="211"/>
      <c r="O334" s="211"/>
      <c r="P334" s="211"/>
      <c r="Q334" s="211"/>
      <c r="R334" s="211"/>
      <c r="S334" s="211"/>
      <c r="T334" s="532"/>
      <c r="U334" s="525"/>
      <c r="V334" s="525"/>
      <c r="W334" s="525"/>
      <c r="X334" s="525"/>
      <c r="Y334" s="525"/>
      <c r="Z334" s="525"/>
    </row>
    <row r="335" ht="17.25" customHeight="1">
      <c r="A335" s="525"/>
      <c r="B335" s="525"/>
      <c r="C335" s="525"/>
      <c r="D335" s="525"/>
      <c r="E335" s="525"/>
      <c r="F335" s="531"/>
      <c r="G335" s="525"/>
      <c r="H335" s="525"/>
      <c r="I335" s="525"/>
      <c r="J335" s="456"/>
      <c r="K335" s="456"/>
      <c r="L335" s="456"/>
      <c r="M335" s="456"/>
      <c r="N335" s="211"/>
      <c r="O335" s="211"/>
      <c r="P335" s="211"/>
      <c r="Q335" s="211"/>
      <c r="R335" s="211"/>
      <c r="S335" s="211"/>
      <c r="T335" s="532"/>
      <c r="U335" s="525"/>
      <c r="V335" s="525"/>
      <c r="W335" s="525"/>
      <c r="X335" s="525"/>
      <c r="Y335" s="525"/>
      <c r="Z335" s="525"/>
    </row>
    <row r="336" ht="17.25" customHeight="1">
      <c r="A336" s="525"/>
      <c r="B336" s="525"/>
      <c r="C336" s="525"/>
      <c r="D336" s="525"/>
      <c r="E336" s="525"/>
      <c r="F336" s="531"/>
      <c r="G336" s="525"/>
      <c r="H336" s="525"/>
      <c r="I336" s="525"/>
      <c r="J336" s="456"/>
      <c r="K336" s="456"/>
      <c r="L336" s="456"/>
      <c r="M336" s="456"/>
      <c r="N336" s="211"/>
      <c r="O336" s="211"/>
      <c r="P336" s="211"/>
      <c r="Q336" s="211"/>
      <c r="R336" s="211"/>
      <c r="S336" s="211"/>
      <c r="T336" s="532"/>
      <c r="U336" s="525"/>
      <c r="V336" s="525"/>
      <c r="W336" s="525"/>
      <c r="X336" s="525"/>
      <c r="Y336" s="525"/>
      <c r="Z336" s="525"/>
    </row>
    <row r="337" ht="17.25" customHeight="1">
      <c r="A337" s="525"/>
      <c r="B337" s="525"/>
      <c r="C337" s="525"/>
      <c r="D337" s="525"/>
      <c r="E337" s="525"/>
      <c r="F337" s="531"/>
      <c r="G337" s="525"/>
      <c r="H337" s="525"/>
      <c r="I337" s="525"/>
      <c r="J337" s="456"/>
      <c r="K337" s="456"/>
      <c r="L337" s="456"/>
      <c r="M337" s="456"/>
      <c r="N337" s="211"/>
      <c r="O337" s="211"/>
      <c r="P337" s="211"/>
      <c r="Q337" s="211"/>
      <c r="R337" s="211"/>
      <c r="S337" s="211"/>
      <c r="T337" s="532"/>
      <c r="U337" s="525"/>
      <c r="V337" s="525"/>
      <c r="W337" s="525"/>
      <c r="X337" s="525"/>
      <c r="Y337" s="525"/>
      <c r="Z337" s="525"/>
    </row>
    <row r="338" ht="17.25" customHeight="1">
      <c r="A338" s="525"/>
      <c r="B338" s="525"/>
      <c r="C338" s="525"/>
      <c r="D338" s="525"/>
      <c r="E338" s="525"/>
      <c r="F338" s="531"/>
      <c r="G338" s="525"/>
      <c r="H338" s="525"/>
      <c r="I338" s="525"/>
      <c r="J338" s="456"/>
      <c r="K338" s="456"/>
      <c r="L338" s="456"/>
      <c r="M338" s="456"/>
      <c r="N338" s="211"/>
      <c r="O338" s="211"/>
      <c r="P338" s="211"/>
      <c r="Q338" s="211"/>
      <c r="R338" s="211"/>
      <c r="S338" s="211"/>
      <c r="T338" s="532"/>
      <c r="U338" s="525"/>
      <c r="V338" s="525"/>
      <c r="W338" s="525"/>
      <c r="X338" s="525"/>
      <c r="Y338" s="525"/>
      <c r="Z338" s="525"/>
    </row>
    <row r="339" ht="17.25" customHeight="1">
      <c r="A339" s="525"/>
      <c r="B339" s="525"/>
      <c r="C339" s="525"/>
      <c r="D339" s="525"/>
      <c r="E339" s="525"/>
      <c r="F339" s="531"/>
      <c r="G339" s="525"/>
      <c r="H339" s="525"/>
      <c r="I339" s="525"/>
      <c r="J339" s="456"/>
      <c r="K339" s="456"/>
      <c r="L339" s="456"/>
      <c r="M339" s="456"/>
      <c r="N339" s="211"/>
      <c r="O339" s="211"/>
      <c r="P339" s="211"/>
      <c r="Q339" s="211"/>
      <c r="R339" s="211"/>
      <c r="S339" s="211"/>
      <c r="T339" s="532"/>
      <c r="U339" s="525"/>
      <c r="V339" s="525"/>
      <c r="W339" s="525"/>
      <c r="X339" s="525"/>
      <c r="Y339" s="525"/>
      <c r="Z339" s="525"/>
    </row>
    <row r="340" ht="17.25" customHeight="1">
      <c r="A340" s="525"/>
      <c r="B340" s="525"/>
      <c r="C340" s="525"/>
      <c r="D340" s="525"/>
      <c r="E340" s="525"/>
      <c r="F340" s="531"/>
      <c r="G340" s="525"/>
      <c r="H340" s="525"/>
      <c r="I340" s="525"/>
      <c r="J340" s="456"/>
      <c r="K340" s="456"/>
      <c r="L340" s="456"/>
      <c r="M340" s="456"/>
      <c r="N340" s="211"/>
      <c r="O340" s="211"/>
      <c r="P340" s="211"/>
      <c r="Q340" s="211"/>
      <c r="R340" s="211"/>
      <c r="S340" s="211"/>
      <c r="T340" s="532"/>
      <c r="U340" s="525"/>
      <c r="V340" s="525"/>
      <c r="W340" s="525"/>
      <c r="X340" s="525"/>
      <c r="Y340" s="525"/>
      <c r="Z340" s="525"/>
    </row>
    <row r="341" ht="17.25" customHeight="1">
      <c r="A341" s="525"/>
      <c r="B341" s="525"/>
      <c r="C341" s="525"/>
      <c r="D341" s="525"/>
      <c r="E341" s="525"/>
      <c r="F341" s="531"/>
      <c r="G341" s="525"/>
      <c r="H341" s="525"/>
      <c r="I341" s="525"/>
      <c r="J341" s="456"/>
      <c r="K341" s="456"/>
      <c r="L341" s="456"/>
      <c r="M341" s="456"/>
      <c r="N341" s="211"/>
      <c r="O341" s="211"/>
      <c r="P341" s="211"/>
      <c r="Q341" s="211"/>
      <c r="R341" s="211"/>
      <c r="S341" s="211"/>
      <c r="T341" s="532"/>
      <c r="U341" s="525"/>
      <c r="V341" s="525"/>
      <c r="W341" s="525"/>
      <c r="X341" s="525"/>
      <c r="Y341" s="525"/>
      <c r="Z341" s="525"/>
    </row>
    <row r="342" ht="17.25" customHeight="1">
      <c r="A342" s="525"/>
      <c r="B342" s="525"/>
      <c r="C342" s="525"/>
      <c r="D342" s="525"/>
      <c r="E342" s="525"/>
      <c r="F342" s="531"/>
      <c r="G342" s="525"/>
      <c r="H342" s="525"/>
      <c r="I342" s="525"/>
      <c r="J342" s="456"/>
      <c r="K342" s="456"/>
      <c r="L342" s="456"/>
      <c r="M342" s="456"/>
      <c r="N342" s="211"/>
      <c r="O342" s="211"/>
      <c r="P342" s="211"/>
      <c r="Q342" s="211"/>
      <c r="R342" s="211"/>
      <c r="S342" s="211"/>
      <c r="T342" s="532"/>
      <c r="U342" s="525"/>
      <c r="V342" s="525"/>
      <c r="W342" s="525"/>
      <c r="X342" s="525"/>
      <c r="Y342" s="525"/>
      <c r="Z342" s="525"/>
    </row>
    <row r="343" ht="17.25" customHeight="1">
      <c r="A343" s="525"/>
      <c r="B343" s="525"/>
      <c r="C343" s="525"/>
      <c r="D343" s="525"/>
      <c r="E343" s="525"/>
      <c r="F343" s="531"/>
      <c r="G343" s="525"/>
      <c r="H343" s="525"/>
      <c r="I343" s="525"/>
      <c r="J343" s="456"/>
      <c r="K343" s="456"/>
      <c r="L343" s="456"/>
      <c r="M343" s="456"/>
      <c r="N343" s="211"/>
      <c r="O343" s="211"/>
      <c r="P343" s="211"/>
      <c r="Q343" s="211"/>
      <c r="R343" s="211"/>
      <c r="S343" s="211"/>
      <c r="T343" s="532"/>
      <c r="U343" s="525"/>
      <c r="V343" s="525"/>
      <c r="W343" s="525"/>
      <c r="X343" s="525"/>
      <c r="Y343" s="525"/>
      <c r="Z343" s="525"/>
    </row>
    <row r="344" ht="17.25" customHeight="1">
      <c r="A344" s="525"/>
      <c r="B344" s="525"/>
      <c r="C344" s="525"/>
      <c r="D344" s="525"/>
      <c r="E344" s="525"/>
      <c r="F344" s="531"/>
      <c r="G344" s="525"/>
      <c r="H344" s="525"/>
      <c r="I344" s="525"/>
      <c r="J344" s="456"/>
      <c r="K344" s="456"/>
      <c r="L344" s="456"/>
      <c r="M344" s="456"/>
      <c r="N344" s="211"/>
      <c r="O344" s="211"/>
      <c r="P344" s="211"/>
      <c r="Q344" s="211"/>
      <c r="R344" s="211"/>
      <c r="S344" s="211"/>
      <c r="T344" s="532"/>
      <c r="U344" s="525"/>
      <c r="V344" s="525"/>
      <c r="W344" s="525"/>
      <c r="X344" s="525"/>
      <c r="Y344" s="525"/>
      <c r="Z344" s="525"/>
    </row>
    <row r="345" ht="17.25" customHeight="1">
      <c r="A345" s="525"/>
      <c r="B345" s="525"/>
      <c r="C345" s="525"/>
      <c r="D345" s="525"/>
      <c r="E345" s="525"/>
      <c r="F345" s="531"/>
      <c r="G345" s="525"/>
      <c r="H345" s="525"/>
      <c r="I345" s="525"/>
      <c r="J345" s="456"/>
      <c r="K345" s="456"/>
      <c r="L345" s="456"/>
      <c r="M345" s="456"/>
      <c r="N345" s="211"/>
      <c r="O345" s="211"/>
      <c r="P345" s="211"/>
      <c r="Q345" s="211"/>
      <c r="R345" s="211"/>
      <c r="S345" s="211"/>
      <c r="T345" s="532"/>
      <c r="U345" s="525"/>
      <c r="V345" s="525"/>
      <c r="W345" s="525"/>
      <c r="X345" s="525"/>
      <c r="Y345" s="525"/>
      <c r="Z345" s="525"/>
    </row>
    <row r="346" ht="17.25" customHeight="1">
      <c r="A346" s="525"/>
      <c r="B346" s="525"/>
      <c r="C346" s="525"/>
      <c r="D346" s="525"/>
      <c r="E346" s="525"/>
      <c r="F346" s="531"/>
      <c r="G346" s="525"/>
      <c r="H346" s="525"/>
      <c r="I346" s="525"/>
      <c r="J346" s="456"/>
      <c r="K346" s="456"/>
      <c r="L346" s="456"/>
      <c r="M346" s="456"/>
      <c r="N346" s="211"/>
      <c r="O346" s="211"/>
      <c r="P346" s="211"/>
      <c r="Q346" s="211"/>
      <c r="R346" s="211"/>
      <c r="S346" s="211"/>
      <c r="T346" s="532"/>
      <c r="U346" s="525"/>
      <c r="V346" s="525"/>
      <c r="W346" s="525"/>
      <c r="X346" s="525"/>
      <c r="Y346" s="525"/>
      <c r="Z346" s="525"/>
    </row>
    <row r="347" ht="17.25" customHeight="1">
      <c r="A347" s="525"/>
      <c r="B347" s="525"/>
      <c r="C347" s="525"/>
      <c r="D347" s="525"/>
      <c r="E347" s="525"/>
      <c r="F347" s="531"/>
      <c r="G347" s="525"/>
      <c r="H347" s="525"/>
      <c r="I347" s="525"/>
      <c r="J347" s="456"/>
      <c r="K347" s="456"/>
      <c r="L347" s="456"/>
      <c r="M347" s="456"/>
      <c r="N347" s="211"/>
      <c r="O347" s="211"/>
      <c r="P347" s="211"/>
      <c r="Q347" s="211"/>
      <c r="R347" s="211"/>
      <c r="S347" s="211"/>
      <c r="T347" s="532"/>
      <c r="U347" s="525"/>
      <c r="V347" s="525"/>
      <c r="W347" s="525"/>
      <c r="X347" s="525"/>
      <c r="Y347" s="525"/>
      <c r="Z347" s="525"/>
    </row>
    <row r="348" ht="17.25" customHeight="1">
      <c r="A348" s="525"/>
      <c r="B348" s="525"/>
      <c r="C348" s="525"/>
      <c r="D348" s="525"/>
      <c r="E348" s="525"/>
      <c r="F348" s="531"/>
      <c r="G348" s="525"/>
      <c r="H348" s="525"/>
      <c r="I348" s="525"/>
      <c r="J348" s="456"/>
      <c r="K348" s="456"/>
      <c r="L348" s="456"/>
      <c r="M348" s="456"/>
      <c r="N348" s="211"/>
      <c r="O348" s="211"/>
      <c r="P348" s="211"/>
      <c r="Q348" s="211"/>
      <c r="R348" s="211"/>
      <c r="S348" s="211"/>
      <c r="T348" s="532"/>
      <c r="U348" s="525"/>
      <c r="V348" s="525"/>
      <c r="W348" s="525"/>
      <c r="X348" s="525"/>
      <c r="Y348" s="525"/>
      <c r="Z348" s="525"/>
    </row>
    <row r="349" ht="17.25" customHeight="1">
      <c r="A349" s="525"/>
      <c r="B349" s="525"/>
      <c r="C349" s="525"/>
      <c r="D349" s="525"/>
      <c r="E349" s="525"/>
      <c r="F349" s="531"/>
      <c r="G349" s="525"/>
      <c r="H349" s="525"/>
      <c r="I349" s="525"/>
      <c r="J349" s="456"/>
      <c r="K349" s="456"/>
      <c r="L349" s="456"/>
      <c r="M349" s="456"/>
      <c r="N349" s="211"/>
      <c r="O349" s="211"/>
      <c r="P349" s="211"/>
      <c r="Q349" s="211"/>
      <c r="R349" s="211"/>
      <c r="S349" s="211"/>
      <c r="T349" s="532"/>
      <c r="U349" s="525"/>
      <c r="V349" s="525"/>
      <c r="W349" s="525"/>
      <c r="X349" s="525"/>
      <c r="Y349" s="525"/>
      <c r="Z349" s="525"/>
    </row>
    <row r="350" ht="17.25" customHeight="1">
      <c r="A350" s="525"/>
      <c r="B350" s="525"/>
      <c r="C350" s="525"/>
      <c r="D350" s="525"/>
      <c r="E350" s="525"/>
      <c r="F350" s="531"/>
      <c r="G350" s="525"/>
      <c r="H350" s="525"/>
      <c r="I350" s="525"/>
      <c r="J350" s="456"/>
      <c r="K350" s="456"/>
      <c r="L350" s="456"/>
      <c r="M350" s="456"/>
      <c r="N350" s="211"/>
      <c r="O350" s="211"/>
      <c r="P350" s="211"/>
      <c r="Q350" s="211"/>
      <c r="R350" s="211"/>
      <c r="S350" s="211"/>
      <c r="T350" s="532"/>
      <c r="U350" s="525"/>
      <c r="V350" s="525"/>
      <c r="W350" s="525"/>
      <c r="X350" s="525"/>
      <c r="Y350" s="525"/>
      <c r="Z350" s="525"/>
    </row>
    <row r="351" ht="17.25" customHeight="1">
      <c r="A351" s="525"/>
      <c r="B351" s="525"/>
      <c r="C351" s="525"/>
      <c r="D351" s="525"/>
      <c r="E351" s="525"/>
      <c r="F351" s="531"/>
      <c r="G351" s="525"/>
      <c r="H351" s="525"/>
      <c r="I351" s="525"/>
      <c r="J351" s="456"/>
      <c r="K351" s="456"/>
      <c r="L351" s="456"/>
      <c r="M351" s="456"/>
      <c r="N351" s="211"/>
      <c r="O351" s="211"/>
      <c r="P351" s="211"/>
      <c r="Q351" s="211"/>
      <c r="R351" s="211"/>
      <c r="S351" s="211"/>
      <c r="T351" s="532"/>
      <c r="U351" s="525"/>
      <c r="V351" s="525"/>
      <c r="W351" s="525"/>
      <c r="X351" s="525"/>
      <c r="Y351" s="525"/>
      <c r="Z351" s="525"/>
    </row>
    <row r="352" ht="17.25" customHeight="1">
      <c r="A352" s="525"/>
      <c r="B352" s="525"/>
      <c r="C352" s="525"/>
      <c r="D352" s="525"/>
      <c r="E352" s="525"/>
      <c r="F352" s="531"/>
      <c r="G352" s="525"/>
      <c r="H352" s="525"/>
      <c r="I352" s="525"/>
      <c r="J352" s="456"/>
      <c r="K352" s="456"/>
      <c r="L352" s="456"/>
      <c r="M352" s="456"/>
      <c r="N352" s="211"/>
      <c r="O352" s="211"/>
      <c r="P352" s="211"/>
      <c r="Q352" s="211"/>
      <c r="R352" s="211"/>
      <c r="S352" s="211"/>
      <c r="T352" s="532"/>
      <c r="U352" s="525"/>
      <c r="V352" s="525"/>
      <c r="W352" s="525"/>
      <c r="X352" s="525"/>
      <c r="Y352" s="525"/>
      <c r="Z352" s="525"/>
    </row>
    <row r="353" ht="17.25" customHeight="1">
      <c r="A353" s="525"/>
      <c r="B353" s="525"/>
      <c r="C353" s="525"/>
      <c r="D353" s="525"/>
      <c r="E353" s="525"/>
      <c r="F353" s="531"/>
      <c r="G353" s="525"/>
      <c r="H353" s="525"/>
      <c r="I353" s="525"/>
      <c r="J353" s="456"/>
      <c r="K353" s="456"/>
      <c r="L353" s="456"/>
      <c r="M353" s="456"/>
      <c r="N353" s="211"/>
      <c r="O353" s="211"/>
      <c r="P353" s="211"/>
      <c r="Q353" s="211"/>
      <c r="R353" s="211"/>
      <c r="S353" s="211"/>
      <c r="T353" s="532"/>
      <c r="U353" s="525"/>
      <c r="V353" s="525"/>
      <c r="W353" s="525"/>
      <c r="X353" s="525"/>
      <c r="Y353" s="525"/>
      <c r="Z353" s="525"/>
    </row>
    <row r="354" ht="17.25" customHeight="1">
      <c r="A354" s="525"/>
      <c r="B354" s="525"/>
      <c r="C354" s="525"/>
      <c r="D354" s="525"/>
      <c r="E354" s="525"/>
      <c r="F354" s="531"/>
      <c r="G354" s="525"/>
      <c r="H354" s="525"/>
      <c r="I354" s="525"/>
      <c r="J354" s="456"/>
      <c r="K354" s="456"/>
      <c r="L354" s="456"/>
      <c r="M354" s="456"/>
      <c r="N354" s="211"/>
      <c r="O354" s="211"/>
      <c r="P354" s="211"/>
      <c r="Q354" s="211"/>
      <c r="R354" s="211"/>
      <c r="S354" s="211"/>
      <c r="T354" s="532"/>
      <c r="U354" s="525"/>
      <c r="V354" s="525"/>
      <c r="W354" s="525"/>
      <c r="X354" s="525"/>
      <c r="Y354" s="525"/>
      <c r="Z354" s="525"/>
    </row>
    <row r="355" ht="17.25" customHeight="1">
      <c r="A355" s="525"/>
      <c r="B355" s="525"/>
      <c r="C355" s="525"/>
      <c r="D355" s="525"/>
      <c r="E355" s="525"/>
      <c r="F355" s="531"/>
      <c r="G355" s="525"/>
      <c r="H355" s="525"/>
      <c r="I355" s="525"/>
      <c r="J355" s="456"/>
      <c r="K355" s="456"/>
      <c r="L355" s="456"/>
      <c r="M355" s="456"/>
      <c r="N355" s="211"/>
      <c r="O355" s="211"/>
      <c r="P355" s="211"/>
      <c r="Q355" s="211"/>
      <c r="R355" s="211"/>
      <c r="S355" s="211"/>
      <c r="T355" s="532"/>
      <c r="U355" s="525"/>
      <c r="V355" s="525"/>
      <c r="W355" s="525"/>
      <c r="X355" s="525"/>
      <c r="Y355" s="525"/>
      <c r="Z355" s="525"/>
    </row>
    <row r="356" ht="17.25" customHeight="1">
      <c r="A356" s="525"/>
      <c r="B356" s="525"/>
      <c r="C356" s="525"/>
      <c r="D356" s="525"/>
      <c r="E356" s="525"/>
      <c r="F356" s="531"/>
      <c r="G356" s="525"/>
      <c r="H356" s="525"/>
      <c r="I356" s="525"/>
      <c r="J356" s="456"/>
      <c r="K356" s="456"/>
      <c r="L356" s="456"/>
      <c r="M356" s="456"/>
      <c r="N356" s="211"/>
      <c r="O356" s="211"/>
      <c r="P356" s="211"/>
      <c r="Q356" s="211"/>
      <c r="R356" s="211"/>
      <c r="S356" s="211"/>
      <c r="T356" s="532"/>
      <c r="U356" s="525"/>
      <c r="V356" s="525"/>
      <c r="W356" s="525"/>
      <c r="X356" s="525"/>
      <c r="Y356" s="525"/>
      <c r="Z356" s="525"/>
    </row>
    <row r="357" ht="17.25" customHeight="1">
      <c r="A357" s="525"/>
      <c r="B357" s="525"/>
      <c r="C357" s="525"/>
      <c r="D357" s="525"/>
      <c r="E357" s="525"/>
      <c r="F357" s="531"/>
      <c r="G357" s="525"/>
      <c r="H357" s="525"/>
      <c r="I357" s="525"/>
      <c r="J357" s="456"/>
      <c r="K357" s="456"/>
      <c r="L357" s="456"/>
      <c r="M357" s="456"/>
      <c r="N357" s="211"/>
      <c r="O357" s="211"/>
      <c r="P357" s="211"/>
      <c r="Q357" s="211"/>
      <c r="R357" s="211"/>
      <c r="S357" s="211"/>
      <c r="T357" s="532"/>
      <c r="U357" s="525"/>
      <c r="V357" s="525"/>
      <c r="W357" s="525"/>
      <c r="X357" s="525"/>
      <c r="Y357" s="525"/>
      <c r="Z357" s="525"/>
    </row>
    <row r="358" ht="17.25" customHeight="1">
      <c r="A358" s="525"/>
      <c r="B358" s="525"/>
      <c r="C358" s="525"/>
      <c r="D358" s="525"/>
      <c r="E358" s="525"/>
      <c r="F358" s="531"/>
      <c r="G358" s="525"/>
      <c r="H358" s="525"/>
      <c r="I358" s="525"/>
      <c r="J358" s="456"/>
      <c r="K358" s="456"/>
      <c r="L358" s="456"/>
      <c r="M358" s="456"/>
      <c r="N358" s="211"/>
      <c r="O358" s="211"/>
      <c r="P358" s="211"/>
      <c r="Q358" s="211"/>
      <c r="R358" s="211"/>
      <c r="S358" s="211"/>
      <c r="T358" s="532"/>
      <c r="U358" s="525"/>
      <c r="V358" s="525"/>
      <c r="W358" s="525"/>
      <c r="X358" s="525"/>
      <c r="Y358" s="525"/>
      <c r="Z358" s="525"/>
    </row>
    <row r="359" ht="17.25" customHeight="1">
      <c r="A359" s="525"/>
      <c r="B359" s="525"/>
      <c r="C359" s="525"/>
      <c r="D359" s="525"/>
      <c r="E359" s="525"/>
      <c r="F359" s="531"/>
      <c r="G359" s="525"/>
      <c r="H359" s="525"/>
      <c r="I359" s="525"/>
      <c r="J359" s="456"/>
      <c r="K359" s="456"/>
      <c r="L359" s="456"/>
      <c r="M359" s="456"/>
      <c r="N359" s="211"/>
      <c r="O359" s="211"/>
      <c r="P359" s="211"/>
      <c r="Q359" s="211"/>
      <c r="R359" s="211"/>
      <c r="S359" s="211"/>
      <c r="T359" s="532"/>
      <c r="U359" s="525"/>
      <c r="V359" s="525"/>
      <c r="W359" s="525"/>
      <c r="X359" s="525"/>
      <c r="Y359" s="525"/>
      <c r="Z359" s="525"/>
    </row>
    <row r="360" ht="17.25" customHeight="1">
      <c r="A360" s="525"/>
      <c r="B360" s="525"/>
      <c r="C360" s="525"/>
      <c r="D360" s="525"/>
      <c r="E360" s="525"/>
      <c r="F360" s="531"/>
      <c r="G360" s="525"/>
      <c r="H360" s="525"/>
      <c r="I360" s="525"/>
      <c r="J360" s="456"/>
      <c r="K360" s="456"/>
      <c r="L360" s="456"/>
      <c r="M360" s="456"/>
      <c r="N360" s="211"/>
      <c r="O360" s="211"/>
      <c r="P360" s="211"/>
      <c r="Q360" s="211"/>
      <c r="R360" s="211"/>
      <c r="S360" s="211"/>
      <c r="T360" s="532"/>
      <c r="U360" s="525"/>
      <c r="V360" s="525"/>
      <c r="W360" s="525"/>
      <c r="X360" s="525"/>
      <c r="Y360" s="525"/>
      <c r="Z360" s="525"/>
    </row>
    <row r="361" ht="17.25" customHeight="1">
      <c r="A361" s="525"/>
      <c r="B361" s="525"/>
      <c r="C361" s="525"/>
      <c r="D361" s="525"/>
      <c r="E361" s="525"/>
      <c r="F361" s="531"/>
      <c r="G361" s="525"/>
      <c r="H361" s="525"/>
      <c r="I361" s="525"/>
      <c r="J361" s="456"/>
      <c r="K361" s="456"/>
      <c r="L361" s="456"/>
      <c r="M361" s="456"/>
      <c r="N361" s="211"/>
      <c r="O361" s="211"/>
      <c r="P361" s="211"/>
      <c r="Q361" s="211"/>
      <c r="R361" s="211"/>
      <c r="S361" s="211"/>
      <c r="T361" s="532"/>
      <c r="U361" s="525"/>
      <c r="V361" s="525"/>
      <c r="W361" s="525"/>
      <c r="X361" s="525"/>
      <c r="Y361" s="525"/>
      <c r="Z361" s="525"/>
    </row>
    <row r="362" ht="17.25" customHeight="1">
      <c r="A362" s="525"/>
      <c r="B362" s="525"/>
      <c r="C362" s="525"/>
      <c r="D362" s="525"/>
      <c r="E362" s="525"/>
      <c r="F362" s="531"/>
      <c r="G362" s="525"/>
      <c r="H362" s="525"/>
      <c r="I362" s="525"/>
      <c r="J362" s="456"/>
      <c r="K362" s="456"/>
      <c r="L362" s="456"/>
      <c r="M362" s="456"/>
      <c r="N362" s="211"/>
      <c r="O362" s="211"/>
      <c r="P362" s="211"/>
      <c r="Q362" s="211"/>
      <c r="R362" s="211"/>
      <c r="S362" s="211"/>
      <c r="T362" s="532"/>
      <c r="U362" s="525"/>
      <c r="V362" s="525"/>
      <c r="W362" s="525"/>
      <c r="X362" s="525"/>
      <c r="Y362" s="525"/>
      <c r="Z362" s="525"/>
    </row>
    <row r="363" ht="17.25" customHeight="1">
      <c r="A363" s="525"/>
      <c r="B363" s="525"/>
      <c r="C363" s="525"/>
      <c r="D363" s="525"/>
      <c r="E363" s="525"/>
      <c r="F363" s="531"/>
      <c r="G363" s="525"/>
      <c r="H363" s="525"/>
      <c r="I363" s="525"/>
      <c r="J363" s="456"/>
      <c r="K363" s="456"/>
      <c r="L363" s="456"/>
      <c r="M363" s="456"/>
      <c r="N363" s="211"/>
      <c r="O363" s="211"/>
      <c r="P363" s="211"/>
      <c r="Q363" s="211"/>
      <c r="R363" s="211"/>
      <c r="S363" s="211"/>
      <c r="T363" s="532"/>
      <c r="U363" s="525"/>
      <c r="V363" s="525"/>
      <c r="W363" s="525"/>
      <c r="X363" s="525"/>
      <c r="Y363" s="525"/>
      <c r="Z363" s="525"/>
    </row>
    <row r="364" ht="17.25" customHeight="1">
      <c r="A364" s="525"/>
      <c r="B364" s="525"/>
      <c r="C364" s="525"/>
      <c r="D364" s="525"/>
      <c r="E364" s="525"/>
      <c r="F364" s="531"/>
      <c r="G364" s="525"/>
      <c r="H364" s="525"/>
      <c r="I364" s="525"/>
      <c r="J364" s="456"/>
      <c r="K364" s="456"/>
      <c r="L364" s="456"/>
      <c r="M364" s="456"/>
      <c r="N364" s="211"/>
      <c r="O364" s="211"/>
      <c r="P364" s="211"/>
      <c r="Q364" s="211"/>
      <c r="R364" s="211"/>
      <c r="S364" s="211"/>
      <c r="T364" s="532"/>
      <c r="U364" s="525"/>
      <c r="V364" s="525"/>
      <c r="W364" s="525"/>
      <c r="X364" s="525"/>
      <c r="Y364" s="525"/>
      <c r="Z364" s="525"/>
    </row>
    <row r="365" ht="17.25" customHeight="1">
      <c r="A365" s="525"/>
      <c r="B365" s="525"/>
      <c r="C365" s="525"/>
      <c r="D365" s="525"/>
      <c r="E365" s="525"/>
      <c r="F365" s="531"/>
      <c r="G365" s="525"/>
      <c r="H365" s="525"/>
      <c r="I365" s="525"/>
      <c r="J365" s="456"/>
      <c r="K365" s="456"/>
      <c r="L365" s="456"/>
      <c r="M365" s="456"/>
      <c r="N365" s="211"/>
      <c r="O365" s="211"/>
      <c r="P365" s="211"/>
      <c r="Q365" s="211"/>
      <c r="R365" s="211"/>
      <c r="S365" s="211"/>
      <c r="T365" s="532"/>
      <c r="U365" s="525"/>
      <c r="V365" s="525"/>
      <c r="W365" s="525"/>
      <c r="X365" s="525"/>
      <c r="Y365" s="525"/>
      <c r="Z365" s="525"/>
    </row>
    <row r="366" ht="17.25" customHeight="1">
      <c r="A366" s="525"/>
      <c r="B366" s="525"/>
      <c r="C366" s="525"/>
      <c r="D366" s="525"/>
      <c r="E366" s="525"/>
      <c r="F366" s="531"/>
      <c r="G366" s="525"/>
      <c r="H366" s="525"/>
      <c r="I366" s="525"/>
      <c r="J366" s="456"/>
      <c r="K366" s="456"/>
      <c r="L366" s="456"/>
      <c r="M366" s="456"/>
      <c r="N366" s="211"/>
      <c r="O366" s="211"/>
      <c r="P366" s="211"/>
      <c r="Q366" s="211"/>
      <c r="R366" s="211"/>
      <c r="S366" s="211"/>
      <c r="T366" s="532"/>
      <c r="U366" s="525"/>
      <c r="V366" s="525"/>
      <c r="W366" s="525"/>
      <c r="X366" s="525"/>
      <c r="Y366" s="525"/>
      <c r="Z366" s="525"/>
    </row>
    <row r="367" ht="17.25" customHeight="1">
      <c r="A367" s="525"/>
      <c r="B367" s="525"/>
      <c r="C367" s="525"/>
      <c r="D367" s="525"/>
      <c r="E367" s="525"/>
      <c r="F367" s="531"/>
      <c r="G367" s="525"/>
      <c r="H367" s="525"/>
      <c r="I367" s="525"/>
      <c r="J367" s="456"/>
      <c r="K367" s="456"/>
      <c r="L367" s="456"/>
      <c r="M367" s="456"/>
      <c r="N367" s="211"/>
      <c r="O367" s="211"/>
      <c r="P367" s="211"/>
      <c r="Q367" s="211"/>
      <c r="R367" s="211"/>
      <c r="S367" s="211"/>
      <c r="T367" s="532"/>
      <c r="U367" s="525"/>
      <c r="V367" s="525"/>
      <c r="W367" s="525"/>
      <c r="X367" s="525"/>
      <c r="Y367" s="525"/>
      <c r="Z367" s="525"/>
    </row>
    <row r="368" ht="17.25" customHeight="1">
      <c r="A368" s="525"/>
      <c r="B368" s="525"/>
      <c r="C368" s="525"/>
      <c r="D368" s="525"/>
      <c r="E368" s="525"/>
      <c r="F368" s="531"/>
      <c r="G368" s="525"/>
      <c r="H368" s="525"/>
      <c r="I368" s="525"/>
      <c r="J368" s="456"/>
      <c r="K368" s="456"/>
      <c r="L368" s="456"/>
      <c r="M368" s="456"/>
      <c r="N368" s="211"/>
      <c r="O368" s="211"/>
      <c r="P368" s="211"/>
      <c r="Q368" s="211"/>
      <c r="R368" s="211"/>
      <c r="S368" s="211"/>
      <c r="T368" s="532"/>
      <c r="U368" s="525"/>
      <c r="V368" s="525"/>
      <c r="W368" s="525"/>
      <c r="X368" s="525"/>
      <c r="Y368" s="525"/>
      <c r="Z368" s="525"/>
    </row>
    <row r="369" ht="17.25" customHeight="1">
      <c r="A369" s="525"/>
      <c r="B369" s="525"/>
      <c r="C369" s="525"/>
      <c r="D369" s="525"/>
      <c r="E369" s="525"/>
      <c r="F369" s="531"/>
      <c r="G369" s="525"/>
      <c r="H369" s="525"/>
      <c r="I369" s="525"/>
      <c r="J369" s="456"/>
      <c r="K369" s="456"/>
      <c r="L369" s="456"/>
      <c r="M369" s="456"/>
      <c r="N369" s="211"/>
      <c r="O369" s="211"/>
      <c r="P369" s="211"/>
      <c r="Q369" s="211"/>
      <c r="R369" s="211"/>
      <c r="S369" s="211"/>
      <c r="T369" s="532"/>
      <c r="U369" s="525"/>
      <c r="V369" s="525"/>
      <c r="W369" s="525"/>
      <c r="X369" s="525"/>
      <c r="Y369" s="525"/>
      <c r="Z369" s="525"/>
    </row>
    <row r="370" ht="17.25" customHeight="1">
      <c r="A370" s="525"/>
      <c r="B370" s="525"/>
      <c r="C370" s="525"/>
      <c r="D370" s="525"/>
      <c r="E370" s="525"/>
      <c r="F370" s="531"/>
      <c r="G370" s="525"/>
      <c r="H370" s="525"/>
      <c r="I370" s="525"/>
      <c r="J370" s="456"/>
      <c r="K370" s="456"/>
      <c r="L370" s="456"/>
      <c r="M370" s="456"/>
      <c r="N370" s="211"/>
      <c r="O370" s="211"/>
      <c r="P370" s="211"/>
      <c r="Q370" s="211"/>
      <c r="R370" s="211"/>
      <c r="S370" s="211"/>
      <c r="T370" s="532"/>
      <c r="U370" s="525"/>
      <c r="V370" s="525"/>
      <c r="W370" s="525"/>
      <c r="X370" s="525"/>
      <c r="Y370" s="525"/>
      <c r="Z370" s="525"/>
    </row>
    <row r="371" ht="17.25" customHeight="1">
      <c r="A371" s="525"/>
      <c r="B371" s="525"/>
      <c r="C371" s="525"/>
      <c r="D371" s="525"/>
      <c r="E371" s="525"/>
      <c r="F371" s="531"/>
      <c r="G371" s="525"/>
      <c r="H371" s="525"/>
      <c r="I371" s="525"/>
      <c r="J371" s="456"/>
      <c r="K371" s="456"/>
      <c r="L371" s="456"/>
      <c r="M371" s="456"/>
      <c r="N371" s="211"/>
      <c r="O371" s="211"/>
      <c r="P371" s="211"/>
      <c r="Q371" s="211"/>
      <c r="R371" s="211"/>
      <c r="S371" s="211"/>
      <c r="T371" s="532"/>
      <c r="U371" s="525"/>
      <c r="V371" s="525"/>
      <c r="W371" s="525"/>
      <c r="X371" s="525"/>
      <c r="Y371" s="525"/>
      <c r="Z371" s="525"/>
    </row>
    <row r="372" ht="17.25" customHeight="1">
      <c r="A372" s="525"/>
      <c r="B372" s="525"/>
      <c r="C372" s="525"/>
      <c r="D372" s="525"/>
      <c r="E372" s="525"/>
      <c r="F372" s="531"/>
      <c r="G372" s="525"/>
      <c r="H372" s="525"/>
      <c r="I372" s="525"/>
      <c r="J372" s="456"/>
      <c r="K372" s="456"/>
      <c r="L372" s="456"/>
      <c r="M372" s="456"/>
      <c r="N372" s="211"/>
      <c r="O372" s="211"/>
      <c r="P372" s="211"/>
      <c r="Q372" s="211"/>
      <c r="R372" s="211"/>
      <c r="S372" s="211"/>
      <c r="T372" s="532"/>
      <c r="U372" s="525"/>
      <c r="V372" s="525"/>
      <c r="W372" s="525"/>
      <c r="X372" s="525"/>
      <c r="Y372" s="525"/>
      <c r="Z372" s="525"/>
    </row>
    <row r="373" ht="17.25" customHeight="1">
      <c r="A373" s="525"/>
      <c r="B373" s="525"/>
      <c r="C373" s="525"/>
      <c r="D373" s="525"/>
      <c r="E373" s="525"/>
      <c r="F373" s="531"/>
      <c r="G373" s="525"/>
      <c r="H373" s="525"/>
      <c r="I373" s="525"/>
      <c r="J373" s="456"/>
      <c r="K373" s="456"/>
      <c r="L373" s="456"/>
      <c r="M373" s="456"/>
      <c r="N373" s="211"/>
      <c r="O373" s="211"/>
      <c r="P373" s="211"/>
      <c r="Q373" s="211"/>
      <c r="R373" s="211"/>
      <c r="S373" s="211"/>
      <c r="T373" s="532"/>
      <c r="U373" s="525"/>
      <c r="V373" s="525"/>
      <c r="W373" s="525"/>
      <c r="X373" s="525"/>
      <c r="Y373" s="525"/>
      <c r="Z373" s="525"/>
    </row>
    <row r="374" ht="17.25" customHeight="1">
      <c r="A374" s="525"/>
      <c r="B374" s="525"/>
      <c r="C374" s="525"/>
      <c r="D374" s="525"/>
      <c r="E374" s="525"/>
      <c r="F374" s="531"/>
      <c r="G374" s="525"/>
      <c r="H374" s="525"/>
      <c r="I374" s="525"/>
      <c r="J374" s="456"/>
      <c r="K374" s="456"/>
      <c r="L374" s="456"/>
      <c r="M374" s="456"/>
      <c r="N374" s="211"/>
      <c r="O374" s="211"/>
      <c r="P374" s="211"/>
      <c r="Q374" s="211"/>
      <c r="R374" s="211"/>
      <c r="S374" s="211"/>
      <c r="T374" s="532"/>
      <c r="U374" s="525"/>
      <c r="V374" s="525"/>
      <c r="W374" s="525"/>
      <c r="X374" s="525"/>
      <c r="Y374" s="525"/>
      <c r="Z374" s="525"/>
    </row>
    <row r="375" ht="17.25" customHeight="1">
      <c r="A375" s="525"/>
      <c r="B375" s="525"/>
      <c r="C375" s="525"/>
      <c r="D375" s="525"/>
      <c r="E375" s="525"/>
      <c r="F375" s="531"/>
      <c r="G375" s="525"/>
      <c r="H375" s="525"/>
      <c r="I375" s="525"/>
      <c r="J375" s="456"/>
      <c r="K375" s="456"/>
      <c r="L375" s="456"/>
      <c r="M375" s="456"/>
      <c r="N375" s="211"/>
      <c r="O375" s="211"/>
      <c r="P375" s="211"/>
      <c r="Q375" s="211"/>
      <c r="R375" s="211"/>
      <c r="S375" s="211"/>
      <c r="T375" s="532"/>
      <c r="U375" s="525"/>
      <c r="V375" s="525"/>
      <c r="W375" s="525"/>
      <c r="X375" s="525"/>
      <c r="Y375" s="525"/>
      <c r="Z375" s="525"/>
    </row>
    <row r="376" ht="17.25" customHeight="1">
      <c r="A376" s="525"/>
      <c r="B376" s="525"/>
      <c r="C376" s="525"/>
      <c r="D376" s="525"/>
      <c r="E376" s="525"/>
      <c r="F376" s="531"/>
      <c r="G376" s="525"/>
      <c r="H376" s="525"/>
      <c r="I376" s="525"/>
      <c r="J376" s="456"/>
      <c r="K376" s="456"/>
      <c r="L376" s="456"/>
      <c r="M376" s="456"/>
      <c r="N376" s="211"/>
      <c r="O376" s="211"/>
      <c r="P376" s="211"/>
      <c r="Q376" s="211"/>
      <c r="R376" s="211"/>
      <c r="S376" s="211"/>
      <c r="T376" s="532"/>
      <c r="U376" s="525"/>
      <c r="V376" s="525"/>
      <c r="W376" s="525"/>
      <c r="X376" s="525"/>
      <c r="Y376" s="525"/>
      <c r="Z376" s="525"/>
    </row>
    <row r="377" ht="17.25" customHeight="1">
      <c r="A377" s="525"/>
      <c r="B377" s="525"/>
      <c r="C377" s="525"/>
      <c r="D377" s="525"/>
      <c r="E377" s="525"/>
      <c r="F377" s="531"/>
      <c r="G377" s="525"/>
      <c r="H377" s="525"/>
      <c r="I377" s="525"/>
      <c r="J377" s="456"/>
      <c r="K377" s="456"/>
      <c r="L377" s="456"/>
      <c r="M377" s="456"/>
      <c r="N377" s="211"/>
      <c r="O377" s="211"/>
      <c r="P377" s="211"/>
      <c r="Q377" s="211"/>
      <c r="R377" s="211"/>
      <c r="S377" s="211"/>
      <c r="T377" s="532"/>
      <c r="U377" s="525"/>
      <c r="V377" s="525"/>
      <c r="W377" s="525"/>
      <c r="X377" s="525"/>
      <c r="Y377" s="525"/>
      <c r="Z377" s="525"/>
    </row>
    <row r="378" ht="17.25" customHeight="1">
      <c r="A378" s="525"/>
      <c r="B378" s="525"/>
      <c r="C378" s="525"/>
      <c r="D378" s="525"/>
      <c r="E378" s="525"/>
      <c r="F378" s="531"/>
      <c r="G378" s="525"/>
      <c r="H378" s="525"/>
      <c r="I378" s="525"/>
      <c r="J378" s="456"/>
      <c r="K378" s="456"/>
      <c r="L378" s="456"/>
      <c r="M378" s="456"/>
      <c r="N378" s="211"/>
      <c r="O378" s="211"/>
      <c r="P378" s="211"/>
      <c r="Q378" s="211"/>
      <c r="R378" s="211"/>
      <c r="S378" s="211"/>
      <c r="T378" s="532"/>
      <c r="U378" s="525"/>
      <c r="V378" s="525"/>
      <c r="W378" s="525"/>
      <c r="X378" s="525"/>
      <c r="Y378" s="525"/>
      <c r="Z378" s="525"/>
    </row>
    <row r="379" ht="17.25" customHeight="1">
      <c r="A379" s="525"/>
      <c r="B379" s="525"/>
      <c r="C379" s="525"/>
      <c r="D379" s="525"/>
      <c r="E379" s="525"/>
      <c r="F379" s="531"/>
      <c r="G379" s="525"/>
      <c r="H379" s="525"/>
      <c r="I379" s="525"/>
      <c r="J379" s="456"/>
      <c r="K379" s="456"/>
      <c r="L379" s="456"/>
      <c r="M379" s="456"/>
      <c r="N379" s="211"/>
      <c r="O379" s="211"/>
      <c r="P379" s="211"/>
      <c r="Q379" s="211"/>
      <c r="R379" s="211"/>
      <c r="S379" s="211"/>
      <c r="T379" s="532"/>
      <c r="U379" s="525"/>
      <c r="V379" s="525"/>
      <c r="W379" s="525"/>
      <c r="X379" s="525"/>
      <c r="Y379" s="525"/>
      <c r="Z379" s="525"/>
    </row>
    <row r="380" ht="17.25" customHeight="1">
      <c r="A380" s="525"/>
      <c r="B380" s="525"/>
      <c r="C380" s="525"/>
      <c r="D380" s="525"/>
      <c r="E380" s="525"/>
      <c r="F380" s="531"/>
      <c r="G380" s="525"/>
      <c r="H380" s="525"/>
      <c r="I380" s="525"/>
      <c r="J380" s="456"/>
      <c r="K380" s="456"/>
      <c r="L380" s="456"/>
      <c r="M380" s="456"/>
      <c r="N380" s="211"/>
      <c r="O380" s="211"/>
      <c r="P380" s="211"/>
      <c r="Q380" s="211"/>
      <c r="R380" s="211"/>
      <c r="S380" s="211"/>
      <c r="T380" s="532"/>
      <c r="U380" s="525"/>
      <c r="V380" s="525"/>
      <c r="W380" s="525"/>
      <c r="X380" s="525"/>
      <c r="Y380" s="525"/>
      <c r="Z380" s="525"/>
    </row>
    <row r="381" ht="17.25" customHeight="1">
      <c r="A381" s="525"/>
      <c r="B381" s="525"/>
      <c r="C381" s="525"/>
      <c r="D381" s="525"/>
      <c r="E381" s="525"/>
      <c r="F381" s="531"/>
      <c r="G381" s="525"/>
      <c r="H381" s="525"/>
      <c r="I381" s="525"/>
      <c r="J381" s="456"/>
      <c r="K381" s="456"/>
      <c r="L381" s="456"/>
      <c r="M381" s="456"/>
      <c r="N381" s="211"/>
      <c r="O381" s="211"/>
      <c r="P381" s="211"/>
      <c r="Q381" s="211"/>
      <c r="R381" s="211"/>
      <c r="S381" s="211"/>
      <c r="T381" s="532"/>
      <c r="U381" s="525"/>
      <c r="V381" s="525"/>
      <c r="W381" s="525"/>
      <c r="X381" s="525"/>
      <c r="Y381" s="525"/>
      <c r="Z381" s="525"/>
    </row>
    <row r="382" ht="17.25" customHeight="1">
      <c r="A382" s="525"/>
      <c r="B382" s="525"/>
      <c r="C382" s="525"/>
      <c r="D382" s="525"/>
      <c r="E382" s="525"/>
      <c r="F382" s="531"/>
      <c r="G382" s="525"/>
      <c r="H382" s="525"/>
      <c r="I382" s="525"/>
      <c r="J382" s="456"/>
      <c r="K382" s="456"/>
      <c r="L382" s="456"/>
      <c r="M382" s="456"/>
      <c r="N382" s="211"/>
      <c r="O382" s="211"/>
      <c r="P382" s="211"/>
      <c r="Q382" s="211"/>
      <c r="R382" s="211"/>
      <c r="S382" s="211"/>
      <c r="T382" s="532"/>
      <c r="U382" s="525"/>
      <c r="V382" s="525"/>
      <c r="W382" s="525"/>
      <c r="X382" s="525"/>
      <c r="Y382" s="525"/>
      <c r="Z382" s="525"/>
    </row>
    <row r="383" ht="17.25" customHeight="1">
      <c r="A383" s="525"/>
      <c r="B383" s="525"/>
      <c r="C383" s="525"/>
      <c r="D383" s="525"/>
      <c r="E383" s="525"/>
      <c r="F383" s="531"/>
      <c r="G383" s="525"/>
      <c r="H383" s="525"/>
      <c r="I383" s="525"/>
      <c r="J383" s="456"/>
      <c r="K383" s="456"/>
      <c r="L383" s="456"/>
      <c r="M383" s="456"/>
      <c r="N383" s="211"/>
      <c r="O383" s="211"/>
      <c r="P383" s="211"/>
      <c r="Q383" s="211"/>
      <c r="R383" s="211"/>
      <c r="S383" s="211"/>
      <c r="T383" s="532"/>
      <c r="U383" s="525"/>
      <c r="V383" s="525"/>
      <c r="W383" s="525"/>
      <c r="X383" s="525"/>
      <c r="Y383" s="525"/>
      <c r="Z383" s="525"/>
    </row>
    <row r="384" ht="17.25" customHeight="1">
      <c r="A384" s="525"/>
      <c r="B384" s="525"/>
      <c r="C384" s="525"/>
      <c r="D384" s="525"/>
      <c r="E384" s="525"/>
      <c r="F384" s="531"/>
      <c r="G384" s="525"/>
      <c r="H384" s="525"/>
      <c r="I384" s="525"/>
      <c r="J384" s="456"/>
      <c r="K384" s="456"/>
      <c r="L384" s="456"/>
      <c r="M384" s="456"/>
      <c r="N384" s="211"/>
      <c r="O384" s="211"/>
      <c r="P384" s="211"/>
      <c r="Q384" s="211"/>
      <c r="R384" s="211"/>
      <c r="S384" s="211"/>
      <c r="T384" s="532"/>
      <c r="U384" s="525"/>
      <c r="V384" s="525"/>
      <c r="W384" s="525"/>
      <c r="X384" s="525"/>
      <c r="Y384" s="525"/>
      <c r="Z384" s="525"/>
    </row>
    <row r="385" ht="17.25" customHeight="1">
      <c r="A385" s="525"/>
      <c r="B385" s="525"/>
      <c r="C385" s="525"/>
      <c r="D385" s="525"/>
      <c r="E385" s="525"/>
      <c r="F385" s="531"/>
      <c r="G385" s="525"/>
      <c r="H385" s="525"/>
      <c r="I385" s="525"/>
      <c r="J385" s="456"/>
      <c r="K385" s="456"/>
      <c r="L385" s="456"/>
      <c r="M385" s="456"/>
      <c r="N385" s="211"/>
      <c r="O385" s="211"/>
      <c r="P385" s="211"/>
      <c r="Q385" s="211"/>
      <c r="R385" s="211"/>
      <c r="S385" s="211"/>
      <c r="T385" s="532"/>
      <c r="U385" s="525"/>
      <c r="V385" s="525"/>
      <c r="W385" s="525"/>
      <c r="X385" s="525"/>
      <c r="Y385" s="525"/>
      <c r="Z385" s="525"/>
    </row>
    <row r="386" ht="17.25" customHeight="1">
      <c r="A386" s="525"/>
      <c r="B386" s="525"/>
      <c r="C386" s="525"/>
      <c r="D386" s="525"/>
      <c r="E386" s="525"/>
      <c r="F386" s="531"/>
      <c r="G386" s="525"/>
      <c r="H386" s="525"/>
      <c r="I386" s="525"/>
      <c r="J386" s="456"/>
      <c r="K386" s="456"/>
      <c r="L386" s="456"/>
      <c r="M386" s="456"/>
      <c r="N386" s="211"/>
      <c r="O386" s="211"/>
      <c r="P386" s="211"/>
      <c r="Q386" s="211"/>
      <c r="R386" s="211"/>
      <c r="S386" s="211"/>
      <c r="T386" s="532"/>
      <c r="U386" s="525"/>
      <c r="V386" s="525"/>
      <c r="W386" s="525"/>
      <c r="X386" s="525"/>
      <c r="Y386" s="525"/>
      <c r="Z386" s="525"/>
    </row>
    <row r="387" ht="17.25" customHeight="1">
      <c r="A387" s="525"/>
      <c r="B387" s="525"/>
      <c r="C387" s="525"/>
      <c r="D387" s="525"/>
      <c r="E387" s="525"/>
      <c r="F387" s="531"/>
      <c r="G387" s="525"/>
      <c r="H387" s="525"/>
      <c r="I387" s="525"/>
      <c r="J387" s="456"/>
      <c r="K387" s="456"/>
      <c r="L387" s="456"/>
      <c r="M387" s="456"/>
      <c r="N387" s="211"/>
      <c r="O387" s="211"/>
      <c r="P387" s="211"/>
      <c r="Q387" s="211"/>
      <c r="R387" s="211"/>
      <c r="S387" s="211"/>
      <c r="T387" s="532"/>
      <c r="U387" s="525"/>
      <c r="V387" s="525"/>
      <c r="W387" s="525"/>
      <c r="X387" s="525"/>
      <c r="Y387" s="525"/>
      <c r="Z387" s="525"/>
    </row>
    <row r="388" ht="17.25" customHeight="1">
      <c r="A388" s="525"/>
      <c r="B388" s="525"/>
      <c r="C388" s="525"/>
      <c r="D388" s="525"/>
      <c r="E388" s="525"/>
      <c r="F388" s="531"/>
      <c r="G388" s="525"/>
      <c r="H388" s="525"/>
      <c r="I388" s="525"/>
      <c r="J388" s="456"/>
      <c r="K388" s="456"/>
      <c r="L388" s="456"/>
      <c r="M388" s="456"/>
      <c r="N388" s="211"/>
      <c r="O388" s="211"/>
      <c r="P388" s="211"/>
      <c r="Q388" s="211"/>
      <c r="R388" s="211"/>
      <c r="S388" s="211"/>
      <c r="T388" s="532"/>
      <c r="U388" s="525"/>
      <c r="V388" s="525"/>
      <c r="W388" s="525"/>
      <c r="X388" s="525"/>
      <c r="Y388" s="525"/>
      <c r="Z388" s="525"/>
    </row>
    <row r="389" ht="17.25" customHeight="1">
      <c r="A389" s="525"/>
      <c r="B389" s="525"/>
      <c r="C389" s="525"/>
      <c r="D389" s="525"/>
      <c r="E389" s="525"/>
      <c r="F389" s="531"/>
      <c r="G389" s="525"/>
      <c r="H389" s="525"/>
      <c r="I389" s="525"/>
      <c r="J389" s="456"/>
      <c r="K389" s="456"/>
      <c r="L389" s="456"/>
      <c r="M389" s="456"/>
      <c r="N389" s="211"/>
      <c r="O389" s="211"/>
      <c r="P389" s="211"/>
      <c r="Q389" s="211"/>
      <c r="R389" s="211"/>
      <c r="S389" s="211"/>
      <c r="T389" s="532"/>
      <c r="U389" s="525"/>
      <c r="V389" s="525"/>
      <c r="W389" s="525"/>
      <c r="X389" s="525"/>
      <c r="Y389" s="525"/>
      <c r="Z389" s="525"/>
    </row>
    <row r="390" ht="17.25" customHeight="1">
      <c r="A390" s="525"/>
      <c r="B390" s="525"/>
      <c r="C390" s="525"/>
      <c r="D390" s="525"/>
      <c r="E390" s="525"/>
      <c r="F390" s="531"/>
      <c r="G390" s="525"/>
      <c r="H390" s="525"/>
      <c r="I390" s="525"/>
      <c r="J390" s="456"/>
      <c r="K390" s="456"/>
      <c r="L390" s="456"/>
      <c r="M390" s="456"/>
      <c r="N390" s="211"/>
      <c r="O390" s="211"/>
      <c r="P390" s="211"/>
      <c r="Q390" s="211"/>
      <c r="R390" s="211"/>
      <c r="S390" s="211"/>
      <c r="T390" s="532"/>
      <c r="U390" s="525"/>
      <c r="V390" s="525"/>
      <c r="W390" s="525"/>
      <c r="X390" s="525"/>
      <c r="Y390" s="525"/>
      <c r="Z390" s="525"/>
    </row>
    <row r="391" ht="17.25" customHeight="1">
      <c r="A391" s="525"/>
      <c r="B391" s="525"/>
      <c r="C391" s="525"/>
      <c r="D391" s="525"/>
      <c r="E391" s="525"/>
      <c r="F391" s="531"/>
      <c r="G391" s="525"/>
      <c r="H391" s="525"/>
      <c r="I391" s="525"/>
      <c r="J391" s="456"/>
      <c r="K391" s="456"/>
      <c r="L391" s="456"/>
      <c r="M391" s="456"/>
      <c r="N391" s="211"/>
      <c r="O391" s="211"/>
      <c r="P391" s="211"/>
      <c r="Q391" s="211"/>
      <c r="R391" s="211"/>
      <c r="S391" s="211"/>
      <c r="T391" s="532"/>
      <c r="U391" s="525"/>
      <c r="V391" s="525"/>
      <c r="W391" s="525"/>
      <c r="X391" s="525"/>
      <c r="Y391" s="525"/>
      <c r="Z391" s="525"/>
    </row>
    <row r="392" ht="17.25" customHeight="1">
      <c r="A392" s="525"/>
      <c r="B392" s="525"/>
      <c r="C392" s="525"/>
      <c r="D392" s="525"/>
      <c r="E392" s="525"/>
      <c r="F392" s="531"/>
      <c r="G392" s="525"/>
      <c r="H392" s="525"/>
      <c r="I392" s="525"/>
      <c r="J392" s="456"/>
      <c r="K392" s="456"/>
      <c r="L392" s="456"/>
      <c r="M392" s="456"/>
      <c r="N392" s="211"/>
      <c r="O392" s="211"/>
      <c r="P392" s="211"/>
      <c r="Q392" s="211"/>
      <c r="R392" s="211"/>
      <c r="S392" s="211"/>
      <c r="T392" s="532"/>
      <c r="U392" s="525"/>
      <c r="V392" s="525"/>
      <c r="W392" s="525"/>
      <c r="X392" s="525"/>
      <c r="Y392" s="525"/>
      <c r="Z392" s="525"/>
    </row>
    <row r="393" ht="17.25" customHeight="1">
      <c r="A393" s="525"/>
      <c r="B393" s="525"/>
      <c r="C393" s="525"/>
      <c r="D393" s="525"/>
      <c r="E393" s="525"/>
      <c r="F393" s="531"/>
      <c r="G393" s="525"/>
      <c r="H393" s="525"/>
      <c r="I393" s="525"/>
      <c r="J393" s="456"/>
      <c r="K393" s="456"/>
      <c r="L393" s="456"/>
      <c r="M393" s="456"/>
      <c r="N393" s="211"/>
      <c r="O393" s="211"/>
      <c r="P393" s="211"/>
      <c r="Q393" s="211"/>
      <c r="R393" s="211"/>
      <c r="S393" s="211"/>
      <c r="T393" s="532"/>
      <c r="U393" s="525"/>
      <c r="V393" s="525"/>
      <c r="W393" s="525"/>
      <c r="X393" s="525"/>
      <c r="Y393" s="525"/>
      <c r="Z393" s="525"/>
    </row>
    <row r="394" ht="17.25" customHeight="1">
      <c r="A394" s="525"/>
      <c r="B394" s="525"/>
      <c r="C394" s="525"/>
      <c r="D394" s="525"/>
      <c r="E394" s="525"/>
      <c r="F394" s="531"/>
      <c r="G394" s="525"/>
      <c r="H394" s="525"/>
      <c r="I394" s="525"/>
      <c r="J394" s="456"/>
      <c r="K394" s="456"/>
      <c r="L394" s="456"/>
      <c r="M394" s="456"/>
      <c r="N394" s="211"/>
      <c r="O394" s="211"/>
      <c r="P394" s="211"/>
      <c r="Q394" s="211"/>
      <c r="R394" s="211"/>
      <c r="S394" s="211"/>
      <c r="T394" s="532"/>
      <c r="U394" s="525"/>
      <c r="V394" s="525"/>
      <c r="W394" s="525"/>
      <c r="X394" s="525"/>
      <c r="Y394" s="525"/>
      <c r="Z394" s="525"/>
    </row>
    <row r="395" ht="17.25" customHeight="1">
      <c r="A395" s="525"/>
      <c r="B395" s="525"/>
      <c r="C395" s="525"/>
      <c r="D395" s="525"/>
      <c r="E395" s="525"/>
      <c r="F395" s="531"/>
      <c r="G395" s="525"/>
      <c r="H395" s="525"/>
      <c r="I395" s="525"/>
      <c r="J395" s="456"/>
      <c r="K395" s="456"/>
      <c r="L395" s="456"/>
      <c r="M395" s="456"/>
      <c r="N395" s="211"/>
      <c r="O395" s="211"/>
      <c r="P395" s="211"/>
      <c r="Q395" s="211"/>
      <c r="R395" s="211"/>
      <c r="S395" s="211"/>
      <c r="T395" s="532"/>
      <c r="U395" s="525"/>
      <c r="V395" s="525"/>
      <c r="W395" s="525"/>
      <c r="X395" s="525"/>
      <c r="Y395" s="525"/>
      <c r="Z395" s="525"/>
    </row>
    <row r="396" ht="17.25" customHeight="1">
      <c r="A396" s="525"/>
      <c r="B396" s="525"/>
      <c r="C396" s="525"/>
      <c r="D396" s="525"/>
      <c r="E396" s="525"/>
      <c r="F396" s="531"/>
      <c r="G396" s="525"/>
      <c r="H396" s="525"/>
      <c r="I396" s="525"/>
      <c r="J396" s="456"/>
      <c r="K396" s="456"/>
      <c r="L396" s="456"/>
      <c r="M396" s="456"/>
      <c r="N396" s="211"/>
      <c r="O396" s="211"/>
      <c r="P396" s="211"/>
      <c r="Q396" s="211"/>
      <c r="R396" s="211"/>
      <c r="S396" s="211"/>
      <c r="T396" s="532"/>
      <c r="U396" s="525"/>
      <c r="V396" s="525"/>
      <c r="W396" s="525"/>
      <c r="X396" s="525"/>
      <c r="Y396" s="525"/>
      <c r="Z396" s="525"/>
    </row>
    <row r="397" ht="17.25" customHeight="1">
      <c r="A397" s="525"/>
      <c r="B397" s="525"/>
      <c r="C397" s="525"/>
      <c r="D397" s="525"/>
      <c r="E397" s="525"/>
      <c r="F397" s="531"/>
      <c r="G397" s="525"/>
      <c r="H397" s="525"/>
      <c r="I397" s="525"/>
      <c r="J397" s="456"/>
      <c r="K397" s="456"/>
      <c r="L397" s="456"/>
      <c r="M397" s="456"/>
      <c r="N397" s="211"/>
      <c r="O397" s="211"/>
      <c r="P397" s="211"/>
      <c r="Q397" s="211"/>
      <c r="R397" s="211"/>
      <c r="S397" s="211"/>
      <c r="T397" s="532"/>
      <c r="U397" s="525"/>
      <c r="V397" s="525"/>
      <c r="W397" s="525"/>
      <c r="X397" s="525"/>
      <c r="Y397" s="525"/>
      <c r="Z397" s="525"/>
    </row>
    <row r="398" ht="17.25" customHeight="1">
      <c r="A398" s="525"/>
      <c r="B398" s="525"/>
      <c r="C398" s="525"/>
      <c r="D398" s="525"/>
      <c r="E398" s="525"/>
      <c r="F398" s="531"/>
      <c r="G398" s="525"/>
      <c r="H398" s="525"/>
      <c r="I398" s="525"/>
      <c r="J398" s="456"/>
      <c r="K398" s="456"/>
      <c r="L398" s="456"/>
      <c r="M398" s="456"/>
      <c r="N398" s="211"/>
      <c r="O398" s="211"/>
      <c r="P398" s="211"/>
      <c r="Q398" s="211"/>
      <c r="R398" s="211"/>
      <c r="S398" s="211"/>
      <c r="T398" s="532"/>
      <c r="U398" s="525"/>
      <c r="V398" s="525"/>
      <c r="W398" s="525"/>
      <c r="X398" s="525"/>
      <c r="Y398" s="525"/>
      <c r="Z398" s="525"/>
    </row>
    <row r="399" ht="17.25" customHeight="1">
      <c r="A399" s="525"/>
      <c r="B399" s="525"/>
      <c r="C399" s="525"/>
      <c r="D399" s="525"/>
      <c r="E399" s="525"/>
      <c r="F399" s="531"/>
      <c r="G399" s="525"/>
      <c r="H399" s="525"/>
      <c r="I399" s="525"/>
      <c r="J399" s="456"/>
      <c r="K399" s="456"/>
      <c r="L399" s="456"/>
      <c r="M399" s="456"/>
      <c r="N399" s="211"/>
      <c r="O399" s="211"/>
      <c r="P399" s="211"/>
      <c r="Q399" s="211"/>
      <c r="R399" s="211"/>
      <c r="S399" s="211"/>
      <c r="T399" s="532"/>
      <c r="U399" s="525"/>
      <c r="V399" s="525"/>
      <c r="W399" s="525"/>
      <c r="X399" s="525"/>
      <c r="Y399" s="525"/>
      <c r="Z399" s="525"/>
    </row>
    <row r="400" ht="17.25" customHeight="1">
      <c r="A400" s="525"/>
      <c r="B400" s="525"/>
      <c r="C400" s="525"/>
      <c r="D400" s="525"/>
      <c r="E400" s="525"/>
      <c r="F400" s="531"/>
      <c r="G400" s="525"/>
      <c r="H400" s="525"/>
      <c r="I400" s="525"/>
      <c r="J400" s="456"/>
      <c r="K400" s="456"/>
      <c r="L400" s="456"/>
      <c r="M400" s="456"/>
      <c r="N400" s="211"/>
      <c r="O400" s="211"/>
      <c r="P400" s="211"/>
      <c r="Q400" s="211"/>
      <c r="R400" s="211"/>
      <c r="S400" s="211"/>
      <c r="T400" s="532"/>
      <c r="U400" s="525"/>
      <c r="V400" s="525"/>
      <c r="W400" s="525"/>
      <c r="X400" s="525"/>
      <c r="Y400" s="525"/>
      <c r="Z400" s="525"/>
    </row>
    <row r="401" ht="17.25" customHeight="1">
      <c r="A401" s="525"/>
      <c r="B401" s="525"/>
      <c r="C401" s="525"/>
      <c r="D401" s="525"/>
      <c r="E401" s="525"/>
      <c r="F401" s="531"/>
      <c r="G401" s="525"/>
      <c r="H401" s="525"/>
      <c r="I401" s="525"/>
      <c r="J401" s="456"/>
      <c r="K401" s="456"/>
      <c r="L401" s="456"/>
      <c r="M401" s="456"/>
      <c r="N401" s="211"/>
      <c r="O401" s="211"/>
      <c r="P401" s="211"/>
      <c r="Q401" s="211"/>
      <c r="R401" s="211"/>
      <c r="S401" s="211"/>
      <c r="T401" s="532"/>
      <c r="U401" s="525"/>
      <c r="V401" s="525"/>
      <c r="W401" s="525"/>
      <c r="X401" s="525"/>
      <c r="Y401" s="525"/>
      <c r="Z401" s="525"/>
    </row>
    <row r="402" ht="17.25" customHeight="1">
      <c r="A402" s="525"/>
      <c r="B402" s="525"/>
      <c r="C402" s="525"/>
      <c r="D402" s="525"/>
      <c r="E402" s="525"/>
      <c r="F402" s="531"/>
      <c r="G402" s="525"/>
      <c r="H402" s="525"/>
      <c r="I402" s="525"/>
      <c r="J402" s="456"/>
      <c r="K402" s="456"/>
      <c r="L402" s="456"/>
      <c r="M402" s="456"/>
      <c r="N402" s="211"/>
      <c r="O402" s="211"/>
      <c r="P402" s="211"/>
      <c r="Q402" s="211"/>
      <c r="R402" s="211"/>
      <c r="S402" s="211"/>
      <c r="T402" s="532"/>
      <c r="U402" s="525"/>
      <c r="V402" s="525"/>
      <c r="W402" s="525"/>
      <c r="X402" s="525"/>
      <c r="Y402" s="525"/>
      <c r="Z402" s="525"/>
    </row>
    <row r="403" ht="17.25" customHeight="1">
      <c r="A403" s="525"/>
      <c r="B403" s="525"/>
      <c r="C403" s="525"/>
      <c r="D403" s="525"/>
      <c r="E403" s="525"/>
      <c r="F403" s="531"/>
      <c r="G403" s="525"/>
      <c r="H403" s="525"/>
      <c r="I403" s="525"/>
      <c r="J403" s="456"/>
      <c r="K403" s="456"/>
      <c r="L403" s="456"/>
      <c r="M403" s="456"/>
      <c r="N403" s="211"/>
      <c r="O403" s="211"/>
      <c r="P403" s="211"/>
      <c r="Q403" s="211"/>
      <c r="R403" s="211"/>
      <c r="S403" s="211"/>
      <c r="T403" s="532"/>
      <c r="U403" s="525"/>
      <c r="V403" s="525"/>
      <c r="W403" s="525"/>
      <c r="X403" s="525"/>
      <c r="Y403" s="525"/>
      <c r="Z403" s="525"/>
    </row>
    <row r="404" ht="17.25" customHeight="1">
      <c r="A404" s="525"/>
      <c r="B404" s="525"/>
      <c r="C404" s="525"/>
      <c r="D404" s="525"/>
      <c r="E404" s="525"/>
      <c r="F404" s="531"/>
      <c r="G404" s="525"/>
      <c r="H404" s="525"/>
      <c r="I404" s="525"/>
      <c r="J404" s="456"/>
      <c r="K404" s="456"/>
      <c r="L404" s="456"/>
      <c r="M404" s="456"/>
      <c r="N404" s="211"/>
      <c r="O404" s="211"/>
      <c r="P404" s="211"/>
      <c r="Q404" s="211"/>
      <c r="R404" s="211"/>
      <c r="S404" s="211"/>
      <c r="T404" s="532"/>
      <c r="U404" s="525"/>
      <c r="V404" s="525"/>
      <c r="W404" s="525"/>
      <c r="X404" s="525"/>
      <c r="Y404" s="525"/>
      <c r="Z404" s="525"/>
    </row>
    <row r="405" ht="17.25" customHeight="1">
      <c r="A405" s="525"/>
      <c r="B405" s="525"/>
      <c r="C405" s="525"/>
      <c r="D405" s="525"/>
      <c r="E405" s="525"/>
      <c r="F405" s="531"/>
      <c r="G405" s="525"/>
      <c r="H405" s="525"/>
      <c r="I405" s="525"/>
      <c r="J405" s="456"/>
      <c r="K405" s="456"/>
      <c r="L405" s="456"/>
      <c r="M405" s="456"/>
      <c r="N405" s="211"/>
      <c r="O405" s="211"/>
      <c r="P405" s="211"/>
      <c r="Q405" s="211"/>
      <c r="R405" s="211"/>
      <c r="S405" s="211"/>
      <c r="T405" s="532"/>
      <c r="U405" s="525"/>
      <c r="V405" s="525"/>
      <c r="W405" s="525"/>
      <c r="X405" s="525"/>
      <c r="Y405" s="525"/>
      <c r="Z405" s="525"/>
    </row>
    <row r="406" ht="17.25" customHeight="1">
      <c r="A406" s="525"/>
      <c r="B406" s="525"/>
      <c r="C406" s="525"/>
      <c r="D406" s="525"/>
      <c r="E406" s="525"/>
      <c r="F406" s="531"/>
      <c r="G406" s="525"/>
      <c r="H406" s="525"/>
      <c r="I406" s="525"/>
      <c r="J406" s="456"/>
      <c r="K406" s="456"/>
      <c r="L406" s="456"/>
      <c r="M406" s="456"/>
      <c r="N406" s="211"/>
      <c r="O406" s="211"/>
      <c r="P406" s="211"/>
      <c r="Q406" s="211"/>
      <c r="R406" s="211"/>
      <c r="S406" s="211"/>
      <c r="T406" s="532"/>
      <c r="U406" s="525"/>
      <c r="V406" s="525"/>
      <c r="W406" s="525"/>
      <c r="X406" s="525"/>
      <c r="Y406" s="525"/>
      <c r="Z406" s="525"/>
    </row>
    <row r="407" ht="17.25" customHeight="1">
      <c r="A407" s="525"/>
      <c r="B407" s="525"/>
      <c r="C407" s="525"/>
      <c r="D407" s="525"/>
      <c r="E407" s="525"/>
      <c r="F407" s="531"/>
      <c r="G407" s="525"/>
      <c r="H407" s="525"/>
      <c r="I407" s="525"/>
      <c r="J407" s="456"/>
      <c r="K407" s="456"/>
      <c r="L407" s="456"/>
      <c r="M407" s="456"/>
      <c r="N407" s="211"/>
      <c r="O407" s="211"/>
      <c r="P407" s="211"/>
      <c r="Q407" s="211"/>
      <c r="R407" s="211"/>
      <c r="S407" s="211"/>
      <c r="T407" s="532"/>
      <c r="U407" s="525"/>
      <c r="V407" s="525"/>
      <c r="W407" s="525"/>
      <c r="X407" s="525"/>
      <c r="Y407" s="525"/>
      <c r="Z407" s="525"/>
    </row>
    <row r="408" ht="17.25" customHeight="1">
      <c r="A408" s="525"/>
      <c r="B408" s="525"/>
      <c r="C408" s="525"/>
      <c r="D408" s="525"/>
      <c r="E408" s="525"/>
      <c r="F408" s="531"/>
      <c r="G408" s="525"/>
      <c r="H408" s="525"/>
      <c r="I408" s="525"/>
      <c r="J408" s="456"/>
      <c r="K408" s="456"/>
      <c r="L408" s="456"/>
      <c r="M408" s="456"/>
      <c r="N408" s="211"/>
      <c r="O408" s="211"/>
      <c r="P408" s="211"/>
      <c r="Q408" s="211"/>
      <c r="R408" s="211"/>
      <c r="S408" s="211"/>
      <c r="T408" s="532"/>
      <c r="U408" s="525"/>
      <c r="V408" s="525"/>
      <c r="W408" s="525"/>
      <c r="X408" s="525"/>
      <c r="Y408" s="525"/>
      <c r="Z408" s="525"/>
    </row>
    <row r="409" ht="17.25" customHeight="1">
      <c r="A409" s="525"/>
      <c r="B409" s="525"/>
      <c r="C409" s="525"/>
      <c r="D409" s="525"/>
      <c r="E409" s="525"/>
      <c r="F409" s="531"/>
      <c r="G409" s="525"/>
      <c r="H409" s="525"/>
      <c r="I409" s="525"/>
      <c r="J409" s="456"/>
      <c r="K409" s="456"/>
      <c r="L409" s="456"/>
      <c r="M409" s="456"/>
      <c r="N409" s="211"/>
      <c r="O409" s="211"/>
      <c r="P409" s="211"/>
      <c r="Q409" s="211"/>
      <c r="R409" s="211"/>
      <c r="S409" s="211"/>
      <c r="T409" s="532"/>
      <c r="U409" s="525"/>
      <c r="V409" s="525"/>
      <c r="W409" s="525"/>
      <c r="X409" s="525"/>
      <c r="Y409" s="525"/>
      <c r="Z409" s="525"/>
    </row>
    <row r="410" ht="17.25" customHeight="1">
      <c r="A410" s="525"/>
      <c r="B410" s="525"/>
      <c r="C410" s="525"/>
      <c r="D410" s="525"/>
      <c r="E410" s="525"/>
      <c r="F410" s="531"/>
      <c r="G410" s="525"/>
      <c r="H410" s="525"/>
      <c r="I410" s="525"/>
      <c r="J410" s="456"/>
      <c r="K410" s="456"/>
      <c r="L410" s="456"/>
      <c r="M410" s="456"/>
      <c r="N410" s="211"/>
      <c r="O410" s="211"/>
      <c r="P410" s="211"/>
      <c r="Q410" s="211"/>
      <c r="R410" s="211"/>
      <c r="S410" s="211"/>
      <c r="T410" s="532"/>
      <c r="U410" s="525"/>
      <c r="V410" s="525"/>
      <c r="W410" s="525"/>
      <c r="X410" s="525"/>
      <c r="Y410" s="525"/>
      <c r="Z410" s="525"/>
    </row>
    <row r="411" ht="17.25" customHeight="1">
      <c r="A411" s="525"/>
      <c r="B411" s="525"/>
      <c r="C411" s="525"/>
      <c r="D411" s="525"/>
      <c r="E411" s="525"/>
      <c r="F411" s="531"/>
      <c r="G411" s="525"/>
      <c r="H411" s="525"/>
      <c r="I411" s="525"/>
      <c r="J411" s="456"/>
      <c r="K411" s="456"/>
      <c r="L411" s="456"/>
      <c r="M411" s="456"/>
      <c r="N411" s="211"/>
      <c r="O411" s="211"/>
      <c r="P411" s="211"/>
      <c r="Q411" s="211"/>
      <c r="R411" s="211"/>
      <c r="S411" s="211"/>
      <c r="T411" s="532"/>
      <c r="U411" s="525"/>
      <c r="V411" s="525"/>
      <c r="W411" s="525"/>
      <c r="X411" s="525"/>
      <c r="Y411" s="525"/>
      <c r="Z411" s="525"/>
    </row>
    <row r="412" ht="17.25" customHeight="1">
      <c r="A412" s="525"/>
      <c r="B412" s="525"/>
      <c r="C412" s="525"/>
      <c r="D412" s="525"/>
      <c r="E412" s="525"/>
      <c r="F412" s="531"/>
      <c r="G412" s="525"/>
      <c r="H412" s="525"/>
      <c r="I412" s="525"/>
      <c r="J412" s="456"/>
      <c r="K412" s="456"/>
      <c r="L412" s="456"/>
      <c r="M412" s="456"/>
      <c r="N412" s="211"/>
      <c r="O412" s="211"/>
      <c r="P412" s="211"/>
      <c r="Q412" s="211"/>
      <c r="R412" s="211"/>
      <c r="S412" s="211"/>
      <c r="T412" s="532"/>
      <c r="U412" s="525"/>
      <c r="V412" s="525"/>
      <c r="W412" s="525"/>
      <c r="X412" s="525"/>
      <c r="Y412" s="525"/>
      <c r="Z412" s="525"/>
    </row>
    <row r="413" ht="17.25" customHeight="1">
      <c r="A413" s="525"/>
      <c r="B413" s="525"/>
      <c r="C413" s="525"/>
      <c r="D413" s="525"/>
      <c r="E413" s="525"/>
      <c r="F413" s="531"/>
      <c r="G413" s="525"/>
      <c r="H413" s="525"/>
      <c r="I413" s="525"/>
      <c r="J413" s="456"/>
      <c r="K413" s="456"/>
      <c r="L413" s="456"/>
      <c r="M413" s="456"/>
      <c r="N413" s="211"/>
      <c r="O413" s="211"/>
      <c r="P413" s="211"/>
      <c r="Q413" s="211"/>
      <c r="R413" s="211"/>
      <c r="S413" s="211"/>
      <c r="T413" s="532"/>
      <c r="U413" s="525"/>
      <c r="V413" s="525"/>
      <c r="W413" s="525"/>
      <c r="X413" s="525"/>
      <c r="Y413" s="525"/>
      <c r="Z413" s="525"/>
    </row>
    <row r="414" ht="17.25" customHeight="1">
      <c r="A414" s="525"/>
      <c r="B414" s="525"/>
      <c r="C414" s="525"/>
      <c r="D414" s="525"/>
      <c r="E414" s="525"/>
      <c r="F414" s="531"/>
      <c r="G414" s="525"/>
      <c r="H414" s="525"/>
      <c r="I414" s="525"/>
      <c r="J414" s="456"/>
      <c r="K414" s="456"/>
      <c r="L414" s="456"/>
      <c r="M414" s="456"/>
      <c r="N414" s="211"/>
      <c r="O414" s="211"/>
      <c r="P414" s="211"/>
      <c r="Q414" s="211"/>
      <c r="R414" s="211"/>
      <c r="S414" s="211"/>
      <c r="T414" s="532"/>
      <c r="U414" s="525"/>
      <c r="V414" s="525"/>
      <c r="W414" s="525"/>
      <c r="X414" s="525"/>
      <c r="Y414" s="525"/>
      <c r="Z414" s="525"/>
    </row>
    <row r="415" ht="17.25" customHeight="1">
      <c r="A415" s="525"/>
      <c r="B415" s="525"/>
      <c r="C415" s="525"/>
      <c r="D415" s="525"/>
      <c r="E415" s="525"/>
      <c r="F415" s="531"/>
      <c r="G415" s="525"/>
      <c r="H415" s="525"/>
      <c r="I415" s="525"/>
      <c r="J415" s="456"/>
      <c r="K415" s="456"/>
      <c r="L415" s="456"/>
      <c r="M415" s="456"/>
      <c r="N415" s="211"/>
      <c r="O415" s="211"/>
      <c r="P415" s="211"/>
      <c r="Q415" s="211"/>
      <c r="R415" s="211"/>
      <c r="S415" s="211"/>
      <c r="T415" s="532"/>
      <c r="U415" s="525"/>
      <c r="V415" s="525"/>
      <c r="W415" s="525"/>
      <c r="X415" s="525"/>
      <c r="Y415" s="525"/>
      <c r="Z415" s="525"/>
    </row>
    <row r="416" ht="17.25" customHeight="1">
      <c r="A416" s="525"/>
      <c r="B416" s="525"/>
      <c r="C416" s="525"/>
      <c r="D416" s="525"/>
      <c r="E416" s="525"/>
      <c r="F416" s="531"/>
      <c r="G416" s="525"/>
      <c r="H416" s="525"/>
      <c r="I416" s="525"/>
      <c r="J416" s="456"/>
      <c r="K416" s="456"/>
      <c r="L416" s="456"/>
      <c r="M416" s="456"/>
      <c r="N416" s="211"/>
      <c r="O416" s="211"/>
      <c r="P416" s="211"/>
      <c r="Q416" s="211"/>
      <c r="R416" s="211"/>
      <c r="S416" s="211"/>
      <c r="T416" s="532"/>
      <c r="U416" s="525"/>
      <c r="V416" s="525"/>
      <c r="W416" s="525"/>
      <c r="X416" s="525"/>
      <c r="Y416" s="525"/>
      <c r="Z416" s="525"/>
    </row>
    <row r="417" ht="17.25" customHeight="1">
      <c r="A417" s="525"/>
      <c r="B417" s="525"/>
      <c r="C417" s="525"/>
      <c r="D417" s="525"/>
      <c r="E417" s="525"/>
      <c r="F417" s="531"/>
      <c r="G417" s="525"/>
      <c r="H417" s="525"/>
      <c r="I417" s="525"/>
      <c r="J417" s="456"/>
      <c r="K417" s="456"/>
      <c r="L417" s="456"/>
      <c r="M417" s="456"/>
      <c r="N417" s="211"/>
      <c r="O417" s="211"/>
      <c r="P417" s="211"/>
      <c r="Q417" s="211"/>
      <c r="R417" s="211"/>
      <c r="S417" s="211"/>
      <c r="T417" s="532"/>
      <c r="U417" s="525"/>
      <c r="V417" s="525"/>
      <c r="W417" s="525"/>
      <c r="X417" s="525"/>
      <c r="Y417" s="525"/>
      <c r="Z417" s="525"/>
    </row>
    <row r="418" ht="17.25" customHeight="1">
      <c r="A418" s="525"/>
      <c r="B418" s="525"/>
      <c r="C418" s="525"/>
      <c r="D418" s="525"/>
      <c r="E418" s="525"/>
      <c r="F418" s="531"/>
      <c r="G418" s="525"/>
      <c r="H418" s="525"/>
      <c r="I418" s="525"/>
      <c r="J418" s="456"/>
      <c r="K418" s="456"/>
      <c r="L418" s="456"/>
      <c r="M418" s="456"/>
      <c r="N418" s="211"/>
      <c r="O418" s="211"/>
      <c r="P418" s="211"/>
      <c r="Q418" s="211"/>
      <c r="R418" s="211"/>
      <c r="S418" s="211"/>
      <c r="T418" s="532"/>
      <c r="U418" s="525"/>
      <c r="V418" s="525"/>
      <c r="W418" s="525"/>
      <c r="X418" s="525"/>
      <c r="Y418" s="525"/>
      <c r="Z418" s="525"/>
    </row>
    <row r="419" ht="17.25" customHeight="1">
      <c r="A419" s="525"/>
      <c r="B419" s="525"/>
      <c r="C419" s="525"/>
      <c r="D419" s="525"/>
      <c r="E419" s="525"/>
      <c r="F419" s="531"/>
      <c r="G419" s="525"/>
      <c r="H419" s="525"/>
      <c r="I419" s="525"/>
      <c r="J419" s="456"/>
      <c r="K419" s="456"/>
      <c r="L419" s="456"/>
      <c r="M419" s="456"/>
      <c r="N419" s="211"/>
      <c r="O419" s="211"/>
      <c r="P419" s="211"/>
      <c r="Q419" s="211"/>
      <c r="R419" s="211"/>
      <c r="S419" s="211"/>
      <c r="T419" s="532"/>
      <c r="U419" s="525"/>
      <c r="V419" s="525"/>
      <c r="W419" s="525"/>
      <c r="X419" s="525"/>
      <c r="Y419" s="525"/>
      <c r="Z419" s="525"/>
    </row>
    <row r="420" ht="17.25" customHeight="1">
      <c r="A420" s="525"/>
      <c r="B420" s="525"/>
      <c r="C420" s="525"/>
      <c r="D420" s="525"/>
      <c r="E420" s="525"/>
      <c r="F420" s="531"/>
      <c r="G420" s="525"/>
      <c r="H420" s="525"/>
      <c r="I420" s="525"/>
      <c r="J420" s="456"/>
      <c r="K420" s="456"/>
      <c r="L420" s="456"/>
      <c r="M420" s="456"/>
      <c r="N420" s="211"/>
      <c r="O420" s="211"/>
      <c r="P420" s="211"/>
      <c r="Q420" s="211"/>
      <c r="R420" s="211"/>
      <c r="S420" s="211"/>
      <c r="T420" s="532"/>
      <c r="U420" s="525"/>
      <c r="V420" s="525"/>
      <c r="W420" s="525"/>
      <c r="X420" s="525"/>
      <c r="Y420" s="525"/>
      <c r="Z420" s="525"/>
    </row>
    <row r="421" ht="17.25" customHeight="1">
      <c r="A421" s="525"/>
      <c r="B421" s="525"/>
      <c r="C421" s="525"/>
      <c r="D421" s="525"/>
      <c r="E421" s="525"/>
      <c r="F421" s="531"/>
      <c r="G421" s="525"/>
      <c r="H421" s="525"/>
      <c r="I421" s="525"/>
      <c r="J421" s="456"/>
      <c r="K421" s="456"/>
      <c r="L421" s="456"/>
      <c r="M421" s="456"/>
      <c r="N421" s="211"/>
      <c r="O421" s="211"/>
      <c r="P421" s="211"/>
      <c r="Q421" s="211"/>
      <c r="R421" s="211"/>
      <c r="S421" s="211"/>
      <c r="T421" s="532"/>
      <c r="U421" s="525"/>
      <c r="V421" s="525"/>
      <c r="W421" s="525"/>
      <c r="X421" s="525"/>
      <c r="Y421" s="525"/>
      <c r="Z421" s="525"/>
    </row>
    <row r="422" ht="17.25" customHeight="1">
      <c r="A422" s="525"/>
      <c r="B422" s="525"/>
      <c r="C422" s="525"/>
      <c r="D422" s="525"/>
      <c r="E422" s="525"/>
      <c r="F422" s="531"/>
      <c r="G422" s="525"/>
      <c r="H422" s="525"/>
      <c r="I422" s="525"/>
      <c r="J422" s="456"/>
      <c r="K422" s="456"/>
      <c r="L422" s="456"/>
      <c r="M422" s="456"/>
      <c r="N422" s="211"/>
      <c r="O422" s="211"/>
      <c r="P422" s="211"/>
      <c r="Q422" s="211"/>
      <c r="R422" s="211"/>
      <c r="S422" s="211"/>
      <c r="T422" s="532"/>
      <c r="U422" s="525"/>
      <c r="V422" s="525"/>
      <c r="W422" s="525"/>
      <c r="X422" s="525"/>
      <c r="Y422" s="525"/>
      <c r="Z422" s="525"/>
    </row>
    <row r="423" ht="17.25" customHeight="1">
      <c r="A423" s="525"/>
      <c r="B423" s="525"/>
      <c r="C423" s="525"/>
      <c r="D423" s="525"/>
      <c r="E423" s="525"/>
      <c r="F423" s="531"/>
      <c r="G423" s="525"/>
      <c r="H423" s="525"/>
      <c r="I423" s="525"/>
      <c r="J423" s="456"/>
      <c r="K423" s="456"/>
      <c r="L423" s="456"/>
      <c r="M423" s="456"/>
      <c r="N423" s="211"/>
      <c r="O423" s="211"/>
      <c r="P423" s="211"/>
      <c r="Q423" s="211"/>
      <c r="R423" s="211"/>
      <c r="S423" s="211"/>
      <c r="T423" s="532"/>
      <c r="U423" s="525"/>
      <c r="V423" s="525"/>
      <c r="W423" s="525"/>
      <c r="X423" s="525"/>
      <c r="Y423" s="525"/>
      <c r="Z423" s="525"/>
    </row>
    <row r="424" ht="17.25" customHeight="1">
      <c r="A424" s="525"/>
      <c r="B424" s="525"/>
      <c r="C424" s="525"/>
      <c r="D424" s="525"/>
      <c r="E424" s="525"/>
      <c r="F424" s="531"/>
      <c r="G424" s="525"/>
      <c r="H424" s="525"/>
      <c r="I424" s="525"/>
      <c r="J424" s="456"/>
      <c r="K424" s="456"/>
      <c r="L424" s="456"/>
      <c r="M424" s="456"/>
      <c r="N424" s="211"/>
      <c r="O424" s="211"/>
      <c r="P424" s="211"/>
      <c r="Q424" s="211"/>
      <c r="R424" s="211"/>
      <c r="S424" s="211"/>
      <c r="T424" s="532"/>
      <c r="U424" s="525"/>
      <c r="V424" s="525"/>
      <c r="W424" s="525"/>
      <c r="X424" s="525"/>
      <c r="Y424" s="525"/>
      <c r="Z424" s="525"/>
    </row>
    <row r="425" ht="17.25" customHeight="1">
      <c r="A425" s="525"/>
      <c r="B425" s="525"/>
      <c r="C425" s="525"/>
      <c r="D425" s="525"/>
      <c r="E425" s="525"/>
      <c r="F425" s="531"/>
      <c r="G425" s="525"/>
      <c r="H425" s="525"/>
      <c r="I425" s="525"/>
      <c r="J425" s="456"/>
      <c r="K425" s="456"/>
      <c r="L425" s="456"/>
      <c r="M425" s="456"/>
      <c r="N425" s="211"/>
      <c r="O425" s="211"/>
      <c r="P425" s="211"/>
      <c r="Q425" s="211"/>
      <c r="R425" s="211"/>
      <c r="S425" s="211"/>
      <c r="T425" s="532"/>
      <c r="U425" s="525"/>
      <c r="V425" s="525"/>
      <c r="W425" s="525"/>
      <c r="X425" s="525"/>
      <c r="Y425" s="525"/>
      <c r="Z425" s="525"/>
    </row>
    <row r="426" ht="17.25" customHeight="1">
      <c r="A426" s="525"/>
      <c r="B426" s="525"/>
      <c r="C426" s="525"/>
      <c r="D426" s="525"/>
      <c r="E426" s="525"/>
      <c r="F426" s="531"/>
      <c r="G426" s="525"/>
      <c r="H426" s="525"/>
      <c r="I426" s="525"/>
      <c r="J426" s="456"/>
      <c r="K426" s="456"/>
      <c r="L426" s="456"/>
      <c r="M426" s="456"/>
      <c r="N426" s="211"/>
      <c r="O426" s="211"/>
      <c r="P426" s="211"/>
      <c r="Q426" s="211"/>
      <c r="R426" s="211"/>
      <c r="S426" s="211"/>
      <c r="T426" s="532"/>
      <c r="U426" s="525"/>
      <c r="V426" s="525"/>
      <c r="W426" s="525"/>
      <c r="X426" s="525"/>
      <c r="Y426" s="525"/>
      <c r="Z426" s="525"/>
    </row>
    <row r="427" ht="17.25" customHeight="1">
      <c r="A427" s="525"/>
      <c r="B427" s="525"/>
      <c r="C427" s="525"/>
      <c r="D427" s="525"/>
      <c r="E427" s="525"/>
      <c r="F427" s="531"/>
      <c r="G427" s="525"/>
      <c r="H427" s="525"/>
      <c r="I427" s="525"/>
      <c r="J427" s="456"/>
      <c r="K427" s="456"/>
      <c r="L427" s="456"/>
      <c r="M427" s="456"/>
      <c r="N427" s="211"/>
      <c r="O427" s="211"/>
      <c r="P427" s="211"/>
      <c r="Q427" s="211"/>
      <c r="R427" s="211"/>
      <c r="S427" s="211"/>
      <c r="T427" s="532"/>
      <c r="U427" s="525"/>
      <c r="V427" s="525"/>
      <c r="W427" s="525"/>
      <c r="X427" s="525"/>
      <c r="Y427" s="525"/>
      <c r="Z427" s="525"/>
    </row>
    <row r="428" ht="17.25" customHeight="1">
      <c r="A428" s="525"/>
      <c r="B428" s="525"/>
      <c r="C428" s="525"/>
      <c r="D428" s="525"/>
      <c r="E428" s="525"/>
      <c r="F428" s="531"/>
      <c r="G428" s="525"/>
      <c r="H428" s="525"/>
      <c r="I428" s="525"/>
      <c r="J428" s="456"/>
      <c r="K428" s="456"/>
      <c r="L428" s="456"/>
      <c r="M428" s="456"/>
      <c r="N428" s="211"/>
      <c r="O428" s="211"/>
      <c r="P428" s="211"/>
      <c r="Q428" s="211"/>
      <c r="R428" s="211"/>
      <c r="S428" s="211"/>
      <c r="T428" s="532"/>
      <c r="U428" s="525"/>
      <c r="V428" s="525"/>
      <c r="W428" s="525"/>
      <c r="X428" s="525"/>
      <c r="Y428" s="525"/>
      <c r="Z428" s="525"/>
    </row>
    <row r="429" ht="17.25" customHeight="1">
      <c r="A429" s="525"/>
      <c r="B429" s="525"/>
      <c r="C429" s="525"/>
      <c r="D429" s="525"/>
      <c r="E429" s="525"/>
      <c r="F429" s="531"/>
      <c r="G429" s="525"/>
      <c r="H429" s="525"/>
      <c r="I429" s="525"/>
      <c r="J429" s="456"/>
      <c r="K429" s="456"/>
      <c r="L429" s="456"/>
      <c r="M429" s="456"/>
      <c r="N429" s="211"/>
      <c r="O429" s="211"/>
      <c r="P429" s="211"/>
      <c r="Q429" s="211"/>
      <c r="R429" s="211"/>
      <c r="S429" s="211"/>
      <c r="T429" s="532"/>
      <c r="U429" s="525"/>
      <c r="V429" s="525"/>
      <c r="W429" s="525"/>
      <c r="X429" s="525"/>
      <c r="Y429" s="525"/>
      <c r="Z429" s="525"/>
    </row>
    <row r="430" ht="17.25" customHeight="1">
      <c r="A430" s="525"/>
      <c r="B430" s="525"/>
      <c r="C430" s="525"/>
      <c r="D430" s="525"/>
      <c r="E430" s="525"/>
      <c r="F430" s="531"/>
      <c r="G430" s="525"/>
      <c r="H430" s="525"/>
      <c r="I430" s="525"/>
      <c r="J430" s="456"/>
      <c r="K430" s="456"/>
      <c r="L430" s="456"/>
      <c r="M430" s="456"/>
      <c r="N430" s="211"/>
      <c r="O430" s="211"/>
      <c r="P430" s="211"/>
      <c r="Q430" s="211"/>
      <c r="R430" s="211"/>
      <c r="S430" s="211"/>
      <c r="T430" s="532"/>
      <c r="U430" s="525"/>
      <c r="V430" s="525"/>
      <c r="W430" s="525"/>
      <c r="X430" s="525"/>
      <c r="Y430" s="525"/>
      <c r="Z430" s="525"/>
    </row>
    <row r="431" ht="17.25" customHeight="1">
      <c r="A431" s="525"/>
      <c r="B431" s="525"/>
      <c r="C431" s="525"/>
      <c r="D431" s="525"/>
      <c r="E431" s="525"/>
      <c r="F431" s="531"/>
      <c r="G431" s="525"/>
      <c r="H431" s="525"/>
      <c r="I431" s="525"/>
      <c r="J431" s="456"/>
      <c r="K431" s="456"/>
      <c r="L431" s="456"/>
      <c r="M431" s="456"/>
      <c r="N431" s="211"/>
      <c r="O431" s="211"/>
      <c r="P431" s="211"/>
      <c r="Q431" s="211"/>
      <c r="R431" s="211"/>
      <c r="S431" s="211"/>
      <c r="T431" s="532"/>
      <c r="U431" s="525"/>
      <c r="V431" s="525"/>
      <c r="W431" s="525"/>
      <c r="X431" s="525"/>
      <c r="Y431" s="525"/>
      <c r="Z431" s="525"/>
    </row>
    <row r="432" ht="17.25" customHeight="1">
      <c r="A432" s="525"/>
      <c r="B432" s="525"/>
      <c r="C432" s="525"/>
      <c r="D432" s="525"/>
      <c r="E432" s="525"/>
      <c r="F432" s="531"/>
      <c r="G432" s="525"/>
      <c r="H432" s="525"/>
      <c r="I432" s="525"/>
      <c r="J432" s="456"/>
      <c r="K432" s="456"/>
      <c r="L432" s="456"/>
      <c r="M432" s="456"/>
      <c r="N432" s="211"/>
      <c r="O432" s="211"/>
      <c r="P432" s="211"/>
      <c r="Q432" s="211"/>
      <c r="R432" s="211"/>
      <c r="S432" s="211"/>
      <c r="T432" s="532"/>
      <c r="U432" s="525"/>
      <c r="V432" s="525"/>
      <c r="W432" s="525"/>
      <c r="X432" s="525"/>
      <c r="Y432" s="525"/>
      <c r="Z432" s="525"/>
    </row>
    <row r="433" ht="17.25" customHeight="1">
      <c r="A433" s="525"/>
      <c r="B433" s="525"/>
      <c r="C433" s="525"/>
      <c r="D433" s="525"/>
      <c r="E433" s="525"/>
      <c r="F433" s="531"/>
      <c r="G433" s="525"/>
      <c r="H433" s="525"/>
      <c r="I433" s="525"/>
      <c r="J433" s="456"/>
      <c r="K433" s="456"/>
      <c r="L433" s="456"/>
      <c r="M433" s="456"/>
      <c r="N433" s="211"/>
      <c r="O433" s="211"/>
      <c r="P433" s="211"/>
      <c r="Q433" s="211"/>
      <c r="R433" s="211"/>
      <c r="S433" s="211"/>
      <c r="T433" s="532"/>
      <c r="U433" s="525"/>
      <c r="V433" s="525"/>
      <c r="W433" s="525"/>
      <c r="X433" s="525"/>
      <c r="Y433" s="525"/>
      <c r="Z433" s="525"/>
    </row>
    <row r="434" ht="17.25" customHeight="1">
      <c r="A434" s="525"/>
      <c r="B434" s="525"/>
      <c r="C434" s="525"/>
      <c r="D434" s="525"/>
      <c r="E434" s="525"/>
      <c r="F434" s="531"/>
      <c r="G434" s="525"/>
      <c r="H434" s="525"/>
      <c r="I434" s="525"/>
      <c r="J434" s="456"/>
      <c r="K434" s="456"/>
      <c r="L434" s="456"/>
      <c r="M434" s="456"/>
      <c r="N434" s="211"/>
      <c r="O434" s="211"/>
      <c r="P434" s="211"/>
      <c r="Q434" s="211"/>
      <c r="R434" s="211"/>
      <c r="S434" s="211"/>
      <c r="T434" s="532"/>
      <c r="U434" s="525"/>
      <c r="V434" s="525"/>
      <c r="W434" s="525"/>
      <c r="X434" s="525"/>
      <c r="Y434" s="525"/>
      <c r="Z434" s="525"/>
    </row>
    <row r="435" ht="17.25" customHeight="1">
      <c r="A435" s="525"/>
      <c r="B435" s="525"/>
      <c r="C435" s="525"/>
      <c r="D435" s="525"/>
      <c r="E435" s="525"/>
      <c r="F435" s="531"/>
      <c r="G435" s="525"/>
      <c r="H435" s="525"/>
      <c r="I435" s="525"/>
      <c r="J435" s="456"/>
      <c r="K435" s="456"/>
      <c r="L435" s="456"/>
      <c r="M435" s="456"/>
      <c r="N435" s="211"/>
      <c r="O435" s="211"/>
      <c r="P435" s="211"/>
      <c r="Q435" s="211"/>
      <c r="R435" s="211"/>
      <c r="S435" s="211"/>
      <c r="T435" s="532"/>
      <c r="U435" s="525"/>
      <c r="V435" s="525"/>
      <c r="W435" s="525"/>
      <c r="X435" s="525"/>
      <c r="Y435" s="525"/>
      <c r="Z435" s="525"/>
    </row>
    <row r="436" ht="17.25" customHeight="1">
      <c r="A436" s="525"/>
      <c r="B436" s="525"/>
      <c r="C436" s="525"/>
      <c r="D436" s="525"/>
      <c r="E436" s="525"/>
      <c r="F436" s="531"/>
      <c r="G436" s="525"/>
      <c r="H436" s="525"/>
      <c r="I436" s="525"/>
      <c r="J436" s="456"/>
      <c r="K436" s="456"/>
      <c r="L436" s="456"/>
      <c r="M436" s="456"/>
      <c r="N436" s="211"/>
      <c r="O436" s="211"/>
      <c r="P436" s="211"/>
      <c r="Q436" s="211"/>
      <c r="R436" s="211"/>
      <c r="S436" s="211"/>
      <c r="T436" s="532"/>
      <c r="U436" s="525"/>
      <c r="V436" s="525"/>
      <c r="W436" s="525"/>
      <c r="X436" s="525"/>
      <c r="Y436" s="525"/>
      <c r="Z436" s="525"/>
    </row>
    <row r="437" ht="17.25" customHeight="1">
      <c r="A437" s="525"/>
      <c r="B437" s="525"/>
      <c r="C437" s="525"/>
      <c r="D437" s="525"/>
      <c r="E437" s="525"/>
      <c r="F437" s="531"/>
      <c r="G437" s="525"/>
      <c r="H437" s="525"/>
      <c r="I437" s="525"/>
      <c r="J437" s="456"/>
      <c r="K437" s="456"/>
      <c r="L437" s="456"/>
      <c r="M437" s="456"/>
      <c r="N437" s="211"/>
      <c r="O437" s="211"/>
      <c r="P437" s="211"/>
      <c r="Q437" s="211"/>
      <c r="R437" s="211"/>
      <c r="S437" s="211"/>
      <c r="T437" s="532"/>
      <c r="U437" s="525"/>
      <c r="V437" s="525"/>
      <c r="W437" s="525"/>
      <c r="X437" s="525"/>
      <c r="Y437" s="525"/>
      <c r="Z437" s="525"/>
    </row>
    <row r="438" ht="17.25" customHeight="1">
      <c r="A438" s="525"/>
      <c r="B438" s="525"/>
      <c r="C438" s="525"/>
      <c r="D438" s="525"/>
      <c r="E438" s="525"/>
      <c r="F438" s="531"/>
      <c r="G438" s="525"/>
      <c r="H438" s="525"/>
      <c r="I438" s="525"/>
      <c r="J438" s="456"/>
      <c r="K438" s="456"/>
      <c r="L438" s="456"/>
      <c r="M438" s="456"/>
      <c r="N438" s="211"/>
      <c r="O438" s="211"/>
      <c r="P438" s="211"/>
      <c r="Q438" s="211"/>
      <c r="R438" s="211"/>
      <c r="S438" s="211"/>
      <c r="T438" s="532"/>
      <c r="U438" s="525"/>
      <c r="V438" s="525"/>
      <c r="W438" s="525"/>
      <c r="X438" s="525"/>
      <c r="Y438" s="525"/>
      <c r="Z438" s="525"/>
    </row>
    <row r="439" ht="17.25" customHeight="1">
      <c r="A439" s="525"/>
      <c r="B439" s="525"/>
      <c r="C439" s="525"/>
      <c r="D439" s="525"/>
      <c r="E439" s="525"/>
      <c r="F439" s="531"/>
      <c r="G439" s="525"/>
      <c r="H439" s="525"/>
      <c r="I439" s="525"/>
      <c r="J439" s="456"/>
      <c r="K439" s="456"/>
      <c r="L439" s="456"/>
      <c r="M439" s="456"/>
      <c r="N439" s="211"/>
      <c r="O439" s="211"/>
      <c r="P439" s="211"/>
      <c r="Q439" s="211"/>
      <c r="R439" s="211"/>
      <c r="S439" s="211"/>
      <c r="T439" s="532"/>
      <c r="U439" s="525"/>
      <c r="V439" s="525"/>
      <c r="W439" s="525"/>
      <c r="X439" s="525"/>
      <c r="Y439" s="525"/>
      <c r="Z439" s="525"/>
    </row>
    <row r="440" ht="17.25" customHeight="1">
      <c r="A440" s="525"/>
      <c r="B440" s="525"/>
      <c r="C440" s="525"/>
      <c r="D440" s="525"/>
      <c r="E440" s="525"/>
      <c r="F440" s="531"/>
      <c r="G440" s="525"/>
      <c r="H440" s="525"/>
      <c r="I440" s="525"/>
      <c r="J440" s="456"/>
      <c r="K440" s="456"/>
      <c r="L440" s="456"/>
      <c r="M440" s="456"/>
      <c r="N440" s="211"/>
      <c r="O440" s="211"/>
      <c r="P440" s="211"/>
      <c r="Q440" s="211"/>
      <c r="R440" s="211"/>
      <c r="S440" s="211"/>
      <c r="T440" s="532"/>
      <c r="U440" s="525"/>
      <c r="V440" s="525"/>
      <c r="W440" s="525"/>
      <c r="X440" s="525"/>
      <c r="Y440" s="525"/>
      <c r="Z440" s="525"/>
    </row>
    <row r="441" ht="17.25" customHeight="1">
      <c r="A441" s="525"/>
      <c r="B441" s="525"/>
      <c r="C441" s="525"/>
      <c r="D441" s="525"/>
      <c r="E441" s="525"/>
      <c r="F441" s="531"/>
      <c r="G441" s="525"/>
      <c r="H441" s="525"/>
      <c r="I441" s="525"/>
      <c r="J441" s="456"/>
      <c r="K441" s="456"/>
      <c r="L441" s="456"/>
      <c r="M441" s="456"/>
      <c r="N441" s="211"/>
      <c r="O441" s="211"/>
      <c r="P441" s="211"/>
      <c r="Q441" s="211"/>
      <c r="R441" s="211"/>
      <c r="S441" s="211"/>
      <c r="T441" s="532"/>
      <c r="U441" s="525"/>
      <c r="V441" s="525"/>
      <c r="W441" s="525"/>
      <c r="X441" s="525"/>
      <c r="Y441" s="525"/>
      <c r="Z441" s="525"/>
    </row>
    <row r="442" ht="17.25" customHeight="1">
      <c r="A442" s="525"/>
      <c r="B442" s="525"/>
      <c r="C442" s="525"/>
      <c r="D442" s="525"/>
      <c r="E442" s="525"/>
      <c r="F442" s="531"/>
      <c r="G442" s="525"/>
      <c r="H442" s="525"/>
      <c r="I442" s="525"/>
      <c r="J442" s="456"/>
      <c r="K442" s="456"/>
      <c r="L442" s="456"/>
      <c r="M442" s="456"/>
      <c r="N442" s="211"/>
      <c r="O442" s="211"/>
      <c r="P442" s="211"/>
      <c r="Q442" s="211"/>
      <c r="R442" s="211"/>
      <c r="S442" s="211"/>
      <c r="T442" s="532"/>
      <c r="U442" s="525"/>
      <c r="V442" s="525"/>
      <c r="W442" s="525"/>
      <c r="X442" s="525"/>
      <c r="Y442" s="525"/>
      <c r="Z442" s="525"/>
    </row>
    <row r="443" ht="17.25" customHeight="1">
      <c r="A443" s="525"/>
      <c r="B443" s="525"/>
      <c r="C443" s="525"/>
      <c r="D443" s="525"/>
      <c r="E443" s="525"/>
      <c r="F443" s="531"/>
      <c r="G443" s="525"/>
      <c r="H443" s="525"/>
      <c r="I443" s="525"/>
      <c r="J443" s="456"/>
      <c r="K443" s="456"/>
      <c r="L443" s="456"/>
      <c r="M443" s="456"/>
      <c r="N443" s="211"/>
      <c r="O443" s="211"/>
      <c r="P443" s="211"/>
      <c r="Q443" s="211"/>
      <c r="R443" s="211"/>
      <c r="S443" s="211"/>
      <c r="T443" s="532"/>
      <c r="U443" s="525"/>
      <c r="V443" s="525"/>
      <c r="W443" s="525"/>
      <c r="X443" s="525"/>
      <c r="Y443" s="525"/>
      <c r="Z443" s="525"/>
    </row>
    <row r="444" ht="17.25" customHeight="1">
      <c r="A444" s="525"/>
      <c r="B444" s="525"/>
      <c r="C444" s="525"/>
      <c r="D444" s="525"/>
      <c r="E444" s="525"/>
      <c r="F444" s="531"/>
      <c r="G444" s="525"/>
      <c r="H444" s="525"/>
      <c r="I444" s="525"/>
      <c r="J444" s="456"/>
      <c r="K444" s="456"/>
      <c r="L444" s="456"/>
      <c r="M444" s="456"/>
      <c r="N444" s="211"/>
      <c r="O444" s="211"/>
      <c r="P444" s="211"/>
      <c r="Q444" s="211"/>
      <c r="R444" s="211"/>
      <c r="S444" s="211"/>
      <c r="T444" s="532"/>
      <c r="U444" s="525"/>
      <c r="V444" s="525"/>
      <c r="W444" s="525"/>
      <c r="X444" s="525"/>
      <c r="Y444" s="525"/>
      <c r="Z444" s="525"/>
    </row>
    <row r="445" ht="17.25" customHeight="1">
      <c r="A445" s="525"/>
      <c r="B445" s="525"/>
      <c r="C445" s="525"/>
      <c r="D445" s="525"/>
      <c r="E445" s="525"/>
      <c r="F445" s="531"/>
      <c r="G445" s="525"/>
      <c r="H445" s="525"/>
      <c r="I445" s="525"/>
      <c r="J445" s="456"/>
      <c r="K445" s="456"/>
      <c r="L445" s="456"/>
      <c r="M445" s="456"/>
      <c r="N445" s="211"/>
      <c r="O445" s="211"/>
      <c r="P445" s="211"/>
      <c r="Q445" s="211"/>
      <c r="R445" s="211"/>
      <c r="S445" s="211"/>
      <c r="T445" s="532"/>
      <c r="U445" s="525"/>
      <c r="V445" s="525"/>
      <c r="W445" s="525"/>
      <c r="X445" s="525"/>
      <c r="Y445" s="525"/>
      <c r="Z445" s="525"/>
    </row>
    <row r="446" ht="17.25" customHeight="1">
      <c r="A446" s="525"/>
      <c r="B446" s="525"/>
      <c r="C446" s="525"/>
      <c r="D446" s="525"/>
      <c r="E446" s="525"/>
      <c r="F446" s="531"/>
      <c r="G446" s="525"/>
      <c r="H446" s="525"/>
      <c r="I446" s="525"/>
      <c r="J446" s="456"/>
      <c r="K446" s="456"/>
      <c r="L446" s="456"/>
      <c r="M446" s="456"/>
      <c r="N446" s="211"/>
      <c r="O446" s="211"/>
      <c r="P446" s="211"/>
      <c r="Q446" s="211"/>
      <c r="R446" s="211"/>
      <c r="S446" s="211"/>
      <c r="T446" s="532"/>
      <c r="U446" s="525"/>
      <c r="V446" s="525"/>
      <c r="W446" s="525"/>
      <c r="X446" s="525"/>
      <c r="Y446" s="525"/>
      <c r="Z446" s="525"/>
    </row>
    <row r="447" ht="17.25" customHeight="1">
      <c r="A447" s="525"/>
      <c r="B447" s="525"/>
      <c r="C447" s="525"/>
      <c r="D447" s="525"/>
      <c r="E447" s="525"/>
      <c r="F447" s="531"/>
      <c r="G447" s="525"/>
      <c r="H447" s="525"/>
      <c r="I447" s="525"/>
      <c r="J447" s="456"/>
      <c r="K447" s="456"/>
      <c r="L447" s="456"/>
      <c r="M447" s="456"/>
      <c r="N447" s="211"/>
      <c r="O447" s="211"/>
      <c r="P447" s="211"/>
      <c r="Q447" s="211"/>
      <c r="R447" s="211"/>
      <c r="S447" s="211"/>
      <c r="T447" s="532"/>
      <c r="U447" s="525"/>
      <c r="V447" s="525"/>
      <c r="W447" s="525"/>
      <c r="X447" s="525"/>
      <c r="Y447" s="525"/>
      <c r="Z447" s="525"/>
    </row>
    <row r="448" ht="17.25" customHeight="1">
      <c r="A448" s="525"/>
      <c r="B448" s="525"/>
      <c r="C448" s="525"/>
      <c r="D448" s="525"/>
      <c r="E448" s="525"/>
      <c r="F448" s="531"/>
      <c r="G448" s="525"/>
      <c r="H448" s="525"/>
      <c r="I448" s="525"/>
      <c r="J448" s="456"/>
      <c r="K448" s="456"/>
      <c r="L448" s="456"/>
      <c r="M448" s="456"/>
      <c r="N448" s="211"/>
      <c r="O448" s="211"/>
      <c r="P448" s="211"/>
      <c r="Q448" s="211"/>
      <c r="R448" s="211"/>
      <c r="S448" s="211"/>
      <c r="T448" s="532"/>
      <c r="U448" s="525"/>
      <c r="V448" s="525"/>
      <c r="W448" s="525"/>
      <c r="X448" s="525"/>
      <c r="Y448" s="525"/>
      <c r="Z448" s="525"/>
    </row>
    <row r="449" ht="17.25" customHeight="1">
      <c r="A449" s="525"/>
      <c r="B449" s="525"/>
      <c r="C449" s="525"/>
      <c r="D449" s="525"/>
      <c r="E449" s="525"/>
      <c r="F449" s="531"/>
      <c r="G449" s="525"/>
      <c r="H449" s="525"/>
      <c r="I449" s="525"/>
      <c r="J449" s="456"/>
      <c r="K449" s="456"/>
      <c r="L449" s="456"/>
      <c r="M449" s="456"/>
      <c r="N449" s="211"/>
      <c r="O449" s="211"/>
      <c r="P449" s="211"/>
      <c r="Q449" s="211"/>
      <c r="R449" s="211"/>
      <c r="S449" s="211"/>
      <c r="T449" s="532"/>
      <c r="U449" s="525"/>
      <c r="V449" s="525"/>
      <c r="W449" s="525"/>
      <c r="X449" s="525"/>
      <c r="Y449" s="525"/>
      <c r="Z449" s="525"/>
    </row>
    <row r="450" ht="17.25" customHeight="1">
      <c r="A450" s="525"/>
      <c r="B450" s="525"/>
      <c r="C450" s="525"/>
      <c r="D450" s="525"/>
      <c r="E450" s="525"/>
      <c r="F450" s="531"/>
      <c r="G450" s="525"/>
      <c r="H450" s="525"/>
      <c r="I450" s="525"/>
      <c r="J450" s="456"/>
      <c r="K450" s="456"/>
      <c r="L450" s="456"/>
      <c r="M450" s="456"/>
      <c r="N450" s="211"/>
      <c r="O450" s="211"/>
      <c r="P450" s="211"/>
      <c r="Q450" s="211"/>
      <c r="R450" s="211"/>
      <c r="S450" s="211"/>
      <c r="T450" s="532"/>
      <c r="U450" s="525"/>
      <c r="V450" s="525"/>
      <c r="W450" s="525"/>
      <c r="X450" s="525"/>
      <c r="Y450" s="525"/>
      <c r="Z450" s="525"/>
    </row>
    <row r="451" ht="17.25" customHeight="1">
      <c r="A451" s="525"/>
      <c r="B451" s="525"/>
      <c r="C451" s="525"/>
      <c r="D451" s="525"/>
      <c r="E451" s="525"/>
      <c r="F451" s="531"/>
      <c r="G451" s="525"/>
      <c r="H451" s="525"/>
      <c r="I451" s="525"/>
      <c r="J451" s="456"/>
      <c r="K451" s="456"/>
      <c r="L451" s="456"/>
      <c r="M451" s="456"/>
      <c r="N451" s="211"/>
      <c r="O451" s="211"/>
      <c r="P451" s="211"/>
      <c r="Q451" s="211"/>
      <c r="R451" s="211"/>
      <c r="S451" s="211"/>
      <c r="T451" s="532"/>
      <c r="U451" s="525"/>
      <c r="V451" s="525"/>
      <c r="W451" s="525"/>
      <c r="X451" s="525"/>
      <c r="Y451" s="525"/>
      <c r="Z451" s="525"/>
    </row>
    <row r="452" ht="17.25" customHeight="1">
      <c r="A452" s="525"/>
      <c r="B452" s="525"/>
      <c r="C452" s="525"/>
      <c r="D452" s="525"/>
      <c r="E452" s="525"/>
      <c r="F452" s="531"/>
      <c r="G452" s="525"/>
      <c r="H452" s="525"/>
      <c r="I452" s="525"/>
      <c r="J452" s="456"/>
      <c r="K452" s="456"/>
      <c r="L452" s="456"/>
      <c r="M452" s="456"/>
      <c r="N452" s="211"/>
      <c r="O452" s="211"/>
      <c r="P452" s="211"/>
      <c r="Q452" s="211"/>
      <c r="R452" s="211"/>
      <c r="S452" s="211"/>
      <c r="T452" s="532"/>
      <c r="U452" s="525"/>
      <c r="V452" s="525"/>
      <c r="W452" s="525"/>
      <c r="X452" s="525"/>
      <c r="Y452" s="525"/>
      <c r="Z452" s="525"/>
    </row>
    <row r="453" ht="17.25" customHeight="1">
      <c r="A453" s="525"/>
      <c r="B453" s="525"/>
      <c r="C453" s="525"/>
      <c r="D453" s="525"/>
      <c r="E453" s="525"/>
      <c r="F453" s="531"/>
      <c r="G453" s="525"/>
      <c r="H453" s="525"/>
      <c r="I453" s="525"/>
      <c r="J453" s="456"/>
      <c r="K453" s="456"/>
      <c r="L453" s="456"/>
      <c r="M453" s="456"/>
      <c r="N453" s="211"/>
      <c r="O453" s="211"/>
      <c r="P453" s="211"/>
      <c r="Q453" s="211"/>
      <c r="R453" s="211"/>
      <c r="S453" s="211"/>
      <c r="T453" s="532"/>
      <c r="U453" s="525"/>
      <c r="V453" s="525"/>
      <c r="W453" s="525"/>
      <c r="X453" s="525"/>
      <c r="Y453" s="525"/>
      <c r="Z453" s="525"/>
    </row>
    <row r="454" ht="17.25" customHeight="1">
      <c r="A454" s="525"/>
      <c r="B454" s="525"/>
      <c r="C454" s="525"/>
      <c r="D454" s="525"/>
      <c r="E454" s="525"/>
      <c r="F454" s="531"/>
      <c r="G454" s="525"/>
      <c r="H454" s="525"/>
      <c r="I454" s="525"/>
      <c r="J454" s="456"/>
      <c r="K454" s="456"/>
      <c r="L454" s="456"/>
      <c r="M454" s="456"/>
      <c r="N454" s="211"/>
      <c r="O454" s="211"/>
      <c r="P454" s="211"/>
      <c r="Q454" s="211"/>
      <c r="R454" s="211"/>
      <c r="S454" s="211"/>
      <c r="T454" s="532"/>
      <c r="U454" s="525"/>
      <c r="V454" s="525"/>
      <c r="W454" s="525"/>
      <c r="X454" s="525"/>
      <c r="Y454" s="525"/>
      <c r="Z454" s="525"/>
    </row>
    <row r="455" ht="17.25" customHeight="1">
      <c r="A455" s="525"/>
      <c r="B455" s="525"/>
      <c r="C455" s="525"/>
      <c r="D455" s="525"/>
      <c r="E455" s="525"/>
      <c r="F455" s="531"/>
      <c r="G455" s="525"/>
      <c r="H455" s="525"/>
      <c r="I455" s="525"/>
      <c r="J455" s="456"/>
      <c r="K455" s="456"/>
      <c r="L455" s="456"/>
      <c r="M455" s="456"/>
      <c r="N455" s="211"/>
      <c r="O455" s="211"/>
      <c r="P455" s="211"/>
      <c r="Q455" s="211"/>
      <c r="R455" s="211"/>
      <c r="S455" s="211"/>
      <c r="T455" s="532"/>
      <c r="U455" s="525"/>
      <c r="V455" s="525"/>
      <c r="W455" s="525"/>
      <c r="X455" s="525"/>
      <c r="Y455" s="525"/>
      <c r="Z455" s="525"/>
    </row>
    <row r="456" ht="17.25" customHeight="1">
      <c r="A456" s="525"/>
      <c r="B456" s="525"/>
      <c r="C456" s="525"/>
      <c r="D456" s="525"/>
      <c r="E456" s="525"/>
      <c r="F456" s="531"/>
      <c r="G456" s="525"/>
      <c r="H456" s="525"/>
      <c r="I456" s="525"/>
      <c r="J456" s="456"/>
      <c r="K456" s="456"/>
      <c r="L456" s="456"/>
      <c r="M456" s="456"/>
      <c r="N456" s="211"/>
      <c r="O456" s="211"/>
      <c r="P456" s="211"/>
      <c r="Q456" s="211"/>
      <c r="R456" s="211"/>
      <c r="S456" s="211"/>
      <c r="T456" s="532"/>
      <c r="U456" s="525"/>
      <c r="V456" s="525"/>
      <c r="W456" s="525"/>
      <c r="X456" s="525"/>
      <c r="Y456" s="525"/>
      <c r="Z456" s="525"/>
    </row>
    <row r="457" ht="17.25" customHeight="1">
      <c r="A457" s="525"/>
      <c r="B457" s="525"/>
      <c r="C457" s="525"/>
      <c r="D457" s="525"/>
      <c r="E457" s="525"/>
      <c r="F457" s="531"/>
      <c r="G457" s="525"/>
      <c r="H457" s="525"/>
      <c r="I457" s="525"/>
      <c r="J457" s="456"/>
      <c r="K457" s="456"/>
      <c r="L457" s="456"/>
      <c r="M457" s="456"/>
      <c r="N457" s="211"/>
      <c r="O457" s="211"/>
      <c r="P457" s="211"/>
      <c r="Q457" s="211"/>
      <c r="R457" s="211"/>
      <c r="S457" s="211"/>
      <c r="T457" s="532"/>
      <c r="U457" s="525"/>
      <c r="V457" s="525"/>
      <c r="W457" s="525"/>
      <c r="X457" s="525"/>
      <c r="Y457" s="525"/>
      <c r="Z457" s="525"/>
    </row>
    <row r="458" ht="17.25" customHeight="1">
      <c r="A458" s="525"/>
      <c r="B458" s="525"/>
      <c r="C458" s="525"/>
      <c r="D458" s="525"/>
      <c r="E458" s="525"/>
      <c r="F458" s="531"/>
      <c r="G458" s="525"/>
      <c r="H458" s="525"/>
      <c r="I458" s="525"/>
      <c r="J458" s="456"/>
      <c r="K458" s="456"/>
      <c r="L458" s="456"/>
      <c r="M458" s="456"/>
      <c r="N458" s="211"/>
      <c r="O458" s="211"/>
      <c r="P458" s="211"/>
      <c r="Q458" s="211"/>
      <c r="R458" s="211"/>
      <c r="S458" s="211"/>
      <c r="T458" s="532"/>
      <c r="U458" s="525"/>
      <c r="V458" s="525"/>
      <c r="W458" s="525"/>
      <c r="X458" s="525"/>
      <c r="Y458" s="525"/>
      <c r="Z458" s="525"/>
    </row>
    <row r="459" ht="17.25" customHeight="1">
      <c r="A459" s="525"/>
      <c r="B459" s="525"/>
      <c r="C459" s="525"/>
      <c r="D459" s="525"/>
      <c r="E459" s="525"/>
      <c r="F459" s="531"/>
      <c r="G459" s="525"/>
      <c r="H459" s="525"/>
      <c r="I459" s="525"/>
      <c r="J459" s="456"/>
      <c r="K459" s="456"/>
      <c r="L459" s="456"/>
      <c r="M459" s="456"/>
      <c r="N459" s="211"/>
      <c r="O459" s="211"/>
      <c r="P459" s="211"/>
      <c r="Q459" s="211"/>
      <c r="R459" s="211"/>
      <c r="S459" s="211"/>
      <c r="T459" s="532"/>
      <c r="U459" s="525"/>
      <c r="V459" s="525"/>
      <c r="W459" s="525"/>
      <c r="X459" s="525"/>
      <c r="Y459" s="525"/>
      <c r="Z459" s="525"/>
    </row>
    <row r="460" ht="17.25" customHeight="1">
      <c r="A460" s="525"/>
      <c r="B460" s="525"/>
      <c r="C460" s="525"/>
      <c r="D460" s="525"/>
      <c r="E460" s="525"/>
      <c r="F460" s="531"/>
      <c r="G460" s="525"/>
      <c r="H460" s="525"/>
      <c r="I460" s="525"/>
      <c r="J460" s="456"/>
      <c r="K460" s="456"/>
      <c r="L460" s="456"/>
      <c r="M460" s="456"/>
      <c r="N460" s="211"/>
      <c r="O460" s="211"/>
      <c r="P460" s="211"/>
      <c r="Q460" s="211"/>
      <c r="R460" s="211"/>
      <c r="S460" s="211"/>
      <c r="T460" s="532"/>
      <c r="U460" s="525"/>
      <c r="V460" s="525"/>
      <c r="W460" s="525"/>
      <c r="X460" s="525"/>
      <c r="Y460" s="525"/>
      <c r="Z460" s="525"/>
    </row>
    <row r="461" ht="17.25" customHeight="1">
      <c r="A461" s="525"/>
      <c r="B461" s="525"/>
      <c r="C461" s="525"/>
      <c r="D461" s="525"/>
      <c r="E461" s="525"/>
      <c r="F461" s="531"/>
      <c r="G461" s="525"/>
      <c r="H461" s="525"/>
      <c r="I461" s="525"/>
      <c r="J461" s="456"/>
      <c r="K461" s="456"/>
      <c r="L461" s="456"/>
      <c r="M461" s="456"/>
      <c r="N461" s="211"/>
      <c r="O461" s="211"/>
      <c r="P461" s="211"/>
      <c r="Q461" s="211"/>
      <c r="R461" s="211"/>
      <c r="S461" s="211"/>
      <c r="T461" s="532"/>
      <c r="U461" s="525"/>
      <c r="V461" s="525"/>
      <c r="W461" s="525"/>
      <c r="X461" s="525"/>
      <c r="Y461" s="525"/>
      <c r="Z461" s="525"/>
    </row>
    <row r="462" ht="17.25" customHeight="1">
      <c r="A462" s="525"/>
      <c r="B462" s="525"/>
      <c r="C462" s="525"/>
      <c r="D462" s="525"/>
      <c r="E462" s="525"/>
      <c r="F462" s="531"/>
      <c r="G462" s="525"/>
      <c r="H462" s="525"/>
      <c r="I462" s="525"/>
      <c r="J462" s="456"/>
      <c r="K462" s="456"/>
      <c r="L462" s="456"/>
      <c r="M462" s="456"/>
      <c r="N462" s="211"/>
      <c r="O462" s="211"/>
      <c r="P462" s="211"/>
      <c r="Q462" s="211"/>
      <c r="R462" s="211"/>
      <c r="S462" s="211"/>
      <c r="T462" s="532"/>
      <c r="U462" s="525"/>
      <c r="V462" s="525"/>
      <c r="W462" s="525"/>
      <c r="X462" s="525"/>
      <c r="Y462" s="525"/>
      <c r="Z462" s="525"/>
    </row>
    <row r="463" ht="17.25" customHeight="1">
      <c r="A463" s="525"/>
      <c r="B463" s="525"/>
      <c r="C463" s="525"/>
      <c r="D463" s="525"/>
      <c r="E463" s="525"/>
      <c r="F463" s="531"/>
      <c r="G463" s="525"/>
      <c r="H463" s="525"/>
      <c r="I463" s="525"/>
      <c r="J463" s="456"/>
      <c r="K463" s="456"/>
      <c r="L463" s="456"/>
      <c r="M463" s="456"/>
      <c r="N463" s="211"/>
      <c r="O463" s="211"/>
      <c r="P463" s="211"/>
      <c r="Q463" s="211"/>
      <c r="R463" s="211"/>
      <c r="S463" s="211"/>
      <c r="T463" s="532"/>
      <c r="U463" s="525"/>
      <c r="V463" s="525"/>
      <c r="W463" s="525"/>
      <c r="X463" s="525"/>
      <c r="Y463" s="525"/>
      <c r="Z463" s="525"/>
    </row>
    <row r="464" ht="17.25" customHeight="1">
      <c r="A464" s="525"/>
      <c r="B464" s="525"/>
      <c r="C464" s="525"/>
      <c r="D464" s="525"/>
      <c r="E464" s="525"/>
      <c r="F464" s="531"/>
      <c r="G464" s="525"/>
      <c r="H464" s="525"/>
      <c r="I464" s="525"/>
      <c r="J464" s="456"/>
      <c r="K464" s="456"/>
      <c r="L464" s="456"/>
      <c r="M464" s="456"/>
      <c r="N464" s="211"/>
      <c r="O464" s="211"/>
      <c r="P464" s="211"/>
      <c r="Q464" s="211"/>
      <c r="R464" s="211"/>
      <c r="S464" s="211"/>
      <c r="T464" s="532"/>
      <c r="U464" s="525"/>
      <c r="V464" s="525"/>
      <c r="W464" s="525"/>
      <c r="X464" s="525"/>
      <c r="Y464" s="525"/>
      <c r="Z464" s="525"/>
    </row>
    <row r="465" ht="17.25" customHeight="1">
      <c r="A465" s="525"/>
      <c r="B465" s="525"/>
      <c r="C465" s="525"/>
      <c r="D465" s="525"/>
      <c r="E465" s="525"/>
      <c r="F465" s="531"/>
      <c r="G465" s="525"/>
      <c r="H465" s="525"/>
      <c r="I465" s="525"/>
      <c r="J465" s="456"/>
      <c r="K465" s="456"/>
      <c r="L465" s="456"/>
      <c r="M465" s="456"/>
      <c r="N465" s="211"/>
      <c r="O465" s="211"/>
      <c r="P465" s="211"/>
      <c r="Q465" s="211"/>
      <c r="R465" s="211"/>
      <c r="S465" s="211"/>
      <c r="T465" s="532"/>
      <c r="U465" s="525"/>
      <c r="V465" s="525"/>
      <c r="W465" s="525"/>
      <c r="X465" s="525"/>
      <c r="Y465" s="525"/>
      <c r="Z465" s="525"/>
    </row>
    <row r="466" ht="17.25" customHeight="1">
      <c r="A466" s="525"/>
      <c r="B466" s="525"/>
      <c r="C466" s="525"/>
      <c r="D466" s="525"/>
      <c r="E466" s="525"/>
      <c r="F466" s="531"/>
      <c r="G466" s="525"/>
      <c r="H466" s="525"/>
      <c r="I466" s="525"/>
      <c r="J466" s="456"/>
      <c r="K466" s="456"/>
      <c r="L466" s="456"/>
      <c r="M466" s="456"/>
      <c r="N466" s="211"/>
      <c r="O466" s="211"/>
      <c r="P466" s="211"/>
      <c r="Q466" s="211"/>
      <c r="R466" s="211"/>
      <c r="S466" s="211"/>
      <c r="T466" s="532"/>
      <c r="U466" s="525"/>
      <c r="V466" s="525"/>
      <c r="W466" s="525"/>
      <c r="X466" s="525"/>
      <c r="Y466" s="525"/>
      <c r="Z466" s="525"/>
    </row>
    <row r="467" ht="17.25" customHeight="1">
      <c r="A467" s="525"/>
      <c r="B467" s="525"/>
      <c r="C467" s="525"/>
      <c r="D467" s="525"/>
      <c r="E467" s="525"/>
      <c r="F467" s="531"/>
      <c r="G467" s="525"/>
      <c r="H467" s="525"/>
      <c r="I467" s="525"/>
      <c r="J467" s="456"/>
      <c r="K467" s="456"/>
      <c r="L467" s="456"/>
      <c r="M467" s="456"/>
      <c r="N467" s="211"/>
      <c r="O467" s="211"/>
      <c r="P467" s="211"/>
      <c r="Q467" s="211"/>
      <c r="R467" s="211"/>
      <c r="S467" s="211"/>
      <c r="T467" s="532"/>
      <c r="U467" s="525"/>
      <c r="V467" s="525"/>
      <c r="W467" s="525"/>
      <c r="X467" s="525"/>
      <c r="Y467" s="525"/>
      <c r="Z467" s="525"/>
    </row>
    <row r="468" ht="17.25" customHeight="1">
      <c r="A468" s="525"/>
      <c r="B468" s="525"/>
      <c r="C468" s="525"/>
      <c r="D468" s="525"/>
      <c r="E468" s="525"/>
      <c r="F468" s="531"/>
      <c r="G468" s="525"/>
      <c r="H468" s="525"/>
      <c r="I468" s="525"/>
      <c r="J468" s="456"/>
      <c r="K468" s="456"/>
      <c r="L468" s="456"/>
      <c r="M468" s="456"/>
      <c r="N468" s="211"/>
      <c r="O468" s="211"/>
      <c r="P468" s="211"/>
      <c r="Q468" s="211"/>
      <c r="R468" s="211"/>
      <c r="S468" s="211"/>
      <c r="T468" s="532"/>
      <c r="U468" s="525"/>
      <c r="V468" s="525"/>
      <c r="W468" s="525"/>
      <c r="X468" s="525"/>
      <c r="Y468" s="525"/>
      <c r="Z468" s="525"/>
    </row>
    <row r="469" ht="17.25" customHeight="1">
      <c r="A469" s="525"/>
      <c r="B469" s="525"/>
      <c r="C469" s="525"/>
      <c r="D469" s="525"/>
      <c r="E469" s="525"/>
      <c r="F469" s="531"/>
      <c r="G469" s="525"/>
      <c r="H469" s="525"/>
      <c r="I469" s="525"/>
      <c r="J469" s="456"/>
      <c r="K469" s="456"/>
      <c r="L469" s="456"/>
      <c r="M469" s="456"/>
      <c r="N469" s="211"/>
      <c r="O469" s="211"/>
      <c r="P469" s="211"/>
      <c r="Q469" s="211"/>
      <c r="R469" s="211"/>
      <c r="S469" s="211"/>
      <c r="T469" s="532"/>
      <c r="U469" s="525"/>
      <c r="V469" s="525"/>
      <c r="W469" s="525"/>
      <c r="X469" s="525"/>
      <c r="Y469" s="525"/>
      <c r="Z469" s="525"/>
    </row>
    <row r="470" ht="17.25" customHeight="1">
      <c r="A470" s="525"/>
      <c r="B470" s="525"/>
      <c r="C470" s="525"/>
      <c r="D470" s="525"/>
      <c r="E470" s="525"/>
      <c r="F470" s="531"/>
      <c r="G470" s="525"/>
      <c r="H470" s="525"/>
      <c r="I470" s="525"/>
      <c r="J470" s="456"/>
      <c r="K470" s="456"/>
      <c r="L470" s="456"/>
      <c r="M470" s="456"/>
      <c r="N470" s="211"/>
      <c r="O470" s="211"/>
      <c r="P470" s="211"/>
      <c r="Q470" s="211"/>
      <c r="R470" s="211"/>
      <c r="S470" s="211"/>
      <c r="T470" s="532"/>
      <c r="U470" s="525"/>
      <c r="V470" s="525"/>
      <c r="W470" s="525"/>
      <c r="X470" s="525"/>
      <c r="Y470" s="525"/>
      <c r="Z470" s="525"/>
    </row>
    <row r="471" ht="17.25" customHeight="1">
      <c r="A471" s="525"/>
      <c r="B471" s="525"/>
      <c r="C471" s="525"/>
      <c r="D471" s="525"/>
      <c r="E471" s="525"/>
      <c r="F471" s="531"/>
      <c r="G471" s="525"/>
      <c r="H471" s="525"/>
      <c r="I471" s="525"/>
      <c r="J471" s="456"/>
      <c r="K471" s="456"/>
      <c r="L471" s="456"/>
      <c r="M471" s="456"/>
      <c r="N471" s="211"/>
      <c r="O471" s="211"/>
      <c r="P471" s="211"/>
      <c r="Q471" s="211"/>
      <c r="R471" s="211"/>
      <c r="S471" s="211"/>
      <c r="T471" s="532"/>
      <c r="U471" s="525"/>
      <c r="V471" s="525"/>
      <c r="W471" s="525"/>
      <c r="X471" s="525"/>
      <c r="Y471" s="525"/>
      <c r="Z471" s="525"/>
    </row>
    <row r="472" ht="17.25" customHeight="1">
      <c r="A472" s="525"/>
      <c r="B472" s="525"/>
      <c r="C472" s="525"/>
      <c r="D472" s="525"/>
      <c r="E472" s="525"/>
      <c r="F472" s="531"/>
      <c r="G472" s="525"/>
      <c r="H472" s="525"/>
      <c r="I472" s="525"/>
      <c r="J472" s="456"/>
      <c r="K472" s="456"/>
      <c r="L472" s="456"/>
      <c r="M472" s="456"/>
      <c r="N472" s="211"/>
      <c r="O472" s="211"/>
      <c r="P472" s="211"/>
      <c r="Q472" s="211"/>
      <c r="R472" s="211"/>
      <c r="S472" s="211"/>
      <c r="T472" s="532"/>
      <c r="U472" s="525"/>
      <c r="V472" s="525"/>
      <c r="W472" s="525"/>
      <c r="X472" s="525"/>
      <c r="Y472" s="525"/>
      <c r="Z472" s="525"/>
    </row>
    <row r="473" ht="17.25" customHeight="1">
      <c r="A473" s="525"/>
      <c r="B473" s="525"/>
      <c r="C473" s="525"/>
      <c r="D473" s="525"/>
      <c r="E473" s="525"/>
      <c r="F473" s="531"/>
      <c r="G473" s="525"/>
      <c r="H473" s="525"/>
      <c r="I473" s="525"/>
      <c r="J473" s="456"/>
      <c r="K473" s="456"/>
      <c r="L473" s="456"/>
      <c r="M473" s="456"/>
      <c r="N473" s="211"/>
      <c r="O473" s="211"/>
      <c r="P473" s="211"/>
      <c r="Q473" s="211"/>
      <c r="R473" s="211"/>
      <c r="S473" s="211"/>
      <c r="T473" s="532"/>
      <c r="U473" s="525"/>
      <c r="V473" s="525"/>
      <c r="W473" s="525"/>
      <c r="X473" s="525"/>
      <c r="Y473" s="525"/>
      <c r="Z473" s="525"/>
    </row>
    <row r="474" ht="17.25" customHeight="1">
      <c r="A474" s="525"/>
      <c r="B474" s="525"/>
      <c r="C474" s="525"/>
      <c r="D474" s="525"/>
      <c r="E474" s="525"/>
      <c r="F474" s="531"/>
      <c r="G474" s="525"/>
      <c r="H474" s="525"/>
      <c r="I474" s="525"/>
      <c r="J474" s="456"/>
      <c r="K474" s="456"/>
      <c r="L474" s="456"/>
      <c r="M474" s="456"/>
      <c r="N474" s="211"/>
      <c r="O474" s="211"/>
      <c r="P474" s="211"/>
      <c r="Q474" s="211"/>
      <c r="R474" s="211"/>
      <c r="S474" s="211"/>
      <c r="T474" s="532"/>
      <c r="U474" s="525"/>
      <c r="V474" s="525"/>
      <c r="W474" s="525"/>
      <c r="X474" s="525"/>
      <c r="Y474" s="525"/>
      <c r="Z474" s="525"/>
    </row>
    <row r="475" ht="17.25" customHeight="1">
      <c r="A475" s="525"/>
      <c r="B475" s="525"/>
      <c r="C475" s="525"/>
      <c r="D475" s="525"/>
      <c r="E475" s="525"/>
      <c r="F475" s="531"/>
      <c r="G475" s="525"/>
      <c r="H475" s="525"/>
      <c r="I475" s="525"/>
      <c r="J475" s="456"/>
      <c r="K475" s="456"/>
      <c r="L475" s="456"/>
      <c r="M475" s="456"/>
      <c r="N475" s="211"/>
      <c r="O475" s="211"/>
      <c r="P475" s="211"/>
      <c r="Q475" s="211"/>
      <c r="R475" s="211"/>
      <c r="S475" s="211"/>
      <c r="T475" s="532"/>
      <c r="U475" s="525"/>
      <c r="V475" s="525"/>
      <c r="W475" s="525"/>
      <c r="X475" s="525"/>
      <c r="Y475" s="525"/>
      <c r="Z475" s="525"/>
    </row>
    <row r="476" ht="17.25" customHeight="1">
      <c r="A476" s="525"/>
      <c r="B476" s="525"/>
      <c r="C476" s="525"/>
      <c r="D476" s="525"/>
      <c r="E476" s="525"/>
      <c r="F476" s="531"/>
      <c r="G476" s="525"/>
      <c r="H476" s="525"/>
      <c r="I476" s="525"/>
      <c r="J476" s="456"/>
      <c r="K476" s="456"/>
      <c r="L476" s="456"/>
      <c r="M476" s="456"/>
      <c r="N476" s="211"/>
      <c r="O476" s="211"/>
      <c r="P476" s="211"/>
      <c r="Q476" s="211"/>
      <c r="R476" s="211"/>
      <c r="S476" s="211"/>
      <c r="T476" s="532"/>
      <c r="U476" s="525"/>
      <c r="V476" s="525"/>
      <c r="W476" s="525"/>
      <c r="X476" s="525"/>
      <c r="Y476" s="525"/>
      <c r="Z476" s="525"/>
    </row>
    <row r="477" ht="17.25" customHeight="1">
      <c r="A477" s="525"/>
      <c r="B477" s="525"/>
      <c r="C477" s="525"/>
      <c r="D477" s="525"/>
      <c r="E477" s="525"/>
      <c r="F477" s="531"/>
      <c r="G477" s="525"/>
      <c r="H477" s="525"/>
      <c r="I477" s="525"/>
      <c r="J477" s="456"/>
      <c r="K477" s="456"/>
      <c r="L477" s="456"/>
      <c r="M477" s="456"/>
      <c r="N477" s="211"/>
      <c r="O477" s="211"/>
      <c r="P477" s="211"/>
      <c r="Q477" s="211"/>
      <c r="R477" s="211"/>
      <c r="S477" s="211"/>
      <c r="T477" s="532"/>
      <c r="U477" s="525"/>
      <c r="V477" s="525"/>
      <c r="W477" s="525"/>
      <c r="X477" s="525"/>
      <c r="Y477" s="525"/>
      <c r="Z477" s="525"/>
    </row>
    <row r="478" ht="17.25" customHeight="1">
      <c r="A478" s="525"/>
      <c r="B478" s="525"/>
      <c r="C478" s="525"/>
      <c r="D478" s="525"/>
      <c r="E478" s="525"/>
      <c r="F478" s="531"/>
      <c r="G478" s="525"/>
      <c r="H478" s="525"/>
      <c r="I478" s="525"/>
      <c r="J478" s="456"/>
      <c r="K478" s="456"/>
      <c r="L478" s="456"/>
      <c r="M478" s="456"/>
      <c r="N478" s="211"/>
      <c r="O478" s="211"/>
      <c r="P478" s="211"/>
      <c r="Q478" s="211"/>
      <c r="R478" s="211"/>
      <c r="S478" s="211"/>
      <c r="T478" s="532"/>
      <c r="U478" s="525"/>
      <c r="V478" s="525"/>
      <c r="W478" s="525"/>
      <c r="X478" s="525"/>
      <c r="Y478" s="525"/>
      <c r="Z478" s="525"/>
    </row>
    <row r="479" ht="17.25" customHeight="1">
      <c r="A479" s="525"/>
      <c r="B479" s="525"/>
      <c r="C479" s="525"/>
      <c r="D479" s="525"/>
      <c r="E479" s="525"/>
      <c r="F479" s="531"/>
      <c r="G479" s="525"/>
      <c r="H479" s="525"/>
      <c r="I479" s="525"/>
      <c r="J479" s="456"/>
      <c r="K479" s="456"/>
      <c r="L479" s="456"/>
      <c r="M479" s="456"/>
      <c r="N479" s="211"/>
      <c r="O479" s="211"/>
      <c r="P479" s="211"/>
      <c r="Q479" s="211"/>
      <c r="R479" s="211"/>
      <c r="S479" s="211"/>
      <c r="T479" s="532"/>
      <c r="U479" s="525"/>
      <c r="V479" s="525"/>
      <c r="W479" s="525"/>
      <c r="X479" s="525"/>
      <c r="Y479" s="525"/>
      <c r="Z479" s="525"/>
    </row>
    <row r="480" ht="17.25" customHeight="1">
      <c r="A480" s="525"/>
      <c r="B480" s="525"/>
      <c r="C480" s="525"/>
      <c r="D480" s="525"/>
      <c r="E480" s="525"/>
      <c r="F480" s="531"/>
      <c r="G480" s="525"/>
      <c r="H480" s="525"/>
      <c r="I480" s="525"/>
      <c r="J480" s="456"/>
      <c r="K480" s="456"/>
      <c r="L480" s="456"/>
      <c r="M480" s="456"/>
      <c r="N480" s="211"/>
      <c r="O480" s="211"/>
      <c r="P480" s="211"/>
      <c r="Q480" s="211"/>
      <c r="R480" s="211"/>
      <c r="S480" s="211"/>
      <c r="T480" s="532"/>
      <c r="U480" s="525"/>
      <c r="V480" s="525"/>
      <c r="W480" s="525"/>
      <c r="X480" s="525"/>
      <c r="Y480" s="525"/>
      <c r="Z480" s="525"/>
    </row>
    <row r="481" ht="17.25" customHeight="1">
      <c r="A481" s="525"/>
      <c r="B481" s="525"/>
      <c r="C481" s="525"/>
      <c r="D481" s="525"/>
      <c r="E481" s="525"/>
      <c r="F481" s="531"/>
      <c r="G481" s="525"/>
      <c r="H481" s="525"/>
      <c r="I481" s="525"/>
      <c r="J481" s="456"/>
      <c r="K481" s="456"/>
      <c r="L481" s="456"/>
      <c r="M481" s="456"/>
      <c r="N481" s="211"/>
      <c r="O481" s="211"/>
      <c r="P481" s="211"/>
      <c r="Q481" s="211"/>
      <c r="R481" s="211"/>
      <c r="S481" s="211"/>
      <c r="T481" s="532"/>
      <c r="U481" s="525"/>
      <c r="V481" s="525"/>
      <c r="W481" s="525"/>
      <c r="X481" s="525"/>
      <c r="Y481" s="525"/>
      <c r="Z481" s="525"/>
    </row>
    <row r="482" ht="17.25" customHeight="1">
      <c r="A482" s="525"/>
      <c r="B482" s="525"/>
      <c r="C482" s="525"/>
      <c r="D482" s="525"/>
      <c r="E482" s="525"/>
      <c r="F482" s="531"/>
      <c r="G482" s="525"/>
      <c r="H482" s="525"/>
      <c r="I482" s="525"/>
      <c r="J482" s="456"/>
      <c r="K482" s="456"/>
      <c r="L482" s="456"/>
      <c r="M482" s="456"/>
      <c r="N482" s="211"/>
      <c r="O482" s="211"/>
      <c r="P482" s="211"/>
      <c r="Q482" s="211"/>
      <c r="R482" s="211"/>
      <c r="S482" s="211"/>
      <c r="T482" s="532"/>
      <c r="U482" s="525"/>
      <c r="V482" s="525"/>
      <c r="W482" s="525"/>
      <c r="X482" s="525"/>
      <c r="Y482" s="525"/>
      <c r="Z482" s="525"/>
    </row>
    <row r="483" ht="17.25" customHeight="1">
      <c r="A483" s="525"/>
      <c r="B483" s="525"/>
      <c r="C483" s="525"/>
      <c r="D483" s="525"/>
      <c r="E483" s="525"/>
      <c r="F483" s="531"/>
      <c r="G483" s="525"/>
      <c r="H483" s="525"/>
      <c r="I483" s="525"/>
      <c r="J483" s="456"/>
      <c r="K483" s="456"/>
      <c r="L483" s="456"/>
      <c r="M483" s="456"/>
      <c r="N483" s="211"/>
      <c r="O483" s="211"/>
      <c r="P483" s="211"/>
      <c r="Q483" s="211"/>
      <c r="R483" s="211"/>
      <c r="S483" s="211"/>
      <c r="T483" s="532"/>
      <c r="U483" s="525"/>
      <c r="V483" s="525"/>
      <c r="W483" s="525"/>
      <c r="X483" s="525"/>
      <c r="Y483" s="525"/>
      <c r="Z483" s="525"/>
    </row>
    <row r="484" ht="17.25" customHeight="1">
      <c r="A484" s="525"/>
      <c r="B484" s="525"/>
      <c r="C484" s="525"/>
      <c r="D484" s="525"/>
      <c r="E484" s="525"/>
      <c r="F484" s="531"/>
      <c r="G484" s="525"/>
      <c r="H484" s="525"/>
      <c r="I484" s="525"/>
      <c r="J484" s="456"/>
      <c r="K484" s="456"/>
      <c r="L484" s="456"/>
      <c r="M484" s="456"/>
      <c r="N484" s="211"/>
      <c r="O484" s="211"/>
      <c r="P484" s="211"/>
      <c r="Q484" s="211"/>
      <c r="R484" s="211"/>
      <c r="S484" s="211"/>
      <c r="T484" s="532"/>
      <c r="U484" s="525"/>
      <c r="V484" s="525"/>
      <c r="W484" s="525"/>
      <c r="X484" s="525"/>
      <c r="Y484" s="525"/>
      <c r="Z484" s="525"/>
    </row>
    <row r="485" ht="17.25" customHeight="1">
      <c r="A485" s="525"/>
      <c r="B485" s="525"/>
      <c r="C485" s="525"/>
      <c r="D485" s="525"/>
      <c r="E485" s="525"/>
      <c r="F485" s="531"/>
      <c r="G485" s="525"/>
      <c r="H485" s="525"/>
      <c r="I485" s="525"/>
      <c r="J485" s="456"/>
      <c r="K485" s="456"/>
      <c r="L485" s="456"/>
      <c r="M485" s="456"/>
      <c r="N485" s="211"/>
      <c r="O485" s="211"/>
      <c r="P485" s="211"/>
      <c r="Q485" s="211"/>
      <c r="R485" s="211"/>
      <c r="S485" s="211"/>
      <c r="T485" s="532"/>
      <c r="U485" s="525"/>
      <c r="V485" s="525"/>
      <c r="W485" s="525"/>
      <c r="X485" s="525"/>
      <c r="Y485" s="525"/>
      <c r="Z485" s="525"/>
    </row>
    <row r="486" ht="17.25" customHeight="1">
      <c r="A486" s="525"/>
      <c r="B486" s="525"/>
      <c r="C486" s="525"/>
      <c r="D486" s="525"/>
      <c r="E486" s="525"/>
      <c r="F486" s="531"/>
      <c r="G486" s="525"/>
      <c r="H486" s="525"/>
      <c r="I486" s="525"/>
      <c r="J486" s="456"/>
      <c r="K486" s="456"/>
      <c r="L486" s="456"/>
      <c r="M486" s="456"/>
      <c r="N486" s="211"/>
      <c r="O486" s="211"/>
      <c r="P486" s="211"/>
      <c r="Q486" s="211"/>
      <c r="R486" s="211"/>
      <c r="S486" s="211"/>
      <c r="T486" s="532"/>
      <c r="U486" s="525"/>
      <c r="V486" s="525"/>
      <c r="W486" s="525"/>
      <c r="X486" s="525"/>
      <c r="Y486" s="525"/>
      <c r="Z486" s="525"/>
    </row>
    <row r="487" ht="17.25" customHeight="1">
      <c r="A487" s="525"/>
      <c r="B487" s="525"/>
      <c r="C487" s="525"/>
      <c r="D487" s="525"/>
      <c r="E487" s="525"/>
      <c r="F487" s="531"/>
      <c r="G487" s="525"/>
      <c r="H487" s="525"/>
      <c r="I487" s="525"/>
      <c r="J487" s="456"/>
      <c r="K487" s="456"/>
      <c r="L487" s="456"/>
      <c r="M487" s="456"/>
      <c r="N487" s="211"/>
      <c r="O487" s="211"/>
      <c r="P487" s="211"/>
      <c r="Q487" s="211"/>
      <c r="R487" s="211"/>
      <c r="S487" s="211"/>
      <c r="T487" s="532"/>
      <c r="U487" s="525"/>
      <c r="V487" s="525"/>
      <c r="W487" s="525"/>
      <c r="X487" s="525"/>
      <c r="Y487" s="525"/>
      <c r="Z487" s="525"/>
    </row>
    <row r="488" ht="17.25" customHeight="1">
      <c r="A488" s="525"/>
      <c r="B488" s="525"/>
      <c r="C488" s="525"/>
      <c r="D488" s="525"/>
      <c r="E488" s="525"/>
      <c r="F488" s="531"/>
      <c r="G488" s="525"/>
      <c r="H488" s="525"/>
      <c r="I488" s="525"/>
      <c r="J488" s="456"/>
      <c r="K488" s="456"/>
      <c r="L488" s="456"/>
      <c r="M488" s="456"/>
      <c r="N488" s="211"/>
      <c r="O488" s="211"/>
      <c r="P488" s="211"/>
      <c r="Q488" s="211"/>
      <c r="R488" s="211"/>
      <c r="S488" s="211"/>
      <c r="T488" s="532"/>
      <c r="U488" s="525"/>
      <c r="V488" s="525"/>
      <c r="W488" s="525"/>
      <c r="X488" s="525"/>
      <c r="Y488" s="525"/>
      <c r="Z488" s="525"/>
    </row>
    <row r="489" ht="17.25" customHeight="1">
      <c r="A489" s="525"/>
      <c r="B489" s="525"/>
      <c r="C489" s="525"/>
      <c r="D489" s="525"/>
      <c r="E489" s="525"/>
      <c r="F489" s="531"/>
      <c r="G489" s="525"/>
      <c r="H489" s="525"/>
      <c r="I489" s="525"/>
      <c r="J489" s="456"/>
      <c r="K489" s="456"/>
      <c r="L489" s="456"/>
      <c r="M489" s="456"/>
      <c r="N489" s="211"/>
      <c r="O489" s="211"/>
      <c r="P489" s="211"/>
      <c r="Q489" s="211"/>
      <c r="R489" s="211"/>
      <c r="S489" s="211"/>
      <c r="T489" s="532"/>
      <c r="U489" s="525"/>
      <c r="V489" s="525"/>
      <c r="W489" s="525"/>
      <c r="X489" s="525"/>
      <c r="Y489" s="525"/>
      <c r="Z489" s="525"/>
    </row>
    <row r="490" ht="17.25" customHeight="1">
      <c r="A490" s="525"/>
      <c r="B490" s="525"/>
      <c r="C490" s="525"/>
      <c r="D490" s="525"/>
      <c r="E490" s="525"/>
      <c r="F490" s="531"/>
      <c r="G490" s="525"/>
      <c r="H490" s="525"/>
      <c r="I490" s="525"/>
      <c r="J490" s="456"/>
      <c r="K490" s="456"/>
      <c r="L490" s="456"/>
      <c r="M490" s="456"/>
      <c r="N490" s="211"/>
      <c r="O490" s="211"/>
      <c r="P490" s="211"/>
      <c r="Q490" s="211"/>
      <c r="R490" s="211"/>
      <c r="S490" s="211"/>
      <c r="T490" s="532"/>
      <c r="U490" s="525"/>
      <c r="V490" s="525"/>
      <c r="W490" s="525"/>
      <c r="X490" s="525"/>
      <c r="Y490" s="525"/>
      <c r="Z490" s="525"/>
    </row>
    <row r="491" ht="17.25" customHeight="1">
      <c r="A491" s="525"/>
      <c r="B491" s="525"/>
      <c r="C491" s="525"/>
      <c r="D491" s="525"/>
      <c r="E491" s="525"/>
      <c r="F491" s="531"/>
      <c r="G491" s="525"/>
      <c r="H491" s="525"/>
      <c r="I491" s="525"/>
      <c r="J491" s="456"/>
      <c r="K491" s="456"/>
      <c r="L491" s="456"/>
      <c r="M491" s="456"/>
      <c r="N491" s="211"/>
      <c r="O491" s="211"/>
      <c r="P491" s="211"/>
      <c r="Q491" s="211"/>
      <c r="R491" s="211"/>
      <c r="S491" s="211"/>
      <c r="T491" s="532"/>
      <c r="U491" s="525"/>
      <c r="V491" s="525"/>
      <c r="W491" s="525"/>
      <c r="X491" s="525"/>
      <c r="Y491" s="525"/>
      <c r="Z491" s="525"/>
    </row>
    <row r="492" ht="17.25" customHeight="1">
      <c r="A492" s="525"/>
      <c r="B492" s="525"/>
      <c r="C492" s="525"/>
      <c r="D492" s="525"/>
      <c r="E492" s="525"/>
      <c r="F492" s="531"/>
      <c r="G492" s="525"/>
      <c r="H492" s="525"/>
      <c r="I492" s="525"/>
      <c r="J492" s="456"/>
      <c r="K492" s="456"/>
      <c r="L492" s="456"/>
      <c r="M492" s="456"/>
      <c r="N492" s="211"/>
      <c r="O492" s="211"/>
      <c r="P492" s="211"/>
      <c r="Q492" s="211"/>
      <c r="R492" s="211"/>
      <c r="S492" s="211"/>
      <c r="T492" s="532"/>
      <c r="U492" s="525"/>
      <c r="V492" s="525"/>
      <c r="W492" s="525"/>
      <c r="X492" s="525"/>
      <c r="Y492" s="525"/>
      <c r="Z492" s="525"/>
    </row>
    <row r="493" ht="17.25" customHeight="1">
      <c r="A493" s="525"/>
      <c r="B493" s="525"/>
      <c r="C493" s="525"/>
      <c r="D493" s="525"/>
      <c r="E493" s="525"/>
      <c r="F493" s="531"/>
      <c r="G493" s="525"/>
      <c r="H493" s="525"/>
      <c r="I493" s="525"/>
      <c r="J493" s="456"/>
      <c r="K493" s="456"/>
      <c r="L493" s="456"/>
      <c r="M493" s="456"/>
      <c r="N493" s="211"/>
      <c r="O493" s="211"/>
      <c r="P493" s="211"/>
      <c r="Q493" s="211"/>
      <c r="R493" s="211"/>
      <c r="S493" s="211"/>
      <c r="T493" s="532"/>
      <c r="U493" s="525"/>
      <c r="V493" s="525"/>
      <c r="W493" s="525"/>
      <c r="X493" s="525"/>
      <c r="Y493" s="525"/>
      <c r="Z493" s="525"/>
    </row>
    <row r="494" ht="17.25" customHeight="1">
      <c r="A494" s="525"/>
      <c r="B494" s="525"/>
      <c r="C494" s="525"/>
      <c r="D494" s="525"/>
      <c r="E494" s="525"/>
      <c r="F494" s="531"/>
      <c r="G494" s="525"/>
      <c r="H494" s="525"/>
      <c r="I494" s="525"/>
      <c r="J494" s="456"/>
      <c r="K494" s="456"/>
      <c r="L494" s="456"/>
      <c r="M494" s="456"/>
      <c r="N494" s="211"/>
      <c r="O494" s="211"/>
      <c r="P494" s="211"/>
      <c r="Q494" s="211"/>
      <c r="R494" s="211"/>
      <c r="S494" s="211"/>
      <c r="T494" s="532"/>
      <c r="U494" s="525"/>
      <c r="V494" s="525"/>
      <c r="W494" s="525"/>
      <c r="X494" s="525"/>
      <c r="Y494" s="525"/>
      <c r="Z494" s="525"/>
    </row>
    <row r="495" ht="17.25" customHeight="1">
      <c r="A495" s="525"/>
      <c r="B495" s="525"/>
      <c r="C495" s="525"/>
      <c r="D495" s="525"/>
      <c r="E495" s="525"/>
      <c r="F495" s="531"/>
      <c r="G495" s="525"/>
      <c r="H495" s="525"/>
      <c r="I495" s="525"/>
      <c r="J495" s="456"/>
      <c r="K495" s="456"/>
      <c r="L495" s="456"/>
      <c r="M495" s="456"/>
      <c r="N495" s="211"/>
      <c r="O495" s="211"/>
      <c r="P495" s="211"/>
      <c r="Q495" s="211"/>
      <c r="R495" s="211"/>
      <c r="S495" s="211"/>
      <c r="T495" s="532"/>
      <c r="U495" s="525"/>
      <c r="V495" s="525"/>
      <c r="W495" s="525"/>
      <c r="X495" s="525"/>
      <c r="Y495" s="525"/>
      <c r="Z495" s="525"/>
    </row>
    <row r="496" ht="17.25" customHeight="1">
      <c r="A496" s="525"/>
      <c r="B496" s="525"/>
      <c r="C496" s="525"/>
      <c r="D496" s="525"/>
      <c r="E496" s="525"/>
      <c r="F496" s="531"/>
      <c r="G496" s="525"/>
      <c r="H496" s="525"/>
      <c r="I496" s="525"/>
      <c r="J496" s="456"/>
      <c r="K496" s="456"/>
      <c r="L496" s="456"/>
      <c r="M496" s="456"/>
      <c r="N496" s="211"/>
      <c r="O496" s="211"/>
      <c r="P496" s="211"/>
      <c r="Q496" s="211"/>
      <c r="R496" s="211"/>
      <c r="S496" s="211"/>
      <c r="T496" s="532"/>
      <c r="U496" s="525"/>
      <c r="V496" s="525"/>
      <c r="W496" s="525"/>
      <c r="X496" s="525"/>
      <c r="Y496" s="525"/>
      <c r="Z496" s="525"/>
    </row>
    <row r="497" ht="17.25" customHeight="1">
      <c r="A497" s="525"/>
      <c r="B497" s="525"/>
      <c r="C497" s="525"/>
      <c r="D497" s="525"/>
      <c r="E497" s="525"/>
      <c r="F497" s="531"/>
      <c r="G497" s="525"/>
      <c r="H497" s="525"/>
      <c r="I497" s="525"/>
      <c r="J497" s="456"/>
      <c r="K497" s="456"/>
      <c r="L497" s="456"/>
      <c r="M497" s="456"/>
      <c r="N497" s="211"/>
      <c r="O497" s="211"/>
      <c r="P497" s="211"/>
      <c r="Q497" s="211"/>
      <c r="R497" s="211"/>
      <c r="S497" s="211"/>
      <c r="T497" s="532"/>
      <c r="U497" s="525"/>
      <c r="V497" s="525"/>
      <c r="W497" s="525"/>
      <c r="X497" s="525"/>
      <c r="Y497" s="525"/>
      <c r="Z497" s="525"/>
    </row>
    <row r="498" ht="17.25" customHeight="1">
      <c r="A498" s="525"/>
      <c r="B498" s="525"/>
      <c r="C498" s="525"/>
      <c r="D498" s="525"/>
      <c r="E498" s="525"/>
      <c r="F498" s="531"/>
      <c r="G498" s="525"/>
      <c r="H498" s="525"/>
      <c r="I498" s="525"/>
      <c r="J498" s="456"/>
      <c r="K498" s="456"/>
      <c r="L498" s="456"/>
      <c r="M498" s="456"/>
      <c r="N498" s="211"/>
      <c r="O498" s="211"/>
      <c r="P498" s="211"/>
      <c r="Q498" s="211"/>
      <c r="R498" s="211"/>
      <c r="S498" s="211"/>
      <c r="T498" s="532"/>
      <c r="U498" s="525"/>
      <c r="V498" s="525"/>
      <c r="W498" s="525"/>
      <c r="X498" s="525"/>
      <c r="Y498" s="525"/>
      <c r="Z498" s="525"/>
    </row>
    <row r="499" ht="17.25" customHeight="1">
      <c r="A499" s="525"/>
      <c r="B499" s="525"/>
      <c r="C499" s="525"/>
      <c r="D499" s="525"/>
      <c r="E499" s="525"/>
      <c r="F499" s="531"/>
      <c r="G499" s="525"/>
      <c r="H499" s="525"/>
      <c r="I499" s="525"/>
      <c r="J499" s="456"/>
      <c r="K499" s="456"/>
      <c r="L499" s="456"/>
      <c r="M499" s="456"/>
      <c r="N499" s="211"/>
      <c r="O499" s="211"/>
      <c r="P499" s="211"/>
      <c r="Q499" s="211"/>
      <c r="R499" s="211"/>
      <c r="S499" s="211"/>
      <c r="T499" s="532"/>
      <c r="U499" s="525"/>
      <c r="V499" s="525"/>
      <c r="W499" s="525"/>
      <c r="X499" s="525"/>
      <c r="Y499" s="525"/>
      <c r="Z499" s="525"/>
    </row>
    <row r="500" ht="17.25" customHeight="1">
      <c r="A500" s="525"/>
      <c r="B500" s="525"/>
      <c r="C500" s="525"/>
      <c r="D500" s="525"/>
      <c r="E500" s="525"/>
      <c r="F500" s="531"/>
      <c r="G500" s="525"/>
      <c r="H500" s="525"/>
      <c r="I500" s="525"/>
      <c r="J500" s="456"/>
      <c r="K500" s="456"/>
      <c r="L500" s="456"/>
      <c r="M500" s="456"/>
      <c r="N500" s="211"/>
      <c r="O500" s="211"/>
      <c r="P500" s="211"/>
      <c r="Q500" s="211"/>
      <c r="R500" s="211"/>
      <c r="S500" s="211"/>
      <c r="T500" s="532"/>
      <c r="U500" s="525"/>
      <c r="V500" s="525"/>
      <c r="W500" s="525"/>
      <c r="X500" s="525"/>
      <c r="Y500" s="525"/>
      <c r="Z500" s="525"/>
    </row>
    <row r="501" ht="17.25" customHeight="1">
      <c r="A501" s="525"/>
      <c r="B501" s="525"/>
      <c r="C501" s="525"/>
      <c r="D501" s="525"/>
      <c r="E501" s="525"/>
      <c r="F501" s="531"/>
      <c r="G501" s="525"/>
      <c r="H501" s="525"/>
      <c r="I501" s="525"/>
      <c r="J501" s="456"/>
      <c r="K501" s="456"/>
      <c r="L501" s="456"/>
      <c r="M501" s="456"/>
      <c r="N501" s="211"/>
      <c r="O501" s="211"/>
      <c r="P501" s="211"/>
      <c r="Q501" s="211"/>
      <c r="R501" s="211"/>
      <c r="S501" s="211"/>
      <c r="T501" s="532"/>
      <c r="U501" s="525"/>
      <c r="V501" s="525"/>
      <c r="W501" s="525"/>
      <c r="X501" s="525"/>
      <c r="Y501" s="525"/>
      <c r="Z501" s="525"/>
    </row>
    <row r="502" ht="17.25" customHeight="1">
      <c r="A502" s="525"/>
      <c r="B502" s="525"/>
      <c r="C502" s="525"/>
      <c r="D502" s="525"/>
      <c r="E502" s="525"/>
      <c r="F502" s="531"/>
      <c r="G502" s="525"/>
      <c r="H502" s="525"/>
      <c r="I502" s="525"/>
      <c r="J502" s="456"/>
      <c r="K502" s="456"/>
      <c r="L502" s="456"/>
      <c r="M502" s="456"/>
      <c r="N502" s="211"/>
      <c r="O502" s="211"/>
      <c r="P502" s="211"/>
      <c r="Q502" s="211"/>
      <c r="R502" s="211"/>
      <c r="S502" s="211"/>
      <c r="T502" s="532"/>
      <c r="U502" s="525"/>
      <c r="V502" s="525"/>
      <c r="W502" s="525"/>
      <c r="X502" s="525"/>
      <c r="Y502" s="525"/>
      <c r="Z502" s="525"/>
    </row>
    <row r="503" ht="17.25" customHeight="1">
      <c r="A503" s="525"/>
      <c r="B503" s="525"/>
      <c r="C503" s="525"/>
      <c r="D503" s="525"/>
      <c r="E503" s="525"/>
      <c r="F503" s="531"/>
      <c r="G503" s="525"/>
      <c r="H503" s="525"/>
      <c r="I503" s="525"/>
      <c r="J503" s="456"/>
      <c r="K503" s="456"/>
      <c r="L503" s="456"/>
      <c r="M503" s="456"/>
      <c r="N503" s="211"/>
      <c r="O503" s="211"/>
      <c r="P503" s="211"/>
      <c r="Q503" s="211"/>
      <c r="R503" s="211"/>
      <c r="S503" s="211"/>
      <c r="T503" s="532"/>
      <c r="U503" s="525"/>
      <c r="V503" s="525"/>
      <c r="W503" s="525"/>
      <c r="X503" s="525"/>
      <c r="Y503" s="525"/>
      <c r="Z503" s="525"/>
    </row>
    <row r="504" ht="17.25" customHeight="1">
      <c r="A504" s="525"/>
      <c r="B504" s="525"/>
      <c r="C504" s="525"/>
      <c r="D504" s="525"/>
      <c r="E504" s="525"/>
      <c r="F504" s="531"/>
      <c r="G504" s="525"/>
      <c r="H504" s="525"/>
      <c r="I504" s="525"/>
      <c r="J504" s="456"/>
      <c r="K504" s="456"/>
      <c r="L504" s="456"/>
      <c r="M504" s="456"/>
      <c r="N504" s="211"/>
      <c r="O504" s="211"/>
      <c r="P504" s="211"/>
      <c r="Q504" s="211"/>
      <c r="R504" s="211"/>
      <c r="S504" s="211"/>
      <c r="T504" s="532"/>
      <c r="U504" s="525"/>
      <c r="V504" s="525"/>
      <c r="W504" s="525"/>
      <c r="X504" s="525"/>
      <c r="Y504" s="525"/>
      <c r="Z504" s="525"/>
    </row>
    <row r="505" ht="17.25" customHeight="1">
      <c r="A505" s="525"/>
      <c r="B505" s="525"/>
      <c r="C505" s="525"/>
      <c r="D505" s="525"/>
      <c r="E505" s="525"/>
      <c r="F505" s="531"/>
      <c r="G505" s="525"/>
      <c r="H505" s="525"/>
      <c r="I505" s="525"/>
      <c r="J505" s="456"/>
      <c r="K505" s="456"/>
      <c r="L505" s="456"/>
      <c r="M505" s="456"/>
      <c r="N505" s="211"/>
      <c r="O505" s="211"/>
      <c r="P505" s="211"/>
      <c r="Q505" s="211"/>
      <c r="R505" s="211"/>
      <c r="S505" s="211"/>
      <c r="T505" s="532"/>
      <c r="U505" s="525"/>
      <c r="V505" s="525"/>
      <c r="W505" s="525"/>
      <c r="X505" s="525"/>
      <c r="Y505" s="525"/>
      <c r="Z505" s="525"/>
    </row>
    <row r="506" ht="17.25" customHeight="1">
      <c r="A506" s="525"/>
      <c r="B506" s="525"/>
      <c r="C506" s="525"/>
      <c r="D506" s="525"/>
      <c r="E506" s="525"/>
      <c r="F506" s="531"/>
      <c r="G506" s="525"/>
      <c r="H506" s="525"/>
      <c r="I506" s="525"/>
      <c r="J506" s="456"/>
      <c r="K506" s="456"/>
      <c r="L506" s="456"/>
      <c r="M506" s="456"/>
      <c r="N506" s="211"/>
      <c r="O506" s="211"/>
      <c r="P506" s="211"/>
      <c r="Q506" s="211"/>
      <c r="R506" s="211"/>
      <c r="S506" s="211"/>
      <c r="T506" s="532"/>
      <c r="U506" s="525"/>
      <c r="V506" s="525"/>
      <c r="W506" s="525"/>
      <c r="X506" s="525"/>
      <c r="Y506" s="525"/>
      <c r="Z506" s="525"/>
    </row>
    <row r="507" ht="17.25" customHeight="1">
      <c r="A507" s="525"/>
      <c r="B507" s="525"/>
      <c r="C507" s="525"/>
      <c r="D507" s="525"/>
      <c r="E507" s="525"/>
      <c r="F507" s="531"/>
      <c r="G507" s="525"/>
      <c r="H507" s="525"/>
      <c r="I507" s="525"/>
      <c r="J507" s="456"/>
      <c r="K507" s="456"/>
      <c r="L507" s="456"/>
      <c r="M507" s="456"/>
      <c r="N507" s="211"/>
      <c r="O507" s="211"/>
      <c r="P507" s="211"/>
      <c r="Q507" s="211"/>
      <c r="R507" s="211"/>
      <c r="S507" s="211"/>
      <c r="T507" s="532"/>
      <c r="U507" s="525"/>
      <c r="V507" s="525"/>
      <c r="W507" s="525"/>
      <c r="X507" s="525"/>
      <c r="Y507" s="525"/>
      <c r="Z507" s="525"/>
    </row>
    <row r="508" ht="17.25" customHeight="1">
      <c r="A508" s="525"/>
      <c r="B508" s="525"/>
      <c r="C508" s="525"/>
      <c r="D508" s="525"/>
      <c r="E508" s="525"/>
      <c r="F508" s="531"/>
      <c r="G508" s="525"/>
      <c r="H508" s="525"/>
      <c r="I508" s="525"/>
      <c r="J508" s="456"/>
      <c r="K508" s="456"/>
      <c r="L508" s="456"/>
      <c r="M508" s="456"/>
      <c r="N508" s="211"/>
      <c r="O508" s="211"/>
      <c r="P508" s="211"/>
      <c r="Q508" s="211"/>
      <c r="R508" s="211"/>
      <c r="S508" s="211"/>
      <c r="T508" s="532"/>
      <c r="U508" s="525"/>
      <c r="V508" s="525"/>
      <c r="W508" s="525"/>
      <c r="X508" s="525"/>
      <c r="Y508" s="525"/>
      <c r="Z508" s="525"/>
    </row>
    <row r="509" ht="17.25" customHeight="1">
      <c r="A509" s="525"/>
      <c r="B509" s="525"/>
      <c r="C509" s="525"/>
      <c r="D509" s="525"/>
      <c r="E509" s="525"/>
      <c r="F509" s="531"/>
      <c r="G509" s="525"/>
      <c r="H509" s="525"/>
      <c r="I509" s="525"/>
      <c r="J509" s="456"/>
      <c r="K509" s="456"/>
      <c r="L509" s="456"/>
      <c r="M509" s="456"/>
      <c r="N509" s="211"/>
      <c r="O509" s="211"/>
      <c r="P509" s="211"/>
      <c r="Q509" s="211"/>
      <c r="R509" s="211"/>
      <c r="S509" s="211"/>
      <c r="T509" s="532"/>
      <c r="U509" s="525"/>
      <c r="V509" s="525"/>
      <c r="W509" s="525"/>
      <c r="X509" s="525"/>
      <c r="Y509" s="525"/>
      <c r="Z509" s="525"/>
    </row>
    <row r="510" ht="17.25" customHeight="1">
      <c r="A510" s="525"/>
      <c r="B510" s="525"/>
      <c r="C510" s="525"/>
      <c r="D510" s="525"/>
      <c r="E510" s="525"/>
      <c r="F510" s="531"/>
      <c r="G510" s="525"/>
      <c r="H510" s="525"/>
      <c r="I510" s="525"/>
      <c r="J510" s="456"/>
      <c r="K510" s="456"/>
      <c r="L510" s="456"/>
      <c r="M510" s="456"/>
      <c r="N510" s="211"/>
      <c r="O510" s="211"/>
      <c r="P510" s="211"/>
      <c r="Q510" s="211"/>
      <c r="R510" s="211"/>
      <c r="S510" s="211"/>
      <c r="T510" s="532"/>
      <c r="U510" s="525"/>
      <c r="V510" s="525"/>
      <c r="W510" s="525"/>
      <c r="X510" s="525"/>
      <c r="Y510" s="525"/>
      <c r="Z510" s="525"/>
    </row>
    <row r="511" ht="17.25" customHeight="1">
      <c r="A511" s="525"/>
      <c r="B511" s="525"/>
      <c r="C511" s="525"/>
      <c r="D511" s="525"/>
      <c r="E511" s="525"/>
      <c r="F511" s="531"/>
      <c r="G511" s="525"/>
      <c r="H511" s="525"/>
      <c r="I511" s="525"/>
      <c r="J511" s="456"/>
      <c r="K511" s="456"/>
      <c r="L511" s="456"/>
      <c r="M511" s="456"/>
      <c r="N511" s="211"/>
      <c r="O511" s="211"/>
      <c r="P511" s="211"/>
      <c r="Q511" s="211"/>
      <c r="R511" s="211"/>
      <c r="S511" s="211"/>
      <c r="T511" s="532"/>
      <c r="U511" s="525"/>
      <c r="V511" s="525"/>
      <c r="W511" s="525"/>
      <c r="X511" s="525"/>
      <c r="Y511" s="525"/>
      <c r="Z511" s="525"/>
    </row>
    <row r="512" ht="17.25" customHeight="1">
      <c r="A512" s="525"/>
      <c r="B512" s="525"/>
      <c r="C512" s="525"/>
      <c r="D512" s="525"/>
      <c r="E512" s="525"/>
      <c r="F512" s="531"/>
      <c r="G512" s="525"/>
      <c r="H512" s="525"/>
      <c r="I512" s="525"/>
      <c r="J512" s="456"/>
      <c r="K512" s="456"/>
      <c r="L512" s="456"/>
      <c r="M512" s="456"/>
      <c r="N512" s="211"/>
      <c r="O512" s="211"/>
      <c r="P512" s="211"/>
      <c r="Q512" s="211"/>
      <c r="R512" s="211"/>
      <c r="S512" s="211"/>
      <c r="T512" s="532"/>
      <c r="U512" s="525"/>
      <c r="V512" s="525"/>
      <c r="W512" s="525"/>
      <c r="X512" s="525"/>
      <c r="Y512" s="525"/>
      <c r="Z512" s="525"/>
    </row>
    <row r="513" ht="17.25" customHeight="1">
      <c r="A513" s="525"/>
      <c r="B513" s="525"/>
      <c r="C513" s="525"/>
      <c r="D513" s="525"/>
      <c r="E513" s="525"/>
      <c r="F513" s="531"/>
      <c r="G513" s="525"/>
      <c r="H513" s="525"/>
      <c r="I513" s="525"/>
      <c r="J513" s="456"/>
      <c r="K513" s="456"/>
      <c r="L513" s="456"/>
      <c r="M513" s="456"/>
      <c r="N513" s="211"/>
      <c r="O513" s="211"/>
      <c r="P513" s="211"/>
      <c r="Q513" s="211"/>
      <c r="R513" s="211"/>
      <c r="S513" s="211"/>
      <c r="T513" s="532"/>
      <c r="U513" s="525"/>
      <c r="V513" s="525"/>
      <c r="W513" s="525"/>
      <c r="X513" s="525"/>
      <c r="Y513" s="525"/>
      <c r="Z513" s="525"/>
    </row>
    <row r="514" ht="17.25" customHeight="1">
      <c r="A514" s="525"/>
      <c r="B514" s="525"/>
      <c r="C514" s="525"/>
      <c r="D514" s="525"/>
      <c r="E514" s="525"/>
      <c r="F514" s="531"/>
      <c r="G514" s="525"/>
      <c r="H514" s="525"/>
      <c r="I514" s="525"/>
      <c r="J514" s="456"/>
      <c r="K514" s="456"/>
      <c r="L514" s="456"/>
      <c r="M514" s="456"/>
      <c r="N514" s="211"/>
      <c r="O514" s="211"/>
      <c r="P514" s="211"/>
      <c r="Q514" s="211"/>
      <c r="R514" s="211"/>
      <c r="S514" s="211"/>
      <c r="T514" s="532"/>
      <c r="U514" s="525"/>
      <c r="V514" s="525"/>
      <c r="W514" s="525"/>
      <c r="X514" s="525"/>
      <c r="Y514" s="525"/>
      <c r="Z514" s="525"/>
    </row>
    <row r="515" ht="17.25" customHeight="1">
      <c r="A515" s="525"/>
      <c r="B515" s="525"/>
      <c r="C515" s="525"/>
      <c r="D515" s="525"/>
      <c r="E515" s="525"/>
      <c r="F515" s="531"/>
      <c r="G515" s="525"/>
      <c r="H515" s="525"/>
      <c r="I515" s="525"/>
      <c r="J515" s="456"/>
      <c r="K515" s="456"/>
      <c r="L515" s="456"/>
      <c r="M515" s="456"/>
      <c r="N515" s="211"/>
      <c r="O515" s="211"/>
      <c r="P515" s="211"/>
      <c r="Q515" s="211"/>
      <c r="R515" s="211"/>
      <c r="S515" s="211"/>
      <c r="T515" s="532"/>
      <c r="U515" s="525"/>
      <c r="V515" s="525"/>
      <c r="W515" s="525"/>
      <c r="X515" s="525"/>
      <c r="Y515" s="525"/>
      <c r="Z515" s="525"/>
    </row>
    <row r="516" ht="17.25" customHeight="1">
      <c r="A516" s="525"/>
      <c r="B516" s="525"/>
      <c r="C516" s="525"/>
      <c r="D516" s="525"/>
      <c r="E516" s="525"/>
      <c r="F516" s="531"/>
      <c r="G516" s="525"/>
      <c r="H516" s="525"/>
      <c r="I516" s="525"/>
      <c r="J516" s="456"/>
      <c r="K516" s="456"/>
      <c r="L516" s="456"/>
      <c r="M516" s="456"/>
      <c r="N516" s="211"/>
      <c r="O516" s="211"/>
      <c r="P516" s="211"/>
      <c r="Q516" s="211"/>
      <c r="R516" s="211"/>
      <c r="S516" s="211"/>
      <c r="T516" s="532"/>
      <c r="U516" s="525"/>
      <c r="V516" s="525"/>
      <c r="W516" s="525"/>
      <c r="X516" s="525"/>
      <c r="Y516" s="525"/>
      <c r="Z516" s="525"/>
    </row>
    <row r="517" ht="17.25" customHeight="1">
      <c r="A517" s="525"/>
      <c r="B517" s="525"/>
      <c r="C517" s="525"/>
      <c r="D517" s="525"/>
      <c r="E517" s="525"/>
      <c r="F517" s="531"/>
      <c r="G517" s="525"/>
      <c r="H517" s="525"/>
      <c r="I517" s="525"/>
      <c r="J517" s="456"/>
      <c r="K517" s="456"/>
      <c r="L517" s="456"/>
      <c r="M517" s="456"/>
      <c r="N517" s="211"/>
      <c r="O517" s="211"/>
      <c r="P517" s="211"/>
      <c r="Q517" s="211"/>
      <c r="R517" s="211"/>
      <c r="S517" s="211"/>
      <c r="T517" s="532"/>
      <c r="U517" s="525"/>
      <c r="V517" s="525"/>
      <c r="W517" s="525"/>
      <c r="X517" s="525"/>
      <c r="Y517" s="525"/>
      <c r="Z517" s="525"/>
    </row>
    <row r="518" ht="17.25" customHeight="1">
      <c r="A518" s="525"/>
      <c r="B518" s="525"/>
      <c r="C518" s="525"/>
      <c r="D518" s="525"/>
      <c r="E518" s="525"/>
      <c r="F518" s="531"/>
      <c r="G518" s="525"/>
      <c r="H518" s="525"/>
      <c r="I518" s="525"/>
      <c r="J518" s="456"/>
      <c r="K518" s="456"/>
      <c r="L518" s="456"/>
      <c r="M518" s="456"/>
      <c r="N518" s="211"/>
      <c r="O518" s="211"/>
      <c r="P518" s="211"/>
      <c r="Q518" s="211"/>
      <c r="R518" s="211"/>
      <c r="S518" s="211"/>
      <c r="T518" s="532"/>
      <c r="U518" s="525"/>
      <c r="V518" s="525"/>
      <c r="W518" s="525"/>
      <c r="X518" s="525"/>
      <c r="Y518" s="525"/>
      <c r="Z518" s="525"/>
    </row>
    <row r="519" ht="17.25" customHeight="1">
      <c r="A519" s="525"/>
      <c r="B519" s="525"/>
      <c r="C519" s="525"/>
      <c r="D519" s="525"/>
      <c r="E519" s="525"/>
      <c r="F519" s="531"/>
      <c r="G519" s="525"/>
      <c r="H519" s="525"/>
      <c r="I519" s="525"/>
      <c r="J519" s="456"/>
      <c r="K519" s="456"/>
      <c r="L519" s="456"/>
      <c r="M519" s="456"/>
      <c r="N519" s="211"/>
      <c r="O519" s="211"/>
      <c r="P519" s="211"/>
      <c r="Q519" s="211"/>
      <c r="R519" s="211"/>
      <c r="S519" s="211"/>
      <c r="T519" s="532"/>
      <c r="U519" s="525"/>
      <c r="V519" s="525"/>
      <c r="W519" s="525"/>
      <c r="X519" s="525"/>
      <c r="Y519" s="525"/>
      <c r="Z519" s="525"/>
    </row>
    <row r="520" ht="17.25" customHeight="1">
      <c r="A520" s="525"/>
      <c r="B520" s="525"/>
      <c r="C520" s="525"/>
      <c r="D520" s="525"/>
      <c r="E520" s="525"/>
      <c r="F520" s="531"/>
      <c r="G520" s="525"/>
      <c r="H520" s="525"/>
      <c r="I520" s="525"/>
      <c r="J520" s="456"/>
      <c r="K520" s="456"/>
      <c r="L520" s="456"/>
      <c r="M520" s="456"/>
      <c r="N520" s="211"/>
      <c r="O520" s="211"/>
      <c r="P520" s="211"/>
      <c r="Q520" s="211"/>
      <c r="R520" s="211"/>
      <c r="S520" s="211"/>
      <c r="T520" s="532"/>
      <c r="U520" s="525"/>
      <c r="V520" s="525"/>
      <c r="W520" s="525"/>
      <c r="X520" s="525"/>
      <c r="Y520" s="525"/>
      <c r="Z520" s="525"/>
    </row>
    <row r="521" ht="17.25" customHeight="1">
      <c r="A521" s="525"/>
      <c r="B521" s="525"/>
      <c r="C521" s="525"/>
      <c r="D521" s="525"/>
      <c r="E521" s="525"/>
      <c r="F521" s="531"/>
      <c r="G521" s="525"/>
      <c r="H521" s="525"/>
      <c r="I521" s="525"/>
      <c r="J521" s="456"/>
      <c r="K521" s="456"/>
      <c r="L521" s="456"/>
      <c r="M521" s="456"/>
      <c r="N521" s="211"/>
      <c r="O521" s="211"/>
      <c r="P521" s="211"/>
      <c r="Q521" s="211"/>
      <c r="R521" s="211"/>
      <c r="S521" s="211"/>
      <c r="T521" s="532"/>
      <c r="U521" s="525"/>
      <c r="V521" s="525"/>
      <c r="W521" s="525"/>
      <c r="X521" s="525"/>
      <c r="Y521" s="525"/>
      <c r="Z521" s="525"/>
    </row>
    <row r="522" ht="17.25" customHeight="1">
      <c r="A522" s="525"/>
      <c r="B522" s="525"/>
      <c r="C522" s="525"/>
      <c r="D522" s="525"/>
      <c r="E522" s="525"/>
      <c r="F522" s="531"/>
      <c r="G522" s="525"/>
      <c r="H522" s="525"/>
      <c r="I522" s="525"/>
      <c r="J522" s="456"/>
      <c r="K522" s="456"/>
      <c r="L522" s="456"/>
      <c r="M522" s="456"/>
      <c r="N522" s="211"/>
      <c r="O522" s="211"/>
      <c r="P522" s="211"/>
      <c r="Q522" s="211"/>
      <c r="R522" s="211"/>
      <c r="S522" s="211"/>
      <c r="T522" s="532"/>
      <c r="U522" s="525"/>
      <c r="V522" s="525"/>
      <c r="W522" s="525"/>
      <c r="X522" s="525"/>
      <c r="Y522" s="525"/>
      <c r="Z522" s="525"/>
    </row>
    <row r="523" ht="17.25" customHeight="1">
      <c r="A523" s="525"/>
      <c r="B523" s="525"/>
      <c r="C523" s="525"/>
      <c r="D523" s="525"/>
      <c r="E523" s="525"/>
      <c r="F523" s="531"/>
      <c r="G523" s="525"/>
      <c r="H523" s="525"/>
      <c r="I523" s="525"/>
      <c r="J523" s="456"/>
      <c r="K523" s="456"/>
      <c r="L523" s="456"/>
      <c r="M523" s="456"/>
      <c r="N523" s="211"/>
      <c r="O523" s="211"/>
      <c r="P523" s="211"/>
      <c r="Q523" s="211"/>
      <c r="R523" s="211"/>
      <c r="S523" s="211"/>
      <c r="T523" s="532"/>
      <c r="U523" s="525"/>
      <c r="V523" s="525"/>
      <c r="W523" s="525"/>
      <c r="X523" s="525"/>
      <c r="Y523" s="525"/>
      <c r="Z523" s="525"/>
    </row>
    <row r="524" ht="17.25" customHeight="1">
      <c r="A524" s="525"/>
      <c r="B524" s="525"/>
      <c r="C524" s="525"/>
      <c r="D524" s="525"/>
      <c r="E524" s="525"/>
      <c r="F524" s="531"/>
      <c r="G524" s="525"/>
      <c r="H524" s="525"/>
      <c r="I524" s="525"/>
      <c r="J524" s="456"/>
      <c r="K524" s="456"/>
      <c r="L524" s="456"/>
      <c r="M524" s="456"/>
      <c r="N524" s="211"/>
      <c r="O524" s="211"/>
      <c r="P524" s="211"/>
      <c r="Q524" s="211"/>
      <c r="R524" s="211"/>
      <c r="S524" s="211"/>
      <c r="T524" s="532"/>
      <c r="U524" s="525"/>
      <c r="V524" s="525"/>
      <c r="W524" s="525"/>
      <c r="X524" s="525"/>
      <c r="Y524" s="525"/>
      <c r="Z524" s="525"/>
    </row>
    <row r="525" ht="17.25" customHeight="1">
      <c r="A525" s="525"/>
      <c r="B525" s="525"/>
      <c r="C525" s="525"/>
      <c r="D525" s="525"/>
      <c r="E525" s="525"/>
      <c r="F525" s="531"/>
      <c r="G525" s="525"/>
      <c r="H525" s="525"/>
      <c r="I525" s="525"/>
      <c r="J525" s="456"/>
      <c r="K525" s="456"/>
      <c r="L525" s="456"/>
      <c r="M525" s="456"/>
      <c r="N525" s="211"/>
      <c r="O525" s="211"/>
      <c r="P525" s="211"/>
      <c r="Q525" s="211"/>
      <c r="R525" s="211"/>
      <c r="S525" s="211"/>
      <c r="T525" s="532"/>
      <c r="U525" s="525"/>
      <c r="V525" s="525"/>
      <c r="W525" s="525"/>
      <c r="X525" s="525"/>
      <c r="Y525" s="525"/>
      <c r="Z525" s="525"/>
    </row>
    <row r="526" ht="17.25" customHeight="1">
      <c r="A526" s="525"/>
      <c r="B526" s="525"/>
      <c r="C526" s="525"/>
      <c r="D526" s="525"/>
      <c r="E526" s="525"/>
      <c r="F526" s="531"/>
      <c r="G526" s="525"/>
      <c r="H526" s="525"/>
      <c r="I526" s="525"/>
      <c r="J526" s="456"/>
      <c r="K526" s="456"/>
      <c r="L526" s="456"/>
      <c r="M526" s="456"/>
      <c r="N526" s="211"/>
      <c r="O526" s="211"/>
      <c r="P526" s="211"/>
      <c r="Q526" s="211"/>
      <c r="R526" s="211"/>
      <c r="S526" s="211"/>
      <c r="T526" s="532"/>
      <c r="U526" s="525"/>
      <c r="V526" s="525"/>
      <c r="W526" s="525"/>
      <c r="X526" s="525"/>
      <c r="Y526" s="525"/>
      <c r="Z526" s="525"/>
    </row>
    <row r="527" ht="17.25" customHeight="1">
      <c r="A527" s="525"/>
      <c r="B527" s="525"/>
      <c r="C527" s="525"/>
      <c r="D527" s="525"/>
      <c r="E527" s="525"/>
      <c r="F527" s="531"/>
      <c r="G527" s="525"/>
      <c r="H527" s="525"/>
      <c r="I527" s="525"/>
      <c r="J527" s="456"/>
      <c r="K527" s="456"/>
      <c r="L527" s="456"/>
      <c r="M527" s="456"/>
      <c r="N527" s="211"/>
      <c r="O527" s="211"/>
      <c r="P527" s="211"/>
      <c r="Q527" s="211"/>
      <c r="R527" s="211"/>
      <c r="S527" s="211"/>
      <c r="T527" s="532"/>
      <c r="U527" s="525"/>
      <c r="V527" s="525"/>
      <c r="W527" s="525"/>
      <c r="X527" s="525"/>
      <c r="Y527" s="525"/>
      <c r="Z527" s="525"/>
    </row>
    <row r="528" ht="17.25" customHeight="1">
      <c r="A528" s="525"/>
      <c r="B528" s="525"/>
      <c r="C528" s="525"/>
      <c r="D528" s="525"/>
      <c r="E528" s="525"/>
      <c r="F528" s="531"/>
      <c r="G528" s="525"/>
      <c r="H528" s="525"/>
      <c r="I528" s="525"/>
      <c r="J528" s="456"/>
      <c r="K528" s="456"/>
      <c r="L528" s="456"/>
      <c r="M528" s="456"/>
      <c r="N528" s="211"/>
      <c r="O528" s="211"/>
      <c r="P528" s="211"/>
      <c r="Q528" s="211"/>
      <c r="R528" s="211"/>
      <c r="S528" s="211"/>
      <c r="T528" s="532"/>
      <c r="U528" s="525"/>
      <c r="V528" s="525"/>
      <c r="W528" s="525"/>
      <c r="X528" s="525"/>
      <c r="Y528" s="525"/>
      <c r="Z528" s="525"/>
    </row>
    <row r="529" ht="17.25" customHeight="1">
      <c r="A529" s="525"/>
      <c r="B529" s="525"/>
      <c r="C529" s="525"/>
      <c r="D529" s="525"/>
      <c r="E529" s="525"/>
      <c r="F529" s="531"/>
      <c r="G529" s="525"/>
      <c r="H529" s="525"/>
      <c r="I529" s="525"/>
      <c r="J529" s="456"/>
      <c r="K529" s="456"/>
      <c r="L529" s="456"/>
      <c r="M529" s="456"/>
      <c r="N529" s="211"/>
      <c r="O529" s="211"/>
      <c r="P529" s="211"/>
      <c r="Q529" s="211"/>
      <c r="R529" s="211"/>
      <c r="S529" s="211"/>
      <c r="T529" s="532"/>
      <c r="U529" s="525"/>
      <c r="V529" s="525"/>
      <c r="W529" s="525"/>
      <c r="X529" s="525"/>
      <c r="Y529" s="525"/>
      <c r="Z529" s="525"/>
    </row>
    <row r="530" ht="17.25" customHeight="1">
      <c r="A530" s="525"/>
      <c r="B530" s="525"/>
      <c r="C530" s="525"/>
      <c r="D530" s="525"/>
      <c r="E530" s="525"/>
      <c r="F530" s="531"/>
      <c r="G530" s="525"/>
      <c r="H530" s="525"/>
      <c r="I530" s="525"/>
      <c r="J530" s="456"/>
      <c r="K530" s="456"/>
      <c r="L530" s="456"/>
      <c r="M530" s="456"/>
      <c r="N530" s="211"/>
      <c r="O530" s="211"/>
      <c r="P530" s="211"/>
      <c r="Q530" s="211"/>
      <c r="R530" s="211"/>
      <c r="S530" s="211"/>
      <c r="T530" s="532"/>
      <c r="U530" s="525"/>
      <c r="V530" s="525"/>
      <c r="W530" s="525"/>
      <c r="X530" s="525"/>
      <c r="Y530" s="525"/>
      <c r="Z530" s="525"/>
    </row>
    <row r="531" ht="17.25" customHeight="1">
      <c r="A531" s="525"/>
      <c r="B531" s="525"/>
      <c r="C531" s="525"/>
      <c r="D531" s="525"/>
      <c r="E531" s="525"/>
      <c r="F531" s="531"/>
      <c r="G531" s="525"/>
      <c r="H531" s="525"/>
      <c r="I531" s="525"/>
      <c r="J531" s="456"/>
      <c r="K531" s="456"/>
      <c r="L531" s="456"/>
      <c r="M531" s="456"/>
      <c r="N531" s="211"/>
      <c r="O531" s="211"/>
      <c r="P531" s="211"/>
      <c r="Q531" s="211"/>
      <c r="R531" s="211"/>
      <c r="S531" s="211"/>
      <c r="T531" s="532"/>
      <c r="U531" s="525"/>
      <c r="V531" s="525"/>
      <c r="W531" s="525"/>
      <c r="X531" s="525"/>
      <c r="Y531" s="525"/>
      <c r="Z531" s="525"/>
    </row>
    <row r="532" ht="17.25" customHeight="1">
      <c r="A532" s="525"/>
      <c r="B532" s="525"/>
      <c r="C532" s="525"/>
      <c r="D532" s="525"/>
      <c r="E532" s="525"/>
      <c r="F532" s="531"/>
      <c r="G532" s="525"/>
      <c r="H532" s="525"/>
      <c r="I532" s="525"/>
      <c r="J532" s="456"/>
      <c r="K532" s="456"/>
      <c r="L532" s="456"/>
      <c r="M532" s="456"/>
      <c r="N532" s="211"/>
      <c r="O532" s="211"/>
      <c r="P532" s="211"/>
      <c r="Q532" s="211"/>
      <c r="R532" s="211"/>
      <c r="S532" s="211"/>
      <c r="T532" s="532"/>
      <c r="U532" s="525"/>
      <c r="V532" s="525"/>
      <c r="W532" s="525"/>
      <c r="X532" s="525"/>
      <c r="Y532" s="525"/>
      <c r="Z532" s="525"/>
    </row>
    <row r="533" ht="17.25" customHeight="1">
      <c r="A533" s="525"/>
      <c r="B533" s="525"/>
      <c r="C533" s="525"/>
      <c r="D533" s="525"/>
      <c r="E533" s="525"/>
      <c r="F533" s="531"/>
      <c r="G533" s="525"/>
      <c r="H533" s="525"/>
      <c r="I533" s="525"/>
      <c r="J533" s="456"/>
      <c r="K533" s="456"/>
      <c r="L533" s="456"/>
      <c r="M533" s="456"/>
      <c r="N533" s="211"/>
      <c r="O533" s="211"/>
      <c r="P533" s="211"/>
      <c r="Q533" s="211"/>
      <c r="R533" s="211"/>
      <c r="S533" s="211"/>
      <c r="T533" s="532"/>
      <c r="U533" s="525"/>
      <c r="V533" s="525"/>
      <c r="W533" s="525"/>
      <c r="X533" s="525"/>
      <c r="Y533" s="525"/>
      <c r="Z533" s="525"/>
    </row>
    <row r="534" ht="17.25" customHeight="1">
      <c r="A534" s="525"/>
      <c r="B534" s="525"/>
      <c r="C534" s="525"/>
      <c r="D534" s="525"/>
      <c r="E534" s="525"/>
      <c r="F534" s="531"/>
      <c r="G534" s="525"/>
      <c r="H534" s="525"/>
      <c r="I534" s="525"/>
      <c r="J534" s="456"/>
      <c r="K534" s="456"/>
      <c r="L534" s="456"/>
      <c r="M534" s="456"/>
      <c r="N534" s="211"/>
      <c r="O534" s="211"/>
      <c r="P534" s="211"/>
      <c r="Q534" s="211"/>
      <c r="R534" s="211"/>
      <c r="S534" s="211"/>
      <c r="T534" s="532"/>
      <c r="U534" s="525"/>
      <c r="V534" s="525"/>
      <c r="W534" s="525"/>
      <c r="X534" s="525"/>
      <c r="Y534" s="525"/>
      <c r="Z534" s="525"/>
    </row>
    <row r="535" ht="17.25" customHeight="1">
      <c r="A535" s="525"/>
      <c r="B535" s="525"/>
      <c r="C535" s="525"/>
      <c r="D535" s="525"/>
      <c r="E535" s="525"/>
      <c r="F535" s="531"/>
      <c r="G535" s="525"/>
      <c r="H535" s="525"/>
      <c r="I535" s="525"/>
      <c r="J535" s="456"/>
      <c r="K535" s="456"/>
      <c r="L535" s="456"/>
      <c r="M535" s="456"/>
      <c r="N535" s="211"/>
      <c r="O535" s="211"/>
      <c r="P535" s="211"/>
      <c r="Q535" s="211"/>
      <c r="R535" s="211"/>
      <c r="S535" s="211"/>
      <c r="T535" s="532"/>
      <c r="U535" s="525"/>
      <c r="V535" s="525"/>
      <c r="W535" s="525"/>
      <c r="X535" s="525"/>
      <c r="Y535" s="525"/>
      <c r="Z535" s="525"/>
    </row>
    <row r="536" ht="17.25" customHeight="1">
      <c r="A536" s="525"/>
      <c r="B536" s="525"/>
      <c r="C536" s="525"/>
      <c r="D536" s="525"/>
      <c r="E536" s="525"/>
      <c r="F536" s="531"/>
      <c r="G536" s="525"/>
      <c r="H536" s="525"/>
      <c r="I536" s="525"/>
      <c r="J536" s="456"/>
      <c r="K536" s="456"/>
      <c r="L536" s="456"/>
      <c r="M536" s="456"/>
      <c r="N536" s="211"/>
      <c r="O536" s="211"/>
      <c r="P536" s="211"/>
      <c r="Q536" s="211"/>
      <c r="R536" s="211"/>
      <c r="S536" s="211"/>
      <c r="T536" s="532"/>
      <c r="U536" s="525"/>
      <c r="V536" s="525"/>
      <c r="W536" s="525"/>
      <c r="X536" s="525"/>
      <c r="Y536" s="525"/>
      <c r="Z536" s="525"/>
    </row>
    <row r="537" ht="17.25" customHeight="1">
      <c r="A537" s="525"/>
      <c r="B537" s="525"/>
      <c r="C537" s="525"/>
      <c r="D537" s="525"/>
      <c r="E537" s="525"/>
      <c r="F537" s="531"/>
      <c r="G537" s="525"/>
      <c r="H537" s="525"/>
      <c r="I537" s="525"/>
      <c r="J537" s="456"/>
      <c r="K537" s="456"/>
      <c r="L537" s="456"/>
      <c r="M537" s="456"/>
      <c r="N537" s="211"/>
      <c r="O537" s="211"/>
      <c r="P537" s="211"/>
      <c r="Q537" s="211"/>
      <c r="R537" s="211"/>
      <c r="S537" s="211"/>
      <c r="T537" s="532"/>
      <c r="U537" s="525"/>
      <c r="V537" s="525"/>
      <c r="W537" s="525"/>
      <c r="X537" s="525"/>
      <c r="Y537" s="525"/>
      <c r="Z537" s="525"/>
    </row>
    <row r="538" ht="17.25" customHeight="1">
      <c r="A538" s="525"/>
      <c r="B538" s="525"/>
      <c r="C538" s="525"/>
      <c r="D538" s="525"/>
      <c r="E538" s="525"/>
      <c r="F538" s="531"/>
      <c r="G538" s="525"/>
      <c r="H538" s="525"/>
      <c r="I538" s="525"/>
      <c r="J538" s="456"/>
      <c r="K538" s="456"/>
      <c r="L538" s="456"/>
      <c r="M538" s="456"/>
      <c r="N538" s="211"/>
      <c r="O538" s="211"/>
      <c r="P538" s="211"/>
      <c r="Q538" s="211"/>
      <c r="R538" s="211"/>
      <c r="S538" s="211"/>
      <c r="T538" s="532"/>
      <c r="U538" s="525"/>
      <c r="V538" s="525"/>
      <c r="W538" s="525"/>
      <c r="X538" s="525"/>
      <c r="Y538" s="525"/>
      <c r="Z538" s="525"/>
    </row>
    <row r="539" ht="17.25" customHeight="1">
      <c r="A539" s="525"/>
      <c r="B539" s="525"/>
      <c r="C539" s="525"/>
      <c r="D539" s="525"/>
      <c r="E539" s="525"/>
      <c r="F539" s="531"/>
      <c r="G539" s="525"/>
      <c r="H539" s="525"/>
      <c r="I539" s="525"/>
      <c r="J539" s="456"/>
      <c r="K539" s="456"/>
      <c r="L539" s="456"/>
      <c r="M539" s="456"/>
      <c r="N539" s="211"/>
      <c r="O539" s="211"/>
      <c r="P539" s="211"/>
      <c r="Q539" s="211"/>
      <c r="R539" s="211"/>
      <c r="S539" s="211"/>
      <c r="T539" s="532"/>
      <c r="U539" s="525"/>
      <c r="V539" s="525"/>
      <c r="W539" s="525"/>
      <c r="X539" s="525"/>
      <c r="Y539" s="525"/>
      <c r="Z539" s="525"/>
    </row>
    <row r="540" ht="17.25" customHeight="1">
      <c r="A540" s="525"/>
      <c r="B540" s="525"/>
      <c r="C540" s="525"/>
      <c r="D540" s="525"/>
      <c r="E540" s="525"/>
      <c r="F540" s="531"/>
      <c r="G540" s="525"/>
      <c r="H540" s="525"/>
      <c r="I540" s="525"/>
      <c r="J540" s="456"/>
      <c r="K540" s="456"/>
      <c r="L540" s="456"/>
      <c r="M540" s="456"/>
      <c r="N540" s="211"/>
      <c r="O540" s="211"/>
      <c r="P540" s="211"/>
      <c r="Q540" s="211"/>
      <c r="R540" s="211"/>
      <c r="S540" s="211"/>
      <c r="T540" s="532"/>
      <c r="U540" s="525"/>
      <c r="V540" s="525"/>
      <c r="W540" s="525"/>
      <c r="X540" s="525"/>
      <c r="Y540" s="525"/>
      <c r="Z540" s="525"/>
    </row>
    <row r="541" ht="17.25" customHeight="1">
      <c r="A541" s="525"/>
      <c r="B541" s="525"/>
      <c r="C541" s="525"/>
      <c r="D541" s="525"/>
      <c r="E541" s="525"/>
      <c r="F541" s="531"/>
      <c r="G541" s="525"/>
      <c r="H541" s="525"/>
      <c r="I541" s="525"/>
      <c r="J541" s="456"/>
      <c r="K541" s="456"/>
      <c r="L541" s="456"/>
      <c r="M541" s="456"/>
      <c r="N541" s="211"/>
      <c r="O541" s="211"/>
      <c r="P541" s="211"/>
      <c r="Q541" s="211"/>
      <c r="R541" s="211"/>
      <c r="S541" s="211"/>
      <c r="T541" s="532"/>
      <c r="U541" s="525"/>
      <c r="V541" s="525"/>
      <c r="W541" s="525"/>
      <c r="X541" s="525"/>
      <c r="Y541" s="525"/>
      <c r="Z541" s="525"/>
    </row>
    <row r="542" ht="17.25" customHeight="1">
      <c r="A542" s="525"/>
      <c r="B542" s="525"/>
      <c r="C542" s="525"/>
      <c r="D542" s="525"/>
      <c r="E542" s="525"/>
      <c r="F542" s="531"/>
      <c r="G542" s="525"/>
      <c r="H542" s="525"/>
      <c r="I542" s="525"/>
      <c r="J542" s="456"/>
      <c r="K542" s="456"/>
      <c r="L542" s="456"/>
      <c r="M542" s="456"/>
      <c r="N542" s="211"/>
      <c r="O542" s="211"/>
      <c r="P542" s="211"/>
      <c r="Q542" s="211"/>
      <c r="R542" s="211"/>
      <c r="S542" s="211"/>
      <c r="T542" s="532"/>
      <c r="U542" s="525"/>
      <c r="V542" s="525"/>
      <c r="W542" s="525"/>
      <c r="X542" s="525"/>
      <c r="Y542" s="525"/>
      <c r="Z542" s="525"/>
    </row>
    <row r="543" ht="17.25" customHeight="1">
      <c r="A543" s="525"/>
      <c r="B543" s="525"/>
      <c r="C543" s="525"/>
      <c r="D543" s="525"/>
      <c r="E543" s="525"/>
      <c r="F543" s="531"/>
      <c r="G543" s="525"/>
      <c r="H543" s="525"/>
      <c r="I543" s="525"/>
      <c r="J543" s="456"/>
      <c r="K543" s="456"/>
      <c r="L543" s="456"/>
      <c r="M543" s="456"/>
      <c r="N543" s="211"/>
      <c r="O543" s="211"/>
      <c r="P543" s="211"/>
      <c r="Q543" s="211"/>
      <c r="R543" s="211"/>
      <c r="S543" s="211"/>
      <c r="T543" s="532"/>
      <c r="U543" s="525"/>
      <c r="V543" s="525"/>
      <c r="W543" s="525"/>
      <c r="X543" s="525"/>
      <c r="Y543" s="525"/>
      <c r="Z543" s="525"/>
    </row>
    <row r="544" ht="17.25" customHeight="1">
      <c r="A544" s="525"/>
      <c r="B544" s="525"/>
      <c r="C544" s="525"/>
      <c r="D544" s="525"/>
      <c r="E544" s="525"/>
      <c r="F544" s="531"/>
      <c r="G544" s="525"/>
      <c r="H544" s="525"/>
      <c r="I544" s="525"/>
      <c r="J544" s="456"/>
      <c r="K544" s="456"/>
      <c r="L544" s="456"/>
      <c r="M544" s="456"/>
      <c r="N544" s="211"/>
      <c r="O544" s="211"/>
      <c r="P544" s="211"/>
      <c r="Q544" s="211"/>
      <c r="R544" s="211"/>
      <c r="S544" s="211"/>
      <c r="T544" s="532"/>
      <c r="U544" s="525"/>
      <c r="V544" s="525"/>
      <c r="W544" s="525"/>
      <c r="X544" s="525"/>
      <c r="Y544" s="525"/>
      <c r="Z544" s="525"/>
    </row>
    <row r="545" ht="17.25" customHeight="1">
      <c r="A545" s="525"/>
      <c r="B545" s="525"/>
      <c r="C545" s="525"/>
      <c r="D545" s="525"/>
      <c r="E545" s="525"/>
      <c r="F545" s="531"/>
      <c r="G545" s="525"/>
      <c r="H545" s="525"/>
      <c r="I545" s="525"/>
      <c r="J545" s="456"/>
      <c r="K545" s="456"/>
      <c r="L545" s="456"/>
      <c r="M545" s="456"/>
      <c r="N545" s="211"/>
      <c r="O545" s="211"/>
      <c r="P545" s="211"/>
      <c r="Q545" s="211"/>
      <c r="R545" s="211"/>
      <c r="S545" s="211"/>
      <c r="T545" s="532"/>
      <c r="U545" s="525"/>
      <c r="V545" s="525"/>
      <c r="W545" s="525"/>
      <c r="X545" s="525"/>
      <c r="Y545" s="525"/>
      <c r="Z545" s="525"/>
    </row>
    <row r="546" ht="17.25" customHeight="1">
      <c r="A546" s="525"/>
      <c r="B546" s="525"/>
      <c r="C546" s="525"/>
      <c r="D546" s="525"/>
      <c r="E546" s="525"/>
      <c r="F546" s="531"/>
      <c r="G546" s="525"/>
      <c r="H546" s="525"/>
      <c r="I546" s="525"/>
      <c r="J546" s="456"/>
      <c r="K546" s="456"/>
      <c r="L546" s="456"/>
      <c r="M546" s="456"/>
      <c r="N546" s="211"/>
      <c r="O546" s="211"/>
      <c r="P546" s="211"/>
      <c r="Q546" s="211"/>
      <c r="R546" s="211"/>
      <c r="S546" s="211"/>
      <c r="T546" s="532"/>
      <c r="U546" s="525"/>
      <c r="V546" s="525"/>
      <c r="W546" s="525"/>
      <c r="X546" s="525"/>
      <c r="Y546" s="525"/>
      <c r="Z546" s="525"/>
    </row>
    <row r="547" ht="17.25" customHeight="1">
      <c r="A547" s="525"/>
      <c r="B547" s="525"/>
      <c r="C547" s="525"/>
      <c r="D547" s="525"/>
      <c r="E547" s="525"/>
      <c r="F547" s="531"/>
      <c r="G547" s="525"/>
      <c r="H547" s="525"/>
      <c r="I547" s="525"/>
      <c r="J547" s="456"/>
      <c r="K547" s="456"/>
      <c r="L547" s="456"/>
      <c r="M547" s="456"/>
      <c r="N547" s="211"/>
      <c r="O547" s="211"/>
      <c r="P547" s="211"/>
      <c r="Q547" s="211"/>
      <c r="R547" s="211"/>
      <c r="S547" s="211"/>
      <c r="T547" s="532"/>
      <c r="U547" s="525"/>
      <c r="V547" s="525"/>
      <c r="W547" s="525"/>
      <c r="X547" s="525"/>
      <c r="Y547" s="525"/>
      <c r="Z547" s="525"/>
    </row>
    <row r="548" ht="17.25" customHeight="1">
      <c r="A548" s="525"/>
      <c r="B548" s="525"/>
      <c r="C548" s="525"/>
      <c r="D548" s="525"/>
      <c r="E548" s="525"/>
      <c r="F548" s="531"/>
      <c r="G548" s="525"/>
      <c r="H548" s="525"/>
      <c r="I548" s="525"/>
      <c r="J548" s="456"/>
      <c r="K548" s="456"/>
      <c r="L548" s="456"/>
      <c r="M548" s="456"/>
      <c r="N548" s="211"/>
      <c r="O548" s="211"/>
      <c r="P548" s="211"/>
      <c r="Q548" s="211"/>
      <c r="R548" s="211"/>
      <c r="S548" s="211"/>
      <c r="T548" s="532"/>
      <c r="U548" s="525"/>
      <c r="V548" s="525"/>
      <c r="W548" s="525"/>
      <c r="X548" s="525"/>
      <c r="Y548" s="525"/>
      <c r="Z548" s="525"/>
    </row>
    <row r="549" ht="17.25" customHeight="1">
      <c r="A549" s="525"/>
      <c r="B549" s="525"/>
      <c r="C549" s="525"/>
      <c r="D549" s="525"/>
      <c r="E549" s="525"/>
      <c r="F549" s="531"/>
      <c r="G549" s="525"/>
      <c r="H549" s="525"/>
      <c r="I549" s="525"/>
      <c r="J549" s="456"/>
      <c r="K549" s="456"/>
      <c r="L549" s="456"/>
      <c r="M549" s="456"/>
      <c r="N549" s="211"/>
      <c r="O549" s="211"/>
      <c r="P549" s="211"/>
      <c r="Q549" s="211"/>
      <c r="R549" s="211"/>
      <c r="S549" s="211"/>
      <c r="T549" s="532"/>
      <c r="U549" s="525"/>
      <c r="V549" s="525"/>
      <c r="W549" s="525"/>
      <c r="X549" s="525"/>
      <c r="Y549" s="525"/>
      <c r="Z549" s="525"/>
    </row>
    <row r="550" ht="17.25" customHeight="1">
      <c r="A550" s="525"/>
      <c r="B550" s="525"/>
      <c r="C550" s="525"/>
      <c r="D550" s="525"/>
      <c r="E550" s="525"/>
      <c r="F550" s="531"/>
      <c r="G550" s="525"/>
      <c r="H550" s="525"/>
      <c r="I550" s="525"/>
      <c r="J550" s="456"/>
      <c r="K550" s="456"/>
      <c r="L550" s="456"/>
      <c r="M550" s="456"/>
      <c r="N550" s="211"/>
      <c r="O550" s="211"/>
      <c r="P550" s="211"/>
      <c r="Q550" s="211"/>
      <c r="R550" s="211"/>
      <c r="S550" s="211"/>
      <c r="T550" s="532"/>
      <c r="U550" s="525"/>
      <c r="V550" s="525"/>
      <c r="W550" s="525"/>
      <c r="X550" s="525"/>
      <c r="Y550" s="525"/>
      <c r="Z550" s="525"/>
    </row>
    <row r="551" ht="17.25" customHeight="1">
      <c r="A551" s="525"/>
      <c r="B551" s="525"/>
      <c r="C551" s="525"/>
      <c r="D551" s="525"/>
      <c r="E551" s="525"/>
      <c r="F551" s="531"/>
      <c r="G551" s="525"/>
      <c r="H551" s="525"/>
      <c r="I551" s="525"/>
      <c r="J551" s="456"/>
      <c r="K551" s="456"/>
      <c r="L551" s="456"/>
      <c r="M551" s="456"/>
      <c r="N551" s="211"/>
      <c r="O551" s="211"/>
      <c r="P551" s="211"/>
      <c r="Q551" s="211"/>
      <c r="R551" s="211"/>
      <c r="S551" s="211"/>
      <c r="T551" s="532"/>
      <c r="U551" s="525"/>
      <c r="V551" s="525"/>
      <c r="W551" s="525"/>
      <c r="X551" s="525"/>
      <c r="Y551" s="525"/>
      <c r="Z551" s="525"/>
    </row>
    <row r="552" ht="17.25" customHeight="1">
      <c r="A552" s="525"/>
      <c r="B552" s="525"/>
      <c r="C552" s="525"/>
      <c r="D552" s="525"/>
      <c r="E552" s="525"/>
      <c r="F552" s="531"/>
      <c r="G552" s="525"/>
      <c r="H552" s="525"/>
      <c r="I552" s="525"/>
      <c r="J552" s="456"/>
      <c r="K552" s="456"/>
      <c r="L552" s="456"/>
      <c r="M552" s="456"/>
      <c r="N552" s="211"/>
      <c r="O552" s="211"/>
      <c r="P552" s="211"/>
      <c r="Q552" s="211"/>
      <c r="R552" s="211"/>
      <c r="S552" s="211"/>
      <c r="T552" s="532"/>
      <c r="U552" s="525"/>
      <c r="V552" s="525"/>
      <c r="W552" s="525"/>
      <c r="X552" s="525"/>
      <c r="Y552" s="525"/>
      <c r="Z552" s="525"/>
    </row>
    <row r="553" ht="17.25" customHeight="1">
      <c r="A553" s="525"/>
      <c r="B553" s="525"/>
      <c r="C553" s="525"/>
      <c r="D553" s="525"/>
      <c r="E553" s="525"/>
      <c r="F553" s="531"/>
      <c r="G553" s="525"/>
      <c r="H553" s="525"/>
      <c r="I553" s="525"/>
      <c r="J553" s="456"/>
      <c r="K553" s="456"/>
      <c r="L553" s="456"/>
      <c r="M553" s="456"/>
      <c r="N553" s="211"/>
      <c r="O553" s="211"/>
      <c r="P553" s="211"/>
      <c r="Q553" s="211"/>
      <c r="R553" s="211"/>
      <c r="S553" s="211"/>
      <c r="T553" s="532"/>
      <c r="U553" s="525"/>
      <c r="V553" s="525"/>
      <c r="W553" s="525"/>
      <c r="X553" s="525"/>
      <c r="Y553" s="525"/>
      <c r="Z553" s="525"/>
    </row>
    <row r="554" ht="17.25" customHeight="1">
      <c r="A554" s="525"/>
      <c r="B554" s="525"/>
      <c r="C554" s="525"/>
      <c r="D554" s="525"/>
      <c r="E554" s="525"/>
      <c r="F554" s="531"/>
      <c r="G554" s="525"/>
      <c r="H554" s="525"/>
      <c r="I554" s="525"/>
      <c r="J554" s="456"/>
      <c r="K554" s="456"/>
      <c r="L554" s="456"/>
      <c r="M554" s="456"/>
      <c r="N554" s="211"/>
      <c r="O554" s="211"/>
      <c r="P554" s="211"/>
      <c r="Q554" s="211"/>
      <c r="R554" s="211"/>
      <c r="S554" s="211"/>
      <c r="T554" s="532"/>
      <c r="U554" s="525"/>
      <c r="V554" s="525"/>
      <c r="W554" s="525"/>
      <c r="X554" s="525"/>
      <c r="Y554" s="525"/>
      <c r="Z554" s="525"/>
    </row>
    <row r="555" ht="17.25" customHeight="1">
      <c r="A555" s="525"/>
      <c r="B555" s="525"/>
      <c r="C555" s="525"/>
      <c r="D555" s="525"/>
      <c r="E555" s="525"/>
      <c r="F555" s="531"/>
      <c r="G555" s="525"/>
      <c r="H555" s="525"/>
      <c r="I555" s="525"/>
      <c r="J555" s="456"/>
      <c r="K555" s="456"/>
      <c r="L555" s="456"/>
      <c r="M555" s="456"/>
      <c r="N555" s="211"/>
      <c r="O555" s="211"/>
      <c r="P555" s="211"/>
      <c r="Q555" s="211"/>
      <c r="R555" s="211"/>
      <c r="S555" s="211"/>
      <c r="T555" s="532"/>
      <c r="U555" s="525"/>
      <c r="V555" s="525"/>
      <c r="W555" s="525"/>
      <c r="X555" s="525"/>
      <c r="Y555" s="525"/>
      <c r="Z555" s="525"/>
    </row>
    <row r="556" ht="17.25" customHeight="1">
      <c r="A556" s="525"/>
      <c r="B556" s="525"/>
      <c r="C556" s="525"/>
      <c r="D556" s="525"/>
      <c r="E556" s="525"/>
      <c r="F556" s="531"/>
      <c r="G556" s="525"/>
      <c r="H556" s="525"/>
      <c r="I556" s="525"/>
      <c r="J556" s="456"/>
      <c r="K556" s="456"/>
      <c r="L556" s="456"/>
      <c r="M556" s="456"/>
      <c r="N556" s="211"/>
      <c r="O556" s="211"/>
      <c r="P556" s="211"/>
      <c r="Q556" s="211"/>
      <c r="R556" s="211"/>
      <c r="S556" s="211"/>
      <c r="T556" s="532"/>
      <c r="U556" s="525"/>
      <c r="V556" s="525"/>
      <c r="W556" s="525"/>
      <c r="X556" s="525"/>
      <c r="Y556" s="525"/>
      <c r="Z556" s="525"/>
    </row>
    <row r="557" ht="17.25" customHeight="1">
      <c r="A557" s="525"/>
      <c r="B557" s="525"/>
      <c r="C557" s="525"/>
      <c r="D557" s="525"/>
      <c r="E557" s="525"/>
      <c r="F557" s="531"/>
      <c r="G557" s="525"/>
      <c r="H557" s="525"/>
      <c r="I557" s="525"/>
      <c r="J557" s="456"/>
      <c r="K557" s="456"/>
      <c r="L557" s="456"/>
      <c r="M557" s="456"/>
      <c r="N557" s="211"/>
      <c r="O557" s="211"/>
      <c r="P557" s="211"/>
      <c r="Q557" s="211"/>
      <c r="R557" s="211"/>
      <c r="S557" s="211"/>
      <c r="T557" s="532"/>
      <c r="U557" s="525"/>
      <c r="V557" s="525"/>
      <c r="W557" s="525"/>
      <c r="X557" s="525"/>
      <c r="Y557" s="525"/>
      <c r="Z557" s="525"/>
    </row>
    <row r="558" ht="17.25" customHeight="1">
      <c r="A558" s="525"/>
      <c r="B558" s="525"/>
      <c r="C558" s="525"/>
      <c r="D558" s="525"/>
      <c r="E558" s="525"/>
      <c r="F558" s="531"/>
      <c r="G558" s="525"/>
      <c r="H558" s="525"/>
      <c r="I558" s="525"/>
      <c r="J558" s="456"/>
      <c r="K558" s="456"/>
      <c r="L558" s="456"/>
      <c r="M558" s="456"/>
      <c r="N558" s="211"/>
      <c r="O558" s="211"/>
      <c r="P558" s="211"/>
      <c r="Q558" s="211"/>
      <c r="R558" s="211"/>
      <c r="S558" s="211"/>
      <c r="T558" s="532"/>
      <c r="U558" s="525"/>
      <c r="V558" s="525"/>
      <c r="W558" s="525"/>
      <c r="X558" s="525"/>
      <c r="Y558" s="525"/>
      <c r="Z558" s="525"/>
    </row>
    <row r="559" ht="17.25" customHeight="1">
      <c r="A559" s="525"/>
      <c r="B559" s="525"/>
      <c r="C559" s="525"/>
      <c r="D559" s="525"/>
      <c r="E559" s="525"/>
      <c r="F559" s="531"/>
      <c r="G559" s="525"/>
      <c r="H559" s="525"/>
      <c r="I559" s="525"/>
      <c r="J559" s="456"/>
      <c r="K559" s="456"/>
      <c r="L559" s="456"/>
      <c r="M559" s="456"/>
      <c r="N559" s="211"/>
      <c r="O559" s="211"/>
      <c r="P559" s="211"/>
      <c r="Q559" s="211"/>
      <c r="R559" s="211"/>
      <c r="S559" s="211"/>
      <c r="T559" s="532"/>
      <c r="U559" s="525"/>
      <c r="V559" s="525"/>
      <c r="W559" s="525"/>
      <c r="X559" s="525"/>
      <c r="Y559" s="525"/>
      <c r="Z559" s="525"/>
    </row>
    <row r="560" ht="17.25" customHeight="1">
      <c r="A560" s="525"/>
      <c r="B560" s="525"/>
      <c r="C560" s="525"/>
      <c r="D560" s="525"/>
      <c r="E560" s="525"/>
      <c r="F560" s="531"/>
      <c r="G560" s="525"/>
      <c r="H560" s="525"/>
      <c r="I560" s="525"/>
      <c r="J560" s="456"/>
      <c r="K560" s="456"/>
      <c r="L560" s="456"/>
      <c r="M560" s="456"/>
      <c r="N560" s="211"/>
      <c r="O560" s="211"/>
      <c r="P560" s="211"/>
      <c r="Q560" s="211"/>
      <c r="R560" s="211"/>
      <c r="S560" s="211"/>
      <c r="T560" s="532"/>
      <c r="U560" s="525"/>
      <c r="V560" s="525"/>
      <c r="W560" s="525"/>
      <c r="X560" s="525"/>
      <c r="Y560" s="525"/>
      <c r="Z560" s="525"/>
    </row>
    <row r="561" ht="17.25" customHeight="1">
      <c r="A561" s="525"/>
      <c r="B561" s="525"/>
      <c r="C561" s="525"/>
      <c r="D561" s="525"/>
      <c r="E561" s="525"/>
      <c r="F561" s="531"/>
      <c r="G561" s="525"/>
      <c r="H561" s="525"/>
      <c r="I561" s="525"/>
      <c r="J561" s="456"/>
      <c r="K561" s="456"/>
      <c r="L561" s="456"/>
      <c r="M561" s="456"/>
      <c r="N561" s="211"/>
      <c r="O561" s="211"/>
      <c r="P561" s="211"/>
      <c r="Q561" s="211"/>
      <c r="R561" s="211"/>
      <c r="S561" s="211"/>
      <c r="T561" s="532"/>
      <c r="U561" s="525"/>
      <c r="V561" s="525"/>
      <c r="W561" s="525"/>
      <c r="X561" s="525"/>
      <c r="Y561" s="525"/>
      <c r="Z561" s="525"/>
    </row>
    <row r="562" ht="17.25" customHeight="1">
      <c r="A562" s="525"/>
      <c r="B562" s="525"/>
      <c r="C562" s="525"/>
      <c r="D562" s="525"/>
      <c r="E562" s="525"/>
      <c r="F562" s="531"/>
      <c r="G562" s="525"/>
      <c r="H562" s="525"/>
      <c r="I562" s="525"/>
      <c r="J562" s="456"/>
      <c r="K562" s="456"/>
      <c r="L562" s="456"/>
      <c r="M562" s="456"/>
      <c r="N562" s="211"/>
      <c r="O562" s="211"/>
      <c r="P562" s="211"/>
      <c r="Q562" s="211"/>
      <c r="R562" s="211"/>
      <c r="S562" s="211"/>
      <c r="T562" s="532"/>
      <c r="U562" s="525"/>
      <c r="V562" s="525"/>
      <c r="W562" s="525"/>
      <c r="X562" s="525"/>
      <c r="Y562" s="525"/>
      <c r="Z562" s="525"/>
    </row>
    <row r="563" ht="17.25" customHeight="1">
      <c r="A563" s="525"/>
      <c r="B563" s="525"/>
      <c r="C563" s="525"/>
      <c r="D563" s="525"/>
      <c r="E563" s="525"/>
      <c r="F563" s="531"/>
      <c r="G563" s="525"/>
      <c r="H563" s="525"/>
      <c r="I563" s="525"/>
      <c r="J563" s="456"/>
      <c r="K563" s="456"/>
      <c r="L563" s="456"/>
      <c r="M563" s="456"/>
      <c r="N563" s="211"/>
      <c r="O563" s="211"/>
      <c r="P563" s="211"/>
      <c r="Q563" s="211"/>
      <c r="R563" s="211"/>
      <c r="S563" s="211"/>
      <c r="T563" s="532"/>
      <c r="U563" s="525"/>
      <c r="V563" s="525"/>
      <c r="W563" s="525"/>
      <c r="X563" s="525"/>
      <c r="Y563" s="525"/>
      <c r="Z563" s="525"/>
    </row>
    <row r="564" ht="17.25" customHeight="1">
      <c r="A564" s="525"/>
      <c r="B564" s="525"/>
      <c r="C564" s="525"/>
      <c r="D564" s="525"/>
      <c r="E564" s="525"/>
      <c r="F564" s="531"/>
      <c r="G564" s="525"/>
      <c r="H564" s="525"/>
      <c r="I564" s="525"/>
      <c r="J564" s="456"/>
      <c r="K564" s="456"/>
      <c r="L564" s="456"/>
      <c r="M564" s="456"/>
      <c r="N564" s="211"/>
      <c r="O564" s="211"/>
      <c r="P564" s="211"/>
      <c r="Q564" s="211"/>
      <c r="R564" s="211"/>
      <c r="S564" s="211"/>
      <c r="T564" s="532"/>
      <c r="U564" s="525"/>
      <c r="V564" s="525"/>
      <c r="W564" s="525"/>
      <c r="X564" s="525"/>
      <c r="Y564" s="525"/>
      <c r="Z564" s="525"/>
    </row>
    <row r="565" ht="17.25" customHeight="1">
      <c r="A565" s="525"/>
      <c r="B565" s="525"/>
      <c r="C565" s="525"/>
      <c r="D565" s="525"/>
      <c r="E565" s="525"/>
      <c r="F565" s="531"/>
      <c r="G565" s="525"/>
      <c r="H565" s="525"/>
      <c r="I565" s="525"/>
      <c r="J565" s="456"/>
      <c r="K565" s="456"/>
      <c r="L565" s="456"/>
      <c r="M565" s="456"/>
      <c r="N565" s="211"/>
      <c r="O565" s="211"/>
      <c r="P565" s="211"/>
      <c r="Q565" s="211"/>
      <c r="R565" s="211"/>
      <c r="S565" s="211"/>
      <c r="T565" s="532"/>
      <c r="U565" s="525"/>
      <c r="V565" s="525"/>
      <c r="W565" s="525"/>
      <c r="X565" s="525"/>
      <c r="Y565" s="525"/>
      <c r="Z565" s="525"/>
    </row>
    <row r="566" ht="17.25" customHeight="1">
      <c r="A566" s="525"/>
      <c r="B566" s="525"/>
      <c r="C566" s="525"/>
      <c r="D566" s="525"/>
      <c r="E566" s="525"/>
      <c r="F566" s="531"/>
      <c r="G566" s="525"/>
      <c r="H566" s="525"/>
      <c r="I566" s="525"/>
      <c r="J566" s="456"/>
      <c r="K566" s="456"/>
      <c r="L566" s="456"/>
      <c r="M566" s="456"/>
      <c r="N566" s="211"/>
      <c r="O566" s="211"/>
      <c r="P566" s="211"/>
      <c r="Q566" s="211"/>
      <c r="R566" s="211"/>
      <c r="S566" s="211"/>
      <c r="T566" s="532"/>
      <c r="U566" s="525"/>
      <c r="V566" s="525"/>
      <c r="W566" s="525"/>
      <c r="X566" s="525"/>
      <c r="Y566" s="525"/>
      <c r="Z566" s="525"/>
    </row>
    <row r="567" ht="17.25" customHeight="1">
      <c r="A567" s="525"/>
      <c r="B567" s="525"/>
      <c r="C567" s="525"/>
      <c r="D567" s="525"/>
      <c r="E567" s="525"/>
      <c r="F567" s="531"/>
      <c r="G567" s="525"/>
      <c r="H567" s="525"/>
      <c r="I567" s="525"/>
      <c r="J567" s="456"/>
      <c r="K567" s="456"/>
      <c r="L567" s="456"/>
      <c r="M567" s="456"/>
      <c r="N567" s="211"/>
      <c r="O567" s="211"/>
      <c r="P567" s="211"/>
      <c r="Q567" s="211"/>
      <c r="R567" s="211"/>
      <c r="S567" s="211"/>
      <c r="T567" s="532"/>
      <c r="U567" s="525"/>
      <c r="V567" s="525"/>
      <c r="W567" s="525"/>
      <c r="X567" s="525"/>
      <c r="Y567" s="525"/>
      <c r="Z567" s="525"/>
    </row>
    <row r="568" ht="17.25" customHeight="1">
      <c r="A568" s="525"/>
      <c r="B568" s="525"/>
      <c r="C568" s="525"/>
      <c r="D568" s="525"/>
      <c r="E568" s="525"/>
      <c r="F568" s="531"/>
      <c r="G568" s="525"/>
      <c r="H568" s="525"/>
      <c r="I568" s="525"/>
      <c r="J568" s="456"/>
      <c r="K568" s="456"/>
      <c r="L568" s="456"/>
      <c r="M568" s="456"/>
      <c r="N568" s="211"/>
      <c r="O568" s="211"/>
      <c r="P568" s="211"/>
      <c r="Q568" s="211"/>
      <c r="R568" s="211"/>
      <c r="S568" s="211"/>
      <c r="T568" s="532"/>
      <c r="U568" s="525"/>
      <c r="V568" s="525"/>
      <c r="W568" s="525"/>
      <c r="X568" s="525"/>
      <c r="Y568" s="525"/>
      <c r="Z568" s="525"/>
    </row>
    <row r="569" ht="17.25" customHeight="1">
      <c r="A569" s="525"/>
      <c r="B569" s="525"/>
      <c r="C569" s="525"/>
      <c r="D569" s="525"/>
      <c r="E569" s="525"/>
      <c r="F569" s="531"/>
      <c r="G569" s="525"/>
      <c r="H569" s="525"/>
      <c r="I569" s="525"/>
      <c r="J569" s="456"/>
      <c r="K569" s="456"/>
      <c r="L569" s="456"/>
      <c r="M569" s="456"/>
      <c r="N569" s="211"/>
      <c r="O569" s="211"/>
      <c r="P569" s="211"/>
      <c r="Q569" s="211"/>
      <c r="R569" s="211"/>
      <c r="S569" s="211"/>
      <c r="T569" s="532"/>
      <c r="U569" s="525"/>
      <c r="V569" s="525"/>
      <c r="W569" s="525"/>
      <c r="X569" s="525"/>
      <c r="Y569" s="525"/>
      <c r="Z569" s="525"/>
    </row>
    <row r="570" ht="17.25" customHeight="1">
      <c r="A570" s="525"/>
      <c r="B570" s="525"/>
      <c r="C570" s="525"/>
      <c r="D570" s="525"/>
      <c r="E570" s="525"/>
      <c r="F570" s="531"/>
      <c r="G570" s="525"/>
      <c r="H570" s="525"/>
      <c r="I570" s="525"/>
      <c r="J570" s="456"/>
      <c r="K570" s="456"/>
      <c r="L570" s="456"/>
      <c r="M570" s="456"/>
      <c r="N570" s="211"/>
      <c r="O570" s="211"/>
      <c r="P570" s="211"/>
      <c r="Q570" s="211"/>
      <c r="R570" s="211"/>
      <c r="S570" s="211"/>
      <c r="T570" s="532"/>
      <c r="U570" s="525"/>
      <c r="V570" s="525"/>
      <c r="W570" s="525"/>
      <c r="X570" s="525"/>
      <c r="Y570" s="525"/>
      <c r="Z570" s="525"/>
    </row>
    <row r="571" ht="17.25" customHeight="1">
      <c r="A571" s="525"/>
      <c r="B571" s="525"/>
      <c r="C571" s="525"/>
      <c r="D571" s="525"/>
      <c r="E571" s="525"/>
      <c r="F571" s="531"/>
      <c r="G571" s="525"/>
      <c r="H571" s="525"/>
      <c r="I571" s="525"/>
      <c r="J571" s="456"/>
      <c r="K571" s="456"/>
      <c r="L571" s="456"/>
      <c r="M571" s="456"/>
      <c r="N571" s="211"/>
      <c r="O571" s="211"/>
      <c r="P571" s="211"/>
      <c r="Q571" s="211"/>
      <c r="R571" s="211"/>
      <c r="S571" s="211"/>
      <c r="T571" s="532"/>
      <c r="U571" s="525"/>
      <c r="V571" s="525"/>
      <c r="W571" s="525"/>
      <c r="X571" s="525"/>
      <c r="Y571" s="525"/>
      <c r="Z571" s="525"/>
    </row>
    <row r="572" ht="17.25" customHeight="1">
      <c r="A572" s="525"/>
      <c r="B572" s="525"/>
      <c r="C572" s="525"/>
      <c r="D572" s="525"/>
      <c r="E572" s="525"/>
      <c r="F572" s="531"/>
      <c r="G572" s="525"/>
      <c r="H572" s="525"/>
      <c r="I572" s="525"/>
      <c r="J572" s="456"/>
      <c r="K572" s="456"/>
      <c r="L572" s="456"/>
      <c r="M572" s="456"/>
      <c r="N572" s="211"/>
      <c r="O572" s="211"/>
      <c r="P572" s="211"/>
      <c r="Q572" s="211"/>
      <c r="R572" s="211"/>
      <c r="S572" s="211"/>
      <c r="T572" s="532"/>
      <c r="U572" s="525"/>
      <c r="V572" s="525"/>
      <c r="W572" s="525"/>
      <c r="X572" s="525"/>
      <c r="Y572" s="525"/>
      <c r="Z572" s="525"/>
    </row>
    <row r="573" ht="17.25" customHeight="1">
      <c r="A573" s="525"/>
      <c r="B573" s="525"/>
      <c r="C573" s="525"/>
      <c r="D573" s="525"/>
      <c r="E573" s="525"/>
      <c r="F573" s="531"/>
      <c r="G573" s="525"/>
      <c r="H573" s="525"/>
      <c r="I573" s="525"/>
      <c r="J573" s="456"/>
      <c r="K573" s="456"/>
      <c r="L573" s="456"/>
      <c r="M573" s="456"/>
      <c r="N573" s="211"/>
      <c r="O573" s="211"/>
      <c r="P573" s="211"/>
      <c r="Q573" s="211"/>
      <c r="R573" s="211"/>
      <c r="S573" s="211"/>
      <c r="T573" s="532"/>
      <c r="U573" s="525"/>
      <c r="V573" s="525"/>
      <c r="W573" s="525"/>
      <c r="X573" s="525"/>
      <c r="Y573" s="525"/>
      <c r="Z573" s="525"/>
    </row>
    <row r="574" ht="17.25" customHeight="1">
      <c r="A574" s="525"/>
      <c r="B574" s="525"/>
      <c r="C574" s="525"/>
      <c r="D574" s="525"/>
      <c r="E574" s="525"/>
      <c r="F574" s="531"/>
      <c r="G574" s="525"/>
      <c r="H574" s="525"/>
      <c r="I574" s="525"/>
      <c r="J574" s="456"/>
      <c r="K574" s="456"/>
      <c r="L574" s="456"/>
      <c r="M574" s="456"/>
      <c r="N574" s="211"/>
      <c r="O574" s="211"/>
      <c r="P574" s="211"/>
      <c r="Q574" s="211"/>
      <c r="R574" s="211"/>
      <c r="S574" s="211"/>
      <c r="T574" s="532"/>
      <c r="U574" s="525"/>
      <c r="V574" s="525"/>
      <c r="W574" s="525"/>
      <c r="X574" s="525"/>
      <c r="Y574" s="525"/>
      <c r="Z574" s="525"/>
    </row>
    <row r="575" ht="17.25" customHeight="1">
      <c r="A575" s="525"/>
      <c r="B575" s="525"/>
      <c r="C575" s="525"/>
      <c r="D575" s="525"/>
      <c r="E575" s="525"/>
      <c r="F575" s="531"/>
      <c r="G575" s="525"/>
      <c r="H575" s="525"/>
      <c r="I575" s="525"/>
      <c r="J575" s="456"/>
      <c r="K575" s="456"/>
      <c r="L575" s="456"/>
      <c r="M575" s="456"/>
      <c r="N575" s="211"/>
      <c r="O575" s="211"/>
      <c r="P575" s="211"/>
      <c r="Q575" s="211"/>
      <c r="R575" s="211"/>
      <c r="S575" s="211"/>
      <c r="T575" s="532"/>
      <c r="U575" s="525"/>
      <c r="V575" s="525"/>
      <c r="W575" s="525"/>
      <c r="X575" s="525"/>
      <c r="Y575" s="525"/>
      <c r="Z575" s="525"/>
    </row>
    <row r="576" ht="17.25" customHeight="1">
      <c r="A576" s="525"/>
      <c r="B576" s="525"/>
      <c r="C576" s="525"/>
      <c r="D576" s="525"/>
      <c r="E576" s="525"/>
      <c r="F576" s="531"/>
      <c r="G576" s="525"/>
      <c r="H576" s="525"/>
      <c r="I576" s="525"/>
      <c r="J576" s="456"/>
      <c r="K576" s="456"/>
      <c r="L576" s="456"/>
      <c r="M576" s="456"/>
      <c r="N576" s="211"/>
      <c r="O576" s="211"/>
      <c r="P576" s="211"/>
      <c r="Q576" s="211"/>
      <c r="R576" s="211"/>
      <c r="S576" s="211"/>
      <c r="T576" s="532"/>
      <c r="U576" s="525"/>
      <c r="V576" s="525"/>
      <c r="W576" s="525"/>
      <c r="X576" s="525"/>
      <c r="Y576" s="525"/>
      <c r="Z576" s="525"/>
    </row>
    <row r="577" ht="17.25" customHeight="1">
      <c r="A577" s="525"/>
      <c r="B577" s="525"/>
      <c r="C577" s="525"/>
      <c r="D577" s="525"/>
      <c r="E577" s="525"/>
      <c r="F577" s="531"/>
      <c r="G577" s="525"/>
      <c r="H577" s="525"/>
      <c r="I577" s="525"/>
      <c r="J577" s="456"/>
      <c r="K577" s="456"/>
      <c r="L577" s="456"/>
      <c r="M577" s="456"/>
      <c r="N577" s="211"/>
      <c r="O577" s="211"/>
      <c r="P577" s="211"/>
      <c r="Q577" s="211"/>
      <c r="R577" s="211"/>
      <c r="S577" s="211"/>
      <c r="T577" s="532"/>
      <c r="U577" s="525"/>
      <c r="V577" s="525"/>
      <c r="W577" s="525"/>
      <c r="X577" s="525"/>
      <c r="Y577" s="525"/>
      <c r="Z577" s="525"/>
    </row>
    <row r="578" ht="17.25" customHeight="1">
      <c r="A578" s="525"/>
      <c r="B578" s="525"/>
      <c r="C578" s="525"/>
      <c r="D578" s="525"/>
      <c r="E578" s="525"/>
      <c r="F578" s="531"/>
      <c r="G578" s="525"/>
      <c r="H578" s="525"/>
      <c r="I578" s="525"/>
      <c r="J578" s="456"/>
      <c r="K578" s="456"/>
      <c r="L578" s="456"/>
      <c r="M578" s="456"/>
      <c r="N578" s="211"/>
      <c r="O578" s="211"/>
      <c r="P578" s="211"/>
      <c r="Q578" s="211"/>
      <c r="R578" s="211"/>
      <c r="S578" s="211"/>
      <c r="T578" s="532"/>
      <c r="U578" s="525"/>
      <c r="V578" s="525"/>
      <c r="W578" s="525"/>
      <c r="X578" s="525"/>
      <c r="Y578" s="525"/>
      <c r="Z578" s="525"/>
    </row>
    <row r="579" ht="17.25" customHeight="1">
      <c r="A579" s="525"/>
      <c r="B579" s="525"/>
      <c r="C579" s="525"/>
      <c r="D579" s="525"/>
      <c r="E579" s="525"/>
      <c r="F579" s="531"/>
      <c r="G579" s="525"/>
      <c r="H579" s="525"/>
      <c r="I579" s="525"/>
      <c r="J579" s="456"/>
      <c r="K579" s="456"/>
      <c r="L579" s="456"/>
      <c r="M579" s="456"/>
      <c r="N579" s="211"/>
      <c r="O579" s="211"/>
      <c r="P579" s="211"/>
      <c r="Q579" s="211"/>
      <c r="R579" s="211"/>
      <c r="S579" s="211"/>
      <c r="T579" s="532"/>
      <c r="U579" s="525"/>
      <c r="V579" s="525"/>
      <c r="W579" s="525"/>
      <c r="X579" s="525"/>
      <c r="Y579" s="525"/>
      <c r="Z579" s="525"/>
    </row>
    <row r="580" ht="17.25" customHeight="1">
      <c r="A580" s="525"/>
      <c r="B580" s="525"/>
      <c r="C580" s="525"/>
      <c r="D580" s="525"/>
      <c r="E580" s="525"/>
      <c r="F580" s="531"/>
      <c r="G580" s="525"/>
      <c r="H580" s="525"/>
      <c r="I580" s="525"/>
      <c r="J580" s="456"/>
      <c r="K580" s="456"/>
      <c r="L580" s="456"/>
      <c r="M580" s="456"/>
      <c r="N580" s="211"/>
      <c r="O580" s="211"/>
      <c r="P580" s="211"/>
      <c r="Q580" s="211"/>
      <c r="R580" s="211"/>
      <c r="S580" s="211"/>
      <c r="T580" s="532"/>
      <c r="U580" s="525"/>
      <c r="V580" s="525"/>
      <c r="W580" s="525"/>
      <c r="X580" s="525"/>
      <c r="Y580" s="525"/>
      <c r="Z580" s="525"/>
    </row>
    <row r="581" ht="17.25" customHeight="1">
      <c r="A581" s="525"/>
      <c r="B581" s="525"/>
      <c r="C581" s="525"/>
      <c r="D581" s="525"/>
      <c r="E581" s="525"/>
      <c r="F581" s="531"/>
      <c r="G581" s="525"/>
      <c r="H581" s="525"/>
      <c r="I581" s="525"/>
      <c r="J581" s="456"/>
      <c r="K581" s="456"/>
      <c r="L581" s="456"/>
      <c r="M581" s="456"/>
      <c r="N581" s="211"/>
      <c r="O581" s="211"/>
      <c r="P581" s="211"/>
      <c r="Q581" s="211"/>
      <c r="R581" s="211"/>
      <c r="S581" s="211"/>
      <c r="T581" s="532"/>
      <c r="U581" s="525"/>
      <c r="V581" s="525"/>
      <c r="W581" s="525"/>
      <c r="X581" s="525"/>
      <c r="Y581" s="525"/>
      <c r="Z581" s="525"/>
    </row>
    <row r="582" ht="17.25" customHeight="1">
      <c r="A582" s="525"/>
      <c r="B582" s="525"/>
      <c r="C582" s="525"/>
      <c r="D582" s="525"/>
      <c r="E582" s="525"/>
      <c r="F582" s="531"/>
      <c r="G582" s="525"/>
      <c r="H582" s="525"/>
      <c r="I582" s="525"/>
      <c r="J582" s="456"/>
      <c r="K582" s="456"/>
      <c r="L582" s="456"/>
      <c r="M582" s="456"/>
      <c r="N582" s="211"/>
      <c r="O582" s="211"/>
      <c r="P582" s="211"/>
      <c r="Q582" s="211"/>
      <c r="R582" s="211"/>
      <c r="S582" s="211"/>
      <c r="T582" s="532"/>
      <c r="U582" s="525"/>
      <c r="V582" s="525"/>
      <c r="W582" s="525"/>
      <c r="X582" s="525"/>
      <c r="Y582" s="525"/>
      <c r="Z582" s="525"/>
    </row>
    <row r="583" ht="17.25" customHeight="1">
      <c r="A583" s="525"/>
      <c r="B583" s="525"/>
      <c r="C583" s="525"/>
      <c r="D583" s="525"/>
      <c r="E583" s="525"/>
      <c r="F583" s="531"/>
      <c r="G583" s="525"/>
      <c r="H583" s="525"/>
      <c r="I583" s="525"/>
      <c r="J583" s="456"/>
      <c r="K583" s="456"/>
      <c r="L583" s="456"/>
      <c r="M583" s="456"/>
      <c r="N583" s="211"/>
      <c r="O583" s="211"/>
      <c r="P583" s="211"/>
      <c r="Q583" s="211"/>
      <c r="R583" s="211"/>
      <c r="S583" s="211"/>
      <c r="T583" s="532"/>
      <c r="U583" s="525"/>
      <c r="V583" s="525"/>
      <c r="W583" s="525"/>
      <c r="X583" s="525"/>
      <c r="Y583" s="525"/>
      <c r="Z583" s="525"/>
    </row>
    <row r="584" ht="17.25" customHeight="1">
      <c r="A584" s="525"/>
      <c r="B584" s="525"/>
      <c r="C584" s="525"/>
      <c r="D584" s="525"/>
      <c r="E584" s="525"/>
      <c r="F584" s="531"/>
      <c r="G584" s="525"/>
      <c r="H584" s="525"/>
      <c r="I584" s="525"/>
      <c r="J584" s="456"/>
      <c r="K584" s="456"/>
      <c r="L584" s="456"/>
      <c r="M584" s="456"/>
      <c r="N584" s="211"/>
      <c r="O584" s="211"/>
      <c r="P584" s="211"/>
      <c r="Q584" s="211"/>
      <c r="R584" s="211"/>
      <c r="S584" s="211"/>
      <c r="T584" s="532"/>
      <c r="U584" s="525"/>
      <c r="V584" s="525"/>
      <c r="W584" s="525"/>
      <c r="X584" s="525"/>
      <c r="Y584" s="525"/>
      <c r="Z584" s="525"/>
    </row>
    <row r="585" ht="17.25" customHeight="1">
      <c r="A585" s="525"/>
      <c r="B585" s="525"/>
      <c r="C585" s="525"/>
      <c r="D585" s="525"/>
      <c r="E585" s="525"/>
      <c r="F585" s="531"/>
      <c r="G585" s="525"/>
      <c r="H585" s="525"/>
      <c r="I585" s="525"/>
      <c r="J585" s="456"/>
      <c r="K585" s="456"/>
      <c r="L585" s="456"/>
      <c r="M585" s="456"/>
      <c r="N585" s="211"/>
      <c r="O585" s="211"/>
      <c r="P585" s="211"/>
      <c r="Q585" s="211"/>
      <c r="R585" s="211"/>
      <c r="S585" s="211"/>
      <c r="T585" s="532"/>
      <c r="U585" s="525"/>
      <c r="V585" s="525"/>
      <c r="W585" s="525"/>
      <c r="X585" s="525"/>
      <c r="Y585" s="525"/>
      <c r="Z585" s="525"/>
    </row>
    <row r="586" ht="17.25" customHeight="1">
      <c r="A586" s="525"/>
      <c r="B586" s="525"/>
      <c r="C586" s="525"/>
      <c r="D586" s="525"/>
      <c r="E586" s="525"/>
      <c r="F586" s="531"/>
      <c r="G586" s="525"/>
      <c r="H586" s="525"/>
      <c r="I586" s="525"/>
      <c r="J586" s="456"/>
      <c r="K586" s="456"/>
      <c r="L586" s="456"/>
      <c r="M586" s="456"/>
      <c r="N586" s="211"/>
      <c r="O586" s="211"/>
      <c r="P586" s="211"/>
      <c r="Q586" s="211"/>
      <c r="R586" s="211"/>
      <c r="S586" s="211"/>
      <c r="T586" s="532"/>
      <c r="U586" s="525"/>
      <c r="V586" s="525"/>
      <c r="W586" s="525"/>
      <c r="X586" s="525"/>
      <c r="Y586" s="525"/>
      <c r="Z586" s="525"/>
    </row>
    <row r="587" ht="17.25" customHeight="1">
      <c r="A587" s="525"/>
      <c r="B587" s="525"/>
      <c r="C587" s="525"/>
      <c r="D587" s="525"/>
      <c r="E587" s="525"/>
      <c r="F587" s="531"/>
      <c r="G587" s="525"/>
      <c r="H587" s="525"/>
      <c r="I587" s="525"/>
      <c r="J587" s="456"/>
      <c r="K587" s="456"/>
      <c r="L587" s="456"/>
      <c r="M587" s="456"/>
      <c r="N587" s="211"/>
      <c r="O587" s="211"/>
      <c r="P587" s="211"/>
      <c r="Q587" s="211"/>
      <c r="R587" s="211"/>
      <c r="S587" s="211"/>
      <c r="T587" s="532"/>
      <c r="U587" s="525"/>
      <c r="V587" s="525"/>
      <c r="W587" s="525"/>
      <c r="X587" s="525"/>
      <c r="Y587" s="525"/>
      <c r="Z587" s="525"/>
    </row>
    <row r="588" ht="17.25" customHeight="1">
      <c r="A588" s="525"/>
      <c r="B588" s="525"/>
      <c r="C588" s="525"/>
      <c r="D588" s="525"/>
      <c r="E588" s="525"/>
      <c r="F588" s="531"/>
      <c r="G588" s="525"/>
      <c r="H588" s="525"/>
      <c r="I588" s="525"/>
      <c r="J588" s="456"/>
      <c r="K588" s="456"/>
      <c r="L588" s="456"/>
      <c r="M588" s="456"/>
      <c r="N588" s="211"/>
      <c r="O588" s="211"/>
      <c r="P588" s="211"/>
      <c r="Q588" s="211"/>
      <c r="R588" s="211"/>
      <c r="S588" s="211"/>
      <c r="T588" s="532"/>
      <c r="U588" s="525"/>
      <c r="V588" s="525"/>
      <c r="W588" s="525"/>
      <c r="X588" s="525"/>
      <c r="Y588" s="525"/>
      <c r="Z588" s="525"/>
    </row>
    <row r="589" ht="17.25" customHeight="1">
      <c r="A589" s="525"/>
      <c r="B589" s="525"/>
      <c r="C589" s="525"/>
      <c r="D589" s="525"/>
      <c r="E589" s="525"/>
      <c r="F589" s="531"/>
      <c r="G589" s="525"/>
      <c r="H589" s="525"/>
      <c r="I589" s="525"/>
      <c r="J589" s="456"/>
      <c r="K589" s="456"/>
      <c r="L589" s="456"/>
      <c r="M589" s="456"/>
      <c r="N589" s="211"/>
      <c r="O589" s="211"/>
      <c r="P589" s="211"/>
      <c r="Q589" s="211"/>
      <c r="R589" s="211"/>
      <c r="S589" s="211"/>
      <c r="T589" s="532"/>
      <c r="U589" s="525"/>
      <c r="V589" s="525"/>
      <c r="W589" s="525"/>
      <c r="X589" s="525"/>
      <c r="Y589" s="525"/>
      <c r="Z589" s="525"/>
    </row>
    <row r="590" ht="17.25" customHeight="1">
      <c r="A590" s="525"/>
      <c r="B590" s="525"/>
      <c r="C590" s="525"/>
      <c r="D590" s="525"/>
      <c r="E590" s="525"/>
      <c r="F590" s="531"/>
      <c r="G590" s="525"/>
      <c r="H590" s="525"/>
      <c r="I590" s="525"/>
      <c r="J590" s="456"/>
      <c r="K590" s="456"/>
      <c r="L590" s="456"/>
      <c r="M590" s="456"/>
      <c r="N590" s="211"/>
      <c r="O590" s="211"/>
      <c r="P590" s="211"/>
      <c r="Q590" s="211"/>
      <c r="R590" s="211"/>
      <c r="S590" s="211"/>
      <c r="T590" s="532"/>
      <c r="U590" s="525"/>
      <c r="V590" s="525"/>
      <c r="W590" s="525"/>
      <c r="X590" s="525"/>
      <c r="Y590" s="525"/>
      <c r="Z590" s="525"/>
    </row>
    <row r="591" ht="17.25" customHeight="1">
      <c r="A591" s="525"/>
      <c r="B591" s="525"/>
      <c r="C591" s="525"/>
      <c r="D591" s="525"/>
      <c r="E591" s="525"/>
      <c r="F591" s="531"/>
      <c r="G591" s="525"/>
      <c r="H591" s="525"/>
      <c r="I591" s="525"/>
      <c r="J591" s="456"/>
      <c r="K591" s="456"/>
      <c r="L591" s="456"/>
      <c r="M591" s="456"/>
      <c r="N591" s="211"/>
      <c r="O591" s="211"/>
      <c r="P591" s="211"/>
      <c r="Q591" s="211"/>
      <c r="R591" s="211"/>
      <c r="S591" s="211"/>
      <c r="T591" s="532"/>
      <c r="U591" s="525"/>
      <c r="V591" s="525"/>
      <c r="W591" s="525"/>
      <c r="X591" s="525"/>
      <c r="Y591" s="525"/>
      <c r="Z591" s="525"/>
    </row>
    <row r="592" ht="17.25" customHeight="1">
      <c r="A592" s="525"/>
      <c r="B592" s="525"/>
      <c r="C592" s="525"/>
      <c r="D592" s="525"/>
      <c r="E592" s="525"/>
      <c r="F592" s="531"/>
      <c r="G592" s="525"/>
      <c r="H592" s="525"/>
      <c r="I592" s="525"/>
      <c r="J592" s="456"/>
      <c r="K592" s="456"/>
      <c r="L592" s="456"/>
      <c r="M592" s="456"/>
      <c r="N592" s="211"/>
      <c r="O592" s="211"/>
      <c r="P592" s="211"/>
      <c r="Q592" s="211"/>
      <c r="R592" s="211"/>
      <c r="S592" s="211"/>
      <c r="T592" s="532"/>
      <c r="U592" s="525"/>
      <c r="V592" s="525"/>
      <c r="W592" s="525"/>
      <c r="X592" s="525"/>
      <c r="Y592" s="525"/>
      <c r="Z592" s="525"/>
    </row>
    <row r="593" ht="17.25" customHeight="1">
      <c r="A593" s="525"/>
      <c r="B593" s="525"/>
      <c r="C593" s="525"/>
      <c r="D593" s="525"/>
      <c r="E593" s="525"/>
      <c r="F593" s="531"/>
      <c r="G593" s="525"/>
      <c r="H593" s="525"/>
      <c r="I593" s="525"/>
      <c r="J593" s="456"/>
      <c r="K593" s="456"/>
      <c r="L593" s="456"/>
      <c r="M593" s="456"/>
      <c r="N593" s="211"/>
      <c r="O593" s="211"/>
      <c r="P593" s="211"/>
      <c r="Q593" s="211"/>
      <c r="R593" s="211"/>
      <c r="S593" s="211"/>
      <c r="T593" s="532"/>
      <c r="U593" s="525"/>
      <c r="V593" s="525"/>
      <c r="W593" s="525"/>
      <c r="X593" s="525"/>
      <c r="Y593" s="525"/>
      <c r="Z593" s="525"/>
    </row>
    <row r="594" ht="17.25" customHeight="1">
      <c r="A594" s="525"/>
      <c r="B594" s="525"/>
      <c r="C594" s="525"/>
      <c r="D594" s="525"/>
      <c r="E594" s="525"/>
      <c r="F594" s="531"/>
      <c r="G594" s="525"/>
      <c r="H594" s="525"/>
      <c r="I594" s="525"/>
      <c r="J594" s="456"/>
      <c r="K594" s="456"/>
      <c r="L594" s="456"/>
      <c r="M594" s="456"/>
      <c r="N594" s="211"/>
      <c r="O594" s="211"/>
      <c r="P594" s="211"/>
      <c r="Q594" s="211"/>
      <c r="R594" s="211"/>
      <c r="S594" s="211"/>
      <c r="T594" s="532"/>
      <c r="U594" s="525"/>
      <c r="V594" s="525"/>
      <c r="W594" s="525"/>
      <c r="X594" s="525"/>
      <c r="Y594" s="525"/>
      <c r="Z594" s="525"/>
    </row>
    <row r="595" ht="17.25" customHeight="1">
      <c r="A595" s="525"/>
      <c r="B595" s="525"/>
      <c r="C595" s="525"/>
      <c r="D595" s="525"/>
      <c r="E595" s="525"/>
      <c r="F595" s="531"/>
      <c r="G595" s="525"/>
      <c r="H595" s="525"/>
      <c r="I595" s="525"/>
      <c r="J595" s="456"/>
      <c r="K595" s="456"/>
      <c r="L595" s="456"/>
      <c r="M595" s="456"/>
      <c r="N595" s="211"/>
      <c r="O595" s="211"/>
      <c r="P595" s="211"/>
      <c r="Q595" s="211"/>
      <c r="R595" s="211"/>
      <c r="S595" s="211"/>
      <c r="T595" s="532"/>
      <c r="U595" s="525"/>
      <c r="V595" s="525"/>
      <c r="W595" s="525"/>
      <c r="X595" s="525"/>
      <c r="Y595" s="525"/>
      <c r="Z595" s="525"/>
    </row>
    <row r="596" ht="17.25" customHeight="1">
      <c r="A596" s="525"/>
      <c r="B596" s="525"/>
      <c r="C596" s="525"/>
      <c r="D596" s="525"/>
      <c r="E596" s="525"/>
      <c r="F596" s="531"/>
      <c r="G596" s="525"/>
      <c r="H596" s="525"/>
      <c r="I596" s="525"/>
      <c r="J596" s="456"/>
      <c r="K596" s="456"/>
      <c r="L596" s="456"/>
      <c r="M596" s="456"/>
      <c r="N596" s="211"/>
      <c r="O596" s="211"/>
      <c r="P596" s="211"/>
      <c r="Q596" s="211"/>
      <c r="R596" s="211"/>
      <c r="S596" s="211"/>
      <c r="T596" s="532"/>
      <c r="U596" s="525"/>
      <c r="V596" s="525"/>
      <c r="W596" s="525"/>
      <c r="X596" s="525"/>
      <c r="Y596" s="525"/>
      <c r="Z596" s="525"/>
    </row>
    <row r="597" ht="17.25" customHeight="1">
      <c r="A597" s="525"/>
      <c r="B597" s="525"/>
      <c r="C597" s="525"/>
      <c r="D597" s="525"/>
      <c r="E597" s="525"/>
      <c r="F597" s="531"/>
      <c r="G597" s="525"/>
      <c r="H597" s="525"/>
      <c r="I597" s="525"/>
      <c r="J597" s="456"/>
      <c r="K597" s="456"/>
      <c r="L597" s="456"/>
      <c r="M597" s="456"/>
      <c r="N597" s="211"/>
      <c r="O597" s="211"/>
      <c r="P597" s="211"/>
      <c r="Q597" s="211"/>
      <c r="R597" s="211"/>
      <c r="S597" s="211"/>
      <c r="T597" s="532"/>
      <c r="U597" s="525"/>
      <c r="V597" s="525"/>
      <c r="W597" s="525"/>
      <c r="X597" s="525"/>
      <c r="Y597" s="525"/>
      <c r="Z597" s="525"/>
    </row>
    <row r="598" ht="17.25" customHeight="1">
      <c r="A598" s="525"/>
      <c r="B598" s="525"/>
      <c r="C598" s="525"/>
      <c r="D598" s="525"/>
      <c r="E598" s="525"/>
      <c r="F598" s="531"/>
      <c r="G598" s="525"/>
      <c r="H598" s="525"/>
      <c r="I598" s="525"/>
      <c r="J598" s="456"/>
      <c r="K598" s="456"/>
      <c r="L598" s="456"/>
      <c r="M598" s="456"/>
      <c r="N598" s="211"/>
      <c r="O598" s="211"/>
      <c r="P598" s="211"/>
      <c r="Q598" s="211"/>
      <c r="R598" s="211"/>
      <c r="S598" s="211"/>
      <c r="T598" s="532"/>
      <c r="U598" s="525"/>
      <c r="V598" s="525"/>
      <c r="W598" s="525"/>
      <c r="X598" s="525"/>
      <c r="Y598" s="525"/>
      <c r="Z598" s="525"/>
    </row>
    <row r="599" ht="17.25" customHeight="1">
      <c r="A599" s="525"/>
      <c r="B599" s="525"/>
      <c r="C599" s="525"/>
      <c r="D599" s="525"/>
      <c r="E599" s="525"/>
      <c r="F599" s="531"/>
      <c r="G599" s="525"/>
      <c r="H599" s="525"/>
      <c r="I599" s="525"/>
      <c r="J599" s="456"/>
      <c r="K599" s="456"/>
      <c r="L599" s="456"/>
      <c r="M599" s="456"/>
      <c r="N599" s="211"/>
      <c r="O599" s="211"/>
      <c r="P599" s="211"/>
      <c r="Q599" s="211"/>
      <c r="R599" s="211"/>
      <c r="S599" s="211"/>
      <c r="T599" s="532"/>
      <c r="U599" s="525"/>
      <c r="V599" s="525"/>
      <c r="W599" s="525"/>
      <c r="X599" s="525"/>
      <c r="Y599" s="525"/>
      <c r="Z599" s="525"/>
    </row>
    <row r="600" ht="17.25" customHeight="1">
      <c r="A600" s="525"/>
      <c r="B600" s="525"/>
      <c r="C600" s="525"/>
      <c r="D600" s="525"/>
      <c r="E600" s="525"/>
      <c r="F600" s="531"/>
      <c r="G600" s="525"/>
      <c r="H600" s="525"/>
      <c r="I600" s="525"/>
      <c r="J600" s="456"/>
      <c r="K600" s="456"/>
      <c r="L600" s="456"/>
      <c r="M600" s="456"/>
      <c r="N600" s="211"/>
      <c r="O600" s="211"/>
      <c r="P600" s="211"/>
      <c r="Q600" s="211"/>
      <c r="R600" s="211"/>
      <c r="S600" s="211"/>
      <c r="T600" s="532"/>
      <c r="U600" s="525"/>
      <c r="V600" s="525"/>
      <c r="W600" s="525"/>
      <c r="X600" s="525"/>
      <c r="Y600" s="525"/>
      <c r="Z600" s="525"/>
    </row>
    <row r="601" ht="17.25" customHeight="1">
      <c r="A601" s="525"/>
      <c r="B601" s="525"/>
      <c r="C601" s="525"/>
      <c r="D601" s="525"/>
      <c r="E601" s="525"/>
      <c r="F601" s="531"/>
      <c r="G601" s="525"/>
      <c r="H601" s="525"/>
      <c r="I601" s="525"/>
      <c r="J601" s="456"/>
      <c r="K601" s="456"/>
      <c r="L601" s="456"/>
      <c r="M601" s="456"/>
      <c r="N601" s="211"/>
      <c r="O601" s="211"/>
      <c r="P601" s="211"/>
      <c r="Q601" s="211"/>
      <c r="R601" s="211"/>
      <c r="S601" s="211"/>
      <c r="T601" s="532"/>
      <c r="U601" s="525"/>
      <c r="V601" s="525"/>
      <c r="W601" s="525"/>
      <c r="X601" s="525"/>
      <c r="Y601" s="525"/>
      <c r="Z601" s="525"/>
    </row>
    <row r="602" ht="17.25" customHeight="1">
      <c r="A602" s="525"/>
      <c r="B602" s="525"/>
      <c r="C602" s="525"/>
      <c r="D602" s="525"/>
      <c r="E602" s="525"/>
      <c r="F602" s="531"/>
      <c r="G602" s="525"/>
      <c r="H602" s="525"/>
      <c r="I602" s="525"/>
      <c r="J602" s="456"/>
      <c r="K602" s="456"/>
      <c r="L602" s="456"/>
      <c r="M602" s="456"/>
      <c r="N602" s="211"/>
      <c r="O602" s="211"/>
      <c r="P602" s="211"/>
      <c r="Q602" s="211"/>
      <c r="R602" s="211"/>
      <c r="S602" s="211"/>
      <c r="T602" s="532"/>
      <c r="U602" s="525"/>
      <c r="V602" s="525"/>
      <c r="W602" s="525"/>
      <c r="X602" s="525"/>
      <c r="Y602" s="525"/>
      <c r="Z602" s="525"/>
    </row>
    <row r="603" ht="17.25" customHeight="1">
      <c r="A603" s="525"/>
      <c r="B603" s="525"/>
      <c r="C603" s="525"/>
      <c r="D603" s="525"/>
      <c r="E603" s="525"/>
      <c r="F603" s="531"/>
      <c r="G603" s="525"/>
      <c r="H603" s="525"/>
      <c r="I603" s="525"/>
      <c r="J603" s="456"/>
      <c r="K603" s="456"/>
      <c r="L603" s="456"/>
      <c r="M603" s="456"/>
      <c r="N603" s="211"/>
      <c r="O603" s="211"/>
      <c r="P603" s="211"/>
      <c r="Q603" s="211"/>
      <c r="R603" s="211"/>
      <c r="S603" s="211"/>
      <c r="T603" s="532"/>
      <c r="U603" s="525"/>
      <c r="V603" s="525"/>
      <c r="W603" s="525"/>
      <c r="X603" s="525"/>
      <c r="Y603" s="525"/>
      <c r="Z603" s="525"/>
    </row>
    <row r="604" ht="17.25" customHeight="1">
      <c r="A604" s="525"/>
      <c r="B604" s="525"/>
      <c r="C604" s="525"/>
      <c r="D604" s="525"/>
      <c r="E604" s="525"/>
      <c r="F604" s="531"/>
      <c r="G604" s="525"/>
      <c r="H604" s="525"/>
      <c r="I604" s="525"/>
      <c r="J604" s="456"/>
      <c r="K604" s="456"/>
      <c r="L604" s="456"/>
      <c r="M604" s="456"/>
      <c r="N604" s="211"/>
      <c r="O604" s="211"/>
      <c r="P604" s="211"/>
      <c r="Q604" s="211"/>
      <c r="R604" s="211"/>
      <c r="S604" s="211"/>
      <c r="T604" s="532"/>
      <c r="U604" s="525"/>
      <c r="V604" s="525"/>
      <c r="W604" s="525"/>
      <c r="X604" s="525"/>
      <c r="Y604" s="525"/>
      <c r="Z604" s="525"/>
    </row>
    <row r="605" ht="17.25" customHeight="1">
      <c r="A605" s="525"/>
      <c r="B605" s="525"/>
      <c r="C605" s="525"/>
      <c r="D605" s="525"/>
      <c r="E605" s="525"/>
      <c r="F605" s="531"/>
      <c r="G605" s="525"/>
      <c r="H605" s="525"/>
      <c r="I605" s="525"/>
      <c r="J605" s="456"/>
      <c r="K605" s="456"/>
      <c r="L605" s="456"/>
      <c r="M605" s="456"/>
      <c r="N605" s="211"/>
      <c r="O605" s="211"/>
      <c r="P605" s="211"/>
      <c r="Q605" s="211"/>
      <c r="R605" s="211"/>
      <c r="S605" s="211"/>
      <c r="T605" s="532"/>
      <c r="U605" s="525"/>
      <c r="V605" s="525"/>
      <c r="W605" s="525"/>
      <c r="X605" s="525"/>
      <c r="Y605" s="525"/>
      <c r="Z605" s="525"/>
    </row>
    <row r="606" ht="17.25" customHeight="1">
      <c r="A606" s="525"/>
      <c r="B606" s="525"/>
      <c r="C606" s="525"/>
      <c r="D606" s="525"/>
      <c r="E606" s="525"/>
      <c r="F606" s="531"/>
      <c r="G606" s="525"/>
      <c r="H606" s="525"/>
      <c r="I606" s="525"/>
      <c r="J606" s="456"/>
      <c r="K606" s="456"/>
      <c r="L606" s="456"/>
      <c r="M606" s="456"/>
      <c r="N606" s="211"/>
      <c r="O606" s="211"/>
      <c r="P606" s="211"/>
      <c r="Q606" s="211"/>
      <c r="R606" s="211"/>
      <c r="S606" s="211"/>
      <c r="T606" s="532"/>
      <c r="U606" s="525"/>
      <c r="V606" s="525"/>
      <c r="W606" s="525"/>
      <c r="X606" s="525"/>
      <c r="Y606" s="525"/>
      <c r="Z606" s="525"/>
    </row>
    <row r="607" ht="17.25" customHeight="1">
      <c r="A607" s="525"/>
      <c r="B607" s="525"/>
      <c r="C607" s="525"/>
      <c r="D607" s="525"/>
      <c r="E607" s="525"/>
      <c r="F607" s="531"/>
      <c r="G607" s="525"/>
      <c r="H607" s="525"/>
      <c r="I607" s="525"/>
      <c r="J607" s="456"/>
      <c r="K607" s="456"/>
      <c r="L607" s="456"/>
      <c r="M607" s="456"/>
      <c r="N607" s="211"/>
      <c r="O607" s="211"/>
      <c r="P607" s="211"/>
      <c r="Q607" s="211"/>
      <c r="R607" s="211"/>
      <c r="S607" s="211"/>
      <c r="T607" s="532"/>
      <c r="U607" s="525"/>
      <c r="V607" s="525"/>
      <c r="W607" s="525"/>
      <c r="X607" s="525"/>
      <c r="Y607" s="525"/>
      <c r="Z607" s="525"/>
    </row>
    <row r="608" ht="17.25" customHeight="1">
      <c r="A608" s="525"/>
      <c r="B608" s="525"/>
      <c r="C608" s="525"/>
      <c r="D608" s="525"/>
      <c r="E608" s="525"/>
      <c r="F608" s="531"/>
      <c r="G608" s="525"/>
      <c r="H608" s="525"/>
      <c r="I608" s="525"/>
      <c r="J608" s="456"/>
      <c r="K608" s="456"/>
      <c r="L608" s="456"/>
      <c r="M608" s="456"/>
      <c r="N608" s="211"/>
      <c r="O608" s="211"/>
      <c r="P608" s="211"/>
      <c r="Q608" s="211"/>
      <c r="R608" s="211"/>
      <c r="S608" s="211"/>
      <c r="T608" s="532"/>
      <c r="U608" s="525"/>
      <c r="V608" s="525"/>
      <c r="W608" s="525"/>
      <c r="X608" s="525"/>
      <c r="Y608" s="525"/>
      <c r="Z608" s="525"/>
    </row>
    <row r="609" ht="17.25" customHeight="1">
      <c r="A609" s="525"/>
      <c r="B609" s="525"/>
      <c r="C609" s="525"/>
      <c r="D609" s="525"/>
      <c r="E609" s="525"/>
      <c r="F609" s="531"/>
      <c r="G609" s="525"/>
      <c r="H609" s="525"/>
      <c r="I609" s="525"/>
      <c r="J609" s="456"/>
      <c r="K609" s="456"/>
      <c r="L609" s="456"/>
      <c r="M609" s="456"/>
      <c r="N609" s="211"/>
      <c r="O609" s="211"/>
      <c r="P609" s="211"/>
      <c r="Q609" s="211"/>
      <c r="R609" s="211"/>
      <c r="S609" s="211"/>
      <c r="T609" s="532"/>
      <c r="U609" s="525"/>
      <c r="V609" s="525"/>
      <c r="W609" s="525"/>
      <c r="X609" s="525"/>
      <c r="Y609" s="525"/>
      <c r="Z609" s="525"/>
    </row>
    <row r="610" ht="17.25" customHeight="1">
      <c r="A610" s="525"/>
      <c r="B610" s="525"/>
      <c r="C610" s="525"/>
      <c r="D610" s="525"/>
      <c r="E610" s="525"/>
      <c r="F610" s="531"/>
      <c r="G610" s="525"/>
      <c r="H610" s="525"/>
      <c r="I610" s="525"/>
      <c r="J610" s="456"/>
      <c r="K610" s="456"/>
      <c r="L610" s="456"/>
      <c r="M610" s="456"/>
      <c r="N610" s="211"/>
      <c r="O610" s="211"/>
      <c r="P610" s="211"/>
      <c r="Q610" s="211"/>
      <c r="R610" s="211"/>
      <c r="S610" s="211"/>
      <c r="T610" s="532"/>
      <c r="U610" s="525"/>
      <c r="V610" s="525"/>
      <c r="W610" s="525"/>
      <c r="X610" s="525"/>
      <c r="Y610" s="525"/>
      <c r="Z610" s="525"/>
    </row>
    <row r="611" ht="17.25" customHeight="1">
      <c r="A611" s="525"/>
      <c r="B611" s="525"/>
      <c r="C611" s="525"/>
      <c r="D611" s="525"/>
      <c r="E611" s="525"/>
      <c r="F611" s="531"/>
      <c r="G611" s="525"/>
      <c r="H611" s="525"/>
      <c r="I611" s="525"/>
      <c r="J611" s="456"/>
      <c r="K611" s="456"/>
      <c r="L611" s="456"/>
      <c r="M611" s="456"/>
      <c r="N611" s="211"/>
      <c r="O611" s="211"/>
      <c r="P611" s="211"/>
      <c r="Q611" s="211"/>
      <c r="R611" s="211"/>
      <c r="S611" s="211"/>
      <c r="T611" s="532"/>
      <c r="U611" s="525"/>
      <c r="V611" s="525"/>
      <c r="W611" s="525"/>
      <c r="X611" s="525"/>
      <c r="Y611" s="525"/>
      <c r="Z611" s="525"/>
    </row>
    <row r="612" ht="17.25" customHeight="1">
      <c r="A612" s="525"/>
      <c r="B612" s="525"/>
      <c r="C612" s="525"/>
      <c r="D612" s="525"/>
      <c r="E612" s="525"/>
      <c r="F612" s="531"/>
      <c r="G612" s="525"/>
      <c r="H612" s="525"/>
      <c r="I612" s="525"/>
      <c r="J612" s="456"/>
      <c r="K612" s="456"/>
      <c r="L612" s="456"/>
      <c r="M612" s="456"/>
      <c r="N612" s="211"/>
      <c r="O612" s="211"/>
      <c r="P612" s="211"/>
      <c r="Q612" s="211"/>
      <c r="R612" s="211"/>
      <c r="S612" s="211"/>
      <c r="T612" s="532"/>
      <c r="U612" s="525"/>
      <c r="V612" s="525"/>
      <c r="W612" s="525"/>
      <c r="X612" s="525"/>
      <c r="Y612" s="525"/>
      <c r="Z612" s="525"/>
    </row>
    <row r="613" ht="17.25" customHeight="1">
      <c r="A613" s="525"/>
      <c r="B613" s="525"/>
      <c r="C613" s="525"/>
      <c r="D613" s="525"/>
      <c r="E613" s="525"/>
      <c r="F613" s="531"/>
      <c r="G613" s="525"/>
      <c r="H613" s="525"/>
      <c r="I613" s="525"/>
      <c r="J613" s="456"/>
      <c r="K613" s="456"/>
      <c r="L613" s="456"/>
      <c r="M613" s="456"/>
      <c r="N613" s="211"/>
      <c r="O613" s="211"/>
      <c r="P613" s="211"/>
      <c r="Q613" s="211"/>
      <c r="R613" s="211"/>
      <c r="S613" s="211"/>
      <c r="T613" s="532"/>
      <c r="U613" s="525"/>
      <c r="V613" s="525"/>
      <c r="W613" s="525"/>
      <c r="X613" s="525"/>
      <c r="Y613" s="525"/>
      <c r="Z613" s="525"/>
    </row>
    <row r="614" ht="17.25" customHeight="1">
      <c r="A614" s="525"/>
      <c r="B614" s="525"/>
      <c r="C614" s="525"/>
      <c r="D614" s="525"/>
      <c r="E614" s="525"/>
      <c r="F614" s="531"/>
      <c r="G614" s="525"/>
      <c r="H614" s="525"/>
      <c r="I614" s="525"/>
      <c r="J614" s="456"/>
      <c r="K614" s="456"/>
      <c r="L614" s="456"/>
      <c r="M614" s="456"/>
      <c r="N614" s="211"/>
      <c r="O614" s="211"/>
      <c r="P614" s="211"/>
      <c r="Q614" s="211"/>
      <c r="R614" s="211"/>
      <c r="S614" s="211"/>
      <c r="T614" s="532"/>
      <c r="U614" s="525"/>
      <c r="V614" s="525"/>
      <c r="W614" s="525"/>
      <c r="X614" s="525"/>
      <c r="Y614" s="525"/>
      <c r="Z614" s="525"/>
    </row>
    <row r="615" ht="17.25" customHeight="1">
      <c r="A615" s="525"/>
      <c r="B615" s="525"/>
      <c r="C615" s="525"/>
      <c r="D615" s="525"/>
      <c r="E615" s="525"/>
      <c r="F615" s="531"/>
      <c r="G615" s="525"/>
      <c r="H615" s="525"/>
      <c r="I615" s="525"/>
      <c r="J615" s="456"/>
      <c r="K615" s="456"/>
      <c r="L615" s="456"/>
      <c r="M615" s="456"/>
      <c r="N615" s="211"/>
      <c r="O615" s="211"/>
      <c r="P615" s="211"/>
      <c r="Q615" s="211"/>
      <c r="R615" s="211"/>
      <c r="S615" s="211"/>
      <c r="T615" s="532"/>
      <c r="U615" s="525"/>
      <c r="V615" s="525"/>
      <c r="W615" s="525"/>
      <c r="X615" s="525"/>
      <c r="Y615" s="525"/>
      <c r="Z615" s="525"/>
    </row>
    <row r="616" ht="17.25" customHeight="1">
      <c r="A616" s="525"/>
      <c r="B616" s="525"/>
      <c r="C616" s="525"/>
      <c r="D616" s="525"/>
      <c r="E616" s="525"/>
      <c r="F616" s="531"/>
      <c r="G616" s="525"/>
      <c r="H616" s="525"/>
      <c r="I616" s="525"/>
      <c r="J616" s="456"/>
      <c r="K616" s="456"/>
      <c r="L616" s="456"/>
      <c r="M616" s="456"/>
      <c r="N616" s="211"/>
      <c r="O616" s="211"/>
      <c r="P616" s="211"/>
      <c r="Q616" s="211"/>
      <c r="R616" s="211"/>
      <c r="S616" s="211"/>
      <c r="T616" s="532"/>
      <c r="U616" s="525"/>
      <c r="V616" s="525"/>
      <c r="W616" s="525"/>
      <c r="X616" s="525"/>
      <c r="Y616" s="525"/>
      <c r="Z616" s="525"/>
    </row>
    <row r="617" ht="17.25" customHeight="1">
      <c r="A617" s="525"/>
      <c r="B617" s="525"/>
      <c r="C617" s="525"/>
      <c r="D617" s="525"/>
      <c r="E617" s="525"/>
      <c r="F617" s="531"/>
      <c r="G617" s="525"/>
      <c r="H617" s="525"/>
      <c r="I617" s="525"/>
      <c r="J617" s="456"/>
      <c r="K617" s="456"/>
      <c r="L617" s="456"/>
      <c r="M617" s="456"/>
      <c r="N617" s="211"/>
      <c r="O617" s="211"/>
      <c r="P617" s="211"/>
      <c r="Q617" s="211"/>
      <c r="R617" s="211"/>
      <c r="S617" s="211"/>
      <c r="T617" s="532"/>
      <c r="U617" s="525"/>
      <c r="V617" s="525"/>
      <c r="W617" s="525"/>
      <c r="X617" s="525"/>
      <c r="Y617" s="525"/>
      <c r="Z617" s="525"/>
    </row>
    <row r="618" ht="17.25" customHeight="1">
      <c r="A618" s="525"/>
      <c r="B618" s="525"/>
      <c r="C618" s="525"/>
      <c r="D618" s="525"/>
      <c r="E618" s="525"/>
      <c r="F618" s="531"/>
      <c r="G618" s="525"/>
      <c r="H618" s="525"/>
      <c r="I618" s="525"/>
      <c r="J618" s="456"/>
      <c r="K618" s="456"/>
      <c r="L618" s="456"/>
      <c r="M618" s="456"/>
      <c r="N618" s="211"/>
      <c r="O618" s="211"/>
      <c r="P618" s="211"/>
      <c r="Q618" s="211"/>
      <c r="R618" s="211"/>
      <c r="S618" s="211"/>
      <c r="T618" s="532"/>
      <c r="U618" s="525"/>
      <c r="V618" s="525"/>
      <c r="W618" s="525"/>
      <c r="X618" s="525"/>
      <c r="Y618" s="525"/>
      <c r="Z618" s="525"/>
    </row>
    <row r="619" ht="17.25" customHeight="1">
      <c r="A619" s="525"/>
      <c r="B619" s="525"/>
      <c r="C619" s="525"/>
      <c r="D619" s="525"/>
      <c r="E619" s="525"/>
      <c r="F619" s="531"/>
      <c r="G619" s="525"/>
      <c r="H619" s="525"/>
      <c r="I619" s="525"/>
      <c r="J619" s="456"/>
      <c r="K619" s="456"/>
      <c r="L619" s="456"/>
      <c r="M619" s="456"/>
      <c r="N619" s="211"/>
      <c r="O619" s="211"/>
      <c r="P619" s="211"/>
      <c r="Q619" s="211"/>
      <c r="R619" s="211"/>
      <c r="S619" s="211"/>
      <c r="T619" s="532"/>
      <c r="U619" s="525"/>
      <c r="V619" s="525"/>
      <c r="W619" s="525"/>
      <c r="X619" s="525"/>
      <c r="Y619" s="525"/>
      <c r="Z619" s="525"/>
    </row>
    <row r="620" ht="17.25" customHeight="1">
      <c r="A620" s="525"/>
      <c r="B620" s="525"/>
      <c r="C620" s="525"/>
      <c r="D620" s="525"/>
      <c r="E620" s="525"/>
      <c r="F620" s="531"/>
      <c r="G620" s="525"/>
      <c r="H620" s="525"/>
      <c r="I620" s="525"/>
      <c r="J620" s="456"/>
      <c r="K620" s="456"/>
      <c r="L620" s="456"/>
      <c r="M620" s="456"/>
      <c r="N620" s="211"/>
      <c r="O620" s="211"/>
      <c r="P620" s="211"/>
      <c r="Q620" s="211"/>
      <c r="R620" s="211"/>
      <c r="S620" s="211"/>
      <c r="T620" s="532"/>
      <c r="U620" s="525"/>
      <c r="V620" s="525"/>
      <c r="W620" s="525"/>
      <c r="X620" s="525"/>
      <c r="Y620" s="525"/>
      <c r="Z620" s="525"/>
    </row>
    <row r="621" ht="17.25" customHeight="1">
      <c r="A621" s="525"/>
      <c r="B621" s="525"/>
      <c r="C621" s="525"/>
      <c r="D621" s="525"/>
      <c r="E621" s="525"/>
      <c r="F621" s="531"/>
      <c r="G621" s="525"/>
      <c r="H621" s="525"/>
      <c r="I621" s="525"/>
      <c r="J621" s="456"/>
      <c r="K621" s="456"/>
      <c r="L621" s="456"/>
      <c r="M621" s="456"/>
      <c r="N621" s="211"/>
      <c r="O621" s="211"/>
      <c r="P621" s="211"/>
      <c r="Q621" s="211"/>
      <c r="R621" s="211"/>
      <c r="S621" s="211"/>
      <c r="T621" s="532"/>
      <c r="U621" s="525"/>
      <c r="V621" s="525"/>
      <c r="W621" s="525"/>
      <c r="X621" s="525"/>
      <c r="Y621" s="525"/>
      <c r="Z621" s="525"/>
    </row>
    <row r="622" ht="17.25" customHeight="1">
      <c r="A622" s="525"/>
      <c r="B622" s="525"/>
      <c r="C622" s="525"/>
      <c r="D622" s="525"/>
      <c r="E622" s="525"/>
      <c r="F622" s="531"/>
      <c r="G622" s="525"/>
      <c r="H622" s="525"/>
      <c r="I622" s="525"/>
      <c r="J622" s="456"/>
      <c r="K622" s="456"/>
      <c r="L622" s="456"/>
      <c r="M622" s="456"/>
      <c r="N622" s="211"/>
      <c r="O622" s="211"/>
      <c r="P622" s="211"/>
      <c r="Q622" s="211"/>
      <c r="R622" s="211"/>
      <c r="S622" s="211"/>
      <c r="T622" s="532"/>
      <c r="U622" s="525"/>
      <c r="V622" s="525"/>
      <c r="W622" s="525"/>
      <c r="X622" s="525"/>
      <c r="Y622" s="525"/>
      <c r="Z622" s="525"/>
    </row>
    <row r="623" ht="17.25" customHeight="1">
      <c r="A623" s="525"/>
      <c r="B623" s="525"/>
      <c r="C623" s="525"/>
      <c r="D623" s="525"/>
      <c r="E623" s="525"/>
      <c r="F623" s="531"/>
      <c r="G623" s="525"/>
      <c r="H623" s="525"/>
      <c r="I623" s="525"/>
      <c r="J623" s="456"/>
      <c r="K623" s="456"/>
      <c r="L623" s="456"/>
      <c r="M623" s="456"/>
      <c r="N623" s="211"/>
      <c r="O623" s="211"/>
      <c r="P623" s="211"/>
      <c r="Q623" s="211"/>
      <c r="R623" s="211"/>
      <c r="S623" s="211"/>
      <c r="T623" s="532"/>
      <c r="U623" s="525"/>
      <c r="V623" s="525"/>
      <c r="W623" s="525"/>
      <c r="X623" s="525"/>
      <c r="Y623" s="525"/>
      <c r="Z623" s="525"/>
    </row>
    <row r="624" ht="17.25" customHeight="1">
      <c r="A624" s="525"/>
      <c r="B624" s="525"/>
      <c r="C624" s="525"/>
      <c r="D624" s="525"/>
      <c r="E624" s="525"/>
      <c r="F624" s="531"/>
      <c r="G624" s="525"/>
      <c r="H624" s="525"/>
      <c r="I624" s="525"/>
      <c r="J624" s="456"/>
      <c r="K624" s="456"/>
      <c r="L624" s="456"/>
      <c r="M624" s="456"/>
      <c r="N624" s="211"/>
      <c r="O624" s="211"/>
      <c r="P624" s="211"/>
      <c r="Q624" s="211"/>
      <c r="R624" s="211"/>
      <c r="S624" s="211"/>
      <c r="T624" s="532"/>
      <c r="U624" s="525"/>
      <c r="V624" s="525"/>
      <c r="W624" s="525"/>
      <c r="X624" s="525"/>
      <c r="Y624" s="525"/>
      <c r="Z624" s="525"/>
    </row>
    <row r="625" ht="17.25" customHeight="1">
      <c r="A625" s="525"/>
      <c r="B625" s="525"/>
      <c r="C625" s="525"/>
      <c r="D625" s="525"/>
      <c r="E625" s="525"/>
      <c r="F625" s="531"/>
      <c r="G625" s="525"/>
      <c r="H625" s="525"/>
      <c r="I625" s="525"/>
      <c r="J625" s="456"/>
      <c r="K625" s="456"/>
      <c r="L625" s="456"/>
      <c r="M625" s="456"/>
      <c r="N625" s="211"/>
      <c r="O625" s="211"/>
      <c r="P625" s="211"/>
      <c r="Q625" s="211"/>
      <c r="R625" s="211"/>
      <c r="S625" s="211"/>
      <c r="T625" s="532"/>
      <c r="U625" s="525"/>
      <c r="V625" s="525"/>
      <c r="W625" s="525"/>
      <c r="X625" s="525"/>
      <c r="Y625" s="525"/>
      <c r="Z625" s="525"/>
    </row>
    <row r="626" ht="17.25" customHeight="1">
      <c r="A626" s="525"/>
      <c r="B626" s="525"/>
      <c r="C626" s="525"/>
      <c r="D626" s="525"/>
      <c r="E626" s="525"/>
      <c r="F626" s="531"/>
      <c r="G626" s="525"/>
      <c r="H626" s="525"/>
      <c r="I626" s="525"/>
      <c r="J626" s="456"/>
      <c r="K626" s="456"/>
      <c r="L626" s="456"/>
      <c r="M626" s="456"/>
      <c r="N626" s="211"/>
      <c r="O626" s="211"/>
      <c r="P626" s="211"/>
      <c r="Q626" s="211"/>
      <c r="R626" s="211"/>
      <c r="S626" s="211"/>
      <c r="T626" s="532"/>
      <c r="U626" s="525"/>
      <c r="V626" s="525"/>
      <c r="W626" s="525"/>
      <c r="X626" s="525"/>
      <c r="Y626" s="525"/>
      <c r="Z626" s="525"/>
    </row>
    <row r="627" ht="17.25" customHeight="1">
      <c r="A627" s="525"/>
      <c r="B627" s="525"/>
      <c r="C627" s="525"/>
      <c r="D627" s="525"/>
      <c r="E627" s="525"/>
      <c r="F627" s="531"/>
      <c r="G627" s="525"/>
      <c r="H627" s="525"/>
      <c r="I627" s="525"/>
      <c r="J627" s="456"/>
      <c r="K627" s="456"/>
      <c r="L627" s="456"/>
      <c r="M627" s="456"/>
      <c r="N627" s="211"/>
      <c r="O627" s="211"/>
      <c r="P627" s="211"/>
      <c r="Q627" s="211"/>
      <c r="R627" s="211"/>
      <c r="S627" s="211"/>
      <c r="T627" s="532"/>
      <c r="U627" s="525"/>
      <c r="V627" s="525"/>
      <c r="W627" s="525"/>
      <c r="X627" s="525"/>
      <c r="Y627" s="525"/>
      <c r="Z627" s="525"/>
    </row>
    <row r="628" ht="17.25" customHeight="1">
      <c r="A628" s="525"/>
      <c r="B628" s="525"/>
      <c r="C628" s="525"/>
      <c r="D628" s="525"/>
      <c r="E628" s="525"/>
      <c r="F628" s="531"/>
      <c r="G628" s="525"/>
      <c r="H628" s="525"/>
      <c r="I628" s="525"/>
      <c r="J628" s="456"/>
      <c r="K628" s="456"/>
      <c r="L628" s="456"/>
      <c r="M628" s="456"/>
      <c r="N628" s="211"/>
      <c r="O628" s="211"/>
      <c r="P628" s="211"/>
      <c r="Q628" s="211"/>
      <c r="R628" s="211"/>
      <c r="S628" s="211"/>
      <c r="T628" s="532"/>
      <c r="U628" s="525"/>
      <c r="V628" s="525"/>
      <c r="W628" s="525"/>
      <c r="X628" s="525"/>
      <c r="Y628" s="525"/>
      <c r="Z628" s="525"/>
    </row>
    <row r="629" ht="17.25" customHeight="1">
      <c r="A629" s="525"/>
      <c r="B629" s="525"/>
      <c r="C629" s="525"/>
      <c r="D629" s="525"/>
      <c r="E629" s="525"/>
      <c r="F629" s="531"/>
      <c r="G629" s="525"/>
      <c r="H629" s="525"/>
      <c r="I629" s="525"/>
      <c r="J629" s="456"/>
      <c r="K629" s="456"/>
      <c r="L629" s="456"/>
      <c r="M629" s="456"/>
      <c r="N629" s="211"/>
      <c r="O629" s="211"/>
      <c r="P629" s="211"/>
      <c r="Q629" s="211"/>
      <c r="R629" s="211"/>
      <c r="S629" s="211"/>
      <c r="T629" s="532"/>
      <c r="U629" s="525"/>
      <c r="V629" s="525"/>
      <c r="W629" s="525"/>
      <c r="X629" s="525"/>
      <c r="Y629" s="525"/>
      <c r="Z629" s="525"/>
    </row>
    <row r="630" ht="17.25" customHeight="1">
      <c r="A630" s="525"/>
      <c r="B630" s="525"/>
      <c r="C630" s="525"/>
      <c r="D630" s="525"/>
      <c r="E630" s="525"/>
      <c r="F630" s="531"/>
      <c r="G630" s="525"/>
      <c r="H630" s="525"/>
      <c r="I630" s="525"/>
      <c r="J630" s="456"/>
      <c r="K630" s="456"/>
      <c r="L630" s="456"/>
      <c r="M630" s="456"/>
      <c r="N630" s="211"/>
      <c r="O630" s="211"/>
      <c r="P630" s="211"/>
      <c r="Q630" s="211"/>
      <c r="R630" s="211"/>
      <c r="S630" s="211"/>
      <c r="T630" s="532"/>
      <c r="U630" s="525"/>
      <c r="V630" s="525"/>
      <c r="W630" s="525"/>
      <c r="X630" s="525"/>
      <c r="Y630" s="525"/>
      <c r="Z630" s="525"/>
    </row>
    <row r="631" ht="17.25" customHeight="1">
      <c r="A631" s="525"/>
      <c r="B631" s="525"/>
      <c r="C631" s="525"/>
      <c r="D631" s="525"/>
      <c r="E631" s="525"/>
      <c r="F631" s="531"/>
      <c r="G631" s="525"/>
      <c r="H631" s="525"/>
      <c r="I631" s="525"/>
      <c r="J631" s="456"/>
      <c r="K631" s="456"/>
      <c r="L631" s="456"/>
      <c r="M631" s="456"/>
      <c r="N631" s="211"/>
      <c r="O631" s="211"/>
      <c r="P631" s="211"/>
      <c r="Q631" s="211"/>
      <c r="R631" s="211"/>
      <c r="S631" s="211"/>
      <c r="T631" s="532"/>
      <c r="U631" s="525"/>
      <c r="V631" s="525"/>
      <c r="W631" s="525"/>
      <c r="X631" s="525"/>
      <c r="Y631" s="525"/>
      <c r="Z631" s="525"/>
    </row>
    <row r="632" ht="17.25" customHeight="1">
      <c r="A632" s="525"/>
      <c r="B632" s="525"/>
      <c r="C632" s="525"/>
      <c r="D632" s="525"/>
      <c r="E632" s="525"/>
      <c r="F632" s="531"/>
      <c r="G632" s="525"/>
      <c r="H632" s="525"/>
      <c r="I632" s="525"/>
      <c r="J632" s="456"/>
      <c r="K632" s="456"/>
      <c r="L632" s="456"/>
      <c r="M632" s="456"/>
      <c r="N632" s="211"/>
      <c r="O632" s="211"/>
      <c r="P632" s="211"/>
      <c r="Q632" s="211"/>
      <c r="R632" s="211"/>
      <c r="S632" s="211"/>
      <c r="T632" s="532"/>
      <c r="U632" s="525"/>
      <c r="V632" s="525"/>
      <c r="W632" s="525"/>
      <c r="X632" s="525"/>
      <c r="Y632" s="525"/>
      <c r="Z632" s="525"/>
    </row>
    <row r="633" ht="17.25" customHeight="1">
      <c r="A633" s="525"/>
      <c r="B633" s="525"/>
      <c r="C633" s="525"/>
      <c r="D633" s="525"/>
      <c r="E633" s="525"/>
      <c r="F633" s="531"/>
      <c r="G633" s="525"/>
      <c r="H633" s="525"/>
      <c r="I633" s="525"/>
      <c r="J633" s="456"/>
      <c r="K633" s="456"/>
      <c r="L633" s="456"/>
      <c r="M633" s="456"/>
      <c r="N633" s="211"/>
      <c r="O633" s="211"/>
      <c r="P633" s="211"/>
      <c r="Q633" s="211"/>
      <c r="R633" s="211"/>
      <c r="S633" s="211"/>
      <c r="T633" s="532"/>
      <c r="U633" s="525"/>
      <c r="V633" s="525"/>
      <c r="W633" s="525"/>
      <c r="X633" s="525"/>
      <c r="Y633" s="525"/>
      <c r="Z633" s="525"/>
    </row>
    <row r="634" ht="17.25" customHeight="1">
      <c r="A634" s="525"/>
      <c r="B634" s="525"/>
      <c r="C634" s="525"/>
      <c r="D634" s="525"/>
      <c r="E634" s="525"/>
      <c r="F634" s="531"/>
      <c r="G634" s="525"/>
      <c r="H634" s="525"/>
      <c r="I634" s="525"/>
      <c r="J634" s="456"/>
      <c r="K634" s="456"/>
      <c r="L634" s="456"/>
      <c r="M634" s="456"/>
      <c r="N634" s="211"/>
      <c r="O634" s="211"/>
      <c r="P634" s="211"/>
      <c r="Q634" s="211"/>
      <c r="R634" s="211"/>
      <c r="S634" s="211"/>
      <c r="T634" s="532"/>
      <c r="U634" s="525"/>
      <c r="V634" s="525"/>
      <c r="W634" s="525"/>
      <c r="X634" s="525"/>
      <c r="Y634" s="525"/>
      <c r="Z634" s="525"/>
    </row>
    <row r="635" ht="17.25" customHeight="1">
      <c r="A635" s="525"/>
      <c r="B635" s="525"/>
      <c r="C635" s="525"/>
      <c r="D635" s="525"/>
      <c r="E635" s="525"/>
      <c r="F635" s="531"/>
      <c r="G635" s="525"/>
      <c r="H635" s="525"/>
      <c r="I635" s="525"/>
      <c r="J635" s="456"/>
      <c r="K635" s="456"/>
      <c r="L635" s="456"/>
      <c r="M635" s="456"/>
      <c r="N635" s="211"/>
      <c r="O635" s="211"/>
      <c r="P635" s="211"/>
      <c r="Q635" s="211"/>
      <c r="R635" s="211"/>
      <c r="S635" s="211"/>
      <c r="T635" s="532"/>
      <c r="U635" s="525"/>
      <c r="V635" s="525"/>
      <c r="W635" s="525"/>
      <c r="X635" s="525"/>
      <c r="Y635" s="525"/>
      <c r="Z635" s="525"/>
    </row>
    <row r="636" ht="17.25" customHeight="1">
      <c r="A636" s="525"/>
      <c r="B636" s="525"/>
      <c r="C636" s="525"/>
      <c r="D636" s="525"/>
      <c r="E636" s="525"/>
      <c r="F636" s="531"/>
      <c r="G636" s="525"/>
      <c r="H636" s="525"/>
      <c r="I636" s="525"/>
      <c r="J636" s="456"/>
      <c r="K636" s="456"/>
      <c r="L636" s="456"/>
      <c r="M636" s="456"/>
      <c r="N636" s="211"/>
      <c r="O636" s="211"/>
      <c r="P636" s="211"/>
      <c r="Q636" s="211"/>
      <c r="R636" s="211"/>
      <c r="S636" s="211"/>
      <c r="T636" s="532"/>
      <c r="U636" s="525"/>
      <c r="V636" s="525"/>
      <c r="W636" s="525"/>
      <c r="X636" s="525"/>
      <c r="Y636" s="525"/>
      <c r="Z636" s="525"/>
    </row>
    <row r="637" ht="17.25" customHeight="1">
      <c r="A637" s="525"/>
      <c r="B637" s="525"/>
      <c r="C637" s="525"/>
      <c r="D637" s="525"/>
      <c r="E637" s="525"/>
      <c r="F637" s="531"/>
      <c r="G637" s="525"/>
      <c r="H637" s="525"/>
      <c r="I637" s="525"/>
      <c r="J637" s="456"/>
      <c r="K637" s="456"/>
      <c r="L637" s="456"/>
      <c r="M637" s="456"/>
      <c r="N637" s="211"/>
      <c r="O637" s="211"/>
      <c r="P637" s="211"/>
      <c r="Q637" s="211"/>
      <c r="R637" s="211"/>
      <c r="S637" s="211"/>
      <c r="T637" s="532"/>
      <c r="U637" s="525"/>
      <c r="V637" s="525"/>
      <c r="W637" s="525"/>
      <c r="X637" s="525"/>
      <c r="Y637" s="525"/>
      <c r="Z637" s="525"/>
    </row>
    <row r="638" ht="17.25" customHeight="1">
      <c r="A638" s="525"/>
      <c r="B638" s="525"/>
      <c r="C638" s="525"/>
      <c r="D638" s="525"/>
      <c r="E638" s="525"/>
      <c r="F638" s="531"/>
      <c r="G638" s="525"/>
      <c r="H638" s="525"/>
      <c r="I638" s="525"/>
      <c r="J638" s="456"/>
      <c r="K638" s="456"/>
      <c r="L638" s="456"/>
      <c r="M638" s="456"/>
      <c r="N638" s="211"/>
      <c r="O638" s="211"/>
      <c r="P638" s="211"/>
      <c r="Q638" s="211"/>
      <c r="R638" s="211"/>
      <c r="S638" s="211"/>
      <c r="T638" s="532"/>
      <c r="U638" s="525"/>
      <c r="V638" s="525"/>
      <c r="W638" s="525"/>
      <c r="X638" s="525"/>
      <c r="Y638" s="525"/>
      <c r="Z638" s="525"/>
    </row>
    <row r="639" ht="17.25" customHeight="1">
      <c r="A639" s="525"/>
      <c r="B639" s="525"/>
      <c r="C639" s="525"/>
      <c r="D639" s="525"/>
      <c r="E639" s="525"/>
      <c r="F639" s="531"/>
      <c r="G639" s="525"/>
      <c r="H639" s="525"/>
      <c r="I639" s="525"/>
      <c r="J639" s="456"/>
      <c r="K639" s="456"/>
      <c r="L639" s="456"/>
      <c r="M639" s="456"/>
      <c r="N639" s="211"/>
      <c r="O639" s="211"/>
      <c r="P639" s="211"/>
      <c r="Q639" s="211"/>
      <c r="R639" s="211"/>
      <c r="S639" s="211"/>
      <c r="T639" s="532"/>
      <c r="U639" s="525"/>
      <c r="V639" s="525"/>
      <c r="W639" s="525"/>
      <c r="X639" s="525"/>
      <c r="Y639" s="525"/>
      <c r="Z639" s="525"/>
    </row>
    <row r="640" ht="17.25" customHeight="1">
      <c r="A640" s="525"/>
      <c r="B640" s="525"/>
      <c r="C640" s="525"/>
      <c r="D640" s="525"/>
      <c r="E640" s="525"/>
      <c r="F640" s="531"/>
      <c r="G640" s="525"/>
      <c r="H640" s="525"/>
      <c r="I640" s="525"/>
      <c r="J640" s="456"/>
      <c r="K640" s="456"/>
      <c r="L640" s="456"/>
      <c r="M640" s="456"/>
      <c r="N640" s="211"/>
      <c r="O640" s="211"/>
      <c r="P640" s="211"/>
      <c r="Q640" s="211"/>
      <c r="R640" s="211"/>
      <c r="S640" s="211"/>
      <c r="T640" s="532"/>
      <c r="U640" s="525"/>
      <c r="V640" s="525"/>
      <c r="W640" s="525"/>
      <c r="X640" s="525"/>
      <c r="Y640" s="525"/>
      <c r="Z640" s="525"/>
    </row>
    <row r="641" ht="17.25" customHeight="1">
      <c r="A641" s="525"/>
      <c r="B641" s="525"/>
      <c r="C641" s="525"/>
      <c r="D641" s="525"/>
      <c r="E641" s="525"/>
      <c r="F641" s="531"/>
      <c r="G641" s="525"/>
      <c r="H641" s="525"/>
      <c r="I641" s="525"/>
      <c r="J641" s="456"/>
      <c r="K641" s="456"/>
      <c r="L641" s="456"/>
      <c r="M641" s="456"/>
      <c r="N641" s="211"/>
      <c r="O641" s="211"/>
      <c r="P641" s="211"/>
      <c r="Q641" s="211"/>
      <c r="R641" s="211"/>
      <c r="S641" s="211"/>
      <c r="T641" s="532"/>
      <c r="U641" s="525"/>
      <c r="V641" s="525"/>
      <c r="W641" s="525"/>
      <c r="X641" s="525"/>
      <c r="Y641" s="525"/>
      <c r="Z641" s="525"/>
    </row>
    <row r="642" ht="17.25" customHeight="1">
      <c r="A642" s="525"/>
      <c r="B642" s="525"/>
      <c r="C642" s="525"/>
      <c r="D642" s="525"/>
      <c r="E642" s="525"/>
      <c r="F642" s="531"/>
      <c r="G642" s="525"/>
      <c r="H642" s="525"/>
      <c r="I642" s="525"/>
      <c r="J642" s="456"/>
      <c r="K642" s="456"/>
      <c r="L642" s="456"/>
      <c r="M642" s="456"/>
      <c r="N642" s="211"/>
      <c r="O642" s="211"/>
      <c r="P642" s="211"/>
      <c r="Q642" s="211"/>
      <c r="R642" s="211"/>
      <c r="S642" s="211"/>
      <c r="T642" s="532"/>
      <c r="U642" s="525"/>
      <c r="V642" s="525"/>
      <c r="W642" s="525"/>
      <c r="X642" s="525"/>
      <c r="Y642" s="525"/>
      <c r="Z642" s="525"/>
    </row>
    <row r="643" ht="17.25" customHeight="1">
      <c r="A643" s="525"/>
      <c r="B643" s="525"/>
      <c r="C643" s="525"/>
      <c r="D643" s="525"/>
      <c r="E643" s="525"/>
      <c r="F643" s="531"/>
      <c r="G643" s="525"/>
      <c r="H643" s="525"/>
      <c r="I643" s="525"/>
      <c r="J643" s="456"/>
      <c r="K643" s="456"/>
      <c r="L643" s="456"/>
      <c r="M643" s="456"/>
      <c r="N643" s="211"/>
      <c r="O643" s="211"/>
      <c r="P643" s="211"/>
      <c r="Q643" s="211"/>
      <c r="R643" s="211"/>
      <c r="S643" s="211"/>
      <c r="T643" s="532"/>
      <c r="U643" s="525"/>
      <c r="V643" s="525"/>
      <c r="W643" s="525"/>
      <c r="X643" s="525"/>
      <c r="Y643" s="525"/>
      <c r="Z643" s="525"/>
    </row>
    <row r="644" ht="17.25" customHeight="1">
      <c r="A644" s="525"/>
      <c r="B644" s="525"/>
      <c r="C644" s="525"/>
      <c r="D644" s="525"/>
      <c r="E644" s="525"/>
      <c r="F644" s="531"/>
      <c r="G644" s="525"/>
      <c r="H644" s="525"/>
      <c r="I644" s="525"/>
      <c r="J644" s="456"/>
      <c r="K644" s="456"/>
      <c r="L644" s="456"/>
      <c r="M644" s="456"/>
      <c r="N644" s="211"/>
      <c r="O644" s="211"/>
      <c r="P644" s="211"/>
      <c r="Q644" s="211"/>
      <c r="R644" s="211"/>
      <c r="S644" s="211"/>
      <c r="T644" s="532"/>
      <c r="U644" s="525"/>
      <c r="V644" s="525"/>
      <c r="W644" s="525"/>
      <c r="X644" s="525"/>
      <c r="Y644" s="525"/>
      <c r="Z644" s="525"/>
    </row>
    <row r="645" ht="17.25" customHeight="1">
      <c r="A645" s="525"/>
      <c r="B645" s="525"/>
      <c r="C645" s="525"/>
      <c r="D645" s="525"/>
      <c r="E645" s="525"/>
      <c r="F645" s="531"/>
      <c r="G645" s="525"/>
      <c r="H645" s="525"/>
      <c r="I645" s="525"/>
      <c r="J645" s="456"/>
      <c r="K645" s="456"/>
      <c r="L645" s="456"/>
      <c r="M645" s="456"/>
      <c r="N645" s="211"/>
      <c r="O645" s="211"/>
      <c r="P645" s="211"/>
      <c r="Q645" s="211"/>
      <c r="R645" s="211"/>
      <c r="S645" s="211"/>
      <c r="T645" s="532"/>
      <c r="U645" s="525"/>
      <c r="V645" s="525"/>
      <c r="W645" s="525"/>
      <c r="X645" s="525"/>
      <c r="Y645" s="525"/>
      <c r="Z645" s="525"/>
    </row>
    <row r="646" ht="17.25" customHeight="1">
      <c r="A646" s="525"/>
      <c r="B646" s="525"/>
      <c r="C646" s="525"/>
      <c r="D646" s="525"/>
      <c r="E646" s="525"/>
      <c r="F646" s="531"/>
      <c r="G646" s="525"/>
      <c r="H646" s="525"/>
      <c r="I646" s="525"/>
      <c r="J646" s="456"/>
      <c r="K646" s="456"/>
      <c r="L646" s="456"/>
      <c r="M646" s="456"/>
      <c r="N646" s="211"/>
      <c r="O646" s="211"/>
      <c r="P646" s="211"/>
      <c r="Q646" s="211"/>
      <c r="R646" s="211"/>
      <c r="S646" s="211"/>
      <c r="T646" s="532"/>
      <c r="U646" s="525"/>
      <c r="V646" s="525"/>
      <c r="W646" s="525"/>
      <c r="X646" s="525"/>
      <c r="Y646" s="525"/>
      <c r="Z646" s="525"/>
    </row>
    <row r="647" ht="17.25" customHeight="1">
      <c r="A647" s="525"/>
      <c r="B647" s="525"/>
      <c r="C647" s="525"/>
      <c r="D647" s="525"/>
      <c r="E647" s="525"/>
      <c r="F647" s="531"/>
      <c r="G647" s="525"/>
      <c r="H647" s="525"/>
      <c r="I647" s="525"/>
      <c r="J647" s="456"/>
      <c r="K647" s="456"/>
      <c r="L647" s="456"/>
      <c r="M647" s="456"/>
      <c r="N647" s="211"/>
      <c r="O647" s="211"/>
      <c r="P647" s="211"/>
      <c r="Q647" s="211"/>
      <c r="R647" s="211"/>
      <c r="S647" s="211"/>
      <c r="T647" s="532"/>
      <c r="U647" s="525"/>
      <c r="V647" s="525"/>
      <c r="W647" s="525"/>
      <c r="X647" s="525"/>
      <c r="Y647" s="525"/>
      <c r="Z647" s="525"/>
    </row>
    <row r="648" ht="17.25" customHeight="1">
      <c r="A648" s="525"/>
      <c r="B648" s="525"/>
      <c r="C648" s="525"/>
      <c r="D648" s="525"/>
      <c r="E648" s="525"/>
      <c r="F648" s="531"/>
      <c r="G648" s="525"/>
      <c r="H648" s="525"/>
      <c r="I648" s="525"/>
      <c r="J648" s="456"/>
      <c r="K648" s="456"/>
      <c r="L648" s="456"/>
      <c r="M648" s="456"/>
      <c r="N648" s="211"/>
      <c r="O648" s="211"/>
      <c r="P648" s="211"/>
      <c r="Q648" s="211"/>
      <c r="R648" s="211"/>
      <c r="S648" s="211"/>
      <c r="T648" s="532"/>
      <c r="U648" s="525"/>
      <c r="V648" s="525"/>
      <c r="W648" s="525"/>
      <c r="X648" s="525"/>
      <c r="Y648" s="525"/>
      <c r="Z648" s="525"/>
    </row>
    <row r="649" ht="17.25" customHeight="1">
      <c r="A649" s="525"/>
      <c r="B649" s="525"/>
      <c r="C649" s="525"/>
      <c r="D649" s="525"/>
      <c r="E649" s="525"/>
      <c r="F649" s="531"/>
      <c r="G649" s="525"/>
      <c r="H649" s="525"/>
      <c r="I649" s="525"/>
      <c r="J649" s="456"/>
      <c r="K649" s="456"/>
      <c r="L649" s="456"/>
      <c r="M649" s="456"/>
      <c r="N649" s="211"/>
      <c r="O649" s="211"/>
      <c r="P649" s="211"/>
      <c r="Q649" s="211"/>
      <c r="R649" s="211"/>
      <c r="S649" s="211"/>
      <c r="T649" s="532"/>
      <c r="U649" s="525"/>
      <c r="V649" s="525"/>
      <c r="W649" s="525"/>
      <c r="X649" s="525"/>
      <c r="Y649" s="525"/>
      <c r="Z649" s="525"/>
    </row>
    <row r="650" ht="17.25" customHeight="1">
      <c r="A650" s="525"/>
      <c r="B650" s="525"/>
      <c r="C650" s="525"/>
      <c r="D650" s="525"/>
      <c r="E650" s="525"/>
      <c r="F650" s="531"/>
      <c r="G650" s="525"/>
      <c r="H650" s="525"/>
      <c r="I650" s="525"/>
      <c r="J650" s="456"/>
      <c r="K650" s="456"/>
      <c r="L650" s="456"/>
      <c r="M650" s="456"/>
      <c r="N650" s="211"/>
      <c r="O650" s="211"/>
      <c r="P650" s="211"/>
      <c r="Q650" s="211"/>
      <c r="R650" s="211"/>
      <c r="S650" s="211"/>
      <c r="T650" s="532"/>
      <c r="U650" s="525"/>
      <c r="V650" s="525"/>
      <c r="W650" s="525"/>
      <c r="X650" s="525"/>
      <c r="Y650" s="525"/>
      <c r="Z650" s="525"/>
    </row>
    <row r="651" ht="17.25" customHeight="1">
      <c r="A651" s="525"/>
      <c r="B651" s="525"/>
      <c r="C651" s="525"/>
      <c r="D651" s="525"/>
      <c r="E651" s="525"/>
      <c r="F651" s="531"/>
      <c r="G651" s="525"/>
      <c r="H651" s="525"/>
      <c r="I651" s="525"/>
      <c r="J651" s="456"/>
      <c r="K651" s="456"/>
      <c r="L651" s="456"/>
      <c r="M651" s="456"/>
      <c r="N651" s="211"/>
      <c r="O651" s="211"/>
      <c r="P651" s="211"/>
      <c r="Q651" s="211"/>
      <c r="R651" s="211"/>
      <c r="S651" s="211"/>
      <c r="T651" s="532"/>
      <c r="U651" s="525"/>
      <c r="V651" s="525"/>
      <c r="W651" s="525"/>
      <c r="X651" s="525"/>
      <c r="Y651" s="525"/>
      <c r="Z651" s="525"/>
    </row>
    <row r="652" ht="17.25" customHeight="1">
      <c r="A652" s="525"/>
      <c r="B652" s="525"/>
      <c r="C652" s="525"/>
      <c r="D652" s="525"/>
      <c r="E652" s="525"/>
      <c r="F652" s="531"/>
      <c r="G652" s="525"/>
      <c r="H652" s="525"/>
      <c r="I652" s="525"/>
      <c r="J652" s="456"/>
      <c r="K652" s="456"/>
      <c r="L652" s="456"/>
      <c r="M652" s="456"/>
      <c r="N652" s="211"/>
      <c r="O652" s="211"/>
      <c r="P652" s="211"/>
      <c r="Q652" s="211"/>
      <c r="R652" s="211"/>
      <c r="S652" s="211"/>
      <c r="T652" s="532"/>
      <c r="U652" s="525"/>
      <c r="V652" s="525"/>
      <c r="W652" s="525"/>
      <c r="X652" s="525"/>
      <c r="Y652" s="525"/>
      <c r="Z652" s="525"/>
    </row>
    <row r="653" ht="17.25" customHeight="1">
      <c r="A653" s="525"/>
      <c r="B653" s="525"/>
      <c r="C653" s="525"/>
      <c r="D653" s="525"/>
      <c r="E653" s="525"/>
      <c r="F653" s="531"/>
      <c r="G653" s="525"/>
      <c r="H653" s="525"/>
      <c r="I653" s="525"/>
      <c r="J653" s="456"/>
      <c r="K653" s="456"/>
      <c r="L653" s="456"/>
      <c r="M653" s="456"/>
      <c r="N653" s="211"/>
      <c r="O653" s="211"/>
      <c r="P653" s="211"/>
      <c r="Q653" s="211"/>
      <c r="R653" s="211"/>
      <c r="S653" s="211"/>
      <c r="T653" s="532"/>
      <c r="U653" s="525"/>
      <c r="V653" s="525"/>
      <c r="W653" s="525"/>
      <c r="X653" s="525"/>
      <c r="Y653" s="525"/>
      <c r="Z653" s="525"/>
    </row>
    <row r="654" ht="17.25" customHeight="1">
      <c r="A654" s="525"/>
      <c r="B654" s="525"/>
      <c r="C654" s="525"/>
      <c r="D654" s="525"/>
      <c r="E654" s="525"/>
      <c r="F654" s="531"/>
      <c r="G654" s="525"/>
      <c r="H654" s="525"/>
      <c r="I654" s="525"/>
      <c r="J654" s="456"/>
      <c r="K654" s="456"/>
      <c r="L654" s="456"/>
      <c r="M654" s="456"/>
      <c r="N654" s="211"/>
      <c r="O654" s="211"/>
      <c r="P654" s="211"/>
      <c r="Q654" s="211"/>
      <c r="R654" s="211"/>
      <c r="S654" s="211"/>
      <c r="T654" s="532"/>
      <c r="U654" s="525"/>
      <c r="V654" s="525"/>
      <c r="W654" s="525"/>
      <c r="X654" s="525"/>
      <c r="Y654" s="525"/>
      <c r="Z654" s="525"/>
    </row>
    <row r="655" ht="17.25" customHeight="1">
      <c r="A655" s="525"/>
      <c r="B655" s="525"/>
      <c r="C655" s="525"/>
      <c r="D655" s="525"/>
      <c r="E655" s="525"/>
      <c r="F655" s="531"/>
      <c r="G655" s="525"/>
      <c r="H655" s="525"/>
      <c r="I655" s="525"/>
      <c r="J655" s="456"/>
      <c r="K655" s="456"/>
      <c r="L655" s="456"/>
      <c r="M655" s="456"/>
      <c r="N655" s="211"/>
      <c r="O655" s="211"/>
      <c r="P655" s="211"/>
      <c r="Q655" s="211"/>
      <c r="R655" s="211"/>
      <c r="S655" s="211"/>
      <c r="T655" s="532"/>
      <c r="U655" s="525"/>
      <c r="V655" s="525"/>
      <c r="W655" s="525"/>
      <c r="X655" s="525"/>
      <c r="Y655" s="525"/>
      <c r="Z655" s="525"/>
    </row>
    <row r="656" ht="17.25" customHeight="1">
      <c r="A656" s="525"/>
      <c r="B656" s="525"/>
      <c r="C656" s="525"/>
      <c r="D656" s="525"/>
      <c r="E656" s="525"/>
      <c r="F656" s="531"/>
      <c r="G656" s="525"/>
      <c r="H656" s="525"/>
      <c r="I656" s="525"/>
      <c r="J656" s="456"/>
      <c r="K656" s="456"/>
      <c r="L656" s="456"/>
      <c r="M656" s="456"/>
      <c r="N656" s="211"/>
      <c r="O656" s="211"/>
      <c r="P656" s="211"/>
      <c r="Q656" s="211"/>
      <c r="R656" s="211"/>
      <c r="S656" s="211"/>
      <c r="T656" s="532"/>
      <c r="U656" s="525"/>
      <c r="V656" s="525"/>
      <c r="W656" s="525"/>
      <c r="X656" s="525"/>
      <c r="Y656" s="525"/>
      <c r="Z656" s="525"/>
    </row>
    <row r="657" ht="17.25" customHeight="1">
      <c r="A657" s="525"/>
      <c r="B657" s="525"/>
      <c r="C657" s="525"/>
      <c r="D657" s="525"/>
      <c r="E657" s="525"/>
      <c r="F657" s="531"/>
      <c r="G657" s="525"/>
      <c r="H657" s="525"/>
      <c r="I657" s="525"/>
      <c r="J657" s="456"/>
      <c r="K657" s="456"/>
      <c r="L657" s="456"/>
      <c r="M657" s="456"/>
      <c r="N657" s="211"/>
      <c r="O657" s="211"/>
      <c r="P657" s="211"/>
      <c r="Q657" s="211"/>
      <c r="R657" s="211"/>
      <c r="S657" s="211"/>
      <c r="T657" s="532"/>
      <c r="U657" s="525"/>
      <c r="V657" s="525"/>
      <c r="W657" s="525"/>
      <c r="X657" s="525"/>
      <c r="Y657" s="525"/>
      <c r="Z657" s="525"/>
    </row>
    <row r="658" ht="17.25" customHeight="1">
      <c r="A658" s="525"/>
      <c r="B658" s="525"/>
      <c r="C658" s="525"/>
      <c r="D658" s="525"/>
      <c r="E658" s="525"/>
      <c r="F658" s="531"/>
      <c r="G658" s="525"/>
      <c r="H658" s="525"/>
      <c r="I658" s="525"/>
      <c r="J658" s="456"/>
      <c r="K658" s="456"/>
      <c r="L658" s="456"/>
      <c r="M658" s="456"/>
      <c r="N658" s="211"/>
      <c r="O658" s="211"/>
      <c r="P658" s="211"/>
      <c r="Q658" s="211"/>
      <c r="R658" s="211"/>
      <c r="S658" s="211"/>
      <c r="T658" s="532"/>
      <c r="U658" s="525"/>
      <c r="V658" s="525"/>
      <c r="W658" s="525"/>
      <c r="X658" s="525"/>
      <c r="Y658" s="525"/>
      <c r="Z658" s="525"/>
    </row>
    <row r="659" ht="17.25" customHeight="1">
      <c r="A659" s="525"/>
      <c r="B659" s="525"/>
      <c r="C659" s="525"/>
      <c r="D659" s="525"/>
      <c r="E659" s="525"/>
      <c r="F659" s="531"/>
      <c r="G659" s="525"/>
      <c r="H659" s="525"/>
      <c r="I659" s="525"/>
      <c r="J659" s="456"/>
      <c r="K659" s="456"/>
      <c r="L659" s="456"/>
      <c r="M659" s="456"/>
      <c r="N659" s="211"/>
      <c r="O659" s="211"/>
      <c r="P659" s="211"/>
      <c r="Q659" s="211"/>
      <c r="R659" s="211"/>
      <c r="S659" s="211"/>
      <c r="T659" s="532"/>
      <c r="U659" s="525"/>
      <c r="V659" s="525"/>
      <c r="W659" s="525"/>
      <c r="X659" s="525"/>
      <c r="Y659" s="525"/>
      <c r="Z659" s="525"/>
    </row>
    <row r="660" ht="17.25" customHeight="1">
      <c r="A660" s="525"/>
      <c r="B660" s="525"/>
      <c r="C660" s="525"/>
      <c r="D660" s="525"/>
      <c r="E660" s="525"/>
      <c r="F660" s="531"/>
      <c r="G660" s="525"/>
      <c r="H660" s="525"/>
      <c r="I660" s="525"/>
      <c r="J660" s="456"/>
      <c r="K660" s="456"/>
      <c r="L660" s="456"/>
      <c r="M660" s="456"/>
      <c r="N660" s="211"/>
      <c r="O660" s="211"/>
      <c r="P660" s="211"/>
      <c r="Q660" s="211"/>
      <c r="R660" s="211"/>
      <c r="S660" s="211"/>
      <c r="T660" s="532"/>
      <c r="U660" s="525"/>
      <c r="V660" s="525"/>
      <c r="W660" s="525"/>
      <c r="X660" s="525"/>
      <c r="Y660" s="525"/>
      <c r="Z660" s="525"/>
    </row>
    <row r="661" ht="17.25" customHeight="1">
      <c r="A661" s="525"/>
      <c r="B661" s="525"/>
      <c r="C661" s="525"/>
      <c r="D661" s="525"/>
      <c r="E661" s="525"/>
      <c r="F661" s="531"/>
      <c r="G661" s="525"/>
      <c r="H661" s="525"/>
      <c r="I661" s="525"/>
      <c r="J661" s="456"/>
      <c r="K661" s="456"/>
      <c r="L661" s="456"/>
      <c r="M661" s="456"/>
      <c r="N661" s="211"/>
      <c r="O661" s="211"/>
      <c r="P661" s="211"/>
      <c r="Q661" s="211"/>
      <c r="R661" s="211"/>
      <c r="S661" s="211"/>
      <c r="T661" s="532"/>
      <c r="U661" s="525"/>
      <c r="V661" s="525"/>
      <c r="W661" s="525"/>
      <c r="X661" s="525"/>
      <c r="Y661" s="525"/>
      <c r="Z661" s="525"/>
    </row>
    <row r="662" ht="17.25" customHeight="1">
      <c r="A662" s="525"/>
      <c r="B662" s="525"/>
      <c r="C662" s="525"/>
      <c r="D662" s="525"/>
      <c r="E662" s="525"/>
      <c r="F662" s="531"/>
      <c r="G662" s="525"/>
      <c r="H662" s="525"/>
      <c r="I662" s="525"/>
      <c r="J662" s="456"/>
      <c r="K662" s="456"/>
      <c r="L662" s="456"/>
      <c r="M662" s="456"/>
      <c r="N662" s="211"/>
      <c r="O662" s="211"/>
      <c r="P662" s="211"/>
      <c r="Q662" s="211"/>
      <c r="R662" s="211"/>
      <c r="S662" s="211"/>
      <c r="T662" s="532"/>
      <c r="U662" s="525"/>
      <c r="V662" s="525"/>
      <c r="W662" s="525"/>
      <c r="X662" s="525"/>
      <c r="Y662" s="525"/>
      <c r="Z662" s="525"/>
    </row>
    <row r="663" ht="17.25" customHeight="1">
      <c r="A663" s="525"/>
      <c r="B663" s="525"/>
      <c r="C663" s="525"/>
      <c r="D663" s="525"/>
      <c r="E663" s="525"/>
      <c r="F663" s="531"/>
      <c r="G663" s="525"/>
      <c r="H663" s="525"/>
      <c r="I663" s="525"/>
      <c r="J663" s="456"/>
      <c r="K663" s="456"/>
      <c r="L663" s="456"/>
      <c r="M663" s="456"/>
      <c r="N663" s="211"/>
      <c r="O663" s="211"/>
      <c r="P663" s="211"/>
      <c r="Q663" s="211"/>
      <c r="R663" s="211"/>
      <c r="S663" s="211"/>
      <c r="T663" s="532"/>
      <c r="U663" s="525"/>
      <c r="V663" s="525"/>
      <c r="W663" s="525"/>
      <c r="X663" s="525"/>
      <c r="Y663" s="525"/>
      <c r="Z663" s="525"/>
    </row>
    <row r="664" ht="17.25" customHeight="1">
      <c r="A664" s="525"/>
      <c r="B664" s="525"/>
      <c r="C664" s="525"/>
      <c r="D664" s="525"/>
      <c r="E664" s="525"/>
      <c r="F664" s="531"/>
      <c r="G664" s="525"/>
      <c r="H664" s="525"/>
      <c r="I664" s="525"/>
      <c r="J664" s="456"/>
      <c r="K664" s="456"/>
      <c r="L664" s="456"/>
      <c r="M664" s="456"/>
      <c r="N664" s="211"/>
      <c r="O664" s="211"/>
      <c r="P664" s="211"/>
      <c r="Q664" s="211"/>
      <c r="R664" s="211"/>
      <c r="S664" s="211"/>
      <c r="T664" s="532"/>
      <c r="U664" s="525"/>
      <c r="V664" s="525"/>
      <c r="W664" s="525"/>
      <c r="X664" s="525"/>
      <c r="Y664" s="525"/>
      <c r="Z664" s="525"/>
    </row>
    <row r="665" ht="17.25" customHeight="1">
      <c r="A665" s="525"/>
      <c r="B665" s="525"/>
      <c r="C665" s="525"/>
      <c r="D665" s="525"/>
      <c r="E665" s="525"/>
      <c r="F665" s="531"/>
      <c r="G665" s="525"/>
      <c r="H665" s="525"/>
      <c r="I665" s="525"/>
      <c r="J665" s="456"/>
      <c r="K665" s="456"/>
      <c r="L665" s="456"/>
      <c r="M665" s="456"/>
      <c r="N665" s="211"/>
      <c r="O665" s="211"/>
      <c r="P665" s="211"/>
      <c r="Q665" s="211"/>
      <c r="R665" s="211"/>
      <c r="S665" s="211"/>
      <c r="T665" s="532"/>
      <c r="U665" s="525"/>
      <c r="V665" s="525"/>
      <c r="W665" s="525"/>
      <c r="X665" s="525"/>
      <c r="Y665" s="525"/>
      <c r="Z665" s="525"/>
    </row>
    <row r="666" ht="17.25" customHeight="1">
      <c r="A666" s="525"/>
      <c r="B666" s="525"/>
      <c r="C666" s="525"/>
      <c r="D666" s="525"/>
      <c r="E666" s="525"/>
      <c r="F666" s="531"/>
      <c r="G666" s="525"/>
      <c r="H666" s="525"/>
      <c r="I666" s="525"/>
      <c r="J666" s="456"/>
      <c r="K666" s="456"/>
      <c r="L666" s="456"/>
      <c r="M666" s="456"/>
      <c r="N666" s="211"/>
      <c r="O666" s="211"/>
      <c r="P666" s="211"/>
      <c r="Q666" s="211"/>
      <c r="R666" s="211"/>
      <c r="S666" s="211"/>
      <c r="T666" s="532"/>
      <c r="U666" s="525"/>
      <c r="V666" s="525"/>
      <c r="W666" s="525"/>
      <c r="X666" s="525"/>
      <c r="Y666" s="525"/>
      <c r="Z666" s="525"/>
    </row>
    <row r="667" ht="17.25" customHeight="1">
      <c r="A667" s="525"/>
      <c r="B667" s="525"/>
      <c r="C667" s="525"/>
      <c r="D667" s="525"/>
      <c r="E667" s="525"/>
      <c r="F667" s="531"/>
      <c r="G667" s="525"/>
      <c r="H667" s="525"/>
      <c r="I667" s="525"/>
      <c r="J667" s="456"/>
      <c r="K667" s="456"/>
      <c r="L667" s="456"/>
      <c r="M667" s="456"/>
      <c r="N667" s="211"/>
      <c r="O667" s="211"/>
      <c r="P667" s="211"/>
      <c r="Q667" s="211"/>
      <c r="R667" s="211"/>
      <c r="S667" s="211"/>
      <c r="T667" s="532"/>
      <c r="U667" s="525"/>
      <c r="V667" s="525"/>
      <c r="W667" s="525"/>
      <c r="X667" s="525"/>
      <c r="Y667" s="525"/>
      <c r="Z667" s="525"/>
    </row>
    <row r="668" ht="17.25" customHeight="1">
      <c r="A668" s="525"/>
      <c r="B668" s="525"/>
      <c r="C668" s="525"/>
      <c r="D668" s="525"/>
      <c r="E668" s="525"/>
      <c r="F668" s="531"/>
      <c r="G668" s="525"/>
      <c r="H668" s="525"/>
      <c r="I668" s="525"/>
      <c r="J668" s="456"/>
      <c r="K668" s="456"/>
      <c r="L668" s="456"/>
      <c r="M668" s="456"/>
      <c r="N668" s="211"/>
      <c r="O668" s="211"/>
      <c r="P668" s="211"/>
      <c r="Q668" s="211"/>
      <c r="R668" s="211"/>
      <c r="S668" s="211"/>
      <c r="T668" s="532"/>
      <c r="U668" s="525"/>
      <c r="V668" s="525"/>
      <c r="W668" s="525"/>
      <c r="X668" s="525"/>
      <c r="Y668" s="525"/>
      <c r="Z668" s="525"/>
    </row>
    <row r="669" ht="17.25" customHeight="1">
      <c r="A669" s="525"/>
      <c r="B669" s="525"/>
      <c r="C669" s="525"/>
      <c r="D669" s="525"/>
      <c r="E669" s="525"/>
      <c r="F669" s="531"/>
      <c r="G669" s="525"/>
      <c r="H669" s="525"/>
      <c r="I669" s="525"/>
      <c r="J669" s="456"/>
      <c r="K669" s="456"/>
      <c r="L669" s="456"/>
      <c r="M669" s="456"/>
      <c r="N669" s="211"/>
      <c r="O669" s="211"/>
      <c r="P669" s="211"/>
      <c r="Q669" s="211"/>
      <c r="R669" s="211"/>
      <c r="S669" s="211"/>
      <c r="T669" s="532"/>
      <c r="U669" s="525"/>
      <c r="V669" s="525"/>
      <c r="W669" s="525"/>
      <c r="X669" s="525"/>
      <c r="Y669" s="525"/>
      <c r="Z669" s="525"/>
    </row>
    <row r="670" ht="17.25" customHeight="1">
      <c r="A670" s="525"/>
      <c r="B670" s="525"/>
      <c r="C670" s="525"/>
      <c r="D670" s="525"/>
      <c r="E670" s="525"/>
      <c r="F670" s="531"/>
      <c r="G670" s="525"/>
      <c r="H670" s="525"/>
      <c r="I670" s="525"/>
      <c r="J670" s="456"/>
      <c r="K670" s="456"/>
      <c r="L670" s="456"/>
      <c r="M670" s="456"/>
      <c r="N670" s="211"/>
      <c r="O670" s="211"/>
      <c r="P670" s="211"/>
      <c r="Q670" s="211"/>
      <c r="R670" s="211"/>
      <c r="S670" s="211"/>
      <c r="T670" s="532"/>
      <c r="U670" s="525"/>
      <c r="V670" s="525"/>
      <c r="W670" s="525"/>
      <c r="X670" s="525"/>
      <c r="Y670" s="525"/>
      <c r="Z670" s="525"/>
    </row>
    <row r="671" ht="17.25" customHeight="1">
      <c r="A671" s="525"/>
      <c r="B671" s="525"/>
      <c r="C671" s="525"/>
      <c r="D671" s="525"/>
      <c r="E671" s="525"/>
      <c r="F671" s="531"/>
      <c r="G671" s="525"/>
      <c r="H671" s="525"/>
      <c r="I671" s="525"/>
      <c r="J671" s="456"/>
      <c r="K671" s="456"/>
      <c r="L671" s="456"/>
      <c r="M671" s="456"/>
      <c r="N671" s="211"/>
      <c r="O671" s="211"/>
      <c r="P671" s="211"/>
      <c r="Q671" s="211"/>
      <c r="R671" s="211"/>
      <c r="S671" s="211"/>
      <c r="T671" s="532"/>
      <c r="U671" s="525"/>
      <c r="V671" s="525"/>
      <c r="W671" s="525"/>
      <c r="X671" s="525"/>
      <c r="Y671" s="525"/>
      <c r="Z671" s="525"/>
    </row>
    <row r="672" ht="17.25" customHeight="1">
      <c r="A672" s="525"/>
      <c r="B672" s="525"/>
      <c r="C672" s="525"/>
      <c r="D672" s="525"/>
      <c r="E672" s="525"/>
      <c r="F672" s="531"/>
      <c r="G672" s="525"/>
      <c r="H672" s="525"/>
      <c r="I672" s="525"/>
      <c r="J672" s="456"/>
      <c r="K672" s="456"/>
      <c r="L672" s="456"/>
      <c r="M672" s="456"/>
      <c r="N672" s="211"/>
      <c r="O672" s="211"/>
      <c r="P672" s="211"/>
      <c r="Q672" s="211"/>
      <c r="R672" s="211"/>
      <c r="S672" s="211"/>
      <c r="T672" s="532"/>
      <c r="U672" s="525"/>
      <c r="V672" s="525"/>
      <c r="W672" s="525"/>
      <c r="X672" s="525"/>
      <c r="Y672" s="525"/>
      <c r="Z672" s="525"/>
    </row>
    <row r="673" ht="17.25" customHeight="1">
      <c r="A673" s="525"/>
      <c r="B673" s="525"/>
      <c r="C673" s="525"/>
      <c r="D673" s="525"/>
      <c r="E673" s="525"/>
      <c r="F673" s="531"/>
      <c r="G673" s="525"/>
      <c r="H673" s="525"/>
      <c r="I673" s="525"/>
      <c r="J673" s="456"/>
      <c r="K673" s="456"/>
      <c r="L673" s="456"/>
      <c r="M673" s="456"/>
      <c r="N673" s="211"/>
      <c r="O673" s="211"/>
      <c r="P673" s="211"/>
      <c r="Q673" s="211"/>
      <c r="R673" s="211"/>
      <c r="S673" s="211"/>
      <c r="T673" s="532"/>
      <c r="U673" s="525"/>
      <c r="V673" s="525"/>
      <c r="W673" s="525"/>
      <c r="X673" s="525"/>
      <c r="Y673" s="525"/>
      <c r="Z673" s="525"/>
    </row>
    <row r="674" ht="17.25" customHeight="1">
      <c r="A674" s="525"/>
      <c r="B674" s="525"/>
      <c r="C674" s="525"/>
      <c r="D674" s="525"/>
      <c r="E674" s="525"/>
      <c r="F674" s="531"/>
      <c r="G674" s="525"/>
      <c r="H674" s="525"/>
      <c r="I674" s="525"/>
      <c r="J674" s="456"/>
      <c r="K674" s="456"/>
      <c r="L674" s="456"/>
      <c r="M674" s="456"/>
      <c r="N674" s="211"/>
      <c r="O674" s="211"/>
      <c r="P674" s="211"/>
      <c r="Q674" s="211"/>
      <c r="R674" s="211"/>
      <c r="S674" s="211"/>
      <c r="T674" s="532"/>
      <c r="U674" s="525"/>
      <c r="V674" s="525"/>
      <c r="W674" s="525"/>
      <c r="X674" s="525"/>
      <c r="Y674" s="525"/>
      <c r="Z674" s="525"/>
    </row>
    <row r="675" ht="17.25" customHeight="1">
      <c r="A675" s="525"/>
      <c r="B675" s="525"/>
      <c r="C675" s="525"/>
      <c r="D675" s="525"/>
      <c r="E675" s="525"/>
      <c r="F675" s="531"/>
      <c r="G675" s="525"/>
      <c r="H675" s="525"/>
      <c r="I675" s="525"/>
      <c r="J675" s="456"/>
      <c r="K675" s="456"/>
      <c r="L675" s="456"/>
      <c r="M675" s="456"/>
      <c r="N675" s="211"/>
      <c r="O675" s="211"/>
      <c r="P675" s="211"/>
      <c r="Q675" s="211"/>
      <c r="R675" s="211"/>
      <c r="S675" s="211"/>
      <c r="T675" s="532"/>
      <c r="U675" s="525"/>
      <c r="V675" s="525"/>
      <c r="W675" s="525"/>
      <c r="X675" s="525"/>
      <c r="Y675" s="525"/>
      <c r="Z675" s="525"/>
    </row>
    <row r="676" ht="17.25" customHeight="1">
      <c r="A676" s="525"/>
      <c r="B676" s="525"/>
      <c r="C676" s="525"/>
      <c r="D676" s="525"/>
      <c r="E676" s="525"/>
      <c r="F676" s="531"/>
      <c r="G676" s="525"/>
      <c r="H676" s="525"/>
      <c r="I676" s="525"/>
      <c r="J676" s="456"/>
      <c r="K676" s="456"/>
      <c r="L676" s="456"/>
      <c r="M676" s="456"/>
      <c r="N676" s="211"/>
      <c r="O676" s="211"/>
      <c r="P676" s="211"/>
      <c r="Q676" s="211"/>
      <c r="R676" s="211"/>
      <c r="S676" s="211"/>
      <c r="T676" s="532"/>
      <c r="U676" s="525"/>
      <c r="V676" s="525"/>
      <c r="W676" s="525"/>
      <c r="X676" s="525"/>
      <c r="Y676" s="525"/>
      <c r="Z676" s="525"/>
    </row>
    <row r="677" ht="17.25" customHeight="1">
      <c r="A677" s="525"/>
      <c r="B677" s="525"/>
      <c r="C677" s="525"/>
      <c r="D677" s="525"/>
      <c r="E677" s="525"/>
      <c r="F677" s="531"/>
      <c r="G677" s="525"/>
      <c r="H677" s="525"/>
      <c r="I677" s="525"/>
      <c r="J677" s="456"/>
      <c r="K677" s="456"/>
      <c r="L677" s="456"/>
      <c r="M677" s="456"/>
      <c r="N677" s="211"/>
      <c r="O677" s="211"/>
      <c r="P677" s="211"/>
      <c r="Q677" s="211"/>
      <c r="R677" s="211"/>
      <c r="S677" s="211"/>
      <c r="T677" s="532"/>
      <c r="U677" s="525"/>
      <c r="V677" s="525"/>
      <c r="W677" s="525"/>
      <c r="X677" s="525"/>
      <c r="Y677" s="525"/>
      <c r="Z677" s="525"/>
    </row>
    <row r="678" ht="17.25" customHeight="1">
      <c r="A678" s="525"/>
      <c r="B678" s="525"/>
      <c r="C678" s="525"/>
      <c r="D678" s="525"/>
      <c r="E678" s="525"/>
      <c r="F678" s="531"/>
      <c r="G678" s="525"/>
      <c r="H678" s="525"/>
      <c r="I678" s="525"/>
      <c r="J678" s="456"/>
      <c r="K678" s="456"/>
      <c r="L678" s="456"/>
      <c r="M678" s="456"/>
      <c r="N678" s="211"/>
      <c r="O678" s="211"/>
      <c r="P678" s="211"/>
      <c r="Q678" s="211"/>
      <c r="R678" s="211"/>
      <c r="S678" s="211"/>
      <c r="T678" s="532"/>
      <c r="U678" s="525"/>
      <c r="V678" s="525"/>
      <c r="W678" s="525"/>
      <c r="X678" s="525"/>
      <c r="Y678" s="525"/>
      <c r="Z678" s="525"/>
    </row>
    <row r="679" ht="17.25" customHeight="1">
      <c r="A679" s="525"/>
      <c r="B679" s="525"/>
      <c r="C679" s="525"/>
      <c r="D679" s="525"/>
      <c r="E679" s="525"/>
      <c r="F679" s="531"/>
      <c r="G679" s="525"/>
      <c r="H679" s="525"/>
      <c r="I679" s="525"/>
      <c r="J679" s="456"/>
      <c r="K679" s="456"/>
      <c r="L679" s="456"/>
      <c r="M679" s="456"/>
      <c r="N679" s="211"/>
      <c r="O679" s="211"/>
      <c r="P679" s="211"/>
      <c r="Q679" s="211"/>
      <c r="R679" s="211"/>
      <c r="S679" s="211"/>
      <c r="T679" s="532"/>
      <c r="U679" s="525"/>
      <c r="V679" s="525"/>
      <c r="W679" s="525"/>
      <c r="X679" s="525"/>
      <c r="Y679" s="525"/>
      <c r="Z679" s="525"/>
    </row>
    <row r="680" ht="17.25" customHeight="1">
      <c r="A680" s="525"/>
      <c r="B680" s="525"/>
      <c r="C680" s="525"/>
      <c r="D680" s="525"/>
      <c r="E680" s="525"/>
      <c r="F680" s="531"/>
      <c r="G680" s="525"/>
      <c r="H680" s="525"/>
      <c r="I680" s="525"/>
      <c r="J680" s="456"/>
      <c r="K680" s="456"/>
      <c r="L680" s="456"/>
      <c r="M680" s="456"/>
      <c r="N680" s="211"/>
      <c r="O680" s="211"/>
      <c r="P680" s="211"/>
      <c r="Q680" s="211"/>
      <c r="R680" s="211"/>
      <c r="S680" s="211"/>
      <c r="T680" s="532"/>
      <c r="U680" s="525"/>
      <c r="V680" s="525"/>
      <c r="W680" s="525"/>
      <c r="X680" s="525"/>
      <c r="Y680" s="525"/>
      <c r="Z680" s="525"/>
    </row>
    <row r="681" ht="17.25" customHeight="1">
      <c r="A681" s="525"/>
      <c r="B681" s="525"/>
      <c r="C681" s="525"/>
      <c r="D681" s="525"/>
      <c r="E681" s="525"/>
      <c r="F681" s="531"/>
      <c r="G681" s="525"/>
      <c r="H681" s="525"/>
      <c r="I681" s="525"/>
      <c r="J681" s="456"/>
      <c r="K681" s="456"/>
      <c r="L681" s="456"/>
      <c r="M681" s="456"/>
      <c r="N681" s="211"/>
      <c r="O681" s="211"/>
      <c r="P681" s="211"/>
      <c r="Q681" s="211"/>
      <c r="R681" s="211"/>
      <c r="S681" s="211"/>
      <c r="T681" s="532"/>
      <c r="U681" s="525"/>
      <c r="V681" s="525"/>
      <c r="W681" s="525"/>
      <c r="X681" s="525"/>
      <c r="Y681" s="525"/>
      <c r="Z681" s="525"/>
    </row>
    <row r="682" ht="17.25" customHeight="1">
      <c r="A682" s="525"/>
      <c r="B682" s="525"/>
      <c r="C682" s="525"/>
      <c r="D682" s="525"/>
      <c r="E682" s="525"/>
      <c r="F682" s="531"/>
      <c r="G682" s="525"/>
      <c r="H682" s="525"/>
      <c r="I682" s="525"/>
      <c r="J682" s="456"/>
      <c r="K682" s="456"/>
      <c r="L682" s="456"/>
      <c r="M682" s="456"/>
      <c r="N682" s="211"/>
      <c r="O682" s="211"/>
      <c r="P682" s="211"/>
      <c r="Q682" s="211"/>
      <c r="R682" s="211"/>
      <c r="S682" s="211"/>
      <c r="T682" s="532"/>
      <c r="U682" s="525"/>
      <c r="V682" s="525"/>
      <c r="W682" s="525"/>
      <c r="X682" s="525"/>
      <c r="Y682" s="525"/>
      <c r="Z682" s="525"/>
    </row>
    <row r="683" ht="17.25" customHeight="1">
      <c r="A683" s="525"/>
      <c r="B683" s="525"/>
      <c r="C683" s="525"/>
      <c r="D683" s="525"/>
      <c r="E683" s="525"/>
      <c r="F683" s="531"/>
      <c r="G683" s="525"/>
      <c r="H683" s="525"/>
      <c r="I683" s="525"/>
      <c r="J683" s="456"/>
      <c r="K683" s="456"/>
      <c r="L683" s="456"/>
      <c r="M683" s="456"/>
      <c r="N683" s="211"/>
      <c r="O683" s="211"/>
      <c r="P683" s="211"/>
      <c r="Q683" s="211"/>
      <c r="R683" s="211"/>
      <c r="S683" s="211"/>
      <c r="T683" s="532"/>
      <c r="U683" s="525"/>
      <c r="V683" s="525"/>
      <c r="W683" s="525"/>
      <c r="X683" s="525"/>
      <c r="Y683" s="525"/>
      <c r="Z683" s="525"/>
    </row>
    <row r="684" ht="17.25" customHeight="1">
      <c r="A684" s="525"/>
      <c r="B684" s="525"/>
      <c r="C684" s="525"/>
      <c r="D684" s="525"/>
      <c r="E684" s="525"/>
      <c r="F684" s="531"/>
      <c r="G684" s="525"/>
      <c r="H684" s="525"/>
      <c r="I684" s="525"/>
      <c r="J684" s="456"/>
      <c r="K684" s="456"/>
      <c r="L684" s="456"/>
      <c r="M684" s="456"/>
      <c r="N684" s="211"/>
      <c r="O684" s="211"/>
      <c r="P684" s="211"/>
      <c r="Q684" s="211"/>
      <c r="R684" s="211"/>
      <c r="S684" s="211"/>
      <c r="T684" s="532"/>
      <c r="U684" s="525"/>
      <c r="V684" s="525"/>
      <c r="W684" s="525"/>
      <c r="X684" s="525"/>
      <c r="Y684" s="525"/>
      <c r="Z684" s="525"/>
    </row>
    <row r="685" ht="17.25" customHeight="1">
      <c r="A685" s="525"/>
      <c r="B685" s="525"/>
      <c r="C685" s="525"/>
      <c r="D685" s="525"/>
      <c r="E685" s="525"/>
      <c r="F685" s="531"/>
      <c r="G685" s="525"/>
      <c r="H685" s="525"/>
      <c r="I685" s="525"/>
      <c r="J685" s="456"/>
      <c r="K685" s="456"/>
      <c r="L685" s="456"/>
      <c r="M685" s="456"/>
      <c r="N685" s="211"/>
      <c r="O685" s="211"/>
      <c r="P685" s="211"/>
      <c r="Q685" s="211"/>
      <c r="R685" s="211"/>
      <c r="S685" s="211"/>
      <c r="T685" s="532"/>
      <c r="U685" s="525"/>
      <c r="V685" s="525"/>
      <c r="W685" s="525"/>
      <c r="X685" s="525"/>
      <c r="Y685" s="525"/>
      <c r="Z685" s="525"/>
    </row>
    <row r="686" ht="17.25" customHeight="1">
      <c r="A686" s="525"/>
      <c r="B686" s="525"/>
      <c r="C686" s="525"/>
      <c r="D686" s="525"/>
      <c r="E686" s="525"/>
      <c r="F686" s="531"/>
      <c r="G686" s="525"/>
      <c r="H686" s="525"/>
      <c r="I686" s="525"/>
      <c r="J686" s="456"/>
      <c r="K686" s="456"/>
      <c r="L686" s="456"/>
      <c r="M686" s="456"/>
      <c r="N686" s="211"/>
      <c r="O686" s="211"/>
      <c r="P686" s="211"/>
      <c r="Q686" s="211"/>
      <c r="R686" s="211"/>
      <c r="S686" s="211"/>
      <c r="T686" s="532"/>
      <c r="U686" s="525"/>
      <c r="V686" s="525"/>
      <c r="W686" s="525"/>
      <c r="X686" s="525"/>
      <c r="Y686" s="525"/>
      <c r="Z686" s="525"/>
    </row>
    <row r="687" ht="17.25" customHeight="1">
      <c r="A687" s="525"/>
      <c r="B687" s="525"/>
      <c r="C687" s="525"/>
      <c r="D687" s="525"/>
      <c r="E687" s="525"/>
      <c r="F687" s="531"/>
      <c r="G687" s="525"/>
      <c r="H687" s="525"/>
      <c r="I687" s="525"/>
      <c r="J687" s="456"/>
      <c r="K687" s="456"/>
      <c r="L687" s="456"/>
      <c r="M687" s="456"/>
      <c r="N687" s="211"/>
      <c r="O687" s="211"/>
      <c r="P687" s="211"/>
      <c r="Q687" s="211"/>
      <c r="R687" s="211"/>
      <c r="S687" s="211"/>
      <c r="T687" s="532"/>
      <c r="U687" s="525"/>
      <c r="V687" s="525"/>
      <c r="W687" s="525"/>
      <c r="X687" s="525"/>
      <c r="Y687" s="525"/>
      <c r="Z687" s="525"/>
    </row>
    <row r="688" ht="17.25" customHeight="1">
      <c r="A688" s="525"/>
      <c r="B688" s="525"/>
      <c r="C688" s="525"/>
      <c r="D688" s="525"/>
      <c r="E688" s="525"/>
      <c r="F688" s="531"/>
      <c r="G688" s="525"/>
      <c r="H688" s="525"/>
      <c r="I688" s="525"/>
      <c r="J688" s="456"/>
      <c r="K688" s="456"/>
      <c r="L688" s="456"/>
      <c r="M688" s="456"/>
      <c r="N688" s="211"/>
      <c r="O688" s="211"/>
      <c r="P688" s="211"/>
      <c r="Q688" s="211"/>
      <c r="R688" s="211"/>
      <c r="S688" s="211"/>
      <c r="T688" s="532"/>
      <c r="U688" s="525"/>
      <c r="V688" s="525"/>
      <c r="W688" s="525"/>
      <c r="X688" s="525"/>
      <c r="Y688" s="525"/>
      <c r="Z688" s="525"/>
    </row>
    <row r="689" ht="17.25" customHeight="1">
      <c r="A689" s="525"/>
      <c r="B689" s="525"/>
      <c r="C689" s="525"/>
      <c r="D689" s="525"/>
      <c r="E689" s="525"/>
      <c r="F689" s="531"/>
      <c r="G689" s="525"/>
      <c r="H689" s="525"/>
      <c r="I689" s="525"/>
      <c r="J689" s="456"/>
      <c r="K689" s="456"/>
      <c r="L689" s="456"/>
      <c r="M689" s="456"/>
      <c r="N689" s="211"/>
      <c r="O689" s="211"/>
      <c r="P689" s="211"/>
      <c r="Q689" s="211"/>
      <c r="R689" s="211"/>
      <c r="S689" s="211"/>
      <c r="T689" s="532"/>
      <c r="U689" s="525"/>
      <c r="V689" s="525"/>
      <c r="W689" s="525"/>
      <c r="X689" s="525"/>
      <c r="Y689" s="525"/>
      <c r="Z689" s="525"/>
    </row>
    <row r="690" ht="17.25" customHeight="1">
      <c r="A690" s="525"/>
      <c r="B690" s="525"/>
      <c r="C690" s="525"/>
      <c r="D690" s="525"/>
      <c r="E690" s="525"/>
      <c r="F690" s="531"/>
      <c r="G690" s="525"/>
      <c r="H690" s="525"/>
      <c r="I690" s="525"/>
      <c r="J690" s="456"/>
      <c r="K690" s="456"/>
      <c r="L690" s="456"/>
      <c r="M690" s="456"/>
      <c r="N690" s="211"/>
      <c r="O690" s="211"/>
      <c r="P690" s="211"/>
      <c r="Q690" s="211"/>
      <c r="R690" s="211"/>
      <c r="S690" s="211"/>
      <c r="T690" s="532"/>
      <c r="U690" s="525"/>
      <c r="V690" s="525"/>
      <c r="W690" s="525"/>
      <c r="X690" s="525"/>
      <c r="Y690" s="525"/>
      <c r="Z690" s="525"/>
    </row>
    <row r="691" ht="17.25" customHeight="1">
      <c r="A691" s="525"/>
      <c r="B691" s="525"/>
      <c r="C691" s="525"/>
      <c r="D691" s="525"/>
      <c r="E691" s="525"/>
      <c r="F691" s="531"/>
      <c r="G691" s="525"/>
      <c r="H691" s="525"/>
      <c r="I691" s="525"/>
      <c r="J691" s="456"/>
      <c r="K691" s="456"/>
      <c r="L691" s="456"/>
      <c r="M691" s="456"/>
      <c r="N691" s="211"/>
      <c r="O691" s="211"/>
      <c r="P691" s="211"/>
      <c r="Q691" s="211"/>
      <c r="R691" s="211"/>
      <c r="S691" s="211"/>
      <c r="T691" s="532"/>
      <c r="U691" s="525"/>
      <c r="V691" s="525"/>
      <c r="W691" s="525"/>
      <c r="X691" s="525"/>
      <c r="Y691" s="525"/>
      <c r="Z691" s="525"/>
    </row>
    <row r="692" ht="17.25" customHeight="1">
      <c r="A692" s="525"/>
      <c r="B692" s="525"/>
      <c r="C692" s="525"/>
      <c r="D692" s="525"/>
      <c r="E692" s="525"/>
      <c r="F692" s="531"/>
      <c r="G692" s="525"/>
      <c r="H692" s="525"/>
      <c r="I692" s="525"/>
      <c r="J692" s="456"/>
      <c r="K692" s="456"/>
      <c r="L692" s="456"/>
      <c r="M692" s="456"/>
      <c r="N692" s="211"/>
      <c r="O692" s="211"/>
      <c r="P692" s="211"/>
      <c r="Q692" s="211"/>
      <c r="R692" s="211"/>
      <c r="S692" s="211"/>
      <c r="T692" s="532"/>
      <c r="U692" s="525"/>
      <c r="V692" s="525"/>
      <c r="W692" s="525"/>
      <c r="X692" s="525"/>
      <c r="Y692" s="525"/>
      <c r="Z692" s="525"/>
    </row>
    <row r="693" ht="17.25" customHeight="1">
      <c r="A693" s="525"/>
      <c r="B693" s="525"/>
      <c r="C693" s="525"/>
      <c r="D693" s="525"/>
      <c r="E693" s="525"/>
      <c r="F693" s="531"/>
      <c r="G693" s="525"/>
      <c r="H693" s="525"/>
      <c r="I693" s="525"/>
      <c r="J693" s="456"/>
      <c r="K693" s="456"/>
      <c r="L693" s="456"/>
      <c r="M693" s="456"/>
      <c r="N693" s="211"/>
      <c r="O693" s="211"/>
      <c r="P693" s="211"/>
      <c r="Q693" s="211"/>
      <c r="R693" s="211"/>
      <c r="S693" s="211"/>
      <c r="T693" s="532"/>
      <c r="U693" s="525"/>
      <c r="V693" s="525"/>
      <c r="W693" s="525"/>
      <c r="X693" s="525"/>
      <c r="Y693" s="525"/>
      <c r="Z693" s="525"/>
    </row>
    <row r="694" ht="17.25" customHeight="1">
      <c r="A694" s="525"/>
      <c r="B694" s="525"/>
      <c r="C694" s="525"/>
      <c r="D694" s="525"/>
      <c r="E694" s="525"/>
      <c r="F694" s="531"/>
      <c r="G694" s="525"/>
      <c r="H694" s="525"/>
      <c r="I694" s="525"/>
      <c r="J694" s="456"/>
      <c r="K694" s="456"/>
      <c r="L694" s="456"/>
      <c r="M694" s="456"/>
      <c r="N694" s="211"/>
      <c r="O694" s="211"/>
      <c r="P694" s="211"/>
      <c r="Q694" s="211"/>
      <c r="R694" s="211"/>
      <c r="S694" s="211"/>
      <c r="T694" s="532"/>
      <c r="U694" s="525"/>
      <c r="V694" s="525"/>
      <c r="W694" s="525"/>
      <c r="X694" s="525"/>
      <c r="Y694" s="525"/>
      <c r="Z694" s="525"/>
    </row>
    <row r="695" ht="17.25" customHeight="1">
      <c r="A695" s="525"/>
      <c r="B695" s="525"/>
      <c r="C695" s="525"/>
      <c r="D695" s="525"/>
      <c r="E695" s="525"/>
      <c r="F695" s="531"/>
      <c r="G695" s="525"/>
      <c r="H695" s="525"/>
      <c r="I695" s="525"/>
      <c r="J695" s="456"/>
      <c r="K695" s="456"/>
      <c r="L695" s="456"/>
      <c r="M695" s="456"/>
      <c r="N695" s="211"/>
      <c r="O695" s="211"/>
      <c r="P695" s="211"/>
      <c r="Q695" s="211"/>
      <c r="R695" s="211"/>
      <c r="S695" s="211"/>
      <c r="T695" s="532"/>
      <c r="U695" s="525"/>
      <c r="V695" s="525"/>
      <c r="W695" s="525"/>
      <c r="X695" s="525"/>
      <c r="Y695" s="525"/>
      <c r="Z695" s="525"/>
    </row>
    <row r="696" ht="17.25" customHeight="1">
      <c r="A696" s="525"/>
      <c r="B696" s="525"/>
      <c r="C696" s="525"/>
      <c r="D696" s="525"/>
      <c r="E696" s="525"/>
      <c r="F696" s="531"/>
      <c r="G696" s="525"/>
      <c r="H696" s="525"/>
      <c r="I696" s="525"/>
      <c r="J696" s="456"/>
      <c r="K696" s="456"/>
      <c r="L696" s="456"/>
      <c r="M696" s="456"/>
      <c r="N696" s="211"/>
      <c r="O696" s="211"/>
      <c r="P696" s="211"/>
      <c r="Q696" s="211"/>
      <c r="R696" s="211"/>
      <c r="S696" s="211"/>
      <c r="T696" s="532"/>
      <c r="U696" s="525"/>
      <c r="V696" s="525"/>
      <c r="W696" s="525"/>
      <c r="X696" s="525"/>
      <c r="Y696" s="525"/>
      <c r="Z696" s="525"/>
    </row>
    <row r="697" ht="17.25" customHeight="1">
      <c r="A697" s="525"/>
      <c r="B697" s="525"/>
      <c r="C697" s="525"/>
      <c r="D697" s="525"/>
      <c r="E697" s="525"/>
      <c r="F697" s="531"/>
      <c r="G697" s="525"/>
      <c r="H697" s="525"/>
      <c r="I697" s="525"/>
      <c r="J697" s="456"/>
      <c r="K697" s="456"/>
      <c r="L697" s="456"/>
      <c r="M697" s="456"/>
      <c r="N697" s="211"/>
      <c r="O697" s="211"/>
      <c r="P697" s="211"/>
      <c r="Q697" s="211"/>
      <c r="R697" s="211"/>
      <c r="S697" s="211"/>
      <c r="T697" s="532"/>
      <c r="U697" s="525"/>
      <c r="V697" s="525"/>
      <c r="W697" s="525"/>
      <c r="X697" s="525"/>
      <c r="Y697" s="525"/>
      <c r="Z697" s="525"/>
    </row>
    <row r="698" ht="17.25" customHeight="1">
      <c r="A698" s="525"/>
      <c r="B698" s="525"/>
      <c r="C698" s="525"/>
      <c r="D698" s="525"/>
      <c r="E698" s="525"/>
      <c r="F698" s="531"/>
      <c r="G698" s="525"/>
      <c r="H698" s="525"/>
      <c r="I698" s="525"/>
      <c r="J698" s="456"/>
      <c r="K698" s="456"/>
      <c r="L698" s="456"/>
      <c r="M698" s="456"/>
      <c r="N698" s="211"/>
      <c r="O698" s="211"/>
      <c r="P698" s="211"/>
      <c r="Q698" s="211"/>
      <c r="R698" s="211"/>
      <c r="S698" s="211"/>
      <c r="T698" s="532"/>
      <c r="U698" s="525"/>
      <c r="V698" s="525"/>
      <c r="W698" s="525"/>
      <c r="X698" s="525"/>
      <c r="Y698" s="525"/>
      <c r="Z698" s="525"/>
    </row>
    <row r="699" ht="17.25" customHeight="1">
      <c r="A699" s="525"/>
      <c r="B699" s="525"/>
      <c r="C699" s="525"/>
      <c r="D699" s="525"/>
      <c r="E699" s="525"/>
      <c r="F699" s="531"/>
      <c r="G699" s="525"/>
      <c r="H699" s="525"/>
      <c r="I699" s="525"/>
      <c r="J699" s="456"/>
      <c r="K699" s="456"/>
      <c r="L699" s="456"/>
      <c r="M699" s="456"/>
      <c r="N699" s="211"/>
      <c r="O699" s="211"/>
      <c r="P699" s="211"/>
      <c r="Q699" s="211"/>
      <c r="R699" s="211"/>
      <c r="S699" s="211"/>
      <c r="T699" s="532"/>
      <c r="U699" s="525"/>
      <c r="V699" s="525"/>
      <c r="W699" s="525"/>
      <c r="X699" s="525"/>
      <c r="Y699" s="525"/>
      <c r="Z699" s="525"/>
    </row>
    <row r="700" ht="17.25" customHeight="1">
      <c r="A700" s="525"/>
      <c r="B700" s="525"/>
      <c r="C700" s="525"/>
      <c r="D700" s="525"/>
      <c r="E700" s="525"/>
      <c r="F700" s="531"/>
      <c r="G700" s="525"/>
      <c r="H700" s="525"/>
      <c r="I700" s="525"/>
      <c r="J700" s="456"/>
      <c r="K700" s="456"/>
      <c r="L700" s="456"/>
      <c r="M700" s="456"/>
      <c r="N700" s="211"/>
      <c r="O700" s="211"/>
      <c r="P700" s="211"/>
      <c r="Q700" s="211"/>
      <c r="R700" s="211"/>
      <c r="S700" s="211"/>
      <c r="T700" s="532"/>
      <c r="U700" s="525"/>
      <c r="V700" s="525"/>
      <c r="W700" s="525"/>
      <c r="X700" s="525"/>
      <c r="Y700" s="525"/>
      <c r="Z700" s="525"/>
    </row>
    <row r="701" ht="17.25" customHeight="1">
      <c r="A701" s="525"/>
      <c r="B701" s="525"/>
      <c r="C701" s="525"/>
      <c r="D701" s="525"/>
      <c r="E701" s="525"/>
      <c r="F701" s="531"/>
      <c r="G701" s="525"/>
      <c r="H701" s="525"/>
      <c r="I701" s="525"/>
      <c r="J701" s="456"/>
      <c r="K701" s="456"/>
      <c r="L701" s="456"/>
      <c r="M701" s="456"/>
      <c r="N701" s="211"/>
      <c r="O701" s="211"/>
      <c r="P701" s="211"/>
      <c r="Q701" s="211"/>
      <c r="R701" s="211"/>
      <c r="S701" s="211"/>
      <c r="T701" s="532"/>
      <c r="U701" s="525"/>
      <c r="V701" s="525"/>
      <c r="W701" s="525"/>
      <c r="X701" s="525"/>
      <c r="Y701" s="525"/>
      <c r="Z701" s="525"/>
    </row>
    <row r="702" ht="17.25" customHeight="1">
      <c r="A702" s="525"/>
      <c r="B702" s="525"/>
      <c r="C702" s="525"/>
      <c r="D702" s="525"/>
      <c r="E702" s="525"/>
      <c r="F702" s="531"/>
      <c r="G702" s="525"/>
      <c r="H702" s="525"/>
      <c r="I702" s="525"/>
      <c r="J702" s="456"/>
      <c r="K702" s="456"/>
      <c r="L702" s="456"/>
      <c r="M702" s="456"/>
      <c r="N702" s="211"/>
      <c r="O702" s="211"/>
      <c r="P702" s="211"/>
      <c r="Q702" s="211"/>
      <c r="R702" s="211"/>
      <c r="S702" s="211"/>
      <c r="T702" s="532"/>
      <c r="U702" s="525"/>
      <c r="V702" s="525"/>
      <c r="W702" s="525"/>
      <c r="X702" s="525"/>
      <c r="Y702" s="525"/>
      <c r="Z702" s="525"/>
    </row>
    <row r="703" ht="17.25" customHeight="1">
      <c r="A703" s="525"/>
      <c r="B703" s="525"/>
      <c r="C703" s="525"/>
      <c r="D703" s="525"/>
      <c r="E703" s="525"/>
      <c r="F703" s="531"/>
      <c r="G703" s="525"/>
      <c r="H703" s="525"/>
      <c r="I703" s="525"/>
      <c r="J703" s="456"/>
      <c r="K703" s="456"/>
      <c r="L703" s="456"/>
      <c r="M703" s="456"/>
      <c r="N703" s="211"/>
      <c r="O703" s="211"/>
      <c r="P703" s="211"/>
      <c r="Q703" s="211"/>
      <c r="R703" s="211"/>
      <c r="S703" s="211"/>
      <c r="T703" s="532"/>
      <c r="U703" s="525"/>
      <c r="V703" s="525"/>
      <c r="W703" s="525"/>
      <c r="X703" s="525"/>
      <c r="Y703" s="525"/>
      <c r="Z703" s="525"/>
    </row>
    <row r="704" ht="17.25" customHeight="1">
      <c r="A704" s="525"/>
      <c r="B704" s="525"/>
      <c r="C704" s="525"/>
      <c r="D704" s="525"/>
      <c r="E704" s="525"/>
      <c r="F704" s="531"/>
      <c r="G704" s="525"/>
      <c r="H704" s="525"/>
      <c r="I704" s="525"/>
      <c r="J704" s="456"/>
      <c r="K704" s="456"/>
      <c r="L704" s="456"/>
      <c r="M704" s="456"/>
      <c r="N704" s="211"/>
      <c r="O704" s="211"/>
      <c r="P704" s="211"/>
      <c r="Q704" s="211"/>
      <c r="R704" s="211"/>
      <c r="S704" s="211"/>
      <c r="T704" s="532"/>
      <c r="U704" s="525"/>
      <c r="V704" s="525"/>
      <c r="W704" s="525"/>
      <c r="X704" s="525"/>
      <c r="Y704" s="525"/>
      <c r="Z704" s="525"/>
    </row>
    <row r="705" ht="17.25" customHeight="1">
      <c r="A705" s="525"/>
      <c r="B705" s="525"/>
      <c r="C705" s="525"/>
      <c r="D705" s="525"/>
      <c r="E705" s="525"/>
      <c r="F705" s="531"/>
      <c r="G705" s="525"/>
      <c r="H705" s="525"/>
      <c r="I705" s="525"/>
      <c r="J705" s="456"/>
      <c r="K705" s="456"/>
      <c r="L705" s="456"/>
      <c r="M705" s="456"/>
      <c r="N705" s="211"/>
      <c r="O705" s="211"/>
      <c r="P705" s="211"/>
      <c r="Q705" s="211"/>
      <c r="R705" s="211"/>
      <c r="S705" s="211"/>
      <c r="T705" s="532"/>
      <c r="U705" s="525"/>
      <c r="V705" s="525"/>
      <c r="W705" s="525"/>
      <c r="X705" s="525"/>
      <c r="Y705" s="525"/>
      <c r="Z705" s="525"/>
    </row>
    <row r="706" ht="17.25" customHeight="1">
      <c r="A706" s="525"/>
      <c r="B706" s="525"/>
      <c r="C706" s="525"/>
      <c r="D706" s="525"/>
      <c r="E706" s="525"/>
      <c r="F706" s="531"/>
      <c r="G706" s="525"/>
      <c r="H706" s="525"/>
      <c r="I706" s="525"/>
      <c r="J706" s="456"/>
      <c r="K706" s="456"/>
      <c r="L706" s="456"/>
      <c r="M706" s="456"/>
      <c r="N706" s="211"/>
      <c r="O706" s="211"/>
      <c r="P706" s="211"/>
      <c r="Q706" s="211"/>
      <c r="R706" s="211"/>
      <c r="S706" s="211"/>
      <c r="T706" s="532"/>
      <c r="U706" s="525"/>
      <c r="V706" s="525"/>
      <c r="W706" s="525"/>
      <c r="X706" s="525"/>
      <c r="Y706" s="525"/>
      <c r="Z706" s="525"/>
    </row>
    <row r="707" ht="17.25" customHeight="1">
      <c r="A707" s="525"/>
      <c r="B707" s="525"/>
      <c r="C707" s="525"/>
      <c r="D707" s="525"/>
      <c r="E707" s="525"/>
      <c r="F707" s="531"/>
      <c r="G707" s="525"/>
      <c r="H707" s="525"/>
      <c r="I707" s="525"/>
      <c r="J707" s="456"/>
      <c r="K707" s="456"/>
      <c r="L707" s="456"/>
      <c r="M707" s="456"/>
      <c r="N707" s="211"/>
      <c r="O707" s="211"/>
      <c r="P707" s="211"/>
      <c r="Q707" s="211"/>
      <c r="R707" s="211"/>
      <c r="S707" s="211"/>
      <c r="T707" s="532"/>
      <c r="U707" s="525"/>
      <c r="V707" s="525"/>
      <c r="W707" s="525"/>
      <c r="X707" s="525"/>
      <c r="Y707" s="525"/>
      <c r="Z707" s="525"/>
    </row>
    <row r="708" ht="17.25" customHeight="1">
      <c r="A708" s="525"/>
      <c r="B708" s="525"/>
      <c r="C708" s="525"/>
      <c r="D708" s="525"/>
      <c r="E708" s="525"/>
      <c r="F708" s="531"/>
      <c r="G708" s="525"/>
      <c r="H708" s="525"/>
      <c r="I708" s="525"/>
      <c r="J708" s="456"/>
      <c r="K708" s="456"/>
      <c r="L708" s="456"/>
      <c r="M708" s="456"/>
      <c r="N708" s="211"/>
      <c r="O708" s="211"/>
      <c r="P708" s="211"/>
      <c r="Q708" s="211"/>
      <c r="R708" s="211"/>
      <c r="S708" s="211"/>
      <c r="T708" s="532"/>
      <c r="U708" s="525"/>
      <c r="V708" s="525"/>
      <c r="W708" s="525"/>
      <c r="X708" s="525"/>
      <c r="Y708" s="525"/>
      <c r="Z708" s="525"/>
    </row>
    <row r="709" ht="17.25" customHeight="1">
      <c r="A709" s="525"/>
      <c r="B709" s="525"/>
      <c r="C709" s="525"/>
      <c r="D709" s="525"/>
      <c r="E709" s="525"/>
      <c r="F709" s="531"/>
      <c r="G709" s="525"/>
      <c r="H709" s="525"/>
      <c r="I709" s="525"/>
      <c r="J709" s="456"/>
      <c r="K709" s="456"/>
      <c r="L709" s="456"/>
      <c r="M709" s="456"/>
      <c r="N709" s="211"/>
      <c r="O709" s="211"/>
      <c r="P709" s="211"/>
      <c r="Q709" s="211"/>
      <c r="R709" s="211"/>
      <c r="S709" s="211"/>
      <c r="T709" s="532"/>
      <c r="U709" s="525"/>
      <c r="V709" s="525"/>
      <c r="W709" s="525"/>
      <c r="X709" s="525"/>
      <c r="Y709" s="525"/>
      <c r="Z709" s="525"/>
    </row>
    <row r="710" ht="17.25" customHeight="1">
      <c r="A710" s="525"/>
      <c r="B710" s="525"/>
      <c r="C710" s="525"/>
      <c r="D710" s="525"/>
      <c r="E710" s="525"/>
      <c r="F710" s="531"/>
      <c r="G710" s="525"/>
      <c r="H710" s="525"/>
      <c r="I710" s="525"/>
      <c r="J710" s="456"/>
      <c r="K710" s="456"/>
      <c r="L710" s="456"/>
      <c r="M710" s="456"/>
      <c r="N710" s="211"/>
      <c r="O710" s="211"/>
      <c r="P710" s="211"/>
      <c r="Q710" s="211"/>
      <c r="R710" s="211"/>
      <c r="S710" s="211"/>
      <c r="T710" s="532"/>
      <c r="U710" s="525"/>
      <c r="V710" s="525"/>
      <c r="W710" s="525"/>
      <c r="X710" s="525"/>
      <c r="Y710" s="525"/>
      <c r="Z710" s="525"/>
    </row>
    <row r="711" ht="17.25" customHeight="1">
      <c r="A711" s="525"/>
      <c r="B711" s="525"/>
      <c r="C711" s="525"/>
      <c r="D711" s="525"/>
      <c r="E711" s="525"/>
      <c r="F711" s="531"/>
      <c r="G711" s="525"/>
      <c r="H711" s="525"/>
      <c r="I711" s="525"/>
      <c r="J711" s="456"/>
      <c r="K711" s="456"/>
      <c r="L711" s="456"/>
      <c r="M711" s="456"/>
      <c r="N711" s="211"/>
      <c r="O711" s="211"/>
      <c r="P711" s="211"/>
      <c r="Q711" s="211"/>
      <c r="R711" s="211"/>
      <c r="S711" s="211"/>
      <c r="T711" s="532"/>
      <c r="U711" s="525"/>
      <c r="V711" s="525"/>
      <c r="W711" s="525"/>
      <c r="X711" s="525"/>
      <c r="Y711" s="525"/>
      <c r="Z711" s="525"/>
    </row>
    <row r="712" ht="17.25" customHeight="1">
      <c r="A712" s="525"/>
      <c r="B712" s="525"/>
      <c r="C712" s="525"/>
      <c r="D712" s="525"/>
      <c r="E712" s="525"/>
      <c r="F712" s="531"/>
      <c r="G712" s="525"/>
      <c r="H712" s="525"/>
      <c r="I712" s="525"/>
      <c r="J712" s="456"/>
      <c r="K712" s="456"/>
      <c r="L712" s="456"/>
      <c r="M712" s="456"/>
      <c r="N712" s="211"/>
      <c r="O712" s="211"/>
      <c r="P712" s="211"/>
      <c r="Q712" s="211"/>
      <c r="R712" s="211"/>
      <c r="S712" s="211"/>
      <c r="T712" s="532"/>
      <c r="U712" s="525"/>
      <c r="V712" s="525"/>
      <c r="W712" s="525"/>
      <c r="X712" s="525"/>
      <c r="Y712" s="525"/>
      <c r="Z712" s="525"/>
    </row>
    <row r="713" ht="17.25" customHeight="1">
      <c r="A713" s="525"/>
      <c r="B713" s="525"/>
      <c r="C713" s="525"/>
      <c r="D713" s="525"/>
      <c r="E713" s="525"/>
      <c r="F713" s="531"/>
      <c r="G713" s="525"/>
      <c r="H713" s="525"/>
      <c r="I713" s="525"/>
      <c r="J713" s="456"/>
      <c r="K713" s="456"/>
      <c r="L713" s="456"/>
      <c r="M713" s="456"/>
      <c r="N713" s="211"/>
      <c r="O713" s="211"/>
      <c r="P713" s="211"/>
      <c r="Q713" s="211"/>
      <c r="R713" s="211"/>
      <c r="S713" s="211"/>
      <c r="T713" s="532"/>
      <c r="U713" s="525"/>
      <c r="V713" s="525"/>
      <c r="W713" s="525"/>
      <c r="X713" s="525"/>
      <c r="Y713" s="525"/>
      <c r="Z713" s="525"/>
    </row>
    <row r="714" ht="17.25" customHeight="1">
      <c r="A714" s="525"/>
      <c r="B714" s="525"/>
      <c r="C714" s="525"/>
      <c r="D714" s="525"/>
      <c r="E714" s="525"/>
      <c r="F714" s="531"/>
      <c r="G714" s="525"/>
      <c r="H714" s="525"/>
      <c r="I714" s="525"/>
      <c r="J714" s="456"/>
      <c r="K714" s="456"/>
      <c r="L714" s="456"/>
      <c r="M714" s="456"/>
      <c r="N714" s="211"/>
      <c r="O714" s="211"/>
      <c r="P714" s="211"/>
      <c r="Q714" s="211"/>
      <c r="R714" s="211"/>
      <c r="S714" s="211"/>
      <c r="T714" s="532"/>
      <c r="U714" s="525"/>
      <c r="V714" s="525"/>
      <c r="W714" s="525"/>
      <c r="X714" s="525"/>
      <c r="Y714" s="525"/>
      <c r="Z714" s="525"/>
    </row>
    <row r="715" ht="17.25" customHeight="1">
      <c r="A715" s="525"/>
      <c r="B715" s="525"/>
      <c r="C715" s="525"/>
      <c r="D715" s="525"/>
      <c r="E715" s="525"/>
      <c r="F715" s="531"/>
      <c r="G715" s="525"/>
      <c r="H715" s="525"/>
      <c r="I715" s="525"/>
      <c r="J715" s="456"/>
      <c r="K715" s="456"/>
      <c r="L715" s="456"/>
      <c r="M715" s="456"/>
      <c r="N715" s="211"/>
      <c r="O715" s="211"/>
      <c r="P715" s="211"/>
      <c r="Q715" s="211"/>
      <c r="R715" s="211"/>
      <c r="S715" s="211"/>
      <c r="T715" s="532"/>
      <c r="U715" s="525"/>
      <c r="V715" s="525"/>
      <c r="W715" s="525"/>
      <c r="X715" s="525"/>
      <c r="Y715" s="525"/>
      <c r="Z715" s="525"/>
    </row>
    <row r="716" ht="17.25" customHeight="1">
      <c r="A716" s="525"/>
      <c r="B716" s="525"/>
      <c r="C716" s="525"/>
      <c r="D716" s="525"/>
      <c r="E716" s="525"/>
      <c r="F716" s="531"/>
      <c r="G716" s="525"/>
      <c r="H716" s="525"/>
      <c r="I716" s="525"/>
      <c r="J716" s="456"/>
      <c r="K716" s="456"/>
      <c r="L716" s="456"/>
      <c r="M716" s="456"/>
      <c r="N716" s="211"/>
      <c r="O716" s="211"/>
      <c r="P716" s="211"/>
      <c r="Q716" s="211"/>
      <c r="R716" s="211"/>
      <c r="S716" s="211"/>
      <c r="T716" s="532"/>
      <c r="U716" s="525"/>
      <c r="V716" s="525"/>
      <c r="W716" s="525"/>
      <c r="X716" s="525"/>
      <c r="Y716" s="525"/>
      <c r="Z716" s="525"/>
    </row>
    <row r="717" ht="17.25" customHeight="1">
      <c r="A717" s="525"/>
      <c r="B717" s="525"/>
      <c r="C717" s="525"/>
      <c r="D717" s="525"/>
      <c r="E717" s="525"/>
      <c r="F717" s="531"/>
      <c r="G717" s="525"/>
      <c r="H717" s="525"/>
      <c r="I717" s="525"/>
      <c r="J717" s="456"/>
      <c r="K717" s="456"/>
      <c r="L717" s="456"/>
      <c r="M717" s="456"/>
      <c r="N717" s="211"/>
      <c r="O717" s="211"/>
      <c r="P717" s="211"/>
      <c r="Q717" s="211"/>
      <c r="R717" s="211"/>
      <c r="S717" s="211"/>
      <c r="T717" s="532"/>
      <c r="U717" s="525"/>
      <c r="V717" s="525"/>
      <c r="W717" s="525"/>
      <c r="X717" s="525"/>
      <c r="Y717" s="525"/>
      <c r="Z717" s="525"/>
    </row>
    <row r="718" ht="17.25" customHeight="1">
      <c r="A718" s="525"/>
      <c r="B718" s="525"/>
      <c r="C718" s="525"/>
      <c r="D718" s="525"/>
      <c r="E718" s="525"/>
      <c r="F718" s="531"/>
      <c r="G718" s="525"/>
      <c r="H718" s="525"/>
      <c r="I718" s="525"/>
      <c r="J718" s="456"/>
      <c r="K718" s="456"/>
      <c r="L718" s="456"/>
      <c r="M718" s="456"/>
      <c r="N718" s="211"/>
      <c r="O718" s="211"/>
      <c r="P718" s="211"/>
      <c r="Q718" s="211"/>
      <c r="R718" s="211"/>
      <c r="S718" s="211"/>
      <c r="T718" s="532"/>
      <c r="U718" s="525"/>
      <c r="V718" s="525"/>
      <c r="W718" s="525"/>
      <c r="X718" s="525"/>
      <c r="Y718" s="525"/>
      <c r="Z718" s="525"/>
    </row>
    <row r="719" ht="17.25" customHeight="1">
      <c r="A719" s="525"/>
      <c r="B719" s="525"/>
      <c r="C719" s="525"/>
      <c r="D719" s="525"/>
      <c r="E719" s="525"/>
      <c r="F719" s="531"/>
      <c r="G719" s="525"/>
      <c r="H719" s="525"/>
      <c r="I719" s="525"/>
      <c r="J719" s="456"/>
      <c r="K719" s="456"/>
      <c r="L719" s="456"/>
      <c r="M719" s="456"/>
      <c r="N719" s="211"/>
      <c r="O719" s="211"/>
      <c r="P719" s="211"/>
      <c r="Q719" s="211"/>
      <c r="R719" s="211"/>
      <c r="S719" s="211"/>
      <c r="T719" s="532"/>
      <c r="U719" s="525"/>
      <c r="V719" s="525"/>
      <c r="W719" s="525"/>
      <c r="X719" s="525"/>
      <c r="Y719" s="525"/>
      <c r="Z719" s="525"/>
    </row>
    <row r="720" ht="17.25" customHeight="1">
      <c r="A720" s="525"/>
      <c r="B720" s="525"/>
      <c r="C720" s="525"/>
      <c r="D720" s="525"/>
      <c r="E720" s="525"/>
      <c r="F720" s="531"/>
      <c r="G720" s="525"/>
      <c r="H720" s="525"/>
      <c r="I720" s="525"/>
      <c r="J720" s="456"/>
      <c r="K720" s="456"/>
      <c r="L720" s="456"/>
      <c r="M720" s="456"/>
      <c r="N720" s="211"/>
      <c r="O720" s="211"/>
      <c r="P720" s="211"/>
      <c r="Q720" s="211"/>
      <c r="R720" s="211"/>
      <c r="S720" s="211"/>
      <c r="T720" s="532"/>
      <c r="U720" s="525"/>
      <c r="V720" s="525"/>
      <c r="W720" s="525"/>
      <c r="X720" s="525"/>
      <c r="Y720" s="525"/>
      <c r="Z720" s="525"/>
    </row>
    <row r="721" ht="17.25" customHeight="1">
      <c r="A721" s="525"/>
      <c r="B721" s="525"/>
      <c r="C721" s="525"/>
      <c r="D721" s="525"/>
      <c r="E721" s="525"/>
      <c r="F721" s="531"/>
      <c r="G721" s="525"/>
      <c r="H721" s="525"/>
      <c r="I721" s="525"/>
      <c r="J721" s="456"/>
      <c r="K721" s="456"/>
      <c r="L721" s="456"/>
      <c r="M721" s="456"/>
      <c r="N721" s="211"/>
      <c r="O721" s="211"/>
      <c r="P721" s="211"/>
      <c r="Q721" s="211"/>
      <c r="R721" s="211"/>
      <c r="S721" s="211"/>
      <c r="T721" s="532"/>
      <c r="U721" s="525"/>
      <c r="V721" s="525"/>
      <c r="W721" s="525"/>
      <c r="X721" s="525"/>
      <c r="Y721" s="525"/>
      <c r="Z721" s="525"/>
    </row>
    <row r="722" ht="17.25" customHeight="1">
      <c r="A722" s="525"/>
      <c r="B722" s="525"/>
      <c r="C722" s="525"/>
      <c r="D722" s="525"/>
      <c r="E722" s="525"/>
      <c r="F722" s="531"/>
      <c r="G722" s="525"/>
      <c r="H722" s="525"/>
      <c r="I722" s="525"/>
      <c r="J722" s="456"/>
      <c r="K722" s="456"/>
      <c r="L722" s="456"/>
      <c r="M722" s="456"/>
      <c r="N722" s="211"/>
      <c r="O722" s="211"/>
      <c r="P722" s="211"/>
      <c r="Q722" s="211"/>
      <c r="R722" s="211"/>
      <c r="S722" s="211"/>
      <c r="T722" s="532"/>
      <c r="U722" s="525"/>
      <c r="V722" s="525"/>
      <c r="W722" s="525"/>
      <c r="X722" s="525"/>
      <c r="Y722" s="525"/>
      <c r="Z722" s="525"/>
    </row>
    <row r="723" ht="17.25" customHeight="1">
      <c r="A723" s="525"/>
      <c r="B723" s="525"/>
      <c r="C723" s="525"/>
      <c r="D723" s="525"/>
      <c r="E723" s="525"/>
      <c r="F723" s="531"/>
      <c r="G723" s="525"/>
      <c r="H723" s="525"/>
      <c r="I723" s="525"/>
      <c r="J723" s="456"/>
      <c r="K723" s="456"/>
      <c r="L723" s="456"/>
      <c r="M723" s="456"/>
      <c r="N723" s="211"/>
      <c r="O723" s="211"/>
      <c r="P723" s="211"/>
      <c r="Q723" s="211"/>
      <c r="R723" s="211"/>
      <c r="S723" s="211"/>
      <c r="T723" s="532"/>
      <c r="U723" s="525"/>
      <c r="V723" s="525"/>
      <c r="W723" s="525"/>
      <c r="X723" s="525"/>
      <c r="Y723" s="525"/>
      <c r="Z723" s="525"/>
    </row>
    <row r="724" ht="17.25" customHeight="1">
      <c r="A724" s="525"/>
      <c r="B724" s="525"/>
      <c r="C724" s="525"/>
      <c r="D724" s="525"/>
      <c r="E724" s="525"/>
      <c r="F724" s="531"/>
      <c r="G724" s="525"/>
      <c r="H724" s="525"/>
      <c r="I724" s="525"/>
      <c r="J724" s="456"/>
      <c r="K724" s="456"/>
      <c r="L724" s="456"/>
      <c r="M724" s="456"/>
      <c r="N724" s="211"/>
      <c r="O724" s="211"/>
      <c r="P724" s="211"/>
      <c r="Q724" s="211"/>
      <c r="R724" s="211"/>
      <c r="S724" s="211"/>
      <c r="T724" s="532"/>
      <c r="U724" s="525"/>
      <c r="V724" s="525"/>
      <c r="W724" s="525"/>
      <c r="X724" s="525"/>
      <c r="Y724" s="525"/>
      <c r="Z724" s="525"/>
    </row>
    <row r="725" ht="17.25" customHeight="1">
      <c r="A725" s="525"/>
      <c r="B725" s="525"/>
      <c r="C725" s="525"/>
      <c r="D725" s="525"/>
      <c r="E725" s="525"/>
      <c r="F725" s="531"/>
      <c r="G725" s="525"/>
      <c r="H725" s="525"/>
      <c r="I725" s="525"/>
      <c r="J725" s="456"/>
      <c r="K725" s="456"/>
      <c r="L725" s="456"/>
      <c r="M725" s="456"/>
      <c r="N725" s="211"/>
      <c r="O725" s="211"/>
      <c r="P725" s="211"/>
      <c r="Q725" s="211"/>
      <c r="R725" s="211"/>
      <c r="S725" s="211"/>
      <c r="T725" s="532"/>
      <c r="U725" s="525"/>
      <c r="V725" s="525"/>
      <c r="W725" s="525"/>
      <c r="X725" s="525"/>
      <c r="Y725" s="525"/>
      <c r="Z725" s="525"/>
    </row>
    <row r="726" ht="17.25" customHeight="1">
      <c r="A726" s="525"/>
      <c r="B726" s="525"/>
      <c r="C726" s="525"/>
      <c r="D726" s="525"/>
      <c r="E726" s="525"/>
      <c r="F726" s="531"/>
      <c r="G726" s="525"/>
      <c r="H726" s="525"/>
      <c r="I726" s="525"/>
      <c r="J726" s="456"/>
      <c r="K726" s="456"/>
      <c r="L726" s="456"/>
      <c r="M726" s="456"/>
      <c r="N726" s="211"/>
      <c r="O726" s="211"/>
      <c r="P726" s="211"/>
      <c r="Q726" s="211"/>
      <c r="R726" s="211"/>
      <c r="S726" s="211"/>
      <c r="T726" s="532"/>
      <c r="U726" s="525"/>
      <c r="V726" s="525"/>
      <c r="W726" s="525"/>
      <c r="X726" s="525"/>
      <c r="Y726" s="525"/>
      <c r="Z726" s="525"/>
    </row>
    <row r="727" ht="17.25" customHeight="1">
      <c r="A727" s="525"/>
      <c r="B727" s="525"/>
      <c r="C727" s="525"/>
      <c r="D727" s="525"/>
      <c r="E727" s="525"/>
      <c r="F727" s="531"/>
      <c r="G727" s="525"/>
      <c r="H727" s="525"/>
      <c r="I727" s="525"/>
      <c r="J727" s="456"/>
      <c r="K727" s="456"/>
      <c r="L727" s="456"/>
      <c r="M727" s="456"/>
      <c r="N727" s="211"/>
      <c r="O727" s="211"/>
      <c r="P727" s="211"/>
      <c r="Q727" s="211"/>
      <c r="R727" s="211"/>
      <c r="S727" s="211"/>
      <c r="T727" s="532"/>
      <c r="U727" s="525"/>
      <c r="V727" s="525"/>
      <c r="W727" s="525"/>
      <c r="X727" s="525"/>
      <c r="Y727" s="525"/>
      <c r="Z727" s="525"/>
    </row>
    <row r="728" ht="17.25" customHeight="1">
      <c r="A728" s="525"/>
      <c r="B728" s="525"/>
      <c r="C728" s="525"/>
      <c r="D728" s="525"/>
      <c r="E728" s="525"/>
      <c r="F728" s="531"/>
      <c r="G728" s="525"/>
      <c r="H728" s="525"/>
      <c r="I728" s="525"/>
      <c r="J728" s="456"/>
      <c r="K728" s="456"/>
      <c r="L728" s="456"/>
      <c r="M728" s="456"/>
      <c r="N728" s="211"/>
      <c r="O728" s="211"/>
      <c r="P728" s="211"/>
      <c r="Q728" s="211"/>
      <c r="R728" s="211"/>
      <c r="S728" s="211"/>
      <c r="T728" s="532"/>
      <c r="U728" s="525"/>
      <c r="V728" s="525"/>
      <c r="W728" s="525"/>
      <c r="X728" s="525"/>
      <c r="Y728" s="525"/>
      <c r="Z728" s="525"/>
    </row>
    <row r="729" ht="17.25" customHeight="1">
      <c r="A729" s="525"/>
      <c r="B729" s="525"/>
      <c r="C729" s="525"/>
      <c r="D729" s="525"/>
      <c r="E729" s="525"/>
      <c r="F729" s="531"/>
      <c r="G729" s="525"/>
      <c r="H729" s="525"/>
      <c r="I729" s="525"/>
      <c r="J729" s="456"/>
      <c r="K729" s="456"/>
      <c r="L729" s="456"/>
      <c r="M729" s="456"/>
      <c r="N729" s="211"/>
      <c r="O729" s="211"/>
      <c r="P729" s="211"/>
      <c r="Q729" s="211"/>
      <c r="R729" s="211"/>
      <c r="S729" s="211"/>
      <c r="T729" s="532"/>
      <c r="U729" s="525"/>
      <c r="V729" s="525"/>
      <c r="W729" s="525"/>
      <c r="X729" s="525"/>
      <c r="Y729" s="525"/>
      <c r="Z729" s="525"/>
    </row>
    <row r="730" ht="17.25" customHeight="1">
      <c r="A730" s="525"/>
      <c r="B730" s="525"/>
      <c r="C730" s="525"/>
      <c r="D730" s="525"/>
      <c r="E730" s="525"/>
      <c r="F730" s="531"/>
      <c r="G730" s="525"/>
      <c r="H730" s="525"/>
      <c r="I730" s="525"/>
      <c r="J730" s="456"/>
      <c r="K730" s="456"/>
      <c r="L730" s="456"/>
      <c r="M730" s="456"/>
      <c r="N730" s="211"/>
      <c r="O730" s="211"/>
      <c r="P730" s="211"/>
      <c r="Q730" s="211"/>
      <c r="R730" s="211"/>
      <c r="S730" s="211"/>
      <c r="T730" s="532"/>
      <c r="U730" s="525"/>
      <c r="V730" s="525"/>
      <c r="W730" s="525"/>
      <c r="X730" s="525"/>
      <c r="Y730" s="525"/>
      <c r="Z730" s="525"/>
    </row>
    <row r="731" ht="17.25" customHeight="1">
      <c r="A731" s="525"/>
      <c r="B731" s="525"/>
      <c r="C731" s="525"/>
      <c r="D731" s="525"/>
      <c r="E731" s="525"/>
      <c r="F731" s="531"/>
      <c r="G731" s="525"/>
      <c r="H731" s="525"/>
      <c r="I731" s="525"/>
      <c r="J731" s="456"/>
      <c r="K731" s="456"/>
      <c r="L731" s="456"/>
      <c r="M731" s="456"/>
      <c r="N731" s="211"/>
      <c r="O731" s="211"/>
      <c r="P731" s="211"/>
      <c r="Q731" s="211"/>
      <c r="R731" s="211"/>
      <c r="S731" s="211"/>
      <c r="T731" s="532"/>
      <c r="U731" s="525"/>
      <c r="V731" s="525"/>
      <c r="W731" s="525"/>
      <c r="X731" s="525"/>
      <c r="Y731" s="525"/>
      <c r="Z731" s="525"/>
    </row>
    <row r="732" ht="17.25" customHeight="1">
      <c r="A732" s="525"/>
      <c r="B732" s="525"/>
      <c r="C732" s="525"/>
      <c r="D732" s="525"/>
      <c r="E732" s="525"/>
      <c r="F732" s="531"/>
      <c r="G732" s="525"/>
      <c r="H732" s="525"/>
      <c r="I732" s="525"/>
      <c r="J732" s="456"/>
      <c r="K732" s="456"/>
      <c r="L732" s="456"/>
      <c r="M732" s="456"/>
      <c r="N732" s="211"/>
      <c r="O732" s="211"/>
      <c r="P732" s="211"/>
      <c r="Q732" s="211"/>
      <c r="R732" s="211"/>
      <c r="S732" s="211"/>
      <c r="T732" s="532"/>
      <c r="U732" s="525"/>
      <c r="V732" s="525"/>
      <c r="W732" s="525"/>
      <c r="X732" s="525"/>
      <c r="Y732" s="525"/>
      <c r="Z732" s="525"/>
    </row>
    <row r="733" ht="17.25" customHeight="1">
      <c r="A733" s="525"/>
      <c r="B733" s="525"/>
      <c r="C733" s="525"/>
      <c r="D733" s="525"/>
      <c r="E733" s="525"/>
      <c r="F733" s="531"/>
      <c r="G733" s="525"/>
      <c r="H733" s="525"/>
      <c r="I733" s="525"/>
      <c r="J733" s="456"/>
      <c r="K733" s="456"/>
      <c r="L733" s="456"/>
      <c r="M733" s="456"/>
      <c r="N733" s="211"/>
      <c r="O733" s="211"/>
      <c r="P733" s="211"/>
      <c r="Q733" s="211"/>
      <c r="R733" s="211"/>
      <c r="S733" s="211"/>
      <c r="T733" s="532"/>
      <c r="U733" s="525"/>
      <c r="V733" s="525"/>
      <c r="W733" s="525"/>
      <c r="X733" s="525"/>
      <c r="Y733" s="525"/>
      <c r="Z733" s="525"/>
    </row>
    <row r="734" ht="17.25" customHeight="1">
      <c r="A734" s="525"/>
      <c r="B734" s="525"/>
      <c r="C734" s="525"/>
      <c r="D734" s="525"/>
      <c r="E734" s="525"/>
      <c r="F734" s="531"/>
      <c r="G734" s="525"/>
      <c r="H734" s="525"/>
      <c r="I734" s="525"/>
      <c r="J734" s="456"/>
      <c r="K734" s="456"/>
      <c r="L734" s="456"/>
      <c r="M734" s="456"/>
      <c r="N734" s="211"/>
      <c r="O734" s="211"/>
      <c r="P734" s="211"/>
      <c r="Q734" s="211"/>
      <c r="R734" s="211"/>
      <c r="S734" s="211"/>
      <c r="T734" s="532"/>
      <c r="U734" s="525"/>
      <c r="V734" s="525"/>
      <c r="W734" s="525"/>
      <c r="X734" s="525"/>
      <c r="Y734" s="525"/>
      <c r="Z734" s="525"/>
    </row>
    <row r="735" ht="17.25" customHeight="1">
      <c r="A735" s="525"/>
      <c r="B735" s="525"/>
      <c r="C735" s="525"/>
      <c r="D735" s="525"/>
      <c r="E735" s="525"/>
      <c r="F735" s="531"/>
      <c r="G735" s="525"/>
      <c r="H735" s="525"/>
      <c r="I735" s="525"/>
      <c r="J735" s="456"/>
      <c r="K735" s="456"/>
      <c r="L735" s="456"/>
      <c r="M735" s="456"/>
      <c r="N735" s="211"/>
      <c r="O735" s="211"/>
      <c r="P735" s="211"/>
      <c r="Q735" s="211"/>
      <c r="R735" s="211"/>
      <c r="S735" s="211"/>
      <c r="T735" s="532"/>
      <c r="U735" s="525"/>
      <c r="V735" s="525"/>
      <c r="W735" s="525"/>
      <c r="X735" s="525"/>
      <c r="Y735" s="525"/>
      <c r="Z735" s="525"/>
    </row>
    <row r="736" ht="17.25" customHeight="1">
      <c r="A736" s="525"/>
      <c r="B736" s="525"/>
      <c r="C736" s="525"/>
      <c r="D736" s="525"/>
      <c r="E736" s="525"/>
      <c r="F736" s="531"/>
      <c r="G736" s="525"/>
      <c r="H736" s="525"/>
      <c r="I736" s="525"/>
      <c r="J736" s="456"/>
      <c r="K736" s="456"/>
      <c r="L736" s="456"/>
      <c r="M736" s="456"/>
      <c r="N736" s="211"/>
      <c r="O736" s="211"/>
      <c r="P736" s="211"/>
      <c r="Q736" s="211"/>
      <c r="R736" s="211"/>
      <c r="S736" s="211"/>
      <c r="T736" s="532"/>
      <c r="U736" s="525"/>
      <c r="V736" s="525"/>
      <c r="W736" s="525"/>
      <c r="X736" s="525"/>
      <c r="Y736" s="525"/>
      <c r="Z736" s="525"/>
    </row>
    <row r="737" ht="17.25" customHeight="1">
      <c r="A737" s="525"/>
      <c r="B737" s="525"/>
      <c r="C737" s="525"/>
      <c r="D737" s="525"/>
      <c r="E737" s="525"/>
      <c r="F737" s="531"/>
      <c r="G737" s="525"/>
      <c r="H737" s="525"/>
      <c r="I737" s="525"/>
      <c r="J737" s="456"/>
      <c r="K737" s="456"/>
      <c r="L737" s="456"/>
      <c r="M737" s="456"/>
      <c r="N737" s="211"/>
      <c r="O737" s="211"/>
      <c r="P737" s="211"/>
      <c r="Q737" s="211"/>
      <c r="R737" s="211"/>
      <c r="S737" s="211"/>
      <c r="T737" s="532"/>
      <c r="U737" s="525"/>
      <c r="V737" s="525"/>
      <c r="W737" s="525"/>
      <c r="X737" s="525"/>
      <c r="Y737" s="525"/>
      <c r="Z737" s="525"/>
    </row>
    <row r="738" ht="17.25" customHeight="1">
      <c r="A738" s="525"/>
      <c r="B738" s="525"/>
      <c r="C738" s="525"/>
      <c r="D738" s="525"/>
      <c r="E738" s="525"/>
      <c r="F738" s="531"/>
      <c r="G738" s="525"/>
      <c r="H738" s="525"/>
      <c r="I738" s="525"/>
      <c r="J738" s="456"/>
      <c r="K738" s="456"/>
      <c r="L738" s="456"/>
      <c r="M738" s="456"/>
      <c r="N738" s="211"/>
      <c r="O738" s="211"/>
      <c r="P738" s="211"/>
      <c r="Q738" s="211"/>
      <c r="R738" s="211"/>
      <c r="S738" s="211"/>
      <c r="T738" s="532"/>
      <c r="U738" s="525"/>
      <c r="V738" s="525"/>
      <c r="W738" s="525"/>
      <c r="X738" s="525"/>
      <c r="Y738" s="525"/>
      <c r="Z738" s="525"/>
    </row>
    <row r="739" ht="17.25" customHeight="1">
      <c r="A739" s="525"/>
      <c r="B739" s="525"/>
      <c r="C739" s="525"/>
      <c r="D739" s="525"/>
      <c r="E739" s="525"/>
      <c r="F739" s="531"/>
      <c r="G739" s="525"/>
      <c r="H739" s="525"/>
      <c r="I739" s="525"/>
      <c r="J739" s="456"/>
      <c r="K739" s="456"/>
      <c r="L739" s="456"/>
      <c r="M739" s="456"/>
      <c r="N739" s="211"/>
      <c r="O739" s="211"/>
      <c r="P739" s="211"/>
      <c r="Q739" s="211"/>
      <c r="R739" s="211"/>
      <c r="S739" s="211"/>
      <c r="T739" s="532"/>
      <c r="U739" s="525"/>
      <c r="V739" s="525"/>
      <c r="W739" s="525"/>
      <c r="X739" s="525"/>
      <c r="Y739" s="525"/>
      <c r="Z739" s="525"/>
    </row>
    <row r="740" ht="17.25" customHeight="1">
      <c r="A740" s="525"/>
      <c r="B740" s="525"/>
      <c r="C740" s="525"/>
      <c r="D740" s="525"/>
      <c r="E740" s="525"/>
      <c r="F740" s="531"/>
      <c r="G740" s="525"/>
      <c r="H740" s="525"/>
      <c r="I740" s="525"/>
      <c r="J740" s="456"/>
      <c r="K740" s="456"/>
      <c r="L740" s="456"/>
      <c r="M740" s="456"/>
      <c r="N740" s="211"/>
      <c r="O740" s="211"/>
      <c r="P740" s="211"/>
      <c r="Q740" s="211"/>
      <c r="R740" s="211"/>
      <c r="S740" s="211"/>
      <c r="T740" s="532"/>
      <c r="U740" s="525"/>
      <c r="V740" s="525"/>
      <c r="W740" s="525"/>
      <c r="X740" s="525"/>
      <c r="Y740" s="525"/>
      <c r="Z740" s="525"/>
    </row>
    <row r="741" ht="17.25" customHeight="1">
      <c r="A741" s="525"/>
      <c r="B741" s="525"/>
      <c r="C741" s="525"/>
      <c r="D741" s="525"/>
      <c r="E741" s="525"/>
      <c r="F741" s="531"/>
      <c r="G741" s="525"/>
      <c r="H741" s="525"/>
      <c r="I741" s="525"/>
      <c r="J741" s="456"/>
      <c r="K741" s="456"/>
      <c r="L741" s="456"/>
      <c r="M741" s="456"/>
      <c r="N741" s="211"/>
      <c r="O741" s="211"/>
      <c r="P741" s="211"/>
      <c r="Q741" s="211"/>
      <c r="R741" s="211"/>
      <c r="S741" s="211"/>
      <c r="T741" s="532"/>
      <c r="U741" s="525"/>
      <c r="V741" s="525"/>
      <c r="W741" s="525"/>
      <c r="X741" s="525"/>
      <c r="Y741" s="525"/>
      <c r="Z741" s="525"/>
    </row>
    <row r="742" ht="17.25" customHeight="1">
      <c r="A742" s="525"/>
      <c r="B742" s="525"/>
      <c r="C742" s="525"/>
      <c r="D742" s="525"/>
      <c r="E742" s="525"/>
      <c r="F742" s="531"/>
      <c r="G742" s="525"/>
      <c r="H742" s="525"/>
      <c r="I742" s="525"/>
      <c r="J742" s="456"/>
      <c r="K742" s="456"/>
      <c r="L742" s="456"/>
      <c r="M742" s="456"/>
      <c r="N742" s="211"/>
      <c r="O742" s="211"/>
      <c r="P742" s="211"/>
      <c r="Q742" s="211"/>
      <c r="R742" s="211"/>
      <c r="S742" s="211"/>
      <c r="T742" s="532"/>
      <c r="U742" s="525"/>
      <c r="V742" s="525"/>
      <c r="W742" s="525"/>
      <c r="X742" s="525"/>
      <c r="Y742" s="525"/>
      <c r="Z742" s="525"/>
    </row>
    <row r="743" ht="17.25" customHeight="1">
      <c r="A743" s="525"/>
      <c r="B743" s="525"/>
      <c r="C743" s="525"/>
      <c r="D743" s="525"/>
      <c r="E743" s="525"/>
      <c r="F743" s="531"/>
      <c r="G743" s="525"/>
      <c r="H743" s="525"/>
      <c r="I743" s="525"/>
      <c r="J743" s="456"/>
      <c r="K743" s="456"/>
      <c r="L743" s="456"/>
      <c r="M743" s="456"/>
      <c r="N743" s="211"/>
      <c r="O743" s="211"/>
      <c r="P743" s="211"/>
      <c r="Q743" s="211"/>
      <c r="R743" s="211"/>
      <c r="S743" s="211"/>
      <c r="T743" s="532"/>
      <c r="U743" s="525"/>
      <c r="V743" s="525"/>
      <c r="W743" s="525"/>
      <c r="X743" s="525"/>
      <c r="Y743" s="525"/>
      <c r="Z743" s="525"/>
    </row>
    <row r="744" ht="17.25" customHeight="1">
      <c r="A744" s="525"/>
      <c r="B744" s="525"/>
      <c r="C744" s="525"/>
      <c r="D744" s="525"/>
      <c r="E744" s="525"/>
      <c r="F744" s="531"/>
      <c r="G744" s="525"/>
      <c r="H744" s="525"/>
      <c r="I744" s="525"/>
      <c r="J744" s="456"/>
      <c r="K744" s="456"/>
      <c r="L744" s="456"/>
      <c r="M744" s="456"/>
      <c r="N744" s="211"/>
      <c r="O744" s="211"/>
      <c r="P744" s="211"/>
      <c r="Q744" s="211"/>
      <c r="R744" s="211"/>
      <c r="S744" s="211"/>
      <c r="T744" s="532"/>
      <c r="U744" s="525"/>
      <c r="V744" s="525"/>
      <c r="W744" s="525"/>
      <c r="X744" s="525"/>
      <c r="Y744" s="525"/>
      <c r="Z744" s="525"/>
    </row>
    <row r="745" ht="17.25" customHeight="1">
      <c r="A745" s="525"/>
      <c r="B745" s="525"/>
      <c r="C745" s="525"/>
      <c r="D745" s="525"/>
      <c r="E745" s="525"/>
      <c r="F745" s="531"/>
      <c r="G745" s="525"/>
      <c r="H745" s="525"/>
      <c r="I745" s="525"/>
      <c r="J745" s="456"/>
      <c r="K745" s="456"/>
      <c r="L745" s="456"/>
      <c r="M745" s="456"/>
      <c r="N745" s="211"/>
      <c r="O745" s="211"/>
      <c r="P745" s="211"/>
      <c r="Q745" s="211"/>
      <c r="R745" s="211"/>
      <c r="S745" s="211"/>
      <c r="T745" s="532"/>
      <c r="U745" s="525"/>
      <c r="V745" s="525"/>
      <c r="W745" s="525"/>
      <c r="X745" s="525"/>
      <c r="Y745" s="525"/>
      <c r="Z745" s="525"/>
    </row>
    <row r="746" ht="17.25" customHeight="1">
      <c r="A746" s="525"/>
      <c r="B746" s="525"/>
      <c r="C746" s="525"/>
      <c r="D746" s="525"/>
      <c r="E746" s="525"/>
      <c r="F746" s="531"/>
      <c r="G746" s="525"/>
      <c r="H746" s="525"/>
      <c r="I746" s="525"/>
      <c r="J746" s="456"/>
      <c r="K746" s="456"/>
      <c r="L746" s="456"/>
      <c r="M746" s="456"/>
      <c r="N746" s="211"/>
      <c r="O746" s="211"/>
      <c r="P746" s="211"/>
      <c r="Q746" s="211"/>
      <c r="R746" s="211"/>
      <c r="S746" s="211"/>
      <c r="T746" s="532"/>
      <c r="U746" s="525"/>
      <c r="V746" s="525"/>
      <c r="W746" s="525"/>
      <c r="X746" s="525"/>
      <c r="Y746" s="525"/>
      <c r="Z746" s="525"/>
    </row>
    <row r="747" ht="17.25" customHeight="1">
      <c r="A747" s="525"/>
      <c r="B747" s="525"/>
      <c r="C747" s="525"/>
      <c r="D747" s="525"/>
      <c r="E747" s="525"/>
      <c r="F747" s="531"/>
      <c r="G747" s="525"/>
      <c r="H747" s="525"/>
      <c r="I747" s="525"/>
      <c r="J747" s="456"/>
      <c r="K747" s="456"/>
      <c r="L747" s="456"/>
      <c r="M747" s="456"/>
      <c r="N747" s="211"/>
      <c r="O747" s="211"/>
      <c r="P747" s="211"/>
      <c r="Q747" s="211"/>
      <c r="R747" s="211"/>
      <c r="S747" s="211"/>
      <c r="T747" s="532"/>
      <c r="U747" s="525"/>
      <c r="V747" s="525"/>
      <c r="W747" s="525"/>
      <c r="X747" s="525"/>
      <c r="Y747" s="525"/>
      <c r="Z747" s="525"/>
    </row>
    <row r="748" ht="17.25" customHeight="1">
      <c r="A748" s="525"/>
      <c r="B748" s="525"/>
      <c r="C748" s="525"/>
      <c r="D748" s="525"/>
      <c r="E748" s="525"/>
      <c r="F748" s="531"/>
      <c r="G748" s="525"/>
      <c r="H748" s="525"/>
      <c r="I748" s="525"/>
      <c r="J748" s="456"/>
      <c r="K748" s="456"/>
      <c r="L748" s="456"/>
      <c r="M748" s="456"/>
      <c r="N748" s="211"/>
      <c r="O748" s="211"/>
      <c r="P748" s="211"/>
      <c r="Q748" s="211"/>
      <c r="R748" s="211"/>
      <c r="S748" s="211"/>
      <c r="T748" s="532"/>
      <c r="U748" s="525"/>
      <c r="V748" s="525"/>
      <c r="W748" s="525"/>
      <c r="X748" s="525"/>
      <c r="Y748" s="525"/>
      <c r="Z748" s="525"/>
    </row>
    <row r="749" ht="17.25" customHeight="1">
      <c r="A749" s="525"/>
      <c r="B749" s="525"/>
      <c r="C749" s="525"/>
      <c r="D749" s="525"/>
      <c r="E749" s="525"/>
      <c r="F749" s="531"/>
      <c r="G749" s="525"/>
      <c r="H749" s="525"/>
      <c r="I749" s="525"/>
      <c r="J749" s="456"/>
      <c r="K749" s="456"/>
      <c r="L749" s="456"/>
      <c r="M749" s="456"/>
      <c r="N749" s="211"/>
      <c r="O749" s="211"/>
      <c r="P749" s="211"/>
      <c r="Q749" s="211"/>
      <c r="R749" s="211"/>
      <c r="S749" s="211"/>
      <c r="T749" s="532"/>
      <c r="U749" s="525"/>
      <c r="V749" s="525"/>
      <c r="W749" s="525"/>
      <c r="X749" s="525"/>
      <c r="Y749" s="525"/>
      <c r="Z749" s="525"/>
    </row>
    <row r="750" ht="17.25" customHeight="1">
      <c r="A750" s="525"/>
      <c r="B750" s="525"/>
      <c r="C750" s="525"/>
      <c r="D750" s="525"/>
      <c r="E750" s="525"/>
      <c r="F750" s="531"/>
      <c r="G750" s="525"/>
      <c r="H750" s="525"/>
      <c r="I750" s="525"/>
      <c r="J750" s="456"/>
      <c r="K750" s="456"/>
      <c r="L750" s="456"/>
      <c r="M750" s="456"/>
      <c r="N750" s="211"/>
      <c r="O750" s="211"/>
      <c r="P750" s="211"/>
      <c r="Q750" s="211"/>
      <c r="R750" s="211"/>
      <c r="S750" s="211"/>
      <c r="T750" s="532"/>
      <c r="U750" s="525"/>
      <c r="V750" s="525"/>
      <c r="W750" s="525"/>
      <c r="X750" s="525"/>
      <c r="Y750" s="525"/>
      <c r="Z750" s="525"/>
    </row>
    <row r="751" ht="17.25" customHeight="1">
      <c r="A751" s="525"/>
      <c r="B751" s="525"/>
      <c r="C751" s="525"/>
      <c r="D751" s="525"/>
      <c r="E751" s="525"/>
      <c r="F751" s="531"/>
      <c r="G751" s="525"/>
      <c r="H751" s="525"/>
      <c r="I751" s="525"/>
      <c r="J751" s="456"/>
      <c r="K751" s="456"/>
      <c r="L751" s="456"/>
      <c r="M751" s="456"/>
      <c r="N751" s="211"/>
      <c r="O751" s="211"/>
      <c r="P751" s="211"/>
      <c r="Q751" s="211"/>
      <c r="R751" s="211"/>
      <c r="S751" s="211"/>
      <c r="T751" s="532"/>
      <c r="U751" s="525"/>
      <c r="V751" s="525"/>
      <c r="W751" s="525"/>
      <c r="X751" s="525"/>
      <c r="Y751" s="525"/>
      <c r="Z751" s="525"/>
    </row>
    <row r="752" ht="17.25" customHeight="1">
      <c r="A752" s="525"/>
      <c r="B752" s="525"/>
      <c r="C752" s="525"/>
      <c r="D752" s="525"/>
      <c r="E752" s="525"/>
      <c r="F752" s="531"/>
      <c r="G752" s="525"/>
      <c r="H752" s="525"/>
      <c r="I752" s="525"/>
      <c r="J752" s="456"/>
      <c r="K752" s="456"/>
      <c r="L752" s="456"/>
      <c r="M752" s="456"/>
      <c r="N752" s="211"/>
      <c r="O752" s="211"/>
      <c r="P752" s="211"/>
      <c r="Q752" s="211"/>
      <c r="R752" s="211"/>
      <c r="S752" s="211"/>
      <c r="T752" s="532"/>
      <c r="U752" s="525"/>
      <c r="V752" s="525"/>
      <c r="W752" s="525"/>
      <c r="X752" s="525"/>
      <c r="Y752" s="525"/>
      <c r="Z752" s="525"/>
    </row>
    <row r="753" ht="17.25" customHeight="1">
      <c r="A753" s="525"/>
      <c r="B753" s="525"/>
      <c r="C753" s="525"/>
      <c r="D753" s="525"/>
      <c r="E753" s="525"/>
      <c r="F753" s="531"/>
      <c r="G753" s="525"/>
      <c r="H753" s="525"/>
      <c r="I753" s="525"/>
      <c r="J753" s="456"/>
      <c r="K753" s="456"/>
      <c r="L753" s="456"/>
      <c r="M753" s="456"/>
      <c r="N753" s="211"/>
      <c r="O753" s="211"/>
      <c r="P753" s="211"/>
      <c r="Q753" s="211"/>
      <c r="R753" s="211"/>
      <c r="S753" s="211"/>
      <c r="T753" s="532"/>
      <c r="U753" s="525"/>
      <c r="V753" s="525"/>
      <c r="W753" s="525"/>
      <c r="X753" s="525"/>
      <c r="Y753" s="525"/>
      <c r="Z753" s="525"/>
    </row>
    <row r="754" ht="17.25" customHeight="1">
      <c r="A754" s="525"/>
      <c r="B754" s="525"/>
      <c r="C754" s="525"/>
      <c r="D754" s="525"/>
      <c r="E754" s="525"/>
      <c r="F754" s="531"/>
      <c r="G754" s="525"/>
      <c r="H754" s="525"/>
      <c r="I754" s="525"/>
      <c r="J754" s="456"/>
      <c r="K754" s="456"/>
      <c r="L754" s="456"/>
      <c r="M754" s="456"/>
      <c r="N754" s="211"/>
      <c r="O754" s="211"/>
      <c r="P754" s="211"/>
      <c r="Q754" s="211"/>
      <c r="R754" s="211"/>
      <c r="S754" s="211"/>
      <c r="T754" s="532"/>
      <c r="U754" s="525"/>
      <c r="V754" s="525"/>
      <c r="W754" s="525"/>
      <c r="X754" s="525"/>
      <c r="Y754" s="525"/>
      <c r="Z754" s="525"/>
    </row>
    <row r="755" ht="17.25" customHeight="1">
      <c r="A755" s="525"/>
      <c r="B755" s="525"/>
      <c r="C755" s="525"/>
      <c r="D755" s="525"/>
      <c r="E755" s="525"/>
      <c r="F755" s="531"/>
      <c r="G755" s="525"/>
      <c r="H755" s="525"/>
      <c r="I755" s="525"/>
      <c r="J755" s="456"/>
      <c r="K755" s="456"/>
      <c r="L755" s="456"/>
      <c r="M755" s="456"/>
      <c r="N755" s="211"/>
      <c r="O755" s="211"/>
      <c r="P755" s="211"/>
      <c r="Q755" s="211"/>
      <c r="R755" s="211"/>
      <c r="S755" s="211"/>
      <c r="T755" s="532"/>
      <c r="U755" s="525"/>
      <c r="V755" s="525"/>
      <c r="W755" s="525"/>
      <c r="X755" s="525"/>
      <c r="Y755" s="525"/>
      <c r="Z755" s="525"/>
    </row>
    <row r="756" ht="17.25" customHeight="1">
      <c r="A756" s="525"/>
      <c r="B756" s="525"/>
      <c r="C756" s="525"/>
      <c r="D756" s="525"/>
      <c r="E756" s="525"/>
      <c r="F756" s="531"/>
      <c r="G756" s="525"/>
      <c r="H756" s="525"/>
      <c r="I756" s="525"/>
      <c r="J756" s="456"/>
      <c r="K756" s="456"/>
      <c r="L756" s="456"/>
      <c r="M756" s="456"/>
      <c r="N756" s="211"/>
      <c r="O756" s="211"/>
      <c r="P756" s="211"/>
      <c r="Q756" s="211"/>
      <c r="R756" s="211"/>
      <c r="S756" s="211"/>
      <c r="T756" s="532"/>
      <c r="U756" s="525"/>
      <c r="V756" s="525"/>
      <c r="W756" s="525"/>
      <c r="X756" s="525"/>
      <c r="Y756" s="525"/>
      <c r="Z756" s="525"/>
    </row>
    <row r="757" ht="17.25" customHeight="1">
      <c r="A757" s="525"/>
      <c r="B757" s="525"/>
      <c r="C757" s="525"/>
      <c r="D757" s="525"/>
      <c r="E757" s="525"/>
      <c r="F757" s="531"/>
      <c r="G757" s="525"/>
      <c r="H757" s="525"/>
      <c r="I757" s="525"/>
      <c r="J757" s="456"/>
      <c r="K757" s="456"/>
      <c r="L757" s="456"/>
      <c r="M757" s="456"/>
      <c r="N757" s="211"/>
      <c r="O757" s="211"/>
      <c r="P757" s="211"/>
      <c r="Q757" s="211"/>
      <c r="R757" s="211"/>
      <c r="S757" s="211"/>
      <c r="T757" s="532"/>
      <c r="U757" s="525"/>
      <c r="V757" s="525"/>
      <c r="W757" s="525"/>
      <c r="X757" s="525"/>
      <c r="Y757" s="525"/>
      <c r="Z757" s="525"/>
    </row>
    <row r="758" ht="17.25" customHeight="1">
      <c r="A758" s="525"/>
      <c r="B758" s="525"/>
      <c r="C758" s="525"/>
      <c r="D758" s="525"/>
      <c r="E758" s="525"/>
      <c r="F758" s="531"/>
      <c r="G758" s="525"/>
      <c r="H758" s="525"/>
      <c r="I758" s="525"/>
      <c r="J758" s="456"/>
      <c r="K758" s="456"/>
      <c r="L758" s="456"/>
      <c r="M758" s="456"/>
      <c r="N758" s="211"/>
      <c r="O758" s="211"/>
      <c r="P758" s="211"/>
      <c r="Q758" s="211"/>
      <c r="R758" s="211"/>
      <c r="S758" s="211"/>
      <c r="T758" s="532"/>
      <c r="U758" s="525"/>
      <c r="V758" s="525"/>
      <c r="W758" s="525"/>
      <c r="X758" s="525"/>
      <c r="Y758" s="525"/>
      <c r="Z758" s="525"/>
    </row>
    <row r="759" ht="17.25" customHeight="1">
      <c r="A759" s="525"/>
      <c r="B759" s="525"/>
      <c r="C759" s="525"/>
      <c r="D759" s="525"/>
      <c r="E759" s="525"/>
      <c r="F759" s="531"/>
      <c r="G759" s="525"/>
      <c r="H759" s="525"/>
      <c r="I759" s="525"/>
      <c r="J759" s="456"/>
      <c r="K759" s="456"/>
      <c r="L759" s="456"/>
      <c r="M759" s="456"/>
      <c r="N759" s="211"/>
      <c r="O759" s="211"/>
      <c r="P759" s="211"/>
      <c r="Q759" s="211"/>
      <c r="R759" s="211"/>
      <c r="S759" s="211"/>
      <c r="T759" s="532"/>
      <c r="U759" s="525"/>
      <c r="V759" s="525"/>
      <c r="W759" s="525"/>
      <c r="X759" s="525"/>
      <c r="Y759" s="525"/>
      <c r="Z759" s="525"/>
    </row>
    <row r="760" ht="17.25" customHeight="1">
      <c r="A760" s="525"/>
      <c r="B760" s="525"/>
      <c r="C760" s="525"/>
      <c r="D760" s="525"/>
      <c r="E760" s="525"/>
      <c r="F760" s="531"/>
      <c r="G760" s="525"/>
      <c r="H760" s="525"/>
      <c r="I760" s="525"/>
      <c r="J760" s="456"/>
      <c r="K760" s="456"/>
      <c r="L760" s="456"/>
      <c r="M760" s="456"/>
      <c r="N760" s="211"/>
      <c r="O760" s="211"/>
      <c r="P760" s="211"/>
      <c r="Q760" s="211"/>
      <c r="R760" s="211"/>
      <c r="S760" s="211"/>
      <c r="T760" s="532"/>
      <c r="U760" s="525"/>
      <c r="V760" s="525"/>
      <c r="W760" s="525"/>
      <c r="X760" s="525"/>
      <c r="Y760" s="525"/>
      <c r="Z760" s="525"/>
    </row>
    <row r="761" ht="17.25" customHeight="1">
      <c r="A761" s="525"/>
      <c r="B761" s="525"/>
      <c r="C761" s="525"/>
      <c r="D761" s="525"/>
      <c r="E761" s="525"/>
      <c r="F761" s="531"/>
      <c r="G761" s="525"/>
      <c r="H761" s="525"/>
      <c r="I761" s="525"/>
      <c r="J761" s="456"/>
      <c r="K761" s="456"/>
      <c r="L761" s="456"/>
      <c r="M761" s="456"/>
      <c r="N761" s="211"/>
      <c r="O761" s="211"/>
      <c r="P761" s="211"/>
      <c r="Q761" s="211"/>
      <c r="R761" s="211"/>
      <c r="S761" s="211"/>
      <c r="T761" s="532"/>
      <c r="U761" s="525"/>
      <c r="V761" s="525"/>
      <c r="W761" s="525"/>
      <c r="X761" s="525"/>
      <c r="Y761" s="525"/>
      <c r="Z761" s="525"/>
    </row>
    <row r="762" ht="17.25" customHeight="1">
      <c r="A762" s="525"/>
      <c r="B762" s="525"/>
      <c r="C762" s="525"/>
      <c r="D762" s="525"/>
      <c r="E762" s="525"/>
      <c r="F762" s="531"/>
      <c r="G762" s="525"/>
      <c r="H762" s="525"/>
      <c r="I762" s="525"/>
      <c r="J762" s="456"/>
      <c r="K762" s="456"/>
      <c r="L762" s="456"/>
      <c r="M762" s="456"/>
      <c r="N762" s="211"/>
      <c r="O762" s="211"/>
      <c r="P762" s="211"/>
      <c r="Q762" s="211"/>
      <c r="R762" s="211"/>
      <c r="S762" s="211"/>
      <c r="T762" s="532"/>
      <c r="U762" s="525"/>
      <c r="V762" s="525"/>
      <c r="W762" s="525"/>
      <c r="X762" s="525"/>
      <c r="Y762" s="525"/>
      <c r="Z762" s="525"/>
    </row>
    <row r="763" ht="17.25" customHeight="1">
      <c r="A763" s="525"/>
      <c r="B763" s="525"/>
      <c r="C763" s="525"/>
      <c r="D763" s="525"/>
      <c r="E763" s="525"/>
      <c r="F763" s="531"/>
      <c r="G763" s="525"/>
      <c r="H763" s="525"/>
      <c r="I763" s="525"/>
      <c r="J763" s="456"/>
      <c r="K763" s="456"/>
      <c r="L763" s="456"/>
      <c r="M763" s="456"/>
      <c r="N763" s="211"/>
      <c r="O763" s="211"/>
      <c r="P763" s="211"/>
      <c r="Q763" s="211"/>
      <c r="R763" s="211"/>
      <c r="S763" s="211"/>
      <c r="T763" s="532"/>
      <c r="U763" s="525"/>
      <c r="V763" s="525"/>
      <c r="W763" s="525"/>
      <c r="X763" s="525"/>
      <c r="Y763" s="525"/>
      <c r="Z763" s="525"/>
    </row>
    <row r="764" ht="17.25" customHeight="1">
      <c r="A764" s="525"/>
      <c r="B764" s="525"/>
      <c r="C764" s="525"/>
      <c r="D764" s="525"/>
      <c r="E764" s="525"/>
      <c r="F764" s="531"/>
      <c r="G764" s="525"/>
      <c r="H764" s="525"/>
      <c r="I764" s="525"/>
      <c r="J764" s="456"/>
      <c r="K764" s="456"/>
      <c r="L764" s="456"/>
      <c r="M764" s="456"/>
      <c r="N764" s="211"/>
      <c r="O764" s="211"/>
      <c r="P764" s="211"/>
      <c r="Q764" s="211"/>
      <c r="R764" s="211"/>
      <c r="S764" s="211"/>
      <c r="T764" s="532"/>
      <c r="U764" s="525"/>
      <c r="V764" s="525"/>
      <c r="W764" s="525"/>
      <c r="X764" s="525"/>
      <c r="Y764" s="525"/>
      <c r="Z764" s="525"/>
    </row>
    <row r="765" ht="17.25" customHeight="1">
      <c r="A765" s="525"/>
      <c r="B765" s="525"/>
      <c r="C765" s="525"/>
      <c r="D765" s="525"/>
      <c r="E765" s="525"/>
      <c r="F765" s="531"/>
      <c r="G765" s="525"/>
      <c r="H765" s="525"/>
      <c r="I765" s="525"/>
      <c r="J765" s="456"/>
      <c r="K765" s="456"/>
      <c r="L765" s="456"/>
      <c r="M765" s="456"/>
      <c r="N765" s="211"/>
      <c r="O765" s="211"/>
      <c r="P765" s="211"/>
      <c r="Q765" s="211"/>
      <c r="R765" s="211"/>
      <c r="S765" s="211"/>
      <c r="T765" s="532"/>
      <c r="U765" s="525"/>
      <c r="V765" s="525"/>
      <c r="W765" s="525"/>
      <c r="X765" s="525"/>
      <c r="Y765" s="525"/>
      <c r="Z765" s="525"/>
    </row>
    <row r="766" ht="17.25" customHeight="1">
      <c r="A766" s="525"/>
      <c r="B766" s="525"/>
      <c r="C766" s="525"/>
      <c r="D766" s="525"/>
      <c r="E766" s="525"/>
      <c r="F766" s="531"/>
      <c r="G766" s="525"/>
      <c r="H766" s="525"/>
      <c r="I766" s="525"/>
      <c r="J766" s="456"/>
      <c r="K766" s="456"/>
      <c r="L766" s="456"/>
      <c r="M766" s="456"/>
      <c r="N766" s="211"/>
      <c r="O766" s="211"/>
      <c r="P766" s="211"/>
      <c r="Q766" s="211"/>
      <c r="R766" s="211"/>
      <c r="S766" s="211"/>
      <c r="T766" s="532"/>
      <c r="U766" s="525"/>
      <c r="V766" s="525"/>
      <c r="W766" s="525"/>
      <c r="X766" s="525"/>
      <c r="Y766" s="525"/>
      <c r="Z766" s="525"/>
    </row>
    <row r="767" ht="17.25" customHeight="1">
      <c r="A767" s="525"/>
      <c r="B767" s="525"/>
      <c r="C767" s="525"/>
      <c r="D767" s="525"/>
      <c r="E767" s="525"/>
      <c r="F767" s="531"/>
      <c r="G767" s="525"/>
      <c r="H767" s="525"/>
      <c r="I767" s="525"/>
      <c r="J767" s="456"/>
      <c r="K767" s="456"/>
      <c r="L767" s="456"/>
      <c r="M767" s="456"/>
      <c r="N767" s="211"/>
      <c r="O767" s="211"/>
      <c r="P767" s="211"/>
      <c r="Q767" s="211"/>
      <c r="R767" s="211"/>
      <c r="S767" s="211"/>
      <c r="T767" s="532"/>
      <c r="U767" s="525"/>
      <c r="V767" s="525"/>
      <c r="W767" s="525"/>
      <c r="X767" s="525"/>
      <c r="Y767" s="525"/>
      <c r="Z767" s="525"/>
    </row>
    <row r="768" ht="17.25" customHeight="1">
      <c r="A768" s="525"/>
      <c r="B768" s="525"/>
      <c r="C768" s="525"/>
      <c r="D768" s="525"/>
      <c r="E768" s="525"/>
      <c r="F768" s="531"/>
      <c r="G768" s="525"/>
      <c r="H768" s="525"/>
      <c r="I768" s="525"/>
      <c r="J768" s="456"/>
      <c r="K768" s="456"/>
      <c r="L768" s="456"/>
      <c r="M768" s="456"/>
      <c r="N768" s="211"/>
      <c r="O768" s="211"/>
      <c r="P768" s="211"/>
      <c r="Q768" s="211"/>
      <c r="R768" s="211"/>
      <c r="S768" s="211"/>
      <c r="T768" s="532"/>
      <c r="U768" s="525"/>
      <c r="V768" s="525"/>
      <c r="W768" s="525"/>
      <c r="X768" s="525"/>
      <c r="Y768" s="525"/>
      <c r="Z768" s="525"/>
    </row>
    <row r="769" ht="17.25" customHeight="1">
      <c r="A769" s="525"/>
      <c r="B769" s="525"/>
      <c r="C769" s="525"/>
      <c r="D769" s="525"/>
      <c r="E769" s="525"/>
      <c r="F769" s="531"/>
      <c r="G769" s="525"/>
      <c r="H769" s="525"/>
      <c r="I769" s="525"/>
      <c r="J769" s="456"/>
      <c r="K769" s="456"/>
      <c r="L769" s="456"/>
      <c r="M769" s="456"/>
      <c r="N769" s="211"/>
      <c r="O769" s="211"/>
      <c r="P769" s="211"/>
      <c r="Q769" s="211"/>
      <c r="R769" s="211"/>
      <c r="S769" s="211"/>
      <c r="T769" s="532"/>
      <c r="U769" s="525"/>
      <c r="V769" s="525"/>
      <c r="W769" s="525"/>
      <c r="X769" s="525"/>
      <c r="Y769" s="525"/>
      <c r="Z769" s="525"/>
    </row>
    <row r="770" ht="17.25" customHeight="1">
      <c r="A770" s="525"/>
      <c r="B770" s="525"/>
      <c r="C770" s="525"/>
      <c r="D770" s="525"/>
      <c r="E770" s="525"/>
      <c r="F770" s="531"/>
      <c r="G770" s="525"/>
      <c r="H770" s="525"/>
      <c r="I770" s="525"/>
      <c r="J770" s="456"/>
      <c r="K770" s="456"/>
      <c r="L770" s="456"/>
      <c r="M770" s="456"/>
      <c r="N770" s="211"/>
      <c r="O770" s="211"/>
      <c r="P770" s="211"/>
      <c r="Q770" s="211"/>
      <c r="R770" s="211"/>
      <c r="S770" s="211"/>
      <c r="T770" s="532"/>
      <c r="U770" s="525"/>
      <c r="V770" s="525"/>
      <c r="W770" s="525"/>
      <c r="X770" s="525"/>
      <c r="Y770" s="525"/>
      <c r="Z770" s="525"/>
    </row>
    <row r="771" ht="17.25" customHeight="1">
      <c r="A771" s="525"/>
      <c r="B771" s="525"/>
      <c r="C771" s="525"/>
      <c r="D771" s="525"/>
      <c r="E771" s="525"/>
      <c r="F771" s="531"/>
      <c r="G771" s="525"/>
      <c r="H771" s="525"/>
      <c r="I771" s="525"/>
      <c r="J771" s="456"/>
      <c r="K771" s="456"/>
      <c r="L771" s="456"/>
      <c r="M771" s="456"/>
      <c r="N771" s="211"/>
      <c r="O771" s="211"/>
      <c r="P771" s="211"/>
      <c r="Q771" s="211"/>
      <c r="R771" s="211"/>
      <c r="S771" s="211"/>
      <c r="T771" s="532"/>
      <c r="U771" s="525"/>
      <c r="V771" s="525"/>
      <c r="W771" s="525"/>
      <c r="X771" s="525"/>
      <c r="Y771" s="525"/>
      <c r="Z771" s="525"/>
    </row>
    <row r="772" ht="17.25" customHeight="1">
      <c r="A772" s="525"/>
      <c r="B772" s="525"/>
      <c r="C772" s="525"/>
      <c r="D772" s="525"/>
      <c r="E772" s="525"/>
      <c r="F772" s="531"/>
      <c r="G772" s="525"/>
      <c r="H772" s="525"/>
      <c r="I772" s="525"/>
      <c r="J772" s="456"/>
      <c r="K772" s="456"/>
      <c r="L772" s="456"/>
      <c r="M772" s="456"/>
      <c r="N772" s="211"/>
      <c r="O772" s="211"/>
      <c r="P772" s="211"/>
      <c r="Q772" s="211"/>
      <c r="R772" s="211"/>
      <c r="S772" s="211"/>
      <c r="T772" s="532"/>
      <c r="U772" s="525"/>
      <c r="V772" s="525"/>
      <c r="W772" s="525"/>
      <c r="X772" s="525"/>
      <c r="Y772" s="525"/>
      <c r="Z772" s="525"/>
    </row>
    <row r="773" ht="17.25" customHeight="1">
      <c r="A773" s="525"/>
      <c r="B773" s="525"/>
      <c r="C773" s="525"/>
      <c r="D773" s="525"/>
      <c r="E773" s="525"/>
      <c r="F773" s="531"/>
      <c r="G773" s="525"/>
      <c r="H773" s="525"/>
      <c r="I773" s="525"/>
      <c r="J773" s="456"/>
      <c r="K773" s="456"/>
      <c r="L773" s="456"/>
      <c r="M773" s="456"/>
      <c r="N773" s="211"/>
      <c r="O773" s="211"/>
      <c r="P773" s="211"/>
      <c r="Q773" s="211"/>
      <c r="R773" s="211"/>
      <c r="S773" s="211"/>
      <c r="T773" s="532"/>
      <c r="U773" s="525"/>
      <c r="V773" s="525"/>
      <c r="W773" s="525"/>
      <c r="X773" s="525"/>
      <c r="Y773" s="525"/>
      <c r="Z773" s="525"/>
    </row>
    <row r="774" ht="17.25" customHeight="1">
      <c r="A774" s="525"/>
      <c r="B774" s="525"/>
      <c r="C774" s="525"/>
      <c r="D774" s="525"/>
      <c r="E774" s="525"/>
      <c r="F774" s="531"/>
      <c r="G774" s="525"/>
      <c r="H774" s="525"/>
      <c r="I774" s="525"/>
      <c r="J774" s="456"/>
      <c r="K774" s="456"/>
      <c r="L774" s="456"/>
      <c r="M774" s="456"/>
      <c r="N774" s="211"/>
      <c r="O774" s="211"/>
      <c r="P774" s="211"/>
      <c r="Q774" s="211"/>
      <c r="R774" s="211"/>
      <c r="S774" s="211"/>
      <c r="T774" s="532"/>
      <c r="U774" s="525"/>
      <c r="V774" s="525"/>
      <c r="W774" s="525"/>
      <c r="X774" s="525"/>
      <c r="Y774" s="525"/>
      <c r="Z774" s="525"/>
    </row>
    <row r="775" ht="17.25" customHeight="1">
      <c r="A775" s="525"/>
      <c r="B775" s="525"/>
      <c r="C775" s="525"/>
      <c r="D775" s="525"/>
      <c r="E775" s="525"/>
      <c r="F775" s="531"/>
      <c r="G775" s="525"/>
      <c r="H775" s="525"/>
      <c r="I775" s="525"/>
      <c r="J775" s="456"/>
      <c r="K775" s="456"/>
      <c r="L775" s="456"/>
      <c r="M775" s="456"/>
      <c r="N775" s="211"/>
      <c r="O775" s="211"/>
      <c r="P775" s="211"/>
      <c r="Q775" s="211"/>
      <c r="R775" s="211"/>
      <c r="S775" s="211"/>
      <c r="T775" s="532"/>
      <c r="U775" s="525"/>
      <c r="V775" s="525"/>
      <c r="W775" s="525"/>
      <c r="X775" s="525"/>
      <c r="Y775" s="525"/>
      <c r="Z775" s="525"/>
    </row>
    <row r="776" ht="17.25" customHeight="1">
      <c r="A776" s="525"/>
      <c r="B776" s="525"/>
      <c r="C776" s="525"/>
      <c r="D776" s="525"/>
      <c r="E776" s="525"/>
      <c r="F776" s="531"/>
      <c r="G776" s="525"/>
      <c r="H776" s="525"/>
      <c r="I776" s="525"/>
      <c r="J776" s="456"/>
      <c r="K776" s="456"/>
      <c r="L776" s="456"/>
      <c r="M776" s="456"/>
      <c r="N776" s="211"/>
      <c r="O776" s="211"/>
      <c r="P776" s="211"/>
      <c r="Q776" s="211"/>
      <c r="R776" s="211"/>
      <c r="S776" s="211"/>
      <c r="T776" s="532"/>
      <c r="U776" s="525"/>
      <c r="V776" s="525"/>
      <c r="W776" s="525"/>
      <c r="X776" s="525"/>
      <c r="Y776" s="525"/>
      <c r="Z776" s="525"/>
    </row>
    <row r="777" ht="17.25" customHeight="1">
      <c r="A777" s="525"/>
      <c r="B777" s="525"/>
      <c r="C777" s="525"/>
      <c r="D777" s="525"/>
      <c r="E777" s="525"/>
      <c r="F777" s="531"/>
      <c r="G777" s="525"/>
      <c r="H777" s="525"/>
      <c r="I777" s="525"/>
      <c r="J777" s="456"/>
      <c r="K777" s="456"/>
      <c r="L777" s="456"/>
      <c r="M777" s="456"/>
      <c r="N777" s="211"/>
      <c r="O777" s="211"/>
      <c r="P777" s="211"/>
      <c r="Q777" s="211"/>
      <c r="R777" s="211"/>
      <c r="S777" s="211"/>
      <c r="T777" s="532"/>
      <c r="U777" s="525"/>
      <c r="V777" s="525"/>
      <c r="W777" s="525"/>
      <c r="X777" s="525"/>
      <c r="Y777" s="525"/>
      <c r="Z777" s="525"/>
    </row>
    <row r="778" ht="17.25" customHeight="1">
      <c r="A778" s="525"/>
      <c r="B778" s="525"/>
      <c r="C778" s="525"/>
      <c r="D778" s="525"/>
      <c r="E778" s="525"/>
      <c r="F778" s="531"/>
      <c r="G778" s="525"/>
      <c r="H778" s="525"/>
      <c r="I778" s="525"/>
      <c r="J778" s="456"/>
      <c r="K778" s="456"/>
      <c r="L778" s="456"/>
      <c r="M778" s="456"/>
      <c r="N778" s="211"/>
      <c r="O778" s="211"/>
      <c r="P778" s="211"/>
      <c r="Q778" s="211"/>
      <c r="R778" s="211"/>
      <c r="S778" s="211"/>
      <c r="T778" s="532"/>
      <c r="U778" s="525"/>
      <c r="V778" s="525"/>
      <c r="W778" s="525"/>
      <c r="X778" s="525"/>
      <c r="Y778" s="525"/>
      <c r="Z778" s="525"/>
    </row>
    <row r="779" ht="17.25" customHeight="1">
      <c r="A779" s="525"/>
      <c r="B779" s="525"/>
      <c r="C779" s="525"/>
      <c r="D779" s="525"/>
      <c r="E779" s="525"/>
      <c r="F779" s="531"/>
      <c r="G779" s="525"/>
      <c r="H779" s="525"/>
      <c r="I779" s="525"/>
      <c r="J779" s="456"/>
      <c r="K779" s="456"/>
      <c r="L779" s="456"/>
      <c r="M779" s="456"/>
      <c r="N779" s="211"/>
      <c r="O779" s="211"/>
      <c r="P779" s="211"/>
      <c r="Q779" s="211"/>
      <c r="R779" s="211"/>
      <c r="S779" s="211"/>
      <c r="T779" s="532"/>
      <c r="U779" s="525"/>
      <c r="V779" s="525"/>
      <c r="W779" s="525"/>
      <c r="X779" s="525"/>
      <c r="Y779" s="525"/>
      <c r="Z779" s="525"/>
    </row>
    <row r="780" ht="17.25" customHeight="1">
      <c r="A780" s="525"/>
      <c r="B780" s="525"/>
      <c r="C780" s="525"/>
      <c r="D780" s="525"/>
      <c r="E780" s="525"/>
      <c r="F780" s="531"/>
      <c r="G780" s="525"/>
      <c r="H780" s="525"/>
      <c r="I780" s="525"/>
      <c r="J780" s="456"/>
      <c r="K780" s="456"/>
      <c r="L780" s="456"/>
      <c r="M780" s="456"/>
      <c r="N780" s="211"/>
      <c r="O780" s="211"/>
      <c r="P780" s="211"/>
      <c r="Q780" s="211"/>
      <c r="R780" s="211"/>
      <c r="S780" s="211"/>
      <c r="T780" s="532"/>
      <c r="U780" s="525"/>
      <c r="V780" s="525"/>
      <c r="W780" s="525"/>
      <c r="X780" s="525"/>
      <c r="Y780" s="525"/>
      <c r="Z780" s="525"/>
    </row>
    <row r="781" ht="17.25" customHeight="1">
      <c r="A781" s="525"/>
      <c r="B781" s="525"/>
      <c r="C781" s="525"/>
      <c r="D781" s="525"/>
      <c r="E781" s="525"/>
      <c r="F781" s="531"/>
      <c r="G781" s="525"/>
      <c r="H781" s="525"/>
      <c r="I781" s="525"/>
      <c r="J781" s="456"/>
      <c r="K781" s="456"/>
      <c r="L781" s="456"/>
      <c r="M781" s="456"/>
      <c r="N781" s="211"/>
      <c r="O781" s="211"/>
      <c r="P781" s="211"/>
      <c r="Q781" s="211"/>
      <c r="R781" s="211"/>
      <c r="S781" s="211"/>
      <c r="T781" s="532"/>
      <c r="U781" s="525"/>
      <c r="V781" s="525"/>
      <c r="W781" s="525"/>
      <c r="X781" s="525"/>
      <c r="Y781" s="525"/>
      <c r="Z781" s="525"/>
    </row>
    <row r="782" ht="17.25" customHeight="1">
      <c r="A782" s="525"/>
      <c r="B782" s="525"/>
      <c r="C782" s="525"/>
      <c r="D782" s="525"/>
      <c r="E782" s="525"/>
      <c r="F782" s="531"/>
      <c r="G782" s="525"/>
      <c r="H782" s="525"/>
      <c r="I782" s="525"/>
      <c r="J782" s="456"/>
      <c r="K782" s="456"/>
      <c r="L782" s="456"/>
      <c r="M782" s="456"/>
      <c r="N782" s="211"/>
      <c r="O782" s="211"/>
      <c r="P782" s="211"/>
      <c r="Q782" s="211"/>
      <c r="R782" s="211"/>
      <c r="S782" s="211"/>
      <c r="T782" s="532"/>
      <c r="U782" s="525"/>
      <c r="V782" s="525"/>
      <c r="W782" s="525"/>
      <c r="X782" s="525"/>
      <c r="Y782" s="525"/>
      <c r="Z782" s="525"/>
    </row>
    <row r="783" ht="17.25" customHeight="1">
      <c r="A783" s="525"/>
      <c r="B783" s="525"/>
      <c r="C783" s="525"/>
      <c r="D783" s="525"/>
      <c r="E783" s="525"/>
      <c r="F783" s="531"/>
      <c r="G783" s="525"/>
      <c r="H783" s="525"/>
      <c r="I783" s="525"/>
      <c r="J783" s="456"/>
      <c r="K783" s="456"/>
      <c r="L783" s="456"/>
      <c r="M783" s="456"/>
      <c r="N783" s="211"/>
      <c r="O783" s="211"/>
      <c r="P783" s="211"/>
      <c r="Q783" s="211"/>
      <c r="R783" s="211"/>
      <c r="S783" s="211"/>
      <c r="T783" s="532"/>
      <c r="U783" s="525"/>
      <c r="V783" s="525"/>
      <c r="W783" s="525"/>
      <c r="X783" s="525"/>
      <c r="Y783" s="525"/>
      <c r="Z783" s="525"/>
    </row>
    <row r="784" ht="17.25" customHeight="1">
      <c r="A784" s="525"/>
      <c r="B784" s="525"/>
      <c r="C784" s="525"/>
      <c r="D784" s="525"/>
      <c r="E784" s="525"/>
      <c r="F784" s="531"/>
      <c r="G784" s="525"/>
      <c r="H784" s="525"/>
      <c r="I784" s="525"/>
      <c r="J784" s="456"/>
      <c r="K784" s="456"/>
      <c r="L784" s="456"/>
      <c r="M784" s="456"/>
      <c r="N784" s="211"/>
      <c r="O784" s="211"/>
      <c r="P784" s="211"/>
      <c r="Q784" s="211"/>
      <c r="R784" s="211"/>
      <c r="S784" s="211"/>
      <c r="T784" s="532"/>
      <c r="U784" s="525"/>
      <c r="V784" s="525"/>
      <c r="W784" s="525"/>
      <c r="X784" s="525"/>
      <c r="Y784" s="525"/>
      <c r="Z784" s="525"/>
    </row>
    <row r="785" ht="17.25" customHeight="1">
      <c r="A785" s="525"/>
      <c r="B785" s="525"/>
      <c r="C785" s="525"/>
      <c r="D785" s="525"/>
      <c r="E785" s="525"/>
      <c r="F785" s="531"/>
      <c r="G785" s="525"/>
      <c r="H785" s="525"/>
      <c r="I785" s="525"/>
      <c r="J785" s="456"/>
      <c r="K785" s="456"/>
      <c r="L785" s="456"/>
      <c r="M785" s="456"/>
      <c r="N785" s="211"/>
      <c r="O785" s="211"/>
      <c r="P785" s="211"/>
      <c r="Q785" s="211"/>
      <c r="R785" s="211"/>
      <c r="S785" s="211"/>
      <c r="T785" s="532"/>
      <c r="U785" s="525"/>
      <c r="V785" s="525"/>
      <c r="W785" s="525"/>
      <c r="X785" s="525"/>
      <c r="Y785" s="525"/>
      <c r="Z785" s="525"/>
    </row>
    <row r="786" ht="17.25" customHeight="1">
      <c r="A786" s="525"/>
      <c r="B786" s="525"/>
      <c r="C786" s="525"/>
      <c r="D786" s="525"/>
      <c r="E786" s="525"/>
      <c r="F786" s="531"/>
      <c r="G786" s="525"/>
      <c r="H786" s="525"/>
      <c r="I786" s="525"/>
      <c r="J786" s="456"/>
      <c r="K786" s="456"/>
      <c r="L786" s="456"/>
      <c r="M786" s="456"/>
      <c r="N786" s="211"/>
      <c r="O786" s="211"/>
      <c r="P786" s="211"/>
      <c r="Q786" s="211"/>
      <c r="R786" s="211"/>
      <c r="S786" s="211"/>
      <c r="T786" s="532"/>
      <c r="U786" s="525"/>
      <c r="V786" s="525"/>
      <c r="W786" s="525"/>
      <c r="X786" s="525"/>
      <c r="Y786" s="525"/>
      <c r="Z786" s="525"/>
    </row>
    <row r="787" ht="17.25" customHeight="1">
      <c r="A787" s="525"/>
      <c r="B787" s="525"/>
      <c r="C787" s="525"/>
      <c r="D787" s="525"/>
      <c r="E787" s="525"/>
      <c r="F787" s="531"/>
      <c r="G787" s="525"/>
      <c r="H787" s="525"/>
      <c r="I787" s="525"/>
      <c r="J787" s="456"/>
      <c r="K787" s="456"/>
      <c r="L787" s="456"/>
      <c r="M787" s="456"/>
      <c r="N787" s="211"/>
      <c r="O787" s="211"/>
      <c r="P787" s="211"/>
      <c r="Q787" s="211"/>
      <c r="R787" s="211"/>
      <c r="S787" s="211"/>
      <c r="T787" s="532"/>
      <c r="U787" s="525"/>
      <c r="V787" s="525"/>
      <c r="W787" s="525"/>
      <c r="X787" s="525"/>
      <c r="Y787" s="525"/>
      <c r="Z787" s="525"/>
    </row>
    <row r="788" ht="17.25" customHeight="1">
      <c r="A788" s="525"/>
      <c r="B788" s="525"/>
      <c r="C788" s="525"/>
      <c r="D788" s="525"/>
      <c r="E788" s="525"/>
      <c r="F788" s="531"/>
      <c r="G788" s="525"/>
      <c r="H788" s="525"/>
      <c r="I788" s="525"/>
      <c r="J788" s="456"/>
      <c r="K788" s="456"/>
      <c r="L788" s="456"/>
      <c r="M788" s="456"/>
      <c r="N788" s="211"/>
      <c r="O788" s="211"/>
      <c r="P788" s="211"/>
      <c r="Q788" s="211"/>
      <c r="R788" s="211"/>
      <c r="S788" s="211"/>
      <c r="T788" s="532"/>
      <c r="U788" s="525"/>
      <c r="V788" s="525"/>
      <c r="W788" s="525"/>
      <c r="X788" s="525"/>
      <c r="Y788" s="525"/>
      <c r="Z788" s="525"/>
    </row>
    <row r="789" ht="17.25" customHeight="1">
      <c r="A789" s="525"/>
      <c r="B789" s="525"/>
      <c r="C789" s="525"/>
      <c r="D789" s="525"/>
      <c r="E789" s="525"/>
      <c r="F789" s="531"/>
      <c r="G789" s="525"/>
      <c r="H789" s="525"/>
      <c r="I789" s="525"/>
      <c r="J789" s="456"/>
      <c r="K789" s="456"/>
      <c r="L789" s="456"/>
      <c r="M789" s="456"/>
      <c r="N789" s="211"/>
      <c r="O789" s="211"/>
      <c r="P789" s="211"/>
      <c r="Q789" s="211"/>
      <c r="R789" s="211"/>
      <c r="S789" s="211"/>
      <c r="T789" s="532"/>
      <c r="U789" s="525"/>
      <c r="V789" s="525"/>
      <c r="W789" s="525"/>
      <c r="X789" s="525"/>
      <c r="Y789" s="525"/>
      <c r="Z789" s="525"/>
    </row>
    <row r="790" ht="17.25" customHeight="1">
      <c r="A790" s="525"/>
      <c r="B790" s="525"/>
      <c r="C790" s="525"/>
      <c r="D790" s="525"/>
      <c r="E790" s="525"/>
      <c r="F790" s="531"/>
      <c r="G790" s="525"/>
      <c r="H790" s="525"/>
      <c r="I790" s="525"/>
      <c r="J790" s="456"/>
      <c r="K790" s="456"/>
      <c r="L790" s="456"/>
      <c r="M790" s="456"/>
      <c r="N790" s="211"/>
      <c r="O790" s="211"/>
      <c r="P790" s="211"/>
      <c r="Q790" s="211"/>
      <c r="R790" s="211"/>
      <c r="S790" s="211"/>
      <c r="T790" s="532"/>
      <c r="U790" s="525"/>
      <c r="V790" s="525"/>
      <c r="W790" s="525"/>
      <c r="X790" s="525"/>
      <c r="Y790" s="525"/>
      <c r="Z790" s="525"/>
    </row>
    <row r="791" ht="17.25" customHeight="1">
      <c r="A791" s="525"/>
      <c r="B791" s="525"/>
      <c r="C791" s="525"/>
      <c r="D791" s="525"/>
      <c r="E791" s="525"/>
      <c r="F791" s="531"/>
      <c r="G791" s="525"/>
      <c r="H791" s="525"/>
      <c r="I791" s="525"/>
      <c r="J791" s="456"/>
      <c r="K791" s="456"/>
      <c r="L791" s="456"/>
      <c r="M791" s="456"/>
      <c r="N791" s="211"/>
      <c r="O791" s="211"/>
      <c r="P791" s="211"/>
      <c r="Q791" s="211"/>
      <c r="R791" s="211"/>
      <c r="S791" s="211"/>
      <c r="T791" s="532"/>
      <c r="U791" s="525"/>
      <c r="V791" s="525"/>
      <c r="W791" s="525"/>
      <c r="X791" s="525"/>
      <c r="Y791" s="525"/>
      <c r="Z791" s="525"/>
    </row>
    <row r="792" ht="17.25" customHeight="1">
      <c r="A792" s="525"/>
      <c r="B792" s="525"/>
      <c r="C792" s="525"/>
      <c r="D792" s="525"/>
      <c r="E792" s="525"/>
      <c r="F792" s="531"/>
      <c r="G792" s="525"/>
      <c r="H792" s="525"/>
      <c r="I792" s="525"/>
      <c r="J792" s="456"/>
      <c r="K792" s="456"/>
      <c r="L792" s="456"/>
      <c r="M792" s="456"/>
      <c r="N792" s="211"/>
      <c r="O792" s="211"/>
      <c r="P792" s="211"/>
      <c r="Q792" s="211"/>
      <c r="R792" s="211"/>
      <c r="S792" s="211"/>
      <c r="T792" s="532"/>
      <c r="U792" s="525"/>
      <c r="V792" s="525"/>
      <c r="W792" s="525"/>
      <c r="X792" s="525"/>
      <c r="Y792" s="525"/>
      <c r="Z792" s="525"/>
    </row>
    <row r="793" ht="17.25" customHeight="1">
      <c r="A793" s="525"/>
      <c r="B793" s="525"/>
      <c r="C793" s="525"/>
      <c r="D793" s="525"/>
      <c r="E793" s="525"/>
      <c r="F793" s="531"/>
      <c r="G793" s="525"/>
      <c r="H793" s="525"/>
      <c r="I793" s="525"/>
      <c r="J793" s="456"/>
      <c r="K793" s="456"/>
      <c r="L793" s="456"/>
      <c r="M793" s="456"/>
      <c r="N793" s="211"/>
      <c r="O793" s="211"/>
      <c r="P793" s="211"/>
      <c r="Q793" s="211"/>
      <c r="R793" s="211"/>
      <c r="S793" s="211"/>
      <c r="T793" s="532"/>
      <c r="U793" s="525"/>
      <c r="V793" s="525"/>
      <c r="W793" s="525"/>
      <c r="X793" s="525"/>
      <c r="Y793" s="525"/>
      <c r="Z793" s="525"/>
    </row>
    <row r="794" ht="17.25" customHeight="1">
      <c r="A794" s="525"/>
      <c r="B794" s="525"/>
      <c r="C794" s="525"/>
      <c r="D794" s="525"/>
      <c r="E794" s="525"/>
      <c r="F794" s="531"/>
      <c r="G794" s="525"/>
      <c r="H794" s="525"/>
      <c r="I794" s="525"/>
      <c r="J794" s="456"/>
      <c r="K794" s="456"/>
      <c r="L794" s="456"/>
      <c r="M794" s="456"/>
      <c r="N794" s="211"/>
      <c r="O794" s="211"/>
      <c r="P794" s="211"/>
      <c r="Q794" s="211"/>
      <c r="R794" s="211"/>
      <c r="S794" s="211"/>
      <c r="T794" s="532"/>
      <c r="U794" s="525"/>
      <c r="V794" s="525"/>
      <c r="W794" s="525"/>
      <c r="X794" s="525"/>
      <c r="Y794" s="525"/>
      <c r="Z794" s="525"/>
    </row>
    <row r="795" ht="17.25" customHeight="1">
      <c r="A795" s="525"/>
      <c r="B795" s="525"/>
      <c r="C795" s="525"/>
      <c r="D795" s="525"/>
      <c r="E795" s="525"/>
      <c r="F795" s="531"/>
      <c r="G795" s="525"/>
      <c r="H795" s="525"/>
      <c r="I795" s="525"/>
      <c r="J795" s="456"/>
      <c r="K795" s="456"/>
      <c r="L795" s="456"/>
      <c r="M795" s="456"/>
      <c r="N795" s="211"/>
      <c r="O795" s="211"/>
      <c r="P795" s="211"/>
      <c r="Q795" s="211"/>
      <c r="R795" s="211"/>
      <c r="S795" s="211"/>
      <c r="T795" s="532"/>
      <c r="U795" s="525"/>
      <c r="V795" s="525"/>
      <c r="W795" s="525"/>
      <c r="X795" s="525"/>
      <c r="Y795" s="525"/>
      <c r="Z795" s="525"/>
    </row>
    <row r="796" ht="17.25" customHeight="1">
      <c r="A796" s="525"/>
      <c r="B796" s="525"/>
      <c r="C796" s="525"/>
      <c r="D796" s="525"/>
      <c r="E796" s="525"/>
      <c r="F796" s="531"/>
      <c r="G796" s="525"/>
      <c r="H796" s="525"/>
      <c r="I796" s="525"/>
      <c r="J796" s="456"/>
      <c r="K796" s="456"/>
      <c r="L796" s="456"/>
      <c r="M796" s="456"/>
      <c r="N796" s="211"/>
      <c r="O796" s="211"/>
      <c r="P796" s="211"/>
      <c r="Q796" s="211"/>
      <c r="R796" s="211"/>
      <c r="S796" s="211"/>
      <c r="T796" s="532"/>
      <c r="U796" s="525"/>
      <c r="V796" s="525"/>
      <c r="W796" s="525"/>
      <c r="X796" s="525"/>
      <c r="Y796" s="525"/>
      <c r="Z796" s="525"/>
    </row>
    <row r="797" ht="17.25" customHeight="1">
      <c r="A797" s="525"/>
      <c r="B797" s="525"/>
      <c r="C797" s="525"/>
      <c r="D797" s="525"/>
      <c r="E797" s="525"/>
      <c r="F797" s="531"/>
      <c r="G797" s="525"/>
      <c r="H797" s="525"/>
      <c r="I797" s="525"/>
      <c r="J797" s="456"/>
      <c r="K797" s="456"/>
      <c r="L797" s="456"/>
      <c r="M797" s="456"/>
      <c r="N797" s="211"/>
      <c r="O797" s="211"/>
      <c r="P797" s="211"/>
      <c r="Q797" s="211"/>
      <c r="R797" s="211"/>
      <c r="S797" s="211"/>
      <c r="T797" s="532"/>
      <c r="U797" s="525"/>
      <c r="V797" s="525"/>
      <c r="W797" s="525"/>
      <c r="X797" s="525"/>
      <c r="Y797" s="525"/>
      <c r="Z797" s="525"/>
    </row>
    <row r="798" ht="17.25" customHeight="1">
      <c r="A798" s="525"/>
      <c r="B798" s="525"/>
      <c r="C798" s="525"/>
      <c r="D798" s="525"/>
      <c r="E798" s="525"/>
      <c r="F798" s="531"/>
      <c r="G798" s="525"/>
      <c r="H798" s="525"/>
      <c r="I798" s="525"/>
      <c r="J798" s="456"/>
      <c r="K798" s="456"/>
      <c r="L798" s="456"/>
      <c r="M798" s="456"/>
      <c r="N798" s="211"/>
      <c r="O798" s="211"/>
      <c r="P798" s="211"/>
      <c r="Q798" s="211"/>
      <c r="R798" s="211"/>
      <c r="S798" s="211"/>
      <c r="T798" s="532"/>
      <c r="U798" s="525"/>
      <c r="V798" s="525"/>
      <c r="W798" s="525"/>
      <c r="X798" s="525"/>
      <c r="Y798" s="525"/>
      <c r="Z798" s="525"/>
    </row>
    <row r="799" ht="17.25" customHeight="1">
      <c r="A799" s="525"/>
      <c r="B799" s="525"/>
      <c r="C799" s="525"/>
      <c r="D799" s="525"/>
      <c r="E799" s="525"/>
      <c r="F799" s="531"/>
      <c r="G799" s="525"/>
      <c r="H799" s="525"/>
      <c r="I799" s="525"/>
      <c r="J799" s="456"/>
      <c r="K799" s="456"/>
      <c r="L799" s="456"/>
      <c r="M799" s="456"/>
      <c r="N799" s="211"/>
      <c r="O799" s="211"/>
      <c r="P799" s="211"/>
      <c r="Q799" s="211"/>
      <c r="R799" s="211"/>
      <c r="S799" s="211"/>
      <c r="T799" s="532"/>
      <c r="U799" s="525"/>
      <c r="V799" s="525"/>
      <c r="W799" s="525"/>
      <c r="X799" s="525"/>
      <c r="Y799" s="525"/>
      <c r="Z799" s="525"/>
    </row>
    <row r="800" ht="17.25" customHeight="1">
      <c r="A800" s="525"/>
      <c r="B800" s="525"/>
      <c r="C800" s="525"/>
      <c r="D800" s="525"/>
      <c r="E800" s="525"/>
      <c r="F800" s="531"/>
      <c r="G800" s="525"/>
      <c r="H800" s="525"/>
      <c r="I800" s="525"/>
      <c r="J800" s="456"/>
      <c r="K800" s="456"/>
      <c r="L800" s="456"/>
      <c r="M800" s="456"/>
      <c r="N800" s="211"/>
      <c r="O800" s="211"/>
      <c r="P800" s="211"/>
      <c r="Q800" s="211"/>
      <c r="R800" s="211"/>
      <c r="S800" s="211"/>
      <c r="T800" s="532"/>
      <c r="U800" s="525"/>
      <c r="V800" s="525"/>
      <c r="W800" s="525"/>
      <c r="X800" s="525"/>
      <c r="Y800" s="525"/>
      <c r="Z800" s="525"/>
    </row>
    <row r="801" ht="17.25" customHeight="1">
      <c r="A801" s="525"/>
      <c r="B801" s="525"/>
      <c r="C801" s="525"/>
      <c r="D801" s="525"/>
      <c r="E801" s="525"/>
      <c r="F801" s="531"/>
      <c r="G801" s="525"/>
      <c r="H801" s="525"/>
      <c r="I801" s="525"/>
      <c r="J801" s="456"/>
      <c r="K801" s="456"/>
      <c r="L801" s="456"/>
      <c r="M801" s="456"/>
      <c r="N801" s="211"/>
      <c r="O801" s="211"/>
      <c r="P801" s="211"/>
      <c r="Q801" s="211"/>
      <c r="R801" s="211"/>
      <c r="S801" s="211"/>
      <c r="T801" s="532"/>
      <c r="U801" s="525"/>
      <c r="V801" s="525"/>
      <c r="W801" s="525"/>
      <c r="X801" s="525"/>
      <c r="Y801" s="525"/>
      <c r="Z801" s="525"/>
    </row>
    <row r="802" ht="17.25" customHeight="1">
      <c r="A802" s="525"/>
      <c r="B802" s="525"/>
      <c r="C802" s="525"/>
      <c r="D802" s="525"/>
      <c r="E802" s="525"/>
      <c r="F802" s="531"/>
      <c r="G802" s="525"/>
      <c r="H802" s="525"/>
      <c r="I802" s="525"/>
      <c r="J802" s="456"/>
      <c r="K802" s="456"/>
      <c r="L802" s="456"/>
      <c r="M802" s="456"/>
      <c r="N802" s="211"/>
      <c r="O802" s="211"/>
      <c r="P802" s="211"/>
      <c r="Q802" s="211"/>
      <c r="R802" s="211"/>
      <c r="S802" s="211"/>
      <c r="T802" s="532"/>
      <c r="U802" s="525"/>
      <c r="V802" s="525"/>
      <c r="W802" s="525"/>
      <c r="X802" s="525"/>
      <c r="Y802" s="525"/>
      <c r="Z802" s="525"/>
    </row>
    <row r="803" ht="17.25" customHeight="1">
      <c r="A803" s="525"/>
      <c r="B803" s="525"/>
      <c r="C803" s="525"/>
      <c r="D803" s="525"/>
      <c r="E803" s="525"/>
      <c r="F803" s="531"/>
      <c r="G803" s="525"/>
      <c r="H803" s="525"/>
      <c r="I803" s="525"/>
      <c r="J803" s="456"/>
      <c r="K803" s="456"/>
      <c r="L803" s="456"/>
      <c r="M803" s="456"/>
      <c r="N803" s="211"/>
      <c r="O803" s="211"/>
      <c r="P803" s="211"/>
      <c r="Q803" s="211"/>
      <c r="R803" s="211"/>
      <c r="S803" s="211"/>
      <c r="T803" s="532"/>
      <c r="U803" s="525"/>
      <c r="V803" s="525"/>
      <c r="W803" s="525"/>
      <c r="X803" s="525"/>
      <c r="Y803" s="525"/>
      <c r="Z803" s="525"/>
    </row>
    <row r="804" ht="17.25" customHeight="1">
      <c r="A804" s="525"/>
      <c r="B804" s="525"/>
      <c r="C804" s="525"/>
      <c r="D804" s="525"/>
      <c r="E804" s="525"/>
      <c r="F804" s="531"/>
      <c r="G804" s="525"/>
      <c r="H804" s="525"/>
      <c r="I804" s="525"/>
      <c r="J804" s="456"/>
      <c r="K804" s="456"/>
      <c r="L804" s="456"/>
      <c r="M804" s="456"/>
      <c r="N804" s="211"/>
      <c r="O804" s="211"/>
      <c r="P804" s="211"/>
      <c r="Q804" s="211"/>
      <c r="R804" s="211"/>
      <c r="S804" s="211"/>
      <c r="T804" s="532"/>
      <c r="U804" s="525"/>
      <c r="V804" s="525"/>
      <c r="W804" s="525"/>
      <c r="X804" s="525"/>
      <c r="Y804" s="525"/>
      <c r="Z804" s="525"/>
    </row>
    <row r="805" ht="17.25" customHeight="1">
      <c r="A805" s="525"/>
      <c r="B805" s="525"/>
      <c r="C805" s="525"/>
      <c r="D805" s="525"/>
      <c r="E805" s="525"/>
      <c r="F805" s="531"/>
      <c r="G805" s="525"/>
      <c r="H805" s="525"/>
      <c r="I805" s="525"/>
      <c r="J805" s="456"/>
      <c r="K805" s="456"/>
      <c r="L805" s="456"/>
      <c r="M805" s="456"/>
      <c r="N805" s="211"/>
      <c r="O805" s="211"/>
      <c r="P805" s="211"/>
      <c r="Q805" s="211"/>
      <c r="R805" s="211"/>
      <c r="S805" s="211"/>
      <c r="T805" s="532"/>
      <c r="U805" s="525"/>
      <c r="V805" s="525"/>
      <c r="W805" s="525"/>
      <c r="X805" s="525"/>
      <c r="Y805" s="525"/>
      <c r="Z805" s="525"/>
    </row>
    <row r="806" ht="17.25" customHeight="1">
      <c r="A806" s="525"/>
      <c r="B806" s="525"/>
      <c r="C806" s="525"/>
      <c r="D806" s="525"/>
      <c r="E806" s="525"/>
      <c r="F806" s="531"/>
      <c r="G806" s="525"/>
      <c r="H806" s="525"/>
      <c r="I806" s="525"/>
      <c r="J806" s="456"/>
      <c r="K806" s="456"/>
      <c r="L806" s="456"/>
      <c r="M806" s="456"/>
      <c r="N806" s="211"/>
      <c r="O806" s="211"/>
      <c r="P806" s="211"/>
      <c r="Q806" s="211"/>
      <c r="R806" s="211"/>
      <c r="S806" s="211"/>
      <c r="T806" s="532"/>
      <c r="U806" s="525"/>
      <c r="V806" s="525"/>
      <c r="W806" s="525"/>
      <c r="X806" s="525"/>
      <c r="Y806" s="525"/>
      <c r="Z806" s="525"/>
    </row>
    <row r="807" ht="17.25" customHeight="1">
      <c r="A807" s="525"/>
      <c r="B807" s="525"/>
      <c r="C807" s="525"/>
      <c r="D807" s="525"/>
      <c r="E807" s="525"/>
      <c r="F807" s="531"/>
      <c r="G807" s="525"/>
      <c r="H807" s="525"/>
      <c r="I807" s="525"/>
      <c r="J807" s="456"/>
      <c r="K807" s="456"/>
      <c r="L807" s="456"/>
      <c r="M807" s="456"/>
      <c r="N807" s="211"/>
      <c r="O807" s="211"/>
      <c r="P807" s="211"/>
      <c r="Q807" s="211"/>
      <c r="R807" s="211"/>
      <c r="S807" s="211"/>
      <c r="T807" s="532"/>
      <c r="U807" s="525"/>
      <c r="V807" s="525"/>
      <c r="W807" s="525"/>
      <c r="X807" s="525"/>
      <c r="Y807" s="525"/>
      <c r="Z807" s="525"/>
    </row>
    <row r="808" ht="17.25" customHeight="1">
      <c r="A808" s="525"/>
      <c r="B808" s="525"/>
      <c r="C808" s="525"/>
      <c r="D808" s="525"/>
      <c r="E808" s="525"/>
      <c r="F808" s="531"/>
      <c r="G808" s="525"/>
      <c r="H808" s="525"/>
      <c r="I808" s="525"/>
      <c r="J808" s="456"/>
      <c r="K808" s="456"/>
      <c r="L808" s="456"/>
      <c r="M808" s="456"/>
      <c r="N808" s="211"/>
      <c r="O808" s="211"/>
      <c r="P808" s="211"/>
      <c r="Q808" s="211"/>
      <c r="R808" s="211"/>
      <c r="S808" s="211"/>
      <c r="T808" s="532"/>
      <c r="U808" s="525"/>
      <c r="V808" s="525"/>
      <c r="W808" s="525"/>
      <c r="X808" s="525"/>
      <c r="Y808" s="525"/>
      <c r="Z808" s="525"/>
    </row>
    <row r="809" ht="17.25" customHeight="1">
      <c r="A809" s="525"/>
      <c r="B809" s="525"/>
      <c r="C809" s="525"/>
      <c r="D809" s="525"/>
      <c r="E809" s="525"/>
      <c r="F809" s="531"/>
      <c r="G809" s="525"/>
      <c r="H809" s="525"/>
      <c r="I809" s="525"/>
      <c r="J809" s="456"/>
      <c r="K809" s="456"/>
      <c r="L809" s="456"/>
      <c r="M809" s="456"/>
      <c r="N809" s="211"/>
      <c r="O809" s="211"/>
      <c r="P809" s="211"/>
      <c r="Q809" s="211"/>
      <c r="R809" s="211"/>
      <c r="S809" s="211"/>
      <c r="T809" s="532"/>
      <c r="U809" s="525"/>
      <c r="V809" s="525"/>
      <c r="W809" s="525"/>
      <c r="X809" s="525"/>
      <c r="Y809" s="525"/>
      <c r="Z809" s="525"/>
    </row>
    <row r="810" ht="17.25" customHeight="1">
      <c r="A810" s="525"/>
      <c r="B810" s="525"/>
      <c r="C810" s="525"/>
      <c r="D810" s="525"/>
      <c r="E810" s="525"/>
      <c r="F810" s="531"/>
      <c r="G810" s="525"/>
      <c r="H810" s="525"/>
      <c r="I810" s="525"/>
      <c r="J810" s="456"/>
      <c r="K810" s="456"/>
      <c r="L810" s="456"/>
      <c r="M810" s="456"/>
      <c r="N810" s="211"/>
      <c r="O810" s="211"/>
      <c r="P810" s="211"/>
      <c r="Q810" s="211"/>
      <c r="R810" s="211"/>
      <c r="S810" s="211"/>
      <c r="T810" s="532"/>
      <c r="U810" s="525"/>
      <c r="V810" s="525"/>
      <c r="W810" s="525"/>
      <c r="X810" s="525"/>
      <c r="Y810" s="525"/>
      <c r="Z810" s="525"/>
    </row>
    <row r="811" ht="17.25" customHeight="1">
      <c r="A811" s="525"/>
      <c r="B811" s="525"/>
      <c r="C811" s="525"/>
      <c r="D811" s="525"/>
      <c r="E811" s="525"/>
      <c r="F811" s="531"/>
      <c r="G811" s="525"/>
      <c r="H811" s="525"/>
      <c r="I811" s="525"/>
      <c r="J811" s="456"/>
      <c r="K811" s="456"/>
      <c r="L811" s="456"/>
      <c r="M811" s="456"/>
      <c r="N811" s="211"/>
      <c r="O811" s="211"/>
      <c r="P811" s="211"/>
      <c r="Q811" s="211"/>
      <c r="R811" s="211"/>
      <c r="S811" s="211"/>
      <c r="T811" s="532"/>
      <c r="U811" s="525"/>
      <c r="V811" s="525"/>
      <c r="W811" s="525"/>
      <c r="X811" s="525"/>
      <c r="Y811" s="525"/>
      <c r="Z811" s="525"/>
    </row>
    <row r="812" ht="17.25" customHeight="1">
      <c r="A812" s="525"/>
      <c r="B812" s="525"/>
      <c r="C812" s="525"/>
      <c r="D812" s="525"/>
      <c r="E812" s="525"/>
      <c r="F812" s="531"/>
      <c r="G812" s="525"/>
      <c r="H812" s="525"/>
      <c r="I812" s="525"/>
      <c r="J812" s="456"/>
      <c r="K812" s="456"/>
      <c r="L812" s="456"/>
      <c r="M812" s="456"/>
      <c r="N812" s="211"/>
      <c r="O812" s="211"/>
      <c r="P812" s="211"/>
      <c r="Q812" s="211"/>
      <c r="R812" s="211"/>
      <c r="S812" s="211"/>
      <c r="T812" s="532"/>
      <c r="U812" s="525"/>
      <c r="V812" s="525"/>
      <c r="W812" s="525"/>
      <c r="X812" s="525"/>
      <c r="Y812" s="525"/>
      <c r="Z812" s="525"/>
    </row>
    <row r="813" ht="17.25" customHeight="1">
      <c r="A813" s="525"/>
      <c r="B813" s="525"/>
      <c r="C813" s="525"/>
      <c r="D813" s="525"/>
      <c r="E813" s="525"/>
      <c r="F813" s="531"/>
      <c r="G813" s="525"/>
      <c r="H813" s="525"/>
      <c r="I813" s="525"/>
      <c r="J813" s="456"/>
      <c r="K813" s="456"/>
      <c r="L813" s="456"/>
      <c r="M813" s="456"/>
      <c r="N813" s="211"/>
      <c r="O813" s="211"/>
      <c r="P813" s="211"/>
      <c r="Q813" s="211"/>
      <c r="R813" s="211"/>
      <c r="S813" s="211"/>
      <c r="T813" s="532"/>
      <c r="U813" s="525"/>
      <c r="V813" s="525"/>
      <c r="W813" s="525"/>
      <c r="X813" s="525"/>
      <c r="Y813" s="525"/>
      <c r="Z813" s="525"/>
    </row>
    <row r="814" ht="17.25" customHeight="1">
      <c r="A814" s="525"/>
      <c r="B814" s="525"/>
      <c r="C814" s="525"/>
      <c r="D814" s="525"/>
      <c r="E814" s="525"/>
      <c r="F814" s="531"/>
      <c r="G814" s="525"/>
      <c r="H814" s="525"/>
      <c r="I814" s="525"/>
      <c r="J814" s="456"/>
      <c r="K814" s="456"/>
      <c r="L814" s="456"/>
      <c r="M814" s="456"/>
      <c r="N814" s="211"/>
      <c r="O814" s="211"/>
      <c r="P814" s="211"/>
      <c r="Q814" s="211"/>
      <c r="R814" s="211"/>
      <c r="S814" s="211"/>
      <c r="T814" s="532"/>
      <c r="U814" s="525"/>
      <c r="V814" s="525"/>
      <c r="W814" s="525"/>
      <c r="X814" s="525"/>
      <c r="Y814" s="525"/>
      <c r="Z814" s="525"/>
    </row>
    <row r="815" ht="17.25" customHeight="1">
      <c r="A815" s="525"/>
      <c r="B815" s="525"/>
      <c r="C815" s="525"/>
      <c r="D815" s="525"/>
      <c r="E815" s="525"/>
      <c r="F815" s="531"/>
      <c r="G815" s="525"/>
      <c r="H815" s="525"/>
      <c r="I815" s="525"/>
      <c r="J815" s="456"/>
      <c r="K815" s="456"/>
      <c r="L815" s="456"/>
      <c r="M815" s="456"/>
      <c r="N815" s="211"/>
      <c r="O815" s="211"/>
      <c r="P815" s="211"/>
      <c r="Q815" s="211"/>
      <c r="R815" s="211"/>
      <c r="S815" s="211"/>
      <c r="T815" s="532"/>
      <c r="U815" s="525"/>
      <c r="V815" s="525"/>
      <c r="W815" s="525"/>
      <c r="X815" s="525"/>
      <c r="Y815" s="525"/>
      <c r="Z815" s="525"/>
    </row>
    <row r="816" ht="17.25" customHeight="1">
      <c r="A816" s="525"/>
      <c r="B816" s="525"/>
      <c r="C816" s="525"/>
      <c r="D816" s="525"/>
      <c r="E816" s="525"/>
      <c r="F816" s="531"/>
      <c r="G816" s="525"/>
      <c r="H816" s="525"/>
      <c r="I816" s="525"/>
      <c r="J816" s="456"/>
      <c r="K816" s="456"/>
      <c r="L816" s="456"/>
      <c r="M816" s="456"/>
      <c r="N816" s="211"/>
      <c r="O816" s="211"/>
      <c r="P816" s="211"/>
      <c r="Q816" s="211"/>
      <c r="R816" s="211"/>
      <c r="S816" s="211"/>
      <c r="T816" s="532"/>
      <c r="U816" s="525"/>
      <c r="V816" s="525"/>
      <c r="W816" s="525"/>
      <c r="X816" s="525"/>
      <c r="Y816" s="525"/>
      <c r="Z816" s="525"/>
    </row>
    <row r="817" ht="17.25" customHeight="1">
      <c r="A817" s="525"/>
      <c r="B817" s="525"/>
      <c r="C817" s="525"/>
      <c r="D817" s="525"/>
      <c r="E817" s="525"/>
      <c r="F817" s="531"/>
      <c r="G817" s="525"/>
      <c r="H817" s="525"/>
      <c r="I817" s="525"/>
      <c r="J817" s="456"/>
      <c r="K817" s="456"/>
      <c r="L817" s="456"/>
      <c r="M817" s="456"/>
      <c r="N817" s="211"/>
      <c r="O817" s="211"/>
      <c r="P817" s="211"/>
      <c r="Q817" s="211"/>
      <c r="R817" s="211"/>
      <c r="S817" s="211"/>
      <c r="T817" s="532"/>
      <c r="U817" s="525"/>
      <c r="V817" s="525"/>
      <c r="W817" s="525"/>
      <c r="X817" s="525"/>
      <c r="Y817" s="525"/>
      <c r="Z817" s="525"/>
    </row>
    <row r="818" ht="17.25" customHeight="1">
      <c r="A818" s="525"/>
      <c r="B818" s="525"/>
      <c r="C818" s="525"/>
      <c r="D818" s="525"/>
      <c r="E818" s="525"/>
      <c r="F818" s="531"/>
      <c r="G818" s="525"/>
      <c r="H818" s="525"/>
      <c r="I818" s="525"/>
      <c r="J818" s="456"/>
      <c r="K818" s="456"/>
      <c r="L818" s="456"/>
      <c r="M818" s="456"/>
      <c r="N818" s="211"/>
      <c r="O818" s="211"/>
      <c r="P818" s="211"/>
      <c r="Q818" s="211"/>
      <c r="R818" s="211"/>
      <c r="S818" s="211"/>
      <c r="T818" s="532"/>
      <c r="U818" s="525"/>
      <c r="V818" s="525"/>
      <c r="W818" s="525"/>
      <c r="X818" s="525"/>
      <c r="Y818" s="525"/>
      <c r="Z818" s="525"/>
    </row>
    <row r="819" ht="17.25" customHeight="1">
      <c r="A819" s="525"/>
      <c r="B819" s="525"/>
      <c r="C819" s="525"/>
      <c r="D819" s="525"/>
      <c r="E819" s="525"/>
      <c r="F819" s="531"/>
      <c r="G819" s="525"/>
      <c r="H819" s="525"/>
      <c r="I819" s="525"/>
      <c r="J819" s="456"/>
      <c r="K819" s="456"/>
      <c r="L819" s="456"/>
      <c r="M819" s="456"/>
      <c r="N819" s="211"/>
      <c r="O819" s="211"/>
      <c r="P819" s="211"/>
      <c r="Q819" s="211"/>
      <c r="R819" s="211"/>
      <c r="S819" s="211"/>
      <c r="T819" s="532"/>
      <c r="U819" s="525"/>
      <c r="V819" s="525"/>
      <c r="W819" s="525"/>
      <c r="X819" s="525"/>
      <c r="Y819" s="525"/>
      <c r="Z819" s="525"/>
    </row>
    <row r="820" ht="17.25" customHeight="1">
      <c r="A820" s="525"/>
      <c r="B820" s="525"/>
      <c r="C820" s="525"/>
      <c r="D820" s="525"/>
      <c r="E820" s="525"/>
      <c r="F820" s="531"/>
      <c r="G820" s="525"/>
      <c r="H820" s="525"/>
      <c r="I820" s="525"/>
      <c r="J820" s="456"/>
      <c r="K820" s="456"/>
      <c r="L820" s="456"/>
      <c r="M820" s="456"/>
      <c r="N820" s="211"/>
      <c r="O820" s="211"/>
      <c r="P820" s="211"/>
      <c r="Q820" s="211"/>
      <c r="R820" s="211"/>
      <c r="S820" s="211"/>
      <c r="T820" s="532"/>
      <c r="U820" s="525"/>
      <c r="V820" s="525"/>
      <c r="W820" s="525"/>
      <c r="X820" s="525"/>
      <c r="Y820" s="525"/>
      <c r="Z820" s="525"/>
    </row>
    <row r="821" ht="17.25" customHeight="1">
      <c r="A821" s="525"/>
      <c r="B821" s="525"/>
      <c r="C821" s="525"/>
      <c r="D821" s="525"/>
      <c r="E821" s="525"/>
      <c r="F821" s="531"/>
      <c r="G821" s="525"/>
      <c r="H821" s="525"/>
      <c r="I821" s="525"/>
      <c r="J821" s="456"/>
      <c r="K821" s="456"/>
      <c r="L821" s="456"/>
      <c r="M821" s="456"/>
      <c r="N821" s="211"/>
      <c r="O821" s="211"/>
      <c r="P821" s="211"/>
      <c r="Q821" s="211"/>
      <c r="R821" s="211"/>
      <c r="S821" s="211"/>
      <c r="T821" s="532"/>
      <c r="U821" s="525"/>
      <c r="V821" s="525"/>
      <c r="W821" s="525"/>
      <c r="X821" s="525"/>
      <c r="Y821" s="525"/>
      <c r="Z821" s="525"/>
    </row>
    <row r="822" ht="17.25" customHeight="1">
      <c r="A822" s="525"/>
      <c r="B822" s="525"/>
      <c r="C822" s="525"/>
      <c r="D822" s="525"/>
      <c r="E822" s="525"/>
      <c r="F822" s="531"/>
      <c r="G822" s="525"/>
      <c r="H822" s="525"/>
      <c r="I822" s="525"/>
      <c r="J822" s="456"/>
      <c r="K822" s="456"/>
      <c r="L822" s="456"/>
      <c r="M822" s="456"/>
      <c r="N822" s="211"/>
      <c r="O822" s="211"/>
      <c r="P822" s="211"/>
      <c r="Q822" s="211"/>
      <c r="R822" s="211"/>
      <c r="S822" s="211"/>
      <c r="T822" s="532"/>
      <c r="U822" s="525"/>
      <c r="V822" s="525"/>
      <c r="W822" s="525"/>
      <c r="X822" s="525"/>
      <c r="Y822" s="525"/>
      <c r="Z822" s="525"/>
    </row>
    <row r="823" ht="17.25" customHeight="1">
      <c r="A823" s="525"/>
      <c r="B823" s="525"/>
      <c r="C823" s="525"/>
      <c r="D823" s="525"/>
      <c r="E823" s="525"/>
      <c r="F823" s="531"/>
      <c r="G823" s="525"/>
      <c r="H823" s="525"/>
      <c r="I823" s="525"/>
      <c r="J823" s="456"/>
      <c r="K823" s="456"/>
      <c r="L823" s="456"/>
      <c r="M823" s="456"/>
      <c r="N823" s="211"/>
      <c r="O823" s="211"/>
      <c r="P823" s="211"/>
      <c r="Q823" s="211"/>
      <c r="R823" s="211"/>
      <c r="S823" s="211"/>
      <c r="T823" s="532"/>
      <c r="U823" s="525"/>
      <c r="V823" s="525"/>
      <c r="W823" s="525"/>
      <c r="X823" s="525"/>
      <c r="Y823" s="525"/>
      <c r="Z823" s="525"/>
    </row>
    <row r="824" ht="17.25" customHeight="1">
      <c r="A824" s="525"/>
      <c r="B824" s="525"/>
      <c r="C824" s="525"/>
      <c r="D824" s="525"/>
      <c r="E824" s="525"/>
      <c r="F824" s="531"/>
      <c r="G824" s="525"/>
      <c r="H824" s="525"/>
      <c r="I824" s="525"/>
      <c r="J824" s="456"/>
      <c r="K824" s="456"/>
      <c r="L824" s="456"/>
      <c r="M824" s="456"/>
      <c r="N824" s="211"/>
      <c r="O824" s="211"/>
      <c r="P824" s="211"/>
      <c r="Q824" s="211"/>
      <c r="R824" s="211"/>
      <c r="S824" s="211"/>
      <c r="T824" s="532"/>
      <c r="U824" s="525"/>
      <c r="V824" s="525"/>
      <c r="W824" s="525"/>
      <c r="X824" s="525"/>
      <c r="Y824" s="525"/>
      <c r="Z824" s="525"/>
    </row>
    <row r="825" ht="17.25" customHeight="1">
      <c r="A825" s="525"/>
      <c r="B825" s="525"/>
      <c r="C825" s="525"/>
      <c r="D825" s="525"/>
      <c r="E825" s="525"/>
      <c r="F825" s="531"/>
      <c r="G825" s="525"/>
      <c r="H825" s="525"/>
      <c r="I825" s="525"/>
      <c r="J825" s="456"/>
      <c r="K825" s="456"/>
      <c r="L825" s="456"/>
      <c r="M825" s="456"/>
      <c r="N825" s="211"/>
      <c r="O825" s="211"/>
      <c r="P825" s="211"/>
      <c r="Q825" s="211"/>
      <c r="R825" s="211"/>
      <c r="S825" s="211"/>
      <c r="T825" s="532"/>
      <c r="U825" s="525"/>
      <c r="V825" s="525"/>
      <c r="W825" s="525"/>
      <c r="X825" s="525"/>
      <c r="Y825" s="525"/>
      <c r="Z825" s="525"/>
    </row>
    <row r="826" ht="17.25" customHeight="1">
      <c r="A826" s="525"/>
      <c r="B826" s="525"/>
      <c r="C826" s="525"/>
      <c r="D826" s="525"/>
      <c r="E826" s="525"/>
      <c r="F826" s="531"/>
      <c r="G826" s="525"/>
      <c r="H826" s="525"/>
      <c r="I826" s="525"/>
      <c r="J826" s="456"/>
      <c r="K826" s="456"/>
      <c r="L826" s="456"/>
      <c r="M826" s="456"/>
      <c r="N826" s="211"/>
      <c r="O826" s="211"/>
      <c r="P826" s="211"/>
      <c r="Q826" s="211"/>
      <c r="R826" s="211"/>
      <c r="S826" s="211"/>
      <c r="T826" s="532"/>
      <c r="U826" s="525"/>
      <c r="V826" s="525"/>
      <c r="W826" s="525"/>
      <c r="X826" s="525"/>
      <c r="Y826" s="525"/>
      <c r="Z826" s="525"/>
    </row>
    <row r="827" ht="17.25" customHeight="1">
      <c r="A827" s="525"/>
      <c r="B827" s="525"/>
      <c r="C827" s="525"/>
      <c r="D827" s="525"/>
      <c r="E827" s="525"/>
      <c r="F827" s="531"/>
      <c r="G827" s="525"/>
      <c r="H827" s="525"/>
      <c r="I827" s="525"/>
      <c r="J827" s="456"/>
      <c r="K827" s="456"/>
      <c r="L827" s="456"/>
      <c r="M827" s="456"/>
      <c r="N827" s="211"/>
      <c r="O827" s="211"/>
      <c r="P827" s="211"/>
      <c r="Q827" s="211"/>
      <c r="R827" s="211"/>
      <c r="S827" s="211"/>
      <c r="T827" s="532"/>
      <c r="U827" s="525"/>
      <c r="V827" s="525"/>
      <c r="W827" s="525"/>
      <c r="X827" s="525"/>
      <c r="Y827" s="525"/>
      <c r="Z827" s="525"/>
    </row>
    <row r="828" ht="17.25" customHeight="1">
      <c r="A828" s="525"/>
      <c r="B828" s="525"/>
      <c r="C828" s="525"/>
      <c r="D828" s="525"/>
      <c r="E828" s="525"/>
      <c r="F828" s="531"/>
      <c r="G828" s="525"/>
      <c r="H828" s="525"/>
      <c r="I828" s="525"/>
      <c r="J828" s="456"/>
      <c r="K828" s="456"/>
      <c r="L828" s="456"/>
      <c r="M828" s="456"/>
      <c r="N828" s="211"/>
      <c r="O828" s="211"/>
      <c r="P828" s="211"/>
      <c r="Q828" s="211"/>
      <c r="R828" s="211"/>
      <c r="S828" s="211"/>
      <c r="T828" s="532"/>
      <c r="U828" s="525"/>
      <c r="V828" s="525"/>
      <c r="W828" s="525"/>
      <c r="X828" s="525"/>
      <c r="Y828" s="525"/>
      <c r="Z828" s="525"/>
    </row>
    <row r="829" ht="17.25" customHeight="1">
      <c r="A829" s="525"/>
      <c r="B829" s="525"/>
      <c r="C829" s="525"/>
      <c r="D829" s="525"/>
      <c r="E829" s="525"/>
      <c r="F829" s="531"/>
      <c r="G829" s="525"/>
      <c r="H829" s="525"/>
      <c r="I829" s="525"/>
      <c r="J829" s="456"/>
      <c r="K829" s="456"/>
      <c r="L829" s="456"/>
      <c r="M829" s="456"/>
      <c r="N829" s="211"/>
      <c r="O829" s="211"/>
      <c r="P829" s="211"/>
      <c r="Q829" s="211"/>
      <c r="R829" s="211"/>
      <c r="S829" s="211"/>
      <c r="T829" s="532"/>
      <c r="U829" s="525"/>
      <c r="V829" s="525"/>
      <c r="W829" s="525"/>
      <c r="X829" s="525"/>
      <c r="Y829" s="525"/>
      <c r="Z829" s="525"/>
    </row>
    <row r="830" ht="17.25" customHeight="1">
      <c r="A830" s="525"/>
      <c r="B830" s="525"/>
      <c r="C830" s="525"/>
      <c r="D830" s="525"/>
      <c r="E830" s="525"/>
      <c r="F830" s="531"/>
      <c r="G830" s="525"/>
      <c r="H830" s="525"/>
      <c r="I830" s="525"/>
      <c r="J830" s="456"/>
      <c r="K830" s="456"/>
      <c r="L830" s="456"/>
      <c r="M830" s="456"/>
      <c r="N830" s="211"/>
      <c r="O830" s="211"/>
      <c r="P830" s="211"/>
      <c r="Q830" s="211"/>
      <c r="R830" s="211"/>
      <c r="S830" s="211"/>
      <c r="T830" s="532"/>
      <c r="U830" s="525"/>
      <c r="V830" s="525"/>
      <c r="W830" s="525"/>
      <c r="X830" s="525"/>
      <c r="Y830" s="525"/>
      <c r="Z830" s="525"/>
    </row>
    <row r="831" ht="17.25" customHeight="1">
      <c r="A831" s="525"/>
      <c r="B831" s="525"/>
      <c r="C831" s="525"/>
      <c r="D831" s="525"/>
      <c r="E831" s="525"/>
      <c r="F831" s="531"/>
      <c r="G831" s="525"/>
      <c r="H831" s="525"/>
      <c r="I831" s="525"/>
      <c r="J831" s="456"/>
      <c r="K831" s="456"/>
      <c r="L831" s="456"/>
      <c r="M831" s="456"/>
      <c r="N831" s="211"/>
      <c r="O831" s="211"/>
      <c r="P831" s="211"/>
      <c r="Q831" s="211"/>
      <c r="R831" s="211"/>
      <c r="S831" s="211"/>
      <c r="T831" s="532"/>
      <c r="U831" s="525"/>
      <c r="V831" s="525"/>
      <c r="W831" s="525"/>
      <c r="X831" s="525"/>
      <c r="Y831" s="525"/>
      <c r="Z831" s="525"/>
    </row>
    <row r="832" ht="17.25" customHeight="1">
      <c r="A832" s="525"/>
      <c r="B832" s="525"/>
      <c r="C832" s="525"/>
      <c r="D832" s="525"/>
      <c r="E832" s="525"/>
      <c r="F832" s="531"/>
      <c r="G832" s="525"/>
      <c r="H832" s="525"/>
      <c r="I832" s="525"/>
      <c r="J832" s="456"/>
      <c r="K832" s="456"/>
      <c r="L832" s="456"/>
      <c r="M832" s="456"/>
      <c r="N832" s="211"/>
      <c r="O832" s="211"/>
      <c r="P832" s="211"/>
      <c r="Q832" s="211"/>
      <c r="R832" s="211"/>
      <c r="S832" s="211"/>
      <c r="T832" s="532"/>
      <c r="U832" s="525"/>
      <c r="V832" s="525"/>
      <c r="W832" s="525"/>
      <c r="X832" s="525"/>
      <c r="Y832" s="525"/>
      <c r="Z832" s="525"/>
    </row>
    <row r="833" ht="17.25" customHeight="1">
      <c r="A833" s="525"/>
      <c r="B833" s="525"/>
      <c r="C833" s="525"/>
      <c r="D833" s="525"/>
      <c r="E833" s="525"/>
      <c r="F833" s="531"/>
      <c r="G833" s="525"/>
      <c r="H833" s="525"/>
      <c r="I833" s="525"/>
      <c r="J833" s="456"/>
      <c r="K833" s="456"/>
      <c r="L833" s="456"/>
      <c r="M833" s="456"/>
      <c r="N833" s="211"/>
      <c r="O833" s="211"/>
      <c r="P833" s="211"/>
      <c r="Q833" s="211"/>
      <c r="R833" s="211"/>
      <c r="S833" s="211"/>
      <c r="T833" s="532"/>
      <c r="U833" s="525"/>
      <c r="V833" s="525"/>
      <c r="W833" s="525"/>
      <c r="X833" s="525"/>
      <c r="Y833" s="525"/>
      <c r="Z833" s="525"/>
    </row>
    <row r="834" ht="17.25" customHeight="1">
      <c r="A834" s="525"/>
      <c r="B834" s="525"/>
      <c r="C834" s="525"/>
      <c r="D834" s="525"/>
      <c r="E834" s="525"/>
      <c r="F834" s="531"/>
      <c r="G834" s="525"/>
      <c r="H834" s="525"/>
      <c r="I834" s="525"/>
      <c r="J834" s="456"/>
      <c r="K834" s="456"/>
      <c r="L834" s="456"/>
      <c r="M834" s="456"/>
      <c r="N834" s="211"/>
      <c r="O834" s="211"/>
      <c r="P834" s="211"/>
      <c r="Q834" s="211"/>
      <c r="R834" s="211"/>
      <c r="S834" s="211"/>
      <c r="T834" s="532"/>
      <c r="U834" s="525"/>
      <c r="V834" s="525"/>
      <c r="W834" s="525"/>
      <c r="X834" s="525"/>
      <c r="Y834" s="525"/>
      <c r="Z834" s="525"/>
    </row>
    <row r="835" ht="17.25" customHeight="1">
      <c r="A835" s="525"/>
      <c r="B835" s="525"/>
      <c r="C835" s="525"/>
      <c r="D835" s="525"/>
      <c r="E835" s="525"/>
      <c r="F835" s="531"/>
      <c r="G835" s="525"/>
      <c r="H835" s="525"/>
      <c r="I835" s="525"/>
      <c r="J835" s="456"/>
      <c r="K835" s="456"/>
      <c r="L835" s="456"/>
      <c r="M835" s="456"/>
      <c r="N835" s="211"/>
      <c r="O835" s="211"/>
      <c r="P835" s="211"/>
      <c r="Q835" s="211"/>
      <c r="R835" s="211"/>
      <c r="S835" s="211"/>
      <c r="T835" s="532"/>
      <c r="U835" s="525"/>
      <c r="V835" s="525"/>
      <c r="W835" s="525"/>
      <c r="X835" s="525"/>
      <c r="Y835" s="525"/>
      <c r="Z835" s="525"/>
    </row>
    <row r="836" ht="17.25" customHeight="1">
      <c r="A836" s="525"/>
      <c r="B836" s="525"/>
      <c r="C836" s="525"/>
      <c r="D836" s="525"/>
      <c r="E836" s="525"/>
      <c r="F836" s="531"/>
      <c r="G836" s="525"/>
      <c r="H836" s="525"/>
      <c r="I836" s="525"/>
      <c r="J836" s="456"/>
      <c r="K836" s="456"/>
      <c r="L836" s="456"/>
      <c r="M836" s="456"/>
      <c r="N836" s="211"/>
      <c r="O836" s="211"/>
      <c r="P836" s="211"/>
      <c r="Q836" s="211"/>
      <c r="R836" s="211"/>
      <c r="S836" s="211"/>
      <c r="T836" s="532"/>
      <c r="U836" s="525"/>
      <c r="V836" s="525"/>
      <c r="W836" s="525"/>
      <c r="X836" s="525"/>
      <c r="Y836" s="525"/>
      <c r="Z836" s="525"/>
    </row>
    <row r="837" ht="17.25" customHeight="1">
      <c r="A837" s="525"/>
      <c r="B837" s="525"/>
      <c r="C837" s="525"/>
      <c r="D837" s="525"/>
      <c r="E837" s="525"/>
      <c r="F837" s="531"/>
      <c r="G837" s="525"/>
      <c r="H837" s="525"/>
      <c r="I837" s="525"/>
      <c r="J837" s="456"/>
      <c r="K837" s="456"/>
      <c r="L837" s="456"/>
      <c r="M837" s="456"/>
      <c r="N837" s="211"/>
      <c r="O837" s="211"/>
      <c r="P837" s="211"/>
      <c r="Q837" s="211"/>
      <c r="R837" s="211"/>
      <c r="S837" s="211"/>
      <c r="T837" s="532"/>
      <c r="U837" s="525"/>
      <c r="V837" s="525"/>
      <c r="W837" s="525"/>
      <c r="X837" s="525"/>
      <c r="Y837" s="525"/>
      <c r="Z837" s="525"/>
    </row>
    <row r="838" ht="17.25" customHeight="1">
      <c r="A838" s="525"/>
      <c r="B838" s="525"/>
      <c r="C838" s="525"/>
      <c r="D838" s="525"/>
      <c r="E838" s="525"/>
      <c r="F838" s="531"/>
      <c r="G838" s="525"/>
      <c r="H838" s="525"/>
      <c r="I838" s="525"/>
      <c r="J838" s="456"/>
      <c r="K838" s="456"/>
      <c r="L838" s="456"/>
      <c r="M838" s="456"/>
      <c r="N838" s="211"/>
      <c r="O838" s="211"/>
      <c r="P838" s="211"/>
      <c r="Q838" s="211"/>
      <c r="R838" s="211"/>
      <c r="S838" s="211"/>
      <c r="T838" s="532"/>
      <c r="U838" s="525"/>
      <c r="V838" s="525"/>
      <c r="W838" s="525"/>
      <c r="X838" s="525"/>
      <c r="Y838" s="525"/>
      <c r="Z838" s="525"/>
    </row>
    <row r="839" ht="17.25" customHeight="1">
      <c r="A839" s="525"/>
      <c r="B839" s="525"/>
      <c r="C839" s="525"/>
      <c r="D839" s="525"/>
      <c r="E839" s="525"/>
      <c r="F839" s="531"/>
      <c r="G839" s="525"/>
      <c r="H839" s="525"/>
      <c r="I839" s="525"/>
      <c r="J839" s="456"/>
      <c r="K839" s="456"/>
      <c r="L839" s="456"/>
      <c r="M839" s="456"/>
      <c r="N839" s="211"/>
      <c r="O839" s="211"/>
      <c r="P839" s="211"/>
      <c r="Q839" s="211"/>
      <c r="R839" s="211"/>
      <c r="S839" s="211"/>
      <c r="T839" s="532"/>
      <c r="U839" s="525"/>
      <c r="V839" s="525"/>
      <c r="W839" s="525"/>
      <c r="X839" s="525"/>
      <c r="Y839" s="525"/>
      <c r="Z839" s="525"/>
    </row>
    <row r="840" ht="17.25" customHeight="1">
      <c r="A840" s="525"/>
      <c r="B840" s="525"/>
      <c r="C840" s="525"/>
      <c r="D840" s="525"/>
      <c r="E840" s="525"/>
      <c r="F840" s="531"/>
      <c r="G840" s="525"/>
      <c r="H840" s="525"/>
      <c r="I840" s="525"/>
      <c r="J840" s="456"/>
      <c r="K840" s="456"/>
      <c r="L840" s="456"/>
      <c r="M840" s="456"/>
      <c r="N840" s="211"/>
      <c r="O840" s="211"/>
      <c r="P840" s="211"/>
      <c r="Q840" s="211"/>
      <c r="R840" s="211"/>
      <c r="S840" s="211"/>
      <c r="T840" s="532"/>
      <c r="U840" s="525"/>
      <c r="V840" s="525"/>
      <c r="W840" s="525"/>
      <c r="X840" s="525"/>
      <c r="Y840" s="525"/>
      <c r="Z840" s="525"/>
    </row>
    <row r="841" ht="17.25" customHeight="1">
      <c r="A841" s="525"/>
      <c r="B841" s="525"/>
      <c r="C841" s="525"/>
      <c r="D841" s="525"/>
      <c r="E841" s="525"/>
      <c r="F841" s="531"/>
      <c r="G841" s="525"/>
      <c r="H841" s="525"/>
      <c r="I841" s="525"/>
      <c r="J841" s="456"/>
      <c r="K841" s="456"/>
      <c r="L841" s="456"/>
      <c r="M841" s="456"/>
      <c r="N841" s="211"/>
      <c r="O841" s="211"/>
      <c r="P841" s="211"/>
      <c r="Q841" s="211"/>
      <c r="R841" s="211"/>
      <c r="S841" s="211"/>
      <c r="T841" s="532"/>
      <c r="U841" s="525"/>
      <c r="V841" s="525"/>
      <c r="W841" s="525"/>
      <c r="X841" s="525"/>
      <c r="Y841" s="525"/>
      <c r="Z841" s="525"/>
    </row>
    <row r="842" ht="17.25" customHeight="1">
      <c r="A842" s="525"/>
      <c r="B842" s="525"/>
      <c r="C842" s="525"/>
      <c r="D842" s="525"/>
      <c r="E842" s="525"/>
      <c r="F842" s="531"/>
      <c r="G842" s="525"/>
      <c r="H842" s="525"/>
      <c r="I842" s="525"/>
      <c r="J842" s="456"/>
      <c r="K842" s="456"/>
      <c r="L842" s="456"/>
      <c r="M842" s="456"/>
      <c r="N842" s="211"/>
      <c r="O842" s="211"/>
      <c r="P842" s="211"/>
      <c r="Q842" s="211"/>
      <c r="R842" s="211"/>
      <c r="S842" s="211"/>
      <c r="T842" s="532"/>
      <c r="U842" s="525"/>
      <c r="V842" s="525"/>
      <c r="W842" s="525"/>
      <c r="X842" s="525"/>
      <c r="Y842" s="525"/>
      <c r="Z842" s="525"/>
    </row>
    <row r="843" ht="17.25" customHeight="1">
      <c r="A843" s="525"/>
      <c r="B843" s="525"/>
      <c r="C843" s="525"/>
      <c r="D843" s="525"/>
      <c r="E843" s="525"/>
      <c r="F843" s="531"/>
      <c r="G843" s="525"/>
      <c r="H843" s="525"/>
      <c r="I843" s="525"/>
      <c r="J843" s="456"/>
      <c r="K843" s="456"/>
      <c r="L843" s="456"/>
      <c r="M843" s="456"/>
      <c r="N843" s="211"/>
      <c r="O843" s="211"/>
      <c r="P843" s="211"/>
      <c r="Q843" s="211"/>
      <c r="R843" s="211"/>
      <c r="S843" s="211"/>
      <c r="T843" s="532"/>
      <c r="U843" s="525"/>
      <c r="V843" s="525"/>
      <c r="W843" s="525"/>
      <c r="X843" s="525"/>
      <c r="Y843" s="525"/>
      <c r="Z843" s="525"/>
    </row>
    <row r="844" ht="17.25" customHeight="1">
      <c r="A844" s="525"/>
      <c r="B844" s="525"/>
      <c r="C844" s="525"/>
      <c r="D844" s="525"/>
      <c r="E844" s="525"/>
      <c r="F844" s="531"/>
      <c r="G844" s="525"/>
      <c r="H844" s="525"/>
      <c r="I844" s="525"/>
      <c r="J844" s="456"/>
      <c r="K844" s="456"/>
      <c r="L844" s="456"/>
      <c r="M844" s="456"/>
      <c r="N844" s="211"/>
      <c r="O844" s="211"/>
      <c r="P844" s="211"/>
      <c r="Q844" s="211"/>
      <c r="R844" s="211"/>
      <c r="S844" s="211"/>
      <c r="T844" s="532"/>
      <c r="U844" s="525"/>
      <c r="V844" s="525"/>
      <c r="W844" s="525"/>
      <c r="X844" s="525"/>
      <c r="Y844" s="525"/>
      <c r="Z844" s="525"/>
    </row>
    <row r="845" ht="17.25" customHeight="1">
      <c r="A845" s="525"/>
      <c r="B845" s="525"/>
      <c r="C845" s="525"/>
      <c r="D845" s="525"/>
      <c r="E845" s="525"/>
      <c r="F845" s="531"/>
      <c r="G845" s="525"/>
      <c r="H845" s="525"/>
      <c r="I845" s="525"/>
      <c r="J845" s="456"/>
      <c r="K845" s="456"/>
      <c r="L845" s="456"/>
      <c r="M845" s="456"/>
      <c r="N845" s="211"/>
      <c r="O845" s="211"/>
      <c r="P845" s="211"/>
      <c r="Q845" s="211"/>
      <c r="R845" s="211"/>
      <c r="S845" s="211"/>
      <c r="T845" s="532"/>
      <c r="U845" s="525"/>
      <c r="V845" s="525"/>
      <c r="W845" s="525"/>
      <c r="X845" s="525"/>
      <c r="Y845" s="525"/>
      <c r="Z845" s="525"/>
    </row>
    <row r="846" ht="17.25" customHeight="1">
      <c r="A846" s="525"/>
      <c r="B846" s="525"/>
      <c r="C846" s="525"/>
      <c r="D846" s="525"/>
      <c r="E846" s="525"/>
      <c r="F846" s="531"/>
      <c r="G846" s="525"/>
      <c r="H846" s="525"/>
      <c r="I846" s="525"/>
      <c r="J846" s="456"/>
      <c r="K846" s="456"/>
      <c r="L846" s="456"/>
      <c r="M846" s="456"/>
      <c r="N846" s="211"/>
      <c r="O846" s="211"/>
      <c r="P846" s="211"/>
      <c r="Q846" s="211"/>
      <c r="R846" s="211"/>
      <c r="S846" s="211"/>
      <c r="T846" s="532"/>
      <c r="U846" s="525"/>
      <c r="V846" s="525"/>
      <c r="W846" s="525"/>
      <c r="X846" s="525"/>
      <c r="Y846" s="525"/>
      <c r="Z846" s="525"/>
    </row>
    <row r="847" ht="17.25" customHeight="1">
      <c r="A847" s="525"/>
      <c r="B847" s="525"/>
      <c r="C847" s="525"/>
      <c r="D847" s="525"/>
      <c r="E847" s="525"/>
      <c r="F847" s="531"/>
      <c r="G847" s="525"/>
      <c r="H847" s="525"/>
      <c r="I847" s="525"/>
      <c r="J847" s="456"/>
      <c r="K847" s="456"/>
      <c r="L847" s="456"/>
      <c r="M847" s="456"/>
      <c r="N847" s="211"/>
      <c r="O847" s="211"/>
      <c r="P847" s="211"/>
      <c r="Q847" s="211"/>
      <c r="R847" s="211"/>
      <c r="S847" s="211"/>
      <c r="T847" s="532"/>
      <c r="U847" s="525"/>
      <c r="V847" s="525"/>
      <c r="W847" s="525"/>
      <c r="X847" s="525"/>
      <c r="Y847" s="525"/>
      <c r="Z847" s="525"/>
    </row>
    <row r="848" ht="17.25" customHeight="1">
      <c r="A848" s="525"/>
      <c r="B848" s="525"/>
      <c r="C848" s="525"/>
      <c r="D848" s="525"/>
      <c r="E848" s="525"/>
      <c r="F848" s="531"/>
      <c r="G848" s="525"/>
      <c r="H848" s="525"/>
      <c r="I848" s="525"/>
      <c r="J848" s="456"/>
      <c r="K848" s="456"/>
      <c r="L848" s="456"/>
      <c r="M848" s="456"/>
      <c r="N848" s="211"/>
      <c r="O848" s="211"/>
      <c r="P848" s="211"/>
      <c r="Q848" s="211"/>
      <c r="R848" s="211"/>
      <c r="S848" s="211"/>
      <c r="T848" s="532"/>
      <c r="U848" s="525"/>
      <c r="V848" s="525"/>
      <c r="W848" s="525"/>
      <c r="X848" s="525"/>
      <c r="Y848" s="525"/>
      <c r="Z848" s="525"/>
    </row>
    <row r="849" ht="17.25" customHeight="1">
      <c r="A849" s="525"/>
      <c r="B849" s="525"/>
      <c r="C849" s="525"/>
      <c r="D849" s="525"/>
      <c r="E849" s="525"/>
      <c r="F849" s="531"/>
      <c r="G849" s="525"/>
      <c r="H849" s="525"/>
      <c r="I849" s="525"/>
      <c r="J849" s="456"/>
      <c r="K849" s="456"/>
      <c r="L849" s="456"/>
      <c r="M849" s="456"/>
      <c r="N849" s="211"/>
      <c r="O849" s="211"/>
      <c r="P849" s="211"/>
      <c r="Q849" s="211"/>
      <c r="R849" s="211"/>
      <c r="S849" s="211"/>
      <c r="T849" s="532"/>
      <c r="U849" s="525"/>
      <c r="V849" s="525"/>
      <c r="W849" s="525"/>
      <c r="X849" s="525"/>
      <c r="Y849" s="525"/>
      <c r="Z849" s="525"/>
    </row>
    <row r="850" ht="17.25" customHeight="1">
      <c r="A850" s="525"/>
      <c r="B850" s="525"/>
      <c r="C850" s="525"/>
      <c r="D850" s="525"/>
      <c r="E850" s="525"/>
      <c r="F850" s="531"/>
      <c r="G850" s="525"/>
      <c r="H850" s="525"/>
      <c r="I850" s="525"/>
      <c r="J850" s="456"/>
      <c r="K850" s="456"/>
      <c r="L850" s="456"/>
      <c r="M850" s="456"/>
      <c r="N850" s="211"/>
      <c r="O850" s="211"/>
      <c r="P850" s="211"/>
      <c r="Q850" s="211"/>
      <c r="R850" s="211"/>
      <c r="S850" s="211"/>
      <c r="T850" s="532"/>
      <c r="U850" s="525"/>
      <c r="V850" s="525"/>
      <c r="W850" s="525"/>
      <c r="X850" s="525"/>
      <c r="Y850" s="525"/>
      <c r="Z850" s="525"/>
    </row>
    <row r="851" ht="17.25" customHeight="1">
      <c r="A851" s="525"/>
      <c r="B851" s="525"/>
      <c r="C851" s="525"/>
      <c r="D851" s="525"/>
      <c r="E851" s="525"/>
      <c r="F851" s="531"/>
      <c r="G851" s="525"/>
      <c r="H851" s="525"/>
      <c r="I851" s="525"/>
      <c r="J851" s="456"/>
      <c r="K851" s="456"/>
      <c r="L851" s="456"/>
      <c r="M851" s="456"/>
      <c r="N851" s="211"/>
      <c r="O851" s="211"/>
      <c r="P851" s="211"/>
      <c r="Q851" s="211"/>
      <c r="R851" s="211"/>
      <c r="S851" s="211"/>
      <c r="T851" s="532"/>
      <c r="U851" s="525"/>
      <c r="V851" s="525"/>
      <c r="W851" s="525"/>
      <c r="X851" s="525"/>
      <c r="Y851" s="525"/>
      <c r="Z851" s="525"/>
    </row>
    <row r="852" ht="17.25" customHeight="1">
      <c r="A852" s="525"/>
      <c r="B852" s="525"/>
      <c r="C852" s="525"/>
      <c r="D852" s="525"/>
      <c r="E852" s="525"/>
      <c r="F852" s="531"/>
      <c r="G852" s="525"/>
      <c r="H852" s="525"/>
      <c r="I852" s="525"/>
      <c r="J852" s="456"/>
      <c r="K852" s="456"/>
      <c r="L852" s="456"/>
      <c r="M852" s="456"/>
      <c r="N852" s="211"/>
      <c r="O852" s="211"/>
      <c r="P852" s="211"/>
      <c r="Q852" s="211"/>
      <c r="R852" s="211"/>
      <c r="S852" s="211"/>
      <c r="T852" s="532"/>
      <c r="U852" s="525"/>
      <c r="V852" s="525"/>
      <c r="W852" s="525"/>
      <c r="X852" s="525"/>
      <c r="Y852" s="525"/>
      <c r="Z852" s="525"/>
    </row>
    <row r="853" ht="17.25" customHeight="1">
      <c r="A853" s="525"/>
      <c r="B853" s="525"/>
      <c r="C853" s="525"/>
      <c r="D853" s="525"/>
      <c r="E853" s="525"/>
      <c r="F853" s="531"/>
      <c r="G853" s="525"/>
      <c r="H853" s="525"/>
      <c r="I853" s="525"/>
      <c r="J853" s="456"/>
      <c r="K853" s="456"/>
      <c r="L853" s="456"/>
      <c r="M853" s="456"/>
      <c r="N853" s="211"/>
      <c r="O853" s="211"/>
      <c r="P853" s="211"/>
      <c r="Q853" s="211"/>
      <c r="R853" s="211"/>
      <c r="S853" s="211"/>
      <c r="T853" s="532"/>
      <c r="U853" s="525"/>
      <c r="V853" s="525"/>
      <c r="W853" s="525"/>
      <c r="X853" s="525"/>
      <c r="Y853" s="525"/>
      <c r="Z853" s="525"/>
    </row>
    <row r="854" ht="17.25" customHeight="1">
      <c r="A854" s="525"/>
      <c r="B854" s="525"/>
      <c r="C854" s="525"/>
      <c r="D854" s="525"/>
      <c r="E854" s="525"/>
      <c r="F854" s="531"/>
      <c r="G854" s="525"/>
      <c r="H854" s="525"/>
      <c r="I854" s="525"/>
      <c r="J854" s="456"/>
      <c r="K854" s="456"/>
      <c r="L854" s="456"/>
      <c r="M854" s="456"/>
      <c r="N854" s="211"/>
      <c r="O854" s="211"/>
      <c r="P854" s="211"/>
      <c r="Q854" s="211"/>
      <c r="R854" s="211"/>
      <c r="S854" s="211"/>
      <c r="T854" s="532"/>
      <c r="U854" s="525"/>
      <c r="V854" s="525"/>
      <c r="W854" s="525"/>
      <c r="X854" s="525"/>
      <c r="Y854" s="525"/>
      <c r="Z854" s="525"/>
    </row>
    <row r="855" ht="17.25" customHeight="1">
      <c r="A855" s="525"/>
      <c r="B855" s="525"/>
      <c r="C855" s="525"/>
      <c r="D855" s="525"/>
      <c r="E855" s="525"/>
      <c r="F855" s="531"/>
      <c r="G855" s="525"/>
      <c r="H855" s="525"/>
      <c r="I855" s="525"/>
      <c r="J855" s="456"/>
      <c r="K855" s="456"/>
      <c r="L855" s="456"/>
      <c r="M855" s="456"/>
      <c r="N855" s="211"/>
      <c r="O855" s="211"/>
      <c r="P855" s="211"/>
      <c r="Q855" s="211"/>
      <c r="R855" s="211"/>
      <c r="S855" s="211"/>
      <c r="T855" s="532"/>
      <c r="U855" s="525"/>
      <c r="V855" s="525"/>
      <c r="W855" s="525"/>
      <c r="X855" s="525"/>
      <c r="Y855" s="525"/>
      <c r="Z855" s="525"/>
    </row>
    <row r="856" ht="17.25" customHeight="1">
      <c r="A856" s="525"/>
      <c r="B856" s="525"/>
      <c r="C856" s="525"/>
      <c r="D856" s="525"/>
      <c r="E856" s="525"/>
      <c r="F856" s="531"/>
      <c r="G856" s="525"/>
      <c r="H856" s="525"/>
      <c r="I856" s="525"/>
      <c r="J856" s="456"/>
      <c r="K856" s="456"/>
      <c r="L856" s="456"/>
      <c r="M856" s="456"/>
      <c r="N856" s="211"/>
      <c r="O856" s="211"/>
      <c r="P856" s="211"/>
      <c r="Q856" s="211"/>
      <c r="R856" s="211"/>
      <c r="S856" s="211"/>
      <c r="T856" s="532"/>
      <c r="U856" s="525"/>
      <c r="V856" s="525"/>
      <c r="W856" s="525"/>
      <c r="X856" s="525"/>
      <c r="Y856" s="525"/>
      <c r="Z856" s="525"/>
    </row>
    <row r="857" ht="17.25" customHeight="1">
      <c r="A857" s="525"/>
      <c r="B857" s="525"/>
      <c r="C857" s="525"/>
      <c r="D857" s="525"/>
      <c r="E857" s="525"/>
      <c r="F857" s="531"/>
      <c r="G857" s="525"/>
      <c r="H857" s="525"/>
      <c r="I857" s="525"/>
      <c r="J857" s="456"/>
      <c r="K857" s="456"/>
      <c r="L857" s="456"/>
      <c r="M857" s="456"/>
      <c r="N857" s="211"/>
      <c r="O857" s="211"/>
      <c r="P857" s="211"/>
      <c r="Q857" s="211"/>
      <c r="R857" s="211"/>
      <c r="S857" s="211"/>
      <c r="T857" s="532"/>
      <c r="U857" s="525"/>
      <c r="V857" s="525"/>
      <c r="W857" s="525"/>
      <c r="X857" s="525"/>
      <c r="Y857" s="525"/>
      <c r="Z857" s="525"/>
    </row>
    <row r="858" ht="17.25" customHeight="1">
      <c r="A858" s="525"/>
      <c r="B858" s="525"/>
      <c r="C858" s="525"/>
      <c r="D858" s="525"/>
      <c r="E858" s="525"/>
      <c r="F858" s="531"/>
      <c r="G858" s="525"/>
      <c r="H858" s="525"/>
      <c r="I858" s="525"/>
      <c r="J858" s="456"/>
      <c r="K858" s="456"/>
      <c r="L858" s="456"/>
      <c r="M858" s="456"/>
      <c r="N858" s="211"/>
      <c r="O858" s="211"/>
      <c r="P858" s="211"/>
      <c r="Q858" s="211"/>
      <c r="R858" s="211"/>
      <c r="S858" s="211"/>
      <c r="T858" s="532"/>
      <c r="U858" s="525"/>
      <c r="V858" s="525"/>
      <c r="W858" s="525"/>
      <c r="X858" s="525"/>
      <c r="Y858" s="525"/>
      <c r="Z858" s="525"/>
    </row>
    <row r="859" ht="17.25" customHeight="1">
      <c r="A859" s="525"/>
      <c r="B859" s="525"/>
      <c r="C859" s="525"/>
      <c r="D859" s="525"/>
      <c r="E859" s="525"/>
      <c r="F859" s="531"/>
      <c r="G859" s="525"/>
      <c r="H859" s="525"/>
      <c r="I859" s="525"/>
      <c r="J859" s="456"/>
      <c r="K859" s="456"/>
      <c r="L859" s="456"/>
      <c r="M859" s="456"/>
      <c r="N859" s="211"/>
      <c r="O859" s="211"/>
      <c r="P859" s="211"/>
      <c r="Q859" s="211"/>
      <c r="R859" s="211"/>
      <c r="S859" s="211"/>
      <c r="T859" s="532"/>
      <c r="U859" s="525"/>
      <c r="V859" s="525"/>
      <c r="W859" s="525"/>
      <c r="X859" s="525"/>
      <c r="Y859" s="525"/>
      <c r="Z859" s="525"/>
    </row>
    <row r="860" ht="17.25" customHeight="1">
      <c r="A860" s="525"/>
      <c r="B860" s="525"/>
      <c r="C860" s="525"/>
      <c r="D860" s="525"/>
      <c r="E860" s="525"/>
      <c r="F860" s="531"/>
      <c r="G860" s="525"/>
      <c r="H860" s="525"/>
      <c r="I860" s="525"/>
      <c r="J860" s="456"/>
      <c r="K860" s="456"/>
      <c r="L860" s="456"/>
      <c r="M860" s="456"/>
      <c r="N860" s="211"/>
      <c r="O860" s="211"/>
      <c r="P860" s="211"/>
      <c r="Q860" s="211"/>
      <c r="R860" s="211"/>
      <c r="S860" s="211"/>
      <c r="T860" s="532"/>
      <c r="U860" s="525"/>
      <c r="V860" s="525"/>
      <c r="W860" s="525"/>
      <c r="X860" s="525"/>
      <c r="Y860" s="525"/>
      <c r="Z860" s="525"/>
    </row>
    <row r="861" ht="17.25" customHeight="1">
      <c r="A861" s="525"/>
      <c r="B861" s="525"/>
      <c r="C861" s="525"/>
      <c r="D861" s="525"/>
      <c r="E861" s="525"/>
      <c r="F861" s="531"/>
      <c r="G861" s="525"/>
      <c r="H861" s="525"/>
      <c r="I861" s="525"/>
      <c r="J861" s="456"/>
      <c r="K861" s="456"/>
      <c r="L861" s="456"/>
      <c r="M861" s="456"/>
      <c r="N861" s="211"/>
      <c r="O861" s="211"/>
      <c r="P861" s="211"/>
      <c r="Q861" s="211"/>
      <c r="R861" s="211"/>
      <c r="S861" s="211"/>
      <c r="T861" s="532"/>
      <c r="U861" s="525"/>
      <c r="V861" s="525"/>
      <c r="W861" s="525"/>
      <c r="X861" s="525"/>
      <c r="Y861" s="525"/>
      <c r="Z861" s="525"/>
    </row>
    <row r="862" ht="17.25" customHeight="1">
      <c r="A862" s="525"/>
      <c r="B862" s="525"/>
      <c r="C862" s="525"/>
      <c r="D862" s="525"/>
      <c r="E862" s="525"/>
      <c r="F862" s="531"/>
      <c r="G862" s="525"/>
      <c r="H862" s="525"/>
      <c r="I862" s="525"/>
      <c r="J862" s="456"/>
      <c r="K862" s="456"/>
      <c r="L862" s="456"/>
      <c r="M862" s="456"/>
      <c r="N862" s="211"/>
      <c r="O862" s="211"/>
      <c r="P862" s="211"/>
      <c r="Q862" s="211"/>
      <c r="R862" s="211"/>
      <c r="S862" s="211"/>
      <c r="T862" s="532"/>
      <c r="U862" s="525"/>
      <c r="V862" s="525"/>
      <c r="W862" s="525"/>
      <c r="X862" s="525"/>
      <c r="Y862" s="525"/>
      <c r="Z862" s="525"/>
    </row>
    <row r="863" ht="17.25" customHeight="1">
      <c r="A863" s="525"/>
      <c r="B863" s="525"/>
      <c r="C863" s="525"/>
      <c r="D863" s="525"/>
      <c r="E863" s="525"/>
      <c r="F863" s="531"/>
      <c r="G863" s="525"/>
      <c r="H863" s="525"/>
      <c r="I863" s="525"/>
      <c r="J863" s="456"/>
      <c r="K863" s="456"/>
      <c r="L863" s="456"/>
      <c r="M863" s="456"/>
      <c r="N863" s="211"/>
      <c r="O863" s="211"/>
      <c r="P863" s="211"/>
      <c r="Q863" s="211"/>
      <c r="R863" s="211"/>
      <c r="S863" s="211"/>
      <c r="T863" s="532"/>
      <c r="U863" s="525"/>
      <c r="V863" s="525"/>
      <c r="W863" s="525"/>
      <c r="X863" s="525"/>
      <c r="Y863" s="525"/>
      <c r="Z863" s="525"/>
    </row>
    <row r="864" ht="17.25" customHeight="1">
      <c r="A864" s="525"/>
      <c r="B864" s="525"/>
      <c r="C864" s="525"/>
      <c r="D864" s="525"/>
      <c r="E864" s="525"/>
      <c r="F864" s="531"/>
      <c r="G864" s="525"/>
      <c r="H864" s="525"/>
      <c r="I864" s="525"/>
      <c r="J864" s="456"/>
      <c r="K864" s="456"/>
      <c r="L864" s="456"/>
      <c r="M864" s="456"/>
      <c r="N864" s="211"/>
      <c r="O864" s="211"/>
      <c r="P864" s="211"/>
      <c r="Q864" s="211"/>
      <c r="R864" s="211"/>
      <c r="S864" s="211"/>
      <c r="T864" s="532"/>
      <c r="U864" s="525"/>
      <c r="V864" s="525"/>
      <c r="W864" s="525"/>
      <c r="X864" s="525"/>
      <c r="Y864" s="525"/>
      <c r="Z864" s="525"/>
    </row>
    <row r="865" ht="17.25" customHeight="1">
      <c r="A865" s="525"/>
      <c r="B865" s="525"/>
      <c r="C865" s="525"/>
      <c r="D865" s="525"/>
      <c r="E865" s="525"/>
      <c r="F865" s="531"/>
      <c r="G865" s="525"/>
      <c r="H865" s="525"/>
      <c r="I865" s="525"/>
      <c r="J865" s="456"/>
      <c r="K865" s="456"/>
      <c r="L865" s="456"/>
      <c r="M865" s="456"/>
      <c r="N865" s="211"/>
      <c r="O865" s="211"/>
      <c r="P865" s="211"/>
      <c r="Q865" s="211"/>
      <c r="R865" s="211"/>
      <c r="S865" s="211"/>
      <c r="T865" s="532"/>
      <c r="U865" s="525"/>
      <c r="V865" s="525"/>
      <c r="W865" s="525"/>
      <c r="X865" s="525"/>
      <c r="Y865" s="525"/>
      <c r="Z865" s="525"/>
    </row>
    <row r="866" ht="17.25" customHeight="1">
      <c r="A866" s="525"/>
      <c r="B866" s="525"/>
      <c r="C866" s="525"/>
      <c r="D866" s="525"/>
      <c r="E866" s="525"/>
      <c r="F866" s="531"/>
      <c r="G866" s="525"/>
      <c r="H866" s="525"/>
      <c r="I866" s="525"/>
      <c r="J866" s="456"/>
      <c r="K866" s="456"/>
      <c r="L866" s="456"/>
      <c r="M866" s="456"/>
      <c r="N866" s="211"/>
      <c r="O866" s="211"/>
      <c r="P866" s="211"/>
      <c r="Q866" s="211"/>
      <c r="R866" s="211"/>
      <c r="S866" s="211"/>
      <c r="T866" s="532"/>
      <c r="U866" s="525"/>
      <c r="V866" s="525"/>
      <c r="W866" s="525"/>
      <c r="X866" s="525"/>
      <c r="Y866" s="525"/>
      <c r="Z866" s="525"/>
    </row>
    <row r="867" ht="17.25" customHeight="1">
      <c r="A867" s="525"/>
      <c r="B867" s="525"/>
      <c r="C867" s="525"/>
      <c r="D867" s="525"/>
      <c r="E867" s="525"/>
      <c r="F867" s="531"/>
      <c r="G867" s="525"/>
      <c r="H867" s="525"/>
      <c r="I867" s="525"/>
      <c r="J867" s="456"/>
      <c r="K867" s="456"/>
      <c r="L867" s="456"/>
      <c r="M867" s="456"/>
      <c r="N867" s="211"/>
      <c r="O867" s="211"/>
      <c r="P867" s="211"/>
      <c r="Q867" s="211"/>
      <c r="R867" s="211"/>
      <c r="S867" s="211"/>
      <c r="T867" s="532"/>
      <c r="U867" s="525"/>
      <c r="V867" s="525"/>
      <c r="W867" s="525"/>
      <c r="X867" s="525"/>
      <c r="Y867" s="525"/>
      <c r="Z867" s="525"/>
    </row>
    <row r="868" ht="17.25" customHeight="1">
      <c r="A868" s="525"/>
      <c r="B868" s="525"/>
      <c r="C868" s="525"/>
      <c r="D868" s="525"/>
      <c r="E868" s="525"/>
      <c r="F868" s="531"/>
      <c r="G868" s="525"/>
      <c r="H868" s="525"/>
      <c r="I868" s="525"/>
      <c r="J868" s="456"/>
      <c r="K868" s="456"/>
      <c r="L868" s="456"/>
      <c r="M868" s="456"/>
      <c r="N868" s="211"/>
      <c r="O868" s="211"/>
      <c r="P868" s="211"/>
      <c r="Q868" s="211"/>
      <c r="R868" s="211"/>
      <c r="S868" s="211"/>
      <c r="T868" s="532"/>
      <c r="U868" s="525"/>
      <c r="V868" s="525"/>
      <c r="W868" s="525"/>
      <c r="X868" s="525"/>
      <c r="Y868" s="525"/>
      <c r="Z868" s="525"/>
    </row>
    <row r="869" ht="17.25" customHeight="1">
      <c r="A869" s="525"/>
      <c r="B869" s="525"/>
      <c r="C869" s="525"/>
      <c r="D869" s="525"/>
      <c r="E869" s="525"/>
      <c r="F869" s="531"/>
      <c r="G869" s="525"/>
      <c r="H869" s="525"/>
      <c r="I869" s="525"/>
      <c r="J869" s="456"/>
      <c r="K869" s="456"/>
      <c r="L869" s="456"/>
      <c r="M869" s="456"/>
      <c r="N869" s="211"/>
      <c r="O869" s="211"/>
      <c r="P869" s="211"/>
      <c r="Q869" s="211"/>
      <c r="R869" s="211"/>
      <c r="S869" s="211"/>
      <c r="T869" s="532"/>
      <c r="U869" s="525"/>
      <c r="V869" s="525"/>
      <c r="W869" s="525"/>
      <c r="X869" s="525"/>
      <c r="Y869" s="525"/>
      <c r="Z869" s="525"/>
    </row>
    <row r="870" ht="17.25" customHeight="1">
      <c r="A870" s="525"/>
      <c r="B870" s="525"/>
      <c r="C870" s="525"/>
      <c r="D870" s="525"/>
      <c r="E870" s="525"/>
      <c r="F870" s="531"/>
      <c r="G870" s="525"/>
      <c r="H870" s="525"/>
      <c r="I870" s="525"/>
      <c r="J870" s="456"/>
      <c r="K870" s="456"/>
      <c r="L870" s="456"/>
      <c r="M870" s="456"/>
      <c r="N870" s="211"/>
      <c r="O870" s="211"/>
      <c r="P870" s="211"/>
      <c r="Q870" s="211"/>
      <c r="R870" s="211"/>
      <c r="S870" s="211"/>
      <c r="T870" s="532"/>
      <c r="U870" s="525"/>
      <c r="V870" s="525"/>
      <c r="W870" s="525"/>
      <c r="X870" s="525"/>
      <c r="Y870" s="525"/>
      <c r="Z870" s="525"/>
    </row>
    <row r="871" ht="17.25" customHeight="1">
      <c r="A871" s="525"/>
      <c r="B871" s="525"/>
      <c r="C871" s="525"/>
      <c r="D871" s="525"/>
      <c r="E871" s="525"/>
      <c r="F871" s="531"/>
      <c r="G871" s="525"/>
      <c r="H871" s="525"/>
      <c r="I871" s="525"/>
      <c r="J871" s="456"/>
      <c r="K871" s="456"/>
      <c r="L871" s="456"/>
      <c r="M871" s="456"/>
      <c r="N871" s="211"/>
      <c r="O871" s="211"/>
      <c r="P871" s="211"/>
      <c r="Q871" s="211"/>
      <c r="R871" s="211"/>
      <c r="S871" s="211"/>
      <c r="T871" s="532"/>
      <c r="U871" s="525"/>
      <c r="V871" s="525"/>
      <c r="W871" s="525"/>
      <c r="X871" s="525"/>
      <c r="Y871" s="525"/>
      <c r="Z871" s="525"/>
    </row>
    <row r="872" ht="17.25" customHeight="1">
      <c r="A872" s="525"/>
      <c r="B872" s="525"/>
      <c r="C872" s="525"/>
      <c r="D872" s="525"/>
      <c r="E872" s="525"/>
      <c r="F872" s="531"/>
      <c r="G872" s="525"/>
      <c r="H872" s="525"/>
      <c r="I872" s="525"/>
      <c r="J872" s="456"/>
      <c r="K872" s="456"/>
      <c r="L872" s="456"/>
      <c r="M872" s="456"/>
      <c r="N872" s="211"/>
      <c r="O872" s="211"/>
      <c r="P872" s="211"/>
      <c r="Q872" s="211"/>
      <c r="R872" s="211"/>
      <c r="S872" s="211"/>
      <c r="T872" s="532"/>
      <c r="U872" s="525"/>
      <c r="V872" s="525"/>
      <c r="W872" s="525"/>
      <c r="X872" s="525"/>
      <c r="Y872" s="525"/>
      <c r="Z872" s="525"/>
    </row>
    <row r="873" ht="17.25" customHeight="1">
      <c r="A873" s="525"/>
      <c r="B873" s="525"/>
      <c r="C873" s="525"/>
      <c r="D873" s="525"/>
      <c r="E873" s="525"/>
      <c r="F873" s="531"/>
      <c r="G873" s="525"/>
      <c r="H873" s="525"/>
      <c r="I873" s="525"/>
      <c r="J873" s="456"/>
      <c r="K873" s="456"/>
      <c r="L873" s="456"/>
      <c r="M873" s="456"/>
      <c r="N873" s="211"/>
      <c r="O873" s="211"/>
      <c r="P873" s="211"/>
      <c r="Q873" s="211"/>
      <c r="R873" s="211"/>
      <c r="S873" s="211"/>
      <c r="T873" s="532"/>
      <c r="U873" s="525"/>
      <c r="V873" s="525"/>
      <c r="W873" s="525"/>
      <c r="X873" s="525"/>
      <c r="Y873" s="525"/>
      <c r="Z873" s="525"/>
    </row>
    <row r="874" ht="17.25" customHeight="1">
      <c r="A874" s="525"/>
      <c r="B874" s="525"/>
      <c r="C874" s="525"/>
      <c r="D874" s="525"/>
      <c r="E874" s="525"/>
      <c r="F874" s="531"/>
      <c r="G874" s="525"/>
      <c r="H874" s="525"/>
      <c r="I874" s="525"/>
      <c r="J874" s="456"/>
      <c r="K874" s="456"/>
      <c r="L874" s="456"/>
      <c r="M874" s="456"/>
      <c r="N874" s="211"/>
      <c r="O874" s="211"/>
      <c r="P874" s="211"/>
      <c r="Q874" s="211"/>
      <c r="R874" s="211"/>
      <c r="S874" s="211"/>
      <c r="T874" s="532"/>
      <c r="U874" s="525"/>
      <c r="V874" s="525"/>
      <c r="W874" s="525"/>
      <c r="X874" s="525"/>
      <c r="Y874" s="525"/>
      <c r="Z874" s="525"/>
    </row>
    <row r="875" ht="17.25" customHeight="1">
      <c r="A875" s="525"/>
      <c r="B875" s="525"/>
      <c r="C875" s="525"/>
      <c r="D875" s="525"/>
      <c r="E875" s="525"/>
      <c r="F875" s="531"/>
      <c r="G875" s="525"/>
      <c r="H875" s="525"/>
      <c r="I875" s="525"/>
      <c r="J875" s="456"/>
      <c r="K875" s="456"/>
      <c r="L875" s="456"/>
      <c r="M875" s="456"/>
      <c r="N875" s="211"/>
      <c r="O875" s="211"/>
      <c r="P875" s="211"/>
      <c r="Q875" s="211"/>
      <c r="R875" s="211"/>
      <c r="S875" s="211"/>
      <c r="T875" s="532"/>
      <c r="U875" s="525"/>
      <c r="V875" s="525"/>
      <c r="W875" s="525"/>
      <c r="X875" s="525"/>
      <c r="Y875" s="525"/>
      <c r="Z875" s="525"/>
    </row>
    <row r="876" ht="17.25" customHeight="1">
      <c r="A876" s="525"/>
      <c r="B876" s="525"/>
      <c r="C876" s="525"/>
      <c r="D876" s="525"/>
      <c r="E876" s="525"/>
      <c r="F876" s="531"/>
      <c r="G876" s="525"/>
      <c r="H876" s="525"/>
      <c r="I876" s="525"/>
      <c r="J876" s="456"/>
      <c r="K876" s="456"/>
      <c r="L876" s="456"/>
      <c r="M876" s="456"/>
      <c r="N876" s="211"/>
      <c r="O876" s="211"/>
      <c r="P876" s="211"/>
      <c r="Q876" s="211"/>
      <c r="R876" s="211"/>
      <c r="S876" s="211"/>
      <c r="T876" s="532"/>
      <c r="U876" s="525"/>
      <c r="V876" s="525"/>
      <c r="W876" s="525"/>
      <c r="X876" s="525"/>
      <c r="Y876" s="525"/>
      <c r="Z876" s="525"/>
    </row>
    <row r="877" ht="17.25" customHeight="1">
      <c r="A877" s="525"/>
      <c r="B877" s="525"/>
      <c r="C877" s="525"/>
      <c r="D877" s="525"/>
      <c r="E877" s="525"/>
      <c r="F877" s="531"/>
      <c r="G877" s="525"/>
      <c r="H877" s="525"/>
      <c r="I877" s="525"/>
      <c r="J877" s="456"/>
      <c r="K877" s="456"/>
      <c r="L877" s="456"/>
      <c r="M877" s="456"/>
      <c r="N877" s="211"/>
      <c r="O877" s="211"/>
      <c r="P877" s="211"/>
      <c r="Q877" s="211"/>
      <c r="R877" s="211"/>
      <c r="S877" s="211"/>
      <c r="T877" s="532"/>
      <c r="U877" s="525"/>
      <c r="V877" s="525"/>
      <c r="W877" s="525"/>
      <c r="X877" s="525"/>
      <c r="Y877" s="525"/>
      <c r="Z877" s="525"/>
    </row>
    <row r="878" ht="17.25" customHeight="1">
      <c r="A878" s="525"/>
      <c r="B878" s="525"/>
      <c r="C878" s="525"/>
      <c r="D878" s="525"/>
      <c r="E878" s="525"/>
      <c r="F878" s="531"/>
      <c r="G878" s="525"/>
      <c r="H878" s="525"/>
      <c r="I878" s="525"/>
      <c r="J878" s="456"/>
      <c r="K878" s="456"/>
      <c r="L878" s="456"/>
      <c r="M878" s="456"/>
      <c r="N878" s="211"/>
      <c r="O878" s="211"/>
      <c r="P878" s="211"/>
      <c r="Q878" s="211"/>
      <c r="R878" s="211"/>
      <c r="S878" s="211"/>
      <c r="T878" s="532"/>
      <c r="U878" s="525"/>
      <c r="V878" s="525"/>
      <c r="W878" s="525"/>
      <c r="X878" s="525"/>
      <c r="Y878" s="525"/>
      <c r="Z878" s="525"/>
    </row>
    <row r="879" ht="17.25" customHeight="1">
      <c r="A879" s="525"/>
      <c r="B879" s="525"/>
      <c r="C879" s="525"/>
      <c r="D879" s="525"/>
      <c r="E879" s="525"/>
      <c r="F879" s="531"/>
      <c r="G879" s="525"/>
      <c r="H879" s="525"/>
      <c r="I879" s="525"/>
      <c r="J879" s="456"/>
      <c r="K879" s="456"/>
      <c r="L879" s="456"/>
      <c r="M879" s="456"/>
      <c r="N879" s="211"/>
      <c r="O879" s="211"/>
      <c r="P879" s="211"/>
      <c r="Q879" s="211"/>
      <c r="R879" s="211"/>
      <c r="S879" s="211"/>
      <c r="T879" s="532"/>
      <c r="U879" s="525"/>
      <c r="V879" s="525"/>
      <c r="W879" s="525"/>
      <c r="X879" s="525"/>
      <c r="Y879" s="525"/>
      <c r="Z879" s="525"/>
    </row>
    <row r="880" ht="17.25" customHeight="1">
      <c r="A880" s="525"/>
      <c r="B880" s="525"/>
      <c r="C880" s="525"/>
      <c r="D880" s="525"/>
      <c r="E880" s="525"/>
      <c r="F880" s="531"/>
      <c r="G880" s="525"/>
      <c r="H880" s="525"/>
      <c r="I880" s="525"/>
      <c r="J880" s="456"/>
      <c r="K880" s="456"/>
      <c r="L880" s="456"/>
      <c r="M880" s="456"/>
      <c r="N880" s="211"/>
      <c r="O880" s="211"/>
      <c r="P880" s="211"/>
      <c r="Q880" s="211"/>
      <c r="R880" s="211"/>
      <c r="S880" s="211"/>
      <c r="T880" s="532"/>
      <c r="U880" s="525"/>
      <c r="V880" s="525"/>
      <c r="W880" s="525"/>
      <c r="X880" s="525"/>
      <c r="Y880" s="525"/>
      <c r="Z880" s="525"/>
    </row>
    <row r="881" ht="17.25" customHeight="1">
      <c r="A881" s="525"/>
      <c r="B881" s="525"/>
      <c r="C881" s="525"/>
      <c r="D881" s="525"/>
      <c r="E881" s="525"/>
      <c r="F881" s="531"/>
      <c r="G881" s="525"/>
      <c r="H881" s="525"/>
      <c r="I881" s="525"/>
      <c r="J881" s="456"/>
      <c r="K881" s="456"/>
      <c r="L881" s="456"/>
      <c r="M881" s="456"/>
      <c r="N881" s="211"/>
      <c r="O881" s="211"/>
      <c r="P881" s="211"/>
      <c r="Q881" s="211"/>
      <c r="R881" s="211"/>
      <c r="S881" s="211"/>
      <c r="T881" s="532"/>
      <c r="U881" s="525"/>
      <c r="V881" s="525"/>
      <c r="W881" s="525"/>
      <c r="X881" s="525"/>
      <c r="Y881" s="525"/>
      <c r="Z881" s="525"/>
    </row>
    <row r="882" ht="17.25" customHeight="1">
      <c r="A882" s="525"/>
      <c r="B882" s="525"/>
      <c r="C882" s="525"/>
      <c r="D882" s="525"/>
      <c r="E882" s="525"/>
      <c r="F882" s="531"/>
      <c r="G882" s="525"/>
      <c r="H882" s="525"/>
      <c r="I882" s="525"/>
      <c r="J882" s="456"/>
      <c r="K882" s="456"/>
      <c r="L882" s="456"/>
      <c r="M882" s="456"/>
      <c r="N882" s="211"/>
      <c r="O882" s="211"/>
      <c r="P882" s="211"/>
      <c r="Q882" s="211"/>
      <c r="R882" s="211"/>
      <c r="S882" s="211"/>
      <c r="T882" s="532"/>
      <c r="U882" s="525"/>
      <c r="V882" s="525"/>
      <c r="W882" s="525"/>
      <c r="X882" s="525"/>
      <c r="Y882" s="525"/>
      <c r="Z882" s="525"/>
    </row>
    <row r="883" ht="17.25" customHeight="1">
      <c r="A883" s="525"/>
      <c r="B883" s="525"/>
      <c r="C883" s="525"/>
      <c r="D883" s="525"/>
      <c r="E883" s="525"/>
      <c r="F883" s="531"/>
      <c r="G883" s="525"/>
      <c r="H883" s="525"/>
      <c r="I883" s="525"/>
      <c r="J883" s="456"/>
      <c r="K883" s="456"/>
      <c r="L883" s="456"/>
      <c r="M883" s="456"/>
      <c r="N883" s="211"/>
      <c r="O883" s="211"/>
      <c r="P883" s="211"/>
      <c r="Q883" s="211"/>
      <c r="R883" s="211"/>
      <c r="S883" s="211"/>
      <c r="T883" s="532"/>
      <c r="U883" s="525"/>
      <c r="V883" s="525"/>
      <c r="W883" s="525"/>
      <c r="X883" s="525"/>
      <c r="Y883" s="525"/>
      <c r="Z883" s="525"/>
    </row>
    <row r="884" ht="17.25" customHeight="1">
      <c r="A884" s="525"/>
      <c r="B884" s="525"/>
      <c r="C884" s="525"/>
      <c r="D884" s="525"/>
      <c r="E884" s="525"/>
      <c r="F884" s="531"/>
      <c r="G884" s="525"/>
      <c r="H884" s="525"/>
      <c r="I884" s="525"/>
      <c r="J884" s="456"/>
      <c r="K884" s="456"/>
      <c r="L884" s="456"/>
      <c r="M884" s="456"/>
      <c r="N884" s="211"/>
      <c r="O884" s="211"/>
      <c r="P884" s="211"/>
      <c r="Q884" s="211"/>
      <c r="R884" s="211"/>
      <c r="S884" s="211"/>
      <c r="T884" s="532"/>
      <c r="U884" s="525"/>
      <c r="V884" s="525"/>
      <c r="W884" s="525"/>
      <c r="X884" s="525"/>
      <c r="Y884" s="525"/>
      <c r="Z884" s="525"/>
    </row>
    <row r="885" ht="17.25" customHeight="1">
      <c r="A885" s="525"/>
      <c r="B885" s="525"/>
      <c r="C885" s="525"/>
      <c r="D885" s="525"/>
      <c r="E885" s="525"/>
      <c r="F885" s="531"/>
      <c r="G885" s="525"/>
      <c r="H885" s="525"/>
      <c r="I885" s="525"/>
      <c r="J885" s="456"/>
      <c r="K885" s="456"/>
      <c r="L885" s="456"/>
      <c r="M885" s="456"/>
      <c r="N885" s="211"/>
      <c r="O885" s="211"/>
      <c r="P885" s="211"/>
      <c r="Q885" s="211"/>
      <c r="R885" s="211"/>
      <c r="S885" s="211"/>
      <c r="T885" s="532"/>
      <c r="U885" s="525"/>
      <c r="V885" s="525"/>
      <c r="W885" s="525"/>
      <c r="X885" s="525"/>
      <c r="Y885" s="525"/>
      <c r="Z885" s="525"/>
    </row>
    <row r="886" ht="17.25" customHeight="1">
      <c r="A886" s="525"/>
      <c r="B886" s="525"/>
      <c r="C886" s="525"/>
      <c r="D886" s="525"/>
      <c r="E886" s="525"/>
      <c r="F886" s="531"/>
      <c r="G886" s="525"/>
      <c r="H886" s="525"/>
      <c r="I886" s="525"/>
      <c r="J886" s="456"/>
      <c r="K886" s="456"/>
      <c r="L886" s="456"/>
      <c r="M886" s="456"/>
      <c r="N886" s="211"/>
      <c r="O886" s="211"/>
      <c r="P886" s="211"/>
      <c r="Q886" s="211"/>
      <c r="R886" s="211"/>
      <c r="S886" s="211"/>
      <c r="T886" s="532"/>
      <c r="U886" s="525"/>
      <c r="V886" s="525"/>
      <c r="W886" s="525"/>
      <c r="X886" s="525"/>
      <c r="Y886" s="525"/>
      <c r="Z886" s="525"/>
    </row>
    <row r="887" ht="17.25" customHeight="1">
      <c r="A887" s="525"/>
      <c r="B887" s="525"/>
      <c r="C887" s="525"/>
      <c r="D887" s="525"/>
      <c r="E887" s="525"/>
      <c r="F887" s="531"/>
      <c r="G887" s="525"/>
      <c r="H887" s="525"/>
      <c r="I887" s="525"/>
      <c r="J887" s="456"/>
      <c r="K887" s="456"/>
      <c r="L887" s="456"/>
      <c r="M887" s="456"/>
      <c r="N887" s="211"/>
      <c r="O887" s="211"/>
      <c r="P887" s="211"/>
      <c r="Q887" s="211"/>
      <c r="R887" s="211"/>
      <c r="S887" s="211"/>
      <c r="T887" s="532"/>
      <c r="U887" s="525"/>
      <c r="V887" s="525"/>
      <c r="W887" s="525"/>
      <c r="X887" s="525"/>
      <c r="Y887" s="525"/>
      <c r="Z887" s="525"/>
    </row>
    <row r="888" ht="17.25" customHeight="1">
      <c r="A888" s="525"/>
      <c r="B888" s="525"/>
      <c r="C888" s="525"/>
      <c r="D888" s="525"/>
      <c r="E888" s="525"/>
      <c r="F888" s="531"/>
      <c r="G888" s="525"/>
      <c r="H888" s="525"/>
      <c r="I888" s="525"/>
      <c r="J888" s="456"/>
      <c r="K888" s="456"/>
      <c r="L888" s="456"/>
      <c r="M888" s="456"/>
      <c r="N888" s="211"/>
      <c r="O888" s="211"/>
      <c r="P888" s="211"/>
      <c r="Q888" s="211"/>
      <c r="R888" s="211"/>
      <c r="S888" s="211"/>
      <c r="T888" s="532"/>
      <c r="U888" s="525"/>
      <c r="V888" s="525"/>
      <c r="W888" s="525"/>
      <c r="X888" s="525"/>
      <c r="Y888" s="525"/>
      <c r="Z888" s="525"/>
    </row>
    <row r="889" ht="17.25" customHeight="1">
      <c r="A889" s="525"/>
      <c r="B889" s="525"/>
      <c r="C889" s="525"/>
      <c r="D889" s="525"/>
      <c r="E889" s="525"/>
      <c r="F889" s="531"/>
      <c r="G889" s="525"/>
      <c r="H889" s="525"/>
      <c r="I889" s="525"/>
      <c r="J889" s="456"/>
      <c r="K889" s="456"/>
      <c r="L889" s="456"/>
      <c r="M889" s="456"/>
      <c r="N889" s="211"/>
      <c r="O889" s="211"/>
      <c r="P889" s="211"/>
      <c r="Q889" s="211"/>
      <c r="R889" s="211"/>
      <c r="S889" s="211"/>
      <c r="T889" s="532"/>
      <c r="U889" s="525"/>
      <c r="V889" s="525"/>
      <c r="W889" s="525"/>
      <c r="X889" s="525"/>
      <c r="Y889" s="525"/>
      <c r="Z889" s="525"/>
    </row>
    <row r="890" ht="17.25" customHeight="1">
      <c r="A890" s="525"/>
      <c r="B890" s="525"/>
      <c r="C890" s="525"/>
      <c r="D890" s="525"/>
      <c r="E890" s="525"/>
      <c r="F890" s="531"/>
      <c r="G890" s="525"/>
      <c r="H890" s="525"/>
      <c r="I890" s="525"/>
      <c r="J890" s="456"/>
      <c r="K890" s="456"/>
      <c r="L890" s="456"/>
      <c r="M890" s="456"/>
      <c r="N890" s="211"/>
      <c r="O890" s="211"/>
      <c r="P890" s="211"/>
      <c r="Q890" s="211"/>
      <c r="R890" s="211"/>
      <c r="S890" s="211"/>
      <c r="T890" s="532"/>
      <c r="U890" s="525"/>
      <c r="V890" s="525"/>
      <c r="W890" s="525"/>
      <c r="X890" s="525"/>
      <c r="Y890" s="525"/>
      <c r="Z890" s="525"/>
    </row>
    <row r="891" ht="17.25" customHeight="1">
      <c r="A891" s="525"/>
      <c r="B891" s="525"/>
      <c r="C891" s="525"/>
      <c r="D891" s="525"/>
      <c r="E891" s="525"/>
      <c r="F891" s="531"/>
      <c r="G891" s="525"/>
      <c r="H891" s="525"/>
      <c r="I891" s="525"/>
      <c r="J891" s="456"/>
      <c r="K891" s="456"/>
      <c r="L891" s="456"/>
      <c r="M891" s="456"/>
      <c r="N891" s="211"/>
      <c r="O891" s="211"/>
      <c r="P891" s="211"/>
      <c r="Q891" s="211"/>
      <c r="R891" s="211"/>
      <c r="S891" s="211"/>
      <c r="T891" s="532"/>
      <c r="U891" s="525"/>
      <c r="V891" s="525"/>
      <c r="W891" s="525"/>
      <c r="X891" s="525"/>
      <c r="Y891" s="525"/>
      <c r="Z891" s="525"/>
    </row>
    <row r="892" ht="17.25" customHeight="1">
      <c r="A892" s="525"/>
      <c r="B892" s="525"/>
      <c r="C892" s="525"/>
      <c r="D892" s="525"/>
      <c r="E892" s="525"/>
      <c r="F892" s="531"/>
      <c r="G892" s="525"/>
      <c r="H892" s="525"/>
      <c r="I892" s="525"/>
      <c r="J892" s="456"/>
      <c r="K892" s="456"/>
      <c r="L892" s="456"/>
      <c r="M892" s="456"/>
      <c r="N892" s="211"/>
      <c r="O892" s="211"/>
      <c r="P892" s="211"/>
      <c r="Q892" s="211"/>
      <c r="R892" s="211"/>
      <c r="S892" s="211"/>
      <c r="T892" s="532"/>
      <c r="U892" s="525"/>
      <c r="V892" s="525"/>
      <c r="W892" s="525"/>
      <c r="X892" s="525"/>
      <c r="Y892" s="525"/>
      <c r="Z892" s="525"/>
    </row>
    <row r="893" ht="17.25" customHeight="1">
      <c r="A893" s="525"/>
      <c r="B893" s="525"/>
      <c r="C893" s="525"/>
      <c r="D893" s="525"/>
      <c r="E893" s="525"/>
      <c r="F893" s="531"/>
      <c r="G893" s="525"/>
      <c r="H893" s="525"/>
      <c r="I893" s="525"/>
      <c r="J893" s="456"/>
      <c r="K893" s="456"/>
      <c r="L893" s="456"/>
      <c r="M893" s="456"/>
      <c r="N893" s="211"/>
      <c r="O893" s="211"/>
      <c r="P893" s="211"/>
      <c r="Q893" s="211"/>
      <c r="R893" s="211"/>
      <c r="S893" s="211"/>
      <c r="T893" s="532"/>
      <c r="U893" s="525"/>
      <c r="V893" s="525"/>
      <c r="W893" s="525"/>
      <c r="X893" s="525"/>
      <c r="Y893" s="525"/>
      <c r="Z893" s="525"/>
    </row>
    <row r="894" ht="17.25" customHeight="1">
      <c r="A894" s="525"/>
      <c r="B894" s="525"/>
      <c r="C894" s="525"/>
      <c r="D894" s="525"/>
      <c r="E894" s="525"/>
      <c r="F894" s="531"/>
      <c r="G894" s="525"/>
      <c r="H894" s="525"/>
      <c r="I894" s="525"/>
      <c r="J894" s="456"/>
      <c r="K894" s="456"/>
      <c r="L894" s="456"/>
      <c r="M894" s="456"/>
      <c r="N894" s="211"/>
      <c r="O894" s="211"/>
      <c r="P894" s="211"/>
      <c r="Q894" s="211"/>
      <c r="R894" s="211"/>
      <c r="S894" s="211"/>
      <c r="T894" s="532"/>
      <c r="U894" s="525"/>
      <c r="V894" s="525"/>
      <c r="W894" s="525"/>
      <c r="X894" s="525"/>
      <c r="Y894" s="525"/>
      <c r="Z894" s="525"/>
    </row>
    <row r="895" ht="17.25" customHeight="1">
      <c r="A895" s="525"/>
      <c r="B895" s="525"/>
      <c r="C895" s="525"/>
      <c r="D895" s="525"/>
      <c r="E895" s="525"/>
      <c r="F895" s="531"/>
      <c r="G895" s="525"/>
      <c r="H895" s="525"/>
      <c r="I895" s="525"/>
      <c r="J895" s="456"/>
      <c r="K895" s="456"/>
      <c r="L895" s="456"/>
      <c r="M895" s="456"/>
      <c r="N895" s="211"/>
      <c r="O895" s="211"/>
      <c r="P895" s="211"/>
      <c r="Q895" s="211"/>
      <c r="R895" s="211"/>
      <c r="S895" s="211"/>
      <c r="T895" s="532"/>
      <c r="U895" s="525"/>
      <c r="V895" s="525"/>
      <c r="W895" s="525"/>
      <c r="X895" s="525"/>
      <c r="Y895" s="525"/>
      <c r="Z895" s="525"/>
    </row>
    <row r="896" ht="17.25" customHeight="1">
      <c r="A896" s="525"/>
      <c r="B896" s="525"/>
      <c r="C896" s="525"/>
      <c r="D896" s="525"/>
      <c r="E896" s="525"/>
      <c r="F896" s="531"/>
      <c r="G896" s="525"/>
      <c r="H896" s="525"/>
      <c r="I896" s="525"/>
      <c r="J896" s="456"/>
      <c r="K896" s="456"/>
      <c r="L896" s="456"/>
      <c r="M896" s="456"/>
      <c r="N896" s="211"/>
      <c r="O896" s="211"/>
      <c r="P896" s="211"/>
      <c r="Q896" s="211"/>
      <c r="R896" s="211"/>
      <c r="S896" s="211"/>
      <c r="T896" s="532"/>
      <c r="U896" s="525"/>
      <c r="V896" s="525"/>
      <c r="W896" s="525"/>
      <c r="X896" s="525"/>
      <c r="Y896" s="525"/>
      <c r="Z896" s="525"/>
    </row>
    <row r="897" ht="17.25" customHeight="1">
      <c r="A897" s="525"/>
      <c r="B897" s="525"/>
      <c r="C897" s="525"/>
      <c r="D897" s="525"/>
      <c r="E897" s="525"/>
      <c r="F897" s="531"/>
      <c r="G897" s="525"/>
      <c r="H897" s="525"/>
      <c r="I897" s="525"/>
      <c r="J897" s="456"/>
      <c r="K897" s="456"/>
      <c r="L897" s="456"/>
      <c r="M897" s="456"/>
      <c r="N897" s="211"/>
      <c r="O897" s="211"/>
      <c r="P897" s="211"/>
      <c r="Q897" s="211"/>
      <c r="R897" s="211"/>
      <c r="S897" s="211"/>
      <c r="T897" s="532"/>
      <c r="U897" s="525"/>
      <c r="V897" s="525"/>
      <c r="W897" s="525"/>
      <c r="X897" s="525"/>
      <c r="Y897" s="525"/>
      <c r="Z897" s="525"/>
    </row>
    <row r="898" ht="17.25" customHeight="1">
      <c r="A898" s="525"/>
      <c r="B898" s="525"/>
      <c r="C898" s="525"/>
      <c r="D898" s="525"/>
      <c r="E898" s="525"/>
      <c r="F898" s="531"/>
      <c r="G898" s="525"/>
      <c r="H898" s="525"/>
      <c r="I898" s="525"/>
      <c r="J898" s="456"/>
      <c r="K898" s="456"/>
      <c r="L898" s="456"/>
      <c r="M898" s="456"/>
      <c r="N898" s="211"/>
      <c r="O898" s="211"/>
      <c r="P898" s="211"/>
      <c r="Q898" s="211"/>
      <c r="R898" s="211"/>
      <c r="S898" s="211"/>
      <c r="T898" s="532"/>
      <c r="U898" s="525"/>
      <c r="V898" s="525"/>
      <c r="W898" s="525"/>
      <c r="X898" s="525"/>
      <c r="Y898" s="525"/>
      <c r="Z898" s="525"/>
    </row>
    <row r="899" ht="17.25" customHeight="1">
      <c r="A899" s="525"/>
      <c r="B899" s="525"/>
      <c r="C899" s="525"/>
      <c r="D899" s="525"/>
      <c r="E899" s="525"/>
      <c r="F899" s="531"/>
      <c r="G899" s="525"/>
      <c r="H899" s="525"/>
      <c r="I899" s="525"/>
      <c r="J899" s="456"/>
      <c r="K899" s="456"/>
      <c r="L899" s="456"/>
      <c r="M899" s="456"/>
      <c r="N899" s="211"/>
      <c r="O899" s="211"/>
      <c r="P899" s="211"/>
      <c r="Q899" s="211"/>
      <c r="R899" s="211"/>
      <c r="S899" s="211"/>
      <c r="T899" s="532"/>
      <c r="U899" s="525"/>
      <c r="V899" s="525"/>
      <c r="W899" s="525"/>
      <c r="X899" s="525"/>
      <c r="Y899" s="525"/>
      <c r="Z899" s="525"/>
    </row>
    <row r="900" ht="17.25" customHeight="1">
      <c r="A900" s="525"/>
      <c r="B900" s="525"/>
      <c r="C900" s="525"/>
      <c r="D900" s="525"/>
      <c r="E900" s="525"/>
      <c r="F900" s="531"/>
      <c r="G900" s="525"/>
      <c r="H900" s="525"/>
      <c r="I900" s="525"/>
      <c r="J900" s="456"/>
      <c r="K900" s="456"/>
      <c r="L900" s="456"/>
      <c r="M900" s="456"/>
      <c r="N900" s="211"/>
      <c r="O900" s="211"/>
      <c r="P900" s="211"/>
      <c r="Q900" s="211"/>
      <c r="R900" s="211"/>
      <c r="S900" s="211"/>
      <c r="T900" s="532"/>
      <c r="U900" s="525"/>
      <c r="V900" s="525"/>
      <c r="W900" s="525"/>
      <c r="X900" s="525"/>
      <c r="Y900" s="525"/>
      <c r="Z900" s="525"/>
    </row>
    <row r="901" ht="17.25" customHeight="1">
      <c r="A901" s="525"/>
      <c r="B901" s="525"/>
      <c r="C901" s="525"/>
      <c r="D901" s="525"/>
      <c r="E901" s="525"/>
      <c r="F901" s="531"/>
      <c r="G901" s="525"/>
      <c r="H901" s="525"/>
      <c r="I901" s="525"/>
      <c r="J901" s="456"/>
      <c r="K901" s="456"/>
      <c r="L901" s="456"/>
      <c r="M901" s="456"/>
      <c r="N901" s="211"/>
      <c r="O901" s="211"/>
      <c r="P901" s="211"/>
      <c r="Q901" s="211"/>
      <c r="R901" s="211"/>
      <c r="S901" s="211"/>
      <c r="T901" s="532"/>
      <c r="U901" s="525"/>
      <c r="V901" s="525"/>
      <c r="W901" s="525"/>
      <c r="X901" s="525"/>
      <c r="Y901" s="525"/>
      <c r="Z901" s="525"/>
    </row>
    <row r="902" ht="17.25" customHeight="1">
      <c r="A902" s="525"/>
      <c r="B902" s="525"/>
      <c r="C902" s="525"/>
      <c r="D902" s="525"/>
      <c r="E902" s="525"/>
      <c r="F902" s="531"/>
      <c r="G902" s="525"/>
      <c r="H902" s="525"/>
      <c r="I902" s="525"/>
      <c r="J902" s="456"/>
      <c r="K902" s="456"/>
      <c r="L902" s="456"/>
      <c r="M902" s="456"/>
      <c r="N902" s="211"/>
      <c r="O902" s="211"/>
      <c r="P902" s="211"/>
      <c r="Q902" s="211"/>
      <c r="R902" s="211"/>
      <c r="S902" s="211"/>
      <c r="T902" s="532"/>
      <c r="U902" s="525"/>
      <c r="V902" s="525"/>
      <c r="W902" s="525"/>
      <c r="X902" s="525"/>
      <c r="Y902" s="525"/>
      <c r="Z902" s="525"/>
    </row>
    <row r="903" ht="17.25" customHeight="1">
      <c r="A903" s="525"/>
      <c r="B903" s="525"/>
      <c r="C903" s="525"/>
      <c r="D903" s="525"/>
      <c r="E903" s="525"/>
      <c r="F903" s="531"/>
      <c r="G903" s="525"/>
      <c r="H903" s="525"/>
      <c r="I903" s="525"/>
      <c r="J903" s="456"/>
      <c r="K903" s="456"/>
      <c r="L903" s="456"/>
      <c r="M903" s="456"/>
      <c r="N903" s="211"/>
      <c r="O903" s="211"/>
      <c r="P903" s="211"/>
      <c r="Q903" s="211"/>
      <c r="R903" s="211"/>
      <c r="S903" s="211"/>
      <c r="T903" s="532"/>
      <c r="U903" s="525"/>
      <c r="V903" s="525"/>
      <c r="W903" s="525"/>
      <c r="X903" s="525"/>
      <c r="Y903" s="525"/>
      <c r="Z903" s="525"/>
    </row>
    <row r="904" ht="17.25" customHeight="1">
      <c r="A904" s="525"/>
      <c r="B904" s="525"/>
      <c r="C904" s="525"/>
      <c r="D904" s="525"/>
      <c r="E904" s="525"/>
      <c r="F904" s="531"/>
      <c r="G904" s="525"/>
      <c r="H904" s="525"/>
      <c r="I904" s="525"/>
      <c r="J904" s="456"/>
      <c r="K904" s="456"/>
      <c r="L904" s="456"/>
      <c r="M904" s="456"/>
      <c r="N904" s="211"/>
      <c r="O904" s="211"/>
      <c r="P904" s="211"/>
      <c r="Q904" s="211"/>
      <c r="R904" s="211"/>
      <c r="S904" s="211"/>
      <c r="T904" s="532"/>
      <c r="U904" s="525"/>
      <c r="V904" s="525"/>
      <c r="W904" s="525"/>
      <c r="X904" s="525"/>
      <c r="Y904" s="525"/>
      <c r="Z904" s="525"/>
    </row>
    <row r="905" ht="17.25" customHeight="1">
      <c r="A905" s="525"/>
      <c r="B905" s="525"/>
      <c r="C905" s="525"/>
      <c r="D905" s="525"/>
      <c r="E905" s="525"/>
      <c r="F905" s="531"/>
      <c r="G905" s="525"/>
      <c r="H905" s="525"/>
      <c r="I905" s="525"/>
      <c r="J905" s="456"/>
      <c r="K905" s="456"/>
      <c r="L905" s="456"/>
      <c r="M905" s="456"/>
      <c r="N905" s="211"/>
      <c r="O905" s="211"/>
      <c r="P905" s="211"/>
      <c r="Q905" s="211"/>
      <c r="R905" s="211"/>
      <c r="S905" s="211"/>
      <c r="T905" s="532"/>
      <c r="U905" s="525"/>
      <c r="V905" s="525"/>
      <c r="W905" s="525"/>
      <c r="X905" s="525"/>
      <c r="Y905" s="525"/>
      <c r="Z905" s="525"/>
    </row>
    <row r="906" ht="17.25" customHeight="1">
      <c r="A906" s="525"/>
      <c r="B906" s="525"/>
      <c r="C906" s="525"/>
      <c r="D906" s="525"/>
      <c r="E906" s="525"/>
      <c r="F906" s="531"/>
      <c r="G906" s="525"/>
      <c r="H906" s="525"/>
      <c r="I906" s="525"/>
      <c r="J906" s="456"/>
      <c r="K906" s="456"/>
      <c r="L906" s="456"/>
      <c r="M906" s="456"/>
      <c r="N906" s="211"/>
      <c r="O906" s="211"/>
      <c r="P906" s="211"/>
      <c r="Q906" s="211"/>
      <c r="R906" s="211"/>
      <c r="S906" s="211"/>
      <c r="T906" s="532"/>
      <c r="U906" s="525"/>
      <c r="V906" s="525"/>
      <c r="W906" s="525"/>
      <c r="X906" s="525"/>
      <c r="Y906" s="525"/>
      <c r="Z906" s="525"/>
    </row>
    <row r="907" ht="17.25" customHeight="1">
      <c r="A907" s="525"/>
      <c r="B907" s="525"/>
      <c r="C907" s="525"/>
      <c r="D907" s="525"/>
      <c r="E907" s="525"/>
      <c r="F907" s="531"/>
      <c r="G907" s="525"/>
      <c r="H907" s="525"/>
      <c r="I907" s="525"/>
      <c r="J907" s="456"/>
      <c r="K907" s="456"/>
      <c r="L907" s="456"/>
      <c r="M907" s="456"/>
      <c r="N907" s="211"/>
      <c r="O907" s="211"/>
      <c r="P907" s="211"/>
      <c r="Q907" s="211"/>
      <c r="R907" s="211"/>
      <c r="S907" s="211"/>
      <c r="T907" s="532"/>
      <c r="U907" s="525"/>
      <c r="V907" s="525"/>
      <c r="W907" s="525"/>
      <c r="X907" s="525"/>
      <c r="Y907" s="525"/>
      <c r="Z907" s="525"/>
    </row>
    <row r="908" ht="17.25" customHeight="1">
      <c r="A908" s="525"/>
      <c r="B908" s="525"/>
      <c r="C908" s="525"/>
      <c r="D908" s="525"/>
      <c r="E908" s="525"/>
      <c r="F908" s="531"/>
      <c r="G908" s="525"/>
      <c r="H908" s="525"/>
      <c r="I908" s="525"/>
      <c r="J908" s="456"/>
      <c r="K908" s="456"/>
      <c r="L908" s="456"/>
      <c r="M908" s="456"/>
      <c r="N908" s="211"/>
      <c r="O908" s="211"/>
      <c r="P908" s="211"/>
      <c r="Q908" s="211"/>
      <c r="R908" s="211"/>
      <c r="S908" s="211"/>
      <c r="T908" s="532"/>
      <c r="U908" s="525"/>
      <c r="V908" s="525"/>
      <c r="W908" s="525"/>
      <c r="X908" s="525"/>
      <c r="Y908" s="525"/>
      <c r="Z908" s="525"/>
    </row>
    <row r="909" ht="17.25" customHeight="1">
      <c r="A909" s="525"/>
      <c r="B909" s="525"/>
      <c r="C909" s="525"/>
      <c r="D909" s="525"/>
      <c r="E909" s="525"/>
      <c r="F909" s="531"/>
      <c r="G909" s="525"/>
      <c r="H909" s="525"/>
      <c r="I909" s="525"/>
      <c r="J909" s="456"/>
      <c r="K909" s="456"/>
      <c r="L909" s="456"/>
      <c r="M909" s="456"/>
      <c r="N909" s="211"/>
      <c r="O909" s="211"/>
      <c r="P909" s="211"/>
      <c r="Q909" s="211"/>
      <c r="R909" s="211"/>
      <c r="S909" s="211"/>
      <c r="T909" s="532"/>
      <c r="U909" s="525"/>
      <c r="V909" s="525"/>
      <c r="W909" s="525"/>
      <c r="X909" s="525"/>
      <c r="Y909" s="525"/>
      <c r="Z909" s="525"/>
    </row>
    <row r="910" ht="17.25" customHeight="1">
      <c r="A910" s="525"/>
      <c r="B910" s="525"/>
      <c r="C910" s="525"/>
      <c r="D910" s="525"/>
      <c r="E910" s="525"/>
      <c r="F910" s="531"/>
      <c r="G910" s="525"/>
      <c r="H910" s="525"/>
      <c r="I910" s="525"/>
      <c r="J910" s="456"/>
      <c r="K910" s="456"/>
      <c r="L910" s="456"/>
      <c r="M910" s="456"/>
      <c r="N910" s="211"/>
      <c r="O910" s="211"/>
      <c r="P910" s="211"/>
      <c r="Q910" s="211"/>
      <c r="R910" s="211"/>
      <c r="S910" s="211"/>
      <c r="T910" s="532"/>
      <c r="U910" s="525"/>
      <c r="V910" s="525"/>
      <c r="W910" s="525"/>
      <c r="X910" s="525"/>
      <c r="Y910" s="525"/>
      <c r="Z910" s="525"/>
    </row>
    <row r="911" ht="17.25" customHeight="1">
      <c r="A911" s="525"/>
      <c r="B911" s="525"/>
      <c r="C911" s="525"/>
      <c r="D911" s="525"/>
      <c r="E911" s="525"/>
      <c r="F911" s="531"/>
      <c r="G911" s="525"/>
      <c r="H911" s="525"/>
      <c r="I911" s="525"/>
      <c r="J911" s="456"/>
      <c r="K911" s="456"/>
      <c r="L911" s="456"/>
      <c r="M911" s="456"/>
      <c r="N911" s="211"/>
      <c r="O911" s="211"/>
      <c r="P911" s="211"/>
      <c r="Q911" s="211"/>
      <c r="R911" s="211"/>
      <c r="S911" s="211"/>
      <c r="T911" s="532"/>
      <c r="U911" s="525"/>
      <c r="V911" s="525"/>
      <c r="W911" s="525"/>
      <c r="X911" s="525"/>
      <c r="Y911" s="525"/>
      <c r="Z911" s="525"/>
    </row>
    <row r="912" ht="17.25" customHeight="1">
      <c r="A912" s="525"/>
      <c r="B912" s="525"/>
      <c r="C912" s="525"/>
      <c r="D912" s="525"/>
      <c r="E912" s="525"/>
      <c r="F912" s="531"/>
      <c r="G912" s="525"/>
      <c r="H912" s="525"/>
      <c r="I912" s="525"/>
      <c r="J912" s="456"/>
      <c r="K912" s="456"/>
      <c r="L912" s="456"/>
      <c r="M912" s="456"/>
      <c r="N912" s="211"/>
      <c r="O912" s="211"/>
      <c r="P912" s="211"/>
      <c r="Q912" s="211"/>
      <c r="R912" s="211"/>
      <c r="S912" s="211"/>
      <c r="T912" s="532"/>
      <c r="U912" s="525"/>
      <c r="V912" s="525"/>
      <c r="W912" s="525"/>
      <c r="X912" s="525"/>
      <c r="Y912" s="525"/>
      <c r="Z912" s="525"/>
    </row>
    <row r="913" ht="17.25" customHeight="1">
      <c r="A913" s="525"/>
      <c r="B913" s="525"/>
      <c r="C913" s="525"/>
      <c r="D913" s="525"/>
      <c r="E913" s="525"/>
      <c r="F913" s="531"/>
      <c r="G913" s="525"/>
      <c r="H913" s="525"/>
      <c r="I913" s="525"/>
      <c r="J913" s="456"/>
      <c r="K913" s="456"/>
      <c r="L913" s="456"/>
      <c r="M913" s="456"/>
      <c r="N913" s="211"/>
      <c r="O913" s="211"/>
      <c r="P913" s="211"/>
      <c r="Q913" s="211"/>
      <c r="R913" s="211"/>
      <c r="S913" s="211"/>
      <c r="T913" s="532"/>
      <c r="U913" s="525"/>
      <c r="V913" s="525"/>
      <c r="W913" s="525"/>
      <c r="X913" s="525"/>
      <c r="Y913" s="525"/>
      <c r="Z913" s="525"/>
    </row>
    <row r="914" ht="17.25" customHeight="1">
      <c r="A914" s="525"/>
      <c r="B914" s="525"/>
      <c r="C914" s="525"/>
      <c r="D914" s="525"/>
      <c r="E914" s="525"/>
      <c r="F914" s="531"/>
      <c r="G914" s="525"/>
      <c r="H914" s="525"/>
      <c r="I914" s="525"/>
      <c r="J914" s="456"/>
      <c r="K914" s="456"/>
      <c r="L914" s="456"/>
      <c r="M914" s="456"/>
      <c r="N914" s="211"/>
      <c r="O914" s="211"/>
      <c r="P914" s="211"/>
      <c r="Q914" s="211"/>
      <c r="R914" s="211"/>
      <c r="S914" s="211"/>
      <c r="T914" s="532"/>
      <c r="U914" s="525"/>
      <c r="V914" s="525"/>
      <c r="W914" s="525"/>
      <c r="X914" s="525"/>
      <c r="Y914" s="525"/>
      <c r="Z914" s="525"/>
    </row>
    <row r="915" ht="17.25" customHeight="1">
      <c r="A915" s="525"/>
      <c r="B915" s="525"/>
      <c r="C915" s="525"/>
      <c r="D915" s="525"/>
      <c r="E915" s="525"/>
      <c r="F915" s="531"/>
      <c r="G915" s="525"/>
      <c r="H915" s="525"/>
      <c r="I915" s="525"/>
      <c r="J915" s="456"/>
      <c r="K915" s="456"/>
      <c r="L915" s="456"/>
      <c r="M915" s="456"/>
      <c r="N915" s="211"/>
      <c r="O915" s="211"/>
      <c r="P915" s="211"/>
      <c r="Q915" s="211"/>
      <c r="R915" s="211"/>
      <c r="S915" s="211"/>
      <c r="T915" s="532"/>
      <c r="U915" s="525"/>
      <c r="V915" s="525"/>
      <c r="W915" s="525"/>
      <c r="X915" s="525"/>
      <c r="Y915" s="525"/>
      <c r="Z915" s="525"/>
    </row>
    <row r="916" ht="17.25" customHeight="1">
      <c r="A916" s="525"/>
      <c r="B916" s="525"/>
      <c r="C916" s="525"/>
      <c r="D916" s="525"/>
      <c r="E916" s="525"/>
      <c r="F916" s="531"/>
      <c r="G916" s="525"/>
      <c r="H916" s="525"/>
      <c r="I916" s="525"/>
      <c r="J916" s="456"/>
      <c r="K916" s="456"/>
      <c r="L916" s="456"/>
      <c r="M916" s="456"/>
      <c r="N916" s="211"/>
      <c r="O916" s="211"/>
      <c r="P916" s="211"/>
      <c r="Q916" s="211"/>
      <c r="R916" s="211"/>
      <c r="S916" s="211"/>
      <c r="T916" s="532"/>
      <c r="U916" s="525"/>
      <c r="V916" s="525"/>
      <c r="W916" s="525"/>
      <c r="X916" s="525"/>
      <c r="Y916" s="525"/>
      <c r="Z916" s="525"/>
    </row>
    <row r="917" ht="17.25" customHeight="1">
      <c r="A917" s="525"/>
      <c r="B917" s="525"/>
      <c r="C917" s="525"/>
      <c r="D917" s="525"/>
      <c r="E917" s="525"/>
      <c r="F917" s="531"/>
      <c r="G917" s="525"/>
      <c r="H917" s="525"/>
      <c r="I917" s="525"/>
      <c r="J917" s="456"/>
      <c r="K917" s="456"/>
      <c r="L917" s="456"/>
      <c r="M917" s="456"/>
      <c r="N917" s="211"/>
      <c r="O917" s="211"/>
      <c r="P917" s="211"/>
      <c r="Q917" s="211"/>
      <c r="R917" s="211"/>
      <c r="S917" s="211"/>
      <c r="T917" s="532"/>
      <c r="U917" s="525"/>
      <c r="V917" s="525"/>
      <c r="W917" s="525"/>
      <c r="X917" s="525"/>
      <c r="Y917" s="525"/>
      <c r="Z917" s="525"/>
    </row>
    <row r="918" ht="17.25" customHeight="1">
      <c r="A918" s="525"/>
      <c r="B918" s="525"/>
      <c r="C918" s="525"/>
      <c r="D918" s="525"/>
      <c r="E918" s="525"/>
      <c r="F918" s="531"/>
      <c r="G918" s="525"/>
      <c r="H918" s="525"/>
      <c r="I918" s="525"/>
      <c r="J918" s="456"/>
      <c r="K918" s="456"/>
      <c r="L918" s="456"/>
      <c r="M918" s="456"/>
      <c r="N918" s="211"/>
      <c r="O918" s="211"/>
      <c r="P918" s="211"/>
      <c r="Q918" s="211"/>
      <c r="R918" s="211"/>
      <c r="S918" s="211"/>
      <c r="T918" s="532"/>
      <c r="U918" s="525"/>
      <c r="V918" s="525"/>
      <c r="W918" s="525"/>
      <c r="X918" s="525"/>
      <c r="Y918" s="525"/>
      <c r="Z918" s="525"/>
    </row>
    <row r="919" ht="17.25" customHeight="1">
      <c r="A919" s="525"/>
      <c r="B919" s="525"/>
      <c r="C919" s="525"/>
      <c r="D919" s="525"/>
      <c r="E919" s="525"/>
      <c r="F919" s="531"/>
      <c r="G919" s="525"/>
      <c r="H919" s="525"/>
      <c r="I919" s="525"/>
      <c r="J919" s="456"/>
      <c r="K919" s="456"/>
      <c r="L919" s="456"/>
      <c r="M919" s="456"/>
      <c r="N919" s="211"/>
      <c r="O919" s="211"/>
      <c r="P919" s="211"/>
      <c r="Q919" s="211"/>
      <c r="R919" s="211"/>
      <c r="S919" s="211"/>
      <c r="T919" s="532"/>
      <c r="U919" s="525"/>
      <c r="V919" s="525"/>
      <c r="W919" s="525"/>
      <c r="X919" s="525"/>
      <c r="Y919" s="525"/>
      <c r="Z919" s="525"/>
    </row>
    <row r="920" ht="17.25" customHeight="1">
      <c r="A920" s="525"/>
      <c r="B920" s="525"/>
      <c r="C920" s="525"/>
      <c r="D920" s="525"/>
      <c r="E920" s="525"/>
      <c r="F920" s="531"/>
      <c r="G920" s="525"/>
      <c r="H920" s="525"/>
      <c r="I920" s="525"/>
      <c r="J920" s="456"/>
      <c r="K920" s="456"/>
      <c r="L920" s="456"/>
      <c r="M920" s="456"/>
      <c r="N920" s="211"/>
      <c r="O920" s="211"/>
      <c r="P920" s="211"/>
      <c r="Q920" s="211"/>
      <c r="R920" s="211"/>
      <c r="S920" s="211"/>
      <c r="T920" s="532"/>
      <c r="U920" s="525"/>
      <c r="V920" s="525"/>
      <c r="W920" s="525"/>
      <c r="X920" s="525"/>
      <c r="Y920" s="525"/>
      <c r="Z920" s="525"/>
    </row>
    <row r="921" ht="17.25" customHeight="1">
      <c r="A921" s="525"/>
      <c r="B921" s="525"/>
      <c r="C921" s="525"/>
      <c r="D921" s="525"/>
      <c r="E921" s="525"/>
      <c r="F921" s="531"/>
      <c r="G921" s="525"/>
      <c r="H921" s="525"/>
      <c r="I921" s="525"/>
      <c r="J921" s="456"/>
      <c r="K921" s="456"/>
      <c r="L921" s="456"/>
      <c r="M921" s="456"/>
      <c r="N921" s="211"/>
      <c r="O921" s="211"/>
      <c r="P921" s="211"/>
      <c r="Q921" s="211"/>
      <c r="R921" s="211"/>
      <c r="S921" s="211"/>
      <c r="T921" s="532"/>
      <c r="U921" s="525"/>
      <c r="V921" s="525"/>
      <c r="W921" s="525"/>
      <c r="X921" s="525"/>
      <c r="Y921" s="525"/>
      <c r="Z921" s="525"/>
    </row>
    <row r="922" ht="17.25" customHeight="1">
      <c r="A922" s="525"/>
      <c r="B922" s="525"/>
      <c r="C922" s="525"/>
      <c r="D922" s="525"/>
      <c r="E922" s="525"/>
      <c r="F922" s="531"/>
      <c r="G922" s="525"/>
      <c r="H922" s="525"/>
      <c r="I922" s="525"/>
      <c r="J922" s="456"/>
      <c r="K922" s="456"/>
      <c r="L922" s="456"/>
      <c r="M922" s="456"/>
      <c r="N922" s="211"/>
      <c r="O922" s="211"/>
      <c r="P922" s="211"/>
      <c r="Q922" s="211"/>
      <c r="R922" s="211"/>
      <c r="S922" s="211"/>
      <c r="T922" s="532"/>
      <c r="U922" s="525"/>
      <c r="V922" s="525"/>
      <c r="W922" s="525"/>
      <c r="X922" s="525"/>
      <c r="Y922" s="525"/>
      <c r="Z922" s="525"/>
    </row>
    <row r="923" ht="17.25" customHeight="1">
      <c r="A923" s="525"/>
      <c r="B923" s="525"/>
      <c r="C923" s="525"/>
      <c r="D923" s="525"/>
      <c r="E923" s="525"/>
      <c r="F923" s="531"/>
      <c r="G923" s="525"/>
      <c r="H923" s="525"/>
      <c r="I923" s="525"/>
      <c r="J923" s="456"/>
      <c r="K923" s="456"/>
      <c r="L923" s="456"/>
      <c r="M923" s="456"/>
      <c r="N923" s="211"/>
      <c r="O923" s="211"/>
      <c r="P923" s="211"/>
      <c r="Q923" s="211"/>
      <c r="R923" s="211"/>
      <c r="S923" s="211"/>
      <c r="T923" s="532"/>
      <c r="U923" s="525"/>
      <c r="V923" s="525"/>
      <c r="W923" s="525"/>
      <c r="X923" s="525"/>
      <c r="Y923" s="525"/>
      <c r="Z923" s="525"/>
    </row>
    <row r="924" ht="17.25" customHeight="1">
      <c r="A924" s="525"/>
      <c r="B924" s="525"/>
      <c r="C924" s="525"/>
      <c r="D924" s="525"/>
      <c r="E924" s="525"/>
      <c r="F924" s="531"/>
      <c r="G924" s="525"/>
      <c r="H924" s="525"/>
      <c r="I924" s="525"/>
      <c r="J924" s="456"/>
      <c r="K924" s="456"/>
      <c r="L924" s="456"/>
      <c r="M924" s="456"/>
      <c r="N924" s="211"/>
      <c r="O924" s="211"/>
      <c r="P924" s="211"/>
      <c r="Q924" s="211"/>
      <c r="R924" s="211"/>
      <c r="S924" s="211"/>
      <c r="T924" s="532"/>
      <c r="U924" s="525"/>
      <c r="V924" s="525"/>
      <c r="W924" s="525"/>
      <c r="X924" s="525"/>
      <c r="Y924" s="525"/>
      <c r="Z924" s="525"/>
    </row>
    <row r="925" ht="17.25" customHeight="1">
      <c r="A925" s="525"/>
      <c r="B925" s="525"/>
      <c r="C925" s="525"/>
      <c r="D925" s="525"/>
      <c r="E925" s="525"/>
      <c r="F925" s="531"/>
      <c r="G925" s="525"/>
      <c r="H925" s="525"/>
      <c r="I925" s="525"/>
      <c r="J925" s="456"/>
      <c r="K925" s="456"/>
      <c r="L925" s="456"/>
      <c r="M925" s="456"/>
      <c r="N925" s="211"/>
      <c r="O925" s="211"/>
      <c r="P925" s="211"/>
      <c r="Q925" s="211"/>
      <c r="R925" s="211"/>
      <c r="S925" s="211"/>
      <c r="T925" s="532"/>
      <c r="U925" s="525"/>
      <c r="V925" s="525"/>
      <c r="W925" s="525"/>
      <c r="X925" s="525"/>
      <c r="Y925" s="525"/>
      <c r="Z925" s="525"/>
    </row>
    <row r="926" ht="17.25" customHeight="1">
      <c r="A926" s="525"/>
      <c r="B926" s="525"/>
      <c r="C926" s="525"/>
      <c r="D926" s="525"/>
      <c r="E926" s="525"/>
      <c r="F926" s="531"/>
      <c r="G926" s="525"/>
      <c r="H926" s="525"/>
      <c r="I926" s="525"/>
      <c r="J926" s="456"/>
      <c r="K926" s="456"/>
      <c r="L926" s="456"/>
      <c r="M926" s="456"/>
      <c r="N926" s="211"/>
      <c r="O926" s="211"/>
      <c r="P926" s="211"/>
      <c r="Q926" s="211"/>
      <c r="R926" s="211"/>
      <c r="S926" s="211"/>
      <c r="T926" s="532"/>
      <c r="U926" s="525"/>
      <c r="V926" s="525"/>
      <c r="W926" s="525"/>
      <c r="X926" s="525"/>
      <c r="Y926" s="525"/>
      <c r="Z926" s="525"/>
    </row>
    <row r="927" ht="17.25" customHeight="1">
      <c r="A927" s="525"/>
      <c r="B927" s="525"/>
      <c r="C927" s="525"/>
      <c r="D927" s="525"/>
      <c r="E927" s="525"/>
      <c r="F927" s="531"/>
      <c r="G927" s="525"/>
      <c r="H927" s="525"/>
      <c r="I927" s="525"/>
      <c r="J927" s="456"/>
      <c r="K927" s="456"/>
      <c r="L927" s="456"/>
      <c r="M927" s="456"/>
      <c r="N927" s="211"/>
      <c r="O927" s="211"/>
      <c r="P927" s="211"/>
      <c r="Q927" s="211"/>
      <c r="R927" s="211"/>
      <c r="S927" s="211"/>
      <c r="T927" s="532"/>
      <c r="U927" s="525"/>
      <c r="V927" s="525"/>
      <c r="W927" s="525"/>
      <c r="X927" s="525"/>
      <c r="Y927" s="525"/>
      <c r="Z927" s="525"/>
    </row>
    <row r="928" ht="17.25" customHeight="1">
      <c r="A928" s="525"/>
      <c r="B928" s="525"/>
      <c r="C928" s="525"/>
      <c r="D928" s="525"/>
      <c r="E928" s="525"/>
      <c r="F928" s="531"/>
      <c r="G928" s="525"/>
      <c r="H928" s="525"/>
      <c r="I928" s="525"/>
      <c r="J928" s="456"/>
      <c r="K928" s="456"/>
      <c r="L928" s="456"/>
      <c r="M928" s="456"/>
      <c r="N928" s="211"/>
      <c r="O928" s="211"/>
      <c r="P928" s="211"/>
      <c r="Q928" s="211"/>
      <c r="R928" s="211"/>
      <c r="S928" s="211"/>
      <c r="T928" s="532"/>
      <c r="U928" s="525"/>
      <c r="V928" s="525"/>
      <c r="W928" s="525"/>
      <c r="X928" s="525"/>
      <c r="Y928" s="525"/>
      <c r="Z928" s="525"/>
    </row>
    <row r="929" ht="17.25" customHeight="1">
      <c r="A929" s="525"/>
      <c r="B929" s="525"/>
      <c r="C929" s="525"/>
      <c r="D929" s="525"/>
      <c r="E929" s="525"/>
      <c r="F929" s="531"/>
      <c r="G929" s="525"/>
      <c r="H929" s="525"/>
      <c r="I929" s="525"/>
      <c r="J929" s="456"/>
      <c r="K929" s="456"/>
      <c r="L929" s="456"/>
      <c r="M929" s="456"/>
      <c r="N929" s="211"/>
      <c r="O929" s="211"/>
      <c r="P929" s="211"/>
      <c r="Q929" s="211"/>
      <c r="R929" s="211"/>
      <c r="S929" s="211"/>
      <c r="T929" s="532"/>
      <c r="U929" s="525"/>
      <c r="V929" s="525"/>
      <c r="W929" s="525"/>
      <c r="X929" s="525"/>
      <c r="Y929" s="525"/>
      <c r="Z929" s="525"/>
    </row>
    <row r="930" ht="17.25" customHeight="1">
      <c r="A930" s="525"/>
      <c r="B930" s="525"/>
      <c r="C930" s="525"/>
      <c r="D930" s="525"/>
      <c r="E930" s="525"/>
      <c r="F930" s="531"/>
      <c r="G930" s="525"/>
      <c r="H930" s="525"/>
      <c r="I930" s="525"/>
      <c r="J930" s="456"/>
      <c r="K930" s="456"/>
      <c r="L930" s="456"/>
      <c r="M930" s="456"/>
      <c r="N930" s="211"/>
      <c r="O930" s="211"/>
      <c r="P930" s="211"/>
      <c r="Q930" s="211"/>
      <c r="R930" s="211"/>
      <c r="S930" s="211"/>
      <c r="T930" s="532"/>
      <c r="U930" s="525"/>
      <c r="V930" s="525"/>
      <c r="W930" s="525"/>
      <c r="X930" s="525"/>
      <c r="Y930" s="525"/>
      <c r="Z930" s="525"/>
    </row>
    <row r="931" ht="17.25" customHeight="1">
      <c r="A931" s="525"/>
      <c r="B931" s="525"/>
      <c r="C931" s="525"/>
      <c r="D931" s="525"/>
      <c r="E931" s="525"/>
      <c r="F931" s="531"/>
      <c r="G931" s="525"/>
      <c r="H931" s="525"/>
      <c r="I931" s="525"/>
      <c r="J931" s="456"/>
      <c r="K931" s="456"/>
      <c r="L931" s="456"/>
      <c r="M931" s="456"/>
      <c r="N931" s="211"/>
      <c r="O931" s="211"/>
      <c r="P931" s="211"/>
      <c r="Q931" s="211"/>
      <c r="R931" s="211"/>
      <c r="S931" s="211"/>
      <c r="T931" s="532"/>
      <c r="U931" s="525"/>
      <c r="V931" s="525"/>
      <c r="W931" s="525"/>
      <c r="X931" s="525"/>
      <c r="Y931" s="525"/>
      <c r="Z931" s="525"/>
    </row>
    <row r="932" ht="17.25" customHeight="1">
      <c r="A932" s="525"/>
      <c r="B932" s="525"/>
      <c r="C932" s="525"/>
      <c r="D932" s="525"/>
      <c r="E932" s="525"/>
      <c r="F932" s="531"/>
      <c r="G932" s="525"/>
      <c r="H932" s="525"/>
      <c r="I932" s="525"/>
      <c r="J932" s="456"/>
      <c r="K932" s="456"/>
      <c r="L932" s="456"/>
      <c r="M932" s="456"/>
      <c r="N932" s="211"/>
      <c r="O932" s="211"/>
      <c r="P932" s="211"/>
      <c r="Q932" s="211"/>
      <c r="R932" s="211"/>
      <c r="S932" s="211"/>
      <c r="T932" s="532"/>
      <c r="U932" s="525"/>
      <c r="V932" s="525"/>
      <c r="W932" s="525"/>
      <c r="X932" s="525"/>
      <c r="Y932" s="525"/>
      <c r="Z932" s="525"/>
    </row>
    <row r="933" ht="17.25" customHeight="1">
      <c r="A933" s="525"/>
      <c r="B933" s="525"/>
      <c r="C933" s="525"/>
      <c r="D933" s="525"/>
      <c r="E933" s="525"/>
      <c r="F933" s="531"/>
      <c r="G933" s="525"/>
      <c r="H933" s="525"/>
      <c r="I933" s="525"/>
      <c r="J933" s="456"/>
      <c r="K933" s="456"/>
      <c r="L933" s="456"/>
      <c r="M933" s="456"/>
      <c r="N933" s="211"/>
      <c r="O933" s="211"/>
      <c r="P933" s="211"/>
      <c r="Q933" s="211"/>
      <c r="R933" s="211"/>
      <c r="S933" s="211"/>
      <c r="T933" s="532"/>
      <c r="U933" s="525"/>
      <c r="V933" s="525"/>
      <c r="W933" s="525"/>
      <c r="X933" s="525"/>
      <c r="Y933" s="525"/>
      <c r="Z933" s="525"/>
    </row>
    <row r="934" ht="17.25" customHeight="1">
      <c r="A934" s="525"/>
      <c r="B934" s="525"/>
      <c r="C934" s="525"/>
      <c r="D934" s="525"/>
      <c r="E934" s="525"/>
      <c r="F934" s="531"/>
      <c r="G934" s="525"/>
      <c r="H934" s="525"/>
      <c r="I934" s="525"/>
      <c r="J934" s="456"/>
      <c r="K934" s="456"/>
      <c r="L934" s="456"/>
      <c r="M934" s="456"/>
      <c r="N934" s="211"/>
      <c r="O934" s="211"/>
      <c r="P934" s="211"/>
      <c r="Q934" s="211"/>
      <c r="R934" s="211"/>
      <c r="S934" s="211"/>
      <c r="T934" s="532"/>
      <c r="U934" s="525"/>
      <c r="V934" s="525"/>
      <c r="W934" s="525"/>
      <c r="X934" s="525"/>
      <c r="Y934" s="525"/>
      <c r="Z934" s="525"/>
    </row>
    <row r="935" ht="17.25" customHeight="1">
      <c r="A935" s="525"/>
      <c r="B935" s="525"/>
      <c r="C935" s="525"/>
      <c r="D935" s="525"/>
      <c r="E935" s="525"/>
      <c r="F935" s="531"/>
      <c r="G935" s="525"/>
      <c r="H935" s="525"/>
      <c r="I935" s="525"/>
      <c r="J935" s="456"/>
      <c r="K935" s="456"/>
      <c r="L935" s="456"/>
      <c r="M935" s="456"/>
      <c r="N935" s="211"/>
      <c r="O935" s="211"/>
      <c r="P935" s="211"/>
      <c r="Q935" s="211"/>
      <c r="R935" s="211"/>
      <c r="S935" s="211"/>
      <c r="T935" s="532"/>
      <c r="U935" s="525"/>
      <c r="V935" s="525"/>
      <c r="W935" s="525"/>
      <c r="X935" s="525"/>
      <c r="Y935" s="525"/>
      <c r="Z935" s="525"/>
    </row>
    <row r="936" ht="17.25" customHeight="1">
      <c r="A936" s="525"/>
      <c r="B936" s="525"/>
      <c r="C936" s="525"/>
      <c r="D936" s="525"/>
      <c r="E936" s="525"/>
      <c r="F936" s="531"/>
      <c r="G936" s="525"/>
      <c r="H936" s="525"/>
      <c r="I936" s="525"/>
      <c r="J936" s="456"/>
      <c r="K936" s="456"/>
      <c r="L936" s="456"/>
      <c r="M936" s="456"/>
      <c r="N936" s="211"/>
      <c r="O936" s="211"/>
      <c r="P936" s="211"/>
      <c r="Q936" s="211"/>
      <c r="R936" s="211"/>
      <c r="S936" s="211"/>
      <c r="T936" s="532"/>
      <c r="U936" s="525"/>
      <c r="V936" s="525"/>
      <c r="W936" s="525"/>
      <c r="X936" s="525"/>
      <c r="Y936" s="525"/>
      <c r="Z936" s="525"/>
    </row>
    <row r="937" ht="17.25" customHeight="1">
      <c r="A937" s="525"/>
      <c r="B937" s="525"/>
      <c r="C937" s="525"/>
      <c r="D937" s="525"/>
      <c r="E937" s="525"/>
      <c r="F937" s="531"/>
      <c r="G937" s="525"/>
      <c r="H937" s="525"/>
      <c r="I937" s="525"/>
      <c r="J937" s="456"/>
      <c r="K937" s="456"/>
      <c r="L937" s="456"/>
      <c r="M937" s="456"/>
      <c r="N937" s="211"/>
      <c r="O937" s="211"/>
      <c r="P937" s="211"/>
      <c r="Q937" s="211"/>
      <c r="R937" s="211"/>
      <c r="S937" s="211"/>
      <c r="T937" s="532"/>
      <c r="U937" s="525"/>
      <c r="V937" s="525"/>
      <c r="W937" s="525"/>
      <c r="X937" s="525"/>
      <c r="Y937" s="525"/>
      <c r="Z937" s="525"/>
    </row>
    <row r="938" ht="17.25" customHeight="1">
      <c r="A938" s="525"/>
      <c r="B938" s="525"/>
      <c r="C938" s="525"/>
      <c r="D938" s="525"/>
      <c r="E938" s="525"/>
      <c r="F938" s="531"/>
      <c r="G938" s="525"/>
      <c r="H938" s="525"/>
      <c r="I938" s="525"/>
      <c r="J938" s="456"/>
      <c r="K938" s="456"/>
      <c r="L938" s="456"/>
      <c r="M938" s="456"/>
      <c r="N938" s="211"/>
      <c r="O938" s="211"/>
      <c r="P938" s="211"/>
      <c r="Q938" s="211"/>
      <c r="R938" s="211"/>
      <c r="S938" s="211"/>
      <c r="T938" s="532"/>
      <c r="U938" s="525"/>
      <c r="V938" s="525"/>
      <c r="W938" s="525"/>
      <c r="X938" s="525"/>
      <c r="Y938" s="525"/>
      <c r="Z938" s="525"/>
    </row>
    <row r="939" ht="17.25" customHeight="1">
      <c r="A939" s="525"/>
      <c r="B939" s="525"/>
      <c r="C939" s="525"/>
      <c r="D939" s="525"/>
      <c r="E939" s="525"/>
      <c r="F939" s="531"/>
      <c r="G939" s="525"/>
      <c r="H939" s="525"/>
      <c r="I939" s="525"/>
      <c r="J939" s="456"/>
      <c r="K939" s="456"/>
      <c r="L939" s="456"/>
      <c r="M939" s="456"/>
      <c r="N939" s="211"/>
      <c r="O939" s="211"/>
      <c r="P939" s="211"/>
      <c r="Q939" s="211"/>
      <c r="R939" s="211"/>
      <c r="S939" s="211"/>
      <c r="T939" s="532"/>
      <c r="U939" s="525"/>
      <c r="V939" s="525"/>
      <c r="W939" s="525"/>
      <c r="X939" s="525"/>
      <c r="Y939" s="525"/>
      <c r="Z939" s="525"/>
    </row>
    <row r="940" ht="17.25" customHeight="1">
      <c r="A940" s="525"/>
      <c r="B940" s="525"/>
      <c r="C940" s="525"/>
      <c r="D940" s="525"/>
      <c r="E940" s="525"/>
      <c r="F940" s="531"/>
      <c r="G940" s="525"/>
      <c r="H940" s="525"/>
      <c r="I940" s="525"/>
      <c r="J940" s="456"/>
      <c r="K940" s="456"/>
      <c r="L940" s="456"/>
      <c r="M940" s="456"/>
      <c r="N940" s="211"/>
      <c r="O940" s="211"/>
      <c r="P940" s="211"/>
      <c r="Q940" s="211"/>
      <c r="R940" s="211"/>
      <c r="S940" s="211"/>
      <c r="T940" s="532"/>
      <c r="U940" s="525"/>
      <c r="V940" s="525"/>
      <c r="W940" s="525"/>
      <c r="X940" s="525"/>
      <c r="Y940" s="525"/>
      <c r="Z940" s="525"/>
    </row>
    <row r="941" ht="17.25" customHeight="1">
      <c r="A941" s="525"/>
      <c r="B941" s="525"/>
      <c r="C941" s="525"/>
      <c r="D941" s="525"/>
      <c r="E941" s="525"/>
      <c r="F941" s="531"/>
      <c r="G941" s="525"/>
      <c r="H941" s="525"/>
      <c r="I941" s="525"/>
      <c r="J941" s="456"/>
      <c r="K941" s="456"/>
      <c r="L941" s="456"/>
      <c r="M941" s="456"/>
      <c r="N941" s="211"/>
      <c r="O941" s="211"/>
      <c r="P941" s="211"/>
      <c r="Q941" s="211"/>
      <c r="R941" s="211"/>
      <c r="S941" s="211"/>
      <c r="T941" s="532"/>
      <c r="U941" s="525"/>
      <c r="V941" s="525"/>
      <c r="W941" s="525"/>
      <c r="X941" s="525"/>
      <c r="Y941" s="525"/>
      <c r="Z941" s="525"/>
    </row>
    <row r="942" ht="17.25" customHeight="1">
      <c r="A942" s="525"/>
      <c r="B942" s="525"/>
      <c r="C942" s="525"/>
      <c r="D942" s="525"/>
      <c r="E942" s="525"/>
      <c r="F942" s="531"/>
      <c r="G942" s="525"/>
      <c r="H942" s="525"/>
      <c r="I942" s="525"/>
      <c r="J942" s="456"/>
      <c r="K942" s="456"/>
      <c r="L942" s="456"/>
      <c r="M942" s="456"/>
      <c r="N942" s="211"/>
      <c r="O942" s="211"/>
      <c r="P942" s="211"/>
      <c r="Q942" s="211"/>
      <c r="R942" s="211"/>
      <c r="S942" s="211"/>
      <c r="T942" s="532"/>
      <c r="U942" s="525"/>
      <c r="V942" s="525"/>
      <c r="W942" s="525"/>
      <c r="X942" s="525"/>
      <c r="Y942" s="525"/>
      <c r="Z942" s="525"/>
    </row>
    <row r="943" ht="17.25" customHeight="1">
      <c r="A943" s="525"/>
      <c r="B943" s="525"/>
      <c r="C943" s="525"/>
      <c r="D943" s="525"/>
      <c r="E943" s="525"/>
      <c r="F943" s="531"/>
      <c r="G943" s="525"/>
      <c r="H943" s="525"/>
      <c r="I943" s="525"/>
      <c r="J943" s="456"/>
      <c r="K943" s="456"/>
      <c r="L943" s="456"/>
      <c r="M943" s="456"/>
      <c r="N943" s="211"/>
      <c r="O943" s="211"/>
      <c r="P943" s="211"/>
      <c r="Q943" s="211"/>
      <c r="R943" s="211"/>
      <c r="S943" s="211"/>
      <c r="T943" s="532"/>
      <c r="U943" s="525"/>
      <c r="V943" s="525"/>
      <c r="W943" s="525"/>
      <c r="X943" s="525"/>
      <c r="Y943" s="525"/>
      <c r="Z943" s="525"/>
    </row>
    <row r="944" ht="17.25" customHeight="1">
      <c r="A944" s="525"/>
      <c r="B944" s="525"/>
      <c r="C944" s="525"/>
      <c r="D944" s="525"/>
      <c r="E944" s="525"/>
      <c r="F944" s="531"/>
      <c r="G944" s="525"/>
      <c r="H944" s="525"/>
      <c r="I944" s="525"/>
      <c r="J944" s="456"/>
      <c r="K944" s="456"/>
      <c r="L944" s="456"/>
      <c r="M944" s="456"/>
      <c r="N944" s="211"/>
      <c r="O944" s="211"/>
      <c r="P944" s="211"/>
      <c r="Q944" s="211"/>
      <c r="R944" s="211"/>
      <c r="S944" s="211"/>
      <c r="T944" s="532"/>
      <c r="U944" s="525"/>
      <c r="V944" s="525"/>
      <c r="W944" s="525"/>
      <c r="X944" s="525"/>
      <c r="Y944" s="525"/>
      <c r="Z944" s="525"/>
    </row>
    <row r="945" ht="17.25" customHeight="1">
      <c r="A945" s="525"/>
      <c r="B945" s="525"/>
      <c r="C945" s="525"/>
      <c r="D945" s="525"/>
      <c r="E945" s="525"/>
      <c r="F945" s="531"/>
      <c r="G945" s="525"/>
      <c r="H945" s="525"/>
      <c r="I945" s="525"/>
      <c r="J945" s="456"/>
      <c r="K945" s="456"/>
      <c r="L945" s="456"/>
      <c r="M945" s="456"/>
      <c r="N945" s="211"/>
      <c r="O945" s="211"/>
      <c r="P945" s="211"/>
      <c r="Q945" s="211"/>
      <c r="R945" s="211"/>
      <c r="S945" s="211"/>
      <c r="T945" s="532"/>
      <c r="U945" s="525"/>
      <c r="V945" s="525"/>
      <c r="W945" s="525"/>
      <c r="X945" s="525"/>
      <c r="Y945" s="525"/>
      <c r="Z945" s="525"/>
    </row>
    <row r="946" ht="17.25" customHeight="1">
      <c r="A946" s="525"/>
      <c r="B946" s="525"/>
      <c r="C946" s="525"/>
      <c r="D946" s="525"/>
      <c r="E946" s="525"/>
      <c r="F946" s="531"/>
      <c r="G946" s="525"/>
      <c r="H946" s="525"/>
      <c r="I946" s="525"/>
      <c r="J946" s="456"/>
      <c r="K946" s="456"/>
      <c r="L946" s="456"/>
      <c r="M946" s="456"/>
      <c r="N946" s="211"/>
      <c r="O946" s="211"/>
      <c r="P946" s="211"/>
      <c r="Q946" s="211"/>
      <c r="R946" s="211"/>
      <c r="S946" s="211"/>
      <c r="T946" s="532"/>
      <c r="U946" s="525"/>
      <c r="V946" s="525"/>
      <c r="W946" s="525"/>
      <c r="X946" s="525"/>
      <c r="Y946" s="525"/>
      <c r="Z946" s="525"/>
    </row>
    <row r="947" ht="17.25" customHeight="1">
      <c r="A947" s="525"/>
      <c r="B947" s="525"/>
      <c r="C947" s="525"/>
      <c r="D947" s="525"/>
      <c r="E947" s="525"/>
      <c r="F947" s="531"/>
      <c r="G947" s="525"/>
      <c r="H947" s="525"/>
      <c r="I947" s="525"/>
      <c r="J947" s="456"/>
      <c r="K947" s="456"/>
      <c r="L947" s="456"/>
      <c r="M947" s="456"/>
      <c r="N947" s="211"/>
      <c r="O947" s="211"/>
      <c r="P947" s="211"/>
      <c r="Q947" s="211"/>
      <c r="R947" s="211"/>
      <c r="S947" s="211"/>
      <c r="T947" s="532"/>
      <c r="U947" s="525"/>
      <c r="V947" s="525"/>
      <c r="W947" s="525"/>
      <c r="X947" s="525"/>
      <c r="Y947" s="525"/>
      <c r="Z947" s="525"/>
    </row>
    <row r="948" ht="17.25" customHeight="1">
      <c r="A948" s="525"/>
      <c r="B948" s="525"/>
      <c r="C948" s="525"/>
      <c r="D948" s="525"/>
      <c r="E948" s="525"/>
      <c r="F948" s="531"/>
      <c r="G948" s="525"/>
      <c r="H948" s="525"/>
      <c r="I948" s="525"/>
      <c r="J948" s="456"/>
      <c r="K948" s="456"/>
      <c r="L948" s="456"/>
      <c r="M948" s="456"/>
      <c r="N948" s="211"/>
      <c r="O948" s="211"/>
      <c r="P948" s="211"/>
      <c r="Q948" s="211"/>
      <c r="R948" s="211"/>
      <c r="S948" s="211"/>
      <c r="T948" s="532"/>
      <c r="U948" s="525"/>
      <c r="V948" s="525"/>
      <c r="W948" s="525"/>
      <c r="X948" s="525"/>
      <c r="Y948" s="525"/>
      <c r="Z948" s="525"/>
    </row>
    <row r="949" ht="17.25" customHeight="1">
      <c r="A949" s="525"/>
      <c r="B949" s="525"/>
      <c r="C949" s="525"/>
      <c r="D949" s="525"/>
      <c r="E949" s="525"/>
      <c r="F949" s="531"/>
      <c r="G949" s="525"/>
      <c r="H949" s="525"/>
      <c r="I949" s="525"/>
      <c r="J949" s="456"/>
      <c r="K949" s="456"/>
      <c r="L949" s="456"/>
      <c r="M949" s="456"/>
      <c r="N949" s="211"/>
      <c r="O949" s="211"/>
      <c r="P949" s="211"/>
      <c r="Q949" s="211"/>
      <c r="R949" s="211"/>
      <c r="S949" s="211"/>
      <c r="T949" s="532"/>
      <c r="U949" s="525"/>
      <c r="V949" s="525"/>
      <c r="W949" s="525"/>
      <c r="X949" s="525"/>
      <c r="Y949" s="525"/>
      <c r="Z949" s="525"/>
    </row>
    <row r="950" ht="17.25" customHeight="1">
      <c r="A950" s="525"/>
      <c r="B950" s="525"/>
      <c r="C950" s="525"/>
      <c r="D950" s="525"/>
      <c r="E950" s="525"/>
      <c r="F950" s="531"/>
      <c r="G950" s="525"/>
      <c r="H950" s="525"/>
      <c r="I950" s="525"/>
      <c r="J950" s="456"/>
      <c r="K950" s="456"/>
      <c r="L950" s="456"/>
      <c r="M950" s="456"/>
      <c r="N950" s="211"/>
      <c r="O950" s="211"/>
      <c r="P950" s="211"/>
      <c r="Q950" s="211"/>
      <c r="R950" s="211"/>
      <c r="S950" s="211"/>
      <c r="T950" s="532"/>
      <c r="U950" s="525"/>
      <c r="V950" s="525"/>
      <c r="W950" s="525"/>
      <c r="X950" s="525"/>
      <c r="Y950" s="525"/>
      <c r="Z950" s="525"/>
    </row>
    <row r="951" ht="17.25" customHeight="1">
      <c r="A951" s="525"/>
      <c r="B951" s="525"/>
      <c r="C951" s="525"/>
      <c r="D951" s="525"/>
      <c r="E951" s="525"/>
      <c r="F951" s="531"/>
      <c r="G951" s="525"/>
      <c r="H951" s="525"/>
      <c r="I951" s="525"/>
      <c r="J951" s="456"/>
      <c r="K951" s="456"/>
      <c r="L951" s="456"/>
      <c r="M951" s="456"/>
      <c r="N951" s="211"/>
      <c r="O951" s="211"/>
      <c r="P951" s="211"/>
      <c r="Q951" s="211"/>
      <c r="R951" s="211"/>
      <c r="S951" s="211"/>
      <c r="T951" s="532"/>
      <c r="U951" s="525"/>
      <c r="V951" s="525"/>
      <c r="W951" s="525"/>
      <c r="X951" s="525"/>
      <c r="Y951" s="525"/>
      <c r="Z951" s="525"/>
    </row>
    <row r="952" ht="17.25" customHeight="1">
      <c r="A952" s="525"/>
      <c r="B952" s="525"/>
      <c r="C952" s="525"/>
      <c r="D952" s="525"/>
      <c r="E952" s="525"/>
      <c r="F952" s="531"/>
      <c r="G952" s="525"/>
      <c r="H952" s="525"/>
      <c r="I952" s="525"/>
      <c r="J952" s="456"/>
      <c r="K952" s="456"/>
      <c r="L952" s="456"/>
      <c r="M952" s="456"/>
      <c r="N952" s="211"/>
      <c r="O952" s="211"/>
      <c r="P952" s="211"/>
      <c r="Q952" s="211"/>
      <c r="R952" s="211"/>
      <c r="S952" s="211"/>
      <c r="T952" s="532"/>
      <c r="U952" s="525"/>
      <c r="V952" s="525"/>
      <c r="W952" s="525"/>
      <c r="X952" s="525"/>
      <c r="Y952" s="525"/>
      <c r="Z952" s="525"/>
    </row>
    <row r="953" ht="17.25" customHeight="1">
      <c r="A953" s="525"/>
      <c r="B953" s="525"/>
      <c r="C953" s="525"/>
      <c r="D953" s="525"/>
      <c r="E953" s="525"/>
      <c r="F953" s="531"/>
      <c r="G953" s="525"/>
      <c r="H953" s="525"/>
      <c r="I953" s="525"/>
      <c r="J953" s="456"/>
      <c r="K953" s="456"/>
      <c r="L953" s="456"/>
      <c r="M953" s="456"/>
      <c r="N953" s="211"/>
      <c r="O953" s="211"/>
      <c r="P953" s="211"/>
      <c r="Q953" s="211"/>
      <c r="R953" s="211"/>
      <c r="S953" s="211"/>
      <c r="T953" s="532"/>
      <c r="U953" s="525"/>
      <c r="V953" s="525"/>
      <c r="W953" s="525"/>
      <c r="X953" s="525"/>
      <c r="Y953" s="525"/>
      <c r="Z953" s="525"/>
    </row>
    <row r="954" ht="17.25" customHeight="1">
      <c r="A954" s="525"/>
      <c r="B954" s="525"/>
      <c r="C954" s="525"/>
      <c r="D954" s="525"/>
      <c r="E954" s="525"/>
      <c r="F954" s="531"/>
      <c r="G954" s="525"/>
      <c r="H954" s="525"/>
      <c r="I954" s="525"/>
      <c r="J954" s="456"/>
      <c r="K954" s="456"/>
      <c r="L954" s="456"/>
      <c r="M954" s="456"/>
      <c r="N954" s="211"/>
      <c r="O954" s="211"/>
      <c r="P954" s="211"/>
      <c r="Q954" s="211"/>
      <c r="R954" s="211"/>
      <c r="S954" s="211"/>
      <c r="T954" s="532"/>
      <c r="U954" s="525"/>
      <c r="V954" s="525"/>
      <c r="W954" s="525"/>
      <c r="X954" s="525"/>
      <c r="Y954" s="525"/>
      <c r="Z954" s="525"/>
    </row>
    <row r="955" ht="17.25" customHeight="1">
      <c r="A955" s="525"/>
      <c r="B955" s="525"/>
      <c r="C955" s="525"/>
      <c r="D955" s="525"/>
      <c r="E955" s="525"/>
      <c r="F955" s="531"/>
      <c r="G955" s="525"/>
      <c r="H955" s="525"/>
      <c r="I955" s="525"/>
      <c r="J955" s="456"/>
      <c r="K955" s="456"/>
      <c r="L955" s="456"/>
      <c r="M955" s="456"/>
      <c r="N955" s="211"/>
      <c r="O955" s="211"/>
      <c r="P955" s="211"/>
      <c r="Q955" s="211"/>
      <c r="R955" s="211"/>
      <c r="S955" s="211"/>
      <c r="T955" s="532"/>
      <c r="U955" s="525"/>
      <c r="V955" s="525"/>
      <c r="W955" s="525"/>
      <c r="X955" s="525"/>
      <c r="Y955" s="525"/>
      <c r="Z955" s="525"/>
    </row>
    <row r="956" ht="17.25" customHeight="1">
      <c r="A956" s="525"/>
      <c r="B956" s="525"/>
      <c r="C956" s="525"/>
      <c r="D956" s="525"/>
      <c r="E956" s="525"/>
      <c r="F956" s="531"/>
      <c r="G956" s="525"/>
      <c r="H956" s="525"/>
      <c r="I956" s="525"/>
      <c r="J956" s="456"/>
      <c r="K956" s="456"/>
      <c r="L956" s="456"/>
      <c r="M956" s="456"/>
      <c r="N956" s="211"/>
      <c r="O956" s="211"/>
      <c r="P956" s="211"/>
      <c r="Q956" s="211"/>
      <c r="R956" s="211"/>
      <c r="S956" s="211"/>
      <c r="T956" s="532"/>
      <c r="U956" s="525"/>
      <c r="V956" s="525"/>
      <c r="W956" s="525"/>
      <c r="X956" s="525"/>
      <c r="Y956" s="525"/>
      <c r="Z956" s="525"/>
    </row>
    <row r="957" ht="17.25" customHeight="1">
      <c r="A957" s="525"/>
      <c r="B957" s="525"/>
      <c r="C957" s="525"/>
      <c r="D957" s="525"/>
      <c r="E957" s="525"/>
      <c r="F957" s="531"/>
      <c r="G957" s="525"/>
      <c r="H957" s="525"/>
      <c r="I957" s="525"/>
      <c r="J957" s="456"/>
      <c r="K957" s="456"/>
      <c r="L957" s="456"/>
      <c r="M957" s="456"/>
      <c r="N957" s="211"/>
      <c r="O957" s="211"/>
      <c r="P957" s="211"/>
      <c r="Q957" s="211"/>
      <c r="R957" s="211"/>
      <c r="S957" s="211"/>
      <c r="T957" s="532"/>
      <c r="U957" s="525"/>
      <c r="V957" s="525"/>
      <c r="W957" s="525"/>
      <c r="X957" s="525"/>
      <c r="Y957" s="525"/>
      <c r="Z957" s="525"/>
    </row>
    <row r="958" ht="17.25" customHeight="1">
      <c r="A958" s="525"/>
      <c r="B958" s="525"/>
      <c r="C958" s="525"/>
      <c r="D958" s="525"/>
      <c r="E958" s="525"/>
      <c r="F958" s="531"/>
      <c r="G958" s="525"/>
      <c r="H958" s="525"/>
      <c r="I958" s="525"/>
      <c r="J958" s="456"/>
      <c r="K958" s="456"/>
      <c r="L958" s="456"/>
      <c r="M958" s="456"/>
      <c r="N958" s="211"/>
      <c r="O958" s="211"/>
      <c r="P958" s="211"/>
      <c r="Q958" s="211"/>
      <c r="R958" s="211"/>
      <c r="S958" s="211"/>
      <c r="T958" s="532"/>
      <c r="U958" s="525"/>
      <c r="V958" s="525"/>
      <c r="W958" s="525"/>
      <c r="X958" s="525"/>
      <c r="Y958" s="525"/>
      <c r="Z958" s="525"/>
    </row>
    <row r="959" ht="17.25" customHeight="1">
      <c r="A959" s="525"/>
      <c r="B959" s="525"/>
      <c r="C959" s="525"/>
      <c r="D959" s="525"/>
      <c r="E959" s="525"/>
      <c r="F959" s="531"/>
      <c r="G959" s="525"/>
      <c r="H959" s="525"/>
      <c r="I959" s="525"/>
      <c r="J959" s="456"/>
      <c r="K959" s="456"/>
      <c r="L959" s="456"/>
      <c r="M959" s="456"/>
      <c r="N959" s="211"/>
      <c r="O959" s="211"/>
      <c r="P959" s="211"/>
      <c r="Q959" s="211"/>
      <c r="R959" s="211"/>
      <c r="S959" s="211"/>
      <c r="T959" s="532"/>
      <c r="U959" s="525"/>
      <c r="V959" s="525"/>
      <c r="W959" s="525"/>
      <c r="X959" s="525"/>
      <c r="Y959" s="525"/>
      <c r="Z959" s="525"/>
    </row>
    <row r="960" ht="17.25" customHeight="1">
      <c r="A960" s="525"/>
      <c r="B960" s="525"/>
      <c r="C960" s="525"/>
      <c r="D960" s="525"/>
      <c r="E960" s="525"/>
      <c r="F960" s="531"/>
      <c r="G960" s="525"/>
      <c r="H960" s="525"/>
      <c r="I960" s="525"/>
      <c r="J960" s="456"/>
      <c r="K960" s="456"/>
      <c r="L960" s="456"/>
      <c r="M960" s="456"/>
      <c r="N960" s="211"/>
      <c r="O960" s="211"/>
      <c r="P960" s="211"/>
      <c r="Q960" s="211"/>
      <c r="R960" s="211"/>
      <c r="S960" s="211"/>
      <c r="T960" s="532"/>
      <c r="U960" s="525"/>
      <c r="V960" s="525"/>
      <c r="W960" s="525"/>
      <c r="X960" s="525"/>
      <c r="Y960" s="525"/>
      <c r="Z960" s="525"/>
    </row>
    <row r="961" ht="17.25" customHeight="1">
      <c r="A961" s="525"/>
      <c r="B961" s="525"/>
      <c r="C961" s="525"/>
      <c r="D961" s="525"/>
      <c r="E961" s="525"/>
      <c r="F961" s="531"/>
      <c r="G961" s="525"/>
      <c r="H961" s="525"/>
      <c r="I961" s="525"/>
      <c r="J961" s="456"/>
      <c r="K961" s="456"/>
      <c r="L961" s="456"/>
      <c r="M961" s="456"/>
      <c r="N961" s="211"/>
      <c r="O961" s="211"/>
      <c r="P961" s="211"/>
      <c r="Q961" s="211"/>
      <c r="R961" s="211"/>
      <c r="S961" s="211"/>
      <c r="T961" s="532"/>
      <c r="U961" s="525"/>
      <c r="V961" s="525"/>
      <c r="W961" s="525"/>
      <c r="X961" s="525"/>
      <c r="Y961" s="525"/>
      <c r="Z961" s="525"/>
    </row>
    <row r="962" ht="17.25" customHeight="1">
      <c r="A962" s="525"/>
      <c r="B962" s="525"/>
      <c r="C962" s="525"/>
      <c r="D962" s="525"/>
      <c r="E962" s="525"/>
      <c r="F962" s="531"/>
      <c r="G962" s="525"/>
      <c r="H962" s="525"/>
      <c r="I962" s="525"/>
      <c r="J962" s="456"/>
      <c r="K962" s="456"/>
      <c r="L962" s="456"/>
      <c r="M962" s="456"/>
      <c r="N962" s="211"/>
      <c r="O962" s="211"/>
      <c r="P962" s="211"/>
      <c r="Q962" s="211"/>
      <c r="R962" s="211"/>
      <c r="S962" s="211"/>
      <c r="T962" s="532"/>
      <c r="U962" s="525"/>
      <c r="V962" s="525"/>
      <c r="W962" s="525"/>
      <c r="X962" s="525"/>
      <c r="Y962" s="525"/>
      <c r="Z962" s="525"/>
    </row>
    <row r="963" ht="17.25" customHeight="1">
      <c r="A963" s="525"/>
      <c r="B963" s="525"/>
      <c r="C963" s="525"/>
      <c r="D963" s="525"/>
      <c r="E963" s="525"/>
      <c r="F963" s="531"/>
      <c r="G963" s="525"/>
      <c r="H963" s="525"/>
      <c r="I963" s="525"/>
      <c r="J963" s="456"/>
      <c r="K963" s="456"/>
      <c r="L963" s="456"/>
      <c r="M963" s="456"/>
      <c r="N963" s="211"/>
      <c r="O963" s="211"/>
      <c r="P963" s="211"/>
      <c r="Q963" s="211"/>
      <c r="R963" s="211"/>
      <c r="S963" s="211"/>
      <c r="T963" s="532"/>
      <c r="U963" s="525"/>
      <c r="V963" s="525"/>
      <c r="W963" s="525"/>
      <c r="X963" s="525"/>
      <c r="Y963" s="525"/>
      <c r="Z963" s="525"/>
    </row>
    <row r="964" ht="17.25" customHeight="1">
      <c r="A964" s="525"/>
      <c r="B964" s="525"/>
      <c r="C964" s="525"/>
      <c r="D964" s="525"/>
      <c r="E964" s="525"/>
      <c r="F964" s="531"/>
      <c r="G964" s="525"/>
      <c r="H964" s="525"/>
      <c r="I964" s="525"/>
      <c r="J964" s="456"/>
      <c r="K964" s="456"/>
      <c r="L964" s="456"/>
      <c r="M964" s="456"/>
      <c r="N964" s="211"/>
      <c r="O964" s="211"/>
      <c r="P964" s="211"/>
      <c r="Q964" s="211"/>
      <c r="R964" s="211"/>
      <c r="S964" s="211"/>
      <c r="T964" s="532"/>
      <c r="U964" s="525"/>
      <c r="V964" s="525"/>
      <c r="W964" s="525"/>
      <c r="X964" s="525"/>
      <c r="Y964" s="525"/>
      <c r="Z964" s="525"/>
    </row>
    <row r="965" ht="17.25" customHeight="1">
      <c r="A965" s="525"/>
      <c r="B965" s="525"/>
      <c r="C965" s="525"/>
      <c r="D965" s="525"/>
      <c r="E965" s="525"/>
      <c r="F965" s="531"/>
      <c r="G965" s="525"/>
      <c r="H965" s="525"/>
      <c r="I965" s="525"/>
      <c r="J965" s="456"/>
      <c r="K965" s="456"/>
      <c r="L965" s="456"/>
      <c r="M965" s="456"/>
      <c r="N965" s="211"/>
      <c r="O965" s="211"/>
      <c r="P965" s="211"/>
      <c r="Q965" s="211"/>
      <c r="R965" s="211"/>
      <c r="S965" s="211"/>
      <c r="T965" s="532"/>
      <c r="U965" s="525"/>
      <c r="V965" s="525"/>
      <c r="W965" s="525"/>
      <c r="X965" s="525"/>
      <c r="Y965" s="525"/>
      <c r="Z965" s="525"/>
    </row>
    <row r="966" ht="17.25" customHeight="1">
      <c r="A966" s="525"/>
      <c r="B966" s="525"/>
      <c r="C966" s="525"/>
      <c r="D966" s="525"/>
      <c r="E966" s="525"/>
      <c r="F966" s="531"/>
      <c r="G966" s="525"/>
      <c r="H966" s="525"/>
      <c r="I966" s="525"/>
      <c r="J966" s="456"/>
      <c r="K966" s="456"/>
      <c r="L966" s="456"/>
      <c r="M966" s="456"/>
      <c r="N966" s="211"/>
      <c r="O966" s="211"/>
      <c r="P966" s="211"/>
      <c r="Q966" s="211"/>
      <c r="R966" s="211"/>
      <c r="S966" s="211"/>
      <c r="T966" s="532"/>
      <c r="U966" s="525"/>
      <c r="V966" s="525"/>
      <c r="W966" s="525"/>
      <c r="X966" s="525"/>
      <c r="Y966" s="525"/>
      <c r="Z966" s="525"/>
    </row>
    <row r="967" ht="17.25" customHeight="1">
      <c r="A967" s="525"/>
      <c r="B967" s="525"/>
      <c r="C967" s="525"/>
      <c r="D967" s="525"/>
      <c r="E967" s="525"/>
      <c r="F967" s="531"/>
      <c r="G967" s="525"/>
      <c r="H967" s="525"/>
      <c r="I967" s="525"/>
      <c r="J967" s="456"/>
      <c r="K967" s="456"/>
      <c r="L967" s="456"/>
      <c r="M967" s="456"/>
      <c r="N967" s="211"/>
      <c r="O967" s="211"/>
      <c r="P967" s="211"/>
      <c r="Q967" s="211"/>
      <c r="R967" s="211"/>
      <c r="S967" s="211"/>
      <c r="T967" s="532"/>
      <c r="U967" s="525"/>
      <c r="V967" s="525"/>
      <c r="W967" s="525"/>
      <c r="X967" s="525"/>
      <c r="Y967" s="525"/>
      <c r="Z967" s="525"/>
    </row>
    <row r="968" ht="17.25" customHeight="1">
      <c r="A968" s="525"/>
      <c r="B968" s="525"/>
      <c r="C968" s="525"/>
      <c r="D968" s="525"/>
      <c r="E968" s="525"/>
      <c r="F968" s="531"/>
      <c r="G968" s="525"/>
      <c r="H968" s="525"/>
      <c r="I968" s="525"/>
      <c r="J968" s="456"/>
      <c r="K968" s="456"/>
      <c r="L968" s="456"/>
      <c r="M968" s="456"/>
      <c r="N968" s="211"/>
      <c r="O968" s="211"/>
      <c r="P968" s="211"/>
      <c r="Q968" s="211"/>
      <c r="R968" s="211"/>
      <c r="S968" s="211"/>
      <c r="T968" s="532"/>
      <c r="U968" s="525"/>
      <c r="V968" s="525"/>
      <c r="W968" s="525"/>
      <c r="X968" s="525"/>
      <c r="Y968" s="525"/>
      <c r="Z968" s="525"/>
    </row>
    <row r="969" ht="17.25" customHeight="1">
      <c r="A969" s="525"/>
      <c r="B969" s="525"/>
      <c r="C969" s="525"/>
      <c r="D969" s="525"/>
      <c r="E969" s="525"/>
      <c r="F969" s="531"/>
      <c r="G969" s="525"/>
      <c r="H969" s="525"/>
      <c r="I969" s="525"/>
      <c r="J969" s="456"/>
      <c r="K969" s="456"/>
      <c r="L969" s="456"/>
      <c r="M969" s="456"/>
      <c r="N969" s="211"/>
      <c r="O969" s="211"/>
      <c r="P969" s="211"/>
      <c r="Q969" s="211"/>
      <c r="R969" s="211"/>
      <c r="S969" s="211"/>
      <c r="T969" s="532"/>
      <c r="U969" s="525"/>
      <c r="V969" s="525"/>
      <c r="W969" s="525"/>
      <c r="X969" s="525"/>
      <c r="Y969" s="525"/>
      <c r="Z969" s="525"/>
    </row>
    <row r="970" ht="17.25" customHeight="1">
      <c r="A970" s="525"/>
      <c r="B970" s="525"/>
      <c r="C970" s="525"/>
      <c r="D970" s="525"/>
      <c r="E970" s="525"/>
      <c r="F970" s="531"/>
      <c r="G970" s="525"/>
      <c r="H970" s="525"/>
      <c r="I970" s="525"/>
      <c r="J970" s="456"/>
      <c r="K970" s="456"/>
      <c r="L970" s="456"/>
      <c r="M970" s="456"/>
      <c r="N970" s="211"/>
      <c r="O970" s="211"/>
      <c r="P970" s="211"/>
      <c r="Q970" s="211"/>
      <c r="R970" s="211"/>
      <c r="S970" s="211"/>
      <c r="T970" s="532"/>
      <c r="U970" s="525"/>
      <c r="V970" s="525"/>
      <c r="W970" s="525"/>
      <c r="X970" s="525"/>
      <c r="Y970" s="525"/>
      <c r="Z970" s="525"/>
    </row>
    <row r="971" ht="17.25" customHeight="1">
      <c r="A971" s="525"/>
      <c r="B971" s="525"/>
      <c r="C971" s="525"/>
      <c r="D971" s="525"/>
      <c r="E971" s="525"/>
      <c r="F971" s="531"/>
      <c r="G971" s="525"/>
      <c r="H971" s="525"/>
      <c r="I971" s="525"/>
      <c r="J971" s="456"/>
      <c r="K971" s="456"/>
      <c r="L971" s="456"/>
      <c r="M971" s="456"/>
      <c r="N971" s="211"/>
      <c r="O971" s="211"/>
      <c r="P971" s="211"/>
      <c r="Q971" s="211"/>
      <c r="R971" s="211"/>
      <c r="S971" s="211"/>
      <c r="T971" s="532"/>
      <c r="U971" s="525"/>
      <c r="V971" s="525"/>
      <c r="W971" s="525"/>
      <c r="X971" s="525"/>
      <c r="Y971" s="525"/>
      <c r="Z971" s="525"/>
    </row>
    <row r="972" ht="17.25" customHeight="1">
      <c r="A972" s="525"/>
      <c r="B972" s="525"/>
      <c r="C972" s="525"/>
      <c r="D972" s="525"/>
      <c r="E972" s="525"/>
      <c r="F972" s="531"/>
      <c r="G972" s="525"/>
      <c r="H972" s="525"/>
      <c r="I972" s="525"/>
      <c r="J972" s="456"/>
      <c r="K972" s="456"/>
      <c r="L972" s="456"/>
      <c r="M972" s="456"/>
      <c r="N972" s="211"/>
      <c r="O972" s="211"/>
      <c r="P972" s="211"/>
      <c r="Q972" s="211"/>
      <c r="R972" s="211"/>
      <c r="S972" s="211"/>
      <c r="T972" s="532"/>
      <c r="U972" s="525"/>
      <c r="V972" s="525"/>
      <c r="W972" s="525"/>
      <c r="X972" s="525"/>
      <c r="Y972" s="525"/>
      <c r="Z972" s="525"/>
    </row>
    <row r="973" ht="17.25" customHeight="1">
      <c r="A973" s="525"/>
      <c r="B973" s="525"/>
      <c r="C973" s="525"/>
      <c r="D973" s="525"/>
      <c r="E973" s="525"/>
      <c r="F973" s="531"/>
      <c r="G973" s="525"/>
      <c r="H973" s="525"/>
      <c r="I973" s="525"/>
      <c r="J973" s="456"/>
      <c r="K973" s="456"/>
      <c r="L973" s="456"/>
      <c r="M973" s="456"/>
      <c r="N973" s="211"/>
      <c r="O973" s="211"/>
      <c r="P973" s="211"/>
      <c r="Q973" s="211"/>
      <c r="R973" s="211"/>
      <c r="S973" s="211"/>
      <c r="T973" s="532"/>
      <c r="U973" s="525"/>
      <c r="V973" s="525"/>
      <c r="W973" s="525"/>
      <c r="X973" s="525"/>
      <c r="Y973" s="525"/>
      <c r="Z973" s="525"/>
    </row>
    <row r="974" ht="17.25" customHeight="1">
      <c r="A974" s="525"/>
      <c r="B974" s="525"/>
      <c r="C974" s="525"/>
      <c r="D974" s="525"/>
      <c r="E974" s="525"/>
      <c r="F974" s="531"/>
      <c r="G974" s="525"/>
      <c r="H974" s="525"/>
      <c r="I974" s="525"/>
      <c r="J974" s="456"/>
      <c r="K974" s="456"/>
      <c r="L974" s="456"/>
      <c r="M974" s="456"/>
      <c r="N974" s="211"/>
      <c r="O974" s="211"/>
      <c r="P974" s="211"/>
      <c r="Q974" s="211"/>
      <c r="R974" s="211"/>
      <c r="S974" s="211"/>
      <c r="T974" s="532"/>
      <c r="U974" s="525"/>
      <c r="V974" s="525"/>
      <c r="W974" s="525"/>
      <c r="X974" s="525"/>
      <c r="Y974" s="525"/>
      <c r="Z974" s="525"/>
    </row>
    <row r="975" ht="17.25" customHeight="1">
      <c r="A975" s="525"/>
      <c r="B975" s="525"/>
      <c r="C975" s="525"/>
      <c r="D975" s="525"/>
      <c r="E975" s="525"/>
      <c r="F975" s="531"/>
      <c r="G975" s="525"/>
      <c r="H975" s="525"/>
      <c r="I975" s="525"/>
      <c r="J975" s="456"/>
      <c r="K975" s="456"/>
      <c r="L975" s="456"/>
      <c r="M975" s="456"/>
      <c r="N975" s="211"/>
      <c r="O975" s="211"/>
      <c r="P975" s="211"/>
      <c r="Q975" s="211"/>
      <c r="R975" s="211"/>
      <c r="S975" s="211"/>
      <c r="T975" s="532"/>
      <c r="U975" s="525"/>
      <c r="V975" s="525"/>
      <c r="W975" s="525"/>
      <c r="X975" s="525"/>
      <c r="Y975" s="525"/>
      <c r="Z975" s="525"/>
    </row>
    <row r="976" ht="17.25" customHeight="1">
      <c r="A976" s="525"/>
      <c r="B976" s="525"/>
      <c r="C976" s="525"/>
      <c r="D976" s="525"/>
      <c r="E976" s="525"/>
      <c r="F976" s="531"/>
      <c r="G976" s="525"/>
      <c r="H976" s="525"/>
      <c r="I976" s="525"/>
      <c r="J976" s="456"/>
      <c r="K976" s="456"/>
      <c r="L976" s="456"/>
      <c r="M976" s="456"/>
      <c r="N976" s="211"/>
      <c r="O976" s="211"/>
      <c r="P976" s="211"/>
      <c r="Q976" s="211"/>
      <c r="R976" s="211"/>
      <c r="S976" s="211"/>
      <c r="T976" s="532"/>
      <c r="U976" s="525"/>
      <c r="V976" s="525"/>
      <c r="W976" s="525"/>
      <c r="X976" s="525"/>
      <c r="Y976" s="525"/>
      <c r="Z976" s="525"/>
    </row>
    <row r="977" ht="17.25" customHeight="1">
      <c r="A977" s="525"/>
      <c r="B977" s="525"/>
      <c r="C977" s="525"/>
      <c r="D977" s="525"/>
      <c r="E977" s="525"/>
      <c r="F977" s="531"/>
      <c r="G977" s="525"/>
      <c r="H977" s="525"/>
      <c r="I977" s="525"/>
      <c r="J977" s="456"/>
      <c r="K977" s="456"/>
      <c r="L977" s="456"/>
      <c r="M977" s="456"/>
      <c r="N977" s="211"/>
      <c r="O977" s="211"/>
      <c r="P977" s="211"/>
      <c r="Q977" s="211"/>
      <c r="R977" s="211"/>
      <c r="S977" s="211"/>
      <c r="T977" s="532"/>
      <c r="U977" s="525"/>
      <c r="V977" s="525"/>
      <c r="W977" s="525"/>
      <c r="X977" s="525"/>
      <c r="Y977" s="525"/>
      <c r="Z977" s="525"/>
    </row>
    <row r="978" ht="17.25" customHeight="1">
      <c r="A978" s="525"/>
      <c r="B978" s="525"/>
      <c r="C978" s="525"/>
      <c r="D978" s="525"/>
      <c r="E978" s="525"/>
      <c r="F978" s="531"/>
      <c r="G978" s="525"/>
      <c r="H978" s="525"/>
      <c r="I978" s="525"/>
      <c r="J978" s="456"/>
      <c r="K978" s="456"/>
      <c r="L978" s="456"/>
      <c r="M978" s="456"/>
      <c r="N978" s="211"/>
      <c r="O978" s="211"/>
      <c r="P978" s="211"/>
      <c r="Q978" s="211"/>
      <c r="R978" s="211"/>
      <c r="S978" s="211"/>
      <c r="T978" s="532"/>
      <c r="U978" s="525"/>
      <c r="V978" s="525"/>
      <c r="W978" s="525"/>
      <c r="X978" s="525"/>
      <c r="Y978" s="525"/>
      <c r="Z978" s="525"/>
    </row>
    <row r="979" ht="17.25" customHeight="1">
      <c r="A979" s="525"/>
      <c r="B979" s="525"/>
      <c r="C979" s="525"/>
      <c r="D979" s="525"/>
      <c r="E979" s="525"/>
      <c r="F979" s="531"/>
      <c r="G979" s="525"/>
      <c r="H979" s="525"/>
      <c r="I979" s="525"/>
      <c r="J979" s="456"/>
      <c r="K979" s="456"/>
      <c r="L979" s="456"/>
      <c r="M979" s="456"/>
      <c r="N979" s="211"/>
      <c r="O979" s="211"/>
      <c r="P979" s="211"/>
      <c r="Q979" s="211"/>
      <c r="R979" s="211"/>
      <c r="S979" s="211"/>
      <c r="T979" s="532"/>
      <c r="U979" s="525"/>
      <c r="V979" s="525"/>
      <c r="W979" s="525"/>
      <c r="X979" s="525"/>
      <c r="Y979" s="525"/>
      <c r="Z979" s="525"/>
    </row>
    <row r="980" ht="17.25" customHeight="1">
      <c r="A980" s="525"/>
      <c r="B980" s="525"/>
      <c r="C980" s="525"/>
      <c r="D980" s="525"/>
      <c r="E980" s="525"/>
      <c r="F980" s="531"/>
      <c r="G980" s="525"/>
      <c r="H980" s="525"/>
      <c r="I980" s="525"/>
      <c r="J980" s="456"/>
      <c r="K980" s="456"/>
      <c r="L980" s="456"/>
      <c r="M980" s="456"/>
      <c r="N980" s="211"/>
      <c r="O980" s="211"/>
      <c r="P980" s="211"/>
      <c r="Q980" s="211"/>
      <c r="R980" s="211"/>
      <c r="S980" s="211"/>
      <c r="T980" s="532"/>
      <c r="U980" s="525"/>
      <c r="V980" s="525"/>
      <c r="W980" s="525"/>
      <c r="X980" s="525"/>
      <c r="Y980" s="525"/>
      <c r="Z980" s="525"/>
    </row>
    <row r="981" ht="17.25" customHeight="1">
      <c r="A981" s="525"/>
      <c r="B981" s="525"/>
      <c r="C981" s="525"/>
      <c r="D981" s="525"/>
      <c r="E981" s="525"/>
      <c r="F981" s="531"/>
      <c r="G981" s="525"/>
      <c r="H981" s="525"/>
      <c r="I981" s="525"/>
      <c r="J981" s="456"/>
      <c r="K981" s="456"/>
      <c r="L981" s="456"/>
      <c r="M981" s="456"/>
      <c r="N981" s="211"/>
      <c r="O981" s="211"/>
      <c r="P981" s="211"/>
      <c r="Q981" s="211"/>
      <c r="R981" s="211"/>
      <c r="S981" s="211"/>
      <c r="T981" s="532"/>
      <c r="U981" s="525"/>
      <c r="V981" s="525"/>
      <c r="W981" s="525"/>
      <c r="X981" s="525"/>
      <c r="Y981" s="525"/>
      <c r="Z981" s="525"/>
    </row>
    <row r="982" ht="17.25" customHeight="1">
      <c r="A982" s="525"/>
      <c r="B982" s="525"/>
      <c r="C982" s="525"/>
      <c r="D982" s="525"/>
      <c r="E982" s="525"/>
      <c r="F982" s="531"/>
      <c r="G982" s="525"/>
      <c r="H982" s="525"/>
      <c r="I982" s="525"/>
      <c r="J982" s="456"/>
      <c r="K982" s="456"/>
      <c r="L982" s="456"/>
      <c r="M982" s="456"/>
      <c r="N982" s="211"/>
      <c r="O982" s="211"/>
      <c r="P982" s="211"/>
      <c r="Q982" s="211"/>
      <c r="R982" s="211"/>
      <c r="S982" s="211"/>
      <c r="T982" s="532"/>
      <c r="U982" s="525"/>
      <c r="V982" s="525"/>
      <c r="W982" s="525"/>
      <c r="X982" s="525"/>
      <c r="Y982" s="525"/>
      <c r="Z982" s="525"/>
    </row>
    <row r="983" ht="17.25" customHeight="1">
      <c r="A983" s="525"/>
      <c r="B983" s="525"/>
      <c r="C983" s="525"/>
      <c r="D983" s="525"/>
      <c r="E983" s="525"/>
      <c r="F983" s="531"/>
      <c r="G983" s="525"/>
      <c r="H983" s="525"/>
      <c r="I983" s="525"/>
      <c r="J983" s="456"/>
      <c r="K983" s="456"/>
      <c r="L983" s="456"/>
      <c r="M983" s="456"/>
      <c r="N983" s="211"/>
      <c r="O983" s="211"/>
      <c r="P983" s="211"/>
      <c r="Q983" s="211"/>
      <c r="R983" s="211"/>
      <c r="S983" s="211"/>
      <c r="T983" s="532"/>
      <c r="U983" s="525"/>
      <c r="V983" s="525"/>
      <c r="W983" s="525"/>
      <c r="X983" s="525"/>
      <c r="Y983" s="525"/>
      <c r="Z983" s="525"/>
    </row>
    <row r="984" ht="17.25" customHeight="1">
      <c r="A984" s="525"/>
      <c r="B984" s="525"/>
      <c r="C984" s="525"/>
      <c r="D984" s="525"/>
      <c r="E984" s="525"/>
      <c r="F984" s="531"/>
      <c r="G984" s="525"/>
      <c r="H984" s="525"/>
      <c r="I984" s="525"/>
      <c r="J984" s="456"/>
      <c r="K984" s="456"/>
      <c r="L984" s="456"/>
      <c r="M984" s="456"/>
      <c r="N984" s="211"/>
      <c r="O984" s="211"/>
      <c r="P984" s="211"/>
      <c r="Q984" s="211"/>
      <c r="R984" s="211"/>
      <c r="S984" s="211"/>
      <c r="T984" s="532"/>
      <c r="U984" s="525"/>
      <c r="V984" s="525"/>
      <c r="W984" s="525"/>
      <c r="X984" s="525"/>
      <c r="Y984" s="525"/>
      <c r="Z984" s="525"/>
    </row>
    <row r="985" ht="17.25" customHeight="1">
      <c r="A985" s="525"/>
      <c r="B985" s="525"/>
      <c r="C985" s="525"/>
      <c r="D985" s="525"/>
      <c r="E985" s="525"/>
      <c r="F985" s="531"/>
      <c r="G985" s="525"/>
      <c r="H985" s="525"/>
      <c r="I985" s="525"/>
      <c r="J985" s="456"/>
      <c r="K985" s="456"/>
      <c r="L985" s="456"/>
      <c r="M985" s="456"/>
      <c r="N985" s="211"/>
      <c r="O985" s="211"/>
      <c r="P985" s="211"/>
      <c r="Q985" s="211"/>
      <c r="R985" s="211"/>
      <c r="S985" s="211"/>
      <c r="T985" s="532"/>
      <c r="U985" s="525"/>
      <c r="V985" s="525"/>
      <c r="W985" s="525"/>
      <c r="X985" s="525"/>
      <c r="Y985" s="525"/>
      <c r="Z985" s="525"/>
    </row>
    <row r="986" ht="17.25" customHeight="1">
      <c r="A986" s="525"/>
      <c r="B986" s="525"/>
      <c r="C986" s="525"/>
      <c r="D986" s="525"/>
      <c r="E986" s="525"/>
      <c r="F986" s="531"/>
      <c r="G986" s="525"/>
      <c r="H986" s="525"/>
      <c r="I986" s="525"/>
      <c r="J986" s="456"/>
      <c r="K986" s="456"/>
      <c r="L986" s="456"/>
      <c r="M986" s="456"/>
      <c r="N986" s="211"/>
      <c r="O986" s="211"/>
      <c r="P986" s="211"/>
      <c r="Q986" s="211"/>
      <c r="R986" s="211"/>
      <c r="S986" s="211"/>
      <c r="T986" s="532"/>
      <c r="U986" s="525"/>
      <c r="V986" s="525"/>
      <c r="W986" s="525"/>
      <c r="X986" s="525"/>
      <c r="Y986" s="525"/>
      <c r="Z986" s="525"/>
    </row>
    <row r="987" ht="17.25" customHeight="1">
      <c r="A987" s="525"/>
      <c r="B987" s="525"/>
      <c r="C987" s="525"/>
      <c r="D987" s="525"/>
      <c r="E987" s="525"/>
      <c r="F987" s="531"/>
      <c r="G987" s="525"/>
      <c r="H987" s="525"/>
      <c r="I987" s="525"/>
      <c r="J987" s="456"/>
      <c r="K987" s="456"/>
      <c r="L987" s="456"/>
      <c r="M987" s="456"/>
      <c r="N987" s="211"/>
      <c r="O987" s="211"/>
      <c r="P987" s="211"/>
      <c r="Q987" s="211"/>
      <c r="R987" s="211"/>
      <c r="S987" s="211"/>
      <c r="T987" s="532"/>
      <c r="U987" s="525"/>
      <c r="V987" s="525"/>
      <c r="W987" s="525"/>
      <c r="X987" s="525"/>
      <c r="Y987" s="525"/>
      <c r="Z987" s="525"/>
    </row>
    <row r="988" ht="17.25" customHeight="1">
      <c r="A988" s="525"/>
      <c r="B988" s="525"/>
      <c r="C988" s="525"/>
      <c r="D988" s="525"/>
      <c r="E988" s="525"/>
      <c r="F988" s="531"/>
      <c r="G988" s="525"/>
      <c r="H988" s="525"/>
      <c r="I988" s="525"/>
      <c r="J988" s="456"/>
      <c r="K988" s="456"/>
      <c r="L988" s="456"/>
      <c r="M988" s="456"/>
      <c r="N988" s="211"/>
      <c r="O988" s="211"/>
      <c r="P988" s="211"/>
      <c r="Q988" s="211"/>
      <c r="R988" s="211"/>
      <c r="S988" s="211"/>
      <c r="T988" s="532"/>
      <c r="U988" s="525"/>
      <c r="V988" s="525"/>
      <c r="W988" s="525"/>
      <c r="X988" s="525"/>
      <c r="Y988" s="525"/>
      <c r="Z988" s="525"/>
    </row>
    <row r="989" ht="17.25" customHeight="1">
      <c r="A989" s="525"/>
      <c r="B989" s="525"/>
      <c r="C989" s="525"/>
      <c r="D989" s="525"/>
      <c r="E989" s="525"/>
      <c r="F989" s="531"/>
      <c r="G989" s="525"/>
      <c r="H989" s="525"/>
      <c r="I989" s="525"/>
      <c r="J989" s="456"/>
      <c r="K989" s="456"/>
      <c r="L989" s="456"/>
      <c r="M989" s="456"/>
      <c r="N989" s="211"/>
      <c r="O989" s="211"/>
      <c r="P989" s="211"/>
      <c r="Q989" s="211"/>
      <c r="R989" s="211"/>
      <c r="S989" s="211"/>
      <c r="T989" s="532"/>
      <c r="U989" s="525"/>
      <c r="V989" s="525"/>
      <c r="W989" s="525"/>
      <c r="X989" s="525"/>
      <c r="Y989" s="525"/>
      <c r="Z989" s="525"/>
    </row>
    <row r="990" ht="17.25" customHeight="1">
      <c r="A990" s="525"/>
      <c r="B990" s="525"/>
      <c r="C990" s="525"/>
      <c r="D990" s="525"/>
      <c r="E990" s="525"/>
      <c r="F990" s="531"/>
      <c r="G990" s="525"/>
      <c r="H990" s="525"/>
      <c r="I990" s="525"/>
      <c r="J990" s="456"/>
      <c r="K990" s="456"/>
      <c r="L990" s="456"/>
      <c r="M990" s="456"/>
      <c r="N990" s="211"/>
      <c r="O990" s="211"/>
      <c r="P990" s="211"/>
      <c r="Q990" s="211"/>
      <c r="R990" s="211"/>
      <c r="S990" s="211"/>
      <c r="T990" s="532"/>
      <c r="U990" s="525"/>
      <c r="V990" s="525"/>
      <c r="W990" s="525"/>
      <c r="X990" s="525"/>
      <c r="Y990" s="525"/>
      <c r="Z990" s="525"/>
    </row>
    <row r="991" ht="17.25" customHeight="1">
      <c r="A991" s="525"/>
      <c r="B991" s="525"/>
      <c r="C991" s="525"/>
      <c r="D991" s="525"/>
      <c r="E991" s="525"/>
      <c r="F991" s="531"/>
      <c r="G991" s="525"/>
      <c r="H991" s="525"/>
      <c r="I991" s="525"/>
      <c r="J991" s="456"/>
      <c r="K991" s="456"/>
      <c r="L991" s="456"/>
      <c r="M991" s="456"/>
      <c r="N991" s="211"/>
      <c r="O991" s="211"/>
      <c r="P991" s="211"/>
      <c r="Q991" s="211"/>
      <c r="R991" s="211"/>
      <c r="S991" s="211"/>
      <c r="T991" s="532"/>
      <c r="U991" s="525"/>
      <c r="V991" s="525"/>
      <c r="W991" s="525"/>
      <c r="X991" s="525"/>
      <c r="Y991" s="525"/>
      <c r="Z991" s="525"/>
    </row>
    <row r="992" ht="17.25" customHeight="1">
      <c r="A992" s="525"/>
      <c r="B992" s="525"/>
      <c r="C992" s="525"/>
      <c r="D992" s="525"/>
      <c r="E992" s="525"/>
      <c r="F992" s="531"/>
      <c r="G992" s="525"/>
      <c r="H992" s="525"/>
      <c r="I992" s="525"/>
      <c r="J992" s="456"/>
      <c r="K992" s="456"/>
      <c r="L992" s="456"/>
      <c r="M992" s="456"/>
      <c r="N992" s="211"/>
      <c r="O992" s="211"/>
      <c r="P992" s="211"/>
      <c r="Q992" s="211"/>
      <c r="R992" s="211"/>
      <c r="S992" s="211"/>
      <c r="T992" s="532"/>
      <c r="U992" s="525"/>
      <c r="V992" s="525"/>
      <c r="W992" s="525"/>
      <c r="X992" s="525"/>
      <c r="Y992" s="525"/>
      <c r="Z992" s="525"/>
    </row>
    <row r="993" ht="17.25" customHeight="1">
      <c r="A993" s="525"/>
      <c r="B993" s="525"/>
      <c r="C993" s="525"/>
      <c r="D993" s="525"/>
      <c r="E993" s="525"/>
      <c r="F993" s="531"/>
      <c r="G993" s="525"/>
      <c r="H993" s="525"/>
      <c r="I993" s="525"/>
      <c r="J993" s="456"/>
      <c r="K993" s="456"/>
      <c r="L993" s="456"/>
      <c r="M993" s="456"/>
      <c r="N993" s="211"/>
      <c r="O993" s="211"/>
      <c r="P993" s="211"/>
      <c r="Q993" s="211"/>
      <c r="R993" s="211"/>
      <c r="S993" s="211"/>
      <c r="T993" s="532"/>
      <c r="U993" s="525"/>
      <c r="V993" s="525"/>
      <c r="W993" s="525"/>
      <c r="X993" s="525"/>
      <c r="Y993" s="525"/>
      <c r="Z993" s="525"/>
    </row>
    <row r="994" ht="17.25" customHeight="1">
      <c r="A994" s="525"/>
      <c r="B994" s="525"/>
      <c r="C994" s="525"/>
      <c r="D994" s="525"/>
      <c r="E994" s="525"/>
      <c r="F994" s="531"/>
      <c r="G994" s="525"/>
      <c r="H994" s="525"/>
      <c r="I994" s="525"/>
      <c r="J994" s="456"/>
      <c r="K994" s="456"/>
      <c r="L994" s="456"/>
      <c r="M994" s="456"/>
      <c r="N994" s="211"/>
      <c r="O994" s="211"/>
      <c r="P994" s="211"/>
      <c r="Q994" s="211"/>
      <c r="R994" s="211"/>
      <c r="S994" s="211"/>
      <c r="T994" s="532"/>
      <c r="U994" s="525"/>
      <c r="V994" s="525"/>
      <c r="W994" s="525"/>
      <c r="X994" s="525"/>
      <c r="Y994" s="525"/>
      <c r="Z994" s="525"/>
    </row>
    <row r="995" ht="17.25" customHeight="1">
      <c r="A995" s="525"/>
      <c r="B995" s="525"/>
      <c r="C995" s="525"/>
      <c r="D995" s="525"/>
      <c r="E995" s="525"/>
      <c r="F995" s="531"/>
      <c r="G995" s="525"/>
      <c r="H995" s="525"/>
      <c r="I995" s="525"/>
      <c r="J995" s="456"/>
      <c r="K995" s="456"/>
      <c r="L995" s="456"/>
      <c r="M995" s="456"/>
      <c r="N995" s="211"/>
      <c r="O995" s="211"/>
      <c r="P995" s="211"/>
      <c r="Q995" s="211"/>
      <c r="R995" s="211"/>
      <c r="S995" s="211"/>
      <c r="T995" s="532"/>
      <c r="U995" s="525"/>
      <c r="V995" s="525"/>
      <c r="W995" s="525"/>
      <c r="X995" s="525"/>
      <c r="Y995" s="525"/>
      <c r="Z995" s="525"/>
    </row>
    <row r="996" ht="17.25" customHeight="1">
      <c r="A996" s="525"/>
      <c r="B996" s="525"/>
      <c r="C996" s="525"/>
      <c r="D996" s="525"/>
      <c r="E996" s="525"/>
      <c r="F996" s="531"/>
      <c r="G996" s="525"/>
      <c r="H996" s="525"/>
      <c r="I996" s="525"/>
      <c r="J996" s="456"/>
      <c r="K996" s="456"/>
      <c r="L996" s="456"/>
      <c r="M996" s="456"/>
      <c r="N996" s="211"/>
      <c r="O996" s="211"/>
      <c r="P996" s="211"/>
      <c r="Q996" s="211"/>
      <c r="R996" s="211"/>
      <c r="S996" s="211"/>
      <c r="T996" s="532"/>
      <c r="U996" s="525"/>
      <c r="V996" s="525"/>
      <c r="W996" s="525"/>
      <c r="X996" s="525"/>
      <c r="Y996" s="525"/>
      <c r="Z996" s="525"/>
    </row>
    <row r="997" ht="17.25" customHeight="1">
      <c r="A997" s="525"/>
      <c r="B997" s="525"/>
      <c r="C997" s="525"/>
      <c r="D997" s="525"/>
      <c r="E997" s="525"/>
      <c r="F997" s="531"/>
      <c r="G997" s="525"/>
      <c r="H997" s="525"/>
      <c r="I997" s="525"/>
      <c r="J997" s="456"/>
      <c r="K997" s="456"/>
      <c r="L997" s="456"/>
      <c r="M997" s="456"/>
      <c r="N997" s="211"/>
      <c r="O997" s="211"/>
      <c r="P997" s="211"/>
      <c r="Q997" s="211"/>
      <c r="R997" s="211"/>
      <c r="S997" s="211"/>
      <c r="T997" s="532"/>
      <c r="U997" s="525"/>
      <c r="V997" s="525"/>
      <c r="W997" s="525"/>
      <c r="X997" s="525"/>
      <c r="Y997" s="525"/>
      <c r="Z997" s="525"/>
    </row>
    <row r="998" ht="17.25" customHeight="1">
      <c r="A998" s="525"/>
      <c r="B998" s="525"/>
      <c r="C998" s="525"/>
      <c r="D998" s="525"/>
      <c r="E998" s="525"/>
      <c r="F998" s="531"/>
      <c r="G998" s="525"/>
      <c r="H998" s="525"/>
      <c r="I998" s="525"/>
      <c r="J998" s="456"/>
      <c r="K998" s="456"/>
      <c r="L998" s="456"/>
      <c r="M998" s="456"/>
      <c r="N998" s="211"/>
      <c r="O998" s="211"/>
      <c r="P998" s="211"/>
      <c r="Q998" s="211"/>
      <c r="R998" s="211"/>
      <c r="S998" s="211"/>
      <c r="T998" s="532"/>
      <c r="U998" s="525"/>
      <c r="V998" s="525"/>
      <c r="W998" s="525"/>
      <c r="X998" s="525"/>
      <c r="Y998" s="525"/>
      <c r="Z998" s="525"/>
    </row>
    <row r="999" ht="17.25" customHeight="1">
      <c r="A999" s="525"/>
      <c r="B999" s="525"/>
      <c r="C999" s="525"/>
      <c r="D999" s="525"/>
      <c r="E999" s="525"/>
      <c r="F999" s="531"/>
      <c r="G999" s="525"/>
      <c r="H999" s="525"/>
      <c r="I999" s="525"/>
      <c r="J999" s="456"/>
      <c r="K999" s="456"/>
      <c r="L999" s="456"/>
      <c r="M999" s="456"/>
      <c r="N999" s="211"/>
      <c r="O999" s="211"/>
      <c r="P999" s="211"/>
      <c r="Q999" s="211"/>
      <c r="R999" s="211"/>
      <c r="S999" s="211"/>
      <c r="T999" s="532"/>
      <c r="U999" s="525"/>
      <c r="V999" s="525"/>
      <c r="W999" s="525"/>
      <c r="X999" s="525"/>
      <c r="Y999" s="525"/>
      <c r="Z999" s="525"/>
    </row>
    <row r="1000" ht="17.25" customHeight="1">
      <c r="A1000" s="525"/>
      <c r="B1000" s="525"/>
      <c r="C1000" s="525"/>
      <c r="D1000" s="525"/>
      <c r="E1000" s="525"/>
      <c r="F1000" s="531"/>
      <c r="G1000" s="525"/>
      <c r="H1000" s="525"/>
      <c r="I1000" s="525"/>
      <c r="J1000" s="456"/>
      <c r="K1000" s="456"/>
      <c r="L1000" s="456"/>
      <c r="M1000" s="456"/>
      <c r="N1000" s="211"/>
      <c r="O1000" s="211"/>
      <c r="P1000" s="211"/>
      <c r="Q1000" s="211"/>
      <c r="R1000" s="211"/>
      <c r="S1000" s="211"/>
      <c r="T1000" s="532"/>
      <c r="U1000" s="525"/>
      <c r="V1000" s="525"/>
      <c r="W1000" s="525"/>
      <c r="X1000" s="525"/>
      <c r="Y1000" s="525"/>
      <c r="Z1000" s="525"/>
    </row>
  </sheetData>
  <mergeCells count="12">
    <mergeCell ref="J3:L3"/>
    <mergeCell ref="M3:M4"/>
    <mergeCell ref="N3:P3"/>
    <mergeCell ref="Q3:S3"/>
    <mergeCell ref="T3:T4"/>
    <mergeCell ref="B2:I2"/>
    <mergeCell ref="J2:M2"/>
    <mergeCell ref="A3:A4"/>
    <mergeCell ref="B3:B4"/>
    <mergeCell ref="D3:E3"/>
    <mergeCell ref="F3:F4"/>
    <mergeCell ref="G3:I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5.25"/>
    <col customWidth="1" min="3" max="3" width="23.13"/>
  </cols>
  <sheetData>
    <row r="1">
      <c r="A1" s="545"/>
      <c r="B1" s="545"/>
      <c r="C1" s="545"/>
      <c r="D1" s="545"/>
      <c r="E1" s="545"/>
      <c r="F1" s="545"/>
    </row>
    <row r="2">
      <c r="A2" s="546" t="s">
        <v>3062</v>
      </c>
      <c r="C2" s="545"/>
      <c r="D2" s="545"/>
      <c r="E2" s="547" t="s">
        <v>3063</v>
      </c>
      <c r="F2" s="548">
        <v>31.0</v>
      </c>
    </row>
    <row r="3">
      <c r="A3" s="545"/>
      <c r="B3" s="545"/>
      <c r="C3" s="545"/>
      <c r="D3" s="545"/>
      <c r="E3" s="545"/>
      <c r="F3" s="545"/>
    </row>
    <row r="4">
      <c r="A4" s="549" t="s">
        <v>3064</v>
      </c>
      <c r="B4" s="549" t="s">
        <v>3065</v>
      </c>
      <c r="C4" s="549" t="s">
        <v>3066</v>
      </c>
      <c r="D4" s="549" t="s">
        <v>3067</v>
      </c>
      <c r="E4" s="549" t="s">
        <v>3068</v>
      </c>
      <c r="F4" s="549" t="s">
        <v>3069</v>
      </c>
    </row>
    <row r="5">
      <c r="A5" s="547" t="s">
        <v>3070</v>
      </c>
      <c r="B5" s="548">
        <v>315.0</v>
      </c>
      <c r="C5" s="550" t="s">
        <v>688</v>
      </c>
      <c r="D5" s="548">
        <v>18900.0</v>
      </c>
      <c r="E5" s="548">
        <v>2678400.0</v>
      </c>
      <c r="F5" s="548" t="s">
        <v>3071</v>
      </c>
    </row>
    <row r="6">
      <c r="A6" s="547" t="s">
        <v>3072</v>
      </c>
      <c r="B6" s="548">
        <v>1396.0</v>
      </c>
      <c r="C6" s="550">
        <v>2.09210985E9</v>
      </c>
      <c r="D6" s="548">
        <v>83760.0</v>
      </c>
      <c r="E6" s="548">
        <v>2678400.0</v>
      </c>
      <c r="F6" s="551" t="s">
        <v>3073</v>
      </c>
    </row>
    <row r="7">
      <c r="A7" s="547" t="s">
        <v>3074</v>
      </c>
      <c r="B7" s="548">
        <v>44.0</v>
      </c>
      <c r="C7" s="550">
        <v>2.076423329E9</v>
      </c>
      <c r="D7" s="548">
        <v>2640.0</v>
      </c>
      <c r="E7" s="548">
        <v>2678400.0</v>
      </c>
      <c r="F7" s="548" t="s">
        <v>3075</v>
      </c>
    </row>
    <row r="8">
      <c r="A8" s="547" t="s">
        <v>3076</v>
      </c>
      <c r="B8" s="548">
        <v>63.0</v>
      </c>
      <c r="C8" s="550">
        <v>1.537344924E9</v>
      </c>
      <c r="D8" s="548">
        <v>3780.0</v>
      </c>
      <c r="E8" s="548">
        <v>2678400.0</v>
      </c>
      <c r="F8" s="548" t="s">
        <v>3077</v>
      </c>
    </row>
    <row r="9">
      <c r="A9" s="547" t="s">
        <v>3078</v>
      </c>
      <c r="B9" s="548">
        <v>2329.0</v>
      </c>
      <c r="C9" s="550">
        <v>1.669760545E9</v>
      </c>
      <c r="D9" s="548">
        <v>139740.0</v>
      </c>
      <c r="E9" s="548">
        <v>2678400.0</v>
      </c>
      <c r="F9" s="551" t="s">
        <v>3079</v>
      </c>
    </row>
    <row r="10">
      <c r="A10" s="547" t="s">
        <v>3080</v>
      </c>
      <c r="B10" s="548">
        <v>7.0</v>
      </c>
      <c r="C10" s="550" t="s">
        <v>986</v>
      </c>
      <c r="D10" s="548">
        <v>420.0</v>
      </c>
      <c r="E10" s="548">
        <v>2678400.0</v>
      </c>
      <c r="F10" s="548" t="s">
        <v>3081</v>
      </c>
    </row>
    <row r="11">
      <c r="A11" s="547" t="s">
        <v>3082</v>
      </c>
      <c r="B11" s="548">
        <v>277.0</v>
      </c>
      <c r="C11" s="550" t="s">
        <v>451</v>
      </c>
      <c r="D11" s="548">
        <v>16620.0</v>
      </c>
      <c r="E11" s="548">
        <v>2678400.0</v>
      </c>
      <c r="F11" s="548" t="s">
        <v>3083</v>
      </c>
    </row>
    <row r="12">
      <c r="A12" s="547" t="s">
        <v>3084</v>
      </c>
      <c r="B12" s="548">
        <v>4.0</v>
      </c>
      <c r="C12" s="550" t="s">
        <v>1302</v>
      </c>
      <c r="D12" s="548">
        <v>240.0</v>
      </c>
      <c r="E12" s="548">
        <v>2678400.0</v>
      </c>
      <c r="F12" s="548" t="s">
        <v>3086</v>
      </c>
    </row>
    <row r="13">
      <c r="A13" s="547" t="s">
        <v>3087</v>
      </c>
      <c r="B13" s="548">
        <v>1614.0</v>
      </c>
      <c r="C13" s="550" t="s">
        <v>1369</v>
      </c>
      <c r="D13" s="548">
        <v>96840.0</v>
      </c>
      <c r="E13" s="548">
        <v>2678400.0</v>
      </c>
      <c r="F13" s="551" t="s">
        <v>3088</v>
      </c>
    </row>
    <row r="14">
      <c r="A14" s="547" t="s">
        <v>3089</v>
      </c>
      <c r="B14" s="548">
        <v>234.0</v>
      </c>
      <c r="C14" s="550" t="s">
        <v>2355</v>
      </c>
      <c r="D14" s="548">
        <v>14040.0</v>
      </c>
      <c r="E14" s="548">
        <v>2678400.0</v>
      </c>
      <c r="F14" s="548" t="s">
        <v>3090</v>
      </c>
    </row>
    <row r="15">
      <c r="A15" s="547" t="s">
        <v>3091</v>
      </c>
      <c r="B15" s="548">
        <v>21.0</v>
      </c>
      <c r="C15" s="550" t="s">
        <v>1023</v>
      </c>
      <c r="D15" s="548">
        <v>1260.0</v>
      </c>
      <c r="E15" s="548">
        <v>2678400.0</v>
      </c>
      <c r="F15" s="548" t="s">
        <v>3092</v>
      </c>
    </row>
    <row r="16">
      <c r="A16" s="547" t="s">
        <v>3093</v>
      </c>
      <c r="B16" s="548">
        <v>384.0</v>
      </c>
      <c r="C16" s="550" t="s">
        <v>1013</v>
      </c>
      <c r="D16" s="548">
        <v>23040.0</v>
      </c>
      <c r="E16" s="548">
        <v>2678400.0</v>
      </c>
      <c r="F16" s="548" t="s">
        <v>3094</v>
      </c>
    </row>
    <row r="17">
      <c r="A17" s="547" t="s">
        <v>3095</v>
      </c>
      <c r="B17" s="548">
        <v>10.0</v>
      </c>
      <c r="C17" s="550" t="s">
        <v>1003</v>
      </c>
      <c r="D17" s="548">
        <v>600.0</v>
      </c>
      <c r="E17" s="548">
        <v>2678400.0</v>
      </c>
      <c r="F17" s="548" t="s">
        <v>3081</v>
      </c>
    </row>
    <row r="18">
      <c r="A18" s="547" t="s">
        <v>3096</v>
      </c>
      <c r="B18" s="548">
        <v>7581.0</v>
      </c>
      <c r="C18" s="550" t="s">
        <v>1050</v>
      </c>
      <c r="D18" s="548">
        <v>454860.0</v>
      </c>
      <c r="E18" s="548">
        <v>2678400.0</v>
      </c>
      <c r="F18" s="551" t="s">
        <v>3097</v>
      </c>
    </row>
    <row r="19">
      <c r="A19" s="547" t="s">
        <v>3098</v>
      </c>
      <c r="B19" s="548">
        <v>10.0</v>
      </c>
      <c r="C19" s="550" t="s">
        <v>1491</v>
      </c>
      <c r="D19" s="548">
        <v>600.0</v>
      </c>
      <c r="E19" s="548">
        <v>2678400.0</v>
      </c>
      <c r="F19" s="548" t="s">
        <v>3081</v>
      </c>
    </row>
    <row r="20">
      <c r="A20" s="547" t="s">
        <v>3099</v>
      </c>
      <c r="B20" s="548">
        <v>9.0</v>
      </c>
      <c r="C20" s="550" t="s">
        <v>1342</v>
      </c>
      <c r="D20" s="548">
        <v>540.0</v>
      </c>
      <c r="E20" s="548">
        <v>2678400.0</v>
      </c>
      <c r="F20" s="548" t="s">
        <v>3081</v>
      </c>
    </row>
    <row r="21">
      <c r="A21" s="547" t="s">
        <v>3100</v>
      </c>
      <c r="B21" s="548">
        <v>100.0</v>
      </c>
      <c r="C21" s="550" t="s">
        <v>1515</v>
      </c>
      <c r="D21" s="548">
        <v>6000.0</v>
      </c>
      <c r="E21" s="548">
        <v>2678400.0</v>
      </c>
      <c r="F21" s="548" t="s">
        <v>3101</v>
      </c>
    </row>
    <row r="22">
      <c r="A22" s="547" t="s">
        <v>3102</v>
      </c>
      <c r="B22" s="548">
        <v>4.0</v>
      </c>
      <c r="C22" s="550" t="s">
        <v>1512</v>
      </c>
      <c r="D22" s="548">
        <v>240.0</v>
      </c>
      <c r="E22" s="548">
        <v>2678400.0</v>
      </c>
      <c r="F22" s="548" t="s">
        <v>3086</v>
      </c>
    </row>
    <row r="23">
      <c r="A23" s="547" t="s">
        <v>3103</v>
      </c>
      <c r="B23" s="548">
        <v>163.0</v>
      </c>
      <c r="C23" s="550" t="s">
        <v>1363</v>
      </c>
      <c r="D23" s="548">
        <v>9780.0</v>
      </c>
      <c r="E23" s="548">
        <v>2678400.0</v>
      </c>
      <c r="F23" s="548" t="s">
        <v>3104</v>
      </c>
    </row>
    <row r="24">
      <c r="A24" s="547" t="s">
        <v>3105</v>
      </c>
      <c r="B24" s="548">
        <v>209.0</v>
      </c>
      <c r="C24" s="550" t="s">
        <v>2261</v>
      </c>
      <c r="D24" s="548">
        <v>12540.0</v>
      </c>
      <c r="E24" s="548">
        <v>2678400.0</v>
      </c>
      <c r="F24" s="548" t="s">
        <v>3106</v>
      </c>
    </row>
    <row r="25">
      <c r="A25" s="547" t="s">
        <v>3107</v>
      </c>
      <c r="B25" s="548">
        <v>3141.0</v>
      </c>
      <c r="C25" s="550" t="s">
        <v>1386</v>
      </c>
      <c r="D25" s="548">
        <v>188460.0</v>
      </c>
      <c r="E25" s="548">
        <v>2678400.0</v>
      </c>
      <c r="F25" s="551" t="s">
        <v>3108</v>
      </c>
    </row>
    <row r="26">
      <c r="A26" s="547" t="s">
        <v>3109</v>
      </c>
      <c r="B26" s="548">
        <v>39.0</v>
      </c>
      <c r="C26" s="550">
        <v>1.750096393E9</v>
      </c>
      <c r="D26" s="548">
        <v>2340.0</v>
      </c>
      <c r="E26" s="548">
        <v>2678400.0</v>
      </c>
      <c r="F26" s="548" t="s">
        <v>3110</v>
      </c>
    </row>
    <row r="27">
      <c r="A27" s="547" t="s">
        <v>3111</v>
      </c>
      <c r="B27" s="548">
        <v>128.0</v>
      </c>
      <c r="C27" s="550">
        <v>9.6679361E8</v>
      </c>
      <c r="D27" s="548">
        <v>7680.0</v>
      </c>
      <c r="E27" s="548">
        <v>2678400.0</v>
      </c>
      <c r="F27" s="548" t="s">
        <v>3112</v>
      </c>
    </row>
    <row r="28">
      <c r="A28" s="547" t="s">
        <v>3113</v>
      </c>
      <c r="B28" s="548">
        <v>5.0</v>
      </c>
      <c r="C28" s="550" t="s">
        <v>1083</v>
      </c>
      <c r="D28" s="548">
        <v>300.0</v>
      </c>
      <c r="E28" s="548">
        <v>2678400.0</v>
      </c>
      <c r="F28" s="548" t="s">
        <v>3086</v>
      </c>
    </row>
    <row r="29">
      <c r="A29" s="547" t="s">
        <v>3114</v>
      </c>
      <c r="B29" s="548">
        <v>160.0</v>
      </c>
      <c r="C29" s="550">
        <v>9.22366966E8</v>
      </c>
      <c r="D29" s="548">
        <v>9600.0</v>
      </c>
      <c r="E29" s="548">
        <v>2678400.0</v>
      </c>
      <c r="F29" s="548" t="s">
        <v>3115</v>
      </c>
    </row>
    <row r="30">
      <c r="A30" s="547" t="s">
        <v>3116</v>
      </c>
      <c r="B30" s="548">
        <v>204.0</v>
      </c>
      <c r="C30" s="550" t="s">
        <v>908</v>
      </c>
      <c r="D30" s="548">
        <v>12240.0</v>
      </c>
      <c r="E30" s="548">
        <v>2678400.0</v>
      </c>
      <c r="F30" s="548" t="s">
        <v>3117</v>
      </c>
    </row>
    <row r="31">
      <c r="A31" s="547" t="s">
        <v>3118</v>
      </c>
      <c r="B31" s="548">
        <v>3.0</v>
      </c>
      <c r="C31" s="550" t="s">
        <v>1520</v>
      </c>
      <c r="D31" s="548">
        <v>180.0</v>
      </c>
      <c r="E31" s="548">
        <v>2678400.0</v>
      </c>
      <c r="F31" s="548" t="s">
        <v>3086</v>
      </c>
    </row>
    <row r="32">
      <c r="A32" s="547" t="s">
        <v>3119</v>
      </c>
      <c r="B32" s="548">
        <v>1128.0</v>
      </c>
      <c r="C32" s="550" t="s">
        <v>1418</v>
      </c>
      <c r="D32" s="548">
        <v>67680.0</v>
      </c>
      <c r="E32" s="548">
        <v>2678400.0</v>
      </c>
      <c r="F32" s="551" t="s">
        <v>3120</v>
      </c>
    </row>
    <row r="33">
      <c r="A33" s="547" t="s">
        <v>3121</v>
      </c>
      <c r="B33" s="548">
        <v>3.0</v>
      </c>
      <c r="C33" s="550" t="s">
        <v>902</v>
      </c>
      <c r="D33" s="548">
        <v>180.0</v>
      </c>
      <c r="E33" s="548">
        <v>2678400.0</v>
      </c>
      <c r="F33" s="548" t="s">
        <v>3086</v>
      </c>
    </row>
    <row r="34">
      <c r="A34" s="547" t="s">
        <v>3122</v>
      </c>
      <c r="B34" s="548">
        <v>58.0</v>
      </c>
      <c r="C34" s="550" t="s">
        <v>1316</v>
      </c>
      <c r="D34" s="548">
        <v>3480.0</v>
      </c>
      <c r="E34" s="548">
        <v>2678400.0</v>
      </c>
      <c r="F34" s="548" t="s">
        <v>3123</v>
      </c>
    </row>
    <row r="35">
      <c r="A35" s="547" t="s">
        <v>3124</v>
      </c>
      <c r="B35" s="548">
        <v>4.0</v>
      </c>
      <c r="C35" s="550" t="s">
        <v>1247</v>
      </c>
      <c r="D35" s="548">
        <v>240.0</v>
      </c>
      <c r="E35" s="548">
        <v>2678400.0</v>
      </c>
      <c r="F35" s="548" t="s">
        <v>3086</v>
      </c>
    </row>
    <row r="36">
      <c r="A36" s="547" t="s">
        <v>3125</v>
      </c>
      <c r="B36" s="548">
        <v>3.0</v>
      </c>
      <c r="C36" s="550">
        <v>1.109431711E9</v>
      </c>
      <c r="D36" s="548">
        <v>180.0</v>
      </c>
      <c r="E36" s="548">
        <v>2678400.0</v>
      </c>
      <c r="F36" s="548" t="s">
        <v>3086</v>
      </c>
    </row>
    <row r="37">
      <c r="A37" s="547" t="s">
        <v>3126</v>
      </c>
      <c r="B37" s="548">
        <v>4.0</v>
      </c>
      <c r="C37" s="550" t="s">
        <v>1349</v>
      </c>
      <c r="D37" s="548">
        <v>240.0</v>
      </c>
      <c r="E37" s="548">
        <v>2678400.0</v>
      </c>
      <c r="F37" s="548" t="s">
        <v>3086</v>
      </c>
    </row>
    <row r="38">
      <c r="A38" s="547" t="s">
        <v>3127</v>
      </c>
      <c r="B38" s="548">
        <v>12.0</v>
      </c>
      <c r="C38" s="550" t="s">
        <v>2715</v>
      </c>
      <c r="D38" s="548">
        <v>720.0</v>
      </c>
      <c r="E38" s="548">
        <v>2678400.0</v>
      </c>
      <c r="F38" s="548" t="s">
        <v>3128</v>
      </c>
    </row>
    <row r="39">
      <c r="A39" s="547" t="s">
        <v>3130</v>
      </c>
      <c r="B39" s="548">
        <v>414.0</v>
      </c>
      <c r="C39" s="550" t="s">
        <v>1047</v>
      </c>
      <c r="D39" s="548">
        <v>24840.0</v>
      </c>
      <c r="E39" s="548">
        <v>2678400.0</v>
      </c>
      <c r="F39" s="548" t="s">
        <v>3131</v>
      </c>
    </row>
    <row r="40">
      <c r="A40" s="547" t="s">
        <v>3132</v>
      </c>
      <c r="B40" s="548">
        <v>2271.0</v>
      </c>
      <c r="C40" s="550" t="s">
        <v>1487</v>
      </c>
      <c r="D40" s="548">
        <v>136260.0</v>
      </c>
      <c r="E40" s="548">
        <v>2678400.0</v>
      </c>
      <c r="F40" s="551" t="s">
        <v>3133</v>
      </c>
    </row>
    <row r="41">
      <c r="A41" s="547" t="s">
        <v>3134</v>
      </c>
      <c r="B41" s="548">
        <v>1210.0</v>
      </c>
      <c r="C41" s="550" t="s">
        <v>880</v>
      </c>
      <c r="D41" s="548">
        <v>72600.0</v>
      </c>
      <c r="E41" s="548">
        <v>2678400.0</v>
      </c>
      <c r="F41" s="551" t="s">
        <v>3135</v>
      </c>
    </row>
    <row r="42">
      <c r="A42" s="547" t="s">
        <v>3136</v>
      </c>
      <c r="B42" s="548">
        <v>24.0</v>
      </c>
      <c r="C42" s="550" t="s">
        <v>1020</v>
      </c>
      <c r="D42" s="548">
        <v>1440.0</v>
      </c>
      <c r="E42" s="548">
        <v>2678400.0</v>
      </c>
      <c r="F42" s="548" t="s">
        <v>3092</v>
      </c>
    </row>
    <row r="43">
      <c r="A43" s="547" t="s">
        <v>3137</v>
      </c>
      <c r="B43" s="548">
        <v>499.0</v>
      </c>
      <c r="C43" s="550" t="s">
        <v>1372</v>
      </c>
      <c r="D43" s="548">
        <v>29940.0</v>
      </c>
      <c r="E43" s="548">
        <v>2678400.0</v>
      </c>
      <c r="F43" s="551" t="s">
        <v>3138</v>
      </c>
    </row>
    <row r="44">
      <c r="A44" s="547" t="s">
        <v>3139</v>
      </c>
      <c r="B44" s="548">
        <v>10.0</v>
      </c>
      <c r="C44" s="550" t="s">
        <v>1010</v>
      </c>
      <c r="D44" s="548">
        <v>600.0</v>
      </c>
      <c r="E44" s="548">
        <v>2678400.0</v>
      </c>
      <c r="F44" s="548" t="s">
        <v>3081</v>
      </c>
    </row>
    <row r="45">
      <c r="A45" s="547" t="s">
        <v>3140</v>
      </c>
      <c r="B45" s="548">
        <v>4.0</v>
      </c>
      <c r="C45" s="550">
        <v>1.711574068E9</v>
      </c>
      <c r="D45" s="548">
        <v>240.0</v>
      </c>
      <c r="E45" s="548">
        <v>2678400.0</v>
      </c>
      <c r="F45" s="548" t="s">
        <v>3086</v>
      </c>
    </row>
    <row r="46">
      <c r="A46" s="547" t="s">
        <v>3142</v>
      </c>
      <c r="B46" s="548">
        <v>5.0</v>
      </c>
      <c r="C46" s="550" t="s">
        <v>917</v>
      </c>
      <c r="D46" s="548">
        <v>300.0</v>
      </c>
      <c r="E46" s="548">
        <v>2678400.0</v>
      </c>
      <c r="F46" s="548" t="s">
        <v>3086</v>
      </c>
    </row>
    <row r="47">
      <c r="A47" s="547" t="s">
        <v>3143</v>
      </c>
      <c r="B47" s="548">
        <v>3.0</v>
      </c>
      <c r="C47" s="550" t="s">
        <v>556</v>
      </c>
      <c r="D47" s="548">
        <v>180.0</v>
      </c>
      <c r="E47" s="548">
        <v>2678400.0</v>
      </c>
      <c r="F47" s="548" t="s">
        <v>3086</v>
      </c>
    </row>
  </sheetData>
  <mergeCells count="1">
    <mergeCell ref="A2:B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7.5"/>
    <col customWidth="1" min="3" max="3" width="6.5"/>
    <col customWidth="1" min="4" max="4" width="21.5"/>
    <col customWidth="1" min="5" max="5" width="8.75"/>
    <col customWidth="1" min="6" max="7" width="6.5"/>
    <col customWidth="1" min="8" max="8" width="8.75"/>
    <col customWidth="1" min="9" max="9" width="9.0"/>
    <col customWidth="1" min="10" max="10" width="6.13"/>
    <col customWidth="1" min="11" max="11" width="6.75"/>
    <col customWidth="1" min="12" max="12" width="8.75"/>
    <col customWidth="1" min="13" max="13" width="9.0"/>
    <col customWidth="1" min="14" max="14" width="21.0"/>
    <col customWidth="1" min="15" max="15" width="60.13"/>
    <col customWidth="1" min="16" max="16" width="8.75"/>
    <col customWidth="1" min="17" max="26" width="8.63"/>
  </cols>
  <sheetData>
    <row r="1" ht="19.5" customHeight="1">
      <c r="A1" s="46"/>
      <c r="B1" s="46"/>
      <c r="C1" s="46"/>
      <c r="D1" s="46"/>
      <c r="E1" s="46"/>
      <c r="F1" s="46"/>
      <c r="G1" s="46"/>
      <c r="H1" s="46"/>
      <c r="I1" s="552"/>
      <c r="J1" s="46"/>
      <c r="K1" s="46"/>
      <c r="L1" s="46"/>
      <c r="M1" s="51"/>
      <c r="N1" s="459"/>
      <c r="O1" s="553"/>
      <c r="P1" s="553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9.5" customHeight="1">
      <c r="A2" s="554"/>
      <c r="B2" s="554"/>
      <c r="C2" s="554"/>
      <c r="D2" s="554"/>
      <c r="E2" s="557" t="s">
        <v>3146</v>
      </c>
      <c r="F2" s="558"/>
      <c r="G2" s="558"/>
      <c r="H2" s="558"/>
      <c r="I2" s="562"/>
      <c r="J2" s="563" t="s">
        <v>3147</v>
      </c>
      <c r="K2" s="558"/>
      <c r="L2" s="558"/>
      <c r="M2" s="558"/>
      <c r="N2" s="562"/>
      <c r="O2" s="564"/>
      <c r="P2" s="553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9.5" customHeight="1">
      <c r="A3" s="565" t="s">
        <v>2962</v>
      </c>
      <c r="B3" s="566" t="s">
        <v>3149</v>
      </c>
      <c r="C3" s="480" t="s">
        <v>2965</v>
      </c>
      <c r="D3" s="472"/>
      <c r="E3" s="567" t="s">
        <v>2966</v>
      </c>
      <c r="F3" s="480" t="s">
        <v>2967</v>
      </c>
      <c r="G3" s="481"/>
      <c r="H3" s="472"/>
      <c r="I3" s="568" t="s">
        <v>3150</v>
      </c>
      <c r="J3" s="569" t="s">
        <v>2967</v>
      </c>
      <c r="K3" s="481"/>
      <c r="L3" s="483"/>
      <c r="M3" s="570" t="s">
        <v>3150</v>
      </c>
      <c r="N3" s="571" t="s">
        <v>0</v>
      </c>
      <c r="O3" s="571" t="s">
        <v>6</v>
      </c>
      <c r="P3" s="553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9.5" customHeight="1">
      <c r="A4" s="572"/>
      <c r="B4" s="573"/>
      <c r="C4" s="496" t="s">
        <v>2969</v>
      </c>
      <c r="D4" s="574" t="s">
        <v>2970</v>
      </c>
      <c r="E4" s="575"/>
      <c r="F4" s="496" t="s">
        <v>186</v>
      </c>
      <c r="G4" s="497" t="s">
        <v>194</v>
      </c>
      <c r="H4" s="497" t="s">
        <v>200</v>
      </c>
      <c r="I4" s="576"/>
      <c r="J4" s="498" t="s">
        <v>186</v>
      </c>
      <c r="K4" s="499" t="s">
        <v>194</v>
      </c>
      <c r="L4" s="499" t="s">
        <v>200</v>
      </c>
      <c r="M4" s="500"/>
      <c r="N4" s="500"/>
      <c r="O4" s="500"/>
      <c r="P4" s="553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9.5" customHeight="1">
      <c r="A5" s="578">
        <v>1.0</v>
      </c>
      <c r="B5" s="578">
        <v>4.0</v>
      </c>
      <c r="C5" s="580" t="s">
        <v>2972</v>
      </c>
      <c r="D5" s="580" t="s">
        <v>2973</v>
      </c>
      <c r="E5" s="581">
        <v>1.0</v>
      </c>
      <c r="F5" s="507">
        <v>0.0</v>
      </c>
      <c r="G5" s="507">
        <v>4.0</v>
      </c>
      <c r="H5" s="507">
        <v>0.0</v>
      </c>
      <c r="I5" s="582" t="s">
        <v>3151</v>
      </c>
      <c r="J5" s="511">
        <v>0.0</v>
      </c>
      <c r="K5" s="512">
        <v>4.0</v>
      </c>
      <c r="L5" s="512">
        <v>1.0</v>
      </c>
      <c r="M5" s="583" t="s">
        <v>3151</v>
      </c>
      <c r="N5" s="513">
        <v>1.262633554E9</v>
      </c>
      <c r="O5" s="584" t="s">
        <v>3153</v>
      </c>
      <c r="P5" s="553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9.5" customHeight="1">
      <c r="A6" s="585">
        <v>2.0</v>
      </c>
      <c r="B6" s="585">
        <v>5.0</v>
      </c>
      <c r="C6" s="586" t="s">
        <v>2972</v>
      </c>
      <c r="D6" s="586" t="s">
        <v>2975</v>
      </c>
      <c r="E6" s="520">
        <v>1.0</v>
      </c>
      <c r="F6" s="520">
        <v>0.0</v>
      </c>
      <c r="G6" s="520">
        <v>2.0</v>
      </c>
      <c r="H6" s="520">
        <v>0.0</v>
      </c>
      <c r="I6" s="582" t="s">
        <v>3151</v>
      </c>
      <c r="J6" s="511">
        <v>0.0</v>
      </c>
      <c r="K6" s="512">
        <v>1.0</v>
      </c>
      <c r="L6" s="512">
        <v>33.0</v>
      </c>
      <c r="M6" s="583" t="s">
        <v>3151</v>
      </c>
      <c r="N6" s="521" t="s">
        <v>1475</v>
      </c>
      <c r="O6" s="521" t="s">
        <v>3154</v>
      </c>
      <c r="P6" s="553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9.5" customHeight="1">
      <c r="A7" s="587">
        <v>3.0</v>
      </c>
      <c r="B7" s="587">
        <v>7.0</v>
      </c>
      <c r="C7" s="580" t="s">
        <v>2972</v>
      </c>
      <c r="D7" s="580" t="s">
        <v>2977</v>
      </c>
      <c r="E7" s="507">
        <v>1.0</v>
      </c>
      <c r="F7" s="507">
        <v>0.0</v>
      </c>
      <c r="G7" s="507">
        <v>2.0</v>
      </c>
      <c r="H7" s="507">
        <v>40.0</v>
      </c>
      <c r="I7" s="582" t="s">
        <v>3151</v>
      </c>
      <c r="J7" s="511">
        <v>0.0</v>
      </c>
      <c r="K7" s="512">
        <v>2.0</v>
      </c>
      <c r="L7" s="512">
        <v>29.0</v>
      </c>
      <c r="M7" s="583" t="s">
        <v>3151</v>
      </c>
      <c r="N7" s="521" t="s">
        <v>1189</v>
      </c>
      <c r="O7" s="521" t="s">
        <v>3154</v>
      </c>
      <c r="P7" s="553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9.5" customHeight="1">
      <c r="A8" s="585">
        <v>4.0</v>
      </c>
      <c r="B8" s="585">
        <v>8.0</v>
      </c>
      <c r="C8" s="586" t="s">
        <v>2978</v>
      </c>
      <c r="D8" s="586" t="s">
        <v>2979</v>
      </c>
      <c r="E8" s="520">
        <v>1.0</v>
      </c>
      <c r="F8" s="520">
        <v>0.0</v>
      </c>
      <c r="G8" s="520">
        <v>1.0</v>
      </c>
      <c r="H8" s="520">
        <v>40.0</v>
      </c>
      <c r="I8" s="582" t="s">
        <v>3151</v>
      </c>
      <c r="J8" s="511">
        <v>0.0</v>
      </c>
      <c r="K8" s="512">
        <v>1.0</v>
      </c>
      <c r="L8" s="512">
        <v>59.0</v>
      </c>
      <c r="M8" s="583" t="s">
        <v>3151</v>
      </c>
      <c r="N8" s="513" t="s">
        <v>451</v>
      </c>
      <c r="O8" s="521" t="s">
        <v>3154</v>
      </c>
      <c r="P8" s="553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9.5" customHeight="1">
      <c r="A9" s="587">
        <v>5.0</v>
      </c>
      <c r="B9" s="587">
        <v>8.0</v>
      </c>
      <c r="C9" s="580" t="s">
        <v>2972</v>
      </c>
      <c r="D9" s="580" t="s">
        <v>2981</v>
      </c>
      <c r="E9" s="507">
        <v>1.0</v>
      </c>
      <c r="F9" s="507">
        <v>0.0</v>
      </c>
      <c r="G9" s="507">
        <v>0.0</v>
      </c>
      <c r="H9" s="507">
        <v>45.0</v>
      </c>
      <c r="I9" s="582" t="s">
        <v>3151</v>
      </c>
      <c r="J9" s="511">
        <v>0.0</v>
      </c>
      <c r="K9" s="512">
        <v>0.0</v>
      </c>
      <c r="L9" s="512">
        <v>46.0</v>
      </c>
      <c r="M9" s="583" t="s">
        <v>3151</v>
      </c>
      <c r="N9" s="513" t="s">
        <v>2980</v>
      </c>
      <c r="O9" s="584" t="s">
        <v>3155</v>
      </c>
      <c r="P9" s="553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9.5" customHeight="1">
      <c r="A10" s="585">
        <v>6.0</v>
      </c>
      <c r="B10" s="585">
        <v>11.0</v>
      </c>
      <c r="C10" s="586" t="s">
        <v>2983</v>
      </c>
      <c r="D10" s="586" t="s">
        <v>2984</v>
      </c>
      <c r="E10" s="520">
        <v>1.0</v>
      </c>
      <c r="F10" s="520">
        <v>0.0</v>
      </c>
      <c r="G10" s="520">
        <v>1.0</v>
      </c>
      <c r="H10" s="520">
        <v>0.0</v>
      </c>
      <c r="I10" s="582" t="s">
        <v>3151</v>
      </c>
      <c r="J10" s="511">
        <v>0.0</v>
      </c>
      <c r="K10" s="512">
        <v>1.0</v>
      </c>
      <c r="L10" s="512">
        <v>45.0</v>
      </c>
      <c r="M10" s="583" t="s">
        <v>3151</v>
      </c>
      <c r="N10" s="521" t="s">
        <v>1565</v>
      </c>
      <c r="O10" s="588" t="s">
        <v>3156</v>
      </c>
      <c r="P10" s="553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587">
        <v>7.0</v>
      </c>
      <c r="B11" s="587">
        <v>11.0</v>
      </c>
      <c r="C11" s="580" t="s">
        <v>2978</v>
      </c>
      <c r="D11" s="580" t="s">
        <v>2986</v>
      </c>
      <c r="E11" s="507">
        <v>1.0</v>
      </c>
      <c r="F11" s="507">
        <v>0.0</v>
      </c>
      <c r="G11" s="507">
        <v>1.0</v>
      </c>
      <c r="H11" s="507">
        <v>55.0</v>
      </c>
      <c r="I11" s="582" t="s">
        <v>3151</v>
      </c>
      <c r="J11" s="511">
        <v>0.0</v>
      </c>
      <c r="K11" s="512">
        <v>2.0</v>
      </c>
      <c r="L11" s="512">
        <v>0.0</v>
      </c>
      <c r="M11" s="583" t="s">
        <v>3151</v>
      </c>
      <c r="N11" s="521" t="s">
        <v>973</v>
      </c>
      <c r="O11" s="521" t="s">
        <v>3154</v>
      </c>
      <c r="P11" s="553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585">
        <v>8.0</v>
      </c>
      <c r="B12" s="585">
        <v>12.0</v>
      </c>
      <c r="C12" s="586" t="s">
        <v>2983</v>
      </c>
      <c r="D12" s="586" t="s">
        <v>2988</v>
      </c>
      <c r="E12" s="520">
        <v>1.0</v>
      </c>
      <c r="F12" s="520">
        <v>0.0</v>
      </c>
      <c r="G12" s="520">
        <v>2.0</v>
      </c>
      <c r="H12" s="520">
        <v>50.0</v>
      </c>
      <c r="I12" s="582" t="s">
        <v>3151</v>
      </c>
      <c r="J12" s="511">
        <v>0.0</v>
      </c>
      <c r="K12" s="512">
        <v>2.0</v>
      </c>
      <c r="L12" s="512">
        <v>51.0</v>
      </c>
      <c r="M12" s="583" t="s">
        <v>3151</v>
      </c>
      <c r="N12" s="513" t="s">
        <v>2987</v>
      </c>
      <c r="O12" s="584" t="s">
        <v>3157</v>
      </c>
      <c r="P12" s="553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587">
        <v>9.0</v>
      </c>
      <c r="B13" s="587">
        <v>15.0</v>
      </c>
      <c r="C13" s="580" t="s">
        <v>2978</v>
      </c>
      <c r="D13" s="580" t="s">
        <v>2986</v>
      </c>
      <c r="E13" s="507">
        <v>1.0</v>
      </c>
      <c r="F13" s="507">
        <v>0.0</v>
      </c>
      <c r="G13" s="507">
        <v>1.0</v>
      </c>
      <c r="H13" s="520">
        <v>50.0</v>
      </c>
      <c r="I13" s="582" t="s">
        <v>3151</v>
      </c>
      <c r="J13" s="511">
        <v>0.0</v>
      </c>
      <c r="K13" s="512">
        <v>2.0</v>
      </c>
      <c r="L13" s="512">
        <v>0.0</v>
      </c>
      <c r="M13" s="583" t="s">
        <v>3151</v>
      </c>
      <c r="N13" s="513" t="s">
        <v>3159</v>
      </c>
      <c r="O13" s="584" t="s">
        <v>3154</v>
      </c>
      <c r="P13" s="553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9.5" customHeight="1">
      <c r="A14" s="585">
        <v>10.0</v>
      </c>
      <c r="B14" s="585">
        <v>16.0</v>
      </c>
      <c r="C14" s="586" t="s">
        <v>2972</v>
      </c>
      <c r="D14" s="586" t="s">
        <v>2989</v>
      </c>
      <c r="E14" s="520">
        <v>1.0</v>
      </c>
      <c r="F14" s="520">
        <v>0.0</v>
      </c>
      <c r="G14" s="520">
        <v>3.0</v>
      </c>
      <c r="H14" s="520">
        <v>50.0</v>
      </c>
      <c r="I14" s="582" t="s">
        <v>3151</v>
      </c>
      <c r="J14" s="511">
        <v>0.0</v>
      </c>
      <c r="K14" s="512">
        <v>3.0</v>
      </c>
      <c r="L14" s="512">
        <v>15.0</v>
      </c>
      <c r="M14" s="583" t="s">
        <v>3151</v>
      </c>
      <c r="N14" s="513">
        <v>9.24073753E8</v>
      </c>
      <c r="O14" s="584" t="s">
        <v>3154</v>
      </c>
      <c r="P14" s="553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587">
        <v>11.0</v>
      </c>
      <c r="B15" s="587">
        <v>18.0</v>
      </c>
      <c r="C15" s="580" t="s">
        <v>2978</v>
      </c>
      <c r="D15" s="580" t="s">
        <v>2990</v>
      </c>
      <c r="E15" s="507">
        <v>1.0</v>
      </c>
      <c r="F15" s="507">
        <v>0.0</v>
      </c>
      <c r="G15" s="507">
        <v>0.0</v>
      </c>
      <c r="H15" s="520">
        <v>50.0</v>
      </c>
      <c r="I15" s="582" t="s">
        <v>3151</v>
      </c>
      <c r="J15" s="511">
        <v>0.0</v>
      </c>
      <c r="K15" s="512">
        <v>1.0</v>
      </c>
      <c r="L15" s="512">
        <v>1.0</v>
      </c>
      <c r="M15" s="583" t="s">
        <v>3151</v>
      </c>
      <c r="N15" s="521">
        <v>1.537344924E9</v>
      </c>
      <c r="O15" s="584" t="s">
        <v>3154</v>
      </c>
      <c r="P15" s="553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585">
        <v>12.0</v>
      </c>
      <c r="B16" s="585">
        <v>18.0</v>
      </c>
      <c r="C16" s="586" t="s">
        <v>2972</v>
      </c>
      <c r="D16" s="586" t="s">
        <v>2992</v>
      </c>
      <c r="E16" s="520">
        <v>1.0</v>
      </c>
      <c r="F16" s="520">
        <v>0.0</v>
      </c>
      <c r="G16" s="520">
        <v>1.0</v>
      </c>
      <c r="H16" s="520">
        <v>50.0</v>
      </c>
      <c r="I16" s="582" t="s">
        <v>3151</v>
      </c>
      <c r="J16" s="511">
        <v>0.0</v>
      </c>
      <c r="K16" s="512">
        <v>1.0</v>
      </c>
      <c r="L16" s="512">
        <v>43.0</v>
      </c>
      <c r="M16" s="583" t="s">
        <v>3151</v>
      </c>
      <c r="N16" s="513" t="s">
        <v>2991</v>
      </c>
      <c r="O16" s="584" t="s">
        <v>3160</v>
      </c>
      <c r="P16" s="553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587">
        <v>13.0</v>
      </c>
      <c r="B17" s="587">
        <v>19.0</v>
      </c>
      <c r="C17" s="580" t="s">
        <v>2972</v>
      </c>
      <c r="D17" s="580" t="s">
        <v>2994</v>
      </c>
      <c r="E17" s="507">
        <v>1.0</v>
      </c>
      <c r="F17" s="507">
        <v>0.0</v>
      </c>
      <c r="G17" s="507">
        <v>0.0</v>
      </c>
      <c r="H17" s="520">
        <v>50.0</v>
      </c>
      <c r="I17" s="582" t="s">
        <v>3151</v>
      </c>
      <c r="J17" s="511">
        <v>0.0</v>
      </c>
      <c r="K17" s="512">
        <v>0.0</v>
      </c>
      <c r="L17" s="512">
        <v>36.0</v>
      </c>
      <c r="M17" s="583" t="s">
        <v>3151</v>
      </c>
      <c r="N17" s="513" t="s">
        <v>1283</v>
      </c>
      <c r="O17" s="584" t="s">
        <v>3162</v>
      </c>
      <c r="P17" s="553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585">
        <v>14.0</v>
      </c>
      <c r="B18" s="585">
        <v>20.0</v>
      </c>
      <c r="C18" s="586" t="s">
        <v>2978</v>
      </c>
      <c r="D18" s="586" t="s">
        <v>2996</v>
      </c>
      <c r="E18" s="520">
        <v>1.0</v>
      </c>
      <c r="F18" s="520">
        <v>0.0</v>
      </c>
      <c r="G18" s="520">
        <v>2.0</v>
      </c>
      <c r="H18" s="520">
        <v>50.0</v>
      </c>
      <c r="I18" s="582" t="s">
        <v>3151</v>
      </c>
      <c r="J18" s="511">
        <v>0.0</v>
      </c>
      <c r="K18" s="512">
        <v>2.0</v>
      </c>
      <c r="L18" s="512">
        <v>50.0</v>
      </c>
      <c r="M18" s="583" t="s">
        <v>3151</v>
      </c>
      <c r="N18" s="513" t="s">
        <v>2995</v>
      </c>
      <c r="O18" s="584" t="s">
        <v>3163</v>
      </c>
      <c r="P18" s="5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587">
        <v>15.0</v>
      </c>
      <c r="B19" s="587">
        <v>22.0</v>
      </c>
      <c r="C19" s="580" t="s">
        <v>2978</v>
      </c>
      <c r="D19" s="580" t="s">
        <v>2997</v>
      </c>
      <c r="E19" s="507">
        <v>1.0</v>
      </c>
      <c r="F19" s="507">
        <v>0.0</v>
      </c>
      <c r="G19" s="507">
        <v>1.0</v>
      </c>
      <c r="H19" s="520">
        <v>50.0</v>
      </c>
      <c r="I19" s="582" t="s">
        <v>3151</v>
      </c>
      <c r="J19" s="511">
        <v>0.0</v>
      </c>
      <c r="K19" s="512">
        <v>1.0</v>
      </c>
      <c r="L19" s="512">
        <v>45.0</v>
      </c>
      <c r="M19" s="583" t="s">
        <v>3151</v>
      </c>
      <c r="N19" s="521" t="s">
        <v>975</v>
      </c>
      <c r="O19" s="521" t="s">
        <v>3154</v>
      </c>
      <c r="P19" s="553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585">
        <v>16.0</v>
      </c>
      <c r="B20" s="585">
        <v>26.0</v>
      </c>
      <c r="C20" s="586" t="s">
        <v>2978</v>
      </c>
      <c r="D20" s="586" t="s">
        <v>2999</v>
      </c>
      <c r="E20" s="520">
        <v>1.0</v>
      </c>
      <c r="F20" s="520">
        <v>0.0</v>
      </c>
      <c r="G20" s="520">
        <v>2.0</v>
      </c>
      <c r="H20" s="520">
        <v>50.0</v>
      </c>
      <c r="I20" s="582" t="s">
        <v>3151</v>
      </c>
      <c r="J20" s="511">
        <v>0.0</v>
      </c>
      <c r="K20" s="512">
        <v>2.0</v>
      </c>
      <c r="L20" s="512">
        <v>26.0</v>
      </c>
      <c r="M20" s="583" t="s">
        <v>3151</v>
      </c>
      <c r="N20" s="513" t="s">
        <v>2998</v>
      </c>
      <c r="O20" s="584" t="s">
        <v>3164</v>
      </c>
      <c r="P20" s="553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9.5" customHeight="1">
      <c r="A21" s="587">
        <v>17.0</v>
      </c>
      <c r="B21" s="587">
        <v>26.0</v>
      </c>
      <c r="C21" s="580" t="s">
        <v>2972</v>
      </c>
      <c r="D21" s="580" t="s">
        <v>3000</v>
      </c>
      <c r="E21" s="507">
        <v>1.0</v>
      </c>
      <c r="F21" s="507">
        <v>0.0</v>
      </c>
      <c r="G21" s="507">
        <v>0.0</v>
      </c>
      <c r="H21" s="520">
        <v>50.0</v>
      </c>
      <c r="I21" s="582" t="s">
        <v>3151</v>
      </c>
      <c r="J21" s="511">
        <v>0.0</v>
      </c>
      <c r="K21" s="512">
        <v>0.0</v>
      </c>
      <c r="L21" s="512">
        <v>48.0</v>
      </c>
      <c r="M21" s="583" t="s">
        <v>3151</v>
      </c>
      <c r="N21" s="513">
        <v>1.792986078E9</v>
      </c>
      <c r="O21" s="584" t="s">
        <v>3164</v>
      </c>
      <c r="P21" s="553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9.5" customHeight="1">
      <c r="A22" s="585">
        <v>18.0</v>
      </c>
      <c r="B22" s="585">
        <v>27.0</v>
      </c>
      <c r="C22" s="586" t="s">
        <v>2972</v>
      </c>
      <c r="D22" s="586" t="s">
        <v>3002</v>
      </c>
      <c r="E22" s="520">
        <v>1.0</v>
      </c>
      <c r="F22" s="520">
        <v>0.0</v>
      </c>
      <c r="G22" s="520">
        <v>7.0</v>
      </c>
      <c r="H22" s="520">
        <v>50.0</v>
      </c>
      <c r="I22" s="590" t="str">
        <f>IF(AND(G22&gt;=7,H22&gt;=12),"OVER","UNDER")</f>
        <v>OVER</v>
      </c>
      <c r="J22" s="511">
        <v>0.0</v>
      </c>
      <c r="K22" s="512">
        <v>7.0</v>
      </c>
      <c r="L22" s="512">
        <v>0.0</v>
      </c>
      <c r="M22" s="583" t="s">
        <v>3151</v>
      </c>
      <c r="N22" s="513" t="s">
        <v>3001</v>
      </c>
      <c r="O22" s="591" t="s">
        <v>3165</v>
      </c>
      <c r="P22" s="553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9.5" customHeight="1">
      <c r="A23" s="587">
        <v>19.0</v>
      </c>
      <c r="B23" s="587">
        <v>27.0</v>
      </c>
      <c r="C23" s="580" t="s">
        <v>2978</v>
      </c>
      <c r="D23" s="580" t="s">
        <v>3005</v>
      </c>
      <c r="E23" s="507">
        <v>1.0</v>
      </c>
      <c r="F23" s="507">
        <v>0.0</v>
      </c>
      <c r="G23" s="507">
        <v>3.0</v>
      </c>
      <c r="H23" s="520">
        <v>50.0</v>
      </c>
      <c r="I23" s="582" t="s">
        <v>3151</v>
      </c>
      <c r="J23" s="511">
        <v>0.0</v>
      </c>
      <c r="K23" s="512">
        <v>3.0</v>
      </c>
      <c r="L23" s="512">
        <v>10.0</v>
      </c>
      <c r="M23" s="583" t="s">
        <v>3151</v>
      </c>
      <c r="N23" s="513">
        <v>1.669760545E9</v>
      </c>
      <c r="O23" s="592" t="s">
        <v>3166</v>
      </c>
      <c r="P23" s="553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9.5" customHeight="1">
      <c r="A24" s="585">
        <v>20.0</v>
      </c>
      <c r="B24" s="585">
        <v>29.0</v>
      </c>
      <c r="C24" s="586" t="s">
        <v>2972</v>
      </c>
      <c r="D24" s="586" t="s">
        <v>3006</v>
      </c>
      <c r="E24" s="520">
        <v>1.0</v>
      </c>
      <c r="F24" s="520">
        <v>0.0</v>
      </c>
      <c r="G24" s="520">
        <v>0.0</v>
      </c>
      <c r="H24" s="520">
        <v>50.0</v>
      </c>
      <c r="I24" s="582" t="s">
        <v>3151</v>
      </c>
      <c r="J24" s="511">
        <v>0.0</v>
      </c>
      <c r="K24" s="512">
        <v>1.0</v>
      </c>
      <c r="L24" s="512">
        <v>30.0</v>
      </c>
      <c r="M24" s="583" t="s">
        <v>3151</v>
      </c>
      <c r="N24" s="521" t="s">
        <v>1026</v>
      </c>
      <c r="O24" s="521" t="s">
        <v>3154</v>
      </c>
      <c r="P24" s="553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9.5" customHeight="1">
      <c r="A25" s="587">
        <v>21.0</v>
      </c>
      <c r="B25" s="587">
        <v>29.0</v>
      </c>
      <c r="C25" s="580" t="s">
        <v>2972</v>
      </c>
      <c r="D25" s="580" t="s">
        <v>3007</v>
      </c>
      <c r="E25" s="507">
        <v>1.0</v>
      </c>
      <c r="F25" s="507">
        <v>0.0</v>
      </c>
      <c r="G25" s="507">
        <v>1.0</v>
      </c>
      <c r="H25" s="520">
        <v>50.0</v>
      </c>
      <c r="I25" s="582" t="s">
        <v>3151</v>
      </c>
      <c r="J25" s="511">
        <v>0.0</v>
      </c>
      <c r="K25" s="512">
        <v>1.0</v>
      </c>
      <c r="L25" s="512">
        <v>43.0</v>
      </c>
      <c r="M25" s="583" t="s">
        <v>3151</v>
      </c>
      <c r="N25" s="521" t="s">
        <v>2715</v>
      </c>
      <c r="O25" s="521" t="s">
        <v>3154</v>
      </c>
      <c r="P25" s="553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9.5" customHeight="1">
      <c r="A26" s="46"/>
      <c r="B26" s="46"/>
      <c r="C26" s="46"/>
      <c r="D26" s="46"/>
      <c r="E26" s="46"/>
      <c r="F26" s="46"/>
      <c r="G26" s="46"/>
      <c r="H26" s="46"/>
      <c r="I26" s="552"/>
      <c r="J26" s="46"/>
      <c r="K26" s="46"/>
      <c r="L26" s="46"/>
      <c r="M26" s="51"/>
      <c r="N26" s="530"/>
      <c r="O26" s="593"/>
      <c r="P26" s="553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9.5" customHeight="1">
      <c r="A27" s="46"/>
      <c r="B27" s="46"/>
      <c r="C27" s="46"/>
      <c r="D27" s="46"/>
      <c r="E27" s="46"/>
      <c r="F27" s="46"/>
      <c r="G27" s="46"/>
      <c r="H27" s="46"/>
      <c r="I27" s="552"/>
      <c r="J27" s="46"/>
      <c r="K27" s="46"/>
      <c r="L27" s="46"/>
      <c r="M27" s="51"/>
      <c r="N27" s="530"/>
      <c r="O27" s="593"/>
      <c r="P27" s="553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9.5" customHeight="1">
      <c r="A28" s="46"/>
      <c r="B28" s="46"/>
      <c r="C28" s="46"/>
      <c r="D28" s="46"/>
      <c r="E28" s="46"/>
      <c r="F28" s="46"/>
      <c r="G28" s="46"/>
      <c r="H28" s="46"/>
      <c r="I28" s="552"/>
      <c r="J28" s="46"/>
      <c r="K28" s="46"/>
      <c r="L28" s="46"/>
      <c r="M28" s="51"/>
      <c r="N28" s="530"/>
      <c r="O28" s="593"/>
      <c r="P28" s="553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9.5" customHeight="1">
      <c r="A29" s="46"/>
      <c r="B29" s="46"/>
      <c r="C29" s="46"/>
      <c r="D29" s="46"/>
      <c r="E29" s="46"/>
      <c r="F29" s="46"/>
      <c r="G29" s="46"/>
      <c r="H29" s="46"/>
      <c r="I29" s="552"/>
      <c r="J29" s="46"/>
      <c r="K29" s="46"/>
      <c r="L29" s="46"/>
      <c r="M29" s="51"/>
      <c r="N29" s="530"/>
      <c r="O29" s="593"/>
      <c r="P29" s="553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9.5" customHeight="1">
      <c r="A30" s="46"/>
      <c r="B30" s="46"/>
      <c r="C30" s="46"/>
      <c r="D30" s="46"/>
      <c r="E30" s="46"/>
      <c r="F30" s="46"/>
      <c r="G30" s="46"/>
      <c r="H30" s="46"/>
      <c r="I30" s="552"/>
      <c r="J30" s="46"/>
      <c r="K30" s="46"/>
      <c r="L30" s="46"/>
      <c r="M30" s="51"/>
      <c r="N30" s="530"/>
      <c r="O30" s="593"/>
      <c r="P30" s="553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9.5" customHeight="1">
      <c r="A31" s="46"/>
      <c r="B31" s="46"/>
      <c r="C31" s="46"/>
      <c r="D31" s="46"/>
      <c r="E31" s="46"/>
      <c r="F31" s="46"/>
      <c r="G31" s="46"/>
      <c r="H31" s="46"/>
      <c r="I31" s="552"/>
      <c r="J31" s="46"/>
      <c r="K31" s="46"/>
      <c r="L31" s="46"/>
      <c r="M31" s="51"/>
      <c r="N31" s="530"/>
      <c r="O31" s="593"/>
      <c r="P31" s="553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9.5" customHeight="1">
      <c r="A32" s="46"/>
      <c r="B32" s="46"/>
      <c r="C32" s="46"/>
      <c r="D32" s="46"/>
      <c r="E32" s="46"/>
      <c r="F32" s="46"/>
      <c r="G32" s="46"/>
      <c r="H32" s="46"/>
      <c r="I32" s="552"/>
      <c r="J32" s="46"/>
      <c r="K32" s="46"/>
      <c r="L32" s="46"/>
      <c r="M32" s="51"/>
      <c r="N32" s="459"/>
      <c r="O32" s="553"/>
      <c r="P32" s="553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9.5" customHeight="1">
      <c r="A33" s="46"/>
      <c r="B33" s="46"/>
      <c r="C33" s="46"/>
      <c r="D33" s="46"/>
      <c r="E33" s="46"/>
      <c r="F33" s="46"/>
      <c r="G33" s="46"/>
      <c r="H33" s="46"/>
      <c r="I33" s="552"/>
      <c r="J33" s="46"/>
      <c r="K33" s="46"/>
      <c r="L33" s="46"/>
      <c r="M33" s="51"/>
      <c r="N33" s="459"/>
      <c r="O33" s="553"/>
      <c r="P33" s="553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9.5" customHeight="1">
      <c r="A34" s="46"/>
      <c r="B34" s="46"/>
      <c r="C34" s="46"/>
      <c r="D34" s="46"/>
      <c r="E34" s="46"/>
      <c r="F34" s="46"/>
      <c r="G34" s="46"/>
      <c r="H34" s="46"/>
      <c r="I34" s="552"/>
      <c r="J34" s="46"/>
      <c r="K34" s="46"/>
      <c r="L34" s="46"/>
      <c r="M34" s="51"/>
      <c r="N34" s="459"/>
      <c r="O34" s="553"/>
      <c r="P34" s="553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9.5" customHeight="1">
      <c r="A35" s="46"/>
      <c r="B35" s="46"/>
      <c r="C35" s="46"/>
      <c r="D35" s="46"/>
      <c r="E35" s="46"/>
      <c r="F35" s="46"/>
      <c r="G35" s="46"/>
      <c r="H35" s="46"/>
      <c r="I35" s="552"/>
      <c r="J35" s="46"/>
      <c r="K35" s="46"/>
      <c r="L35" s="46"/>
      <c r="M35" s="51"/>
      <c r="N35" s="459"/>
      <c r="O35" s="553"/>
      <c r="P35" s="553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9.5" customHeight="1">
      <c r="A36" s="46"/>
      <c r="B36" s="46"/>
      <c r="C36" s="46"/>
      <c r="D36" s="46"/>
      <c r="E36" s="46"/>
      <c r="F36" s="46"/>
      <c r="G36" s="46"/>
      <c r="H36" s="46"/>
      <c r="I36" s="552"/>
      <c r="J36" s="46"/>
      <c r="K36" s="46"/>
      <c r="L36" s="46"/>
      <c r="M36" s="51"/>
      <c r="N36" s="459"/>
      <c r="O36" s="553"/>
      <c r="P36" s="553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9.5" customHeight="1">
      <c r="A37" s="46"/>
      <c r="B37" s="46"/>
      <c r="C37" s="46"/>
      <c r="D37" s="46"/>
      <c r="E37" s="46"/>
      <c r="F37" s="46"/>
      <c r="G37" s="46"/>
      <c r="H37" s="46"/>
      <c r="I37" s="552"/>
      <c r="J37" s="46"/>
      <c r="K37" s="46"/>
      <c r="L37" s="46"/>
      <c r="M37" s="51"/>
      <c r="N37" s="459"/>
      <c r="O37" s="553"/>
      <c r="P37" s="553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9.5" customHeight="1">
      <c r="A38" s="46"/>
      <c r="B38" s="46"/>
      <c r="C38" s="46"/>
      <c r="D38" s="46"/>
      <c r="E38" s="46"/>
      <c r="F38" s="46"/>
      <c r="G38" s="46"/>
      <c r="H38" s="46"/>
      <c r="I38" s="552"/>
      <c r="J38" s="46"/>
      <c r="K38" s="46"/>
      <c r="L38" s="46"/>
      <c r="M38" s="51"/>
      <c r="N38" s="459"/>
      <c r="O38" s="553"/>
      <c r="P38" s="553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9.5" customHeight="1">
      <c r="A39" s="46"/>
      <c r="B39" s="46"/>
      <c r="C39" s="46"/>
      <c r="D39" s="46"/>
      <c r="E39" s="46"/>
      <c r="F39" s="46"/>
      <c r="G39" s="46"/>
      <c r="H39" s="46"/>
      <c r="I39" s="552"/>
      <c r="J39" s="46"/>
      <c r="K39" s="46"/>
      <c r="L39" s="46"/>
      <c r="M39" s="51"/>
      <c r="N39" s="459"/>
      <c r="O39" s="553"/>
      <c r="P39" s="553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9.5" customHeight="1">
      <c r="A40" s="46"/>
      <c r="B40" s="46"/>
      <c r="C40" s="46"/>
      <c r="D40" s="46"/>
      <c r="E40" s="46"/>
      <c r="F40" s="46"/>
      <c r="G40" s="46"/>
      <c r="H40" s="46"/>
      <c r="I40" s="552"/>
      <c r="J40" s="46"/>
      <c r="K40" s="46"/>
      <c r="L40" s="46"/>
      <c r="M40" s="51"/>
      <c r="N40" s="459"/>
      <c r="O40" s="553"/>
      <c r="P40" s="553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9.5" customHeight="1">
      <c r="A41" s="46"/>
      <c r="B41" s="46"/>
      <c r="C41" s="46"/>
      <c r="D41" s="46"/>
      <c r="E41" s="46"/>
      <c r="F41" s="46"/>
      <c r="G41" s="46"/>
      <c r="H41" s="46"/>
      <c r="I41" s="552"/>
      <c r="J41" s="46"/>
      <c r="K41" s="46"/>
      <c r="L41" s="46"/>
      <c r="M41" s="51"/>
      <c r="N41" s="459"/>
      <c r="O41" s="553"/>
      <c r="P41" s="553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9.5" customHeight="1">
      <c r="A42" s="46"/>
      <c r="B42" s="46"/>
      <c r="C42" s="46"/>
      <c r="D42" s="46"/>
      <c r="E42" s="46"/>
      <c r="F42" s="46"/>
      <c r="G42" s="46"/>
      <c r="H42" s="46"/>
      <c r="I42" s="552"/>
      <c r="J42" s="46"/>
      <c r="K42" s="46"/>
      <c r="L42" s="46"/>
      <c r="M42" s="51"/>
      <c r="N42" s="459"/>
      <c r="O42" s="553"/>
      <c r="P42" s="553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9.5" customHeight="1">
      <c r="A43" s="46"/>
      <c r="B43" s="46"/>
      <c r="C43" s="46"/>
      <c r="D43" s="46"/>
      <c r="E43" s="46"/>
      <c r="F43" s="46"/>
      <c r="G43" s="46"/>
      <c r="H43" s="46"/>
      <c r="I43" s="552"/>
      <c r="J43" s="46"/>
      <c r="K43" s="46"/>
      <c r="L43" s="46"/>
      <c r="M43" s="51"/>
      <c r="N43" s="459"/>
      <c r="O43" s="553"/>
      <c r="P43" s="553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9.5" customHeight="1">
      <c r="A44" s="46"/>
      <c r="B44" s="46"/>
      <c r="C44" s="46"/>
      <c r="D44" s="46"/>
      <c r="E44" s="46"/>
      <c r="F44" s="46"/>
      <c r="G44" s="46"/>
      <c r="H44" s="46"/>
      <c r="I44" s="552"/>
      <c r="J44" s="46"/>
      <c r="K44" s="46"/>
      <c r="L44" s="46"/>
      <c r="M44" s="51"/>
      <c r="N44" s="459"/>
      <c r="O44" s="553"/>
      <c r="P44" s="553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9.5" customHeight="1">
      <c r="A45" s="46"/>
      <c r="B45" s="46"/>
      <c r="C45" s="46"/>
      <c r="D45" s="46"/>
      <c r="E45" s="46"/>
      <c r="F45" s="46"/>
      <c r="G45" s="46"/>
      <c r="H45" s="46"/>
      <c r="I45" s="552"/>
      <c r="J45" s="46"/>
      <c r="K45" s="46"/>
      <c r="L45" s="46"/>
      <c r="M45" s="51"/>
      <c r="N45" s="459"/>
      <c r="O45" s="553"/>
      <c r="P45" s="553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9.5" customHeight="1">
      <c r="A46" s="46"/>
      <c r="B46" s="46"/>
      <c r="C46" s="46"/>
      <c r="D46" s="46"/>
      <c r="E46" s="46"/>
      <c r="F46" s="46"/>
      <c r="G46" s="46"/>
      <c r="H46" s="46"/>
      <c r="I46" s="552"/>
      <c r="J46" s="46"/>
      <c r="K46" s="46"/>
      <c r="L46" s="46"/>
      <c r="M46" s="51"/>
      <c r="N46" s="459"/>
      <c r="O46" s="553"/>
      <c r="P46" s="553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9.5" customHeight="1">
      <c r="A47" s="46"/>
      <c r="B47" s="46"/>
      <c r="C47" s="46"/>
      <c r="D47" s="46"/>
      <c r="E47" s="46"/>
      <c r="F47" s="46"/>
      <c r="G47" s="46"/>
      <c r="H47" s="46"/>
      <c r="I47" s="552"/>
      <c r="J47" s="46"/>
      <c r="K47" s="46"/>
      <c r="L47" s="46"/>
      <c r="M47" s="51"/>
      <c r="N47" s="459"/>
      <c r="O47" s="553"/>
      <c r="P47" s="553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9.5" customHeight="1">
      <c r="A48" s="46"/>
      <c r="B48" s="46"/>
      <c r="C48" s="46"/>
      <c r="D48" s="46"/>
      <c r="E48" s="46"/>
      <c r="F48" s="46"/>
      <c r="G48" s="46"/>
      <c r="H48" s="46"/>
      <c r="I48" s="552"/>
      <c r="J48" s="46"/>
      <c r="K48" s="46"/>
      <c r="L48" s="46"/>
      <c r="M48" s="51"/>
      <c r="N48" s="459"/>
      <c r="O48" s="553"/>
      <c r="P48" s="553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9.5" customHeight="1">
      <c r="A49" s="46"/>
      <c r="B49" s="46"/>
      <c r="C49" s="46"/>
      <c r="D49" s="46"/>
      <c r="E49" s="46"/>
      <c r="F49" s="46"/>
      <c r="G49" s="46"/>
      <c r="H49" s="46"/>
      <c r="I49" s="552"/>
      <c r="J49" s="46"/>
      <c r="K49" s="46"/>
      <c r="L49" s="46"/>
      <c r="M49" s="51"/>
      <c r="N49" s="459"/>
      <c r="O49" s="553"/>
      <c r="P49" s="553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9.5" customHeight="1">
      <c r="A50" s="46"/>
      <c r="B50" s="46"/>
      <c r="C50" s="46"/>
      <c r="D50" s="46"/>
      <c r="E50" s="46"/>
      <c r="F50" s="46"/>
      <c r="G50" s="46"/>
      <c r="H50" s="46"/>
      <c r="I50" s="552"/>
      <c r="J50" s="46"/>
      <c r="K50" s="46"/>
      <c r="L50" s="46"/>
      <c r="M50" s="51"/>
      <c r="N50" s="459"/>
      <c r="O50" s="553"/>
      <c r="P50" s="553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9.5" customHeight="1">
      <c r="A51" s="46"/>
      <c r="B51" s="46"/>
      <c r="C51" s="46"/>
      <c r="D51" s="46"/>
      <c r="E51" s="46"/>
      <c r="F51" s="46"/>
      <c r="G51" s="46"/>
      <c r="H51" s="46"/>
      <c r="I51" s="552"/>
      <c r="J51" s="46"/>
      <c r="K51" s="46"/>
      <c r="L51" s="46"/>
      <c r="M51" s="51"/>
      <c r="N51" s="459"/>
      <c r="O51" s="553"/>
      <c r="P51" s="553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9.5" customHeight="1">
      <c r="A52" s="46"/>
      <c r="B52" s="46"/>
      <c r="C52" s="46"/>
      <c r="D52" s="46"/>
      <c r="E52" s="46"/>
      <c r="F52" s="46"/>
      <c r="G52" s="46"/>
      <c r="H52" s="46"/>
      <c r="I52" s="552"/>
      <c r="J52" s="46"/>
      <c r="K52" s="46"/>
      <c r="L52" s="46"/>
      <c r="M52" s="51"/>
      <c r="N52" s="459"/>
      <c r="O52" s="553"/>
      <c r="P52" s="553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9.5" customHeight="1">
      <c r="A53" s="46"/>
      <c r="B53" s="46"/>
      <c r="C53" s="46"/>
      <c r="D53" s="46"/>
      <c r="E53" s="46"/>
      <c r="F53" s="46"/>
      <c r="G53" s="46"/>
      <c r="H53" s="46"/>
      <c r="I53" s="552"/>
      <c r="J53" s="46"/>
      <c r="K53" s="46"/>
      <c r="L53" s="46"/>
      <c r="M53" s="51"/>
      <c r="N53" s="459"/>
      <c r="O53" s="553"/>
      <c r="P53" s="553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9.5" customHeight="1">
      <c r="A54" s="46"/>
      <c r="B54" s="46"/>
      <c r="C54" s="46"/>
      <c r="D54" s="46"/>
      <c r="E54" s="46"/>
      <c r="F54" s="46"/>
      <c r="G54" s="46"/>
      <c r="H54" s="46"/>
      <c r="I54" s="552"/>
      <c r="J54" s="46"/>
      <c r="K54" s="46"/>
      <c r="L54" s="46"/>
      <c r="M54" s="51"/>
      <c r="N54" s="459"/>
      <c r="O54" s="553"/>
      <c r="P54" s="553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9.5" customHeight="1">
      <c r="A55" s="46"/>
      <c r="B55" s="46"/>
      <c r="C55" s="46"/>
      <c r="D55" s="46"/>
      <c r="E55" s="46"/>
      <c r="F55" s="46"/>
      <c r="G55" s="46"/>
      <c r="H55" s="46"/>
      <c r="I55" s="552"/>
      <c r="J55" s="46"/>
      <c r="K55" s="46"/>
      <c r="L55" s="46"/>
      <c r="M55" s="51"/>
      <c r="N55" s="459"/>
      <c r="O55" s="553"/>
      <c r="P55" s="553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9.5" customHeight="1">
      <c r="A56" s="46"/>
      <c r="B56" s="46"/>
      <c r="C56" s="46"/>
      <c r="D56" s="46"/>
      <c r="E56" s="46"/>
      <c r="F56" s="46"/>
      <c r="G56" s="46"/>
      <c r="H56" s="46"/>
      <c r="I56" s="552"/>
      <c r="J56" s="46"/>
      <c r="K56" s="46"/>
      <c r="L56" s="46"/>
      <c r="M56" s="51"/>
      <c r="N56" s="459"/>
      <c r="O56" s="553"/>
      <c r="P56" s="553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9.5" customHeight="1">
      <c r="A57" s="46"/>
      <c r="B57" s="46"/>
      <c r="C57" s="46"/>
      <c r="D57" s="46"/>
      <c r="E57" s="46"/>
      <c r="F57" s="46"/>
      <c r="G57" s="46"/>
      <c r="H57" s="46"/>
      <c r="I57" s="552"/>
      <c r="J57" s="46"/>
      <c r="K57" s="46"/>
      <c r="L57" s="46"/>
      <c r="M57" s="51"/>
      <c r="N57" s="459"/>
      <c r="O57" s="553"/>
      <c r="P57" s="553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9.5" customHeight="1">
      <c r="A58" s="46"/>
      <c r="B58" s="46"/>
      <c r="C58" s="46"/>
      <c r="D58" s="46"/>
      <c r="E58" s="46"/>
      <c r="F58" s="46"/>
      <c r="G58" s="46"/>
      <c r="H58" s="46"/>
      <c r="I58" s="552"/>
      <c r="J58" s="46"/>
      <c r="K58" s="46"/>
      <c r="L58" s="46"/>
      <c r="M58" s="51"/>
      <c r="N58" s="459"/>
      <c r="O58" s="553"/>
      <c r="P58" s="553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9.5" customHeight="1">
      <c r="A59" s="46"/>
      <c r="B59" s="46"/>
      <c r="C59" s="46"/>
      <c r="D59" s="46"/>
      <c r="E59" s="46"/>
      <c r="F59" s="46"/>
      <c r="G59" s="46"/>
      <c r="H59" s="46"/>
      <c r="I59" s="552"/>
      <c r="J59" s="46"/>
      <c r="K59" s="46"/>
      <c r="L59" s="46"/>
      <c r="M59" s="51"/>
      <c r="N59" s="459"/>
      <c r="O59" s="553"/>
      <c r="P59" s="553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9.5" customHeight="1">
      <c r="A60" s="46"/>
      <c r="B60" s="46"/>
      <c r="C60" s="46"/>
      <c r="D60" s="46"/>
      <c r="E60" s="46"/>
      <c r="F60" s="46"/>
      <c r="G60" s="46"/>
      <c r="H60" s="46"/>
      <c r="I60" s="552"/>
      <c r="J60" s="46"/>
      <c r="K60" s="46"/>
      <c r="L60" s="46"/>
      <c r="M60" s="51"/>
      <c r="N60" s="459"/>
      <c r="O60" s="553"/>
      <c r="P60" s="553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9.5" customHeight="1">
      <c r="A61" s="46"/>
      <c r="B61" s="46"/>
      <c r="C61" s="46"/>
      <c r="D61" s="46"/>
      <c r="E61" s="46"/>
      <c r="F61" s="46"/>
      <c r="G61" s="46"/>
      <c r="H61" s="46"/>
      <c r="I61" s="552"/>
      <c r="J61" s="46"/>
      <c r="K61" s="46"/>
      <c r="L61" s="46"/>
      <c r="M61" s="51"/>
      <c r="N61" s="459"/>
      <c r="O61" s="553"/>
      <c r="P61" s="553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9.5" customHeight="1">
      <c r="A62" s="46"/>
      <c r="B62" s="46"/>
      <c r="C62" s="46"/>
      <c r="D62" s="46"/>
      <c r="E62" s="46"/>
      <c r="F62" s="46"/>
      <c r="G62" s="46"/>
      <c r="H62" s="46"/>
      <c r="I62" s="552"/>
      <c r="J62" s="46"/>
      <c r="K62" s="46"/>
      <c r="L62" s="46"/>
      <c r="M62" s="51"/>
      <c r="N62" s="459"/>
      <c r="O62" s="553"/>
      <c r="P62" s="553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9.5" customHeight="1">
      <c r="A63" s="46"/>
      <c r="B63" s="46"/>
      <c r="C63" s="46"/>
      <c r="D63" s="46"/>
      <c r="E63" s="46"/>
      <c r="F63" s="46"/>
      <c r="G63" s="46"/>
      <c r="H63" s="46"/>
      <c r="I63" s="552"/>
      <c r="J63" s="46"/>
      <c r="K63" s="46"/>
      <c r="L63" s="46"/>
      <c r="M63" s="51"/>
      <c r="N63" s="459"/>
      <c r="O63" s="553"/>
      <c r="P63" s="553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9.5" customHeight="1">
      <c r="A64" s="46"/>
      <c r="B64" s="46"/>
      <c r="C64" s="46"/>
      <c r="D64" s="46"/>
      <c r="E64" s="46"/>
      <c r="F64" s="46"/>
      <c r="G64" s="46"/>
      <c r="H64" s="46"/>
      <c r="I64" s="552"/>
      <c r="J64" s="46"/>
      <c r="K64" s="46"/>
      <c r="L64" s="46"/>
      <c r="M64" s="51"/>
      <c r="N64" s="459"/>
      <c r="O64" s="553"/>
      <c r="P64" s="553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9.5" customHeight="1">
      <c r="A65" s="46"/>
      <c r="B65" s="46"/>
      <c r="C65" s="46"/>
      <c r="D65" s="46"/>
      <c r="E65" s="46"/>
      <c r="F65" s="46"/>
      <c r="G65" s="46"/>
      <c r="H65" s="46"/>
      <c r="I65" s="552"/>
      <c r="J65" s="46"/>
      <c r="K65" s="46"/>
      <c r="L65" s="46"/>
      <c r="M65" s="51"/>
      <c r="N65" s="459"/>
      <c r="O65" s="553"/>
      <c r="P65" s="553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9.5" customHeight="1">
      <c r="A66" s="46"/>
      <c r="B66" s="46"/>
      <c r="C66" s="46"/>
      <c r="D66" s="46"/>
      <c r="E66" s="46"/>
      <c r="F66" s="46"/>
      <c r="G66" s="46"/>
      <c r="H66" s="46"/>
      <c r="I66" s="552"/>
      <c r="J66" s="46"/>
      <c r="K66" s="46"/>
      <c r="L66" s="46"/>
      <c r="M66" s="51"/>
      <c r="N66" s="459"/>
      <c r="O66" s="553"/>
      <c r="P66" s="553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9.5" customHeight="1">
      <c r="A67" s="46"/>
      <c r="B67" s="46"/>
      <c r="C67" s="46"/>
      <c r="D67" s="46"/>
      <c r="E67" s="46"/>
      <c r="F67" s="46"/>
      <c r="G67" s="46"/>
      <c r="H67" s="46"/>
      <c r="I67" s="552"/>
      <c r="J67" s="46"/>
      <c r="K67" s="46"/>
      <c r="L67" s="46"/>
      <c r="M67" s="51"/>
      <c r="N67" s="459"/>
      <c r="O67" s="553"/>
      <c r="P67" s="553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9.5" customHeight="1">
      <c r="A68" s="46"/>
      <c r="B68" s="46"/>
      <c r="C68" s="46"/>
      <c r="D68" s="46"/>
      <c r="E68" s="46"/>
      <c r="F68" s="46"/>
      <c r="G68" s="46"/>
      <c r="H68" s="46"/>
      <c r="I68" s="552"/>
      <c r="J68" s="46"/>
      <c r="K68" s="46"/>
      <c r="L68" s="46"/>
      <c r="M68" s="51"/>
      <c r="N68" s="459"/>
      <c r="O68" s="553"/>
      <c r="P68" s="553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9.5" customHeight="1">
      <c r="A69" s="46"/>
      <c r="B69" s="46"/>
      <c r="C69" s="46"/>
      <c r="D69" s="46"/>
      <c r="E69" s="46"/>
      <c r="F69" s="46"/>
      <c r="G69" s="46"/>
      <c r="H69" s="46"/>
      <c r="I69" s="552"/>
      <c r="J69" s="46"/>
      <c r="K69" s="46"/>
      <c r="L69" s="46"/>
      <c r="M69" s="51"/>
      <c r="N69" s="459"/>
      <c r="O69" s="553"/>
      <c r="P69" s="553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9.5" customHeight="1">
      <c r="A70" s="46"/>
      <c r="B70" s="46"/>
      <c r="C70" s="46"/>
      <c r="D70" s="46"/>
      <c r="E70" s="46"/>
      <c r="F70" s="46"/>
      <c r="G70" s="46"/>
      <c r="H70" s="46"/>
      <c r="I70" s="552"/>
      <c r="J70" s="46"/>
      <c r="K70" s="46"/>
      <c r="L70" s="46"/>
      <c r="M70" s="51"/>
      <c r="N70" s="459"/>
      <c r="O70" s="553"/>
      <c r="P70" s="553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9.5" customHeight="1">
      <c r="A71" s="46"/>
      <c r="B71" s="46"/>
      <c r="C71" s="46"/>
      <c r="D71" s="46"/>
      <c r="E71" s="46"/>
      <c r="F71" s="46"/>
      <c r="G71" s="46"/>
      <c r="H71" s="46"/>
      <c r="I71" s="552"/>
      <c r="J71" s="46"/>
      <c r="K71" s="46"/>
      <c r="L71" s="46"/>
      <c r="M71" s="51"/>
      <c r="N71" s="459"/>
      <c r="O71" s="553"/>
      <c r="P71" s="553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9.5" customHeight="1">
      <c r="A72" s="46"/>
      <c r="B72" s="46"/>
      <c r="C72" s="46"/>
      <c r="D72" s="46"/>
      <c r="E72" s="46"/>
      <c r="F72" s="46"/>
      <c r="G72" s="46"/>
      <c r="H72" s="46"/>
      <c r="I72" s="552"/>
      <c r="J72" s="46"/>
      <c r="K72" s="46"/>
      <c r="L72" s="46"/>
      <c r="M72" s="51"/>
      <c r="N72" s="459"/>
      <c r="O72" s="553"/>
      <c r="P72" s="553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9.5" customHeight="1">
      <c r="A73" s="46"/>
      <c r="B73" s="46"/>
      <c r="C73" s="46"/>
      <c r="D73" s="46"/>
      <c r="E73" s="46"/>
      <c r="F73" s="46"/>
      <c r="G73" s="46"/>
      <c r="H73" s="46"/>
      <c r="I73" s="552"/>
      <c r="J73" s="46"/>
      <c r="K73" s="46"/>
      <c r="L73" s="46"/>
      <c r="M73" s="51"/>
      <c r="N73" s="459"/>
      <c r="O73" s="553"/>
      <c r="P73" s="553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9.5" customHeight="1">
      <c r="A74" s="46"/>
      <c r="B74" s="46"/>
      <c r="C74" s="46"/>
      <c r="D74" s="46"/>
      <c r="E74" s="46"/>
      <c r="F74" s="46"/>
      <c r="G74" s="46"/>
      <c r="H74" s="46"/>
      <c r="I74" s="552"/>
      <c r="J74" s="46"/>
      <c r="K74" s="46"/>
      <c r="L74" s="46"/>
      <c r="M74" s="51"/>
      <c r="N74" s="459"/>
      <c r="O74" s="553"/>
      <c r="P74" s="553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9.5" customHeight="1">
      <c r="A75" s="46"/>
      <c r="B75" s="46"/>
      <c r="C75" s="46"/>
      <c r="D75" s="46"/>
      <c r="E75" s="46"/>
      <c r="F75" s="46"/>
      <c r="G75" s="46"/>
      <c r="H75" s="46"/>
      <c r="I75" s="552"/>
      <c r="J75" s="46"/>
      <c r="K75" s="46"/>
      <c r="L75" s="46"/>
      <c r="M75" s="51"/>
      <c r="N75" s="459"/>
      <c r="O75" s="553"/>
      <c r="P75" s="553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9.5" customHeight="1">
      <c r="A76" s="46"/>
      <c r="B76" s="46"/>
      <c r="C76" s="46"/>
      <c r="D76" s="46"/>
      <c r="E76" s="46"/>
      <c r="F76" s="46"/>
      <c r="G76" s="46"/>
      <c r="H76" s="46"/>
      <c r="I76" s="552"/>
      <c r="J76" s="46"/>
      <c r="K76" s="46"/>
      <c r="L76" s="46"/>
      <c r="M76" s="51"/>
      <c r="N76" s="459"/>
      <c r="O76" s="553"/>
      <c r="P76" s="553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9.5" customHeight="1">
      <c r="A77" s="46"/>
      <c r="B77" s="46"/>
      <c r="C77" s="46"/>
      <c r="D77" s="46"/>
      <c r="E77" s="46"/>
      <c r="F77" s="46"/>
      <c r="G77" s="46"/>
      <c r="H77" s="46"/>
      <c r="I77" s="552"/>
      <c r="J77" s="46"/>
      <c r="K77" s="46"/>
      <c r="L77" s="46"/>
      <c r="M77" s="51"/>
      <c r="N77" s="459"/>
      <c r="O77" s="553"/>
      <c r="P77" s="553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9.5" customHeight="1">
      <c r="A78" s="46"/>
      <c r="B78" s="46"/>
      <c r="C78" s="46"/>
      <c r="D78" s="46"/>
      <c r="E78" s="46"/>
      <c r="F78" s="46"/>
      <c r="G78" s="46"/>
      <c r="H78" s="46"/>
      <c r="I78" s="552"/>
      <c r="J78" s="46"/>
      <c r="K78" s="46"/>
      <c r="L78" s="46"/>
      <c r="M78" s="51"/>
      <c r="N78" s="459"/>
      <c r="O78" s="553"/>
      <c r="P78" s="553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9.5" customHeight="1">
      <c r="A79" s="46"/>
      <c r="B79" s="46"/>
      <c r="C79" s="46"/>
      <c r="D79" s="46"/>
      <c r="E79" s="46"/>
      <c r="F79" s="46"/>
      <c r="G79" s="46"/>
      <c r="H79" s="46"/>
      <c r="I79" s="552"/>
      <c r="J79" s="46"/>
      <c r="K79" s="46"/>
      <c r="L79" s="46"/>
      <c r="M79" s="51"/>
      <c r="N79" s="459"/>
      <c r="O79" s="553"/>
      <c r="P79" s="553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9.5" customHeight="1">
      <c r="A80" s="46"/>
      <c r="B80" s="46"/>
      <c r="C80" s="46"/>
      <c r="D80" s="46"/>
      <c r="E80" s="46"/>
      <c r="F80" s="46"/>
      <c r="G80" s="46"/>
      <c r="H80" s="46"/>
      <c r="I80" s="552"/>
      <c r="J80" s="46"/>
      <c r="K80" s="46"/>
      <c r="L80" s="46"/>
      <c r="M80" s="51"/>
      <c r="N80" s="459"/>
      <c r="O80" s="553"/>
      <c r="P80" s="553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9.5" customHeight="1">
      <c r="A81" s="46"/>
      <c r="B81" s="46"/>
      <c r="C81" s="46"/>
      <c r="D81" s="46"/>
      <c r="E81" s="46"/>
      <c r="F81" s="46"/>
      <c r="G81" s="46"/>
      <c r="H81" s="46"/>
      <c r="I81" s="552"/>
      <c r="J81" s="46"/>
      <c r="K81" s="46"/>
      <c r="L81" s="46"/>
      <c r="M81" s="51"/>
      <c r="N81" s="459"/>
      <c r="O81" s="553"/>
      <c r="P81" s="553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9.5" customHeight="1">
      <c r="A82" s="46"/>
      <c r="B82" s="46"/>
      <c r="C82" s="46"/>
      <c r="D82" s="46"/>
      <c r="E82" s="46"/>
      <c r="F82" s="46"/>
      <c r="G82" s="46"/>
      <c r="H82" s="46"/>
      <c r="I82" s="552"/>
      <c r="J82" s="46"/>
      <c r="K82" s="46"/>
      <c r="L82" s="46"/>
      <c r="M82" s="51"/>
      <c r="N82" s="459"/>
      <c r="O82" s="553"/>
      <c r="P82" s="553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9.5" customHeight="1">
      <c r="A83" s="46"/>
      <c r="B83" s="46"/>
      <c r="C83" s="46"/>
      <c r="D83" s="46"/>
      <c r="E83" s="46"/>
      <c r="F83" s="46"/>
      <c r="G83" s="46"/>
      <c r="H83" s="46"/>
      <c r="I83" s="552"/>
      <c r="J83" s="46"/>
      <c r="K83" s="46"/>
      <c r="L83" s="46"/>
      <c r="M83" s="51"/>
      <c r="N83" s="459"/>
      <c r="O83" s="553"/>
      <c r="P83" s="553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9.5" customHeight="1">
      <c r="A84" s="46"/>
      <c r="B84" s="46"/>
      <c r="C84" s="46"/>
      <c r="D84" s="46"/>
      <c r="E84" s="46"/>
      <c r="F84" s="46"/>
      <c r="G84" s="46"/>
      <c r="H84" s="46"/>
      <c r="I84" s="552"/>
      <c r="J84" s="46"/>
      <c r="K84" s="46"/>
      <c r="L84" s="46"/>
      <c r="M84" s="51"/>
      <c r="N84" s="459"/>
      <c r="O84" s="553"/>
      <c r="P84" s="553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9.5" customHeight="1">
      <c r="A85" s="46"/>
      <c r="B85" s="46"/>
      <c r="C85" s="46"/>
      <c r="D85" s="46"/>
      <c r="E85" s="46"/>
      <c r="F85" s="46"/>
      <c r="G85" s="46"/>
      <c r="H85" s="46"/>
      <c r="I85" s="552"/>
      <c r="J85" s="46"/>
      <c r="K85" s="46"/>
      <c r="L85" s="46"/>
      <c r="M85" s="51"/>
      <c r="N85" s="459"/>
      <c r="O85" s="553"/>
      <c r="P85" s="553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9.5" customHeight="1">
      <c r="A86" s="46"/>
      <c r="B86" s="46"/>
      <c r="C86" s="46"/>
      <c r="D86" s="46"/>
      <c r="E86" s="46"/>
      <c r="F86" s="46"/>
      <c r="G86" s="46"/>
      <c r="H86" s="46"/>
      <c r="I86" s="552"/>
      <c r="J86" s="46"/>
      <c r="K86" s="46"/>
      <c r="L86" s="46"/>
      <c r="M86" s="51"/>
      <c r="N86" s="459"/>
      <c r="O86" s="553"/>
      <c r="P86" s="553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9.5" customHeight="1">
      <c r="A87" s="46"/>
      <c r="B87" s="46"/>
      <c r="C87" s="46"/>
      <c r="D87" s="46"/>
      <c r="E87" s="46"/>
      <c r="F87" s="46"/>
      <c r="G87" s="46"/>
      <c r="H87" s="46"/>
      <c r="I87" s="552"/>
      <c r="J87" s="46"/>
      <c r="K87" s="46"/>
      <c r="L87" s="46"/>
      <c r="M87" s="51"/>
      <c r="N87" s="459"/>
      <c r="O87" s="553"/>
      <c r="P87" s="553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9.5" customHeight="1">
      <c r="A88" s="46"/>
      <c r="B88" s="46"/>
      <c r="C88" s="46"/>
      <c r="D88" s="46"/>
      <c r="E88" s="46"/>
      <c r="F88" s="46"/>
      <c r="G88" s="46"/>
      <c r="H88" s="46"/>
      <c r="I88" s="552"/>
      <c r="J88" s="46"/>
      <c r="K88" s="46"/>
      <c r="L88" s="46"/>
      <c r="M88" s="51"/>
      <c r="N88" s="459"/>
      <c r="O88" s="553"/>
      <c r="P88" s="553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9.5" customHeight="1">
      <c r="A89" s="46"/>
      <c r="B89" s="46"/>
      <c r="C89" s="46"/>
      <c r="D89" s="46"/>
      <c r="E89" s="46"/>
      <c r="F89" s="46"/>
      <c r="G89" s="46"/>
      <c r="H89" s="46"/>
      <c r="I89" s="552"/>
      <c r="J89" s="46"/>
      <c r="K89" s="46"/>
      <c r="L89" s="46"/>
      <c r="M89" s="51"/>
      <c r="N89" s="459"/>
      <c r="O89" s="553"/>
      <c r="P89" s="553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9.5" customHeight="1">
      <c r="A90" s="46"/>
      <c r="B90" s="46"/>
      <c r="C90" s="46"/>
      <c r="D90" s="46"/>
      <c r="E90" s="46"/>
      <c r="F90" s="46"/>
      <c r="G90" s="46"/>
      <c r="H90" s="46"/>
      <c r="I90" s="552"/>
      <c r="J90" s="46"/>
      <c r="K90" s="46"/>
      <c r="L90" s="46"/>
      <c r="M90" s="51"/>
      <c r="N90" s="459"/>
      <c r="O90" s="553"/>
      <c r="P90" s="553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9.5" customHeight="1">
      <c r="A91" s="46"/>
      <c r="B91" s="46"/>
      <c r="C91" s="46"/>
      <c r="D91" s="46"/>
      <c r="E91" s="46"/>
      <c r="F91" s="46"/>
      <c r="G91" s="46"/>
      <c r="H91" s="46"/>
      <c r="I91" s="552"/>
      <c r="J91" s="46"/>
      <c r="K91" s="46"/>
      <c r="L91" s="46"/>
      <c r="M91" s="51"/>
      <c r="N91" s="459"/>
      <c r="O91" s="553"/>
      <c r="P91" s="553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9.5" customHeight="1">
      <c r="A92" s="46"/>
      <c r="B92" s="46"/>
      <c r="C92" s="46"/>
      <c r="D92" s="46"/>
      <c r="E92" s="46"/>
      <c r="F92" s="46"/>
      <c r="G92" s="46"/>
      <c r="H92" s="46"/>
      <c r="I92" s="552"/>
      <c r="J92" s="46"/>
      <c r="K92" s="46"/>
      <c r="L92" s="46"/>
      <c r="M92" s="51"/>
      <c r="N92" s="459"/>
      <c r="O92" s="553"/>
      <c r="P92" s="553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9.5" customHeight="1">
      <c r="A93" s="46"/>
      <c r="B93" s="46"/>
      <c r="C93" s="46"/>
      <c r="D93" s="46"/>
      <c r="E93" s="46"/>
      <c r="F93" s="46"/>
      <c r="G93" s="46"/>
      <c r="H93" s="46"/>
      <c r="I93" s="552"/>
      <c r="J93" s="46"/>
      <c r="K93" s="46"/>
      <c r="L93" s="46"/>
      <c r="M93" s="51"/>
      <c r="N93" s="459"/>
      <c r="O93" s="553"/>
      <c r="P93" s="553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9.5" customHeight="1">
      <c r="A94" s="46"/>
      <c r="B94" s="46"/>
      <c r="C94" s="46"/>
      <c r="D94" s="46"/>
      <c r="E94" s="46"/>
      <c r="F94" s="46"/>
      <c r="G94" s="46"/>
      <c r="H94" s="46"/>
      <c r="I94" s="552"/>
      <c r="J94" s="46"/>
      <c r="K94" s="46"/>
      <c r="L94" s="46"/>
      <c r="M94" s="51"/>
      <c r="N94" s="459"/>
      <c r="O94" s="553"/>
      <c r="P94" s="553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9.5" customHeight="1">
      <c r="A95" s="46"/>
      <c r="B95" s="46"/>
      <c r="C95" s="46"/>
      <c r="D95" s="46"/>
      <c r="E95" s="46"/>
      <c r="F95" s="46"/>
      <c r="G95" s="46"/>
      <c r="H95" s="46"/>
      <c r="I95" s="552"/>
      <c r="J95" s="46"/>
      <c r="K95" s="46"/>
      <c r="L95" s="46"/>
      <c r="M95" s="51"/>
      <c r="N95" s="459"/>
      <c r="O95" s="553"/>
      <c r="P95" s="553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9.5" customHeight="1">
      <c r="A96" s="46"/>
      <c r="B96" s="46"/>
      <c r="C96" s="46"/>
      <c r="D96" s="46"/>
      <c r="E96" s="46"/>
      <c r="F96" s="46"/>
      <c r="G96" s="46"/>
      <c r="H96" s="46"/>
      <c r="I96" s="552"/>
      <c r="J96" s="46"/>
      <c r="K96" s="46"/>
      <c r="L96" s="46"/>
      <c r="M96" s="51"/>
      <c r="N96" s="459"/>
      <c r="O96" s="553"/>
      <c r="P96" s="553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9.5" customHeight="1">
      <c r="A97" s="46"/>
      <c r="B97" s="46"/>
      <c r="C97" s="46"/>
      <c r="D97" s="46"/>
      <c r="E97" s="46"/>
      <c r="F97" s="46"/>
      <c r="G97" s="46"/>
      <c r="H97" s="46"/>
      <c r="I97" s="552"/>
      <c r="J97" s="46"/>
      <c r="K97" s="46"/>
      <c r="L97" s="46"/>
      <c r="M97" s="51"/>
      <c r="N97" s="459"/>
      <c r="O97" s="553"/>
      <c r="P97" s="553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9.5" customHeight="1">
      <c r="A98" s="46"/>
      <c r="B98" s="46"/>
      <c r="C98" s="46"/>
      <c r="D98" s="46"/>
      <c r="E98" s="46"/>
      <c r="F98" s="46"/>
      <c r="G98" s="46"/>
      <c r="H98" s="46"/>
      <c r="I98" s="552"/>
      <c r="J98" s="46"/>
      <c r="K98" s="46"/>
      <c r="L98" s="46"/>
      <c r="M98" s="51"/>
      <c r="N98" s="459"/>
      <c r="O98" s="553"/>
      <c r="P98" s="553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9.5" customHeight="1">
      <c r="A99" s="46"/>
      <c r="B99" s="46"/>
      <c r="C99" s="46"/>
      <c r="D99" s="46"/>
      <c r="E99" s="46"/>
      <c r="F99" s="46"/>
      <c r="G99" s="46"/>
      <c r="H99" s="46"/>
      <c r="I99" s="552"/>
      <c r="J99" s="46"/>
      <c r="K99" s="46"/>
      <c r="L99" s="46"/>
      <c r="M99" s="51"/>
      <c r="N99" s="459"/>
      <c r="O99" s="553"/>
      <c r="P99" s="553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9.5" customHeight="1">
      <c r="A100" s="46"/>
      <c r="B100" s="46"/>
      <c r="C100" s="46"/>
      <c r="D100" s="46"/>
      <c r="E100" s="46"/>
      <c r="F100" s="46"/>
      <c r="G100" s="46"/>
      <c r="H100" s="46"/>
      <c r="I100" s="552"/>
      <c r="J100" s="46"/>
      <c r="K100" s="46"/>
      <c r="L100" s="46"/>
      <c r="M100" s="51"/>
      <c r="N100" s="459"/>
      <c r="O100" s="553"/>
      <c r="P100" s="553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9.5" customHeight="1">
      <c r="A101" s="46"/>
      <c r="B101" s="46"/>
      <c r="C101" s="46"/>
      <c r="D101" s="46"/>
      <c r="E101" s="46"/>
      <c r="F101" s="46"/>
      <c r="G101" s="46"/>
      <c r="H101" s="46"/>
      <c r="I101" s="552"/>
      <c r="J101" s="46"/>
      <c r="K101" s="46"/>
      <c r="L101" s="46"/>
      <c r="M101" s="51"/>
      <c r="N101" s="459"/>
      <c r="O101" s="553"/>
      <c r="P101" s="553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9.5" customHeight="1">
      <c r="A102" s="46"/>
      <c r="B102" s="46"/>
      <c r="C102" s="46"/>
      <c r="D102" s="46"/>
      <c r="E102" s="46"/>
      <c r="F102" s="46"/>
      <c r="G102" s="46"/>
      <c r="H102" s="46"/>
      <c r="I102" s="552"/>
      <c r="J102" s="46"/>
      <c r="K102" s="46"/>
      <c r="L102" s="46"/>
      <c r="M102" s="51"/>
      <c r="N102" s="459"/>
      <c r="O102" s="553"/>
      <c r="P102" s="553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9.5" customHeight="1">
      <c r="A103" s="46"/>
      <c r="B103" s="46"/>
      <c r="C103" s="46"/>
      <c r="D103" s="46"/>
      <c r="E103" s="46"/>
      <c r="F103" s="46"/>
      <c r="G103" s="46"/>
      <c r="H103" s="46"/>
      <c r="I103" s="552"/>
      <c r="J103" s="46"/>
      <c r="K103" s="46"/>
      <c r="L103" s="46"/>
      <c r="M103" s="51"/>
      <c r="N103" s="459"/>
      <c r="O103" s="553"/>
      <c r="P103" s="553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9.5" customHeight="1">
      <c r="A104" s="46"/>
      <c r="B104" s="46"/>
      <c r="C104" s="46"/>
      <c r="D104" s="46"/>
      <c r="E104" s="46"/>
      <c r="F104" s="46"/>
      <c r="G104" s="46"/>
      <c r="H104" s="46"/>
      <c r="I104" s="552"/>
      <c r="J104" s="46"/>
      <c r="K104" s="46"/>
      <c r="L104" s="46"/>
      <c r="M104" s="51"/>
      <c r="N104" s="459"/>
      <c r="O104" s="553"/>
      <c r="P104" s="553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9.5" customHeight="1">
      <c r="A105" s="46"/>
      <c r="B105" s="46"/>
      <c r="C105" s="46"/>
      <c r="D105" s="46"/>
      <c r="E105" s="46"/>
      <c r="F105" s="46"/>
      <c r="G105" s="46"/>
      <c r="H105" s="46"/>
      <c r="I105" s="552"/>
      <c r="J105" s="46"/>
      <c r="K105" s="46"/>
      <c r="L105" s="46"/>
      <c r="M105" s="51"/>
      <c r="N105" s="459"/>
      <c r="O105" s="553"/>
      <c r="P105" s="553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9.5" customHeight="1">
      <c r="A106" s="46"/>
      <c r="B106" s="46"/>
      <c r="C106" s="46"/>
      <c r="D106" s="46"/>
      <c r="E106" s="46"/>
      <c r="F106" s="46"/>
      <c r="G106" s="46"/>
      <c r="H106" s="46"/>
      <c r="I106" s="552"/>
      <c r="J106" s="46"/>
      <c r="K106" s="46"/>
      <c r="L106" s="46"/>
      <c r="M106" s="51"/>
      <c r="N106" s="459"/>
      <c r="O106" s="553"/>
      <c r="P106" s="553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9.5" customHeight="1">
      <c r="A107" s="46"/>
      <c r="B107" s="46"/>
      <c r="C107" s="46"/>
      <c r="D107" s="46"/>
      <c r="E107" s="46"/>
      <c r="F107" s="46"/>
      <c r="G107" s="46"/>
      <c r="H107" s="46"/>
      <c r="I107" s="552"/>
      <c r="J107" s="46"/>
      <c r="K107" s="46"/>
      <c r="L107" s="46"/>
      <c r="M107" s="51"/>
      <c r="N107" s="459"/>
      <c r="O107" s="553"/>
      <c r="P107" s="553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9.5" customHeight="1">
      <c r="A108" s="46"/>
      <c r="B108" s="46"/>
      <c r="C108" s="46"/>
      <c r="D108" s="46"/>
      <c r="E108" s="46"/>
      <c r="F108" s="46"/>
      <c r="G108" s="46"/>
      <c r="H108" s="46"/>
      <c r="I108" s="552"/>
      <c r="J108" s="46"/>
      <c r="K108" s="46"/>
      <c r="L108" s="46"/>
      <c r="M108" s="51"/>
      <c r="N108" s="459"/>
      <c r="O108" s="553"/>
      <c r="P108" s="553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9.5" customHeight="1">
      <c r="A109" s="46"/>
      <c r="B109" s="46"/>
      <c r="C109" s="46"/>
      <c r="D109" s="46"/>
      <c r="E109" s="46"/>
      <c r="F109" s="46"/>
      <c r="G109" s="46"/>
      <c r="H109" s="46"/>
      <c r="I109" s="552"/>
      <c r="J109" s="46"/>
      <c r="K109" s="46"/>
      <c r="L109" s="46"/>
      <c r="M109" s="51"/>
      <c r="N109" s="459"/>
      <c r="O109" s="553"/>
      <c r="P109" s="553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9.5" customHeight="1">
      <c r="A110" s="46"/>
      <c r="B110" s="46"/>
      <c r="C110" s="46"/>
      <c r="D110" s="46"/>
      <c r="E110" s="46"/>
      <c r="F110" s="46"/>
      <c r="G110" s="46"/>
      <c r="H110" s="46"/>
      <c r="I110" s="552"/>
      <c r="J110" s="46"/>
      <c r="K110" s="46"/>
      <c r="L110" s="46"/>
      <c r="M110" s="51"/>
      <c r="N110" s="459"/>
      <c r="O110" s="553"/>
      <c r="P110" s="553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9.5" customHeight="1">
      <c r="A111" s="46"/>
      <c r="B111" s="46"/>
      <c r="C111" s="46"/>
      <c r="D111" s="46"/>
      <c r="E111" s="46"/>
      <c r="F111" s="46"/>
      <c r="G111" s="46"/>
      <c r="H111" s="46"/>
      <c r="I111" s="552"/>
      <c r="J111" s="46"/>
      <c r="K111" s="46"/>
      <c r="L111" s="46"/>
      <c r="M111" s="51"/>
      <c r="N111" s="459"/>
      <c r="O111" s="553"/>
      <c r="P111" s="553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9.5" customHeight="1">
      <c r="A112" s="46"/>
      <c r="B112" s="46"/>
      <c r="C112" s="46"/>
      <c r="D112" s="46"/>
      <c r="E112" s="46"/>
      <c r="F112" s="46"/>
      <c r="G112" s="46"/>
      <c r="H112" s="46"/>
      <c r="I112" s="552"/>
      <c r="J112" s="46"/>
      <c r="K112" s="46"/>
      <c r="L112" s="46"/>
      <c r="M112" s="51"/>
      <c r="N112" s="459"/>
      <c r="O112" s="553"/>
      <c r="P112" s="553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9.5" customHeight="1">
      <c r="A113" s="46"/>
      <c r="B113" s="46"/>
      <c r="C113" s="46"/>
      <c r="D113" s="46"/>
      <c r="E113" s="46"/>
      <c r="F113" s="46"/>
      <c r="G113" s="46"/>
      <c r="H113" s="46"/>
      <c r="I113" s="552"/>
      <c r="J113" s="46"/>
      <c r="K113" s="46"/>
      <c r="L113" s="46"/>
      <c r="M113" s="51"/>
      <c r="N113" s="459"/>
      <c r="O113" s="553"/>
      <c r="P113" s="553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9.5" customHeight="1">
      <c r="A114" s="46"/>
      <c r="B114" s="46"/>
      <c r="C114" s="46"/>
      <c r="D114" s="46"/>
      <c r="E114" s="46"/>
      <c r="F114" s="46"/>
      <c r="G114" s="46"/>
      <c r="H114" s="46"/>
      <c r="I114" s="552"/>
      <c r="J114" s="46"/>
      <c r="K114" s="46"/>
      <c r="L114" s="46"/>
      <c r="M114" s="51"/>
      <c r="N114" s="459"/>
      <c r="O114" s="553"/>
      <c r="P114" s="553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9.5" customHeight="1">
      <c r="A115" s="46"/>
      <c r="B115" s="46"/>
      <c r="C115" s="46"/>
      <c r="D115" s="46"/>
      <c r="E115" s="46"/>
      <c r="F115" s="46"/>
      <c r="G115" s="46"/>
      <c r="H115" s="46"/>
      <c r="I115" s="552"/>
      <c r="J115" s="46"/>
      <c r="K115" s="46"/>
      <c r="L115" s="46"/>
      <c r="M115" s="51"/>
      <c r="N115" s="459"/>
      <c r="O115" s="553"/>
      <c r="P115" s="553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9.5" customHeight="1">
      <c r="A116" s="46"/>
      <c r="B116" s="46"/>
      <c r="C116" s="46"/>
      <c r="D116" s="46"/>
      <c r="E116" s="46"/>
      <c r="F116" s="46"/>
      <c r="G116" s="46"/>
      <c r="H116" s="46"/>
      <c r="I116" s="552"/>
      <c r="J116" s="46"/>
      <c r="K116" s="46"/>
      <c r="L116" s="46"/>
      <c r="M116" s="51"/>
      <c r="N116" s="459"/>
      <c r="O116" s="553"/>
      <c r="P116" s="553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9.5" customHeight="1">
      <c r="A117" s="46"/>
      <c r="B117" s="46"/>
      <c r="C117" s="46"/>
      <c r="D117" s="46"/>
      <c r="E117" s="46"/>
      <c r="F117" s="46"/>
      <c r="G117" s="46"/>
      <c r="H117" s="46"/>
      <c r="I117" s="552"/>
      <c r="J117" s="46"/>
      <c r="K117" s="46"/>
      <c r="L117" s="46"/>
      <c r="M117" s="51"/>
      <c r="N117" s="459"/>
      <c r="O117" s="553"/>
      <c r="P117" s="553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9.5" customHeight="1">
      <c r="A118" s="46"/>
      <c r="B118" s="46"/>
      <c r="C118" s="46"/>
      <c r="D118" s="46"/>
      <c r="E118" s="46"/>
      <c r="F118" s="46"/>
      <c r="G118" s="46"/>
      <c r="H118" s="46"/>
      <c r="I118" s="552"/>
      <c r="J118" s="46"/>
      <c r="K118" s="46"/>
      <c r="L118" s="46"/>
      <c r="M118" s="51"/>
      <c r="N118" s="459"/>
      <c r="O118" s="553"/>
      <c r="P118" s="553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9.5" customHeight="1">
      <c r="A119" s="46"/>
      <c r="B119" s="46"/>
      <c r="C119" s="46"/>
      <c r="D119" s="46"/>
      <c r="E119" s="46"/>
      <c r="F119" s="46"/>
      <c r="G119" s="46"/>
      <c r="H119" s="46"/>
      <c r="I119" s="552"/>
      <c r="J119" s="46"/>
      <c r="K119" s="46"/>
      <c r="L119" s="46"/>
      <c r="M119" s="51"/>
      <c r="N119" s="459"/>
      <c r="O119" s="553"/>
      <c r="P119" s="553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9.5" customHeight="1">
      <c r="A120" s="46"/>
      <c r="B120" s="46"/>
      <c r="C120" s="46"/>
      <c r="D120" s="46"/>
      <c r="E120" s="46"/>
      <c r="F120" s="46"/>
      <c r="G120" s="46"/>
      <c r="H120" s="46"/>
      <c r="I120" s="552"/>
      <c r="J120" s="46"/>
      <c r="K120" s="46"/>
      <c r="L120" s="46"/>
      <c r="M120" s="51"/>
      <c r="N120" s="459"/>
      <c r="O120" s="553"/>
      <c r="P120" s="553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9.5" customHeight="1">
      <c r="A121" s="46"/>
      <c r="B121" s="46"/>
      <c r="C121" s="46"/>
      <c r="D121" s="46"/>
      <c r="E121" s="46"/>
      <c r="F121" s="46"/>
      <c r="G121" s="46"/>
      <c r="H121" s="46"/>
      <c r="I121" s="552"/>
      <c r="J121" s="46"/>
      <c r="K121" s="46"/>
      <c r="L121" s="46"/>
      <c r="M121" s="51"/>
      <c r="N121" s="459"/>
      <c r="O121" s="553"/>
      <c r="P121" s="553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9.5" customHeight="1">
      <c r="A122" s="46"/>
      <c r="B122" s="46"/>
      <c r="C122" s="46"/>
      <c r="D122" s="46"/>
      <c r="E122" s="46"/>
      <c r="F122" s="46"/>
      <c r="G122" s="46"/>
      <c r="H122" s="46"/>
      <c r="I122" s="552"/>
      <c r="J122" s="46"/>
      <c r="K122" s="46"/>
      <c r="L122" s="46"/>
      <c r="M122" s="51"/>
      <c r="N122" s="459"/>
      <c r="O122" s="553"/>
      <c r="P122" s="553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9.5" customHeight="1">
      <c r="A123" s="211"/>
      <c r="B123" s="211"/>
      <c r="C123" s="211"/>
      <c r="D123" s="211"/>
      <c r="E123" s="211"/>
      <c r="F123" s="211"/>
      <c r="G123" s="211"/>
      <c r="H123" s="211"/>
      <c r="I123" s="595"/>
      <c r="J123" s="211"/>
      <c r="K123" s="211"/>
      <c r="L123" s="211"/>
      <c r="M123" s="213"/>
      <c r="N123" s="532"/>
      <c r="O123" s="596"/>
      <c r="P123" s="553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9.5" customHeight="1">
      <c r="A124" s="211"/>
      <c r="B124" s="211"/>
      <c r="C124" s="211"/>
      <c r="D124" s="211"/>
      <c r="E124" s="211"/>
      <c r="F124" s="211"/>
      <c r="G124" s="211"/>
      <c r="H124" s="211"/>
      <c r="I124" s="595"/>
      <c r="J124" s="211"/>
      <c r="K124" s="211"/>
      <c r="L124" s="211"/>
      <c r="M124" s="213"/>
      <c r="N124" s="532"/>
      <c r="O124" s="596"/>
      <c r="P124" s="553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9.5" customHeight="1">
      <c r="A125" s="211"/>
      <c r="B125" s="211"/>
      <c r="C125" s="211"/>
      <c r="D125" s="211"/>
      <c r="E125" s="211"/>
      <c r="F125" s="211"/>
      <c r="G125" s="211"/>
      <c r="H125" s="211"/>
      <c r="I125" s="595"/>
      <c r="J125" s="211"/>
      <c r="K125" s="211"/>
      <c r="L125" s="211"/>
      <c r="M125" s="213"/>
      <c r="N125" s="532"/>
      <c r="O125" s="596"/>
      <c r="P125" s="553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9.5" customHeight="1">
      <c r="A126" s="211"/>
      <c r="B126" s="211"/>
      <c r="C126" s="211"/>
      <c r="D126" s="211"/>
      <c r="E126" s="211"/>
      <c r="F126" s="211"/>
      <c r="G126" s="211"/>
      <c r="H126" s="211"/>
      <c r="I126" s="595"/>
      <c r="J126" s="211"/>
      <c r="K126" s="211"/>
      <c r="L126" s="211"/>
      <c r="M126" s="213"/>
      <c r="N126" s="532"/>
      <c r="O126" s="596"/>
      <c r="P126" s="553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9.5" customHeight="1">
      <c r="A127" s="211"/>
      <c r="B127" s="211"/>
      <c r="C127" s="211"/>
      <c r="D127" s="211"/>
      <c r="E127" s="211"/>
      <c r="F127" s="211"/>
      <c r="G127" s="211"/>
      <c r="H127" s="211"/>
      <c r="I127" s="595"/>
      <c r="J127" s="211"/>
      <c r="K127" s="211"/>
      <c r="L127" s="211"/>
      <c r="M127" s="213"/>
      <c r="N127" s="532"/>
      <c r="O127" s="596"/>
      <c r="P127" s="553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9.5" customHeight="1">
      <c r="A128" s="211"/>
      <c r="B128" s="211"/>
      <c r="C128" s="211"/>
      <c r="D128" s="211"/>
      <c r="E128" s="211"/>
      <c r="F128" s="211"/>
      <c r="G128" s="211"/>
      <c r="H128" s="211"/>
      <c r="I128" s="595"/>
      <c r="J128" s="211"/>
      <c r="K128" s="211"/>
      <c r="L128" s="211"/>
      <c r="M128" s="213"/>
      <c r="N128" s="532"/>
      <c r="O128" s="596"/>
      <c r="P128" s="553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9.5" customHeight="1">
      <c r="A129" s="211"/>
      <c r="B129" s="211"/>
      <c r="C129" s="211"/>
      <c r="D129" s="211"/>
      <c r="E129" s="211"/>
      <c r="F129" s="211"/>
      <c r="G129" s="211"/>
      <c r="H129" s="211"/>
      <c r="I129" s="595"/>
      <c r="J129" s="211"/>
      <c r="K129" s="211"/>
      <c r="L129" s="211"/>
      <c r="M129" s="213"/>
      <c r="N129" s="532"/>
      <c r="O129" s="596"/>
      <c r="P129" s="553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9.5" customHeight="1">
      <c r="A130" s="211"/>
      <c r="B130" s="211"/>
      <c r="C130" s="211"/>
      <c r="D130" s="211"/>
      <c r="E130" s="211"/>
      <c r="F130" s="211"/>
      <c r="G130" s="211"/>
      <c r="H130" s="211"/>
      <c r="I130" s="595"/>
      <c r="J130" s="211"/>
      <c r="K130" s="211"/>
      <c r="L130" s="211"/>
      <c r="M130" s="213"/>
      <c r="N130" s="532"/>
      <c r="O130" s="596"/>
      <c r="P130" s="553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9.5" customHeight="1">
      <c r="A131" s="211"/>
      <c r="B131" s="211"/>
      <c r="C131" s="211"/>
      <c r="D131" s="211"/>
      <c r="E131" s="211"/>
      <c r="F131" s="211"/>
      <c r="G131" s="211"/>
      <c r="H131" s="211"/>
      <c r="I131" s="595"/>
      <c r="J131" s="211"/>
      <c r="K131" s="211"/>
      <c r="L131" s="211"/>
      <c r="M131" s="213"/>
      <c r="N131" s="532"/>
      <c r="O131" s="596"/>
      <c r="P131" s="553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9.5" customHeight="1">
      <c r="A132" s="211"/>
      <c r="B132" s="211"/>
      <c r="C132" s="211"/>
      <c r="D132" s="211"/>
      <c r="E132" s="211"/>
      <c r="F132" s="211"/>
      <c r="G132" s="211"/>
      <c r="H132" s="211"/>
      <c r="I132" s="595"/>
      <c r="J132" s="211"/>
      <c r="K132" s="211"/>
      <c r="L132" s="211"/>
      <c r="M132" s="213"/>
      <c r="N132" s="532"/>
      <c r="O132" s="596"/>
      <c r="P132" s="553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9.5" customHeight="1">
      <c r="A133" s="211"/>
      <c r="B133" s="211"/>
      <c r="C133" s="211"/>
      <c r="D133" s="211"/>
      <c r="E133" s="211"/>
      <c r="F133" s="211"/>
      <c r="G133" s="211"/>
      <c r="H133" s="211"/>
      <c r="I133" s="595"/>
      <c r="J133" s="211"/>
      <c r="K133" s="211"/>
      <c r="L133" s="211"/>
      <c r="M133" s="213"/>
      <c r="N133" s="532"/>
      <c r="O133" s="596"/>
      <c r="P133" s="553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9.5" customHeight="1">
      <c r="A134" s="211"/>
      <c r="B134" s="211"/>
      <c r="C134" s="211"/>
      <c r="D134" s="211"/>
      <c r="E134" s="211"/>
      <c r="F134" s="211"/>
      <c r="G134" s="211"/>
      <c r="H134" s="211"/>
      <c r="I134" s="595"/>
      <c r="J134" s="211"/>
      <c r="K134" s="211"/>
      <c r="L134" s="211"/>
      <c r="M134" s="213"/>
      <c r="N134" s="532"/>
      <c r="O134" s="596"/>
      <c r="P134" s="553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9.5" customHeight="1">
      <c r="A135" s="211"/>
      <c r="B135" s="211"/>
      <c r="C135" s="211"/>
      <c r="D135" s="211"/>
      <c r="E135" s="211"/>
      <c r="F135" s="211"/>
      <c r="G135" s="211"/>
      <c r="H135" s="211"/>
      <c r="I135" s="595"/>
      <c r="J135" s="211"/>
      <c r="K135" s="211"/>
      <c r="L135" s="211"/>
      <c r="M135" s="213"/>
      <c r="N135" s="532"/>
      <c r="O135" s="596"/>
      <c r="P135" s="553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9.5" customHeight="1">
      <c r="A136" s="211"/>
      <c r="B136" s="211"/>
      <c r="C136" s="211"/>
      <c r="D136" s="211"/>
      <c r="E136" s="211"/>
      <c r="F136" s="211"/>
      <c r="G136" s="211"/>
      <c r="H136" s="211"/>
      <c r="I136" s="595"/>
      <c r="J136" s="211"/>
      <c r="K136" s="211"/>
      <c r="L136" s="211"/>
      <c r="M136" s="213"/>
      <c r="N136" s="532"/>
      <c r="O136" s="596"/>
      <c r="P136" s="553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9.5" customHeight="1">
      <c r="A137" s="211"/>
      <c r="B137" s="211"/>
      <c r="C137" s="211"/>
      <c r="D137" s="211"/>
      <c r="E137" s="211"/>
      <c r="F137" s="211"/>
      <c r="G137" s="211"/>
      <c r="H137" s="211"/>
      <c r="I137" s="595"/>
      <c r="J137" s="211"/>
      <c r="K137" s="211"/>
      <c r="L137" s="211"/>
      <c r="M137" s="213"/>
      <c r="N137" s="532"/>
      <c r="O137" s="596"/>
      <c r="P137" s="553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9.5" customHeight="1">
      <c r="A138" s="211"/>
      <c r="B138" s="211"/>
      <c r="C138" s="211"/>
      <c r="D138" s="211"/>
      <c r="E138" s="211"/>
      <c r="F138" s="211"/>
      <c r="G138" s="211"/>
      <c r="H138" s="211"/>
      <c r="I138" s="595"/>
      <c r="J138" s="211"/>
      <c r="K138" s="211"/>
      <c r="L138" s="211"/>
      <c r="M138" s="213"/>
      <c r="N138" s="532"/>
      <c r="O138" s="596"/>
      <c r="P138" s="553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9.5" customHeight="1">
      <c r="A139" s="211"/>
      <c r="B139" s="211"/>
      <c r="C139" s="211"/>
      <c r="D139" s="211"/>
      <c r="E139" s="211"/>
      <c r="F139" s="211"/>
      <c r="G139" s="211"/>
      <c r="H139" s="211"/>
      <c r="I139" s="595"/>
      <c r="J139" s="211"/>
      <c r="K139" s="211"/>
      <c r="L139" s="211"/>
      <c r="M139" s="213"/>
      <c r="N139" s="532"/>
      <c r="O139" s="596"/>
      <c r="P139" s="553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9.5" customHeight="1">
      <c r="A140" s="211"/>
      <c r="B140" s="211"/>
      <c r="C140" s="211"/>
      <c r="D140" s="211"/>
      <c r="E140" s="211"/>
      <c r="F140" s="211"/>
      <c r="G140" s="211"/>
      <c r="H140" s="211"/>
      <c r="I140" s="595"/>
      <c r="J140" s="211"/>
      <c r="K140" s="211"/>
      <c r="L140" s="211"/>
      <c r="M140" s="213"/>
      <c r="N140" s="532"/>
      <c r="O140" s="596"/>
      <c r="P140" s="553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9.5" customHeight="1">
      <c r="A141" s="211"/>
      <c r="B141" s="211"/>
      <c r="C141" s="211"/>
      <c r="D141" s="211"/>
      <c r="E141" s="211"/>
      <c r="F141" s="211"/>
      <c r="G141" s="211"/>
      <c r="H141" s="211"/>
      <c r="I141" s="595"/>
      <c r="J141" s="211"/>
      <c r="K141" s="211"/>
      <c r="L141" s="211"/>
      <c r="M141" s="213"/>
      <c r="N141" s="532"/>
      <c r="O141" s="596"/>
      <c r="P141" s="553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9.5" customHeight="1">
      <c r="A142" s="211"/>
      <c r="B142" s="211"/>
      <c r="C142" s="211"/>
      <c r="D142" s="211"/>
      <c r="E142" s="211"/>
      <c r="F142" s="211"/>
      <c r="G142" s="211"/>
      <c r="H142" s="211"/>
      <c r="I142" s="595"/>
      <c r="J142" s="211"/>
      <c r="K142" s="211"/>
      <c r="L142" s="211"/>
      <c r="M142" s="213"/>
      <c r="N142" s="532"/>
      <c r="O142" s="596"/>
      <c r="P142" s="553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9.5" customHeight="1">
      <c r="A143" s="211"/>
      <c r="B143" s="211"/>
      <c r="C143" s="211"/>
      <c r="D143" s="211"/>
      <c r="E143" s="211"/>
      <c r="F143" s="211"/>
      <c r="G143" s="211"/>
      <c r="H143" s="211"/>
      <c r="I143" s="595"/>
      <c r="J143" s="211"/>
      <c r="K143" s="211"/>
      <c r="L143" s="211"/>
      <c r="M143" s="213"/>
      <c r="N143" s="532"/>
      <c r="O143" s="596"/>
      <c r="P143" s="553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9.5" customHeight="1">
      <c r="A144" s="211"/>
      <c r="B144" s="211"/>
      <c r="C144" s="211"/>
      <c r="D144" s="211"/>
      <c r="E144" s="211"/>
      <c r="F144" s="211"/>
      <c r="G144" s="211"/>
      <c r="H144" s="211"/>
      <c r="I144" s="595"/>
      <c r="J144" s="211"/>
      <c r="K144" s="211"/>
      <c r="L144" s="211"/>
      <c r="M144" s="213"/>
      <c r="N144" s="532"/>
      <c r="O144" s="596"/>
      <c r="P144" s="553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9.5" customHeight="1">
      <c r="A145" s="211"/>
      <c r="B145" s="211"/>
      <c r="C145" s="211"/>
      <c r="D145" s="211"/>
      <c r="E145" s="211"/>
      <c r="F145" s="211"/>
      <c r="G145" s="211"/>
      <c r="H145" s="211"/>
      <c r="I145" s="595"/>
      <c r="J145" s="211"/>
      <c r="K145" s="211"/>
      <c r="L145" s="211"/>
      <c r="M145" s="213"/>
      <c r="N145" s="532"/>
      <c r="O145" s="596"/>
      <c r="P145" s="553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9.5" customHeight="1">
      <c r="A146" s="211"/>
      <c r="B146" s="211"/>
      <c r="C146" s="211"/>
      <c r="D146" s="211"/>
      <c r="E146" s="211"/>
      <c r="F146" s="211"/>
      <c r="G146" s="211"/>
      <c r="H146" s="211"/>
      <c r="I146" s="595"/>
      <c r="J146" s="211"/>
      <c r="K146" s="211"/>
      <c r="L146" s="211"/>
      <c r="M146" s="213"/>
      <c r="N146" s="532"/>
      <c r="O146" s="596"/>
      <c r="P146" s="553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9.5" customHeight="1">
      <c r="A147" s="211"/>
      <c r="B147" s="211"/>
      <c r="C147" s="211"/>
      <c r="D147" s="211"/>
      <c r="E147" s="211"/>
      <c r="F147" s="211"/>
      <c r="G147" s="211"/>
      <c r="H147" s="211"/>
      <c r="I147" s="595"/>
      <c r="J147" s="211"/>
      <c r="K147" s="211"/>
      <c r="L147" s="211"/>
      <c r="M147" s="213"/>
      <c r="N147" s="532"/>
      <c r="O147" s="596"/>
      <c r="P147" s="553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9.5" customHeight="1">
      <c r="A148" s="211"/>
      <c r="B148" s="211"/>
      <c r="C148" s="211"/>
      <c r="D148" s="211"/>
      <c r="E148" s="211"/>
      <c r="F148" s="211"/>
      <c r="G148" s="211"/>
      <c r="H148" s="211"/>
      <c r="I148" s="595"/>
      <c r="J148" s="211"/>
      <c r="K148" s="211"/>
      <c r="L148" s="211"/>
      <c r="M148" s="213"/>
      <c r="N148" s="532"/>
      <c r="O148" s="596"/>
      <c r="P148" s="553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9.5" customHeight="1">
      <c r="A149" s="211"/>
      <c r="B149" s="211"/>
      <c r="C149" s="211"/>
      <c r="D149" s="211"/>
      <c r="E149" s="211"/>
      <c r="F149" s="211"/>
      <c r="G149" s="211"/>
      <c r="H149" s="211"/>
      <c r="I149" s="595"/>
      <c r="J149" s="211"/>
      <c r="K149" s="211"/>
      <c r="L149" s="211"/>
      <c r="M149" s="213"/>
      <c r="N149" s="532"/>
      <c r="O149" s="596"/>
      <c r="P149" s="553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9.5" customHeight="1">
      <c r="A150" s="211"/>
      <c r="B150" s="211"/>
      <c r="C150" s="211"/>
      <c r="D150" s="211"/>
      <c r="E150" s="211"/>
      <c r="F150" s="211"/>
      <c r="G150" s="211"/>
      <c r="H150" s="211"/>
      <c r="I150" s="595"/>
      <c r="J150" s="211"/>
      <c r="K150" s="211"/>
      <c r="L150" s="211"/>
      <c r="M150" s="213"/>
      <c r="N150" s="532"/>
      <c r="O150" s="596"/>
      <c r="P150" s="553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9.5" customHeight="1">
      <c r="A151" s="211"/>
      <c r="B151" s="211"/>
      <c r="C151" s="211"/>
      <c r="D151" s="211"/>
      <c r="E151" s="211"/>
      <c r="F151" s="211"/>
      <c r="G151" s="211"/>
      <c r="H151" s="211"/>
      <c r="I151" s="595"/>
      <c r="J151" s="211"/>
      <c r="K151" s="211"/>
      <c r="L151" s="211"/>
      <c r="M151" s="213"/>
      <c r="N151" s="532"/>
      <c r="O151" s="596"/>
      <c r="P151" s="553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9.5" customHeight="1">
      <c r="A152" s="211"/>
      <c r="B152" s="211"/>
      <c r="C152" s="211"/>
      <c r="D152" s="211"/>
      <c r="E152" s="211"/>
      <c r="F152" s="211"/>
      <c r="G152" s="211"/>
      <c r="H152" s="211"/>
      <c r="I152" s="595"/>
      <c r="J152" s="211"/>
      <c r="K152" s="211"/>
      <c r="L152" s="211"/>
      <c r="M152" s="213"/>
      <c r="N152" s="532"/>
      <c r="O152" s="596"/>
      <c r="P152" s="553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9.5" customHeight="1">
      <c r="A153" s="211"/>
      <c r="B153" s="211"/>
      <c r="C153" s="211"/>
      <c r="D153" s="211"/>
      <c r="E153" s="211"/>
      <c r="F153" s="211"/>
      <c r="G153" s="211"/>
      <c r="H153" s="211"/>
      <c r="I153" s="595"/>
      <c r="J153" s="211"/>
      <c r="K153" s="211"/>
      <c r="L153" s="211"/>
      <c r="M153" s="213"/>
      <c r="N153" s="532"/>
      <c r="O153" s="596"/>
      <c r="P153" s="553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9.5" customHeight="1">
      <c r="A154" s="211"/>
      <c r="B154" s="211"/>
      <c r="C154" s="211"/>
      <c r="D154" s="211"/>
      <c r="E154" s="211"/>
      <c r="F154" s="211"/>
      <c r="G154" s="211"/>
      <c r="H154" s="211"/>
      <c r="I154" s="595"/>
      <c r="J154" s="211"/>
      <c r="K154" s="211"/>
      <c r="L154" s="211"/>
      <c r="M154" s="213"/>
      <c r="N154" s="532"/>
      <c r="O154" s="596"/>
      <c r="P154" s="553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9.5" customHeight="1">
      <c r="A155" s="211"/>
      <c r="B155" s="211"/>
      <c r="C155" s="211"/>
      <c r="D155" s="211"/>
      <c r="E155" s="211"/>
      <c r="F155" s="211"/>
      <c r="G155" s="211"/>
      <c r="H155" s="211"/>
      <c r="I155" s="595"/>
      <c r="J155" s="211"/>
      <c r="K155" s="211"/>
      <c r="L155" s="211"/>
      <c r="M155" s="213"/>
      <c r="N155" s="532"/>
      <c r="O155" s="596"/>
      <c r="P155" s="553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9.5" customHeight="1">
      <c r="A156" s="211"/>
      <c r="B156" s="211"/>
      <c r="C156" s="211"/>
      <c r="D156" s="211"/>
      <c r="E156" s="211"/>
      <c r="F156" s="211"/>
      <c r="G156" s="211"/>
      <c r="H156" s="211"/>
      <c r="I156" s="595"/>
      <c r="J156" s="211"/>
      <c r="K156" s="211"/>
      <c r="L156" s="211"/>
      <c r="M156" s="213"/>
      <c r="N156" s="532"/>
      <c r="O156" s="596"/>
      <c r="P156" s="553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9.5" customHeight="1">
      <c r="A157" s="211"/>
      <c r="B157" s="211"/>
      <c r="C157" s="211"/>
      <c r="D157" s="211"/>
      <c r="E157" s="211"/>
      <c r="F157" s="211"/>
      <c r="G157" s="211"/>
      <c r="H157" s="211"/>
      <c r="I157" s="595"/>
      <c r="J157" s="211"/>
      <c r="K157" s="211"/>
      <c r="L157" s="211"/>
      <c r="M157" s="213"/>
      <c r="N157" s="532"/>
      <c r="O157" s="596"/>
      <c r="P157" s="553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9.5" customHeight="1">
      <c r="A158" s="211"/>
      <c r="B158" s="211"/>
      <c r="C158" s="211"/>
      <c r="D158" s="211"/>
      <c r="E158" s="211"/>
      <c r="F158" s="211"/>
      <c r="G158" s="211"/>
      <c r="H158" s="211"/>
      <c r="I158" s="595"/>
      <c r="J158" s="211"/>
      <c r="K158" s="211"/>
      <c r="L158" s="211"/>
      <c r="M158" s="213"/>
      <c r="N158" s="532"/>
      <c r="O158" s="596"/>
      <c r="P158" s="553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9.5" customHeight="1">
      <c r="A159" s="211"/>
      <c r="B159" s="211"/>
      <c r="C159" s="211"/>
      <c r="D159" s="211"/>
      <c r="E159" s="211"/>
      <c r="F159" s="211"/>
      <c r="G159" s="211"/>
      <c r="H159" s="211"/>
      <c r="I159" s="595"/>
      <c r="J159" s="211"/>
      <c r="K159" s="211"/>
      <c r="L159" s="211"/>
      <c r="M159" s="213"/>
      <c r="N159" s="532"/>
      <c r="O159" s="596"/>
      <c r="P159" s="553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9.5" customHeight="1">
      <c r="A160" s="211"/>
      <c r="B160" s="211"/>
      <c r="C160" s="211"/>
      <c r="D160" s="211"/>
      <c r="E160" s="211"/>
      <c r="F160" s="211"/>
      <c r="G160" s="211"/>
      <c r="H160" s="211"/>
      <c r="I160" s="595"/>
      <c r="J160" s="211"/>
      <c r="K160" s="211"/>
      <c r="L160" s="211"/>
      <c r="M160" s="213"/>
      <c r="N160" s="532"/>
      <c r="O160" s="596"/>
      <c r="P160" s="553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9.5" customHeight="1">
      <c r="A161" s="211"/>
      <c r="B161" s="211"/>
      <c r="C161" s="211"/>
      <c r="D161" s="211"/>
      <c r="E161" s="211"/>
      <c r="F161" s="211"/>
      <c r="G161" s="211"/>
      <c r="H161" s="211"/>
      <c r="I161" s="595"/>
      <c r="J161" s="211"/>
      <c r="K161" s="211"/>
      <c r="L161" s="211"/>
      <c r="M161" s="213"/>
      <c r="N161" s="532"/>
      <c r="O161" s="596"/>
      <c r="P161" s="553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9.5" customHeight="1">
      <c r="A162" s="211"/>
      <c r="B162" s="211"/>
      <c r="C162" s="211"/>
      <c r="D162" s="211"/>
      <c r="E162" s="211"/>
      <c r="F162" s="211"/>
      <c r="G162" s="211"/>
      <c r="H162" s="211"/>
      <c r="I162" s="595"/>
      <c r="J162" s="211"/>
      <c r="K162" s="211"/>
      <c r="L162" s="211"/>
      <c r="M162" s="213"/>
      <c r="N162" s="532"/>
      <c r="O162" s="596"/>
      <c r="P162" s="553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9.5" customHeight="1">
      <c r="A163" s="211"/>
      <c r="B163" s="211"/>
      <c r="C163" s="211"/>
      <c r="D163" s="211"/>
      <c r="E163" s="211"/>
      <c r="F163" s="211"/>
      <c r="G163" s="211"/>
      <c r="H163" s="211"/>
      <c r="I163" s="595"/>
      <c r="J163" s="211"/>
      <c r="K163" s="211"/>
      <c r="L163" s="211"/>
      <c r="M163" s="213"/>
      <c r="N163" s="532"/>
      <c r="O163" s="596"/>
      <c r="P163" s="553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9.5" customHeight="1">
      <c r="A164" s="211"/>
      <c r="B164" s="211"/>
      <c r="C164" s="211"/>
      <c r="D164" s="211"/>
      <c r="E164" s="211"/>
      <c r="F164" s="211"/>
      <c r="G164" s="211"/>
      <c r="H164" s="211"/>
      <c r="I164" s="595"/>
      <c r="J164" s="211"/>
      <c r="K164" s="211"/>
      <c r="L164" s="211"/>
      <c r="M164" s="213"/>
      <c r="N164" s="532"/>
      <c r="O164" s="596"/>
      <c r="P164" s="553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9.5" customHeight="1">
      <c r="A165" s="211"/>
      <c r="B165" s="211"/>
      <c r="C165" s="211"/>
      <c r="D165" s="211"/>
      <c r="E165" s="211"/>
      <c r="F165" s="211"/>
      <c r="G165" s="211"/>
      <c r="H165" s="211"/>
      <c r="I165" s="595"/>
      <c r="J165" s="211"/>
      <c r="K165" s="211"/>
      <c r="L165" s="211"/>
      <c r="M165" s="213"/>
      <c r="N165" s="532"/>
      <c r="O165" s="596"/>
      <c r="P165" s="553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9.5" customHeight="1">
      <c r="A166" s="211"/>
      <c r="B166" s="211"/>
      <c r="C166" s="211"/>
      <c r="D166" s="211"/>
      <c r="E166" s="211"/>
      <c r="F166" s="211"/>
      <c r="G166" s="211"/>
      <c r="H166" s="211"/>
      <c r="I166" s="595"/>
      <c r="J166" s="211"/>
      <c r="K166" s="211"/>
      <c r="L166" s="211"/>
      <c r="M166" s="213"/>
      <c r="N166" s="532"/>
      <c r="O166" s="596"/>
      <c r="P166" s="553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9.5" customHeight="1">
      <c r="A167" s="211"/>
      <c r="B167" s="211"/>
      <c r="C167" s="211"/>
      <c r="D167" s="211"/>
      <c r="E167" s="211"/>
      <c r="F167" s="211"/>
      <c r="G167" s="211"/>
      <c r="H167" s="211"/>
      <c r="I167" s="595"/>
      <c r="J167" s="211"/>
      <c r="K167" s="211"/>
      <c r="L167" s="211"/>
      <c r="M167" s="213"/>
      <c r="N167" s="532"/>
      <c r="O167" s="596"/>
      <c r="P167" s="553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9.5" customHeight="1">
      <c r="A168" s="211"/>
      <c r="B168" s="211"/>
      <c r="C168" s="211"/>
      <c r="D168" s="211"/>
      <c r="E168" s="211"/>
      <c r="F168" s="211"/>
      <c r="G168" s="211"/>
      <c r="H168" s="211"/>
      <c r="I168" s="595"/>
      <c r="J168" s="211"/>
      <c r="K168" s="211"/>
      <c r="L168" s="211"/>
      <c r="M168" s="213"/>
      <c r="N168" s="532"/>
      <c r="O168" s="596"/>
      <c r="P168" s="553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9.5" customHeight="1">
      <c r="A169" s="211"/>
      <c r="B169" s="211"/>
      <c r="C169" s="211"/>
      <c r="D169" s="211"/>
      <c r="E169" s="211"/>
      <c r="F169" s="211"/>
      <c r="G169" s="211"/>
      <c r="H169" s="211"/>
      <c r="I169" s="595"/>
      <c r="J169" s="211"/>
      <c r="K169" s="211"/>
      <c r="L169" s="211"/>
      <c r="M169" s="213"/>
      <c r="N169" s="532"/>
      <c r="O169" s="596"/>
      <c r="P169" s="553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9.5" customHeight="1">
      <c r="A170" s="211"/>
      <c r="B170" s="211"/>
      <c r="C170" s="211"/>
      <c r="D170" s="211"/>
      <c r="E170" s="211"/>
      <c r="F170" s="211"/>
      <c r="G170" s="211"/>
      <c r="H170" s="211"/>
      <c r="I170" s="595"/>
      <c r="J170" s="211"/>
      <c r="K170" s="211"/>
      <c r="L170" s="211"/>
      <c r="M170" s="213"/>
      <c r="N170" s="532"/>
      <c r="O170" s="596"/>
      <c r="P170" s="553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9.5" customHeight="1">
      <c r="A171" s="211"/>
      <c r="B171" s="211"/>
      <c r="C171" s="211"/>
      <c r="D171" s="211"/>
      <c r="E171" s="211"/>
      <c r="F171" s="211"/>
      <c r="G171" s="211"/>
      <c r="H171" s="211"/>
      <c r="I171" s="595"/>
      <c r="J171" s="211"/>
      <c r="K171" s="211"/>
      <c r="L171" s="211"/>
      <c r="M171" s="213"/>
      <c r="N171" s="532"/>
      <c r="O171" s="596"/>
      <c r="P171" s="553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9.5" customHeight="1">
      <c r="A172" s="211"/>
      <c r="B172" s="211"/>
      <c r="C172" s="211"/>
      <c r="D172" s="211"/>
      <c r="E172" s="211"/>
      <c r="F172" s="211"/>
      <c r="G172" s="211"/>
      <c r="H172" s="211"/>
      <c r="I172" s="595"/>
      <c r="J172" s="211"/>
      <c r="K172" s="211"/>
      <c r="L172" s="211"/>
      <c r="M172" s="213"/>
      <c r="N172" s="532"/>
      <c r="O172" s="596"/>
      <c r="P172" s="553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9.5" customHeight="1">
      <c r="A173" s="211"/>
      <c r="B173" s="211"/>
      <c r="C173" s="211"/>
      <c r="D173" s="211"/>
      <c r="E173" s="211"/>
      <c r="F173" s="211"/>
      <c r="G173" s="211"/>
      <c r="H173" s="211"/>
      <c r="I173" s="595"/>
      <c r="J173" s="211"/>
      <c r="K173" s="211"/>
      <c r="L173" s="211"/>
      <c r="M173" s="213"/>
      <c r="N173" s="532"/>
      <c r="O173" s="596"/>
      <c r="P173" s="553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9.5" customHeight="1">
      <c r="A174" s="211"/>
      <c r="B174" s="211"/>
      <c r="C174" s="211"/>
      <c r="D174" s="211"/>
      <c r="E174" s="211"/>
      <c r="F174" s="211"/>
      <c r="G174" s="211"/>
      <c r="H174" s="211"/>
      <c r="I174" s="595"/>
      <c r="J174" s="211"/>
      <c r="K174" s="211"/>
      <c r="L174" s="211"/>
      <c r="M174" s="213"/>
      <c r="N174" s="532"/>
      <c r="O174" s="596"/>
      <c r="P174" s="553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9.5" customHeight="1">
      <c r="A175" s="211"/>
      <c r="B175" s="211"/>
      <c r="C175" s="211"/>
      <c r="D175" s="211"/>
      <c r="E175" s="211"/>
      <c r="F175" s="211"/>
      <c r="G175" s="211"/>
      <c r="H175" s="211"/>
      <c r="I175" s="595"/>
      <c r="J175" s="211"/>
      <c r="K175" s="211"/>
      <c r="L175" s="211"/>
      <c r="M175" s="213"/>
      <c r="N175" s="532"/>
      <c r="O175" s="596"/>
      <c r="P175" s="553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9.5" customHeight="1">
      <c r="A176" s="211"/>
      <c r="B176" s="211"/>
      <c r="C176" s="211"/>
      <c r="D176" s="211"/>
      <c r="E176" s="211"/>
      <c r="F176" s="211"/>
      <c r="G176" s="211"/>
      <c r="H176" s="211"/>
      <c r="I176" s="595"/>
      <c r="J176" s="211"/>
      <c r="K176" s="211"/>
      <c r="L176" s="211"/>
      <c r="M176" s="213"/>
      <c r="N176" s="532"/>
      <c r="O176" s="596"/>
      <c r="P176" s="553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9.5" customHeight="1">
      <c r="A177" s="211"/>
      <c r="B177" s="211"/>
      <c r="C177" s="211"/>
      <c r="D177" s="211"/>
      <c r="E177" s="211"/>
      <c r="F177" s="211"/>
      <c r="G177" s="211"/>
      <c r="H177" s="211"/>
      <c r="I177" s="595"/>
      <c r="J177" s="211"/>
      <c r="K177" s="211"/>
      <c r="L177" s="211"/>
      <c r="M177" s="213"/>
      <c r="N177" s="532"/>
      <c r="O177" s="596"/>
      <c r="P177" s="553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9.5" customHeight="1">
      <c r="A178" s="211"/>
      <c r="B178" s="211"/>
      <c r="C178" s="211"/>
      <c r="D178" s="211"/>
      <c r="E178" s="211"/>
      <c r="F178" s="211"/>
      <c r="G178" s="211"/>
      <c r="H178" s="211"/>
      <c r="I178" s="595"/>
      <c r="J178" s="211"/>
      <c r="K178" s="211"/>
      <c r="L178" s="211"/>
      <c r="M178" s="213"/>
      <c r="N178" s="532"/>
      <c r="O178" s="596"/>
      <c r="P178" s="553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9.5" customHeight="1">
      <c r="A179" s="211"/>
      <c r="B179" s="211"/>
      <c r="C179" s="211"/>
      <c r="D179" s="211"/>
      <c r="E179" s="211"/>
      <c r="F179" s="211"/>
      <c r="G179" s="211"/>
      <c r="H179" s="211"/>
      <c r="I179" s="595"/>
      <c r="J179" s="211"/>
      <c r="K179" s="211"/>
      <c r="L179" s="211"/>
      <c r="M179" s="213"/>
      <c r="N179" s="532"/>
      <c r="O179" s="596"/>
      <c r="P179" s="553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9.5" customHeight="1">
      <c r="A180" s="211"/>
      <c r="B180" s="211"/>
      <c r="C180" s="211"/>
      <c r="D180" s="211"/>
      <c r="E180" s="211"/>
      <c r="F180" s="211"/>
      <c r="G180" s="211"/>
      <c r="H180" s="211"/>
      <c r="I180" s="595"/>
      <c r="J180" s="211"/>
      <c r="K180" s="211"/>
      <c r="L180" s="211"/>
      <c r="M180" s="213"/>
      <c r="N180" s="532"/>
      <c r="O180" s="596"/>
      <c r="P180" s="553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9.5" customHeight="1">
      <c r="A181" s="211"/>
      <c r="B181" s="211"/>
      <c r="C181" s="211"/>
      <c r="D181" s="211"/>
      <c r="E181" s="211"/>
      <c r="F181" s="211"/>
      <c r="G181" s="211"/>
      <c r="H181" s="211"/>
      <c r="I181" s="595"/>
      <c r="J181" s="211"/>
      <c r="K181" s="211"/>
      <c r="L181" s="211"/>
      <c r="M181" s="213"/>
      <c r="N181" s="532"/>
      <c r="O181" s="596"/>
      <c r="P181" s="553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9.5" customHeight="1">
      <c r="A182" s="211"/>
      <c r="B182" s="211"/>
      <c r="C182" s="211"/>
      <c r="D182" s="211"/>
      <c r="E182" s="211"/>
      <c r="F182" s="211"/>
      <c r="G182" s="211"/>
      <c r="H182" s="211"/>
      <c r="I182" s="595"/>
      <c r="J182" s="211"/>
      <c r="K182" s="211"/>
      <c r="L182" s="211"/>
      <c r="M182" s="213"/>
      <c r="N182" s="532"/>
      <c r="O182" s="596"/>
      <c r="P182" s="553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9.5" customHeight="1">
      <c r="A183" s="211"/>
      <c r="B183" s="211"/>
      <c r="C183" s="211"/>
      <c r="D183" s="211"/>
      <c r="E183" s="211"/>
      <c r="F183" s="211"/>
      <c r="G183" s="211"/>
      <c r="H183" s="211"/>
      <c r="I183" s="595"/>
      <c r="J183" s="211"/>
      <c r="K183" s="211"/>
      <c r="L183" s="211"/>
      <c r="M183" s="213"/>
      <c r="N183" s="532"/>
      <c r="O183" s="596"/>
      <c r="P183" s="553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9.5" customHeight="1">
      <c r="A184" s="211"/>
      <c r="B184" s="211"/>
      <c r="C184" s="211"/>
      <c r="D184" s="211"/>
      <c r="E184" s="211"/>
      <c r="F184" s="211"/>
      <c r="G184" s="211"/>
      <c r="H184" s="211"/>
      <c r="I184" s="595"/>
      <c r="J184" s="211"/>
      <c r="K184" s="211"/>
      <c r="L184" s="211"/>
      <c r="M184" s="213"/>
      <c r="N184" s="532"/>
      <c r="O184" s="596"/>
      <c r="P184" s="553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9.5" customHeight="1">
      <c r="A185" s="211"/>
      <c r="B185" s="211"/>
      <c r="C185" s="211"/>
      <c r="D185" s="211"/>
      <c r="E185" s="211"/>
      <c r="F185" s="211"/>
      <c r="G185" s="211"/>
      <c r="H185" s="211"/>
      <c r="I185" s="595"/>
      <c r="J185" s="211"/>
      <c r="K185" s="211"/>
      <c r="L185" s="211"/>
      <c r="M185" s="213"/>
      <c r="N185" s="532"/>
      <c r="O185" s="596"/>
      <c r="P185" s="553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9.5" customHeight="1">
      <c r="A186" s="211"/>
      <c r="B186" s="211"/>
      <c r="C186" s="211"/>
      <c r="D186" s="211"/>
      <c r="E186" s="211"/>
      <c r="F186" s="211"/>
      <c r="G186" s="211"/>
      <c r="H186" s="211"/>
      <c r="I186" s="595"/>
      <c r="J186" s="211"/>
      <c r="K186" s="211"/>
      <c r="L186" s="211"/>
      <c r="M186" s="213"/>
      <c r="N186" s="532"/>
      <c r="O186" s="596"/>
      <c r="P186" s="553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9.5" customHeight="1">
      <c r="A187" s="211"/>
      <c r="B187" s="211"/>
      <c r="C187" s="211"/>
      <c r="D187" s="211"/>
      <c r="E187" s="211"/>
      <c r="F187" s="211"/>
      <c r="G187" s="211"/>
      <c r="H187" s="211"/>
      <c r="I187" s="595"/>
      <c r="J187" s="211"/>
      <c r="K187" s="211"/>
      <c r="L187" s="211"/>
      <c r="M187" s="213"/>
      <c r="N187" s="532"/>
      <c r="O187" s="596"/>
      <c r="P187" s="553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9.5" customHeight="1">
      <c r="A188" s="211"/>
      <c r="B188" s="211"/>
      <c r="C188" s="211"/>
      <c r="D188" s="211"/>
      <c r="E188" s="211"/>
      <c r="F188" s="211"/>
      <c r="G188" s="211"/>
      <c r="H188" s="211"/>
      <c r="I188" s="595"/>
      <c r="J188" s="211"/>
      <c r="K188" s="211"/>
      <c r="L188" s="211"/>
      <c r="M188" s="213"/>
      <c r="N188" s="532"/>
      <c r="O188" s="596"/>
      <c r="P188" s="553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9.5" customHeight="1">
      <c r="A189" s="211"/>
      <c r="B189" s="211"/>
      <c r="C189" s="211"/>
      <c r="D189" s="211"/>
      <c r="E189" s="211"/>
      <c r="F189" s="211"/>
      <c r="G189" s="211"/>
      <c r="H189" s="211"/>
      <c r="I189" s="595"/>
      <c r="J189" s="211"/>
      <c r="K189" s="211"/>
      <c r="L189" s="211"/>
      <c r="M189" s="213"/>
      <c r="N189" s="532"/>
      <c r="O189" s="596"/>
      <c r="P189" s="553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9.5" customHeight="1">
      <c r="A190" s="211"/>
      <c r="B190" s="211"/>
      <c r="C190" s="211"/>
      <c r="D190" s="211"/>
      <c r="E190" s="211"/>
      <c r="F190" s="211"/>
      <c r="G190" s="211"/>
      <c r="H190" s="211"/>
      <c r="I190" s="595"/>
      <c r="J190" s="211"/>
      <c r="K190" s="211"/>
      <c r="L190" s="211"/>
      <c r="M190" s="213"/>
      <c r="N190" s="532"/>
      <c r="O190" s="596"/>
      <c r="P190" s="553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9.5" customHeight="1">
      <c r="A191" s="211"/>
      <c r="B191" s="211"/>
      <c r="C191" s="211"/>
      <c r="D191" s="211"/>
      <c r="E191" s="211"/>
      <c r="F191" s="211"/>
      <c r="G191" s="211"/>
      <c r="H191" s="211"/>
      <c r="I191" s="595"/>
      <c r="J191" s="211"/>
      <c r="K191" s="211"/>
      <c r="L191" s="211"/>
      <c r="M191" s="213"/>
      <c r="N191" s="532"/>
      <c r="O191" s="596"/>
      <c r="P191" s="553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9.5" customHeight="1">
      <c r="A192" s="211"/>
      <c r="B192" s="211"/>
      <c r="C192" s="211"/>
      <c r="D192" s="211"/>
      <c r="E192" s="211"/>
      <c r="F192" s="211"/>
      <c r="G192" s="211"/>
      <c r="H192" s="211"/>
      <c r="I192" s="595"/>
      <c r="J192" s="211"/>
      <c r="K192" s="211"/>
      <c r="L192" s="211"/>
      <c r="M192" s="213"/>
      <c r="N192" s="532"/>
      <c r="O192" s="596"/>
      <c r="P192" s="553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9.5" customHeight="1">
      <c r="A193" s="211"/>
      <c r="B193" s="211"/>
      <c r="C193" s="211"/>
      <c r="D193" s="211"/>
      <c r="E193" s="211"/>
      <c r="F193" s="211"/>
      <c r="G193" s="211"/>
      <c r="H193" s="211"/>
      <c r="I193" s="595"/>
      <c r="J193" s="211"/>
      <c r="K193" s="211"/>
      <c r="L193" s="211"/>
      <c r="M193" s="213"/>
      <c r="N193" s="532"/>
      <c r="O193" s="596"/>
      <c r="P193" s="553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9.5" customHeight="1">
      <c r="A194" s="211"/>
      <c r="B194" s="211"/>
      <c r="C194" s="211"/>
      <c r="D194" s="211"/>
      <c r="E194" s="211"/>
      <c r="F194" s="211"/>
      <c r="G194" s="211"/>
      <c r="H194" s="211"/>
      <c r="I194" s="595"/>
      <c r="J194" s="211"/>
      <c r="K194" s="211"/>
      <c r="L194" s="211"/>
      <c r="M194" s="213"/>
      <c r="N194" s="532"/>
      <c r="O194" s="596"/>
      <c r="P194" s="553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9.5" customHeight="1">
      <c r="A195" s="211"/>
      <c r="B195" s="211"/>
      <c r="C195" s="211"/>
      <c r="D195" s="211"/>
      <c r="E195" s="211"/>
      <c r="F195" s="211"/>
      <c r="G195" s="211"/>
      <c r="H195" s="211"/>
      <c r="I195" s="595"/>
      <c r="J195" s="211"/>
      <c r="K195" s="211"/>
      <c r="L195" s="211"/>
      <c r="M195" s="213"/>
      <c r="N195" s="532"/>
      <c r="O195" s="596"/>
      <c r="P195" s="553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9.5" customHeight="1">
      <c r="A196" s="211"/>
      <c r="B196" s="211"/>
      <c r="C196" s="211"/>
      <c r="D196" s="211"/>
      <c r="E196" s="211"/>
      <c r="F196" s="211"/>
      <c r="G196" s="211"/>
      <c r="H196" s="211"/>
      <c r="I196" s="595"/>
      <c r="J196" s="211"/>
      <c r="K196" s="211"/>
      <c r="L196" s="211"/>
      <c r="M196" s="213"/>
      <c r="N196" s="532"/>
      <c r="O196" s="596"/>
      <c r="P196" s="553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9.5" customHeight="1">
      <c r="A197" s="211"/>
      <c r="B197" s="211"/>
      <c r="C197" s="211"/>
      <c r="D197" s="211"/>
      <c r="E197" s="211"/>
      <c r="F197" s="211"/>
      <c r="G197" s="211"/>
      <c r="H197" s="211"/>
      <c r="I197" s="595"/>
      <c r="J197" s="211"/>
      <c r="K197" s="211"/>
      <c r="L197" s="211"/>
      <c r="M197" s="213"/>
      <c r="N197" s="532"/>
      <c r="O197" s="596"/>
      <c r="P197" s="553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9.5" customHeight="1">
      <c r="A198" s="211"/>
      <c r="B198" s="211"/>
      <c r="C198" s="211"/>
      <c r="D198" s="211"/>
      <c r="E198" s="211"/>
      <c r="F198" s="211"/>
      <c r="G198" s="211"/>
      <c r="H198" s="211"/>
      <c r="I198" s="595"/>
      <c r="J198" s="211"/>
      <c r="K198" s="211"/>
      <c r="L198" s="211"/>
      <c r="M198" s="213"/>
      <c r="N198" s="532"/>
      <c r="O198" s="596"/>
      <c r="P198" s="553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9.5" customHeight="1">
      <c r="A199" s="211"/>
      <c r="B199" s="211"/>
      <c r="C199" s="211"/>
      <c r="D199" s="211"/>
      <c r="E199" s="211"/>
      <c r="F199" s="211"/>
      <c r="G199" s="211"/>
      <c r="H199" s="211"/>
      <c r="I199" s="595"/>
      <c r="J199" s="211"/>
      <c r="K199" s="211"/>
      <c r="L199" s="211"/>
      <c r="M199" s="213"/>
      <c r="N199" s="532"/>
      <c r="O199" s="596"/>
      <c r="P199" s="553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9.5" customHeight="1">
      <c r="A200" s="211"/>
      <c r="B200" s="211"/>
      <c r="C200" s="211"/>
      <c r="D200" s="211"/>
      <c r="E200" s="211"/>
      <c r="F200" s="211"/>
      <c r="G200" s="211"/>
      <c r="H200" s="211"/>
      <c r="I200" s="595"/>
      <c r="J200" s="211"/>
      <c r="K200" s="211"/>
      <c r="L200" s="211"/>
      <c r="M200" s="213"/>
      <c r="N200" s="532"/>
      <c r="O200" s="596"/>
      <c r="P200" s="553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9.5" customHeight="1">
      <c r="A201" s="211"/>
      <c r="B201" s="211"/>
      <c r="C201" s="211"/>
      <c r="D201" s="211"/>
      <c r="E201" s="211"/>
      <c r="F201" s="211"/>
      <c r="G201" s="211"/>
      <c r="H201" s="211"/>
      <c r="I201" s="595"/>
      <c r="J201" s="211"/>
      <c r="K201" s="211"/>
      <c r="L201" s="211"/>
      <c r="M201" s="213"/>
      <c r="N201" s="532"/>
      <c r="O201" s="596"/>
      <c r="P201" s="553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9.5" customHeight="1">
      <c r="A202" s="211"/>
      <c r="B202" s="211"/>
      <c r="C202" s="211"/>
      <c r="D202" s="211"/>
      <c r="E202" s="211"/>
      <c r="F202" s="211"/>
      <c r="G202" s="211"/>
      <c r="H202" s="211"/>
      <c r="I202" s="595"/>
      <c r="J202" s="211"/>
      <c r="K202" s="211"/>
      <c r="L202" s="211"/>
      <c r="M202" s="213"/>
      <c r="N202" s="532"/>
      <c r="O202" s="596"/>
      <c r="P202" s="553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9.5" customHeight="1">
      <c r="A203" s="211"/>
      <c r="B203" s="211"/>
      <c r="C203" s="211"/>
      <c r="D203" s="211"/>
      <c r="E203" s="211"/>
      <c r="F203" s="211"/>
      <c r="G203" s="211"/>
      <c r="H203" s="211"/>
      <c r="I203" s="595"/>
      <c r="J203" s="211"/>
      <c r="K203" s="211"/>
      <c r="L203" s="211"/>
      <c r="M203" s="213"/>
      <c r="N203" s="532"/>
      <c r="O203" s="596"/>
      <c r="P203" s="553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9.5" customHeight="1">
      <c r="A204" s="211"/>
      <c r="B204" s="211"/>
      <c r="C204" s="211"/>
      <c r="D204" s="211"/>
      <c r="E204" s="211"/>
      <c r="F204" s="211"/>
      <c r="G204" s="211"/>
      <c r="H204" s="211"/>
      <c r="I204" s="595"/>
      <c r="J204" s="211"/>
      <c r="K204" s="211"/>
      <c r="L204" s="211"/>
      <c r="M204" s="213"/>
      <c r="N204" s="532"/>
      <c r="O204" s="596"/>
      <c r="P204" s="553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9.5" customHeight="1">
      <c r="A205" s="211"/>
      <c r="B205" s="211"/>
      <c r="C205" s="211"/>
      <c r="D205" s="211"/>
      <c r="E205" s="211"/>
      <c r="F205" s="211"/>
      <c r="G205" s="211"/>
      <c r="H205" s="211"/>
      <c r="I205" s="595"/>
      <c r="J205" s="211"/>
      <c r="K205" s="211"/>
      <c r="L205" s="211"/>
      <c r="M205" s="213"/>
      <c r="N205" s="532"/>
      <c r="O205" s="596"/>
      <c r="P205" s="553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9.5" customHeight="1">
      <c r="A206" s="211"/>
      <c r="B206" s="211"/>
      <c r="C206" s="211"/>
      <c r="D206" s="211"/>
      <c r="E206" s="211"/>
      <c r="F206" s="211"/>
      <c r="G206" s="211"/>
      <c r="H206" s="211"/>
      <c r="I206" s="595"/>
      <c r="J206" s="211"/>
      <c r="K206" s="211"/>
      <c r="L206" s="211"/>
      <c r="M206" s="213"/>
      <c r="N206" s="532"/>
      <c r="O206" s="596"/>
      <c r="P206" s="553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9.5" customHeight="1">
      <c r="A207" s="211"/>
      <c r="B207" s="211"/>
      <c r="C207" s="211"/>
      <c r="D207" s="211"/>
      <c r="E207" s="211"/>
      <c r="F207" s="211"/>
      <c r="G207" s="211"/>
      <c r="H207" s="211"/>
      <c r="I207" s="595"/>
      <c r="J207" s="211"/>
      <c r="K207" s="211"/>
      <c r="L207" s="211"/>
      <c r="M207" s="213"/>
      <c r="N207" s="532"/>
      <c r="O207" s="596"/>
      <c r="P207" s="553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9.5" customHeight="1">
      <c r="A208" s="211"/>
      <c r="B208" s="211"/>
      <c r="C208" s="211"/>
      <c r="D208" s="211"/>
      <c r="E208" s="211"/>
      <c r="F208" s="211"/>
      <c r="G208" s="211"/>
      <c r="H208" s="211"/>
      <c r="I208" s="595"/>
      <c r="J208" s="211"/>
      <c r="K208" s="211"/>
      <c r="L208" s="211"/>
      <c r="M208" s="213"/>
      <c r="N208" s="532"/>
      <c r="O208" s="596"/>
      <c r="P208" s="553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9.5" customHeight="1">
      <c r="A209" s="211"/>
      <c r="B209" s="211"/>
      <c r="C209" s="211"/>
      <c r="D209" s="211"/>
      <c r="E209" s="211"/>
      <c r="F209" s="211"/>
      <c r="G209" s="211"/>
      <c r="H209" s="211"/>
      <c r="I209" s="595"/>
      <c r="J209" s="211"/>
      <c r="K209" s="211"/>
      <c r="L209" s="211"/>
      <c r="M209" s="213"/>
      <c r="N209" s="532"/>
      <c r="O209" s="596"/>
      <c r="P209" s="553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9.5" customHeight="1">
      <c r="A210" s="211"/>
      <c r="B210" s="211"/>
      <c r="C210" s="211"/>
      <c r="D210" s="211"/>
      <c r="E210" s="211"/>
      <c r="F210" s="211"/>
      <c r="G210" s="211"/>
      <c r="H210" s="211"/>
      <c r="I210" s="595"/>
      <c r="J210" s="211"/>
      <c r="K210" s="211"/>
      <c r="L210" s="211"/>
      <c r="M210" s="213"/>
      <c r="N210" s="532"/>
      <c r="O210" s="596"/>
      <c r="P210" s="553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9.5" customHeight="1">
      <c r="A211" s="211"/>
      <c r="B211" s="211"/>
      <c r="C211" s="211"/>
      <c r="D211" s="211"/>
      <c r="E211" s="211"/>
      <c r="F211" s="211"/>
      <c r="G211" s="211"/>
      <c r="H211" s="211"/>
      <c r="I211" s="595"/>
      <c r="J211" s="211"/>
      <c r="K211" s="211"/>
      <c r="L211" s="211"/>
      <c r="M211" s="213"/>
      <c r="N211" s="532"/>
      <c r="O211" s="596"/>
      <c r="P211" s="553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9.5" customHeight="1">
      <c r="A212" s="211"/>
      <c r="B212" s="211"/>
      <c r="C212" s="211"/>
      <c r="D212" s="211"/>
      <c r="E212" s="211"/>
      <c r="F212" s="211"/>
      <c r="G212" s="211"/>
      <c r="H212" s="211"/>
      <c r="I212" s="595"/>
      <c r="J212" s="211"/>
      <c r="K212" s="211"/>
      <c r="L212" s="211"/>
      <c r="M212" s="213"/>
      <c r="N212" s="532"/>
      <c r="O212" s="596"/>
      <c r="P212" s="553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9.5" customHeight="1">
      <c r="A213" s="211"/>
      <c r="B213" s="211"/>
      <c r="C213" s="211"/>
      <c r="D213" s="211"/>
      <c r="E213" s="211"/>
      <c r="F213" s="211"/>
      <c r="G213" s="211"/>
      <c r="H213" s="211"/>
      <c r="I213" s="595"/>
      <c r="J213" s="211"/>
      <c r="K213" s="211"/>
      <c r="L213" s="211"/>
      <c r="M213" s="213"/>
      <c r="N213" s="532"/>
      <c r="O213" s="596"/>
      <c r="P213" s="553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9.5" customHeight="1">
      <c r="A214" s="211"/>
      <c r="B214" s="211"/>
      <c r="C214" s="211"/>
      <c r="D214" s="211"/>
      <c r="E214" s="211"/>
      <c r="F214" s="211"/>
      <c r="G214" s="211"/>
      <c r="H214" s="211"/>
      <c r="I214" s="595"/>
      <c r="J214" s="211"/>
      <c r="K214" s="211"/>
      <c r="L214" s="211"/>
      <c r="M214" s="213"/>
      <c r="N214" s="532"/>
      <c r="O214" s="596"/>
      <c r="P214" s="553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9.5" customHeight="1">
      <c r="A215" s="211"/>
      <c r="B215" s="211"/>
      <c r="C215" s="211"/>
      <c r="D215" s="211"/>
      <c r="E215" s="211"/>
      <c r="F215" s="211"/>
      <c r="G215" s="211"/>
      <c r="H215" s="211"/>
      <c r="I215" s="595"/>
      <c r="J215" s="211"/>
      <c r="K215" s="211"/>
      <c r="L215" s="211"/>
      <c r="M215" s="213"/>
      <c r="N215" s="532"/>
      <c r="O215" s="596"/>
      <c r="P215" s="553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9.5" customHeight="1">
      <c r="A216" s="211"/>
      <c r="B216" s="211"/>
      <c r="C216" s="211"/>
      <c r="D216" s="211"/>
      <c r="E216" s="211"/>
      <c r="F216" s="211"/>
      <c r="G216" s="211"/>
      <c r="H216" s="211"/>
      <c r="I216" s="595"/>
      <c r="J216" s="211"/>
      <c r="K216" s="211"/>
      <c r="L216" s="211"/>
      <c r="M216" s="213"/>
      <c r="N216" s="532"/>
      <c r="O216" s="596"/>
      <c r="P216" s="553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9.5" customHeight="1">
      <c r="A217" s="211"/>
      <c r="B217" s="211"/>
      <c r="C217" s="211"/>
      <c r="D217" s="211"/>
      <c r="E217" s="211"/>
      <c r="F217" s="211"/>
      <c r="G217" s="211"/>
      <c r="H217" s="211"/>
      <c r="I217" s="595"/>
      <c r="J217" s="211"/>
      <c r="K217" s="211"/>
      <c r="L217" s="211"/>
      <c r="M217" s="213"/>
      <c r="N217" s="532"/>
      <c r="O217" s="596"/>
      <c r="P217" s="553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9.5" customHeight="1">
      <c r="A218" s="211"/>
      <c r="B218" s="211"/>
      <c r="C218" s="211"/>
      <c r="D218" s="211"/>
      <c r="E218" s="211"/>
      <c r="F218" s="211"/>
      <c r="G218" s="211"/>
      <c r="H218" s="211"/>
      <c r="I218" s="595"/>
      <c r="J218" s="211"/>
      <c r="K218" s="211"/>
      <c r="L218" s="211"/>
      <c r="M218" s="213"/>
      <c r="N218" s="532"/>
      <c r="O218" s="596"/>
      <c r="P218" s="553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9.5" customHeight="1">
      <c r="A219" s="211"/>
      <c r="B219" s="211"/>
      <c r="C219" s="211"/>
      <c r="D219" s="211"/>
      <c r="E219" s="211"/>
      <c r="F219" s="211"/>
      <c r="G219" s="211"/>
      <c r="H219" s="211"/>
      <c r="I219" s="595"/>
      <c r="J219" s="211"/>
      <c r="K219" s="211"/>
      <c r="L219" s="211"/>
      <c r="M219" s="213"/>
      <c r="N219" s="532"/>
      <c r="O219" s="596"/>
      <c r="P219" s="553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9.5" customHeight="1">
      <c r="A220" s="211"/>
      <c r="B220" s="211"/>
      <c r="C220" s="211"/>
      <c r="D220" s="211"/>
      <c r="E220" s="211"/>
      <c r="F220" s="211"/>
      <c r="G220" s="211"/>
      <c r="H220" s="211"/>
      <c r="I220" s="595"/>
      <c r="J220" s="211"/>
      <c r="K220" s="211"/>
      <c r="L220" s="211"/>
      <c r="M220" s="213"/>
      <c r="N220" s="532"/>
      <c r="O220" s="596"/>
      <c r="P220" s="553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9.5" customHeight="1">
      <c r="A221" s="211"/>
      <c r="B221" s="211"/>
      <c r="C221" s="211"/>
      <c r="D221" s="211"/>
      <c r="E221" s="211"/>
      <c r="F221" s="211"/>
      <c r="G221" s="211"/>
      <c r="H221" s="211"/>
      <c r="I221" s="595"/>
      <c r="J221" s="211"/>
      <c r="K221" s="211"/>
      <c r="L221" s="211"/>
      <c r="M221" s="213"/>
      <c r="N221" s="532"/>
      <c r="O221" s="596"/>
      <c r="P221" s="553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9.5" customHeight="1">
      <c r="A222" s="211"/>
      <c r="B222" s="211"/>
      <c r="C222" s="211"/>
      <c r="D222" s="211"/>
      <c r="E222" s="211"/>
      <c r="F222" s="211"/>
      <c r="G222" s="211"/>
      <c r="H222" s="211"/>
      <c r="I222" s="595"/>
      <c r="J222" s="211"/>
      <c r="K222" s="211"/>
      <c r="L222" s="211"/>
      <c r="M222" s="213"/>
      <c r="N222" s="532"/>
      <c r="O222" s="596"/>
      <c r="P222" s="553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9.5" customHeight="1">
      <c r="A223" s="211"/>
      <c r="B223" s="211"/>
      <c r="C223" s="211"/>
      <c r="D223" s="211"/>
      <c r="E223" s="211"/>
      <c r="F223" s="211"/>
      <c r="G223" s="211"/>
      <c r="H223" s="211"/>
      <c r="I223" s="595"/>
      <c r="J223" s="211"/>
      <c r="K223" s="211"/>
      <c r="L223" s="211"/>
      <c r="M223" s="213"/>
      <c r="N223" s="532"/>
      <c r="O223" s="596"/>
      <c r="P223" s="553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9.5" customHeight="1">
      <c r="A224" s="211"/>
      <c r="B224" s="211"/>
      <c r="C224" s="211"/>
      <c r="D224" s="211"/>
      <c r="E224" s="211"/>
      <c r="F224" s="211"/>
      <c r="G224" s="211"/>
      <c r="H224" s="211"/>
      <c r="I224" s="595"/>
      <c r="J224" s="211"/>
      <c r="K224" s="211"/>
      <c r="L224" s="211"/>
      <c r="M224" s="213"/>
      <c r="N224" s="532"/>
      <c r="O224" s="596"/>
      <c r="P224" s="553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9.5" customHeight="1">
      <c r="A225" s="211"/>
      <c r="B225" s="211"/>
      <c r="C225" s="211"/>
      <c r="D225" s="211"/>
      <c r="E225" s="211"/>
      <c r="F225" s="211"/>
      <c r="G225" s="211"/>
      <c r="H225" s="211"/>
      <c r="I225" s="595"/>
      <c r="J225" s="211"/>
      <c r="K225" s="211"/>
      <c r="L225" s="211"/>
      <c r="M225" s="213"/>
      <c r="N225" s="532"/>
      <c r="O225" s="596"/>
      <c r="P225" s="553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9.5" customHeight="1">
      <c r="A226" s="211"/>
      <c r="B226" s="211"/>
      <c r="C226" s="211"/>
      <c r="D226" s="211"/>
      <c r="E226" s="211"/>
      <c r="F226" s="211"/>
      <c r="G226" s="211"/>
      <c r="H226" s="211"/>
      <c r="I226" s="595"/>
      <c r="J226" s="211"/>
      <c r="K226" s="211"/>
      <c r="L226" s="211"/>
      <c r="M226" s="213"/>
      <c r="N226" s="532"/>
      <c r="O226" s="596"/>
      <c r="P226" s="553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9.5" customHeight="1">
      <c r="A227" s="211"/>
      <c r="B227" s="211"/>
      <c r="C227" s="211"/>
      <c r="D227" s="211"/>
      <c r="E227" s="211"/>
      <c r="F227" s="211"/>
      <c r="G227" s="211"/>
      <c r="H227" s="211"/>
      <c r="I227" s="595"/>
      <c r="J227" s="211"/>
      <c r="K227" s="211"/>
      <c r="L227" s="211"/>
      <c r="M227" s="213"/>
      <c r="N227" s="532"/>
      <c r="O227" s="596"/>
      <c r="P227" s="553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9.5" customHeight="1">
      <c r="A228" s="211"/>
      <c r="B228" s="211"/>
      <c r="C228" s="211"/>
      <c r="D228" s="211"/>
      <c r="E228" s="211"/>
      <c r="F228" s="211"/>
      <c r="G228" s="211"/>
      <c r="H228" s="211"/>
      <c r="I228" s="595"/>
      <c r="J228" s="211"/>
      <c r="K228" s="211"/>
      <c r="L228" s="211"/>
      <c r="M228" s="213"/>
      <c r="N228" s="532"/>
      <c r="O228" s="596"/>
      <c r="P228" s="553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9.5" customHeight="1">
      <c r="A229" s="211"/>
      <c r="B229" s="211"/>
      <c r="C229" s="211"/>
      <c r="D229" s="211"/>
      <c r="E229" s="211"/>
      <c r="F229" s="211"/>
      <c r="G229" s="211"/>
      <c r="H229" s="211"/>
      <c r="I229" s="595"/>
      <c r="J229" s="211"/>
      <c r="K229" s="211"/>
      <c r="L229" s="211"/>
      <c r="M229" s="213"/>
      <c r="N229" s="532"/>
      <c r="O229" s="596"/>
      <c r="P229" s="553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9.5" customHeight="1">
      <c r="A230" s="211"/>
      <c r="B230" s="211"/>
      <c r="C230" s="211"/>
      <c r="D230" s="211"/>
      <c r="E230" s="211"/>
      <c r="F230" s="211"/>
      <c r="G230" s="211"/>
      <c r="H230" s="211"/>
      <c r="I230" s="595"/>
      <c r="J230" s="211"/>
      <c r="K230" s="211"/>
      <c r="L230" s="211"/>
      <c r="M230" s="213"/>
      <c r="N230" s="532"/>
      <c r="O230" s="596"/>
      <c r="P230" s="553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9.5" customHeight="1">
      <c r="A231" s="211"/>
      <c r="B231" s="211"/>
      <c r="C231" s="211"/>
      <c r="D231" s="211"/>
      <c r="E231" s="211"/>
      <c r="F231" s="211"/>
      <c r="G231" s="211"/>
      <c r="H231" s="211"/>
      <c r="I231" s="595"/>
      <c r="J231" s="211"/>
      <c r="K231" s="211"/>
      <c r="L231" s="211"/>
      <c r="M231" s="213"/>
      <c r="N231" s="532"/>
      <c r="O231" s="596"/>
      <c r="P231" s="553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9.5" customHeight="1">
      <c r="A232" s="211"/>
      <c r="B232" s="211"/>
      <c r="C232" s="211"/>
      <c r="D232" s="211"/>
      <c r="E232" s="211"/>
      <c r="F232" s="211"/>
      <c r="G232" s="211"/>
      <c r="H232" s="211"/>
      <c r="I232" s="595"/>
      <c r="J232" s="211"/>
      <c r="K232" s="211"/>
      <c r="L232" s="211"/>
      <c r="M232" s="213"/>
      <c r="N232" s="532"/>
      <c r="O232" s="596"/>
      <c r="P232" s="553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9.5" customHeight="1">
      <c r="A233" s="211"/>
      <c r="B233" s="211"/>
      <c r="C233" s="211"/>
      <c r="D233" s="211"/>
      <c r="E233" s="211"/>
      <c r="F233" s="211"/>
      <c r="G233" s="211"/>
      <c r="H233" s="211"/>
      <c r="I233" s="595"/>
      <c r="J233" s="211"/>
      <c r="K233" s="211"/>
      <c r="L233" s="211"/>
      <c r="M233" s="213"/>
      <c r="N233" s="532"/>
      <c r="O233" s="596"/>
      <c r="P233" s="553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9.5" customHeight="1">
      <c r="A234" s="211"/>
      <c r="B234" s="211"/>
      <c r="C234" s="211"/>
      <c r="D234" s="211"/>
      <c r="E234" s="211"/>
      <c r="F234" s="211"/>
      <c r="G234" s="211"/>
      <c r="H234" s="211"/>
      <c r="I234" s="595"/>
      <c r="J234" s="211"/>
      <c r="K234" s="211"/>
      <c r="L234" s="211"/>
      <c r="M234" s="213"/>
      <c r="N234" s="532"/>
      <c r="O234" s="596"/>
      <c r="P234" s="553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9.5" customHeight="1">
      <c r="A235" s="211"/>
      <c r="B235" s="211"/>
      <c r="C235" s="211"/>
      <c r="D235" s="211"/>
      <c r="E235" s="211"/>
      <c r="F235" s="211"/>
      <c r="G235" s="211"/>
      <c r="H235" s="211"/>
      <c r="I235" s="595"/>
      <c r="J235" s="211"/>
      <c r="K235" s="211"/>
      <c r="L235" s="211"/>
      <c r="M235" s="213"/>
      <c r="N235" s="532"/>
      <c r="O235" s="596"/>
      <c r="P235" s="553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9.5" customHeight="1">
      <c r="A236" s="211"/>
      <c r="B236" s="211"/>
      <c r="C236" s="211"/>
      <c r="D236" s="211"/>
      <c r="E236" s="211"/>
      <c r="F236" s="211"/>
      <c r="G236" s="211"/>
      <c r="H236" s="211"/>
      <c r="I236" s="595"/>
      <c r="J236" s="211"/>
      <c r="K236" s="211"/>
      <c r="L236" s="211"/>
      <c r="M236" s="213"/>
      <c r="N236" s="532"/>
      <c r="O236" s="596"/>
      <c r="P236" s="553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9.5" customHeight="1">
      <c r="A237" s="211"/>
      <c r="B237" s="211"/>
      <c r="C237" s="211"/>
      <c r="D237" s="211"/>
      <c r="E237" s="211"/>
      <c r="F237" s="211"/>
      <c r="G237" s="211"/>
      <c r="H237" s="211"/>
      <c r="I237" s="595"/>
      <c r="J237" s="211"/>
      <c r="K237" s="211"/>
      <c r="L237" s="211"/>
      <c r="M237" s="213"/>
      <c r="N237" s="532"/>
      <c r="O237" s="596"/>
      <c r="P237" s="553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9.5" customHeight="1">
      <c r="A238" s="211"/>
      <c r="B238" s="211"/>
      <c r="C238" s="211"/>
      <c r="D238" s="211"/>
      <c r="E238" s="211"/>
      <c r="F238" s="211"/>
      <c r="G238" s="211"/>
      <c r="H238" s="211"/>
      <c r="I238" s="595"/>
      <c r="J238" s="211"/>
      <c r="K238" s="211"/>
      <c r="L238" s="211"/>
      <c r="M238" s="213"/>
      <c r="N238" s="532"/>
      <c r="O238" s="596"/>
      <c r="P238" s="553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9.5" customHeight="1">
      <c r="A239" s="211"/>
      <c r="B239" s="211"/>
      <c r="C239" s="211"/>
      <c r="D239" s="211"/>
      <c r="E239" s="211"/>
      <c r="F239" s="211"/>
      <c r="G239" s="211"/>
      <c r="H239" s="211"/>
      <c r="I239" s="595"/>
      <c r="J239" s="211"/>
      <c r="K239" s="211"/>
      <c r="L239" s="211"/>
      <c r="M239" s="213"/>
      <c r="N239" s="532"/>
      <c r="O239" s="596"/>
      <c r="P239" s="553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9.5" customHeight="1">
      <c r="A240" s="211"/>
      <c r="B240" s="211"/>
      <c r="C240" s="211"/>
      <c r="D240" s="211"/>
      <c r="E240" s="211"/>
      <c r="F240" s="211"/>
      <c r="G240" s="211"/>
      <c r="H240" s="211"/>
      <c r="I240" s="595"/>
      <c r="J240" s="211"/>
      <c r="K240" s="211"/>
      <c r="L240" s="211"/>
      <c r="M240" s="213"/>
      <c r="N240" s="532"/>
      <c r="O240" s="596"/>
      <c r="P240" s="553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9.5" customHeight="1">
      <c r="A241" s="211"/>
      <c r="B241" s="211"/>
      <c r="C241" s="211"/>
      <c r="D241" s="211"/>
      <c r="E241" s="211"/>
      <c r="F241" s="211"/>
      <c r="G241" s="211"/>
      <c r="H241" s="211"/>
      <c r="I241" s="595"/>
      <c r="J241" s="211"/>
      <c r="K241" s="211"/>
      <c r="L241" s="211"/>
      <c r="M241" s="213"/>
      <c r="N241" s="532"/>
      <c r="O241" s="596"/>
      <c r="P241" s="553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9.5" customHeight="1">
      <c r="A242" s="211"/>
      <c r="B242" s="211"/>
      <c r="C242" s="211"/>
      <c r="D242" s="211"/>
      <c r="E242" s="211"/>
      <c r="F242" s="211"/>
      <c r="G242" s="211"/>
      <c r="H242" s="211"/>
      <c r="I242" s="595"/>
      <c r="J242" s="211"/>
      <c r="K242" s="211"/>
      <c r="L242" s="211"/>
      <c r="M242" s="213"/>
      <c r="N242" s="532"/>
      <c r="O242" s="596"/>
      <c r="P242" s="553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9.5" customHeight="1">
      <c r="A243" s="211"/>
      <c r="B243" s="211"/>
      <c r="C243" s="211"/>
      <c r="D243" s="211"/>
      <c r="E243" s="211"/>
      <c r="F243" s="211"/>
      <c r="G243" s="211"/>
      <c r="H243" s="211"/>
      <c r="I243" s="595"/>
      <c r="J243" s="211"/>
      <c r="K243" s="211"/>
      <c r="L243" s="211"/>
      <c r="M243" s="213"/>
      <c r="N243" s="532"/>
      <c r="O243" s="596"/>
      <c r="P243" s="553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9.5" customHeight="1">
      <c r="A244" s="211"/>
      <c r="B244" s="211"/>
      <c r="C244" s="211"/>
      <c r="D244" s="211"/>
      <c r="E244" s="211"/>
      <c r="F244" s="211"/>
      <c r="G244" s="211"/>
      <c r="H244" s="211"/>
      <c r="I244" s="595"/>
      <c r="J244" s="211"/>
      <c r="K244" s="211"/>
      <c r="L244" s="211"/>
      <c r="M244" s="213"/>
      <c r="N244" s="532"/>
      <c r="O244" s="596"/>
      <c r="P244" s="553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9.5" customHeight="1">
      <c r="A245" s="211"/>
      <c r="B245" s="211"/>
      <c r="C245" s="211"/>
      <c r="D245" s="211"/>
      <c r="E245" s="211"/>
      <c r="F245" s="211"/>
      <c r="G245" s="211"/>
      <c r="H245" s="211"/>
      <c r="I245" s="595"/>
      <c r="J245" s="211"/>
      <c r="K245" s="211"/>
      <c r="L245" s="211"/>
      <c r="M245" s="213"/>
      <c r="N245" s="532"/>
      <c r="O245" s="596"/>
      <c r="P245" s="553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9.5" customHeight="1">
      <c r="A246" s="211"/>
      <c r="B246" s="211"/>
      <c r="C246" s="211"/>
      <c r="D246" s="211"/>
      <c r="E246" s="211"/>
      <c r="F246" s="211"/>
      <c r="G246" s="211"/>
      <c r="H246" s="211"/>
      <c r="I246" s="595"/>
      <c r="J246" s="211"/>
      <c r="K246" s="211"/>
      <c r="L246" s="211"/>
      <c r="M246" s="213"/>
      <c r="N246" s="532"/>
      <c r="O246" s="596"/>
      <c r="P246" s="553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9.5" customHeight="1">
      <c r="A247" s="211"/>
      <c r="B247" s="211"/>
      <c r="C247" s="211"/>
      <c r="D247" s="211"/>
      <c r="E247" s="211"/>
      <c r="F247" s="211"/>
      <c r="G247" s="211"/>
      <c r="H247" s="211"/>
      <c r="I247" s="595"/>
      <c r="J247" s="211"/>
      <c r="K247" s="211"/>
      <c r="L247" s="211"/>
      <c r="M247" s="213"/>
      <c r="N247" s="532"/>
      <c r="O247" s="596"/>
      <c r="P247" s="553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9.5" customHeight="1">
      <c r="A248" s="211"/>
      <c r="B248" s="211"/>
      <c r="C248" s="211"/>
      <c r="D248" s="211"/>
      <c r="E248" s="211"/>
      <c r="F248" s="211"/>
      <c r="G248" s="211"/>
      <c r="H248" s="211"/>
      <c r="I248" s="595"/>
      <c r="J248" s="211"/>
      <c r="K248" s="211"/>
      <c r="L248" s="211"/>
      <c r="M248" s="213"/>
      <c r="N248" s="532"/>
      <c r="O248" s="596"/>
      <c r="P248" s="553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9.5" customHeight="1">
      <c r="A249" s="211"/>
      <c r="B249" s="211"/>
      <c r="C249" s="211"/>
      <c r="D249" s="211"/>
      <c r="E249" s="211"/>
      <c r="F249" s="211"/>
      <c r="G249" s="211"/>
      <c r="H249" s="211"/>
      <c r="I249" s="595"/>
      <c r="J249" s="211"/>
      <c r="K249" s="211"/>
      <c r="L249" s="211"/>
      <c r="M249" s="213"/>
      <c r="N249" s="532"/>
      <c r="O249" s="596"/>
      <c r="P249" s="553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9.5" customHeight="1">
      <c r="A250" s="211"/>
      <c r="B250" s="211"/>
      <c r="C250" s="211"/>
      <c r="D250" s="211"/>
      <c r="E250" s="211"/>
      <c r="F250" s="211"/>
      <c r="G250" s="211"/>
      <c r="H250" s="211"/>
      <c r="I250" s="595"/>
      <c r="J250" s="211"/>
      <c r="K250" s="211"/>
      <c r="L250" s="211"/>
      <c r="M250" s="213"/>
      <c r="N250" s="532"/>
      <c r="O250" s="596"/>
      <c r="P250" s="553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9.5" customHeight="1">
      <c r="A251" s="211"/>
      <c r="B251" s="211"/>
      <c r="C251" s="211"/>
      <c r="D251" s="211"/>
      <c r="E251" s="211"/>
      <c r="F251" s="211"/>
      <c r="G251" s="211"/>
      <c r="H251" s="211"/>
      <c r="I251" s="595"/>
      <c r="J251" s="211"/>
      <c r="K251" s="211"/>
      <c r="L251" s="211"/>
      <c r="M251" s="213"/>
      <c r="N251" s="532"/>
      <c r="O251" s="596"/>
      <c r="P251" s="553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9.5" customHeight="1">
      <c r="A252" s="211"/>
      <c r="B252" s="211"/>
      <c r="C252" s="211"/>
      <c r="D252" s="211"/>
      <c r="E252" s="211"/>
      <c r="F252" s="211"/>
      <c r="G252" s="211"/>
      <c r="H252" s="211"/>
      <c r="I252" s="595"/>
      <c r="J252" s="211"/>
      <c r="K252" s="211"/>
      <c r="L252" s="211"/>
      <c r="M252" s="213"/>
      <c r="N252" s="532"/>
      <c r="O252" s="596"/>
      <c r="P252" s="553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9.5" customHeight="1">
      <c r="A253" s="211"/>
      <c r="B253" s="211"/>
      <c r="C253" s="211"/>
      <c r="D253" s="211"/>
      <c r="E253" s="211"/>
      <c r="F253" s="211"/>
      <c r="G253" s="211"/>
      <c r="H253" s="211"/>
      <c r="I253" s="595"/>
      <c r="J253" s="211"/>
      <c r="K253" s="211"/>
      <c r="L253" s="211"/>
      <c r="M253" s="213"/>
      <c r="N253" s="532"/>
      <c r="O253" s="596"/>
      <c r="P253" s="553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9.5" customHeight="1">
      <c r="A254" s="211"/>
      <c r="B254" s="211"/>
      <c r="C254" s="211"/>
      <c r="D254" s="211"/>
      <c r="E254" s="211"/>
      <c r="F254" s="211"/>
      <c r="G254" s="211"/>
      <c r="H254" s="211"/>
      <c r="I254" s="595"/>
      <c r="J254" s="211"/>
      <c r="K254" s="211"/>
      <c r="L254" s="211"/>
      <c r="M254" s="213"/>
      <c r="N254" s="532"/>
      <c r="O254" s="596"/>
      <c r="P254" s="553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9.5" customHeight="1">
      <c r="A255" s="211"/>
      <c r="B255" s="211"/>
      <c r="C255" s="211"/>
      <c r="D255" s="211"/>
      <c r="E255" s="211"/>
      <c r="F255" s="211"/>
      <c r="G255" s="211"/>
      <c r="H255" s="211"/>
      <c r="I255" s="595"/>
      <c r="J255" s="211"/>
      <c r="K255" s="211"/>
      <c r="L255" s="211"/>
      <c r="M255" s="213"/>
      <c r="N255" s="532"/>
      <c r="O255" s="596"/>
      <c r="P255" s="553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9.5" customHeight="1">
      <c r="A256" s="211"/>
      <c r="B256" s="211"/>
      <c r="C256" s="211"/>
      <c r="D256" s="211"/>
      <c r="E256" s="211"/>
      <c r="F256" s="211"/>
      <c r="G256" s="211"/>
      <c r="H256" s="211"/>
      <c r="I256" s="595"/>
      <c r="J256" s="211"/>
      <c r="K256" s="211"/>
      <c r="L256" s="211"/>
      <c r="M256" s="213"/>
      <c r="N256" s="532"/>
      <c r="O256" s="596"/>
      <c r="P256" s="553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9.5" customHeight="1">
      <c r="A257" s="211"/>
      <c r="B257" s="211"/>
      <c r="C257" s="211"/>
      <c r="D257" s="211"/>
      <c r="E257" s="211"/>
      <c r="F257" s="211"/>
      <c r="G257" s="211"/>
      <c r="H257" s="211"/>
      <c r="I257" s="595"/>
      <c r="J257" s="211"/>
      <c r="K257" s="211"/>
      <c r="L257" s="211"/>
      <c r="M257" s="213"/>
      <c r="N257" s="532"/>
      <c r="O257" s="596"/>
      <c r="P257" s="553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9.5" customHeight="1">
      <c r="A258" s="211"/>
      <c r="B258" s="211"/>
      <c r="C258" s="211"/>
      <c r="D258" s="211"/>
      <c r="E258" s="211"/>
      <c r="F258" s="211"/>
      <c r="G258" s="211"/>
      <c r="H258" s="211"/>
      <c r="I258" s="595"/>
      <c r="J258" s="211"/>
      <c r="K258" s="211"/>
      <c r="L258" s="211"/>
      <c r="M258" s="213"/>
      <c r="N258" s="532"/>
      <c r="O258" s="596"/>
      <c r="P258" s="553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9.5" customHeight="1">
      <c r="A259" s="211"/>
      <c r="B259" s="211"/>
      <c r="C259" s="211"/>
      <c r="D259" s="211"/>
      <c r="E259" s="211"/>
      <c r="F259" s="211"/>
      <c r="G259" s="211"/>
      <c r="H259" s="211"/>
      <c r="I259" s="595"/>
      <c r="J259" s="211"/>
      <c r="K259" s="211"/>
      <c r="L259" s="211"/>
      <c r="M259" s="213"/>
      <c r="N259" s="532"/>
      <c r="O259" s="596"/>
      <c r="P259" s="553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9.5" customHeight="1">
      <c r="A260" s="211"/>
      <c r="B260" s="211"/>
      <c r="C260" s="211"/>
      <c r="D260" s="211"/>
      <c r="E260" s="211"/>
      <c r="F260" s="211"/>
      <c r="G260" s="211"/>
      <c r="H260" s="211"/>
      <c r="I260" s="595"/>
      <c r="J260" s="211"/>
      <c r="K260" s="211"/>
      <c r="L260" s="211"/>
      <c r="M260" s="213"/>
      <c r="N260" s="532"/>
      <c r="O260" s="596"/>
      <c r="P260" s="553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9.5" customHeight="1">
      <c r="A261" s="211"/>
      <c r="B261" s="211"/>
      <c r="C261" s="211"/>
      <c r="D261" s="211"/>
      <c r="E261" s="211"/>
      <c r="F261" s="211"/>
      <c r="G261" s="211"/>
      <c r="H261" s="211"/>
      <c r="I261" s="595"/>
      <c r="J261" s="211"/>
      <c r="K261" s="211"/>
      <c r="L261" s="211"/>
      <c r="M261" s="213"/>
      <c r="N261" s="532"/>
      <c r="O261" s="596"/>
      <c r="P261" s="553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9.5" customHeight="1">
      <c r="A262" s="211"/>
      <c r="B262" s="211"/>
      <c r="C262" s="211"/>
      <c r="D262" s="211"/>
      <c r="E262" s="211"/>
      <c r="F262" s="211"/>
      <c r="G262" s="211"/>
      <c r="H262" s="211"/>
      <c r="I262" s="595"/>
      <c r="J262" s="211"/>
      <c r="K262" s="211"/>
      <c r="L262" s="211"/>
      <c r="M262" s="213"/>
      <c r="N262" s="532"/>
      <c r="O262" s="596"/>
      <c r="P262" s="553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9.5" customHeight="1">
      <c r="A263" s="211"/>
      <c r="B263" s="211"/>
      <c r="C263" s="211"/>
      <c r="D263" s="211"/>
      <c r="E263" s="211"/>
      <c r="F263" s="211"/>
      <c r="G263" s="211"/>
      <c r="H263" s="211"/>
      <c r="I263" s="595"/>
      <c r="J263" s="211"/>
      <c r="K263" s="211"/>
      <c r="L263" s="211"/>
      <c r="M263" s="213"/>
      <c r="N263" s="532"/>
      <c r="O263" s="596"/>
      <c r="P263" s="553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9.5" customHeight="1">
      <c r="A264" s="211"/>
      <c r="B264" s="211"/>
      <c r="C264" s="211"/>
      <c r="D264" s="211"/>
      <c r="E264" s="211"/>
      <c r="F264" s="211"/>
      <c r="G264" s="211"/>
      <c r="H264" s="211"/>
      <c r="I264" s="595"/>
      <c r="J264" s="211"/>
      <c r="K264" s="211"/>
      <c r="L264" s="211"/>
      <c r="M264" s="213"/>
      <c r="N264" s="532"/>
      <c r="O264" s="596"/>
      <c r="P264" s="553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9.5" customHeight="1">
      <c r="A265" s="211"/>
      <c r="B265" s="211"/>
      <c r="C265" s="211"/>
      <c r="D265" s="211"/>
      <c r="E265" s="211"/>
      <c r="F265" s="211"/>
      <c r="G265" s="211"/>
      <c r="H265" s="211"/>
      <c r="I265" s="595"/>
      <c r="J265" s="211"/>
      <c r="K265" s="211"/>
      <c r="L265" s="211"/>
      <c r="M265" s="213"/>
      <c r="N265" s="532"/>
      <c r="O265" s="596"/>
      <c r="P265" s="553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9.5" customHeight="1">
      <c r="A266" s="211"/>
      <c r="B266" s="211"/>
      <c r="C266" s="211"/>
      <c r="D266" s="211"/>
      <c r="E266" s="211"/>
      <c r="F266" s="211"/>
      <c r="G266" s="211"/>
      <c r="H266" s="211"/>
      <c r="I266" s="595"/>
      <c r="J266" s="211"/>
      <c r="K266" s="211"/>
      <c r="L266" s="211"/>
      <c r="M266" s="213"/>
      <c r="N266" s="532"/>
      <c r="O266" s="596"/>
      <c r="P266" s="553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9.5" customHeight="1">
      <c r="A267" s="211"/>
      <c r="B267" s="211"/>
      <c r="C267" s="211"/>
      <c r="D267" s="211"/>
      <c r="E267" s="211"/>
      <c r="F267" s="211"/>
      <c r="G267" s="211"/>
      <c r="H267" s="211"/>
      <c r="I267" s="595"/>
      <c r="J267" s="211"/>
      <c r="K267" s="211"/>
      <c r="L267" s="211"/>
      <c r="M267" s="213"/>
      <c r="N267" s="532"/>
      <c r="O267" s="596"/>
      <c r="P267" s="553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9.5" customHeight="1">
      <c r="A268" s="211"/>
      <c r="B268" s="211"/>
      <c r="C268" s="211"/>
      <c r="D268" s="211"/>
      <c r="E268" s="211"/>
      <c r="F268" s="211"/>
      <c r="G268" s="211"/>
      <c r="H268" s="211"/>
      <c r="I268" s="595"/>
      <c r="J268" s="211"/>
      <c r="K268" s="211"/>
      <c r="L268" s="211"/>
      <c r="M268" s="213"/>
      <c r="N268" s="532"/>
      <c r="O268" s="596"/>
      <c r="P268" s="553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9.5" customHeight="1">
      <c r="A269" s="211"/>
      <c r="B269" s="211"/>
      <c r="C269" s="211"/>
      <c r="D269" s="211"/>
      <c r="E269" s="211"/>
      <c r="F269" s="211"/>
      <c r="G269" s="211"/>
      <c r="H269" s="211"/>
      <c r="I269" s="595"/>
      <c r="J269" s="211"/>
      <c r="K269" s="211"/>
      <c r="L269" s="211"/>
      <c r="M269" s="213"/>
      <c r="N269" s="532"/>
      <c r="O269" s="596"/>
      <c r="P269" s="553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9.5" customHeight="1">
      <c r="A270" s="211"/>
      <c r="B270" s="211"/>
      <c r="C270" s="211"/>
      <c r="D270" s="211"/>
      <c r="E270" s="211"/>
      <c r="F270" s="211"/>
      <c r="G270" s="211"/>
      <c r="H270" s="211"/>
      <c r="I270" s="595"/>
      <c r="J270" s="211"/>
      <c r="K270" s="211"/>
      <c r="L270" s="211"/>
      <c r="M270" s="213"/>
      <c r="N270" s="532"/>
      <c r="O270" s="596"/>
      <c r="P270" s="553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9.5" customHeight="1">
      <c r="A271" s="211"/>
      <c r="B271" s="211"/>
      <c r="C271" s="211"/>
      <c r="D271" s="211"/>
      <c r="E271" s="211"/>
      <c r="F271" s="211"/>
      <c r="G271" s="211"/>
      <c r="H271" s="211"/>
      <c r="I271" s="595"/>
      <c r="J271" s="211"/>
      <c r="K271" s="211"/>
      <c r="L271" s="211"/>
      <c r="M271" s="213"/>
      <c r="N271" s="532"/>
      <c r="O271" s="596"/>
      <c r="P271" s="553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9.5" customHeight="1">
      <c r="A272" s="211"/>
      <c r="B272" s="211"/>
      <c r="C272" s="211"/>
      <c r="D272" s="211"/>
      <c r="E272" s="211"/>
      <c r="F272" s="211"/>
      <c r="G272" s="211"/>
      <c r="H272" s="211"/>
      <c r="I272" s="595"/>
      <c r="J272" s="211"/>
      <c r="K272" s="211"/>
      <c r="L272" s="211"/>
      <c r="M272" s="213"/>
      <c r="N272" s="532"/>
      <c r="O272" s="596"/>
      <c r="P272" s="553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9.5" customHeight="1">
      <c r="A273" s="211"/>
      <c r="B273" s="211"/>
      <c r="C273" s="211"/>
      <c r="D273" s="211"/>
      <c r="E273" s="211"/>
      <c r="F273" s="211"/>
      <c r="G273" s="211"/>
      <c r="H273" s="211"/>
      <c r="I273" s="595"/>
      <c r="J273" s="211"/>
      <c r="K273" s="211"/>
      <c r="L273" s="211"/>
      <c r="M273" s="213"/>
      <c r="N273" s="532"/>
      <c r="O273" s="596"/>
      <c r="P273" s="553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9.5" customHeight="1">
      <c r="A274" s="211"/>
      <c r="B274" s="211"/>
      <c r="C274" s="211"/>
      <c r="D274" s="211"/>
      <c r="E274" s="211"/>
      <c r="F274" s="211"/>
      <c r="G274" s="211"/>
      <c r="H274" s="211"/>
      <c r="I274" s="595"/>
      <c r="J274" s="211"/>
      <c r="K274" s="211"/>
      <c r="L274" s="211"/>
      <c r="M274" s="213"/>
      <c r="N274" s="532"/>
      <c r="O274" s="596"/>
      <c r="P274" s="553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9.5" customHeight="1">
      <c r="A275" s="211"/>
      <c r="B275" s="211"/>
      <c r="C275" s="211"/>
      <c r="D275" s="211"/>
      <c r="E275" s="211"/>
      <c r="F275" s="211"/>
      <c r="G275" s="211"/>
      <c r="H275" s="211"/>
      <c r="I275" s="595"/>
      <c r="J275" s="211"/>
      <c r="K275" s="211"/>
      <c r="L275" s="211"/>
      <c r="M275" s="213"/>
      <c r="N275" s="532"/>
      <c r="O275" s="596"/>
      <c r="P275" s="553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9.5" customHeight="1">
      <c r="A276" s="211"/>
      <c r="B276" s="211"/>
      <c r="C276" s="211"/>
      <c r="D276" s="211"/>
      <c r="E276" s="211"/>
      <c r="F276" s="211"/>
      <c r="G276" s="211"/>
      <c r="H276" s="211"/>
      <c r="I276" s="595"/>
      <c r="J276" s="211"/>
      <c r="K276" s="211"/>
      <c r="L276" s="211"/>
      <c r="M276" s="213"/>
      <c r="N276" s="532"/>
      <c r="O276" s="596"/>
      <c r="P276" s="553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9.5" customHeight="1">
      <c r="A277" s="211"/>
      <c r="B277" s="211"/>
      <c r="C277" s="211"/>
      <c r="D277" s="211"/>
      <c r="E277" s="211"/>
      <c r="F277" s="211"/>
      <c r="G277" s="211"/>
      <c r="H277" s="211"/>
      <c r="I277" s="595"/>
      <c r="J277" s="211"/>
      <c r="K277" s="211"/>
      <c r="L277" s="211"/>
      <c r="M277" s="213"/>
      <c r="N277" s="532"/>
      <c r="O277" s="596"/>
      <c r="P277" s="553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9.5" customHeight="1">
      <c r="A278" s="211"/>
      <c r="B278" s="211"/>
      <c r="C278" s="211"/>
      <c r="D278" s="211"/>
      <c r="E278" s="211"/>
      <c r="F278" s="211"/>
      <c r="G278" s="211"/>
      <c r="H278" s="211"/>
      <c r="I278" s="595"/>
      <c r="J278" s="211"/>
      <c r="K278" s="211"/>
      <c r="L278" s="211"/>
      <c r="M278" s="213"/>
      <c r="N278" s="532"/>
      <c r="O278" s="596"/>
      <c r="P278" s="553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9.5" customHeight="1">
      <c r="A279" s="211"/>
      <c r="B279" s="211"/>
      <c r="C279" s="211"/>
      <c r="D279" s="211"/>
      <c r="E279" s="211"/>
      <c r="F279" s="211"/>
      <c r="G279" s="211"/>
      <c r="H279" s="211"/>
      <c r="I279" s="595"/>
      <c r="J279" s="211"/>
      <c r="K279" s="211"/>
      <c r="L279" s="211"/>
      <c r="M279" s="213"/>
      <c r="N279" s="532"/>
      <c r="O279" s="596"/>
      <c r="P279" s="553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9.5" customHeight="1">
      <c r="A280" s="211"/>
      <c r="B280" s="211"/>
      <c r="C280" s="211"/>
      <c r="D280" s="211"/>
      <c r="E280" s="211"/>
      <c r="F280" s="211"/>
      <c r="G280" s="211"/>
      <c r="H280" s="211"/>
      <c r="I280" s="595"/>
      <c r="J280" s="211"/>
      <c r="K280" s="211"/>
      <c r="L280" s="211"/>
      <c r="M280" s="213"/>
      <c r="N280" s="532"/>
      <c r="O280" s="596"/>
      <c r="P280" s="553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9.5" customHeight="1">
      <c r="A281" s="211"/>
      <c r="B281" s="211"/>
      <c r="C281" s="211"/>
      <c r="D281" s="211"/>
      <c r="E281" s="211"/>
      <c r="F281" s="211"/>
      <c r="G281" s="211"/>
      <c r="H281" s="211"/>
      <c r="I281" s="595"/>
      <c r="J281" s="211"/>
      <c r="K281" s="211"/>
      <c r="L281" s="211"/>
      <c r="M281" s="213"/>
      <c r="N281" s="532"/>
      <c r="O281" s="596"/>
      <c r="P281" s="553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9.5" customHeight="1">
      <c r="A282" s="211"/>
      <c r="B282" s="211"/>
      <c r="C282" s="211"/>
      <c r="D282" s="211"/>
      <c r="E282" s="211"/>
      <c r="F282" s="211"/>
      <c r="G282" s="211"/>
      <c r="H282" s="211"/>
      <c r="I282" s="595"/>
      <c r="J282" s="211"/>
      <c r="K282" s="211"/>
      <c r="L282" s="211"/>
      <c r="M282" s="213"/>
      <c r="N282" s="532"/>
      <c r="O282" s="596"/>
      <c r="P282" s="553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9.5" customHeight="1">
      <c r="A283" s="211"/>
      <c r="B283" s="211"/>
      <c r="C283" s="211"/>
      <c r="D283" s="211"/>
      <c r="E283" s="211"/>
      <c r="F283" s="211"/>
      <c r="G283" s="211"/>
      <c r="H283" s="211"/>
      <c r="I283" s="595"/>
      <c r="J283" s="211"/>
      <c r="K283" s="211"/>
      <c r="L283" s="211"/>
      <c r="M283" s="213"/>
      <c r="N283" s="532"/>
      <c r="O283" s="596"/>
      <c r="P283" s="553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9.5" customHeight="1">
      <c r="A284" s="211"/>
      <c r="B284" s="211"/>
      <c r="C284" s="211"/>
      <c r="D284" s="211"/>
      <c r="E284" s="211"/>
      <c r="F284" s="211"/>
      <c r="G284" s="211"/>
      <c r="H284" s="211"/>
      <c r="I284" s="595"/>
      <c r="J284" s="211"/>
      <c r="K284" s="211"/>
      <c r="L284" s="211"/>
      <c r="M284" s="213"/>
      <c r="N284" s="532"/>
      <c r="O284" s="596"/>
      <c r="P284" s="553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9.5" customHeight="1">
      <c r="A285" s="211"/>
      <c r="B285" s="211"/>
      <c r="C285" s="211"/>
      <c r="D285" s="211"/>
      <c r="E285" s="211"/>
      <c r="F285" s="211"/>
      <c r="G285" s="211"/>
      <c r="H285" s="211"/>
      <c r="I285" s="595"/>
      <c r="J285" s="211"/>
      <c r="K285" s="211"/>
      <c r="L285" s="211"/>
      <c r="M285" s="213"/>
      <c r="N285" s="532"/>
      <c r="O285" s="596"/>
      <c r="P285" s="553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9.5" customHeight="1">
      <c r="A286" s="211"/>
      <c r="B286" s="211"/>
      <c r="C286" s="211"/>
      <c r="D286" s="211"/>
      <c r="E286" s="211"/>
      <c r="F286" s="211"/>
      <c r="G286" s="211"/>
      <c r="H286" s="211"/>
      <c r="I286" s="595"/>
      <c r="J286" s="211"/>
      <c r="K286" s="211"/>
      <c r="L286" s="211"/>
      <c r="M286" s="213"/>
      <c r="N286" s="532"/>
      <c r="O286" s="596"/>
      <c r="P286" s="553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9.5" customHeight="1">
      <c r="A287" s="211"/>
      <c r="B287" s="211"/>
      <c r="C287" s="211"/>
      <c r="D287" s="211"/>
      <c r="E287" s="211"/>
      <c r="F287" s="211"/>
      <c r="G287" s="211"/>
      <c r="H287" s="211"/>
      <c r="I287" s="595"/>
      <c r="J287" s="211"/>
      <c r="K287" s="211"/>
      <c r="L287" s="211"/>
      <c r="M287" s="213"/>
      <c r="N287" s="532"/>
      <c r="O287" s="596"/>
      <c r="P287" s="553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9.5" customHeight="1">
      <c r="A288" s="211"/>
      <c r="B288" s="211"/>
      <c r="C288" s="211"/>
      <c r="D288" s="211"/>
      <c r="E288" s="211"/>
      <c r="F288" s="211"/>
      <c r="G288" s="211"/>
      <c r="H288" s="211"/>
      <c r="I288" s="595"/>
      <c r="J288" s="211"/>
      <c r="K288" s="211"/>
      <c r="L288" s="211"/>
      <c r="M288" s="213"/>
      <c r="N288" s="532"/>
      <c r="O288" s="596"/>
      <c r="P288" s="553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9.5" customHeight="1">
      <c r="A289" s="211"/>
      <c r="B289" s="211"/>
      <c r="C289" s="211"/>
      <c r="D289" s="211"/>
      <c r="E289" s="211"/>
      <c r="F289" s="211"/>
      <c r="G289" s="211"/>
      <c r="H289" s="211"/>
      <c r="I289" s="595"/>
      <c r="J289" s="211"/>
      <c r="K289" s="211"/>
      <c r="L289" s="211"/>
      <c r="M289" s="213"/>
      <c r="N289" s="532"/>
      <c r="O289" s="596"/>
      <c r="P289" s="553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9.5" customHeight="1">
      <c r="A290" s="211"/>
      <c r="B290" s="211"/>
      <c r="C290" s="211"/>
      <c r="D290" s="211"/>
      <c r="E290" s="211"/>
      <c r="F290" s="211"/>
      <c r="G290" s="211"/>
      <c r="H290" s="211"/>
      <c r="I290" s="595"/>
      <c r="J290" s="211"/>
      <c r="K290" s="211"/>
      <c r="L290" s="211"/>
      <c r="M290" s="213"/>
      <c r="N290" s="532"/>
      <c r="O290" s="596"/>
      <c r="P290" s="553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9.5" customHeight="1">
      <c r="A291" s="211"/>
      <c r="B291" s="211"/>
      <c r="C291" s="211"/>
      <c r="D291" s="211"/>
      <c r="E291" s="211"/>
      <c r="F291" s="211"/>
      <c r="G291" s="211"/>
      <c r="H291" s="211"/>
      <c r="I291" s="595"/>
      <c r="J291" s="211"/>
      <c r="K291" s="211"/>
      <c r="L291" s="211"/>
      <c r="M291" s="213"/>
      <c r="N291" s="532"/>
      <c r="O291" s="596"/>
      <c r="P291" s="553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9.5" customHeight="1">
      <c r="A292" s="211"/>
      <c r="B292" s="211"/>
      <c r="C292" s="211"/>
      <c r="D292" s="211"/>
      <c r="E292" s="211"/>
      <c r="F292" s="211"/>
      <c r="G292" s="211"/>
      <c r="H292" s="211"/>
      <c r="I292" s="595"/>
      <c r="J292" s="211"/>
      <c r="K292" s="211"/>
      <c r="L292" s="211"/>
      <c r="M292" s="213"/>
      <c r="N292" s="532"/>
      <c r="O292" s="596"/>
      <c r="P292" s="553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9.5" customHeight="1">
      <c r="A293" s="211"/>
      <c r="B293" s="211"/>
      <c r="C293" s="211"/>
      <c r="D293" s="211"/>
      <c r="E293" s="211"/>
      <c r="F293" s="211"/>
      <c r="G293" s="211"/>
      <c r="H293" s="211"/>
      <c r="I293" s="595"/>
      <c r="J293" s="211"/>
      <c r="K293" s="211"/>
      <c r="L293" s="211"/>
      <c r="M293" s="213"/>
      <c r="N293" s="532"/>
      <c r="O293" s="596"/>
      <c r="P293" s="553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9.5" customHeight="1">
      <c r="A294" s="211"/>
      <c r="B294" s="211"/>
      <c r="C294" s="211"/>
      <c r="D294" s="211"/>
      <c r="E294" s="211"/>
      <c r="F294" s="211"/>
      <c r="G294" s="211"/>
      <c r="H294" s="211"/>
      <c r="I294" s="595"/>
      <c r="J294" s="211"/>
      <c r="K294" s="211"/>
      <c r="L294" s="211"/>
      <c r="M294" s="213"/>
      <c r="N294" s="532"/>
      <c r="O294" s="596"/>
      <c r="P294" s="553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9.5" customHeight="1">
      <c r="A295" s="211"/>
      <c r="B295" s="211"/>
      <c r="C295" s="211"/>
      <c r="D295" s="211"/>
      <c r="E295" s="211"/>
      <c r="F295" s="211"/>
      <c r="G295" s="211"/>
      <c r="H295" s="211"/>
      <c r="I295" s="595"/>
      <c r="J295" s="211"/>
      <c r="K295" s="211"/>
      <c r="L295" s="211"/>
      <c r="M295" s="213"/>
      <c r="N295" s="532"/>
      <c r="O295" s="596"/>
      <c r="P295" s="553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9.5" customHeight="1">
      <c r="A296" s="211"/>
      <c r="B296" s="211"/>
      <c r="C296" s="211"/>
      <c r="D296" s="211"/>
      <c r="E296" s="211"/>
      <c r="F296" s="211"/>
      <c r="G296" s="211"/>
      <c r="H296" s="211"/>
      <c r="I296" s="595"/>
      <c r="J296" s="211"/>
      <c r="K296" s="211"/>
      <c r="L296" s="211"/>
      <c r="M296" s="213"/>
      <c r="N296" s="532"/>
      <c r="O296" s="596"/>
      <c r="P296" s="553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9.5" customHeight="1">
      <c r="A297" s="211"/>
      <c r="B297" s="211"/>
      <c r="C297" s="211"/>
      <c r="D297" s="211"/>
      <c r="E297" s="211"/>
      <c r="F297" s="211"/>
      <c r="G297" s="211"/>
      <c r="H297" s="211"/>
      <c r="I297" s="595"/>
      <c r="J297" s="211"/>
      <c r="K297" s="211"/>
      <c r="L297" s="211"/>
      <c r="M297" s="213"/>
      <c r="N297" s="532"/>
      <c r="O297" s="596"/>
      <c r="P297" s="553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9.5" customHeight="1">
      <c r="A298" s="211"/>
      <c r="B298" s="211"/>
      <c r="C298" s="211"/>
      <c r="D298" s="211"/>
      <c r="E298" s="211"/>
      <c r="F298" s="211"/>
      <c r="G298" s="211"/>
      <c r="H298" s="211"/>
      <c r="I298" s="595"/>
      <c r="J298" s="211"/>
      <c r="K298" s="211"/>
      <c r="L298" s="211"/>
      <c r="M298" s="213"/>
      <c r="N298" s="532"/>
      <c r="O298" s="596"/>
      <c r="P298" s="553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9.5" customHeight="1">
      <c r="A299" s="211"/>
      <c r="B299" s="211"/>
      <c r="C299" s="211"/>
      <c r="D299" s="211"/>
      <c r="E299" s="211"/>
      <c r="F299" s="211"/>
      <c r="G299" s="211"/>
      <c r="H299" s="211"/>
      <c r="I299" s="595"/>
      <c r="J299" s="211"/>
      <c r="K299" s="211"/>
      <c r="L299" s="211"/>
      <c r="M299" s="213"/>
      <c r="N299" s="532"/>
      <c r="O299" s="596"/>
      <c r="P299" s="553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9.5" customHeight="1">
      <c r="A300" s="211"/>
      <c r="B300" s="211"/>
      <c r="C300" s="211"/>
      <c r="D300" s="211"/>
      <c r="E300" s="211"/>
      <c r="F300" s="211"/>
      <c r="G300" s="211"/>
      <c r="H300" s="211"/>
      <c r="I300" s="595"/>
      <c r="J300" s="211"/>
      <c r="K300" s="211"/>
      <c r="L300" s="211"/>
      <c r="M300" s="213"/>
      <c r="N300" s="532"/>
      <c r="O300" s="596"/>
      <c r="P300" s="553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9.5" customHeight="1">
      <c r="A301" s="211"/>
      <c r="B301" s="211"/>
      <c r="C301" s="211"/>
      <c r="D301" s="211"/>
      <c r="E301" s="211"/>
      <c r="F301" s="211"/>
      <c r="G301" s="211"/>
      <c r="H301" s="211"/>
      <c r="I301" s="595"/>
      <c r="J301" s="211"/>
      <c r="K301" s="211"/>
      <c r="L301" s="211"/>
      <c r="M301" s="213"/>
      <c r="N301" s="532"/>
      <c r="O301" s="596"/>
      <c r="P301" s="553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9.5" customHeight="1">
      <c r="A302" s="211"/>
      <c r="B302" s="211"/>
      <c r="C302" s="211"/>
      <c r="D302" s="211"/>
      <c r="E302" s="211"/>
      <c r="F302" s="211"/>
      <c r="G302" s="211"/>
      <c r="H302" s="211"/>
      <c r="I302" s="595"/>
      <c r="J302" s="211"/>
      <c r="K302" s="211"/>
      <c r="L302" s="211"/>
      <c r="M302" s="213"/>
      <c r="N302" s="532"/>
      <c r="O302" s="596"/>
      <c r="P302" s="553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9.5" customHeight="1">
      <c r="A303" s="211"/>
      <c r="B303" s="211"/>
      <c r="C303" s="211"/>
      <c r="D303" s="211"/>
      <c r="E303" s="211"/>
      <c r="F303" s="211"/>
      <c r="G303" s="211"/>
      <c r="H303" s="211"/>
      <c r="I303" s="595"/>
      <c r="J303" s="211"/>
      <c r="K303" s="211"/>
      <c r="L303" s="211"/>
      <c r="M303" s="213"/>
      <c r="N303" s="532"/>
      <c r="O303" s="596"/>
      <c r="P303" s="553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9.5" customHeight="1">
      <c r="A304" s="211"/>
      <c r="B304" s="211"/>
      <c r="C304" s="211"/>
      <c r="D304" s="211"/>
      <c r="E304" s="211"/>
      <c r="F304" s="211"/>
      <c r="G304" s="211"/>
      <c r="H304" s="211"/>
      <c r="I304" s="595"/>
      <c r="J304" s="211"/>
      <c r="K304" s="211"/>
      <c r="L304" s="211"/>
      <c r="M304" s="213"/>
      <c r="N304" s="532"/>
      <c r="O304" s="596"/>
      <c r="P304" s="553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9.5" customHeight="1">
      <c r="A305" s="211"/>
      <c r="B305" s="211"/>
      <c r="C305" s="211"/>
      <c r="D305" s="211"/>
      <c r="E305" s="211"/>
      <c r="F305" s="211"/>
      <c r="G305" s="211"/>
      <c r="H305" s="211"/>
      <c r="I305" s="595"/>
      <c r="J305" s="211"/>
      <c r="K305" s="211"/>
      <c r="L305" s="211"/>
      <c r="M305" s="213"/>
      <c r="N305" s="532"/>
      <c r="O305" s="596"/>
      <c r="P305" s="553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9.5" customHeight="1">
      <c r="A306" s="211"/>
      <c r="B306" s="211"/>
      <c r="C306" s="211"/>
      <c r="D306" s="211"/>
      <c r="E306" s="211"/>
      <c r="F306" s="211"/>
      <c r="G306" s="211"/>
      <c r="H306" s="211"/>
      <c r="I306" s="595"/>
      <c r="J306" s="211"/>
      <c r="K306" s="211"/>
      <c r="L306" s="211"/>
      <c r="M306" s="213"/>
      <c r="N306" s="532"/>
      <c r="O306" s="596"/>
      <c r="P306" s="553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9.5" customHeight="1">
      <c r="A307" s="211"/>
      <c r="B307" s="211"/>
      <c r="C307" s="211"/>
      <c r="D307" s="211"/>
      <c r="E307" s="211"/>
      <c r="F307" s="211"/>
      <c r="G307" s="211"/>
      <c r="H307" s="211"/>
      <c r="I307" s="595"/>
      <c r="J307" s="211"/>
      <c r="K307" s="211"/>
      <c r="L307" s="211"/>
      <c r="M307" s="213"/>
      <c r="N307" s="532"/>
      <c r="O307" s="596"/>
      <c r="P307" s="553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9.5" customHeight="1">
      <c r="A308" s="211"/>
      <c r="B308" s="211"/>
      <c r="C308" s="211"/>
      <c r="D308" s="211"/>
      <c r="E308" s="211"/>
      <c r="F308" s="211"/>
      <c r="G308" s="211"/>
      <c r="H308" s="211"/>
      <c r="I308" s="595"/>
      <c r="J308" s="211"/>
      <c r="K308" s="211"/>
      <c r="L308" s="211"/>
      <c r="M308" s="213"/>
      <c r="N308" s="532"/>
      <c r="O308" s="596"/>
      <c r="P308" s="553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9.5" customHeight="1">
      <c r="A309" s="211"/>
      <c r="B309" s="211"/>
      <c r="C309" s="211"/>
      <c r="D309" s="211"/>
      <c r="E309" s="211"/>
      <c r="F309" s="211"/>
      <c r="G309" s="211"/>
      <c r="H309" s="211"/>
      <c r="I309" s="595"/>
      <c r="J309" s="211"/>
      <c r="K309" s="211"/>
      <c r="L309" s="211"/>
      <c r="M309" s="213"/>
      <c r="N309" s="532"/>
      <c r="O309" s="596"/>
      <c r="P309" s="553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9.5" customHeight="1">
      <c r="A310" s="211"/>
      <c r="B310" s="211"/>
      <c r="C310" s="211"/>
      <c r="D310" s="211"/>
      <c r="E310" s="211"/>
      <c r="F310" s="211"/>
      <c r="G310" s="211"/>
      <c r="H310" s="211"/>
      <c r="I310" s="595"/>
      <c r="J310" s="211"/>
      <c r="K310" s="211"/>
      <c r="L310" s="211"/>
      <c r="M310" s="213"/>
      <c r="N310" s="532"/>
      <c r="O310" s="596"/>
      <c r="P310" s="553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9.5" customHeight="1">
      <c r="A311" s="211"/>
      <c r="B311" s="211"/>
      <c r="C311" s="211"/>
      <c r="D311" s="211"/>
      <c r="E311" s="211"/>
      <c r="F311" s="211"/>
      <c r="G311" s="211"/>
      <c r="H311" s="211"/>
      <c r="I311" s="595"/>
      <c r="J311" s="211"/>
      <c r="K311" s="211"/>
      <c r="L311" s="211"/>
      <c r="M311" s="213"/>
      <c r="N311" s="532"/>
      <c r="O311" s="596"/>
      <c r="P311" s="553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9.5" customHeight="1">
      <c r="A312" s="211"/>
      <c r="B312" s="211"/>
      <c r="C312" s="211"/>
      <c r="D312" s="211"/>
      <c r="E312" s="211"/>
      <c r="F312" s="211"/>
      <c r="G312" s="211"/>
      <c r="H312" s="211"/>
      <c r="I312" s="595"/>
      <c r="J312" s="211"/>
      <c r="K312" s="211"/>
      <c r="L312" s="211"/>
      <c r="M312" s="213"/>
      <c r="N312" s="532"/>
      <c r="O312" s="596"/>
      <c r="P312" s="553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9.5" customHeight="1">
      <c r="A313" s="211"/>
      <c r="B313" s="211"/>
      <c r="C313" s="211"/>
      <c r="D313" s="211"/>
      <c r="E313" s="211"/>
      <c r="F313" s="211"/>
      <c r="G313" s="211"/>
      <c r="H313" s="211"/>
      <c r="I313" s="595"/>
      <c r="J313" s="211"/>
      <c r="K313" s="211"/>
      <c r="L313" s="211"/>
      <c r="M313" s="213"/>
      <c r="N313" s="532"/>
      <c r="O313" s="596"/>
      <c r="P313" s="553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9.5" customHeight="1">
      <c r="A314" s="211"/>
      <c r="B314" s="211"/>
      <c r="C314" s="211"/>
      <c r="D314" s="211"/>
      <c r="E314" s="211"/>
      <c r="F314" s="211"/>
      <c r="G314" s="211"/>
      <c r="H314" s="211"/>
      <c r="I314" s="595"/>
      <c r="J314" s="211"/>
      <c r="K314" s="211"/>
      <c r="L314" s="211"/>
      <c r="M314" s="213"/>
      <c r="N314" s="532"/>
      <c r="O314" s="596"/>
      <c r="P314" s="553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9.5" customHeight="1">
      <c r="A315" s="211"/>
      <c r="B315" s="211"/>
      <c r="C315" s="211"/>
      <c r="D315" s="211"/>
      <c r="E315" s="211"/>
      <c r="F315" s="211"/>
      <c r="G315" s="211"/>
      <c r="H315" s="211"/>
      <c r="I315" s="595"/>
      <c r="J315" s="211"/>
      <c r="K315" s="211"/>
      <c r="L315" s="211"/>
      <c r="M315" s="213"/>
      <c r="N315" s="532"/>
      <c r="O315" s="596"/>
      <c r="P315" s="553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9.5" customHeight="1">
      <c r="A316" s="211"/>
      <c r="B316" s="211"/>
      <c r="C316" s="211"/>
      <c r="D316" s="211"/>
      <c r="E316" s="211"/>
      <c r="F316" s="211"/>
      <c r="G316" s="211"/>
      <c r="H316" s="211"/>
      <c r="I316" s="595"/>
      <c r="J316" s="211"/>
      <c r="K316" s="211"/>
      <c r="L316" s="211"/>
      <c r="M316" s="213"/>
      <c r="N316" s="532"/>
      <c r="O316" s="596"/>
      <c r="P316" s="553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9.5" customHeight="1">
      <c r="A317" s="211"/>
      <c r="B317" s="211"/>
      <c r="C317" s="211"/>
      <c r="D317" s="211"/>
      <c r="E317" s="211"/>
      <c r="F317" s="211"/>
      <c r="G317" s="211"/>
      <c r="H317" s="211"/>
      <c r="I317" s="595"/>
      <c r="J317" s="211"/>
      <c r="K317" s="211"/>
      <c r="L317" s="211"/>
      <c r="M317" s="213"/>
      <c r="N317" s="532"/>
      <c r="O317" s="596"/>
      <c r="P317" s="553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9.5" customHeight="1">
      <c r="A318" s="211"/>
      <c r="B318" s="211"/>
      <c r="C318" s="211"/>
      <c r="D318" s="211"/>
      <c r="E318" s="211"/>
      <c r="F318" s="211"/>
      <c r="G318" s="211"/>
      <c r="H318" s="211"/>
      <c r="I318" s="595"/>
      <c r="J318" s="211"/>
      <c r="K318" s="211"/>
      <c r="L318" s="211"/>
      <c r="M318" s="213"/>
      <c r="N318" s="532"/>
      <c r="O318" s="596"/>
      <c r="P318" s="553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9.5" customHeight="1">
      <c r="A319" s="211"/>
      <c r="B319" s="211"/>
      <c r="C319" s="211"/>
      <c r="D319" s="211"/>
      <c r="E319" s="211"/>
      <c r="F319" s="211"/>
      <c r="G319" s="211"/>
      <c r="H319" s="211"/>
      <c r="I319" s="595"/>
      <c r="J319" s="211"/>
      <c r="K319" s="211"/>
      <c r="L319" s="211"/>
      <c r="M319" s="213"/>
      <c r="N319" s="532"/>
      <c r="O319" s="596"/>
      <c r="P319" s="553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9.5" customHeight="1">
      <c r="A320" s="211"/>
      <c r="B320" s="211"/>
      <c r="C320" s="211"/>
      <c r="D320" s="211"/>
      <c r="E320" s="211"/>
      <c r="F320" s="211"/>
      <c r="G320" s="211"/>
      <c r="H320" s="211"/>
      <c r="I320" s="595"/>
      <c r="J320" s="211"/>
      <c r="K320" s="211"/>
      <c r="L320" s="211"/>
      <c r="M320" s="213"/>
      <c r="N320" s="532"/>
      <c r="O320" s="596"/>
      <c r="P320" s="553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9.5" customHeight="1">
      <c r="A321" s="211"/>
      <c r="B321" s="211"/>
      <c r="C321" s="211"/>
      <c r="D321" s="211"/>
      <c r="E321" s="211"/>
      <c r="F321" s="211"/>
      <c r="G321" s="211"/>
      <c r="H321" s="211"/>
      <c r="I321" s="595"/>
      <c r="J321" s="211"/>
      <c r="K321" s="211"/>
      <c r="L321" s="211"/>
      <c r="M321" s="213"/>
      <c r="N321" s="532"/>
      <c r="O321" s="596"/>
      <c r="P321" s="553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9.5" customHeight="1">
      <c r="A322" s="211"/>
      <c r="B322" s="211"/>
      <c r="C322" s="211"/>
      <c r="D322" s="211"/>
      <c r="E322" s="211"/>
      <c r="F322" s="211"/>
      <c r="G322" s="211"/>
      <c r="H322" s="211"/>
      <c r="I322" s="595"/>
      <c r="J322" s="211"/>
      <c r="K322" s="211"/>
      <c r="L322" s="211"/>
      <c r="M322" s="213"/>
      <c r="N322" s="532"/>
      <c r="O322" s="596"/>
      <c r="P322" s="553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9.5" customHeight="1">
      <c r="A323" s="211"/>
      <c r="B323" s="211"/>
      <c r="C323" s="211"/>
      <c r="D323" s="211"/>
      <c r="E323" s="211"/>
      <c r="F323" s="211"/>
      <c r="G323" s="211"/>
      <c r="H323" s="211"/>
      <c r="I323" s="595"/>
      <c r="J323" s="211"/>
      <c r="K323" s="211"/>
      <c r="L323" s="211"/>
      <c r="M323" s="213"/>
      <c r="N323" s="532"/>
      <c r="O323" s="596"/>
      <c r="P323" s="553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9.5" customHeight="1">
      <c r="A324" s="211"/>
      <c r="B324" s="211"/>
      <c r="C324" s="211"/>
      <c r="D324" s="211"/>
      <c r="E324" s="211"/>
      <c r="F324" s="211"/>
      <c r="G324" s="211"/>
      <c r="H324" s="211"/>
      <c r="I324" s="595"/>
      <c r="J324" s="211"/>
      <c r="K324" s="211"/>
      <c r="L324" s="211"/>
      <c r="M324" s="213"/>
      <c r="N324" s="532"/>
      <c r="O324" s="596"/>
      <c r="P324" s="553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9.5" customHeight="1">
      <c r="A325" s="211"/>
      <c r="B325" s="211"/>
      <c r="C325" s="211"/>
      <c r="D325" s="211"/>
      <c r="E325" s="211"/>
      <c r="F325" s="211"/>
      <c r="G325" s="211"/>
      <c r="H325" s="211"/>
      <c r="I325" s="595"/>
      <c r="J325" s="211"/>
      <c r="K325" s="211"/>
      <c r="L325" s="211"/>
      <c r="M325" s="213"/>
      <c r="N325" s="532"/>
      <c r="O325" s="596"/>
      <c r="P325" s="553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9.5" customHeight="1">
      <c r="A326" s="211"/>
      <c r="B326" s="211"/>
      <c r="C326" s="211"/>
      <c r="D326" s="211"/>
      <c r="E326" s="211"/>
      <c r="F326" s="211"/>
      <c r="G326" s="211"/>
      <c r="H326" s="211"/>
      <c r="I326" s="595"/>
      <c r="J326" s="211"/>
      <c r="K326" s="211"/>
      <c r="L326" s="211"/>
      <c r="M326" s="213"/>
      <c r="N326" s="532"/>
      <c r="O326" s="596"/>
      <c r="P326" s="553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9.5" customHeight="1">
      <c r="A327" s="211"/>
      <c r="B327" s="211"/>
      <c r="C327" s="211"/>
      <c r="D327" s="211"/>
      <c r="E327" s="211"/>
      <c r="F327" s="211"/>
      <c r="G327" s="211"/>
      <c r="H327" s="211"/>
      <c r="I327" s="595"/>
      <c r="J327" s="211"/>
      <c r="K327" s="211"/>
      <c r="L327" s="211"/>
      <c r="M327" s="213"/>
      <c r="N327" s="532"/>
      <c r="O327" s="596"/>
      <c r="P327" s="553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9.5" customHeight="1">
      <c r="A328" s="211"/>
      <c r="B328" s="211"/>
      <c r="C328" s="211"/>
      <c r="D328" s="211"/>
      <c r="E328" s="211"/>
      <c r="F328" s="211"/>
      <c r="G328" s="211"/>
      <c r="H328" s="211"/>
      <c r="I328" s="595"/>
      <c r="J328" s="211"/>
      <c r="K328" s="211"/>
      <c r="L328" s="211"/>
      <c r="M328" s="213"/>
      <c r="N328" s="532"/>
      <c r="O328" s="596"/>
      <c r="P328" s="553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9.5" customHeight="1">
      <c r="A329" s="211"/>
      <c r="B329" s="211"/>
      <c r="C329" s="211"/>
      <c r="D329" s="211"/>
      <c r="E329" s="211"/>
      <c r="F329" s="211"/>
      <c r="G329" s="211"/>
      <c r="H329" s="211"/>
      <c r="I329" s="595"/>
      <c r="J329" s="211"/>
      <c r="K329" s="211"/>
      <c r="L329" s="211"/>
      <c r="M329" s="213"/>
      <c r="N329" s="532"/>
      <c r="O329" s="596"/>
      <c r="P329" s="553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9.5" customHeight="1">
      <c r="A330" s="211"/>
      <c r="B330" s="211"/>
      <c r="C330" s="211"/>
      <c r="D330" s="211"/>
      <c r="E330" s="211"/>
      <c r="F330" s="211"/>
      <c r="G330" s="211"/>
      <c r="H330" s="211"/>
      <c r="I330" s="595"/>
      <c r="J330" s="211"/>
      <c r="K330" s="211"/>
      <c r="L330" s="211"/>
      <c r="M330" s="213"/>
      <c r="N330" s="532"/>
      <c r="O330" s="596"/>
      <c r="P330" s="553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9.5" customHeight="1">
      <c r="A331" s="211"/>
      <c r="B331" s="211"/>
      <c r="C331" s="211"/>
      <c r="D331" s="211"/>
      <c r="E331" s="211"/>
      <c r="F331" s="211"/>
      <c r="G331" s="211"/>
      <c r="H331" s="211"/>
      <c r="I331" s="595"/>
      <c r="J331" s="211"/>
      <c r="K331" s="211"/>
      <c r="L331" s="211"/>
      <c r="M331" s="213"/>
      <c r="N331" s="532"/>
      <c r="O331" s="596"/>
      <c r="P331" s="553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9.5" customHeight="1">
      <c r="A332" s="211"/>
      <c r="B332" s="211"/>
      <c r="C332" s="211"/>
      <c r="D332" s="211"/>
      <c r="E332" s="211"/>
      <c r="F332" s="211"/>
      <c r="G332" s="211"/>
      <c r="H332" s="211"/>
      <c r="I332" s="595"/>
      <c r="J332" s="211"/>
      <c r="K332" s="211"/>
      <c r="L332" s="211"/>
      <c r="M332" s="213"/>
      <c r="N332" s="532"/>
      <c r="O332" s="596"/>
      <c r="P332" s="553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9.5" customHeight="1">
      <c r="A333" s="211"/>
      <c r="B333" s="211"/>
      <c r="C333" s="211"/>
      <c r="D333" s="211"/>
      <c r="E333" s="211"/>
      <c r="F333" s="211"/>
      <c r="G333" s="211"/>
      <c r="H333" s="211"/>
      <c r="I333" s="595"/>
      <c r="J333" s="211"/>
      <c r="K333" s="211"/>
      <c r="L333" s="211"/>
      <c r="M333" s="213"/>
      <c r="N333" s="532"/>
      <c r="O333" s="596"/>
      <c r="P333" s="553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9.5" customHeight="1">
      <c r="A334" s="211"/>
      <c r="B334" s="211"/>
      <c r="C334" s="211"/>
      <c r="D334" s="211"/>
      <c r="E334" s="211"/>
      <c r="F334" s="211"/>
      <c r="G334" s="211"/>
      <c r="H334" s="211"/>
      <c r="I334" s="595"/>
      <c r="J334" s="211"/>
      <c r="K334" s="211"/>
      <c r="L334" s="211"/>
      <c r="M334" s="213"/>
      <c r="N334" s="532"/>
      <c r="O334" s="596"/>
      <c r="P334" s="553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9.5" customHeight="1">
      <c r="A335" s="211"/>
      <c r="B335" s="211"/>
      <c r="C335" s="211"/>
      <c r="D335" s="211"/>
      <c r="E335" s="211"/>
      <c r="F335" s="211"/>
      <c r="G335" s="211"/>
      <c r="H335" s="211"/>
      <c r="I335" s="595"/>
      <c r="J335" s="211"/>
      <c r="K335" s="211"/>
      <c r="L335" s="211"/>
      <c r="M335" s="213"/>
      <c r="N335" s="532"/>
      <c r="O335" s="596"/>
      <c r="P335" s="553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9.5" customHeight="1">
      <c r="A336" s="211"/>
      <c r="B336" s="211"/>
      <c r="C336" s="211"/>
      <c r="D336" s="211"/>
      <c r="E336" s="211"/>
      <c r="F336" s="211"/>
      <c r="G336" s="211"/>
      <c r="H336" s="211"/>
      <c r="I336" s="595"/>
      <c r="J336" s="211"/>
      <c r="K336" s="211"/>
      <c r="L336" s="211"/>
      <c r="M336" s="213"/>
      <c r="N336" s="532"/>
      <c r="O336" s="596"/>
      <c r="P336" s="553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9.5" customHeight="1">
      <c r="A337" s="211"/>
      <c r="B337" s="211"/>
      <c r="C337" s="211"/>
      <c r="D337" s="211"/>
      <c r="E337" s="211"/>
      <c r="F337" s="211"/>
      <c r="G337" s="211"/>
      <c r="H337" s="211"/>
      <c r="I337" s="595"/>
      <c r="J337" s="211"/>
      <c r="K337" s="211"/>
      <c r="L337" s="211"/>
      <c r="M337" s="213"/>
      <c r="N337" s="532"/>
      <c r="O337" s="596"/>
      <c r="P337" s="553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9.5" customHeight="1">
      <c r="A338" s="211"/>
      <c r="B338" s="211"/>
      <c r="C338" s="211"/>
      <c r="D338" s="211"/>
      <c r="E338" s="211"/>
      <c r="F338" s="211"/>
      <c r="G338" s="211"/>
      <c r="H338" s="211"/>
      <c r="I338" s="595"/>
      <c r="J338" s="211"/>
      <c r="K338" s="211"/>
      <c r="L338" s="211"/>
      <c r="M338" s="213"/>
      <c r="N338" s="532"/>
      <c r="O338" s="596"/>
      <c r="P338" s="553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9.5" customHeight="1">
      <c r="A339" s="211"/>
      <c r="B339" s="211"/>
      <c r="C339" s="211"/>
      <c r="D339" s="211"/>
      <c r="E339" s="211"/>
      <c r="F339" s="211"/>
      <c r="G339" s="211"/>
      <c r="H339" s="211"/>
      <c r="I339" s="595"/>
      <c r="J339" s="211"/>
      <c r="K339" s="211"/>
      <c r="L339" s="211"/>
      <c r="M339" s="213"/>
      <c r="N339" s="532"/>
      <c r="O339" s="596"/>
      <c r="P339" s="553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9.5" customHeight="1">
      <c r="A340" s="211"/>
      <c r="B340" s="211"/>
      <c r="C340" s="211"/>
      <c r="D340" s="211"/>
      <c r="E340" s="211"/>
      <c r="F340" s="211"/>
      <c r="G340" s="211"/>
      <c r="H340" s="211"/>
      <c r="I340" s="595"/>
      <c r="J340" s="211"/>
      <c r="K340" s="211"/>
      <c r="L340" s="211"/>
      <c r="M340" s="213"/>
      <c r="N340" s="532"/>
      <c r="O340" s="596"/>
      <c r="P340" s="553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9.5" customHeight="1">
      <c r="A341" s="211"/>
      <c r="B341" s="211"/>
      <c r="C341" s="211"/>
      <c r="D341" s="211"/>
      <c r="E341" s="211"/>
      <c r="F341" s="211"/>
      <c r="G341" s="211"/>
      <c r="H341" s="211"/>
      <c r="I341" s="595"/>
      <c r="J341" s="211"/>
      <c r="K341" s="211"/>
      <c r="L341" s="211"/>
      <c r="M341" s="213"/>
      <c r="N341" s="532"/>
      <c r="O341" s="596"/>
      <c r="P341" s="553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9.5" customHeight="1">
      <c r="A342" s="211"/>
      <c r="B342" s="211"/>
      <c r="C342" s="211"/>
      <c r="D342" s="211"/>
      <c r="E342" s="211"/>
      <c r="F342" s="211"/>
      <c r="G342" s="211"/>
      <c r="H342" s="211"/>
      <c r="I342" s="595"/>
      <c r="J342" s="211"/>
      <c r="K342" s="211"/>
      <c r="L342" s="211"/>
      <c r="M342" s="213"/>
      <c r="N342" s="532"/>
      <c r="O342" s="596"/>
      <c r="P342" s="553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9.5" customHeight="1">
      <c r="A343" s="211"/>
      <c r="B343" s="211"/>
      <c r="C343" s="211"/>
      <c r="D343" s="211"/>
      <c r="E343" s="211"/>
      <c r="F343" s="211"/>
      <c r="G343" s="211"/>
      <c r="H343" s="211"/>
      <c r="I343" s="595"/>
      <c r="J343" s="211"/>
      <c r="K343" s="211"/>
      <c r="L343" s="211"/>
      <c r="M343" s="213"/>
      <c r="N343" s="532"/>
      <c r="O343" s="596"/>
      <c r="P343" s="553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9.5" customHeight="1">
      <c r="A344" s="211"/>
      <c r="B344" s="211"/>
      <c r="C344" s="211"/>
      <c r="D344" s="211"/>
      <c r="E344" s="211"/>
      <c r="F344" s="211"/>
      <c r="G344" s="211"/>
      <c r="H344" s="211"/>
      <c r="I344" s="595"/>
      <c r="J344" s="211"/>
      <c r="K344" s="211"/>
      <c r="L344" s="211"/>
      <c r="M344" s="213"/>
      <c r="N344" s="532"/>
      <c r="O344" s="596"/>
      <c r="P344" s="553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9.5" customHeight="1">
      <c r="A345" s="211"/>
      <c r="B345" s="211"/>
      <c r="C345" s="211"/>
      <c r="D345" s="211"/>
      <c r="E345" s="211"/>
      <c r="F345" s="211"/>
      <c r="G345" s="211"/>
      <c r="H345" s="211"/>
      <c r="I345" s="595"/>
      <c r="J345" s="211"/>
      <c r="K345" s="211"/>
      <c r="L345" s="211"/>
      <c r="M345" s="213"/>
      <c r="N345" s="532"/>
      <c r="O345" s="596"/>
      <c r="P345" s="553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9.5" customHeight="1">
      <c r="A346" s="211"/>
      <c r="B346" s="211"/>
      <c r="C346" s="211"/>
      <c r="D346" s="211"/>
      <c r="E346" s="211"/>
      <c r="F346" s="211"/>
      <c r="G346" s="211"/>
      <c r="H346" s="211"/>
      <c r="I346" s="595"/>
      <c r="J346" s="211"/>
      <c r="K346" s="211"/>
      <c r="L346" s="211"/>
      <c r="M346" s="213"/>
      <c r="N346" s="532"/>
      <c r="O346" s="596"/>
      <c r="P346" s="553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9.5" customHeight="1">
      <c r="A347" s="211"/>
      <c r="B347" s="211"/>
      <c r="C347" s="211"/>
      <c r="D347" s="211"/>
      <c r="E347" s="211"/>
      <c r="F347" s="211"/>
      <c r="G347" s="211"/>
      <c r="H347" s="211"/>
      <c r="I347" s="595"/>
      <c r="J347" s="211"/>
      <c r="K347" s="211"/>
      <c r="L347" s="211"/>
      <c r="M347" s="213"/>
      <c r="N347" s="532"/>
      <c r="O347" s="596"/>
      <c r="P347" s="553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9.5" customHeight="1">
      <c r="A348" s="211"/>
      <c r="B348" s="211"/>
      <c r="C348" s="211"/>
      <c r="D348" s="211"/>
      <c r="E348" s="211"/>
      <c r="F348" s="211"/>
      <c r="G348" s="211"/>
      <c r="H348" s="211"/>
      <c r="I348" s="595"/>
      <c r="J348" s="211"/>
      <c r="K348" s="211"/>
      <c r="L348" s="211"/>
      <c r="M348" s="213"/>
      <c r="N348" s="532"/>
      <c r="O348" s="596"/>
      <c r="P348" s="553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9.5" customHeight="1">
      <c r="A349" s="211"/>
      <c r="B349" s="211"/>
      <c r="C349" s="211"/>
      <c r="D349" s="211"/>
      <c r="E349" s="211"/>
      <c r="F349" s="211"/>
      <c r="G349" s="211"/>
      <c r="H349" s="211"/>
      <c r="I349" s="595"/>
      <c r="J349" s="211"/>
      <c r="K349" s="211"/>
      <c r="L349" s="211"/>
      <c r="M349" s="213"/>
      <c r="N349" s="532"/>
      <c r="O349" s="596"/>
      <c r="P349" s="553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9.5" customHeight="1">
      <c r="A350" s="211"/>
      <c r="B350" s="211"/>
      <c r="C350" s="211"/>
      <c r="D350" s="211"/>
      <c r="E350" s="211"/>
      <c r="F350" s="211"/>
      <c r="G350" s="211"/>
      <c r="H350" s="211"/>
      <c r="I350" s="595"/>
      <c r="J350" s="211"/>
      <c r="K350" s="211"/>
      <c r="L350" s="211"/>
      <c r="M350" s="213"/>
      <c r="N350" s="532"/>
      <c r="O350" s="596"/>
      <c r="P350" s="553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9.5" customHeight="1">
      <c r="A351" s="211"/>
      <c r="B351" s="211"/>
      <c r="C351" s="211"/>
      <c r="D351" s="211"/>
      <c r="E351" s="211"/>
      <c r="F351" s="211"/>
      <c r="G351" s="211"/>
      <c r="H351" s="211"/>
      <c r="I351" s="595"/>
      <c r="J351" s="211"/>
      <c r="K351" s="211"/>
      <c r="L351" s="211"/>
      <c r="M351" s="213"/>
      <c r="N351" s="532"/>
      <c r="O351" s="596"/>
      <c r="P351" s="553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9.5" customHeight="1">
      <c r="A352" s="211"/>
      <c r="B352" s="211"/>
      <c r="C352" s="211"/>
      <c r="D352" s="211"/>
      <c r="E352" s="211"/>
      <c r="F352" s="211"/>
      <c r="G352" s="211"/>
      <c r="H352" s="211"/>
      <c r="I352" s="595"/>
      <c r="J352" s="211"/>
      <c r="K352" s="211"/>
      <c r="L352" s="211"/>
      <c r="M352" s="213"/>
      <c r="N352" s="532"/>
      <c r="O352" s="596"/>
      <c r="P352" s="553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9.5" customHeight="1">
      <c r="A353" s="211"/>
      <c r="B353" s="211"/>
      <c r="C353" s="211"/>
      <c r="D353" s="211"/>
      <c r="E353" s="211"/>
      <c r="F353" s="211"/>
      <c r="G353" s="211"/>
      <c r="H353" s="211"/>
      <c r="I353" s="595"/>
      <c r="J353" s="211"/>
      <c r="K353" s="211"/>
      <c r="L353" s="211"/>
      <c r="M353" s="213"/>
      <c r="N353" s="532"/>
      <c r="O353" s="596"/>
      <c r="P353" s="553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9.5" customHeight="1">
      <c r="A354" s="211"/>
      <c r="B354" s="211"/>
      <c r="C354" s="211"/>
      <c r="D354" s="211"/>
      <c r="E354" s="211"/>
      <c r="F354" s="211"/>
      <c r="G354" s="211"/>
      <c r="H354" s="211"/>
      <c r="I354" s="595"/>
      <c r="J354" s="211"/>
      <c r="K354" s="211"/>
      <c r="L354" s="211"/>
      <c r="M354" s="213"/>
      <c r="N354" s="532"/>
      <c r="O354" s="596"/>
      <c r="P354" s="553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9.5" customHeight="1">
      <c r="A355" s="211"/>
      <c r="B355" s="211"/>
      <c r="C355" s="211"/>
      <c r="D355" s="211"/>
      <c r="E355" s="211"/>
      <c r="F355" s="211"/>
      <c r="G355" s="211"/>
      <c r="H355" s="211"/>
      <c r="I355" s="595"/>
      <c r="J355" s="211"/>
      <c r="K355" s="211"/>
      <c r="L355" s="211"/>
      <c r="M355" s="213"/>
      <c r="N355" s="532"/>
      <c r="O355" s="596"/>
      <c r="P355" s="553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9.5" customHeight="1">
      <c r="A356" s="211"/>
      <c r="B356" s="211"/>
      <c r="C356" s="211"/>
      <c r="D356" s="211"/>
      <c r="E356" s="211"/>
      <c r="F356" s="211"/>
      <c r="G356" s="211"/>
      <c r="H356" s="211"/>
      <c r="I356" s="595"/>
      <c r="J356" s="211"/>
      <c r="K356" s="211"/>
      <c r="L356" s="211"/>
      <c r="M356" s="213"/>
      <c r="N356" s="532"/>
      <c r="O356" s="596"/>
      <c r="P356" s="553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9.5" customHeight="1">
      <c r="A357" s="211"/>
      <c r="B357" s="211"/>
      <c r="C357" s="211"/>
      <c r="D357" s="211"/>
      <c r="E357" s="211"/>
      <c r="F357" s="211"/>
      <c r="G357" s="211"/>
      <c r="H357" s="211"/>
      <c r="I357" s="595"/>
      <c r="J357" s="211"/>
      <c r="K357" s="211"/>
      <c r="L357" s="211"/>
      <c r="M357" s="213"/>
      <c r="N357" s="532"/>
      <c r="O357" s="596"/>
      <c r="P357" s="553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9.5" customHeight="1">
      <c r="A358" s="211"/>
      <c r="B358" s="211"/>
      <c r="C358" s="211"/>
      <c r="D358" s="211"/>
      <c r="E358" s="211"/>
      <c r="F358" s="211"/>
      <c r="G358" s="211"/>
      <c r="H358" s="211"/>
      <c r="I358" s="595"/>
      <c r="J358" s="211"/>
      <c r="K358" s="211"/>
      <c r="L358" s="211"/>
      <c r="M358" s="213"/>
      <c r="N358" s="532"/>
      <c r="O358" s="596"/>
      <c r="P358" s="553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9.5" customHeight="1">
      <c r="A359" s="211"/>
      <c r="B359" s="211"/>
      <c r="C359" s="211"/>
      <c r="D359" s="211"/>
      <c r="E359" s="211"/>
      <c r="F359" s="211"/>
      <c r="G359" s="211"/>
      <c r="H359" s="211"/>
      <c r="I359" s="595"/>
      <c r="J359" s="211"/>
      <c r="K359" s="211"/>
      <c r="L359" s="211"/>
      <c r="M359" s="213"/>
      <c r="N359" s="532"/>
      <c r="O359" s="596"/>
      <c r="P359" s="553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9.5" customHeight="1">
      <c r="A360" s="211"/>
      <c r="B360" s="211"/>
      <c r="C360" s="211"/>
      <c r="D360" s="211"/>
      <c r="E360" s="211"/>
      <c r="F360" s="211"/>
      <c r="G360" s="211"/>
      <c r="H360" s="211"/>
      <c r="I360" s="595"/>
      <c r="J360" s="211"/>
      <c r="K360" s="211"/>
      <c r="L360" s="211"/>
      <c r="M360" s="213"/>
      <c r="N360" s="532"/>
      <c r="O360" s="596"/>
      <c r="P360" s="553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9.5" customHeight="1">
      <c r="A361" s="211"/>
      <c r="B361" s="211"/>
      <c r="C361" s="211"/>
      <c r="D361" s="211"/>
      <c r="E361" s="211"/>
      <c r="F361" s="211"/>
      <c r="G361" s="211"/>
      <c r="H361" s="211"/>
      <c r="I361" s="595"/>
      <c r="J361" s="211"/>
      <c r="K361" s="211"/>
      <c r="L361" s="211"/>
      <c r="M361" s="213"/>
      <c r="N361" s="532"/>
      <c r="O361" s="596"/>
      <c r="P361" s="553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9.5" customHeight="1">
      <c r="A362" s="211"/>
      <c r="B362" s="211"/>
      <c r="C362" s="211"/>
      <c r="D362" s="211"/>
      <c r="E362" s="211"/>
      <c r="F362" s="211"/>
      <c r="G362" s="211"/>
      <c r="H362" s="211"/>
      <c r="I362" s="595"/>
      <c r="J362" s="211"/>
      <c r="K362" s="211"/>
      <c r="L362" s="211"/>
      <c r="M362" s="213"/>
      <c r="N362" s="532"/>
      <c r="O362" s="596"/>
      <c r="P362" s="553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9.5" customHeight="1">
      <c r="A363" s="211"/>
      <c r="B363" s="211"/>
      <c r="C363" s="211"/>
      <c r="D363" s="211"/>
      <c r="E363" s="211"/>
      <c r="F363" s="211"/>
      <c r="G363" s="211"/>
      <c r="H363" s="211"/>
      <c r="I363" s="595"/>
      <c r="J363" s="211"/>
      <c r="K363" s="211"/>
      <c r="L363" s="211"/>
      <c r="M363" s="213"/>
      <c r="N363" s="532"/>
      <c r="O363" s="596"/>
      <c r="P363" s="553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9.5" customHeight="1">
      <c r="A364" s="211"/>
      <c r="B364" s="211"/>
      <c r="C364" s="211"/>
      <c r="D364" s="211"/>
      <c r="E364" s="211"/>
      <c r="F364" s="211"/>
      <c r="G364" s="211"/>
      <c r="H364" s="211"/>
      <c r="I364" s="595"/>
      <c r="J364" s="211"/>
      <c r="K364" s="211"/>
      <c r="L364" s="211"/>
      <c r="M364" s="213"/>
      <c r="N364" s="532"/>
      <c r="O364" s="596"/>
      <c r="P364" s="553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9.5" customHeight="1">
      <c r="A365" s="211"/>
      <c r="B365" s="211"/>
      <c r="C365" s="211"/>
      <c r="D365" s="211"/>
      <c r="E365" s="211"/>
      <c r="F365" s="211"/>
      <c r="G365" s="211"/>
      <c r="H365" s="211"/>
      <c r="I365" s="595"/>
      <c r="J365" s="211"/>
      <c r="K365" s="211"/>
      <c r="L365" s="211"/>
      <c r="M365" s="213"/>
      <c r="N365" s="532"/>
      <c r="O365" s="596"/>
      <c r="P365" s="553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9.5" customHeight="1">
      <c r="A366" s="211"/>
      <c r="B366" s="211"/>
      <c r="C366" s="211"/>
      <c r="D366" s="211"/>
      <c r="E366" s="211"/>
      <c r="F366" s="211"/>
      <c r="G366" s="211"/>
      <c r="H366" s="211"/>
      <c r="I366" s="595"/>
      <c r="J366" s="211"/>
      <c r="K366" s="211"/>
      <c r="L366" s="211"/>
      <c r="M366" s="213"/>
      <c r="N366" s="532"/>
      <c r="O366" s="596"/>
      <c r="P366" s="553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9.5" customHeight="1">
      <c r="A367" s="211"/>
      <c r="B367" s="211"/>
      <c r="C367" s="211"/>
      <c r="D367" s="211"/>
      <c r="E367" s="211"/>
      <c r="F367" s="211"/>
      <c r="G367" s="211"/>
      <c r="H367" s="211"/>
      <c r="I367" s="595"/>
      <c r="J367" s="211"/>
      <c r="K367" s="211"/>
      <c r="L367" s="211"/>
      <c r="M367" s="213"/>
      <c r="N367" s="532"/>
      <c r="O367" s="596"/>
      <c r="P367" s="553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9.5" customHeight="1">
      <c r="A368" s="211"/>
      <c r="B368" s="211"/>
      <c r="C368" s="211"/>
      <c r="D368" s="211"/>
      <c r="E368" s="211"/>
      <c r="F368" s="211"/>
      <c r="G368" s="211"/>
      <c r="H368" s="211"/>
      <c r="I368" s="595"/>
      <c r="J368" s="211"/>
      <c r="K368" s="211"/>
      <c r="L368" s="211"/>
      <c r="M368" s="213"/>
      <c r="N368" s="532"/>
      <c r="O368" s="596"/>
      <c r="P368" s="553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9.5" customHeight="1">
      <c r="A369" s="211"/>
      <c r="B369" s="211"/>
      <c r="C369" s="211"/>
      <c r="D369" s="211"/>
      <c r="E369" s="211"/>
      <c r="F369" s="211"/>
      <c r="G369" s="211"/>
      <c r="H369" s="211"/>
      <c r="I369" s="595"/>
      <c r="J369" s="211"/>
      <c r="K369" s="211"/>
      <c r="L369" s="211"/>
      <c r="M369" s="213"/>
      <c r="N369" s="532"/>
      <c r="O369" s="596"/>
      <c r="P369" s="553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9.5" customHeight="1">
      <c r="A370" s="211"/>
      <c r="B370" s="211"/>
      <c r="C370" s="211"/>
      <c r="D370" s="211"/>
      <c r="E370" s="211"/>
      <c r="F370" s="211"/>
      <c r="G370" s="211"/>
      <c r="H370" s="211"/>
      <c r="I370" s="595"/>
      <c r="J370" s="211"/>
      <c r="K370" s="211"/>
      <c r="L370" s="211"/>
      <c r="M370" s="213"/>
      <c r="N370" s="532"/>
      <c r="O370" s="596"/>
      <c r="P370" s="553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9.5" customHeight="1">
      <c r="A371" s="211"/>
      <c r="B371" s="211"/>
      <c r="C371" s="211"/>
      <c r="D371" s="211"/>
      <c r="E371" s="211"/>
      <c r="F371" s="211"/>
      <c r="G371" s="211"/>
      <c r="H371" s="211"/>
      <c r="I371" s="595"/>
      <c r="J371" s="211"/>
      <c r="K371" s="211"/>
      <c r="L371" s="211"/>
      <c r="M371" s="213"/>
      <c r="N371" s="532"/>
      <c r="O371" s="596"/>
      <c r="P371" s="553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9.5" customHeight="1">
      <c r="A372" s="211"/>
      <c r="B372" s="211"/>
      <c r="C372" s="211"/>
      <c r="D372" s="211"/>
      <c r="E372" s="211"/>
      <c r="F372" s="211"/>
      <c r="G372" s="211"/>
      <c r="H372" s="211"/>
      <c r="I372" s="595"/>
      <c r="J372" s="211"/>
      <c r="K372" s="211"/>
      <c r="L372" s="211"/>
      <c r="M372" s="213"/>
      <c r="N372" s="532"/>
      <c r="O372" s="596"/>
      <c r="P372" s="553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9.5" customHeight="1">
      <c r="A373" s="211"/>
      <c r="B373" s="211"/>
      <c r="C373" s="211"/>
      <c r="D373" s="211"/>
      <c r="E373" s="211"/>
      <c r="F373" s="211"/>
      <c r="G373" s="211"/>
      <c r="H373" s="211"/>
      <c r="I373" s="595"/>
      <c r="J373" s="211"/>
      <c r="K373" s="211"/>
      <c r="L373" s="211"/>
      <c r="M373" s="213"/>
      <c r="N373" s="532"/>
      <c r="O373" s="596"/>
      <c r="P373" s="553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9.5" customHeight="1">
      <c r="A374" s="211"/>
      <c r="B374" s="211"/>
      <c r="C374" s="211"/>
      <c r="D374" s="211"/>
      <c r="E374" s="211"/>
      <c r="F374" s="211"/>
      <c r="G374" s="211"/>
      <c r="H374" s="211"/>
      <c r="I374" s="595"/>
      <c r="J374" s="211"/>
      <c r="K374" s="211"/>
      <c r="L374" s="211"/>
      <c r="M374" s="213"/>
      <c r="N374" s="532"/>
      <c r="O374" s="596"/>
      <c r="P374" s="553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9.5" customHeight="1">
      <c r="A375" s="211"/>
      <c r="B375" s="211"/>
      <c r="C375" s="211"/>
      <c r="D375" s="211"/>
      <c r="E375" s="211"/>
      <c r="F375" s="211"/>
      <c r="G375" s="211"/>
      <c r="H375" s="211"/>
      <c r="I375" s="595"/>
      <c r="J375" s="211"/>
      <c r="K375" s="211"/>
      <c r="L375" s="211"/>
      <c r="M375" s="213"/>
      <c r="N375" s="532"/>
      <c r="O375" s="596"/>
      <c r="P375" s="553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9.5" customHeight="1">
      <c r="A376" s="211"/>
      <c r="B376" s="211"/>
      <c r="C376" s="211"/>
      <c r="D376" s="211"/>
      <c r="E376" s="211"/>
      <c r="F376" s="211"/>
      <c r="G376" s="211"/>
      <c r="H376" s="211"/>
      <c r="I376" s="595"/>
      <c r="J376" s="211"/>
      <c r="K376" s="211"/>
      <c r="L376" s="211"/>
      <c r="M376" s="213"/>
      <c r="N376" s="532"/>
      <c r="O376" s="596"/>
      <c r="P376" s="553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9.5" customHeight="1">
      <c r="A377" s="211"/>
      <c r="B377" s="211"/>
      <c r="C377" s="211"/>
      <c r="D377" s="211"/>
      <c r="E377" s="211"/>
      <c r="F377" s="211"/>
      <c r="G377" s="211"/>
      <c r="H377" s="211"/>
      <c r="I377" s="595"/>
      <c r="J377" s="211"/>
      <c r="K377" s="211"/>
      <c r="L377" s="211"/>
      <c r="M377" s="213"/>
      <c r="N377" s="532"/>
      <c r="O377" s="596"/>
      <c r="P377" s="553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9.5" customHeight="1">
      <c r="A378" s="211"/>
      <c r="B378" s="211"/>
      <c r="C378" s="211"/>
      <c r="D378" s="211"/>
      <c r="E378" s="211"/>
      <c r="F378" s="211"/>
      <c r="G378" s="211"/>
      <c r="H378" s="211"/>
      <c r="I378" s="595"/>
      <c r="J378" s="211"/>
      <c r="K378" s="211"/>
      <c r="L378" s="211"/>
      <c r="M378" s="213"/>
      <c r="N378" s="532"/>
      <c r="O378" s="596"/>
      <c r="P378" s="553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9.5" customHeight="1">
      <c r="A379" s="211"/>
      <c r="B379" s="211"/>
      <c r="C379" s="211"/>
      <c r="D379" s="211"/>
      <c r="E379" s="211"/>
      <c r="F379" s="211"/>
      <c r="G379" s="211"/>
      <c r="H379" s="211"/>
      <c r="I379" s="595"/>
      <c r="J379" s="211"/>
      <c r="K379" s="211"/>
      <c r="L379" s="211"/>
      <c r="M379" s="213"/>
      <c r="N379" s="532"/>
      <c r="O379" s="596"/>
      <c r="P379" s="553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9.5" customHeight="1">
      <c r="A380" s="211"/>
      <c r="B380" s="211"/>
      <c r="C380" s="211"/>
      <c r="D380" s="211"/>
      <c r="E380" s="211"/>
      <c r="F380" s="211"/>
      <c r="G380" s="211"/>
      <c r="H380" s="211"/>
      <c r="I380" s="595"/>
      <c r="J380" s="211"/>
      <c r="K380" s="211"/>
      <c r="L380" s="211"/>
      <c r="M380" s="213"/>
      <c r="N380" s="532"/>
      <c r="O380" s="596"/>
      <c r="P380" s="553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9.5" customHeight="1">
      <c r="A381" s="211"/>
      <c r="B381" s="211"/>
      <c r="C381" s="211"/>
      <c r="D381" s="211"/>
      <c r="E381" s="211"/>
      <c r="F381" s="211"/>
      <c r="G381" s="211"/>
      <c r="H381" s="211"/>
      <c r="I381" s="595"/>
      <c r="J381" s="211"/>
      <c r="K381" s="211"/>
      <c r="L381" s="211"/>
      <c r="M381" s="213"/>
      <c r="N381" s="532"/>
      <c r="O381" s="596"/>
      <c r="P381" s="553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9.5" customHeight="1">
      <c r="A382" s="211"/>
      <c r="B382" s="211"/>
      <c r="C382" s="211"/>
      <c r="D382" s="211"/>
      <c r="E382" s="211"/>
      <c r="F382" s="211"/>
      <c r="G382" s="211"/>
      <c r="H382" s="211"/>
      <c r="I382" s="595"/>
      <c r="J382" s="211"/>
      <c r="K382" s="211"/>
      <c r="L382" s="211"/>
      <c r="M382" s="213"/>
      <c r="N382" s="532"/>
      <c r="O382" s="596"/>
      <c r="P382" s="553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9.5" customHeight="1">
      <c r="A383" s="211"/>
      <c r="B383" s="211"/>
      <c r="C383" s="211"/>
      <c r="D383" s="211"/>
      <c r="E383" s="211"/>
      <c r="F383" s="211"/>
      <c r="G383" s="211"/>
      <c r="H383" s="211"/>
      <c r="I383" s="595"/>
      <c r="J383" s="211"/>
      <c r="K383" s="211"/>
      <c r="L383" s="211"/>
      <c r="M383" s="213"/>
      <c r="N383" s="532"/>
      <c r="O383" s="596"/>
      <c r="P383" s="553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9.5" customHeight="1">
      <c r="A384" s="211"/>
      <c r="B384" s="211"/>
      <c r="C384" s="211"/>
      <c r="D384" s="211"/>
      <c r="E384" s="211"/>
      <c r="F384" s="211"/>
      <c r="G384" s="211"/>
      <c r="H384" s="211"/>
      <c r="I384" s="595"/>
      <c r="J384" s="211"/>
      <c r="K384" s="211"/>
      <c r="L384" s="211"/>
      <c r="M384" s="213"/>
      <c r="N384" s="532"/>
      <c r="O384" s="596"/>
      <c r="P384" s="553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9.5" customHeight="1">
      <c r="A385" s="211"/>
      <c r="B385" s="211"/>
      <c r="C385" s="211"/>
      <c r="D385" s="211"/>
      <c r="E385" s="211"/>
      <c r="F385" s="211"/>
      <c r="G385" s="211"/>
      <c r="H385" s="211"/>
      <c r="I385" s="595"/>
      <c r="J385" s="211"/>
      <c r="K385" s="211"/>
      <c r="L385" s="211"/>
      <c r="M385" s="213"/>
      <c r="N385" s="532"/>
      <c r="O385" s="596"/>
      <c r="P385" s="553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9.5" customHeight="1">
      <c r="A386" s="211"/>
      <c r="B386" s="211"/>
      <c r="C386" s="211"/>
      <c r="D386" s="211"/>
      <c r="E386" s="211"/>
      <c r="F386" s="211"/>
      <c r="G386" s="211"/>
      <c r="H386" s="211"/>
      <c r="I386" s="595"/>
      <c r="J386" s="211"/>
      <c r="K386" s="211"/>
      <c r="L386" s="211"/>
      <c r="M386" s="213"/>
      <c r="N386" s="532"/>
      <c r="O386" s="596"/>
      <c r="P386" s="553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9.5" customHeight="1">
      <c r="A387" s="211"/>
      <c r="B387" s="211"/>
      <c r="C387" s="211"/>
      <c r="D387" s="211"/>
      <c r="E387" s="211"/>
      <c r="F387" s="211"/>
      <c r="G387" s="211"/>
      <c r="H387" s="211"/>
      <c r="I387" s="595"/>
      <c r="J387" s="211"/>
      <c r="K387" s="211"/>
      <c r="L387" s="211"/>
      <c r="M387" s="213"/>
      <c r="N387" s="532"/>
      <c r="O387" s="596"/>
      <c r="P387" s="553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9.5" customHeight="1">
      <c r="A388" s="211"/>
      <c r="B388" s="211"/>
      <c r="C388" s="211"/>
      <c r="D388" s="211"/>
      <c r="E388" s="211"/>
      <c r="F388" s="211"/>
      <c r="G388" s="211"/>
      <c r="H388" s="211"/>
      <c r="I388" s="595"/>
      <c r="J388" s="211"/>
      <c r="K388" s="211"/>
      <c r="L388" s="211"/>
      <c r="M388" s="213"/>
      <c r="N388" s="532"/>
      <c r="O388" s="596"/>
      <c r="P388" s="553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9.5" customHeight="1">
      <c r="A389" s="211"/>
      <c r="B389" s="211"/>
      <c r="C389" s="211"/>
      <c r="D389" s="211"/>
      <c r="E389" s="211"/>
      <c r="F389" s="211"/>
      <c r="G389" s="211"/>
      <c r="H389" s="211"/>
      <c r="I389" s="595"/>
      <c r="J389" s="211"/>
      <c r="K389" s="211"/>
      <c r="L389" s="211"/>
      <c r="M389" s="213"/>
      <c r="N389" s="532"/>
      <c r="O389" s="596"/>
      <c r="P389" s="553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9.5" customHeight="1">
      <c r="A390" s="211"/>
      <c r="B390" s="211"/>
      <c r="C390" s="211"/>
      <c r="D390" s="211"/>
      <c r="E390" s="211"/>
      <c r="F390" s="211"/>
      <c r="G390" s="211"/>
      <c r="H390" s="211"/>
      <c r="I390" s="595"/>
      <c r="J390" s="211"/>
      <c r="K390" s="211"/>
      <c r="L390" s="211"/>
      <c r="M390" s="213"/>
      <c r="N390" s="532"/>
      <c r="O390" s="596"/>
      <c r="P390" s="553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9.5" customHeight="1">
      <c r="A391" s="211"/>
      <c r="B391" s="211"/>
      <c r="C391" s="211"/>
      <c r="D391" s="211"/>
      <c r="E391" s="211"/>
      <c r="F391" s="211"/>
      <c r="G391" s="211"/>
      <c r="H391" s="211"/>
      <c r="I391" s="595"/>
      <c r="J391" s="211"/>
      <c r="K391" s="211"/>
      <c r="L391" s="211"/>
      <c r="M391" s="213"/>
      <c r="N391" s="532"/>
      <c r="O391" s="596"/>
      <c r="P391" s="553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9.5" customHeight="1">
      <c r="A392" s="211"/>
      <c r="B392" s="211"/>
      <c r="C392" s="211"/>
      <c r="D392" s="211"/>
      <c r="E392" s="211"/>
      <c r="F392" s="211"/>
      <c r="G392" s="211"/>
      <c r="H392" s="211"/>
      <c r="I392" s="595"/>
      <c r="J392" s="211"/>
      <c r="K392" s="211"/>
      <c r="L392" s="211"/>
      <c r="M392" s="213"/>
      <c r="N392" s="532"/>
      <c r="O392" s="596"/>
      <c r="P392" s="553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9.5" customHeight="1">
      <c r="A393" s="211"/>
      <c r="B393" s="211"/>
      <c r="C393" s="211"/>
      <c r="D393" s="211"/>
      <c r="E393" s="211"/>
      <c r="F393" s="211"/>
      <c r="G393" s="211"/>
      <c r="H393" s="211"/>
      <c r="I393" s="595"/>
      <c r="J393" s="211"/>
      <c r="K393" s="211"/>
      <c r="L393" s="211"/>
      <c r="M393" s="213"/>
      <c r="N393" s="532"/>
      <c r="O393" s="596"/>
      <c r="P393" s="553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9.5" customHeight="1">
      <c r="A394" s="211"/>
      <c r="B394" s="211"/>
      <c r="C394" s="211"/>
      <c r="D394" s="211"/>
      <c r="E394" s="211"/>
      <c r="F394" s="211"/>
      <c r="G394" s="211"/>
      <c r="H394" s="211"/>
      <c r="I394" s="595"/>
      <c r="J394" s="211"/>
      <c r="K394" s="211"/>
      <c r="L394" s="211"/>
      <c r="M394" s="213"/>
      <c r="N394" s="532"/>
      <c r="O394" s="596"/>
      <c r="P394" s="553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9.5" customHeight="1">
      <c r="A395" s="211"/>
      <c r="B395" s="211"/>
      <c r="C395" s="211"/>
      <c r="D395" s="211"/>
      <c r="E395" s="211"/>
      <c r="F395" s="211"/>
      <c r="G395" s="211"/>
      <c r="H395" s="211"/>
      <c r="I395" s="595"/>
      <c r="J395" s="211"/>
      <c r="K395" s="211"/>
      <c r="L395" s="211"/>
      <c r="M395" s="213"/>
      <c r="N395" s="532"/>
      <c r="O395" s="596"/>
      <c r="P395" s="553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9.5" customHeight="1">
      <c r="A396" s="211"/>
      <c r="B396" s="211"/>
      <c r="C396" s="211"/>
      <c r="D396" s="211"/>
      <c r="E396" s="211"/>
      <c r="F396" s="211"/>
      <c r="G396" s="211"/>
      <c r="H396" s="211"/>
      <c r="I396" s="595"/>
      <c r="J396" s="211"/>
      <c r="K396" s="211"/>
      <c r="L396" s="211"/>
      <c r="M396" s="213"/>
      <c r="N396" s="532"/>
      <c r="O396" s="596"/>
      <c r="P396" s="553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9.5" customHeight="1">
      <c r="A397" s="211"/>
      <c r="B397" s="211"/>
      <c r="C397" s="211"/>
      <c r="D397" s="211"/>
      <c r="E397" s="211"/>
      <c r="F397" s="211"/>
      <c r="G397" s="211"/>
      <c r="H397" s="211"/>
      <c r="I397" s="595"/>
      <c r="J397" s="211"/>
      <c r="K397" s="211"/>
      <c r="L397" s="211"/>
      <c r="M397" s="213"/>
      <c r="N397" s="532"/>
      <c r="O397" s="596"/>
      <c r="P397" s="553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9.5" customHeight="1">
      <c r="A398" s="211"/>
      <c r="B398" s="211"/>
      <c r="C398" s="211"/>
      <c r="D398" s="211"/>
      <c r="E398" s="211"/>
      <c r="F398" s="211"/>
      <c r="G398" s="211"/>
      <c r="H398" s="211"/>
      <c r="I398" s="595"/>
      <c r="J398" s="211"/>
      <c r="K398" s="211"/>
      <c r="L398" s="211"/>
      <c r="M398" s="213"/>
      <c r="N398" s="532"/>
      <c r="O398" s="596"/>
      <c r="P398" s="553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9.5" customHeight="1">
      <c r="A399" s="211"/>
      <c r="B399" s="211"/>
      <c r="C399" s="211"/>
      <c r="D399" s="211"/>
      <c r="E399" s="211"/>
      <c r="F399" s="211"/>
      <c r="G399" s="211"/>
      <c r="H399" s="211"/>
      <c r="I399" s="595"/>
      <c r="J399" s="211"/>
      <c r="K399" s="211"/>
      <c r="L399" s="211"/>
      <c r="M399" s="213"/>
      <c r="N399" s="532"/>
      <c r="O399" s="596"/>
      <c r="P399" s="553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9.5" customHeight="1">
      <c r="A400" s="211"/>
      <c r="B400" s="211"/>
      <c r="C400" s="211"/>
      <c r="D400" s="211"/>
      <c r="E400" s="211"/>
      <c r="F400" s="211"/>
      <c r="G400" s="211"/>
      <c r="H400" s="211"/>
      <c r="I400" s="595"/>
      <c r="J400" s="211"/>
      <c r="K400" s="211"/>
      <c r="L400" s="211"/>
      <c r="M400" s="213"/>
      <c r="N400" s="532"/>
      <c r="O400" s="596"/>
      <c r="P400" s="553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9.5" customHeight="1">
      <c r="A401" s="211"/>
      <c r="B401" s="211"/>
      <c r="C401" s="211"/>
      <c r="D401" s="211"/>
      <c r="E401" s="211"/>
      <c r="F401" s="211"/>
      <c r="G401" s="211"/>
      <c r="H401" s="211"/>
      <c r="I401" s="595"/>
      <c r="J401" s="211"/>
      <c r="K401" s="211"/>
      <c r="L401" s="211"/>
      <c r="M401" s="213"/>
      <c r="N401" s="532"/>
      <c r="O401" s="596"/>
      <c r="P401" s="553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9.5" customHeight="1">
      <c r="A402" s="211"/>
      <c r="B402" s="211"/>
      <c r="C402" s="211"/>
      <c r="D402" s="211"/>
      <c r="E402" s="211"/>
      <c r="F402" s="211"/>
      <c r="G402" s="211"/>
      <c r="H402" s="211"/>
      <c r="I402" s="595"/>
      <c r="J402" s="211"/>
      <c r="K402" s="211"/>
      <c r="L402" s="211"/>
      <c r="M402" s="213"/>
      <c r="N402" s="532"/>
      <c r="O402" s="596"/>
      <c r="P402" s="553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9.5" customHeight="1">
      <c r="A403" s="211"/>
      <c r="B403" s="211"/>
      <c r="C403" s="211"/>
      <c r="D403" s="211"/>
      <c r="E403" s="211"/>
      <c r="F403" s="211"/>
      <c r="G403" s="211"/>
      <c r="H403" s="211"/>
      <c r="I403" s="595"/>
      <c r="J403" s="211"/>
      <c r="K403" s="211"/>
      <c r="L403" s="211"/>
      <c r="M403" s="213"/>
      <c r="N403" s="532"/>
      <c r="O403" s="596"/>
      <c r="P403" s="553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9.5" customHeight="1">
      <c r="A404" s="211"/>
      <c r="B404" s="211"/>
      <c r="C404" s="211"/>
      <c r="D404" s="211"/>
      <c r="E404" s="211"/>
      <c r="F404" s="211"/>
      <c r="G404" s="211"/>
      <c r="H404" s="211"/>
      <c r="I404" s="595"/>
      <c r="J404" s="211"/>
      <c r="K404" s="211"/>
      <c r="L404" s="211"/>
      <c r="M404" s="213"/>
      <c r="N404" s="532"/>
      <c r="O404" s="596"/>
      <c r="P404" s="553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9.5" customHeight="1">
      <c r="A405" s="211"/>
      <c r="B405" s="211"/>
      <c r="C405" s="211"/>
      <c r="D405" s="211"/>
      <c r="E405" s="211"/>
      <c r="F405" s="211"/>
      <c r="G405" s="211"/>
      <c r="H405" s="211"/>
      <c r="I405" s="595"/>
      <c r="J405" s="211"/>
      <c r="K405" s="211"/>
      <c r="L405" s="211"/>
      <c r="M405" s="213"/>
      <c r="N405" s="532"/>
      <c r="O405" s="596"/>
      <c r="P405" s="553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9.5" customHeight="1">
      <c r="A406" s="211"/>
      <c r="B406" s="211"/>
      <c r="C406" s="211"/>
      <c r="D406" s="211"/>
      <c r="E406" s="211"/>
      <c r="F406" s="211"/>
      <c r="G406" s="211"/>
      <c r="H406" s="211"/>
      <c r="I406" s="595"/>
      <c r="J406" s="211"/>
      <c r="K406" s="211"/>
      <c r="L406" s="211"/>
      <c r="M406" s="213"/>
      <c r="N406" s="532"/>
      <c r="O406" s="596"/>
      <c r="P406" s="553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9.5" customHeight="1">
      <c r="A407" s="211"/>
      <c r="B407" s="211"/>
      <c r="C407" s="211"/>
      <c r="D407" s="211"/>
      <c r="E407" s="211"/>
      <c r="F407" s="211"/>
      <c r="G407" s="211"/>
      <c r="H407" s="211"/>
      <c r="I407" s="595"/>
      <c r="J407" s="211"/>
      <c r="K407" s="211"/>
      <c r="L407" s="211"/>
      <c r="M407" s="213"/>
      <c r="N407" s="532"/>
      <c r="O407" s="596"/>
      <c r="P407" s="553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9.5" customHeight="1">
      <c r="A408" s="211"/>
      <c r="B408" s="211"/>
      <c r="C408" s="211"/>
      <c r="D408" s="211"/>
      <c r="E408" s="211"/>
      <c r="F408" s="211"/>
      <c r="G408" s="211"/>
      <c r="H408" s="211"/>
      <c r="I408" s="595"/>
      <c r="J408" s="211"/>
      <c r="K408" s="211"/>
      <c r="L408" s="211"/>
      <c r="M408" s="213"/>
      <c r="N408" s="532"/>
      <c r="O408" s="596"/>
      <c r="P408" s="553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9.5" customHeight="1">
      <c r="A409" s="211"/>
      <c r="B409" s="211"/>
      <c r="C409" s="211"/>
      <c r="D409" s="211"/>
      <c r="E409" s="211"/>
      <c r="F409" s="211"/>
      <c r="G409" s="211"/>
      <c r="H409" s="211"/>
      <c r="I409" s="595"/>
      <c r="J409" s="211"/>
      <c r="K409" s="211"/>
      <c r="L409" s="211"/>
      <c r="M409" s="213"/>
      <c r="N409" s="532"/>
      <c r="O409" s="596"/>
      <c r="P409" s="553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9.5" customHeight="1">
      <c r="A410" s="211"/>
      <c r="B410" s="211"/>
      <c r="C410" s="211"/>
      <c r="D410" s="211"/>
      <c r="E410" s="211"/>
      <c r="F410" s="211"/>
      <c r="G410" s="211"/>
      <c r="H410" s="211"/>
      <c r="I410" s="595"/>
      <c r="J410" s="211"/>
      <c r="K410" s="211"/>
      <c r="L410" s="211"/>
      <c r="M410" s="213"/>
      <c r="N410" s="532"/>
      <c r="O410" s="596"/>
      <c r="P410" s="553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9.5" customHeight="1">
      <c r="A411" s="211"/>
      <c r="B411" s="211"/>
      <c r="C411" s="211"/>
      <c r="D411" s="211"/>
      <c r="E411" s="211"/>
      <c r="F411" s="211"/>
      <c r="G411" s="211"/>
      <c r="H411" s="211"/>
      <c r="I411" s="595"/>
      <c r="J411" s="211"/>
      <c r="K411" s="211"/>
      <c r="L411" s="211"/>
      <c r="M411" s="213"/>
      <c r="N411" s="532"/>
      <c r="O411" s="596"/>
      <c r="P411" s="553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9.5" customHeight="1">
      <c r="A412" s="211"/>
      <c r="B412" s="211"/>
      <c r="C412" s="211"/>
      <c r="D412" s="211"/>
      <c r="E412" s="211"/>
      <c r="F412" s="211"/>
      <c r="G412" s="211"/>
      <c r="H412" s="211"/>
      <c r="I412" s="595"/>
      <c r="J412" s="211"/>
      <c r="K412" s="211"/>
      <c r="L412" s="211"/>
      <c r="M412" s="213"/>
      <c r="N412" s="532"/>
      <c r="O412" s="596"/>
      <c r="P412" s="553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9.5" customHeight="1">
      <c r="A413" s="211"/>
      <c r="B413" s="211"/>
      <c r="C413" s="211"/>
      <c r="D413" s="211"/>
      <c r="E413" s="211"/>
      <c r="F413" s="211"/>
      <c r="G413" s="211"/>
      <c r="H413" s="211"/>
      <c r="I413" s="595"/>
      <c r="J413" s="211"/>
      <c r="K413" s="211"/>
      <c r="L413" s="211"/>
      <c r="M413" s="213"/>
      <c r="N413" s="532"/>
      <c r="O413" s="596"/>
      <c r="P413" s="553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9.5" customHeight="1">
      <c r="A414" s="211"/>
      <c r="B414" s="211"/>
      <c r="C414" s="211"/>
      <c r="D414" s="211"/>
      <c r="E414" s="211"/>
      <c r="F414" s="211"/>
      <c r="G414" s="211"/>
      <c r="H414" s="211"/>
      <c r="I414" s="595"/>
      <c r="J414" s="211"/>
      <c r="K414" s="211"/>
      <c r="L414" s="211"/>
      <c r="M414" s="213"/>
      <c r="N414" s="532"/>
      <c r="O414" s="596"/>
      <c r="P414" s="553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9.5" customHeight="1">
      <c r="A415" s="211"/>
      <c r="B415" s="211"/>
      <c r="C415" s="211"/>
      <c r="D415" s="211"/>
      <c r="E415" s="211"/>
      <c r="F415" s="211"/>
      <c r="G415" s="211"/>
      <c r="H415" s="211"/>
      <c r="I415" s="595"/>
      <c r="J415" s="211"/>
      <c r="K415" s="211"/>
      <c r="L415" s="211"/>
      <c r="M415" s="213"/>
      <c r="N415" s="532"/>
      <c r="O415" s="596"/>
      <c r="P415" s="553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9.5" customHeight="1">
      <c r="A416" s="211"/>
      <c r="B416" s="211"/>
      <c r="C416" s="211"/>
      <c r="D416" s="211"/>
      <c r="E416" s="211"/>
      <c r="F416" s="211"/>
      <c r="G416" s="211"/>
      <c r="H416" s="211"/>
      <c r="I416" s="595"/>
      <c r="J416" s="211"/>
      <c r="K416" s="211"/>
      <c r="L416" s="211"/>
      <c r="M416" s="213"/>
      <c r="N416" s="532"/>
      <c r="O416" s="596"/>
      <c r="P416" s="553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9.5" customHeight="1">
      <c r="A417" s="211"/>
      <c r="B417" s="211"/>
      <c r="C417" s="211"/>
      <c r="D417" s="211"/>
      <c r="E417" s="211"/>
      <c r="F417" s="211"/>
      <c r="G417" s="211"/>
      <c r="H417" s="211"/>
      <c r="I417" s="595"/>
      <c r="J417" s="211"/>
      <c r="K417" s="211"/>
      <c r="L417" s="211"/>
      <c r="M417" s="213"/>
      <c r="N417" s="532"/>
      <c r="O417" s="596"/>
      <c r="P417" s="553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9.5" customHeight="1">
      <c r="A418" s="211"/>
      <c r="B418" s="211"/>
      <c r="C418" s="211"/>
      <c r="D418" s="211"/>
      <c r="E418" s="211"/>
      <c r="F418" s="211"/>
      <c r="G418" s="211"/>
      <c r="H418" s="211"/>
      <c r="I418" s="595"/>
      <c r="J418" s="211"/>
      <c r="K418" s="211"/>
      <c r="L418" s="211"/>
      <c r="M418" s="213"/>
      <c r="N418" s="532"/>
      <c r="O418" s="596"/>
      <c r="P418" s="553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9.5" customHeight="1">
      <c r="A419" s="211"/>
      <c r="B419" s="211"/>
      <c r="C419" s="211"/>
      <c r="D419" s="211"/>
      <c r="E419" s="211"/>
      <c r="F419" s="211"/>
      <c r="G419" s="211"/>
      <c r="H419" s="211"/>
      <c r="I419" s="595"/>
      <c r="J419" s="211"/>
      <c r="K419" s="211"/>
      <c r="L419" s="211"/>
      <c r="M419" s="213"/>
      <c r="N419" s="532"/>
      <c r="O419" s="596"/>
      <c r="P419" s="553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9.5" customHeight="1">
      <c r="A420" s="211"/>
      <c r="B420" s="211"/>
      <c r="C420" s="211"/>
      <c r="D420" s="211"/>
      <c r="E420" s="211"/>
      <c r="F420" s="211"/>
      <c r="G420" s="211"/>
      <c r="H420" s="211"/>
      <c r="I420" s="595"/>
      <c r="J420" s="211"/>
      <c r="K420" s="211"/>
      <c r="L420" s="211"/>
      <c r="M420" s="213"/>
      <c r="N420" s="532"/>
      <c r="O420" s="596"/>
      <c r="P420" s="553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9.5" customHeight="1">
      <c r="A421" s="211"/>
      <c r="B421" s="211"/>
      <c r="C421" s="211"/>
      <c r="D421" s="211"/>
      <c r="E421" s="211"/>
      <c r="F421" s="211"/>
      <c r="G421" s="211"/>
      <c r="H421" s="211"/>
      <c r="I421" s="595"/>
      <c r="J421" s="211"/>
      <c r="K421" s="211"/>
      <c r="L421" s="211"/>
      <c r="M421" s="213"/>
      <c r="N421" s="532"/>
      <c r="O421" s="596"/>
      <c r="P421" s="553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9.5" customHeight="1">
      <c r="A422" s="211"/>
      <c r="B422" s="211"/>
      <c r="C422" s="211"/>
      <c r="D422" s="211"/>
      <c r="E422" s="211"/>
      <c r="F422" s="211"/>
      <c r="G422" s="211"/>
      <c r="H422" s="211"/>
      <c r="I422" s="595"/>
      <c r="J422" s="211"/>
      <c r="K422" s="211"/>
      <c r="L422" s="211"/>
      <c r="M422" s="213"/>
      <c r="N422" s="532"/>
      <c r="O422" s="596"/>
      <c r="P422" s="553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9.5" customHeight="1">
      <c r="A423" s="211"/>
      <c r="B423" s="211"/>
      <c r="C423" s="211"/>
      <c r="D423" s="211"/>
      <c r="E423" s="211"/>
      <c r="F423" s="211"/>
      <c r="G423" s="211"/>
      <c r="H423" s="211"/>
      <c r="I423" s="595"/>
      <c r="J423" s="211"/>
      <c r="K423" s="211"/>
      <c r="L423" s="211"/>
      <c r="M423" s="213"/>
      <c r="N423" s="532"/>
      <c r="O423" s="596"/>
      <c r="P423" s="553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9.5" customHeight="1">
      <c r="A424" s="211"/>
      <c r="B424" s="211"/>
      <c r="C424" s="211"/>
      <c r="D424" s="211"/>
      <c r="E424" s="211"/>
      <c r="F424" s="211"/>
      <c r="G424" s="211"/>
      <c r="H424" s="211"/>
      <c r="I424" s="595"/>
      <c r="J424" s="211"/>
      <c r="K424" s="211"/>
      <c r="L424" s="211"/>
      <c r="M424" s="213"/>
      <c r="N424" s="532"/>
      <c r="O424" s="596"/>
      <c r="P424" s="553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9.5" customHeight="1">
      <c r="A425" s="211"/>
      <c r="B425" s="211"/>
      <c r="C425" s="211"/>
      <c r="D425" s="211"/>
      <c r="E425" s="211"/>
      <c r="F425" s="211"/>
      <c r="G425" s="211"/>
      <c r="H425" s="211"/>
      <c r="I425" s="595"/>
      <c r="J425" s="211"/>
      <c r="K425" s="211"/>
      <c r="L425" s="211"/>
      <c r="M425" s="213"/>
      <c r="N425" s="532"/>
      <c r="O425" s="596"/>
      <c r="P425" s="553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9.5" customHeight="1">
      <c r="A426" s="211"/>
      <c r="B426" s="211"/>
      <c r="C426" s="211"/>
      <c r="D426" s="211"/>
      <c r="E426" s="211"/>
      <c r="F426" s="211"/>
      <c r="G426" s="211"/>
      <c r="H426" s="211"/>
      <c r="I426" s="595"/>
      <c r="J426" s="211"/>
      <c r="K426" s="211"/>
      <c r="L426" s="211"/>
      <c r="M426" s="213"/>
      <c r="N426" s="532"/>
      <c r="O426" s="596"/>
      <c r="P426" s="553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9.5" customHeight="1">
      <c r="A427" s="211"/>
      <c r="B427" s="211"/>
      <c r="C427" s="211"/>
      <c r="D427" s="211"/>
      <c r="E427" s="211"/>
      <c r="F427" s="211"/>
      <c r="G427" s="211"/>
      <c r="H427" s="211"/>
      <c r="I427" s="595"/>
      <c r="J427" s="211"/>
      <c r="K427" s="211"/>
      <c r="L427" s="211"/>
      <c r="M427" s="213"/>
      <c r="N427" s="532"/>
      <c r="O427" s="596"/>
      <c r="P427" s="553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9.5" customHeight="1">
      <c r="A428" s="211"/>
      <c r="B428" s="211"/>
      <c r="C428" s="211"/>
      <c r="D428" s="211"/>
      <c r="E428" s="211"/>
      <c r="F428" s="211"/>
      <c r="G428" s="211"/>
      <c r="H428" s="211"/>
      <c r="I428" s="595"/>
      <c r="J428" s="211"/>
      <c r="K428" s="211"/>
      <c r="L428" s="211"/>
      <c r="M428" s="213"/>
      <c r="N428" s="532"/>
      <c r="O428" s="596"/>
      <c r="P428" s="553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9.5" customHeight="1">
      <c r="A429" s="211"/>
      <c r="B429" s="211"/>
      <c r="C429" s="211"/>
      <c r="D429" s="211"/>
      <c r="E429" s="211"/>
      <c r="F429" s="211"/>
      <c r="G429" s="211"/>
      <c r="H429" s="211"/>
      <c r="I429" s="595"/>
      <c r="J429" s="211"/>
      <c r="K429" s="211"/>
      <c r="L429" s="211"/>
      <c r="M429" s="213"/>
      <c r="N429" s="532"/>
      <c r="O429" s="596"/>
      <c r="P429" s="553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9.5" customHeight="1">
      <c r="A430" s="211"/>
      <c r="B430" s="211"/>
      <c r="C430" s="211"/>
      <c r="D430" s="211"/>
      <c r="E430" s="211"/>
      <c r="F430" s="211"/>
      <c r="G430" s="211"/>
      <c r="H430" s="211"/>
      <c r="I430" s="595"/>
      <c r="J430" s="211"/>
      <c r="K430" s="211"/>
      <c r="L430" s="211"/>
      <c r="M430" s="213"/>
      <c r="N430" s="532"/>
      <c r="O430" s="596"/>
      <c r="P430" s="553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9.5" customHeight="1">
      <c r="A431" s="211"/>
      <c r="B431" s="211"/>
      <c r="C431" s="211"/>
      <c r="D431" s="211"/>
      <c r="E431" s="211"/>
      <c r="F431" s="211"/>
      <c r="G431" s="211"/>
      <c r="H431" s="211"/>
      <c r="I431" s="595"/>
      <c r="J431" s="211"/>
      <c r="K431" s="211"/>
      <c r="L431" s="211"/>
      <c r="M431" s="213"/>
      <c r="N431" s="532"/>
      <c r="O431" s="596"/>
      <c r="P431" s="553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9.5" customHeight="1">
      <c r="A432" s="211"/>
      <c r="B432" s="211"/>
      <c r="C432" s="211"/>
      <c r="D432" s="211"/>
      <c r="E432" s="211"/>
      <c r="F432" s="211"/>
      <c r="G432" s="211"/>
      <c r="H432" s="211"/>
      <c r="I432" s="595"/>
      <c r="J432" s="211"/>
      <c r="K432" s="211"/>
      <c r="L432" s="211"/>
      <c r="M432" s="213"/>
      <c r="N432" s="532"/>
      <c r="O432" s="596"/>
      <c r="P432" s="553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9.5" customHeight="1">
      <c r="A433" s="211"/>
      <c r="B433" s="211"/>
      <c r="C433" s="211"/>
      <c r="D433" s="211"/>
      <c r="E433" s="211"/>
      <c r="F433" s="211"/>
      <c r="G433" s="211"/>
      <c r="H433" s="211"/>
      <c r="I433" s="595"/>
      <c r="J433" s="211"/>
      <c r="K433" s="211"/>
      <c r="L433" s="211"/>
      <c r="M433" s="213"/>
      <c r="N433" s="532"/>
      <c r="O433" s="596"/>
      <c r="P433" s="553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9.5" customHeight="1">
      <c r="A434" s="211"/>
      <c r="B434" s="211"/>
      <c r="C434" s="211"/>
      <c r="D434" s="211"/>
      <c r="E434" s="211"/>
      <c r="F434" s="211"/>
      <c r="G434" s="211"/>
      <c r="H434" s="211"/>
      <c r="I434" s="595"/>
      <c r="J434" s="211"/>
      <c r="K434" s="211"/>
      <c r="L434" s="211"/>
      <c r="M434" s="213"/>
      <c r="N434" s="532"/>
      <c r="O434" s="596"/>
      <c r="P434" s="553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9.5" customHeight="1">
      <c r="A435" s="211"/>
      <c r="B435" s="211"/>
      <c r="C435" s="211"/>
      <c r="D435" s="211"/>
      <c r="E435" s="211"/>
      <c r="F435" s="211"/>
      <c r="G435" s="211"/>
      <c r="H435" s="211"/>
      <c r="I435" s="595"/>
      <c r="J435" s="211"/>
      <c r="K435" s="211"/>
      <c r="L435" s="211"/>
      <c r="M435" s="213"/>
      <c r="N435" s="532"/>
      <c r="O435" s="596"/>
      <c r="P435" s="553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9.5" customHeight="1">
      <c r="A436" s="211"/>
      <c r="B436" s="211"/>
      <c r="C436" s="211"/>
      <c r="D436" s="211"/>
      <c r="E436" s="211"/>
      <c r="F436" s="211"/>
      <c r="G436" s="211"/>
      <c r="H436" s="211"/>
      <c r="I436" s="595"/>
      <c r="J436" s="211"/>
      <c r="K436" s="211"/>
      <c r="L436" s="211"/>
      <c r="M436" s="213"/>
      <c r="N436" s="532"/>
      <c r="O436" s="596"/>
      <c r="P436" s="553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9.5" customHeight="1">
      <c r="A437" s="211"/>
      <c r="B437" s="211"/>
      <c r="C437" s="211"/>
      <c r="D437" s="211"/>
      <c r="E437" s="211"/>
      <c r="F437" s="211"/>
      <c r="G437" s="211"/>
      <c r="H437" s="211"/>
      <c r="I437" s="595"/>
      <c r="J437" s="211"/>
      <c r="K437" s="211"/>
      <c r="L437" s="211"/>
      <c r="M437" s="213"/>
      <c r="N437" s="532"/>
      <c r="O437" s="596"/>
      <c r="P437" s="553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9.5" customHeight="1">
      <c r="A438" s="211"/>
      <c r="B438" s="211"/>
      <c r="C438" s="211"/>
      <c r="D438" s="211"/>
      <c r="E438" s="211"/>
      <c r="F438" s="211"/>
      <c r="G438" s="211"/>
      <c r="H438" s="211"/>
      <c r="I438" s="595"/>
      <c r="J438" s="211"/>
      <c r="K438" s="211"/>
      <c r="L438" s="211"/>
      <c r="M438" s="213"/>
      <c r="N438" s="532"/>
      <c r="O438" s="596"/>
      <c r="P438" s="553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9.5" customHeight="1">
      <c r="A439" s="211"/>
      <c r="B439" s="211"/>
      <c r="C439" s="211"/>
      <c r="D439" s="211"/>
      <c r="E439" s="211"/>
      <c r="F439" s="211"/>
      <c r="G439" s="211"/>
      <c r="H439" s="211"/>
      <c r="I439" s="595"/>
      <c r="J439" s="211"/>
      <c r="K439" s="211"/>
      <c r="L439" s="211"/>
      <c r="M439" s="213"/>
      <c r="N439" s="532"/>
      <c r="O439" s="596"/>
      <c r="P439" s="553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9.5" customHeight="1">
      <c r="A440" s="211"/>
      <c r="B440" s="211"/>
      <c r="C440" s="211"/>
      <c r="D440" s="211"/>
      <c r="E440" s="211"/>
      <c r="F440" s="211"/>
      <c r="G440" s="211"/>
      <c r="H440" s="211"/>
      <c r="I440" s="595"/>
      <c r="J440" s="211"/>
      <c r="K440" s="211"/>
      <c r="L440" s="211"/>
      <c r="M440" s="213"/>
      <c r="N440" s="532"/>
      <c r="O440" s="596"/>
      <c r="P440" s="553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9.5" customHeight="1">
      <c r="A441" s="211"/>
      <c r="B441" s="211"/>
      <c r="C441" s="211"/>
      <c r="D441" s="211"/>
      <c r="E441" s="211"/>
      <c r="F441" s="211"/>
      <c r="G441" s="211"/>
      <c r="H441" s="211"/>
      <c r="I441" s="595"/>
      <c r="J441" s="211"/>
      <c r="K441" s="211"/>
      <c r="L441" s="211"/>
      <c r="M441" s="213"/>
      <c r="N441" s="532"/>
      <c r="O441" s="596"/>
      <c r="P441" s="553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9.5" customHeight="1">
      <c r="A442" s="211"/>
      <c r="B442" s="211"/>
      <c r="C442" s="211"/>
      <c r="D442" s="211"/>
      <c r="E442" s="211"/>
      <c r="F442" s="211"/>
      <c r="G442" s="211"/>
      <c r="H442" s="211"/>
      <c r="I442" s="595"/>
      <c r="J442" s="211"/>
      <c r="K442" s="211"/>
      <c r="L442" s="211"/>
      <c r="M442" s="213"/>
      <c r="N442" s="532"/>
      <c r="O442" s="596"/>
      <c r="P442" s="553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9.5" customHeight="1">
      <c r="A443" s="211"/>
      <c r="B443" s="211"/>
      <c r="C443" s="211"/>
      <c r="D443" s="211"/>
      <c r="E443" s="211"/>
      <c r="F443" s="211"/>
      <c r="G443" s="211"/>
      <c r="H443" s="211"/>
      <c r="I443" s="595"/>
      <c r="J443" s="211"/>
      <c r="K443" s="211"/>
      <c r="L443" s="211"/>
      <c r="M443" s="213"/>
      <c r="N443" s="532"/>
      <c r="O443" s="596"/>
      <c r="P443" s="553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9.5" customHeight="1">
      <c r="A444" s="211"/>
      <c r="B444" s="211"/>
      <c r="C444" s="211"/>
      <c r="D444" s="211"/>
      <c r="E444" s="211"/>
      <c r="F444" s="211"/>
      <c r="G444" s="211"/>
      <c r="H444" s="211"/>
      <c r="I444" s="595"/>
      <c r="J444" s="211"/>
      <c r="K444" s="211"/>
      <c r="L444" s="211"/>
      <c r="M444" s="213"/>
      <c r="N444" s="532"/>
      <c r="O444" s="596"/>
      <c r="P444" s="553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9.5" customHeight="1">
      <c r="A445" s="211"/>
      <c r="B445" s="211"/>
      <c r="C445" s="211"/>
      <c r="D445" s="211"/>
      <c r="E445" s="211"/>
      <c r="F445" s="211"/>
      <c r="G445" s="211"/>
      <c r="H445" s="211"/>
      <c r="I445" s="595"/>
      <c r="J445" s="211"/>
      <c r="K445" s="211"/>
      <c r="L445" s="211"/>
      <c r="M445" s="213"/>
      <c r="N445" s="532"/>
      <c r="O445" s="596"/>
      <c r="P445" s="553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9.5" customHeight="1">
      <c r="A446" s="211"/>
      <c r="B446" s="211"/>
      <c r="C446" s="211"/>
      <c r="D446" s="211"/>
      <c r="E446" s="211"/>
      <c r="F446" s="211"/>
      <c r="G446" s="211"/>
      <c r="H446" s="211"/>
      <c r="I446" s="595"/>
      <c r="J446" s="211"/>
      <c r="K446" s="211"/>
      <c r="L446" s="211"/>
      <c r="M446" s="213"/>
      <c r="N446" s="532"/>
      <c r="O446" s="596"/>
      <c r="P446" s="553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9.5" customHeight="1">
      <c r="A447" s="211"/>
      <c r="B447" s="211"/>
      <c r="C447" s="211"/>
      <c r="D447" s="211"/>
      <c r="E447" s="211"/>
      <c r="F447" s="211"/>
      <c r="G447" s="211"/>
      <c r="H447" s="211"/>
      <c r="I447" s="595"/>
      <c r="J447" s="211"/>
      <c r="K447" s="211"/>
      <c r="L447" s="211"/>
      <c r="M447" s="213"/>
      <c r="N447" s="532"/>
      <c r="O447" s="596"/>
      <c r="P447" s="553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9.5" customHeight="1">
      <c r="A448" s="211"/>
      <c r="B448" s="211"/>
      <c r="C448" s="211"/>
      <c r="D448" s="211"/>
      <c r="E448" s="211"/>
      <c r="F448" s="211"/>
      <c r="G448" s="211"/>
      <c r="H448" s="211"/>
      <c r="I448" s="595"/>
      <c r="J448" s="211"/>
      <c r="K448" s="211"/>
      <c r="L448" s="211"/>
      <c r="M448" s="213"/>
      <c r="N448" s="532"/>
      <c r="O448" s="596"/>
      <c r="P448" s="553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9.5" customHeight="1">
      <c r="A449" s="211"/>
      <c r="B449" s="211"/>
      <c r="C449" s="211"/>
      <c r="D449" s="211"/>
      <c r="E449" s="211"/>
      <c r="F449" s="211"/>
      <c r="G449" s="211"/>
      <c r="H449" s="211"/>
      <c r="I449" s="595"/>
      <c r="J449" s="211"/>
      <c r="K449" s="211"/>
      <c r="L449" s="211"/>
      <c r="M449" s="213"/>
      <c r="N449" s="532"/>
      <c r="O449" s="596"/>
      <c r="P449" s="553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9.5" customHeight="1">
      <c r="A450" s="211"/>
      <c r="B450" s="211"/>
      <c r="C450" s="211"/>
      <c r="D450" s="211"/>
      <c r="E450" s="211"/>
      <c r="F450" s="211"/>
      <c r="G450" s="211"/>
      <c r="H450" s="211"/>
      <c r="I450" s="595"/>
      <c r="J450" s="211"/>
      <c r="K450" s="211"/>
      <c r="L450" s="211"/>
      <c r="M450" s="213"/>
      <c r="N450" s="532"/>
      <c r="O450" s="596"/>
      <c r="P450" s="553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9.5" customHeight="1">
      <c r="A451" s="211"/>
      <c r="B451" s="211"/>
      <c r="C451" s="211"/>
      <c r="D451" s="211"/>
      <c r="E451" s="211"/>
      <c r="F451" s="211"/>
      <c r="G451" s="211"/>
      <c r="H451" s="211"/>
      <c r="I451" s="595"/>
      <c r="J451" s="211"/>
      <c r="K451" s="211"/>
      <c r="L451" s="211"/>
      <c r="M451" s="213"/>
      <c r="N451" s="532"/>
      <c r="O451" s="596"/>
      <c r="P451" s="553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9.5" customHeight="1">
      <c r="A452" s="211"/>
      <c r="B452" s="211"/>
      <c r="C452" s="211"/>
      <c r="D452" s="211"/>
      <c r="E452" s="211"/>
      <c r="F452" s="211"/>
      <c r="G452" s="211"/>
      <c r="H452" s="211"/>
      <c r="I452" s="595"/>
      <c r="J452" s="211"/>
      <c r="K452" s="211"/>
      <c r="L452" s="211"/>
      <c r="M452" s="213"/>
      <c r="N452" s="532"/>
      <c r="O452" s="596"/>
      <c r="P452" s="553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9.5" customHeight="1">
      <c r="A453" s="211"/>
      <c r="B453" s="211"/>
      <c r="C453" s="211"/>
      <c r="D453" s="211"/>
      <c r="E453" s="211"/>
      <c r="F453" s="211"/>
      <c r="G453" s="211"/>
      <c r="H453" s="211"/>
      <c r="I453" s="595"/>
      <c r="J453" s="211"/>
      <c r="K453" s="211"/>
      <c r="L453" s="211"/>
      <c r="M453" s="213"/>
      <c r="N453" s="532"/>
      <c r="O453" s="596"/>
      <c r="P453" s="553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9.5" customHeight="1">
      <c r="A454" s="211"/>
      <c r="B454" s="211"/>
      <c r="C454" s="211"/>
      <c r="D454" s="211"/>
      <c r="E454" s="211"/>
      <c r="F454" s="211"/>
      <c r="G454" s="211"/>
      <c r="H454" s="211"/>
      <c r="I454" s="595"/>
      <c r="J454" s="211"/>
      <c r="K454" s="211"/>
      <c r="L454" s="211"/>
      <c r="M454" s="213"/>
      <c r="N454" s="532"/>
      <c r="O454" s="596"/>
      <c r="P454" s="553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9.5" customHeight="1">
      <c r="A455" s="211"/>
      <c r="B455" s="211"/>
      <c r="C455" s="211"/>
      <c r="D455" s="211"/>
      <c r="E455" s="211"/>
      <c r="F455" s="211"/>
      <c r="G455" s="211"/>
      <c r="H455" s="211"/>
      <c r="I455" s="595"/>
      <c r="J455" s="211"/>
      <c r="K455" s="211"/>
      <c r="L455" s="211"/>
      <c r="M455" s="213"/>
      <c r="N455" s="532"/>
      <c r="O455" s="596"/>
      <c r="P455" s="553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9.5" customHeight="1">
      <c r="A456" s="211"/>
      <c r="B456" s="211"/>
      <c r="C456" s="211"/>
      <c r="D456" s="211"/>
      <c r="E456" s="211"/>
      <c r="F456" s="211"/>
      <c r="G456" s="211"/>
      <c r="H456" s="211"/>
      <c r="I456" s="595"/>
      <c r="J456" s="211"/>
      <c r="K456" s="211"/>
      <c r="L456" s="211"/>
      <c r="M456" s="213"/>
      <c r="N456" s="532"/>
      <c r="O456" s="596"/>
      <c r="P456" s="553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9.5" customHeight="1">
      <c r="A457" s="211"/>
      <c r="B457" s="211"/>
      <c r="C457" s="211"/>
      <c r="D457" s="211"/>
      <c r="E457" s="211"/>
      <c r="F457" s="211"/>
      <c r="G457" s="211"/>
      <c r="H457" s="211"/>
      <c r="I457" s="595"/>
      <c r="J457" s="211"/>
      <c r="K457" s="211"/>
      <c r="L457" s="211"/>
      <c r="M457" s="213"/>
      <c r="N457" s="532"/>
      <c r="O457" s="596"/>
      <c r="P457" s="553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9.5" customHeight="1">
      <c r="A458" s="211"/>
      <c r="B458" s="211"/>
      <c r="C458" s="211"/>
      <c r="D458" s="211"/>
      <c r="E458" s="211"/>
      <c r="F458" s="211"/>
      <c r="G458" s="211"/>
      <c r="H458" s="211"/>
      <c r="I458" s="595"/>
      <c r="J458" s="211"/>
      <c r="K458" s="211"/>
      <c r="L458" s="211"/>
      <c r="M458" s="213"/>
      <c r="N458" s="532"/>
      <c r="O458" s="596"/>
      <c r="P458" s="553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9.5" customHeight="1">
      <c r="A459" s="211"/>
      <c r="B459" s="211"/>
      <c r="C459" s="211"/>
      <c r="D459" s="211"/>
      <c r="E459" s="211"/>
      <c r="F459" s="211"/>
      <c r="G459" s="211"/>
      <c r="H459" s="211"/>
      <c r="I459" s="595"/>
      <c r="J459" s="211"/>
      <c r="K459" s="211"/>
      <c r="L459" s="211"/>
      <c r="M459" s="213"/>
      <c r="N459" s="532"/>
      <c r="O459" s="596"/>
      <c r="P459" s="553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9.5" customHeight="1">
      <c r="A460" s="211"/>
      <c r="B460" s="211"/>
      <c r="C460" s="211"/>
      <c r="D460" s="211"/>
      <c r="E460" s="211"/>
      <c r="F460" s="211"/>
      <c r="G460" s="211"/>
      <c r="H460" s="211"/>
      <c r="I460" s="595"/>
      <c r="J460" s="211"/>
      <c r="K460" s="211"/>
      <c r="L460" s="211"/>
      <c r="M460" s="213"/>
      <c r="N460" s="532"/>
      <c r="O460" s="596"/>
      <c r="P460" s="553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9.5" customHeight="1">
      <c r="A461" s="211"/>
      <c r="B461" s="211"/>
      <c r="C461" s="211"/>
      <c r="D461" s="211"/>
      <c r="E461" s="211"/>
      <c r="F461" s="211"/>
      <c r="G461" s="211"/>
      <c r="H461" s="211"/>
      <c r="I461" s="595"/>
      <c r="J461" s="211"/>
      <c r="K461" s="211"/>
      <c r="L461" s="211"/>
      <c r="M461" s="213"/>
      <c r="N461" s="532"/>
      <c r="O461" s="596"/>
      <c r="P461" s="553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9.5" customHeight="1">
      <c r="A462" s="211"/>
      <c r="B462" s="211"/>
      <c r="C462" s="211"/>
      <c r="D462" s="211"/>
      <c r="E462" s="211"/>
      <c r="F462" s="211"/>
      <c r="G462" s="211"/>
      <c r="H462" s="211"/>
      <c r="I462" s="595"/>
      <c r="J462" s="211"/>
      <c r="K462" s="211"/>
      <c r="L462" s="211"/>
      <c r="M462" s="213"/>
      <c r="N462" s="532"/>
      <c r="O462" s="596"/>
      <c r="P462" s="553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9.5" customHeight="1">
      <c r="A463" s="211"/>
      <c r="B463" s="211"/>
      <c r="C463" s="211"/>
      <c r="D463" s="211"/>
      <c r="E463" s="211"/>
      <c r="F463" s="211"/>
      <c r="G463" s="211"/>
      <c r="H463" s="211"/>
      <c r="I463" s="595"/>
      <c r="J463" s="211"/>
      <c r="K463" s="211"/>
      <c r="L463" s="211"/>
      <c r="M463" s="213"/>
      <c r="N463" s="532"/>
      <c r="O463" s="596"/>
      <c r="P463" s="553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9.5" customHeight="1">
      <c r="A464" s="211"/>
      <c r="B464" s="211"/>
      <c r="C464" s="211"/>
      <c r="D464" s="211"/>
      <c r="E464" s="211"/>
      <c r="F464" s="211"/>
      <c r="G464" s="211"/>
      <c r="H464" s="211"/>
      <c r="I464" s="595"/>
      <c r="J464" s="211"/>
      <c r="K464" s="211"/>
      <c r="L464" s="211"/>
      <c r="M464" s="213"/>
      <c r="N464" s="532"/>
      <c r="O464" s="596"/>
      <c r="P464" s="553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9.5" customHeight="1">
      <c r="A465" s="211"/>
      <c r="B465" s="211"/>
      <c r="C465" s="211"/>
      <c r="D465" s="211"/>
      <c r="E465" s="211"/>
      <c r="F465" s="211"/>
      <c r="G465" s="211"/>
      <c r="H465" s="211"/>
      <c r="I465" s="595"/>
      <c r="J465" s="211"/>
      <c r="K465" s="211"/>
      <c r="L465" s="211"/>
      <c r="M465" s="213"/>
      <c r="N465" s="532"/>
      <c r="O465" s="596"/>
      <c r="P465" s="553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9.5" customHeight="1">
      <c r="A466" s="211"/>
      <c r="B466" s="211"/>
      <c r="C466" s="211"/>
      <c r="D466" s="211"/>
      <c r="E466" s="211"/>
      <c r="F466" s="211"/>
      <c r="G466" s="211"/>
      <c r="H466" s="211"/>
      <c r="I466" s="595"/>
      <c r="J466" s="211"/>
      <c r="K466" s="211"/>
      <c r="L466" s="211"/>
      <c r="M466" s="213"/>
      <c r="N466" s="532"/>
      <c r="O466" s="596"/>
      <c r="P466" s="553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9.5" customHeight="1">
      <c r="A467" s="211"/>
      <c r="B467" s="211"/>
      <c r="C467" s="211"/>
      <c r="D467" s="211"/>
      <c r="E467" s="211"/>
      <c r="F467" s="211"/>
      <c r="G467" s="211"/>
      <c r="H467" s="211"/>
      <c r="I467" s="595"/>
      <c r="J467" s="211"/>
      <c r="K467" s="211"/>
      <c r="L467" s="211"/>
      <c r="M467" s="213"/>
      <c r="N467" s="532"/>
      <c r="O467" s="596"/>
      <c r="P467" s="553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9.5" customHeight="1">
      <c r="A468" s="211"/>
      <c r="B468" s="211"/>
      <c r="C468" s="211"/>
      <c r="D468" s="211"/>
      <c r="E468" s="211"/>
      <c r="F468" s="211"/>
      <c r="G468" s="211"/>
      <c r="H468" s="211"/>
      <c r="I468" s="595"/>
      <c r="J468" s="211"/>
      <c r="K468" s="211"/>
      <c r="L468" s="211"/>
      <c r="M468" s="213"/>
      <c r="N468" s="532"/>
      <c r="O468" s="596"/>
      <c r="P468" s="553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9.5" customHeight="1">
      <c r="A469" s="211"/>
      <c r="B469" s="211"/>
      <c r="C469" s="211"/>
      <c r="D469" s="211"/>
      <c r="E469" s="211"/>
      <c r="F469" s="211"/>
      <c r="G469" s="211"/>
      <c r="H469" s="211"/>
      <c r="I469" s="595"/>
      <c r="J469" s="211"/>
      <c r="K469" s="211"/>
      <c r="L469" s="211"/>
      <c r="M469" s="213"/>
      <c r="N469" s="532"/>
      <c r="O469" s="596"/>
      <c r="P469" s="553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9.5" customHeight="1">
      <c r="A470" s="211"/>
      <c r="B470" s="211"/>
      <c r="C470" s="211"/>
      <c r="D470" s="211"/>
      <c r="E470" s="211"/>
      <c r="F470" s="211"/>
      <c r="G470" s="211"/>
      <c r="H470" s="211"/>
      <c r="I470" s="595"/>
      <c r="J470" s="211"/>
      <c r="K470" s="211"/>
      <c r="L470" s="211"/>
      <c r="M470" s="213"/>
      <c r="N470" s="532"/>
      <c r="O470" s="596"/>
      <c r="P470" s="553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9.5" customHeight="1">
      <c r="A471" s="211"/>
      <c r="B471" s="211"/>
      <c r="C471" s="211"/>
      <c r="D471" s="211"/>
      <c r="E471" s="211"/>
      <c r="F471" s="211"/>
      <c r="G471" s="211"/>
      <c r="H471" s="211"/>
      <c r="I471" s="595"/>
      <c r="J471" s="211"/>
      <c r="K471" s="211"/>
      <c r="L471" s="211"/>
      <c r="M471" s="213"/>
      <c r="N471" s="532"/>
      <c r="O471" s="596"/>
      <c r="P471" s="553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9.5" customHeight="1">
      <c r="A472" s="211"/>
      <c r="B472" s="211"/>
      <c r="C472" s="211"/>
      <c r="D472" s="211"/>
      <c r="E472" s="211"/>
      <c r="F472" s="211"/>
      <c r="G472" s="211"/>
      <c r="H472" s="211"/>
      <c r="I472" s="595"/>
      <c r="J472" s="211"/>
      <c r="K472" s="211"/>
      <c r="L472" s="211"/>
      <c r="M472" s="213"/>
      <c r="N472" s="532"/>
      <c r="O472" s="596"/>
      <c r="P472" s="553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9.5" customHeight="1">
      <c r="A473" s="211"/>
      <c r="B473" s="211"/>
      <c r="C473" s="211"/>
      <c r="D473" s="211"/>
      <c r="E473" s="211"/>
      <c r="F473" s="211"/>
      <c r="G473" s="211"/>
      <c r="H473" s="211"/>
      <c r="I473" s="595"/>
      <c r="J473" s="211"/>
      <c r="K473" s="211"/>
      <c r="L473" s="211"/>
      <c r="M473" s="213"/>
      <c r="N473" s="532"/>
      <c r="O473" s="596"/>
      <c r="P473" s="553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9.5" customHeight="1">
      <c r="A474" s="211"/>
      <c r="B474" s="211"/>
      <c r="C474" s="211"/>
      <c r="D474" s="211"/>
      <c r="E474" s="211"/>
      <c r="F474" s="211"/>
      <c r="G474" s="211"/>
      <c r="H474" s="211"/>
      <c r="I474" s="595"/>
      <c r="J474" s="211"/>
      <c r="K474" s="211"/>
      <c r="L474" s="211"/>
      <c r="M474" s="213"/>
      <c r="N474" s="532"/>
      <c r="O474" s="596"/>
      <c r="P474" s="553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9.5" customHeight="1">
      <c r="A475" s="211"/>
      <c r="B475" s="211"/>
      <c r="C475" s="211"/>
      <c r="D475" s="211"/>
      <c r="E475" s="211"/>
      <c r="F475" s="211"/>
      <c r="G475" s="211"/>
      <c r="H475" s="211"/>
      <c r="I475" s="595"/>
      <c r="J475" s="211"/>
      <c r="K475" s="211"/>
      <c r="L475" s="211"/>
      <c r="M475" s="213"/>
      <c r="N475" s="532"/>
      <c r="O475" s="596"/>
      <c r="P475" s="553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9.5" customHeight="1">
      <c r="A476" s="211"/>
      <c r="B476" s="211"/>
      <c r="C476" s="211"/>
      <c r="D476" s="211"/>
      <c r="E476" s="211"/>
      <c r="F476" s="211"/>
      <c r="G476" s="211"/>
      <c r="H476" s="211"/>
      <c r="I476" s="595"/>
      <c r="J476" s="211"/>
      <c r="K476" s="211"/>
      <c r="L476" s="211"/>
      <c r="M476" s="213"/>
      <c r="N476" s="532"/>
      <c r="O476" s="596"/>
      <c r="P476" s="553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9.5" customHeight="1">
      <c r="A477" s="211"/>
      <c r="B477" s="211"/>
      <c r="C477" s="211"/>
      <c r="D477" s="211"/>
      <c r="E477" s="211"/>
      <c r="F477" s="211"/>
      <c r="G477" s="211"/>
      <c r="H477" s="211"/>
      <c r="I477" s="595"/>
      <c r="J477" s="211"/>
      <c r="K477" s="211"/>
      <c r="L477" s="211"/>
      <c r="M477" s="213"/>
      <c r="N477" s="532"/>
      <c r="O477" s="596"/>
      <c r="P477" s="553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9.5" customHeight="1">
      <c r="A478" s="211"/>
      <c r="B478" s="211"/>
      <c r="C478" s="211"/>
      <c r="D478" s="211"/>
      <c r="E478" s="211"/>
      <c r="F478" s="211"/>
      <c r="G478" s="211"/>
      <c r="H478" s="211"/>
      <c r="I478" s="595"/>
      <c r="J478" s="211"/>
      <c r="K478" s="211"/>
      <c r="L478" s="211"/>
      <c r="M478" s="213"/>
      <c r="N478" s="532"/>
      <c r="O478" s="596"/>
      <c r="P478" s="553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9.5" customHeight="1">
      <c r="A479" s="211"/>
      <c r="B479" s="211"/>
      <c r="C479" s="211"/>
      <c r="D479" s="211"/>
      <c r="E479" s="211"/>
      <c r="F479" s="211"/>
      <c r="G479" s="211"/>
      <c r="H479" s="211"/>
      <c r="I479" s="595"/>
      <c r="J479" s="211"/>
      <c r="K479" s="211"/>
      <c r="L479" s="211"/>
      <c r="M479" s="213"/>
      <c r="N479" s="532"/>
      <c r="O479" s="596"/>
      <c r="P479" s="553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9.5" customHeight="1">
      <c r="A480" s="211"/>
      <c r="B480" s="211"/>
      <c r="C480" s="211"/>
      <c r="D480" s="211"/>
      <c r="E480" s="211"/>
      <c r="F480" s="211"/>
      <c r="G480" s="211"/>
      <c r="H480" s="211"/>
      <c r="I480" s="595"/>
      <c r="J480" s="211"/>
      <c r="K480" s="211"/>
      <c r="L480" s="211"/>
      <c r="M480" s="213"/>
      <c r="N480" s="532"/>
      <c r="O480" s="596"/>
      <c r="P480" s="553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9.5" customHeight="1">
      <c r="A481" s="211"/>
      <c r="B481" s="211"/>
      <c r="C481" s="211"/>
      <c r="D481" s="211"/>
      <c r="E481" s="211"/>
      <c r="F481" s="211"/>
      <c r="G481" s="211"/>
      <c r="H481" s="211"/>
      <c r="I481" s="595"/>
      <c r="J481" s="211"/>
      <c r="K481" s="211"/>
      <c r="L481" s="211"/>
      <c r="M481" s="213"/>
      <c r="N481" s="532"/>
      <c r="O481" s="596"/>
      <c r="P481" s="553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9.5" customHeight="1">
      <c r="A482" s="211"/>
      <c r="B482" s="211"/>
      <c r="C482" s="211"/>
      <c r="D482" s="211"/>
      <c r="E482" s="211"/>
      <c r="F482" s="211"/>
      <c r="G482" s="211"/>
      <c r="H482" s="211"/>
      <c r="I482" s="595"/>
      <c r="J482" s="211"/>
      <c r="K482" s="211"/>
      <c r="L482" s="211"/>
      <c r="M482" s="213"/>
      <c r="N482" s="532"/>
      <c r="O482" s="596"/>
      <c r="P482" s="553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9.5" customHeight="1">
      <c r="A483" s="211"/>
      <c r="B483" s="211"/>
      <c r="C483" s="211"/>
      <c r="D483" s="211"/>
      <c r="E483" s="211"/>
      <c r="F483" s="211"/>
      <c r="G483" s="211"/>
      <c r="H483" s="211"/>
      <c r="I483" s="595"/>
      <c r="J483" s="211"/>
      <c r="K483" s="211"/>
      <c r="L483" s="211"/>
      <c r="M483" s="213"/>
      <c r="N483" s="532"/>
      <c r="O483" s="596"/>
      <c r="P483" s="553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9.5" customHeight="1">
      <c r="A484" s="211"/>
      <c r="B484" s="211"/>
      <c r="C484" s="211"/>
      <c r="D484" s="211"/>
      <c r="E484" s="211"/>
      <c r="F484" s="211"/>
      <c r="G484" s="211"/>
      <c r="H484" s="211"/>
      <c r="I484" s="595"/>
      <c r="J484" s="211"/>
      <c r="K484" s="211"/>
      <c r="L484" s="211"/>
      <c r="M484" s="213"/>
      <c r="N484" s="532"/>
      <c r="O484" s="596"/>
      <c r="P484" s="553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9.5" customHeight="1">
      <c r="A485" s="211"/>
      <c r="B485" s="211"/>
      <c r="C485" s="211"/>
      <c r="D485" s="211"/>
      <c r="E485" s="211"/>
      <c r="F485" s="211"/>
      <c r="G485" s="211"/>
      <c r="H485" s="211"/>
      <c r="I485" s="595"/>
      <c r="J485" s="211"/>
      <c r="K485" s="211"/>
      <c r="L485" s="211"/>
      <c r="M485" s="213"/>
      <c r="N485" s="532"/>
      <c r="O485" s="596"/>
      <c r="P485" s="553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9.5" customHeight="1">
      <c r="A486" s="211"/>
      <c r="B486" s="211"/>
      <c r="C486" s="211"/>
      <c r="D486" s="211"/>
      <c r="E486" s="211"/>
      <c r="F486" s="211"/>
      <c r="G486" s="211"/>
      <c r="H486" s="211"/>
      <c r="I486" s="595"/>
      <c r="J486" s="211"/>
      <c r="K486" s="211"/>
      <c r="L486" s="211"/>
      <c r="M486" s="213"/>
      <c r="N486" s="532"/>
      <c r="O486" s="596"/>
      <c r="P486" s="553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9.5" customHeight="1">
      <c r="A487" s="211"/>
      <c r="B487" s="211"/>
      <c r="C487" s="211"/>
      <c r="D487" s="211"/>
      <c r="E487" s="211"/>
      <c r="F487" s="211"/>
      <c r="G487" s="211"/>
      <c r="H487" s="211"/>
      <c r="I487" s="595"/>
      <c r="J487" s="211"/>
      <c r="K487" s="211"/>
      <c r="L487" s="211"/>
      <c r="M487" s="213"/>
      <c r="N487" s="532"/>
      <c r="O487" s="596"/>
      <c r="P487" s="553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9.5" customHeight="1">
      <c r="A488" s="211"/>
      <c r="B488" s="211"/>
      <c r="C488" s="211"/>
      <c r="D488" s="211"/>
      <c r="E488" s="211"/>
      <c r="F488" s="211"/>
      <c r="G488" s="211"/>
      <c r="H488" s="211"/>
      <c r="I488" s="595"/>
      <c r="J488" s="211"/>
      <c r="K488" s="211"/>
      <c r="L488" s="211"/>
      <c r="M488" s="213"/>
      <c r="N488" s="532"/>
      <c r="O488" s="596"/>
      <c r="P488" s="553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9.5" customHeight="1">
      <c r="A489" s="211"/>
      <c r="B489" s="211"/>
      <c r="C489" s="211"/>
      <c r="D489" s="211"/>
      <c r="E489" s="211"/>
      <c r="F489" s="211"/>
      <c r="G489" s="211"/>
      <c r="H489" s="211"/>
      <c r="I489" s="595"/>
      <c r="J489" s="211"/>
      <c r="K489" s="211"/>
      <c r="L489" s="211"/>
      <c r="M489" s="213"/>
      <c r="N489" s="532"/>
      <c r="O489" s="596"/>
      <c r="P489" s="553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9.5" customHeight="1">
      <c r="A490" s="211"/>
      <c r="B490" s="211"/>
      <c r="C490" s="211"/>
      <c r="D490" s="211"/>
      <c r="E490" s="211"/>
      <c r="F490" s="211"/>
      <c r="G490" s="211"/>
      <c r="H490" s="211"/>
      <c r="I490" s="595"/>
      <c r="J490" s="211"/>
      <c r="K490" s="211"/>
      <c r="L490" s="211"/>
      <c r="M490" s="213"/>
      <c r="N490" s="532"/>
      <c r="O490" s="596"/>
      <c r="P490" s="553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9.5" customHeight="1">
      <c r="A491" s="211"/>
      <c r="B491" s="211"/>
      <c r="C491" s="211"/>
      <c r="D491" s="211"/>
      <c r="E491" s="211"/>
      <c r="F491" s="211"/>
      <c r="G491" s="211"/>
      <c r="H491" s="211"/>
      <c r="I491" s="595"/>
      <c r="J491" s="211"/>
      <c r="K491" s="211"/>
      <c r="L491" s="211"/>
      <c r="M491" s="213"/>
      <c r="N491" s="532"/>
      <c r="O491" s="596"/>
      <c r="P491" s="553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9.5" customHeight="1">
      <c r="A492" s="211"/>
      <c r="B492" s="211"/>
      <c r="C492" s="211"/>
      <c r="D492" s="211"/>
      <c r="E492" s="211"/>
      <c r="F492" s="211"/>
      <c r="G492" s="211"/>
      <c r="H492" s="211"/>
      <c r="I492" s="595"/>
      <c r="J492" s="211"/>
      <c r="K492" s="211"/>
      <c r="L492" s="211"/>
      <c r="M492" s="213"/>
      <c r="N492" s="532"/>
      <c r="O492" s="596"/>
      <c r="P492" s="553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9.5" customHeight="1">
      <c r="A493" s="211"/>
      <c r="B493" s="211"/>
      <c r="C493" s="211"/>
      <c r="D493" s="211"/>
      <c r="E493" s="211"/>
      <c r="F493" s="211"/>
      <c r="G493" s="211"/>
      <c r="H493" s="211"/>
      <c r="I493" s="595"/>
      <c r="J493" s="211"/>
      <c r="K493" s="211"/>
      <c r="L493" s="211"/>
      <c r="M493" s="213"/>
      <c r="N493" s="532"/>
      <c r="O493" s="596"/>
      <c r="P493" s="553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9.5" customHeight="1">
      <c r="A494" s="211"/>
      <c r="B494" s="211"/>
      <c r="C494" s="211"/>
      <c r="D494" s="211"/>
      <c r="E494" s="211"/>
      <c r="F494" s="211"/>
      <c r="G494" s="211"/>
      <c r="H494" s="211"/>
      <c r="I494" s="595"/>
      <c r="J494" s="211"/>
      <c r="K494" s="211"/>
      <c r="L494" s="211"/>
      <c r="M494" s="213"/>
      <c r="N494" s="532"/>
      <c r="O494" s="596"/>
      <c r="P494" s="553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9.5" customHeight="1">
      <c r="A495" s="211"/>
      <c r="B495" s="211"/>
      <c r="C495" s="211"/>
      <c r="D495" s="211"/>
      <c r="E495" s="211"/>
      <c r="F495" s="211"/>
      <c r="G495" s="211"/>
      <c r="H495" s="211"/>
      <c r="I495" s="595"/>
      <c r="J495" s="211"/>
      <c r="K495" s="211"/>
      <c r="L495" s="211"/>
      <c r="M495" s="213"/>
      <c r="N495" s="532"/>
      <c r="O495" s="596"/>
      <c r="P495" s="553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9.5" customHeight="1">
      <c r="A496" s="211"/>
      <c r="B496" s="211"/>
      <c r="C496" s="211"/>
      <c r="D496" s="211"/>
      <c r="E496" s="211"/>
      <c r="F496" s="211"/>
      <c r="G496" s="211"/>
      <c r="H496" s="211"/>
      <c r="I496" s="595"/>
      <c r="J496" s="211"/>
      <c r="K496" s="211"/>
      <c r="L496" s="211"/>
      <c r="M496" s="213"/>
      <c r="N496" s="532"/>
      <c r="O496" s="596"/>
      <c r="P496" s="553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9.5" customHeight="1">
      <c r="A497" s="211"/>
      <c r="B497" s="211"/>
      <c r="C497" s="211"/>
      <c r="D497" s="211"/>
      <c r="E497" s="211"/>
      <c r="F497" s="211"/>
      <c r="G497" s="211"/>
      <c r="H497" s="211"/>
      <c r="I497" s="595"/>
      <c r="J497" s="211"/>
      <c r="K497" s="211"/>
      <c r="L497" s="211"/>
      <c r="M497" s="213"/>
      <c r="N497" s="532"/>
      <c r="O497" s="596"/>
      <c r="P497" s="553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9.5" customHeight="1">
      <c r="A498" s="211"/>
      <c r="B498" s="211"/>
      <c r="C498" s="211"/>
      <c r="D498" s="211"/>
      <c r="E498" s="211"/>
      <c r="F498" s="211"/>
      <c r="G498" s="211"/>
      <c r="H498" s="211"/>
      <c r="I498" s="595"/>
      <c r="J498" s="211"/>
      <c r="K498" s="211"/>
      <c r="L498" s="211"/>
      <c r="M498" s="213"/>
      <c r="N498" s="532"/>
      <c r="O498" s="596"/>
      <c r="P498" s="553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9.5" customHeight="1">
      <c r="A499" s="211"/>
      <c r="B499" s="211"/>
      <c r="C499" s="211"/>
      <c r="D499" s="211"/>
      <c r="E499" s="211"/>
      <c r="F499" s="211"/>
      <c r="G499" s="211"/>
      <c r="H499" s="211"/>
      <c r="I499" s="595"/>
      <c r="J499" s="211"/>
      <c r="K499" s="211"/>
      <c r="L499" s="211"/>
      <c r="M499" s="213"/>
      <c r="N499" s="532"/>
      <c r="O499" s="596"/>
      <c r="P499" s="553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9.5" customHeight="1">
      <c r="A500" s="211"/>
      <c r="B500" s="211"/>
      <c r="C500" s="211"/>
      <c r="D500" s="211"/>
      <c r="E500" s="211"/>
      <c r="F500" s="211"/>
      <c r="G500" s="211"/>
      <c r="H500" s="211"/>
      <c r="I500" s="595"/>
      <c r="J500" s="211"/>
      <c r="K500" s="211"/>
      <c r="L500" s="211"/>
      <c r="M500" s="213"/>
      <c r="N500" s="532"/>
      <c r="O500" s="596"/>
      <c r="P500" s="553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9.5" customHeight="1">
      <c r="A501" s="211"/>
      <c r="B501" s="211"/>
      <c r="C501" s="211"/>
      <c r="D501" s="211"/>
      <c r="E501" s="211"/>
      <c r="F501" s="211"/>
      <c r="G501" s="211"/>
      <c r="H501" s="211"/>
      <c r="I501" s="595"/>
      <c r="J501" s="211"/>
      <c r="K501" s="211"/>
      <c r="L501" s="211"/>
      <c r="M501" s="213"/>
      <c r="N501" s="532"/>
      <c r="O501" s="596"/>
      <c r="P501" s="553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9.5" customHeight="1">
      <c r="A502" s="211"/>
      <c r="B502" s="211"/>
      <c r="C502" s="211"/>
      <c r="D502" s="211"/>
      <c r="E502" s="211"/>
      <c r="F502" s="211"/>
      <c r="G502" s="211"/>
      <c r="H502" s="211"/>
      <c r="I502" s="595"/>
      <c r="J502" s="211"/>
      <c r="K502" s="211"/>
      <c r="L502" s="211"/>
      <c r="M502" s="213"/>
      <c r="N502" s="532"/>
      <c r="O502" s="596"/>
      <c r="P502" s="553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9.5" customHeight="1">
      <c r="A503" s="211"/>
      <c r="B503" s="211"/>
      <c r="C503" s="211"/>
      <c r="D503" s="211"/>
      <c r="E503" s="211"/>
      <c r="F503" s="211"/>
      <c r="G503" s="211"/>
      <c r="H503" s="211"/>
      <c r="I503" s="595"/>
      <c r="J503" s="211"/>
      <c r="K503" s="211"/>
      <c r="L503" s="211"/>
      <c r="M503" s="213"/>
      <c r="N503" s="532"/>
      <c r="O503" s="596"/>
      <c r="P503" s="553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9.5" customHeight="1">
      <c r="A504" s="211"/>
      <c r="B504" s="211"/>
      <c r="C504" s="211"/>
      <c r="D504" s="211"/>
      <c r="E504" s="211"/>
      <c r="F504" s="211"/>
      <c r="G504" s="211"/>
      <c r="H504" s="211"/>
      <c r="I504" s="595"/>
      <c r="J504" s="211"/>
      <c r="K504" s="211"/>
      <c r="L504" s="211"/>
      <c r="M504" s="213"/>
      <c r="N504" s="532"/>
      <c r="O504" s="596"/>
      <c r="P504" s="553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9.5" customHeight="1">
      <c r="A505" s="211"/>
      <c r="B505" s="211"/>
      <c r="C505" s="211"/>
      <c r="D505" s="211"/>
      <c r="E505" s="211"/>
      <c r="F505" s="211"/>
      <c r="G505" s="211"/>
      <c r="H505" s="211"/>
      <c r="I505" s="595"/>
      <c r="J505" s="211"/>
      <c r="K505" s="211"/>
      <c r="L505" s="211"/>
      <c r="M505" s="213"/>
      <c r="N505" s="532"/>
      <c r="O505" s="596"/>
      <c r="P505" s="553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9.5" customHeight="1">
      <c r="A506" s="211"/>
      <c r="B506" s="211"/>
      <c r="C506" s="211"/>
      <c r="D506" s="211"/>
      <c r="E506" s="211"/>
      <c r="F506" s="211"/>
      <c r="G506" s="211"/>
      <c r="H506" s="211"/>
      <c r="I506" s="595"/>
      <c r="J506" s="211"/>
      <c r="K506" s="211"/>
      <c r="L506" s="211"/>
      <c r="M506" s="213"/>
      <c r="N506" s="532"/>
      <c r="O506" s="596"/>
      <c r="P506" s="553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9.5" customHeight="1">
      <c r="A507" s="211"/>
      <c r="B507" s="211"/>
      <c r="C507" s="211"/>
      <c r="D507" s="211"/>
      <c r="E507" s="211"/>
      <c r="F507" s="211"/>
      <c r="G507" s="211"/>
      <c r="H507" s="211"/>
      <c r="I507" s="595"/>
      <c r="J507" s="211"/>
      <c r="K507" s="211"/>
      <c r="L507" s="211"/>
      <c r="M507" s="213"/>
      <c r="N507" s="532"/>
      <c r="O507" s="596"/>
      <c r="P507" s="553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9.5" customHeight="1">
      <c r="A508" s="211"/>
      <c r="B508" s="211"/>
      <c r="C508" s="211"/>
      <c r="D508" s="211"/>
      <c r="E508" s="211"/>
      <c r="F508" s="211"/>
      <c r="G508" s="211"/>
      <c r="H508" s="211"/>
      <c r="I508" s="595"/>
      <c r="J508" s="211"/>
      <c r="K508" s="211"/>
      <c r="L508" s="211"/>
      <c r="M508" s="213"/>
      <c r="N508" s="532"/>
      <c r="O508" s="596"/>
      <c r="P508" s="553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9.5" customHeight="1">
      <c r="A509" s="211"/>
      <c r="B509" s="211"/>
      <c r="C509" s="211"/>
      <c r="D509" s="211"/>
      <c r="E509" s="211"/>
      <c r="F509" s="211"/>
      <c r="G509" s="211"/>
      <c r="H509" s="211"/>
      <c r="I509" s="595"/>
      <c r="J509" s="211"/>
      <c r="K509" s="211"/>
      <c r="L509" s="211"/>
      <c r="M509" s="213"/>
      <c r="N509" s="532"/>
      <c r="O509" s="596"/>
      <c r="P509" s="553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9.5" customHeight="1">
      <c r="A510" s="211"/>
      <c r="B510" s="211"/>
      <c r="C510" s="211"/>
      <c r="D510" s="211"/>
      <c r="E510" s="211"/>
      <c r="F510" s="211"/>
      <c r="G510" s="211"/>
      <c r="H510" s="211"/>
      <c r="I510" s="595"/>
      <c r="J510" s="211"/>
      <c r="K510" s="211"/>
      <c r="L510" s="211"/>
      <c r="M510" s="213"/>
      <c r="N510" s="532"/>
      <c r="O510" s="596"/>
      <c r="P510" s="553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9.5" customHeight="1">
      <c r="A511" s="211"/>
      <c r="B511" s="211"/>
      <c r="C511" s="211"/>
      <c r="D511" s="211"/>
      <c r="E511" s="211"/>
      <c r="F511" s="211"/>
      <c r="G511" s="211"/>
      <c r="H511" s="211"/>
      <c r="I511" s="595"/>
      <c r="J511" s="211"/>
      <c r="K511" s="211"/>
      <c r="L511" s="211"/>
      <c r="M511" s="213"/>
      <c r="N511" s="532"/>
      <c r="O511" s="596"/>
      <c r="P511" s="553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9.5" customHeight="1">
      <c r="A512" s="211"/>
      <c r="B512" s="211"/>
      <c r="C512" s="211"/>
      <c r="D512" s="211"/>
      <c r="E512" s="211"/>
      <c r="F512" s="211"/>
      <c r="G512" s="211"/>
      <c r="H512" s="211"/>
      <c r="I512" s="595"/>
      <c r="J512" s="211"/>
      <c r="K512" s="211"/>
      <c r="L512" s="211"/>
      <c r="M512" s="213"/>
      <c r="N512" s="532"/>
      <c r="O512" s="596"/>
      <c r="P512" s="553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9.5" customHeight="1">
      <c r="A513" s="211"/>
      <c r="B513" s="211"/>
      <c r="C513" s="211"/>
      <c r="D513" s="211"/>
      <c r="E513" s="211"/>
      <c r="F513" s="211"/>
      <c r="G513" s="211"/>
      <c r="H513" s="211"/>
      <c r="I513" s="595"/>
      <c r="J513" s="211"/>
      <c r="K513" s="211"/>
      <c r="L513" s="211"/>
      <c r="M513" s="213"/>
      <c r="N513" s="532"/>
      <c r="O513" s="596"/>
      <c r="P513" s="553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9.5" customHeight="1">
      <c r="A514" s="211"/>
      <c r="B514" s="211"/>
      <c r="C514" s="211"/>
      <c r="D514" s="211"/>
      <c r="E514" s="211"/>
      <c r="F514" s="211"/>
      <c r="G514" s="211"/>
      <c r="H514" s="211"/>
      <c r="I514" s="595"/>
      <c r="J514" s="211"/>
      <c r="K514" s="211"/>
      <c r="L514" s="211"/>
      <c r="M514" s="213"/>
      <c r="N514" s="532"/>
      <c r="O514" s="596"/>
      <c r="P514" s="553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9.5" customHeight="1">
      <c r="A515" s="211"/>
      <c r="B515" s="211"/>
      <c r="C515" s="211"/>
      <c r="D515" s="211"/>
      <c r="E515" s="211"/>
      <c r="F515" s="211"/>
      <c r="G515" s="211"/>
      <c r="H515" s="211"/>
      <c r="I515" s="595"/>
      <c r="J515" s="211"/>
      <c r="K515" s="211"/>
      <c r="L515" s="211"/>
      <c r="M515" s="213"/>
      <c r="N515" s="532"/>
      <c r="O515" s="596"/>
      <c r="P515" s="553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9.5" customHeight="1">
      <c r="A516" s="211"/>
      <c r="B516" s="211"/>
      <c r="C516" s="211"/>
      <c r="D516" s="211"/>
      <c r="E516" s="211"/>
      <c r="F516" s="211"/>
      <c r="G516" s="211"/>
      <c r="H516" s="211"/>
      <c r="I516" s="595"/>
      <c r="J516" s="211"/>
      <c r="K516" s="211"/>
      <c r="L516" s="211"/>
      <c r="M516" s="213"/>
      <c r="N516" s="532"/>
      <c r="O516" s="596"/>
      <c r="P516" s="553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9.5" customHeight="1">
      <c r="A517" s="211"/>
      <c r="B517" s="211"/>
      <c r="C517" s="211"/>
      <c r="D517" s="211"/>
      <c r="E517" s="211"/>
      <c r="F517" s="211"/>
      <c r="G517" s="211"/>
      <c r="H517" s="211"/>
      <c r="I517" s="595"/>
      <c r="J517" s="211"/>
      <c r="K517" s="211"/>
      <c r="L517" s="211"/>
      <c r="M517" s="213"/>
      <c r="N517" s="532"/>
      <c r="O517" s="596"/>
      <c r="P517" s="553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9.5" customHeight="1">
      <c r="A518" s="211"/>
      <c r="B518" s="211"/>
      <c r="C518" s="211"/>
      <c r="D518" s="211"/>
      <c r="E518" s="211"/>
      <c r="F518" s="211"/>
      <c r="G518" s="211"/>
      <c r="H518" s="211"/>
      <c r="I518" s="595"/>
      <c r="J518" s="211"/>
      <c r="K518" s="211"/>
      <c r="L518" s="211"/>
      <c r="M518" s="213"/>
      <c r="N518" s="532"/>
      <c r="O518" s="596"/>
      <c r="P518" s="553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9.5" customHeight="1">
      <c r="A519" s="211"/>
      <c r="B519" s="211"/>
      <c r="C519" s="211"/>
      <c r="D519" s="211"/>
      <c r="E519" s="211"/>
      <c r="F519" s="211"/>
      <c r="G519" s="211"/>
      <c r="H519" s="211"/>
      <c r="I519" s="595"/>
      <c r="J519" s="211"/>
      <c r="K519" s="211"/>
      <c r="L519" s="211"/>
      <c r="M519" s="213"/>
      <c r="N519" s="532"/>
      <c r="O519" s="596"/>
      <c r="P519" s="553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9.5" customHeight="1">
      <c r="A520" s="211"/>
      <c r="B520" s="211"/>
      <c r="C520" s="211"/>
      <c r="D520" s="211"/>
      <c r="E520" s="211"/>
      <c r="F520" s="211"/>
      <c r="G520" s="211"/>
      <c r="H520" s="211"/>
      <c r="I520" s="595"/>
      <c r="J520" s="211"/>
      <c r="K520" s="211"/>
      <c r="L520" s="211"/>
      <c r="M520" s="213"/>
      <c r="N520" s="532"/>
      <c r="O520" s="596"/>
      <c r="P520" s="553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9.5" customHeight="1">
      <c r="A521" s="211"/>
      <c r="B521" s="211"/>
      <c r="C521" s="211"/>
      <c r="D521" s="211"/>
      <c r="E521" s="211"/>
      <c r="F521" s="211"/>
      <c r="G521" s="211"/>
      <c r="H521" s="211"/>
      <c r="I521" s="595"/>
      <c r="J521" s="211"/>
      <c r="K521" s="211"/>
      <c r="L521" s="211"/>
      <c r="M521" s="213"/>
      <c r="N521" s="532"/>
      <c r="O521" s="596"/>
      <c r="P521" s="553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9.5" customHeight="1">
      <c r="A522" s="211"/>
      <c r="B522" s="211"/>
      <c r="C522" s="211"/>
      <c r="D522" s="211"/>
      <c r="E522" s="211"/>
      <c r="F522" s="211"/>
      <c r="G522" s="211"/>
      <c r="H522" s="211"/>
      <c r="I522" s="595"/>
      <c r="J522" s="211"/>
      <c r="K522" s="211"/>
      <c r="L522" s="211"/>
      <c r="M522" s="213"/>
      <c r="N522" s="532"/>
      <c r="O522" s="596"/>
      <c r="P522" s="553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9.5" customHeight="1">
      <c r="A523" s="211"/>
      <c r="B523" s="211"/>
      <c r="C523" s="211"/>
      <c r="D523" s="211"/>
      <c r="E523" s="211"/>
      <c r="F523" s="211"/>
      <c r="G523" s="211"/>
      <c r="H523" s="211"/>
      <c r="I523" s="595"/>
      <c r="J523" s="211"/>
      <c r="K523" s="211"/>
      <c r="L523" s="211"/>
      <c r="M523" s="213"/>
      <c r="N523" s="532"/>
      <c r="O523" s="596"/>
      <c r="P523" s="553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9.5" customHeight="1">
      <c r="A524" s="211"/>
      <c r="B524" s="211"/>
      <c r="C524" s="211"/>
      <c r="D524" s="211"/>
      <c r="E524" s="211"/>
      <c r="F524" s="211"/>
      <c r="G524" s="211"/>
      <c r="H524" s="211"/>
      <c r="I524" s="595"/>
      <c r="J524" s="211"/>
      <c r="K524" s="211"/>
      <c r="L524" s="211"/>
      <c r="M524" s="213"/>
      <c r="N524" s="532"/>
      <c r="O524" s="596"/>
      <c r="P524" s="553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9.5" customHeight="1">
      <c r="A525" s="211"/>
      <c r="B525" s="211"/>
      <c r="C525" s="211"/>
      <c r="D525" s="211"/>
      <c r="E525" s="211"/>
      <c r="F525" s="211"/>
      <c r="G525" s="211"/>
      <c r="H525" s="211"/>
      <c r="I525" s="595"/>
      <c r="J525" s="211"/>
      <c r="K525" s="211"/>
      <c r="L525" s="211"/>
      <c r="M525" s="213"/>
      <c r="N525" s="532"/>
      <c r="O525" s="596"/>
      <c r="P525" s="553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9.5" customHeight="1">
      <c r="A526" s="211"/>
      <c r="B526" s="211"/>
      <c r="C526" s="211"/>
      <c r="D526" s="211"/>
      <c r="E526" s="211"/>
      <c r="F526" s="211"/>
      <c r="G526" s="211"/>
      <c r="H526" s="211"/>
      <c r="I526" s="595"/>
      <c r="J526" s="211"/>
      <c r="K526" s="211"/>
      <c r="L526" s="211"/>
      <c r="M526" s="213"/>
      <c r="N526" s="532"/>
      <c r="O526" s="596"/>
      <c r="P526" s="553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9.5" customHeight="1">
      <c r="A527" s="211"/>
      <c r="B527" s="211"/>
      <c r="C527" s="211"/>
      <c r="D527" s="211"/>
      <c r="E527" s="211"/>
      <c r="F527" s="211"/>
      <c r="G527" s="211"/>
      <c r="H527" s="211"/>
      <c r="I527" s="595"/>
      <c r="J527" s="211"/>
      <c r="K527" s="211"/>
      <c r="L527" s="211"/>
      <c r="M527" s="213"/>
      <c r="N527" s="532"/>
      <c r="O527" s="596"/>
      <c r="P527" s="553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9.5" customHeight="1">
      <c r="A528" s="211"/>
      <c r="B528" s="211"/>
      <c r="C528" s="211"/>
      <c r="D528" s="211"/>
      <c r="E528" s="211"/>
      <c r="F528" s="211"/>
      <c r="G528" s="211"/>
      <c r="H528" s="211"/>
      <c r="I528" s="595"/>
      <c r="J528" s="211"/>
      <c r="K528" s="211"/>
      <c r="L528" s="211"/>
      <c r="M528" s="213"/>
      <c r="N528" s="532"/>
      <c r="O528" s="596"/>
      <c r="P528" s="553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9.5" customHeight="1">
      <c r="A529" s="211"/>
      <c r="B529" s="211"/>
      <c r="C529" s="211"/>
      <c r="D529" s="211"/>
      <c r="E529" s="211"/>
      <c r="F529" s="211"/>
      <c r="G529" s="211"/>
      <c r="H529" s="211"/>
      <c r="I529" s="595"/>
      <c r="J529" s="211"/>
      <c r="K529" s="211"/>
      <c r="L529" s="211"/>
      <c r="M529" s="213"/>
      <c r="N529" s="532"/>
      <c r="O529" s="596"/>
      <c r="P529" s="553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9.5" customHeight="1">
      <c r="A530" s="211"/>
      <c r="B530" s="211"/>
      <c r="C530" s="211"/>
      <c r="D530" s="211"/>
      <c r="E530" s="211"/>
      <c r="F530" s="211"/>
      <c r="G530" s="211"/>
      <c r="H530" s="211"/>
      <c r="I530" s="595"/>
      <c r="J530" s="211"/>
      <c r="K530" s="211"/>
      <c r="L530" s="211"/>
      <c r="M530" s="213"/>
      <c r="N530" s="532"/>
      <c r="O530" s="596"/>
      <c r="P530" s="553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9.5" customHeight="1">
      <c r="A531" s="211"/>
      <c r="B531" s="211"/>
      <c r="C531" s="211"/>
      <c r="D531" s="211"/>
      <c r="E531" s="211"/>
      <c r="F531" s="211"/>
      <c r="G531" s="211"/>
      <c r="H531" s="211"/>
      <c r="I531" s="595"/>
      <c r="J531" s="211"/>
      <c r="K531" s="211"/>
      <c r="L531" s="211"/>
      <c r="M531" s="213"/>
      <c r="N531" s="532"/>
      <c r="O531" s="596"/>
      <c r="P531" s="553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9.5" customHeight="1">
      <c r="A532" s="211"/>
      <c r="B532" s="211"/>
      <c r="C532" s="211"/>
      <c r="D532" s="211"/>
      <c r="E532" s="211"/>
      <c r="F532" s="211"/>
      <c r="G532" s="211"/>
      <c r="H532" s="211"/>
      <c r="I532" s="595"/>
      <c r="J532" s="211"/>
      <c r="K532" s="211"/>
      <c r="L532" s="211"/>
      <c r="M532" s="213"/>
      <c r="N532" s="532"/>
      <c r="O532" s="596"/>
      <c r="P532" s="553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9.5" customHeight="1">
      <c r="A533" s="211"/>
      <c r="B533" s="211"/>
      <c r="C533" s="211"/>
      <c r="D533" s="211"/>
      <c r="E533" s="211"/>
      <c r="F533" s="211"/>
      <c r="G533" s="211"/>
      <c r="H533" s="211"/>
      <c r="I533" s="595"/>
      <c r="J533" s="211"/>
      <c r="K533" s="211"/>
      <c r="L533" s="211"/>
      <c r="M533" s="213"/>
      <c r="N533" s="532"/>
      <c r="O533" s="596"/>
      <c r="P533" s="553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9.5" customHeight="1">
      <c r="A534" s="211"/>
      <c r="B534" s="211"/>
      <c r="C534" s="211"/>
      <c r="D534" s="211"/>
      <c r="E534" s="211"/>
      <c r="F534" s="211"/>
      <c r="G534" s="211"/>
      <c r="H534" s="211"/>
      <c r="I534" s="595"/>
      <c r="J534" s="211"/>
      <c r="K534" s="211"/>
      <c r="L534" s="211"/>
      <c r="M534" s="213"/>
      <c r="N534" s="532"/>
      <c r="O534" s="596"/>
      <c r="P534" s="553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9.5" customHeight="1">
      <c r="A535" s="211"/>
      <c r="B535" s="211"/>
      <c r="C535" s="211"/>
      <c r="D535" s="211"/>
      <c r="E535" s="211"/>
      <c r="F535" s="211"/>
      <c r="G535" s="211"/>
      <c r="H535" s="211"/>
      <c r="I535" s="595"/>
      <c r="J535" s="211"/>
      <c r="K535" s="211"/>
      <c r="L535" s="211"/>
      <c r="M535" s="213"/>
      <c r="N535" s="532"/>
      <c r="O535" s="596"/>
      <c r="P535" s="553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9.5" customHeight="1">
      <c r="A536" s="211"/>
      <c r="B536" s="211"/>
      <c r="C536" s="211"/>
      <c r="D536" s="211"/>
      <c r="E536" s="211"/>
      <c r="F536" s="211"/>
      <c r="G536" s="211"/>
      <c r="H536" s="211"/>
      <c r="I536" s="595"/>
      <c r="J536" s="211"/>
      <c r="K536" s="211"/>
      <c r="L536" s="211"/>
      <c r="M536" s="213"/>
      <c r="N536" s="532"/>
      <c r="O536" s="596"/>
      <c r="P536" s="553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9.5" customHeight="1">
      <c r="A537" s="211"/>
      <c r="B537" s="211"/>
      <c r="C537" s="211"/>
      <c r="D537" s="211"/>
      <c r="E537" s="211"/>
      <c r="F537" s="211"/>
      <c r="G537" s="211"/>
      <c r="H537" s="211"/>
      <c r="I537" s="595"/>
      <c r="J537" s="211"/>
      <c r="K537" s="211"/>
      <c r="L537" s="211"/>
      <c r="M537" s="213"/>
      <c r="N537" s="532"/>
      <c r="O537" s="596"/>
      <c r="P537" s="553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9.5" customHeight="1">
      <c r="A538" s="211"/>
      <c r="B538" s="211"/>
      <c r="C538" s="211"/>
      <c r="D538" s="211"/>
      <c r="E538" s="211"/>
      <c r="F538" s="211"/>
      <c r="G538" s="211"/>
      <c r="H538" s="211"/>
      <c r="I538" s="595"/>
      <c r="J538" s="211"/>
      <c r="K538" s="211"/>
      <c r="L538" s="211"/>
      <c r="M538" s="213"/>
      <c r="N538" s="532"/>
      <c r="O538" s="596"/>
      <c r="P538" s="553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9.5" customHeight="1">
      <c r="A539" s="211"/>
      <c r="B539" s="211"/>
      <c r="C539" s="211"/>
      <c r="D539" s="211"/>
      <c r="E539" s="211"/>
      <c r="F539" s="211"/>
      <c r="G539" s="211"/>
      <c r="H539" s="211"/>
      <c r="I539" s="595"/>
      <c r="J539" s="211"/>
      <c r="K539" s="211"/>
      <c r="L539" s="211"/>
      <c r="M539" s="213"/>
      <c r="N539" s="532"/>
      <c r="O539" s="596"/>
      <c r="P539" s="553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9.5" customHeight="1">
      <c r="A540" s="211"/>
      <c r="B540" s="211"/>
      <c r="C540" s="211"/>
      <c r="D540" s="211"/>
      <c r="E540" s="211"/>
      <c r="F540" s="211"/>
      <c r="G540" s="211"/>
      <c r="H540" s="211"/>
      <c r="I540" s="595"/>
      <c r="J540" s="211"/>
      <c r="K540" s="211"/>
      <c r="L540" s="211"/>
      <c r="M540" s="213"/>
      <c r="N540" s="532"/>
      <c r="O540" s="596"/>
      <c r="P540" s="553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9.5" customHeight="1">
      <c r="A541" s="211"/>
      <c r="B541" s="211"/>
      <c r="C541" s="211"/>
      <c r="D541" s="211"/>
      <c r="E541" s="211"/>
      <c r="F541" s="211"/>
      <c r="G541" s="211"/>
      <c r="H541" s="211"/>
      <c r="I541" s="595"/>
      <c r="J541" s="211"/>
      <c r="K541" s="211"/>
      <c r="L541" s="211"/>
      <c r="M541" s="213"/>
      <c r="N541" s="532"/>
      <c r="O541" s="596"/>
      <c r="P541" s="553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9.5" customHeight="1">
      <c r="A542" s="211"/>
      <c r="B542" s="211"/>
      <c r="C542" s="211"/>
      <c r="D542" s="211"/>
      <c r="E542" s="211"/>
      <c r="F542" s="211"/>
      <c r="G542" s="211"/>
      <c r="H542" s="211"/>
      <c r="I542" s="595"/>
      <c r="J542" s="211"/>
      <c r="K542" s="211"/>
      <c r="L542" s="211"/>
      <c r="M542" s="213"/>
      <c r="N542" s="532"/>
      <c r="O542" s="596"/>
      <c r="P542" s="553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9.5" customHeight="1">
      <c r="A543" s="211"/>
      <c r="B543" s="211"/>
      <c r="C543" s="211"/>
      <c r="D543" s="211"/>
      <c r="E543" s="211"/>
      <c r="F543" s="211"/>
      <c r="G543" s="211"/>
      <c r="H543" s="211"/>
      <c r="I543" s="595"/>
      <c r="J543" s="211"/>
      <c r="K543" s="211"/>
      <c r="L543" s="211"/>
      <c r="M543" s="213"/>
      <c r="N543" s="532"/>
      <c r="O543" s="596"/>
      <c r="P543" s="553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9.5" customHeight="1">
      <c r="A544" s="211"/>
      <c r="B544" s="211"/>
      <c r="C544" s="211"/>
      <c r="D544" s="211"/>
      <c r="E544" s="211"/>
      <c r="F544" s="211"/>
      <c r="G544" s="211"/>
      <c r="H544" s="211"/>
      <c r="I544" s="595"/>
      <c r="J544" s="211"/>
      <c r="K544" s="211"/>
      <c r="L544" s="211"/>
      <c r="M544" s="213"/>
      <c r="N544" s="532"/>
      <c r="O544" s="596"/>
      <c r="P544" s="553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9.5" customHeight="1">
      <c r="A545" s="211"/>
      <c r="B545" s="211"/>
      <c r="C545" s="211"/>
      <c r="D545" s="211"/>
      <c r="E545" s="211"/>
      <c r="F545" s="211"/>
      <c r="G545" s="211"/>
      <c r="H545" s="211"/>
      <c r="I545" s="595"/>
      <c r="J545" s="211"/>
      <c r="K545" s="211"/>
      <c r="L545" s="211"/>
      <c r="M545" s="213"/>
      <c r="N545" s="532"/>
      <c r="O545" s="596"/>
      <c r="P545" s="553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9.5" customHeight="1">
      <c r="A546" s="211"/>
      <c r="B546" s="211"/>
      <c r="C546" s="211"/>
      <c r="D546" s="211"/>
      <c r="E546" s="211"/>
      <c r="F546" s="211"/>
      <c r="G546" s="211"/>
      <c r="H546" s="211"/>
      <c r="I546" s="595"/>
      <c r="J546" s="211"/>
      <c r="K546" s="211"/>
      <c r="L546" s="211"/>
      <c r="M546" s="213"/>
      <c r="N546" s="532"/>
      <c r="O546" s="596"/>
      <c r="P546" s="553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9.5" customHeight="1">
      <c r="A547" s="211"/>
      <c r="B547" s="211"/>
      <c r="C547" s="211"/>
      <c r="D547" s="211"/>
      <c r="E547" s="211"/>
      <c r="F547" s="211"/>
      <c r="G547" s="211"/>
      <c r="H547" s="211"/>
      <c r="I547" s="595"/>
      <c r="J547" s="211"/>
      <c r="K547" s="211"/>
      <c r="L547" s="211"/>
      <c r="M547" s="213"/>
      <c r="N547" s="532"/>
      <c r="O547" s="596"/>
      <c r="P547" s="553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9.5" customHeight="1">
      <c r="A548" s="211"/>
      <c r="B548" s="211"/>
      <c r="C548" s="211"/>
      <c r="D548" s="211"/>
      <c r="E548" s="211"/>
      <c r="F548" s="211"/>
      <c r="G548" s="211"/>
      <c r="H548" s="211"/>
      <c r="I548" s="595"/>
      <c r="J548" s="211"/>
      <c r="K548" s="211"/>
      <c r="L548" s="211"/>
      <c r="M548" s="213"/>
      <c r="N548" s="532"/>
      <c r="O548" s="596"/>
      <c r="P548" s="553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9.5" customHeight="1">
      <c r="A549" s="211"/>
      <c r="B549" s="211"/>
      <c r="C549" s="211"/>
      <c r="D549" s="211"/>
      <c r="E549" s="211"/>
      <c r="F549" s="211"/>
      <c r="G549" s="211"/>
      <c r="H549" s="211"/>
      <c r="I549" s="595"/>
      <c r="J549" s="211"/>
      <c r="K549" s="211"/>
      <c r="L549" s="211"/>
      <c r="M549" s="213"/>
      <c r="N549" s="532"/>
      <c r="O549" s="596"/>
      <c r="P549" s="553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9.5" customHeight="1">
      <c r="A550" s="211"/>
      <c r="B550" s="211"/>
      <c r="C550" s="211"/>
      <c r="D550" s="211"/>
      <c r="E550" s="211"/>
      <c r="F550" s="211"/>
      <c r="G550" s="211"/>
      <c r="H550" s="211"/>
      <c r="I550" s="595"/>
      <c r="J550" s="211"/>
      <c r="K550" s="211"/>
      <c r="L550" s="211"/>
      <c r="M550" s="213"/>
      <c r="N550" s="532"/>
      <c r="O550" s="596"/>
      <c r="P550" s="553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9.5" customHeight="1">
      <c r="A551" s="211"/>
      <c r="B551" s="211"/>
      <c r="C551" s="211"/>
      <c r="D551" s="211"/>
      <c r="E551" s="211"/>
      <c r="F551" s="211"/>
      <c r="G551" s="211"/>
      <c r="H551" s="211"/>
      <c r="I551" s="595"/>
      <c r="J551" s="211"/>
      <c r="K551" s="211"/>
      <c r="L551" s="211"/>
      <c r="M551" s="213"/>
      <c r="N551" s="532"/>
      <c r="O551" s="596"/>
      <c r="P551" s="553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9.5" customHeight="1">
      <c r="A552" s="211"/>
      <c r="B552" s="211"/>
      <c r="C552" s="211"/>
      <c r="D552" s="211"/>
      <c r="E552" s="211"/>
      <c r="F552" s="211"/>
      <c r="G552" s="211"/>
      <c r="H552" s="211"/>
      <c r="I552" s="595"/>
      <c r="J552" s="211"/>
      <c r="K552" s="211"/>
      <c r="L552" s="211"/>
      <c r="M552" s="213"/>
      <c r="N552" s="532"/>
      <c r="O552" s="596"/>
      <c r="P552" s="553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9.5" customHeight="1">
      <c r="A553" s="211"/>
      <c r="B553" s="211"/>
      <c r="C553" s="211"/>
      <c r="D553" s="211"/>
      <c r="E553" s="211"/>
      <c r="F553" s="211"/>
      <c r="G553" s="211"/>
      <c r="H553" s="211"/>
      <c r="I553" s="595"/>
      <c r="J553" s="211"/>
      <c r="K553" s="211"/>
      <c r="L553" s="211"/>
      <c r="M553" s="213"/>
      <c r="N553" s="532"/>
      <c r="O553" s="596"/>
      <c r="P553" s="553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9.5" customHeight="1">
      <c r="A554" s="211"/>
      <c r="B554" s="211"/>
      <c r="C554" s="211"/>
      <c r="D554" s="211"/>
      <c r="E554" s="211"/>
      <c r="F554" s="211"/>
      <c r="G554" s="211"/>
      <c r="H554" s="211"/>
      <c r="I554" s="595"/>
      <c r="J554" s="211"/>
      <c r="K554" s="211"/>
      <c r="L554" s="211"/>
      <c r="M554" s="213"/>
      <c r="N554" s="532"/>
      <c r="O554" s="596"/>
      <c r="P554" s="553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9.5" customHeight="1">
      <c r="A555" s="211"/>
      <c r="B555" s="211"/>
      <c r="C555" s="211"/>
      <c r="D555" s="211"/>
      <c r="E555" s="211"/>
      <c r="F555" s="211"/>
      <c r="G555" s="211"/>
      <c r="H555" s="211"/>
      <c r="I555" s="595"/>
      <c r="J555" s="211"/>
      <c r="K555" s="211"/>
      <c r="L555" s="211"/>
      <c r="M555" s="213"/>
      <c r="N555" s="532"/>
      <c r="O555" s="596"/>
      <c r="P555" s="553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9.5" customHeight="1">
      <c r="A556" s="211"/>
      <c r="B556" s="211"/>
      <c r="C556" s="211"/>
      <c r="D556" s="211"/>
      <c r="E556" s="211"/>
      <c r="F556" s="211"/>
      <c r="G556" s="211"/>
      <c r="H556" s="211"/>
      <c r="I556" s="595"/>
      <c r="J556" s="211"/>
      <c r="K556" s="211"/>
      <c r="L556" s="211"/>
      <c r="M556" s="213"/>
      <c r="N556" s="532"/>
      <c r="O556" s="596"/>
      <c r="P556" s="553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9.5" customHeight="1">
      <c r="A557" s="211"/>
      <c r="B557" s="211"/>
      <c r="C557" s="211"/>
      <c r="D557" s="211"/>
      <c r="E557" s="211"/>
      <c r="F557" s="211"/>
      <c r="G557" s="211"/>
      <c r="H557" s="211"/>
      <c r="I557" s="595"/>
      <c r="J557" s="211"/>
      <c r="K557" s="211"/>
      <c r="L557" s="211"/>
      <c r="M557" s="213"/>
      <c r="N557" s="532"/>
      <c r="O557" s="596"/>
      <c r="P557" s="553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9.5" customHeight="1">
      <c r="A558" s="211"/>
      <c r="B558" s="211"/>
      <c r="C558" s="211"/>
      <c r="D558" s="211"/>
      <c r="E558" s="211"/>
      <c r="F558" s="211"/>
      <c r="G558" s="211"/>
      <c r="H558" s="211"/>
      <c r="I558" s="595"/>
      <c r="J558" s="211"/>
      <c r="K558" s="211"/>
      <c r="L558" s="211"/>
      <c r="M558" s="213"/>
      <c r="N558" s="532"/>
      <c r="O558" s="596"/>
      <c r="P558" s="553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9.5" customHeight="1">
      <c r="A559" s="211"/>
      <c r="B559" s="211"/>
      <c r="C559" s="211"/>
      <c r="D559" s="211"/>
      <c r="E559" s="211"/>
      <c r="F559" s="211"/>
      <c r="G559" s="211"/>
      <c r="H559" s="211"/>
      <c r="I559" s="595"/>
      <c r="J559" s="211"/>
      <c r="K559" s="211"/>
      <c r="L559" s="211"/>
      <c r="M559" s="213"/>
      <c r="N559" s="532"/>
      <c r="O559" s="596"/>
      <c r="P559" s="553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9.5" customHeight="1">
      <c r="A560" s="211"/>
      <c r="B560" s="211"/>
      <c r="C560" s="211"/>
      <c r="D560" s="211"/>
      <c r="E560" s="211"/>
      <c r="F560" s="211"/>
      <c r="G560" s="211"/>
      <c r="H560" s="211"/>
      <c r="I560" s="595"/>
      <c r="J560" s="211"/>
      <c r="K560" s="211"/>
      <c r="L560" s="211"/>
      <c r="M560" s="213"/>
      <c r="N560" s="532"/>
      <c r="O560" s="596"/>
      <c r="P560" s="553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9.5" customHeight="1">
      <c r="A561" s="211"/>
      <c r="B561" s="211"/>
      <c r="C561" s="211"/>
      <c r="D561" s="211"/>
      <c r="E561" s="211"/>
      <c r="F561" s="211"/>
      <c r="G561" s="211"/>
      <c r="H561" s="211"/>
      <c r="I561" s="595"/>
      <c r="J561" s="211"/>
      <c r="K561" s="211"/>
      <c r="L561" s="211"/>
      <c r="M561" s="213"/>
      <c r="N561" s="532"/>
      <c r="O561" s="596"/>
      <c r="P561" s="553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9.5" customHeight="1">
      <c r="A562" s="211"/>
      <c r="B562" s="211"/>
      <c r="C562" s="211"/>
      <c r="D562" s="211"/>
      <c r="E562" s="211"/>
      <c r="F562" s="211"/>
      <c r="G562" s="211"/>
      <c r="H562" s="211"/>
      <c r="I562" s="595"/>
      <c r="J562" s="211"/>
      <c r="K562" s="211"/>
      <c r="L562" s="211"/>
      <c r="M562" s="213"/>
      <c r="N562" s="532"/>
      <c r="O562" s="596"/>
      <c r="P562" s="553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9.5" customHeight="1">
      <c r="A563" s="211"/>
      <c r="B563" s="211"/>
      <c r="C563" s="211"/>
      <c r="D563" s="211"/>
      <c r="E563" s="211"/>
      <c r="F563" s="211"/>
      <c r="G563" s="211"/>
      <c r="H563" s="211"/>
      <c r="I563" s="595"/>
      <c r="J563" s="211"/>
      <c r="K563" s="211"/>
      <c r="L563" s="211"/>
      <c r="M563" s="213"/>
      <c r="N563" s="532"/>
      <c r="O563" s="596"/>
      <c r="P563" s="553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9.5" customHeight="1">
      <c r="A564" s="211"/>
      <c r="B564" s="211"/>
      <c r="C564" s="211"/>
      <c r="D564" s="211"/>
      <c r="E564" s="211"/>
      <c r="F564" s="211"/>
      <c r="G564" s="211"/>
      <c r="H564" s="211"/>
      <c r="I564" s="595"/>
      <c r="J564" s="211"/>
      <c r="K564" s="211"/>
      <c r="L564" s="211"/>
      <c r="M564" s="213"/>
      <c r="N564" s="532"/>
      <c r="O564" s="596"/>
      <c r="P564" s="553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9.5" customHeight="1">
      <c r="A565" s="211"/>
      <c r="B565" s="211"/>
      <c r="C565" s="211"/>
      <c r="D565" s="211"/>
      <c r="E565" s="211"/>
      <c r="F565" s="211"/>
      <c r="G565" s="211"/>
      <c r="H565" s="211"/>
      <c r="I565" s="595"/>
      <c r="J565" s="211"/>
      <c r="K565" s="211"/>
      <c r="L565" s="211"/>
      <c r="M565" s="213"/>
      <c r="N565" s="532"/>
      <c r="O565" s="596"/>
      <c r="P565" s="553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9.5" customHeight="1">
      <c r="A566" s="211"/>
      <c r="B566" s="211"/>
      <c r="C566" s="211"/>
      <c r="D566" s="211"/>
      <c r="E566" s="211"/>
      <c r="F566" s="211"/>
      <c r="G566" s="211"/>
      <c r="H566" s="211"/>
      <c r="I566" s="595"/>
      <c r="J566" s="211"/>
      <c r="K566" s="211"/>
      <c r="L566" s="211"/>
      <c r="M566" s="213"/>
      <c r="N566" s="532"/>
      <c r="O566" s="596"/>
      <c r="P566" s="553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9.5" customHeight="1">
      <c r="A567" s="211"/>
      <c r="B567" s="211"/>
      <c r="C567" s="211"/>
      <c r="D567" s="211"/>
      <c r="E567" s="211"/>
      <c r="F567" s="211"/>
      <c r="G567" s="211"/>
      <c r="H567" s="211"/>
      <c r="I567" s="595"/>
      <c r="J567" s="211"/>
      <c r="K567" s="211"/>
      <c r="L567" s="211"/>
      <c r="M567" s="213"/>
      <c r="N567" s="532"/>
      <c r="O567" s="596"/>
      <c r="P567" s="553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9.5" customHeight="1">
      <c r="A568" s="211"/>
      <c r="B568" s="211"/>
      <c r="C568" s="211"/>
      <c r="D568" s="211"/>
      <c r="E568" s="211"/>
      <c r="F568" s="211"/>
      <c r="G568" s="211"/>
      <c r="H568" s="211"/>
      <c r="I568" s="595"/>
      <c r="J568" s="211"/>
      <c r="K568" s="211"/>
      <c r="L568" s="211"/>
      <c r="M568" s="213"/>
      <c r="N568" s="532"/>
      <c r="O568" s="596"/>
      <c r="P568" s="553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9.5" customHeight="1">
      <c r="A569" s="211"/>
      <c r="B569" s="211"/>
      <c r="C569" s="211"/>
      <c r="D569" s="211"/>
      <c r="E569" s="211"/>
      <c r="F569" s="211"/>
      <c r="G569" s="211"/>
      <c r="H569" s="211"/>
      <c r="I569" s="595"/>
      <c r="J569" s="211"/>
      <c r="K569" s="211"/>
      <c r="L569" s="211"/>
      <c r="M569" s="213"/>
      <c r="N569" s="532"/>
      <c r="O569" s="596"/>
      <c r="P569" s="553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9.5" customHeight="1">
      <c r="A570" s="211"/>
      <c r="B570" s="211"/>
      <c r="C570" s="211"/>
      <c r="D570" s="211"/>
      <c r="E570" s="211"/>
      <c r="F570" s="211"/>
      <c r="G570" s="211"/>
      <c r="H570" s="211"/>
      <c r="I570" s="595"/>
      <c r="J570" s="211"/>
      <c r="K570" s="211"/>
      <c r="L570" s="211"/>
      <c r="M570" s="213"/>
      <c r="N570" s="532"/>
      <c r="O570" s="596"/>
      <c r="P570" s="553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9.5" customHeight="1">
      <c r="A571" s="211"/>
      <c r="B571" s="211"/>
      <c r="C571" s="211"/>
      <c r="D571" s="211"/>
      <c r="E571" s="211"/>
      <c r="F571" s="211"/>
      <c r="G571" s="211"/>
      <c r="H571" s="211"/>
      <c r="I571" s="595"/>
      <c r="J571" s="211"/>
      <c r="K571" s="211"/>
      <c r="L571" s="211"/>
      <c r="M571" s="213"/>
      <c r="N571" s="532"/>
      <c r="O571" s="596"/>
      <c r="P571" s="553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9.5" customHeight="1">
      <c r="A572" s="211"/>
      <c r="B572" s="211"/>
      <c r="C572" s="211"/>
      <c r="D572" s="211"/>
      <c r="E572" s="211"/>
      <c r="F572" s="211"/>
      <c r="G572" s="211"/>
      <c r="H572" s="211"/>
      <c r="I572" s="595"/>
      <c r="J572" s="211"/>
      <c r="K572" s="211"/>
      <c r="L572" s="211"/>
      <c r="M572" s="213"/>
      <c r="N572" s="532"/>
      <c r="O572" s="596"/>
      <c r="P572" s="553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9.5" customHeight="1">
      <c r="A573" s="211"/>
      <c r="B573" s="211"/>
      <c r="C573" s="211"/>
      <c r="D573" s="211"/>
      <c r="E573" s="211"/>
      <c r="F573" s="211"/>
      <c r="G573" s="211"/>
      <c r="H573" s="211"/>
      <c r="I573" s="595"/>
      <c r="J573" s="211"/>
      <c r="K573" s="211"/>
      <c r="L573" s="211"/>
      <c r="M573" s="213"/>
      <c r="N573" s="532"/>
      <c r="O573" s="596"/>
      <c r="P573" s="553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9.5" customHeight="1">
      <c r="A574" s="211"/>
      <c r="B574" s="211"/>
      <c r="C574" s="211"/>
      <c r="D574" s="211"/>
      <c r="E574" s="211"/>
      <c r="F574" s="211"/>
      <c r="G574" s="211"/>
      <c r="H574" s="211"/>
      <c r="I574" s="595"/>
      <c r="J574" s="211"/>
      <c r="K574" s="211"/>
      <c r="L574" s="211"/>
      <c r="M574" s="213"/>
      <c r="N574" s="532"/>
      <c r="O574" s="596"/>
      <c r="P574" s="553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9.5" customHeight="1">
      <c r="A575" s="211"/>
      <c r="B575" s="211"/>
      <c r="C575" s="211"/>
      <c r="D575" s="211"/>
      <c r="E575" s="211"/>
      <c r="F575" s="211"/>
      <c r="G575" s="211"/>
      <c r="H575" s="211"/>
      <c r="I575" s="595"/>
      <c r="J575" s="211"/>
      <c r="K575" s="211"/>
      <c r="L575" s="211"/>
      <c r="M575" s="213"/>
      <c r="N575" s="532"/>
      <c r="O575" s="596"/>
      <c r="P575" s="553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9.5" customHeight="1">
      <c r="A576" s="211"/>
      <c r="B576" s="211"/>
      <c r="C576" s="211"/>
      <c r="D576" s="211"/>
      <c r="E576" s="211"/>
      <c r="F576" s="211"/>
      <c r="G576" s="211"/>
      <c r="H576" s="211"/>
      <c r="I576" s="595"/>
      <c r="J576" s="211"/>
      <c r="K576" s="211"/>
      <c r="L576" s="211"/>
      <c r="M576" s="213"/>
      <c r="N576" s="532"/>
      <c r="O576" s="596"/>
      <c r="P576" s="553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9.5" customHeight="1">
      <c r="A577" s="211"/>
      <c r="B577" s="211"/>
      <c r="C577" s="211"/>
      <c r="D577" s="211"/>
      <c r="E577" s="211"/>
      <c r="F577" s="211"/>
      <c r="G577" s="211"/>
      <c r="H577" s="211"/>
      <c r="I577" s="595"/>
      <c r="J577" s="211"/>
      <c r="K577" s="211"/>
      <c r="L577" s="211"/>
      <c r="M577" s="213"/>
      <c r="N577" s="532"/>
      <c r="O577" s="596"/>
      <c r="P577" s="553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9.5" customHeight="1">
      <c r="A578" s="211"/>
      <c r="B578" s="211"/>
      <c r="C578" s="211"/>
      <c r="D578" s="211"/>
      <c r="E578" s="211"/>
      <c r="F578" s="211"/>
      <c r="G578" s="211"/>
      <c r="H578" s="211"/>
      <c r="I578" s="595"/>
      <c r="J578" s="211"/>
      <c r="K578" s="211"/>
      <c r="L578" s="211"/>
      <c r="M578" s="213"/>
      <c r="N578" s="532"/>
      <c r="O578" s="596"/>
      <c r="P578" s="553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9.5" customHeight="1">
      <c r="A579" s="211"/>
      <c r="B579" s="211"/>
      <c r="C579" s="211"/>
      <c r="D579" s="211"/>
      <c r="E579" s="211"/>
      <c r="F579" s="211"/>
      <c r="G579" s="211"/>
      <c r="H579" s="211"/>
      <c r="I579" s="595"/>
      <c r="J579" s="211"/>
      <c r="K579" s="211"/>
      <c r="L579" s="211"/>
      <c r="M579" s="213"/>
      <c r="N579" s="532"/>
      <c r="O579" s="596"/>
      <c r="P579" s="553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9.5" customHeight="1">
      <c r="A580" s="211"/>
      <c r="B580" s="211"/>
      <c r="C580" s="211"/>
      <c r="D580" s="211"/>
      <c r="E580" s="211"/>
      <c r="F580" s="211"/>
      <c r="G580" s="211"/>
      <c r="H580" s="211"/>
      <c r="I580" s="595"/>
      <c r="J580" s="211"/>
      <c r="K580" s="211"/>
      <c r="L580" s="211"/>
      <c r="M580" s="213"/>
      <c r="N580" s="532"/>
      <c r="O580" s="596"/>
      <c r="P580" s="553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9.5" customHeight="1">
      <c r="A581" s="211"/>
      <c r="B581" s="211"/>
      <c r="C581" s="211"/>
      <c r="D581" s="211"/>
      <c r="E581" s="211"/>
      <c r="F581" s="211"/>
      <c r="G581" s="211"/>
      <c r="H581" s="211"/>
      <c r="I581" s="595"/>
      <c r="J581" s="211"/>
      <c r="K581" s="211"/>
      <c r="L581" s="211"/>
      <c r="M581" s="213"/>
      <c r="N581" s="532"/>
      <c r="O581" s="596"/>
      <c r="P581" s="553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9.5" customHeight="1">
      <c r="A582" s="211"/>
      <c r="B582" s="211"/>
      <c r="C582" s="211"/>
      <c r="D582" s="211"/>
      <c r="E582" s="211"/>
      <c r="F582" s="211"/>
      <c r="G582" s="211"/>
      <c r="H582" s="211"/>
      <c r="I582" s="595"/>
      <c r="J582" s="211"/>
      <c r="K582" s="211"/>
      <c r="L582" s="211"/>
      <c r="M582" s="213"/>
      <c r="N582" s="532"/>
      <c r="O582" s="596"/>
      <c r="P582" s="553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9.5" customHeight="1">
      <c r="A583" s="211"/>
      <c r="B583" s="211"/>
      <c r="C583" s="211"/>
      <c r="D583" s="211"/>
      <c r="E583" s="211"/>
      <c r="F583" s="211"/>
      <c r="G583" s="211"/>
      <c r="H583" s="211"/>
      <c r="I583" s="595"/>
      <c r="J583" s="211"/>
      <c r="K583" s="211"/>
      <c r="L583" s="211"/>
      <c r="M583" s="213"/>
      <c r="N583" s="532"/>
      <c r="O583" s="596"/>
      <c r="P583" s="553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9.5" customHeight="1">
      <c r="A584" s="211"/>
      <c r="B584" s="211"/>
      <c r="C584" s="211"/>
      <c r="D584" s="211"/>
      <c r="E584" s="211"/>
      <c r="F584" s="211"/>
      <c r="G584" s="211"/>
      <c r="H584" s="211"/>
      <c r="I584" s="595"/>
      <c r="J584" s="211"/>
      <c r="K584" s="211"/>
      <c r="L584" s="211"/>
      <c r="M584" s="213"/>
      <c r="N584" s="532"/>
      <c r="O584" s="596"/>
      <c r="P584" s="553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9.5" customHeight="1">
      <c r="A585" s="211"/>
      <c r="B585" s="211"/>
      <c r="C585" s="211"/>
      <c r="D585" s="211"/>
      <c r="E585" s="211"/>
      <c r="F585" s="211"/>
      <c r="G585" s="211"/>
      <c r="H585" s="211"/>
      <c r="I585" s="595"/>
      <c r="J585" s="211"/>
      <c r="K585" s="211"/>
      <c r="L585" s="211"/>
      <c r="M585" s="213"/>
      <c r="N585" s="532"/>
      <c r="O585" s="596"/>
      <c r="P585" s="553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9.5" customHeight="1">
      <c r="A586" s="211"/>
      <c r="B586" s="211"/>
      <c r="C586" s="211"/>
      <c r="D586" s="211"/>
      <c r="E586" s="211"/>
      <c r="F586" s="211"/>
      <c r="G586" s="211"/>
      <c r="H586" s="211"/>
      <c r="I586" s="595"/>
      <c r="J586" s="211"/>
      <c r="K586" s="211"/>
      <c r="L586" s="211"/>
      <c r="M586" s="213"/>
      <c r="N586" s="532"/>
      <c r="O586" s="596"/>
      <c r="P586" s="553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9.5" customHeight="1">
      <c r="A587" s="211"/>
      <c r="B587" s="211"/>
      <c r="C587" s="211"/>
      <c r="D587" s="211"/>
      <c r="E587" s="211"/>
      <c r="F587" s="211"/>
      <c r="G587" s="211"/>
      <c r="H587" s="211"/>
      <c r="I587" s="595"/>
      <c r="J587" s="211"/>
      <c r="K587" s="211"/>
      <c r="L587" s="211"/>
      <c r="M587" s="213"/>
      <c r="N587" s="532"/>
      <c r="O587" s="596"/>
      <c r="P587" s="553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9.5" customHeight="1">
      <c r="A588" s="211"/>
      <c r="B588" s="211"/>
      <c r="C588" s="211"/>
      <c r="D588" s="211"/>
      <c r="E588" s="211"/>
      <c r="F588" s="211"/>
      <c r="G588" s="211"/>
      <c r="H588" s="211"/>
      <c r="I588" s="595"/>
      <c r="J588" s="211"/>
      <c r="K588" s="211"/>
      <c r="L588" s="211"/>
      <c r="M588" s="213"/>
      <c r="N588" s="532"/>
      <c r="O588" s="596"/>
      <c r="P588" s="553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9.5" customHeight="1">
      <c r="A589" s="211"/>
      <c r="B589" s="211"/>
      <c r="C589" s="211"/>
      <c r="D589" s="211"/>
      <c r="E589" s="211"/>
      <c r="F589" s="211"/>
      <c r="G589" s="211"/>
      <c r="H589" s="211"/>
      <c r="I589" s="595"/>
      <c r="J589" s="211"/>
      <c r="K589" s="211"/>
      <c r="L589" s="211"/>
      <c r="M589" s="213"/>
      <c r="N589" s="532"/>
      <c r="O589" s="596"/>
      <c r="P589" s="553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9.5" customHeight="1">
      <c r="A590" s="211"/>
      <c r="B590" s="211"/>
      <c r="C590" s="211"/>
      <c r="D590" s="211"/>
      <c r="E590" s="211"/>
      <c r="F590" s="211"/>
      <c r="G590" s="211"/>
      <c r="H590" s="211"/>
      <c r="I590" s="595"/>
      <c r="J590" s="211"/>
      <c r="K590" s="211"/>
      <c r="L590" s="211"/>
      <c r="M590" s="213"/>
      <c r="N590" s="532"/>
      <c r="O590" s="596"/>
      <c r="P590" s="553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9.5" customHeight="1">
      <c r="A591" s="211"/>
      <c r="B591" s="211"/>
      <c r="C591" s="211"/>
      <c r="D591" s="211"/>
      <c r="E591" s="211"/>
      <c r="F591" s="211"/>
      <c r="G591" s="211"/>
      <c r="H591" s="211"/>
      <c r="I591" s="595"/>
      <c r="J591" s="211"/>
      <c r="K591" s="211"/>
      <c r="L591" s="211"/>
      <c r="M591" s="213"/>
      <c r="N591" s="532"/>
      <c r="O591" s="596"/>
      <c r="P591" s="553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9.5" customHeight="1">
      <c r="A592" s="211"/>
      <c r="B592" s="211"/>
      <c r="C592" s="211"/>
      <c r="D592" s="211"/>
      <c r="E592" s="211"/>
      <c r="F592" s="211"/>
      <c r="G592" s="211"/>
      <c r="H592" s="211"/>
      <c r="I592" s="595"/>
      <c r="J592" s="211"/>
      <c r="K592" s="211"/>
      <c r="L592" s="211"/>
      <c r="M592" s="213"/>
      <c r="N592" s="532"/>
      <c r="O592" s="596"/>
      <c r="P592" s="553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9.5" customHeight="1">
      <c r="A593" s="211"/>
      <c r="B593" s="211"/>
      <c r="C593" s="211"/>
      <c r="D593" s="211"/>
      <c r="E593" s="211"/>
      <c r="F593" s="211"/>
      <c r="G593" s="211"/>
      <c r="H593" s="211"/>
      <c r="I593" s="595"/>
      <c r="J593" s="211"/>
      <c r="K593" s="211"/>
      <c r="L593" s="211"/>
      <c r="M593" s="213"/>
      <c r="N593" s="532"/>
      <c r="O593" s="596"/>
      <c r="P593" s="553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9.5" customHeight="1">
      <c r="A594" s="211"/>
      <c r="B594" s="211"/>
      <c r="C594" s="211"/>
      <c r="D594" s="211"/>
      <c r="E594" s="211"/>
      <c r="F594" s="211"/>
      <c r="G594" s="211"/>
      <c r="H594" s="211"/>
      <c r="I594" s="595"/>
      <c r="J594" s="211"/>
      <c r="K594" s="211"/>
      <c r="L594" s="211"/>
      <c r="M594" s="213"/>
      <c r="N594" s="532"/>
      <c r="O594" s="596"/>
      <c r="P594" s="553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9.5" customHeight="1">
      <c r="A595" s="211"/>
      <c r="B595" s="211"/>
      <c r="C595" s="211"/>
      <c r="D595" s="211"/>
      <c r="E595" s="211"/>
      <c r="F595" s="211"/>
      <c r="G595" s="211"/>
      <c r="H595" s="211"/>
      <c r="I595" s="595"/>
      <c r="J595" s="211"/>
      <c r="K595" s="211"/>
      <c r="L595" s="211"/>
      <c r="M595" s="213"/>
      <c r="N595" s="532"/>
      <c r="O595" s="596"/>
      <c r="P595" s="553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9.5" customHeight="1">
      <c r="A596" s="211"/>
      <c r="B596" s="211"/>
      <c r="C596" s="211"/>
      <c r="D596" s="211"/>
      <c r="E596" s="211"/>
      <c r="F596" s="211"/>
      <c r="G596" s="211"/>
      <c r="H596" s="211"/>
      <c r="I596" s="595"/>
      <c r="J596" s="211"/>
      <c r="K596" s="211"/>
      <c r="L596" s="211"/>
      <c r="M596" s="213"/>
      <c r="N596" s="532"/>
      <c r="O596" s="596"/>
      <c r="P596" s="553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9.5" customHeight="1">
      <c r="A597" s="211"/>
      <c r="B597" s="211"/>
      <c r="C597" s="211"/>
      <c r="D597" s="211"/>
      <c r="E597" s="211"/>
      <c r="F597" s="211"/>
      <c r="G597" s="211"/>
      <c r="H597" s="211"/>
      <c r="I597" s="595"/>
      <c r="J597" s="211"/>
      <c r="K597" s="211"/>
      <c r="L597" s="211"/>
      <c r="M597" s="213"/>
      <c r="N597" s="532"/>
      <c r="O597" s="596"/>
      <c r="P597" s="553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9.5" customHeight="1">
      <c r="A598" s="211"/>
      <c r="B598" s="211"/>
      <c r="C598" s="211"/>
      <c r="D598" s="211"/>
      <c r="E598" s="211"/>
      <c r="F598" s="211"/>
      <c r="G598" s="211"/>
      <c r="H598" s="211"/>
      <c r="I598" s="595"/>
      <c r="J598" s="211"/>
      <c r="K598" s="211"/>
      <c r="L598" s="211"/>
      <c r="M598" s="213"/>
      <c r="N598" s="532"/>
      <c r="O598" s="596"/>
      <c r="P598" s="553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9.5" customHeight="1">
      <c r="A599" s="211"/>
      <c r="B599" s="211"/>
      <c r="C599" s="211"/>
      <c r="D599" s="211"/>
      <c r="E599" s="211"/>
      <c r="F599" s="211"/>
      <c r="G599" s="211"/>
      <c r="H599" s="211"/>
      <c r="I599" s="595"/>
      <c r="J599" s="211"/>
      <c r="K599" s="211"/>
      <c r="L599" s="211"/>
      <c r="M599" s="213"/>
      <c r="N599" s="532"/>
      <c r="O599" s="596"/>
      <c r="P599" s="553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9.5" customHeight="1">
      <c r="A600" s="211"/>
      <c r="B600" s="211"/>
      <c r="C600" s="211"/>
      <c r="D600" s="211"/>
      <c r="E600" s="211"/>
      <c r="F600" s="211"/>
      <c r="G600" s="211"/>
      <c r="H600" s="211"/>
      <c r="I600" s="595"/>
      <c r="J600" s="211"/>
      <c r="K600" s="211"/>
      <c r="L600" s="211"/>
      <c r="M600" s="213"/>
      <c r="N600" s="532"/>
      <c r="O600" s="596"/>
      <c r="P600" s="553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9.5" customHeight="1">
      <c r="A601" s="211"/>
      <c r="B601" s="211"/>
      <c r="C601" s="211"/>
      <c r="D601" s="211"/>
      <c r="E601" s="211"/>
      <c r="F601" s="211"/>
      <c r="G601" s="211"/>
      <c r="H601" s="211"/>
      <c r="I601" s="595"/>
      <c r="J601" s="211"/>
      <c r="K601" s="211"/>
      <c r="L601" s="211"/>
      <c r="M601" s="213"/>
      <c r="N601" s="532"/>
      <c r="O601" s="596"/>
      <c r="P601" s="553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9.5" customHeight="1">
      <c r="A602" s="211"/>
      <c r="B602" s="211"/>
      <c r="C602" s="211"/>
      <c r="D602" s="211"/>
      <c r="E602" s="211"/>
      <c r="F602" s="211"/>
      <c r="G602" s="211"/>
      <c r="H602" s="211"/>
      <c r="I602" s="595"/>
      <c r="J602" s="211"/>
      <c r="K602" s="211"/>
      <c r="L602" s="211"/>
      <c r="M602" s="213"/>
      <c r="N602" s="532"/>
      <c r="O602" s="596"/>
      <c r="P602" s="553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9.5" customHeight="1">
      <c r="A603" s="211"/>
      <c r="B603" s="211"/>
      <c r="C603" s="211"/>
      <c r="D603" s="211"/>
      <c r="E603" s="211"/>
      <c r="F603" s="211"/>
      <c r="G603" s="211"/>
      <c r="H603" s="211"/>
      <c r="I603" s="595"/>
      <c r="J603" s="211"/>
      <c r="K603" s="211"/>
      <c r="L603" s="211"/>
      <c r="M603" s="213"/>
      <c r="N603" s="532"/>
      <c r="O603" s="596"/>
      <c r="P603" s="553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9.5" customHeight="1">
      <c r="A604" s="211"/>
      <c r="B604" s="211"/>
      <c r="C604" s="211"/>
      <c r="D604" s="211"/>
      <c r="E604" s="211"/>
      <c r="F604" s="211"/>
      <c r="G604" s="211"/>
      <c r="H604" s="211"/>
      <c r="I604" s="595"/>
      <c r="J604" s="211"/>
      <c r="K604" s="211"/>
      <c r="L604" s="211"/>
      <c r="M604" s="213"/>
      <c r="N604" s="532"/>
      <c r="O604" s="596"/>
      <c r="P604" s="553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9.5" customHeight="1">
      <c r="A605" s="211"/>
      <c r="B605" s="211"/>
      <c r="C605" s="211"/>
      <c r="D605" s="211"/>
      <c r="E605" s="211"/>
      <c r="F605" s="211"/>
      <c r="G605" s="211"/>
      <c r="H605" s="211"/>
      <c r="I605" s="595"/>
      <c r="J605" s="211"/>
      <c r="K605" s="211"/>
      <c r="L605" s="211"/>
      <c r="M605" s="213"/>
      <c r="N605" s="532"/>
      <c r="O605" s="596"/>
      <c r="P605" s="553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9.5" customHeight="1">
      <c r="A606" s="211"/>
      <c r="B606" s="211"/>
      <c r="C606" s="211"/>
      <c r="D606" s="211"/>
      <c r="E606" s="211"/>
      <c r="F606" s="211"/>
      <c r="G606" s="211"/>
      <c r="H606" s="211"/>
      <c r="I606" s="595"/>
      <c r="J606" s="211"/>
      <c r="K606" s="211"/>
      <c r="L606" s="211"/>
      <c r="M606" s="213"/>
      <c r="N606" s="532"/>
      <c r="O606" s="596"/>
      <c r="P606" s="553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9.5" customHeight="1">
      <c r="A607" s="211"/>
      <c r="B607" s="211"/>
      <c r="C607" s="211"/>
      <c r="D607" s="211"/>
      <c r="E607" s="211"/>
      <c r="F607" s="211"/>
      <c r="G607" s="211"/>
      <c r="H607" s="211"/>
      <c r="I607" s="595"/>
      <c r="J607" s="211"/>
      <c r="K607" s="211"/>
      <c r="L607" s="211"/>
      <c r="M607" s="213"/>
      <c r="N607" s="532"/>
      <c r="O607" s="596"/>
      <c r="P607" s="553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9.5" customHeight="1">
      <c r="A608" s="211"/>
      <c r="B608" s="211"/>
      <c r="C608" s="211"/>
      <c r="D608" s="211"/>
      <c r="E608" s="211"/>
      <c r="F608" s="211"/>
      <c r="G608" s="211"/>
      <c r="H608" s="211"/>
      <c r="I608" s="595"/>
      <c r="J608" s="211"/>
      <c r="K608" s="211"/>
      <c r="L608" s="211"/>
      <c r="M608" s="213"/>
      <c r="N608" s="532"/>
      <c r="O608" s="596"/>
      <c r="P608" s="553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9.5" customHeight="1">
      <c r="A609" s="211"/>
      <c r="B609" s="211"/>
      <c r="C609" s="211"/>
      <c r="D609" s="211"/>
      <c r="E609" s="211"/>
      <c r="F609" s="211"/>
      <c r="G609" s="211"/>
      <c r="H609" s="211"/>
      <c r="I609" s="595"/>
      <c r="J609" s="211"/>
      <c r="K609" s="211"/>
      <c r="L609" s="211"/>
      <c r="M609" s="213"/>
      <c r="N609" s="532"/>
      <c r="O609" s="596"/>
      <c r="P609" s="553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9.5" customHeight="1">
      <c r="A610" s="211"/>
      <c r="B610" s="211"/>
      <c r="C610" s="211"/>
      <c r="D610" s="211"/>
      <c r="E610" s="211"/>
      <c r="F610" s="211"/>
      <c r="G610" s="211"/>
      <c r="H610" s="211"/>
      <c r="I610" s="595"/>
      <c r="J610" s="211"/>
      <c r="K610" s="211"/>
      <c r="L610" s="211"/>
      <c r="M610" s="213"/>
      <c r="N610" s="532"/>
      <c r="O610" s="596"/>
      <c r="P610" s="553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9.5" customHeight="1">
      <c r="A611" s="211"/>
      <c r="B611" s="211"/>
      <c r="C611" s="211"/>
      <c r="D611" s="211"/>
      <c r="E611" s="211"/>
      <c r="F611" s="211"/>
      <c r="G611" s="211"/>
      <c r="H611" s="211"/>
      <c r="I611" s="595"/>
      <c r="J611" s="211"/>
      <c r="K611" s="211"/>
      <c r="L611" s="211"/>
      <c r="M611" s="213"/>
      <c r="N611" s="532"/>
      <c r="O611" s="596"/>
      <c r="P611" s="553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9.5" customHeight="1">
      <c r="A612" s="211"/>
      <c r="B612" s="211"/>
      <c r="C612" s="211"/>
      <c r="D612" s="211"/>
      <c r="E612" s="211"/>
      <c r="F612" s="211"/>
      <c r="G612" s="211"/>
      <c r="H612" s="211"/>
      <c r="I612" s="595"/>
      <c r="J612" s="211"/>
      <c r="K612" s="211"/>
      <c r="L612" s="211"/>
      <c r="M612" s="213"/>
      <c r="N612" s="532"/>
      <c r="O612" s="596"/>
      <c r="P612" s="553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9.5" customHeight="1">
      <c r="A613" s="211"/>
      <c r="B613" s="211"/>
      <c r="C613" s="211"/>
      <c r="D613" s="211"/>
      <c r="E613" s="211"/>
      <c r="F613" s="211"/>
      <c r="G613" s="211"/>
      <c r="H613" s="211"/>
      <c r="I613" s="595"/>
      <c r="J613" s="211"/>
      <c r="K613" s="211"/>
      <c r="L613" s="211"/>
      <c r="M613" s="213"/>
      <c r="N613" s="532"/>
      <c r="O613" s="596"/>
      <c r="P613" s="553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9.5" customHeight="1">
      <c r="A614" s="211"/>
      <c r="B614" s="211"/>
      <c r="C614" s="211"/>
      <c r="D614" s="211"/>
      <c r="E614" s="211"/>
      <c r="F614" s="211"/>
      <c r="G614" s="211"/>
      <c r="H614" s="211"/>
      <c r="I614" s="595"/>
      <c r="J614" s="211"/>
      <c r="K614" s="211"/>
      <c r="L614" s="211"/>
      <c r="M614" s="213"/>
      <c r="N614" s="532"/>
      <c r="O614" s="596"/>
      <c r="P614" s="553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9.5" customHeight="1">
      <c r="A615" s="211"/>
      <c r="B615" s="211"/>
      <c r="C615" s="211"/>
      <c r="D615" s="211"/>
      <c r="E615" s="211"/>
      <c r="F615" s="211"/>
      <c r="G615" s="211"/>
      <c r="H615" s="211"/>
      <c r="I615" s="595"/>
      <c r="J615" s="211"/>
      <c r="K615" s="211"/>
      <c r="L615" s="211"/>
      <c r="M615" s="213"/>
      <c r="N615" s="532"/>
      <c r="O615" s="596"/>
      <c r="P615" s="553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9.5" customHeight="1">
      <c r="A616" s="211"/>
      <c r="B616" s="211"/>
      <c r="C616" s="211"/>
      <c r="D616" s="211"/>
      <c r="E616" s="211"/>
      <c r="F616" s="211"/>
      <c r="G616" s="211"/>
      <c r="H616" s="211"/>
      <c r="I616" s="595"/>
      <c r="J616" s="211"/>
      <c r="K616" s="211"/>
      <c r="L616" s="211"/>
      <c r="M616" s="213"/>
      <c r="N616" s="532"/>
      <c r="O616" s="596"/>
      <c r="P616" s="553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9.5" customHeight="1">
      <c r="A617" s="211"/>
      <c r="B617" s="211"/>
      <c r="C617" s="211"/>
      <c r="D617" s="211"/>
      <c r="E617" s="211"/>
      <c r="F617" s="211"/>
      <c r="G617" s="211"/>
      <c r="H617" s="211"/>
      <c r="I617" s="595"/>
      <c r="J617" s="211"/>
      <c r="K617" s="211"/>
      <c r="L617" s="211"/>
      <c r="M617" s="213"/>
      <c r="N617" s="532"/>
      <c r="O617" s="596"/>
      <c r="P617" s="553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9.5" customHeight="1">
      <c r="A618" s="211"/>
      <c r="B618" s="211"/>
      <c r="C618" s="211"/>
      <c r="D618" s="211"/>
      <c r="E618" s="211"/>
      <c r="F618" s="211"/>
      <c r="G618" s="211"/>
      <c r="H618" s="211"/>
      <c r="I618" s="595"/>
      <c r="J618" s="211"/>
      <c r="K618" s="211"/>
      <c r="L618" s="211"/>
      <c r="M618" s="213"/>
      <c r="N618" s="532"/>
      <c r="O618" s="596"/>
      <c r="P618" s="553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9.5" customHeight="1">
      <c r="A619" s="211"/>
      <c r="B619" s="211"/>
      <c r="C619" s="211"/>
      <c r="D619" s="211"/>
      <c r="E619" s="211"/>
      <c r="F619" s="211"/>
      <c r="G619" s="211"/>
      <c r="H619" s="211"/>
      <c r="I619" s="595"/>
      <c r="J619" s="211"/>
      <c r="K619" s="211"/>
      <c r="L619" s="211"/>
      <c r="M619" s="213"/>
      <c r="N619" s="532"/>
      <c r="O619" s="596"/>
      <c r="P619" s="553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9.5" customHeight="1">
      <c r="A620" s="211"/>
      <c r="B620" s="211"/>
      <c r="C620" s="211"/>
      <c r="D620" s="211"/>
      <c r="E620" s="211"/>
      <c r="F620" s="211"/>
      <c r="G620" s="211"/>
      <c r="H620" s="211"/>
      <c r="I620" s="595"/>
      <c r="J620" s="211"/>
      <c r="K620" s="211"/>
      <c r="L620" s="211"/>
      <c r="M620" s="213"/>
      <c r="N620" s="532"/>
      <c r="O620" s="596"/>
      <c r="P620" s="553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9.5" customHeight="1">
      <c r="A621" s="211"/>
      <c r="B621" s="211"/>
      <c r="C621" s="211"/>
      <c r="D621" s="211"/>
      <c r="E621" s="211"/>
      <c r="F621" s="211"/>
      <c r="G621" s="211"/>
      <c r="H621" s="211"/>
      <c r="I621" s="595"/>
      <c r="J621" s="211"/>
      <c r="K621" s="211"/>
      <c r="L621" s="211"/>
      <c r="M621" s="213"/>
      <c r="N621" s="532"/>
      <c r="O621" s="596"/>
      <c r="P621" s="553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9.5" customHeight="1">
      <c r="A622" s="211"/>
      <c r="B622" s="211"/>
      <c r="C622" s="211"/>
      <c r="D622" s="211"/>
      <c r="E622" s="211"/>
      <c r="F622" s="211"/>
      <c r="G622" s="211"/>
      <c r="H622" s="211"/>
      <c r="I622" s="595"/>
      <c r="J622" s="211"/>
      <c r="K622" s="211"/>
      <c r="L622" s="211"/>
      <c r="M622" s="213"/>
      <c r="N622" s="532"/>
      <c r="O622" s="596"/>
      <c r="P622" s="553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9.5" customHeight="1">
      <c r="A623" s="211"/>
      <c r="B623" s="211"/>
      <c r="C623" s="211"/>
      <c r="D623" s="211"/>
      <c r="E623" s="211"/>
      <c r="F623" s="211"/>
      <c r="G623" s="211"/>
      <c r="H623" s="211"/>
      <c r="I623" s="595"/>
      <c r="J623" s="211"/>
      <c r="K623" s="211"/>
      <c r="L623" s="211"/>
      <c r="M623" s="213"/>
      <c r="N623" s="532"/>
      <c r="O623" s="596"/>
      <c r="P623" s="553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9.5" customHeight="1">
      <c r="A624" s="211"/>
      <c r="B624" s="211"/>
      <c r="C624" s="211"/>
      <c r="D624" s="211"/>
      <c r="E624" s="211"/>
      <c r="F624" s="211"/>
      <c r="G624" s="211"/>
      <c r="H624" s="211"/>
      <c r="I624" s="595"/>
      <c r="J624" s="211"/>
      <c r="K624" s="211"/>
      <c r="L624" s="211"/>
      <c r="M624" s="213"/>
      <c r="N624" s="532"/>
      <c r="O624" s="596"/>
      <c r="P624" s="553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9.5" customHeight="1">
      <c r="A625" s="211"/>
      <c r="B625" s="211"/>
      <c r="C625" s="211"/>
      <c r="D625" s="211"/>
      <c r="E625" s="211"/>
      <c r="F625" s="211"/>
      <c r="G625" s="211"/>
      <c r="H625" s="211"/>
      <c r="I625" s="595"/>
      <c r="J625" s="211"/>
      <c r="K625" s="211"/>
      <c r="L625" s="211"/>
      <c r="M625" s="213"/>
      <c r="N625" s="532"/>
      <c r="O625" s="596"/>
      <c r="P625" s="553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9.5" customHeight="1">
      <c r="A626" s="211"/>
      <c r="B626" s="211"/>
      <c r="C626" s="211"/>
      <c r="D626" s="211"/>
      <c r="E626" s="211"/>
      <c r="F626" s="211"/>
      <c r="G626" s="211"/>
      <c r="H626" s="211"/>
      <c r="I626" s="595"/>
      <c r="J626" s="211"/>
      <c r="K626" s="211"/>
      <c r="L626" s="211"/>
      <c r="M626" s="213"/>
      <c r="N626" s="532"/>
      <c r="O626" s="596"/>
      <c r="P626" s="553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9.5" customHeight="1">
      <c r="A627" s="211"/>
      <c r="B627" s="211"/>
      <c r="C627" s="211"/>
      <c r="D627" s="211"/>
      <c r="E627" s="211"/>
      <c r="F627" s="211"/>
      <c r="G627" s="211"/>
      <c r="H627" s="211"/>
      <c r="I627" s="595"/>
      <c r="J627" s="211"/>
      <c r="K627" s="211"/>
      <c r="L627" s="211"/>
      <c r="M627" s="213"/>
      <c r="N627" s="532"/>
      <c r="O627" s="596"/>
      <c r="P627" s="553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9.5" customHeight="1">
      <c r="A628" s="211"/>
      <c r="B628" s="211"/>
      <c r="C628" s="211"/>
      <c r="D628" s="211"/>
      <c r="E628" s="211"/>
      <c r="F628" s="211"/>
      <c r="G628" s="211"/>
      <c r="H628" s="211"/>
      <c r="I628" s="595"/>
      <c r="J628" s="211"/>
      <c r="K628" s="211"/>
      <c r="L628" s="211"/>
      <c r="M628" s="213"/>
      <c r="N628" s="532"/>
      <c r="O628" s="596"/>
      <c r="P628" s="553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9.5" customHeight="1">
      <c r="A629" s="211"/>
      <c r="B629" s="211"/>
      <c r="C629" s="211"/>
      <c r="D629" s="211"/>
      <c r="E629" s="211"/>
      <c r="F629" s="211"/>
      <c r="G629" s="211"/>
      <c r="H629" s="211"/>
      <c r="I629" s="595"/>
      <c r="J629" s="211"/>
      <c r="K629" s="211"/>
      <c r="L629" s="211"/>
      <c r="M629" s="213"/>
      <c r="N629" s="532"/>
      <c r="O629" s="596"/>
      <c r="P629" s="553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9.5" customHeight="1">
      <c r="A630" s="211"/>
      <c r="B630" s="211"/>
      <c r="C630" s="211"/>
      <c r="D630" s="211"/>
      <c r="E630" s="211"/>
      <c r="F630" s="211"/>
      <c r="G630" s="211"/>
      <c r="H630" s="211"/>
      <c r="I630" s="595"/>
      <c r="J630" s="211"/>
      <c r="K630" s="211"/>
      <c r="L630" s="211"/>
      <c r="M630" s="213"/>
      <c r="N630" s="532"/>
      <c r="O630" s="596"/>
      <c r="P630" s="553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9.5" customHeight="1">
      <c r="A631" s="211"/>
      <c r="B631" s="211"/>
      <c r="C631" s="211"/>
      <c r="D631" s="211"/>
      <c r="E631" s="211"/>
      <c r="F631" s="211"/>
      <c r="G631" s="211"/>
      <c r="H631" s="211"/>
      <c r="I631" s="595"/>
      <c r="J631" s="211"/>
      <c r="K631" s="211"/>
      <c r="L631" s="211"/>
      <c r="M631" s="213"/>
      <c r="N631" s="532"/>
      <c r="O631" s="596"/>
      <c r="P631" s="553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9.5" customHeight="1">
      <c r="A632" s="211"/>
      <c r="B632" s="211"/>
      <c r="C632" s="211"/>
      <c r="D632" s="211"/>
      <c r="E632" s="211"/>
      <c r="F632" s="211"/>
      <c r="G632" s="211"/>
      <c r="H632" s="211"/>
      <c r="I632" s="595"/>
      <c r="J632" s="211"/>
      <c r="K632" s="211"/>
      <c r="L632" s="211"/>
      <c r="M632" s="213"/>
      <c r="N632" s="532"/>
      <c r="O632" s="596"/>
      <c r="P632" s="553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9.5" customHeight="1">
      <c r="A633" s="211"/>
      <c r="B633" s="211"/>
      <c r="C633" s="211"/>
      <c r="D633" s="211"/>
      <c r="E633" s="211"/>
      <c r="F633" s="211"/>
      <c r="G633" s="211"/>
      <c r="H633" s="211"/>
      <c r="I633" s="595"/>
      <c r="J633" s="211"/>
      <c r="K633" s="211"/>
      <c r="L633" s="211"/>
      <c r="M633" s="213"/>
      <c r="N633" s="532"/>
      <c r="O633" s="596"/>
      <c r="P633" s="553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9.5" customHeight="1">
      <c r="A634" s="211"/>
      <c r="B634" s="211"/>
      <c r="C634" s="211"/>
      <c r="D634" s="211"/>
      <c r="E634" s="211"/>
      <c r="F634" s="211"/>
      <c r="G634" s="211"/>
      <c r="H634" s="211"/>
      <c r="I634" s="595"/>
      <c r="J634" s="211"/>
      <c r="K634" s="211"/>
      <c r="L634" s="211"/>
      <c r="M634" s="213"/>
      <c r="N634" s="532"/>
      <c r="O634" s="596"/>
      <c r="P634" s="553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9.5" customHeight="1">
      <c r="A635" s="211"/>
      <c r="B635" s="211"/>
      <c r="C635" s="211"/>
      <c r="D635" s="211"/>
      <c r="E635" s="211"/>
      <c r="F635" s="211"/>
      <c r="G635" s="211"/>
      <c r="H635" s="211"/>
      <c r="I635" s="595"/>
      <c r="J635" s="211"/>
      <c r="K635" s="211"/>
      <c r="L635" s="211"/>
      <c r="M635" s="213"/>
      <c r="N635" s="532"/>
      <c r="O635" s="596"/>
      <c r="P635" s="553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9.5" customHeight="1">
      <c r="A636" s="211"/>
      <c r="B636" s="211"/>
      <c r="C636" s="211"/>
      <c r="D636" s="211"/>
      <c r="E636" s="211"/>
      <c r="F636" s="211"/>
      <c r="G636" s="211"/>
      <c r="H636" s="211"/>
      <c r="I636" s="595"/>
      <c r="J636" s="211"/>
      <c r="K636" s="211"/>
      <c r="L636" s="211"/>
      <c r="M636" s="213"/>
      <c r="N636" s="532"/>
      <c r="O636" s="596"/>
      <c r="P636" s="553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9.5" customHeight="1">
      <c r="A637" s="211"/>
      <c r="B637" s="211"/>
      <c r="C637" s="211"/>
      <c r="D637" s="211"/>
      <c r="E637" s="211"/>
      <c r="F637" s="211"/>
      <c r="G637" s="211"/>
      <c r="H637" s="211"/>
      <c r="I637" s="595"/>
      <c r="J637" s="211"/>
      <c r="K637" s="211"/>
      <c r="L637" s="211"/>
      <c r="M637" s="213"/>
      <c r="N637" s="532"/>
      <c r="O637" s="596"/>
      <c r="P637" s="553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9.5" customHeight="1">
      <c r="A638" s="211"/>
      <c r="B638" s="211"/>
      <c r="C638" s="211"/>
      <c r="D638" s="211"/>
      <c r="E638" s="211"/>
      <c r="F638" s="211"/>
      <c r="G638" s="211"/>
      <c r="H638" s="211"/>
      <c r="I638" s="595"/>
      <c r="J638" s="211"/>
      <c r="K638" s="211"/>
      <c r="L638" s="211"/>
      <c r="M638" s="213"/>
      <c r="N638" s="532"/>
      <c r="O638" s="596"/>
      <c r="P638" s="553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9.5" customHeight="1">
      <c r="A639" s="211"/>
      <c r="B639" s="211"/>
      <c r="C639" s="211"/>
      <c r="D639" s="211"/>
      <c r="E639" s="211"/>
      <c r="F639" s="211"/>
      <c r="G639" s="211"/>
      <c r="H639" s="211"/>
      <c r="I639" s="595"/>
      <c r="J639" s="211"/>
      <c r="K639" s="211"/>
      <c r="L639" s="211"/>
      <c r="M639" s="213"/>
      <c r="N639" s="532"/>
      <c r="O639" s="596"/>
      <c r="P639" s="553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9.5" customHeight="1">
      <c r="A640" s="211"/>
      <c r="B640" s="211"/>
      <c r="C640" s="211"/>
      <c r="D640" s="211"/>
      <c r="E640" s="211"/>
      <c r="F640" s="211"/>
      <c r="G640" s="211"/>
      <c r="H640" s="211"/>
      <c r="I640" s="595"/>
      <c r="J640" s="211"/>
      <c r="K640" s="211"/>
      <c r="L640" s="211"/>
      <c r="M640" s="213"/>
      <c r="N640" s="532"/>
      <c r="O640" s="596"/>
      <c r="P640" s="553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9.5" customHeight="1">
      <c r="A641" s="211"/>
      <c r="B641" s="211"/>
      <c r="C641" s="211"/>
      <c r="D641" s="211"/>
      <c r="E641" s="211"/>
      <c r="F641" s="211"/>
      <c r="G641" s="211"/>
      <c r="H641" s="211"/>
      <c r="I641" s="595"/>
      <c r="J641" s="211"/>
      <c r="K641" s="211"/>
      <c r="L641" s="211"/>
      <c r="M641" s="213"/>
      <c r="N641" s="532"/>
      <c r="O641" s="596"/>
      <c r="P641" s="553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9.5" customHeight="1">
      <c r="A642" s="211"/>
      <c r="B642" s="211"/>
      <c r="C642" s="211"/>
      <c r="D642" s="211"/>
      <c r="E642" s="211"/>
      <c r="F642" s="211"/>
      <c r="G642" s="211"/>
      <c r="H642" s="211"/>
      <c r="I642" s="595"/>
      <c r="J642" s="211"/>
      <c r="K642" s="211"/>
      <c r="L642" s="211"/>
      <c r="M642" s="213"/>
      <c r="N642" s="532"/>
      <c r="O642" s="596"/>
      <c r="P642" s="553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9.5" customHeight="1">
      <c r="A643" s="211"/>
      <c r="B643" s="211"/>
      <c r="C643" s="211"/>
      <c r="D643" s="211"/>
      <c r="E643" s="211"/>
      <c r="F643" s="211"/>
      <c r="G643" s="211"/>
      <c r="H643" s="211"/>
      <c r="I643" s="595"/>
      <c r="J643" s="211"/>
      <c r="K643" s="211"/>
      <c r="L643" s="211"/>
      <c r="M643" s="213"/>
      <c r="N643" s="532"/>
      <c r="O643" s="596"/>
      <c r="P643" s="553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9.5" customHeight="1">
      <c r="A644" s="211"/>
      <c r="B644" s="211"/>
      <c r="C644" s="211"/>
      <c r="D644" s="211"/>
      <c r="E644" s="211"/>
      <c r="F644" s="211"/>
      <c r="G644" s="211"/>
      <c r="H644" s="211"/>
      <c r="I644" s="595"/>
      <c r="J644" s="211"/>
      <c r="K644" s="211"/>
      <c r="L644" s="211"/>
      <c r="M644" s="213"/>
      <c r="N644" s="532"/>
      <c r="O644" s="596"/>
      <c r="P644" s="553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9.5" customHeight="1">
      <c r="A645" s="211"/>
      <c r="B645" s="211"/>
      <c r="C645" s="211"/>
      <c r="D645" s="211"/>
      <c r="E645" s="211"/>
      <c r="F645" s="211"/>
      <c r="G645" s="211"/>
      <c r="H645" s="211"/>
      <c r="I645" s="595"/>
      <c r="J645" s="211"/>
      <c r="K645" s="211"/>
      <c r="L645" s="211"/>
      <c r="M645" s="213"/>
      <c r="N645" s="532"/>
      <c r="O645" s="596"/>
      <c r="P645" s="553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9.5" customHeight="1">
      <c r="A646" s="211"/>
      <c r="B646" s="211"/>
      <c r="C646" s="211"/>
      <c r="D646" s="211"/>
      <c r="E646" s="211"/>
      <c r="F646" s="211"/>
      <c r="G646" s="211"/>
      <c r="H646" s="211"/>
      <c r="I646" s="595"/>
      <c r="J646" s="211"/>
      <c r="K646" s="211"/>
      <c r="L646" s="211"/>
      <c r="M646" s="213"/>
      <c r="N646" s="532"/>
      <c r="O646" s="596"/>
      <c r="P646" s="553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9.5" customHeight="1">
      <c r="A647" s="211"/>
      <c r="B647" s="211"/>
      <c r="C647" s="211"/>
      <c r="D647" s="211"/>
      <c r="E647" s="211"/>
      <c r="F647" s="211"/>
      <c r="G647" s="211"/>
      <c r="H647" s="211"/>
      <c r="I647" s="595"/>
      <c r="J647" s="211"/>
      <c r="K647" s="211"/>
      <c r="L647" s="211"/>
      <c r="M647" s="213"/>
      <c r="N647" s="532"/>
      <c r="O647" s="596"/>
      <c r="P647" s="553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9.5" customHeight="1">
      <c r="A648" s="211"/>
      <c r="B648" s="211"/>
      <c r="C648" s="211"/>
      <c r="D648" s="211"/>
      <c r="E648" s="211"/>
      <c r="F648" s="211"/>
      <c r="G648" s="211"/>
      <c r="H648" s="211"/>
      <c r="I648" s="595"/>
      <c r="J648" s="211"/>
      <c r="K648" s="211"/>
      <c r="L648" s="211"/>
      <c r="M648" s="213"/>
      <c r="N648" s="532"/>
      <c r="O648" s="596"/>
      <c r="P648" s="553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9.5" customHeight="1">
      <c r="A649" s="211"/>
      <c r="B649" s="211"/>
      <c r="C649" s="211"/>
      <c r="D649" s="211"/>
      <c r="E649" s="211"/>
      <c r="F649" s="211"/>
      <c r="G649" s="211"/>
      <c r="H649" s="211"/>
      <c r="I649" s="595"/>
      <c r="J649" s="211"/>
      <c r="K649" s="211"/>
      <c r="L649" s="211"/>
      <c r="M649" s="213"/>
      <c r="N649" s="532"/>
      <c r="O649" s="596"/>
      <c r="P649" s="553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9.5" customHeight="1">
      <c r="A650" s="211"/>
      <c r="B650" s="211"/>
      <c r="C650" s="211"/>
      <c r="D650" s="211"/>
      <c r="E650" s="211"/>
      <c r="F650" s="211"/>
      <c r="G650" s="211"/>
      <c r="H650" s="211"/>
      <c r="I650" s="595"/>
      <c r="J650" s="211"/>
      <c r="K650" s="211"/>
      <c r="L650" s="211"/>
      <c r="M650" s="213"/>
      <c r="N650" s="532"/>
      <c r="O650" s="596"/>
      <c r="P650" s="553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9.5" customHeight="1">
      <c r="A651" s="211"/>
      <c r="B651" s="211"/>
      <c r="C651" s="211"/>
      <c r="D651" s="211"/>
      <c r="E651" s="211"/>
      <c r="F651" s="211"/>
      <c r="G651" s="211"/>
      <c r="H651" s="211"/>
      <c r="I651" s="595"/>
      <c r="J651" s="211"/>
      <c r="K651" s="211"/>
      <c r="L651" s="211"/>
      <c r="M651" s="213"/>
      <c r="N651" s="532"/>
      <c r="O651" s="596"/>
      <c r="P651" s="553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9.5" customHeight="1">
      <c r="A652" s="211"/>
      <c r="B652" s="211"/>
      <c r="C652" s="211"/>
      <c r="D652" s="211"/>
      <c r="E652" s="211"/>
      <c r="F652" s="211"/>
      <c r="G652" s="211"/>
      <c r="H652" s="211"/>
      <c r="I652" s="595"/>
      <c r="J652" s="211"/>
      <c r="K652" s="211"/>
      <c r="L652" s="211"/>
      <c r="M652" s="213"/>
      <c r="N652" s="532"/>
      <c r="O652" s="596"/>
      <c r="P652" s="553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9.5" customHeight="1">
      <c r="A653" s="211"/>
      <c r="B653" s="211"/>
      <c r="C653" s="211"/>
      <c r="D653" s="211"/>
      <c r="E653" s="211"/>
      <c r="F653" s="211"/>
      <c r="G653" s="211"/>
      <c r="H653" s="211"/>
      <c r="I653" s="595"/>
      <c r="J653" s="211"/>
      <c r="K653" s="211"/>
      <c r="L653" s="211"/>
      <c r="M653" s="213"/>
      <c r="N653" s="532"/>
      <c r="O653" s="596"/>
      <c r="P653" s="553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9.5" customHeight="1">
      <c r="A654" s="211"/>
      <c r="B654" s="211"/>
      <c r="C654" s="211"/>
      <c r="D654" s="211"/>
      <c r="E654" s="211"/>
      <c r="F654" s="211"/>
      <c r="G654" s="211"/>
      <c r="H654" s="211"/>
      <c r="I654" s="595"/>
      <c r="J654" s="211"/>
      <c r="K654" s="211"/>
      <c r="L654" s="211"/>
      <c r="M654" s="213"/>
      <c r="N654" s="532"/>
      <c r="O654" s="596"/>
      <c r="P654" s="553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9.5" customHeight="1">
      <c r="A655" s="211"/>
      <c r="B655" s="211"/>
      <c r="C655" s="211"/>
      <c r="D655" s="211"/>
      <c r="E655" s="211"/>
      <c r="F655" s="211"/>
      <c r="G655" s="211"/>
      <c r="H655" s="211"/>
      <c r="I655" s="595"/>
      <c r="J655" s="211"/>
      <c r="K655" s="211"/>
      <c r="L655" s="211"/>
      <c r="M655" s="213"/>
      <c r="N655" s="532"/>
      <c r="O655" s="596"/>
      <c r="P655" s="553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9.5" customHeight="1">
      <c r="A656" s="211"/>
      <c r="B656" s="211"/>
      <c r="C656" s="211"/>
      <c r="D656" s="211"/>
      <c r="E656" s="211"/>
      <c r="F656" s="211"/>
      <c r="G656" s="211"/>
      <c r="H656" s="211"/>
      <c r="I656" s="595"/>
      <c r="J656" s="211"/>
      <c r="K656" s="211"/>
      <c r="L656" s="211"/>
      <c r="M656" s="213"/>
      <c r="N656" s="532"/>
      <c r="O656" s="596"/>
      <c r="P656" s="553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9.5" customHeight="1">
      <c r="A657" s="211"/>
      <c r="B657" s="211"/>
      <c r="C657" s="211"/>
      <c r="D657" s="211"/>
      <c r="E657" s="211"/>
      <c r="F657" s="211"/>
      <c r="G657" s="211"/>
      <c r="H657" s="211"/>
      <c r="I657" s="595"/>
      <c r="J657" s="211"/>
      <c r="K657" s="211"/>
      <c r="L657" s="211"/>
      <c r="M657" s="213"/>
      <c r="N657" s="532"/>
      <c r="O657" s="596"/>
      <c r="P657" s="553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9.5" customHeight="1">
      <c r="A658" s="211"/>
      <c r="B658" s="211"/>
      <c r="C658" s="211"/>
      <c r="D658" s="211"/>
      <c r="E658" s="211"/>
      <c r="F658" s="211"/>
      <c r="G658" s="211"/>
      <c r="H658" s="211"/>
      <c r="I658" s="595"/>
      <c r="J658" s="211"/>
      <c r="K658" s="211"/>
      <c r="L658" s="211"/>
      <c r="M658" s="213"/>
      <c r="N658" s="532"/>
      <c r="O658" s="596"/>
      <c r="P658" s="553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9.5" customHeight="1">
      <c r="A659" s="211"/>
      <c r="B659" s="211"/>
      <c r="C659" s="211"/>
      <c r="D659" s="211"/>
      <c r="E659" s="211"/>
      <c r="F659" s="211"/>
      <c r="G659" s="211"/>
      <c r="H659" s="211"/>
      <c r="I659" s="595"/>
      <c r="J659" s="211"/>
      <c r="K659" s="211"/>
      <c r="L659" s="211"/>
      <c r="M659" s="213"/>
      <c r="N659" s="532"/>
      <c r="O659" s="596"/>
      <c r="P659" s="553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9.5" customHeight="1">
      <c r="A660" s="211"/>
      <c r="B660" s="211"/>
      <c r="C660" s="211"/>
      <c r="D660" s="211"/>
      <c r="E660" s="211"/>
      <c r="F660" s="211"/>
      <c r="G660" s="211"/>
      <c r="H660" s="211"/>
      <c r="I660" s="595"/>
      <c r="J660" s="211"/>
      <c r="K660" s="211"/>
      <c r="L660" s="211"/>
      <c r="M660" s="213"/>
      <c r="N660" s="532"/>
      <c r="O660" s="596"/>
      <c r="P660" s="553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9.5" customHeight="1">
      <c r="A661" s="211"/>
      <c r="B661" s="211"/>
      <c r="C661" s="211"/>
      <c r="D661" s="211"/>
      <c r="E661" s="211"/>
      <c r="F661" s="211"/>
      <c r="G661" s="211"/>
      <c r="H661" s="211"/>
      <c r="I661" s="595"/>
      <c r="J661" s="211"/>
      <c r="K661" s="211"/>
      <c r="L661" s="211"/>
      <c r="M661" s="213"/>
      <c r="N661" s="532"/>
      <c r="O661" s="596"/>
      <c r="P661" s="553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9.5" customHeight="1">
      <c r="A662" s="211"/>
      <c r="B662" s="211"/>
      <c r="C662" s="211"/>
      <c r="D662" s="211"/>
      <c r="E662" s="211"/>
      <c r="F662" s="211"/>
      <c r="G662" s="211"/>
      <c r="H662" s="211"/>
      <c r="I662" s="595"/>
      <c r="J662" s="211"/>
      <c r="K662" s="211"/>
      <c r="L662" s="211"/>
      <c r="M662" s="213"/>
      <c r="N662" s="532"/>
      <c r="O662" s="596"/>
      <c r="P662" s="553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9.5" customHeight="1">
      <c r="A663" s="211"/>
      <c r="B663" s="211"/>
      <c r="C663" s="211"/>
      <c r="D663" s="211"/>
      <c r="E663" s="211"/>
      <c r="F663" s="211"/>
      <c r="G663" s="211"/>
      <c r="H663" s="211"/>
      <c r="I663" s="595"/>
      <c r="J663" s="211"/>
      <c r="K663" s="211"/>
      <c r="L663" s="211"/>
      <c r="M663" s="213"/>
      <c r="N663" s="532"/>
      <c r="O663" s="596"/>
      <c r="P663" s="553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9.5" customHeight="1">
      <c r="A664" s="211"/>
      <c r="B664" s="211"/>
      <c r="C664" s="211"/>
      <c r="D664" s="211"/>
      <c r="E664" s="211"/>
      <c r="F664" s="211"/>
      <c r="G664" s="211"/>
      <c r="H664" s="211"/>
      <c r="I664" s="595"/>
      <c r="J664" s="211"/>
      <c r="K664" s="211"/>
      <c r="L664" s="211"/>
      <c r="M664" s="213"/>
      <c r="N664" s="532"/>
      <c r="O664" s="596"/>
      <c r="P664" s="553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9.5" customHeight="1">
      <c r="A665" s="211"/>
      <c r="B665" s="211"/>
      <c r="C665" s="211"/>
      <c r="D665" s="211"/>
      <c r="E665" s="211"/>
      <c r="F665" s="211"/>
      <c r="G665" s="211"/>
      <c r="H665" s="211"/>
      <c r="I665" s="595"/>
      <c r="J665" s="211"/>
      <c r="K665" s="211"/>
      <c r="L665" s="211"/>
      <c r="M665" s="213"/>
      <c r="N665" s="532"/>
      <c r="O665" s="596"/>
      <c r="P665" s="553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9.5" customHeight="1">
      <c r="A666" s="211"/>
      <c r="B666" s="211"/>
      <c r="C666" s="211"/>
      <c r="D666" s="211"/>
      <c r="E666" s="211"/>
      <c r="F666" s="211"/>
      <c r="G666" s="211"/>
      <c r="H666" s="211"/>
      <c r="I666" s="595"/>
      <c r="J666" s="211"/>
      <c r="K666" s="211"/>
      <c r="L666" s="211"/>
      <c r="M666" s="213"/>
      <c r="N666" s="532"/>
      <c r="O666" s="596"/>
      <c r="P666" s="553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9.5" customHeight="1">
      <c r="A667" s="211"/>
      <c r="B667" s="211"/>
      <c r="C667" s="211"/>
      <c r="D667" s="211"/>
      <c r="E667" s="211"/>
      <c r="F667" s="211"/>
      <c r="G667" s="211"/>
      <c r="H667" s="211"/>
      <c r="I667" s="595"/>
      <c r="J667" s="211"/>
      <c r="K667" s="211"/>
      <c r="L667" s="211"/>
      <c r="M667" s="213"/>
      <c r="N667" s="532"/>
      <c r="O667" s="596"/>
      <c r="P667" s="553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9.5" customHeight="1">
      <c r="A668" s="211"/>
      <c r="B668" s="211"/>
      <c r="C668" s="211"/>
      <c r="D668" s="211"/>
      <c r="E668" s="211"/>
      <c r="F668" s="211"/>
      <c r="G668" s="211"/>
      <c r="H668" s="211"/>
      <c r="I668" s="595"/>
      <c r="J668" s="211"/>
      <c r="K668" s="211"/>
      <c r="L668" s="211"/>
      <c r="M668" s="213"/>
      <c r="N668" s="532"/>
      <c r="O668" s="596"/>
      <c r="P668" s="553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9.5" customHeight="1">
      <c r="A669" s="211"/>
      <c r="B669" s="211"/>
      <c r="C669" s="211"/>
      <c r="D669" s="211"/>
      <c r="E669" s="211"/>
      <c r="F669" s="211"/>
      <c r="G669" s="211"/>
      <c r="H669" s="211"/>
      <c r="I669" s="595"/>
      <c r="J669" s="211"/>
      <c r="K669" s="211"/>
      <c r="L669" s="211"/>
      <c r="M669" s="213"/>
      <c r="N669" s="532"/>
      <c r="O669" s="596"/>
      <c r="P669" s="553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9.5" customHeight="1">
      <c r="A670" s="211"/>
      <c r="B670" s="211"/>
      <c r="C670" s="211"/>
      <c r="D670" s="211"/>
      <c r="E670" s="211"/>
      <c r="F670" s="211"/>
      <c r="G670" s="211"/>
      <c r="H670" s="211"/>
      <c r="I670" s="595"/>
      <c r="J670" s="211"/>
      <c r="K670" s="211"/>
      <c r="L670" s="211"/>
      <c r="M670" s="213"/>
      <c r="N670" s="532"/>
      <c r="O670" s="596"/>
      <c r="P670" s="553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9.5" customHeight="1">
      <c r="A671" s="211"/>
      <c r="B671" s="211"/>
      <c r="C671" s="211"/>
      <c r="D671" s="211"/>
      <c r="E671" s="211"/>
      <c r="F671" s="211"/>
      <c r="G671" s="211"/>
      <c r="H671" s="211"/>
      <c r="I671" s="595"/>
      <c r="J671" s="211"/>
      <c r="K671" s="211"/>
      <c r="L671" s="211"/>
      <c r="M671" s="213"/>
      <c r="N671" s="532"/>
      <c r="O671" s="596"/>
      <c r="P671" s="553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9.5" customHeight="1">
      <c r="A672" s="211"/>
      <c r="B672" s="211"/>
      <c r="C672" s="211"/>
      <c r="D672" s="211"/>
      <c r="E672" s="211"/>
      <c r="F672" s="211"/>
      <c r="G672" s="211"/>
      <c r="H672" s="211"/>
      <c r="I672" s="595"/>
      <c r="J672" s="211"/>
      <c r="K672" s="211"/>
      <c r="L672" s="211"/>
      <c r="M672" s="213"/>
      <c r="N672" s="532"/>
      <c r="O672" s="596"/>
      <c r="P672" s="553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9.5" customHeight="1">
      <c r="A673" s="211"/>
      <c r="B673" s="211"/>
      <c r="C673" s="211"/>
      <c r="D673" s="211"/>
      <c r="E673" s="211"/>
      <c r="F673" s="211"/>
      <c r="G673" s="211"/>
      <c r="H673" s="211"/>
      <c r="I673" s="595"/>
      <c r="J673" s="211"/>
      <c r="K673" s="211"/>
      <c r="L673" s="211"/>
      <c r="M673" s="213"/>
      <c r="N673" s="532"/>
      <c r="O673" s="596"/>
      <c r="P673" s="553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9.5" customHeight="1">
      <c r="A674" s="211"/>
      <c r="B674" s="211"/>
      <c r="C674" s="211"/>
      <c r="D674" s="211"/>
      <c r="E674" s="211"/>
      <c r="F674" s="211"/>
      <c r="G674" s="211"/>
      <c r="H674" s="211"/>
      <c r="I674" s="595"/>
      <c r="J674" s="211"/>
      <c r="K674" s="211"/>
      <c r="L674" s="211"/>
      <c r="M674" s="213"/>
      <c r="N674" s="532"/>
      <c r="O674" s="596"/>
      <c r="P674" s="553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9.5" customHeight="1">
      <c r="A675" s="211"/>
      <c r="B675" s="211"/>
      <c r="C675" s="211"/>
      <c r="D675" s="211"/>
      <c r="E675" s="211"/>
      <c r="F675" s="211"/>
      <c r="G675" s="211"/>
      <c r="H675" s="211"/>
      <c r="I675" s="595"/>
      <c r="J675" s="211"/>
      <c r="K675" s="211"/>
      <c r="L675" s="211"/>
      <c r="M675" s="213"/>
      <c r="N675" s="532"/>
      <c r="O675" s="596"/>
      <c r="P675" s="553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9.5" customHeight="1">
      <c r="A676" s="211"/>
      <c r="B676" s="211"/>
      <c r="C676" s="211"/>
      <c r="D676" s="211"/>
      <c r="E676" s="211"/>
      <c r="F676" s="211"/>
      <c r="G676" s="211"/>
      <c r="H676" s="211"/>
      <c r="I676" s="595"/>
      <c r="J676" s="211"/>
      <c r="K676" s="211"/>
      <c r="L676" s="211"/>
      <c r="M676" s="213"/>
      <c r="N676" s="532"/>
      <c r="O676" s="596"/>
      <c r="P676" s="553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9.5" customHeight="1">
      <c r="A677" s="211"/>
      <c r="B677" s="211"/>
      <c r="C677" s="211"/>
      <c r="D677" s="211"/>
      <c r="E677" s="211"/>
      <c r="F677" s="211"/>
      <c r="G677" s="211"/>
      <c r="H677" s="211"/>
      <c r="I677" s="595"/>
      <c r="J677" s="211"/>
      <c r="K677" s="211"/>
      <c r="L677" s="211"/>
      <c r="M677" s="213"/>
      <c r="N677" s="532"/>
      <c r="O677" s="596"/>
      <c r="P677" s="553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9.5" customHeight="1">
      <c r="A678" s="211"/>
      <c r="B678" s="211"/>
      <c r="C678" s="211"/>
      <c r="D678" s="211"/>
      <c r="E678" s="211"/>
      <c r="F678" s="211"/>
      <c r="G678" s="211"/>
      <c r="H678" s="211"/>
      <c r="I678" s="595"/>
      <c r="J678" s="211"/>
      <c r="K678" s="211"/>
      <c r="L678" s="211"/>
      <c r="M678" s="213"/>
      <c r="N678" s="532"/>
      <c r="O678" s="596"/>
      <c r="P678" s="553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9.5" customHeight="1">
      <c r="A679" s="211"/>
      <c r="B679" s="211"/>
      <c r="C679" s="211"/>
      <c r="D679" s="211"/>
      <c r="E679" s="211"/>
      <c r="F679" s="211"/>
      <c r="G679" s="211"/>
      <c r="H679" s="211"/>
      <c r="I679" s="595"/>
      <c r="J679" s="211"/>
      <c r="K679" s="211"/>
      <c r="L679" s="211"/>
      <c r="M679" s="213"/>
      <c r="N679" s="532"/>
      <c r="O679" s="596"/>
      <c r="P679" s="553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9.5" customHeight="1">
      <c r="A680" s="211"/>
      <c r="B680" s="211"/>
      <c r="C680" s="211"/>
      <c r="D680" s="211"/>
      <c r="E680" s="211"/>
      <c r="F680" s="211"/>
      <c r="G680" s="211"/>
      <c r="H680" s="211"/>
      <c r="I680" s="595"/>
      <c r="J680" s="211"/>
      <c r="K680" s="211"/>
      <c r="L680" s="211"/>
      <c r="M680" s="213"/>
      <c r="N680" s="532"/>
      <c r="O680" s="596"/>
      <c r="P680" s="553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9.5" customHeight="1">
      <c r="A681" s="211"/>
      <c r="B681" s="211"/>
      <c r="C681" s="211"/>
      <c r="D681" s="211"/>
      <c r="E681" s="211"/>
      <c r="F681" s="211"/>
      <c r="G681" s="211"/>
      <c r="H681" s="211"/>
      <c r="I681" s="595"/>
      <c r="J681" s="211"/>
      <c r="K681" s="211"/>
      <c r="L681" s="211"/>
      <c r="M681" s="213"/>
      <c r="N681" s="532"/>
      <c r="O681" s="596"/>
      <c r="P681" s="553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9.5" customHeight="1">
      <c r="A682" s="211"/>
      <c r="B682" s="211"/>
      <c r="C682" s="211"/>
      <c r="D682" s="211"/>
      <c r="E682" s="211"/>
      <c r="F682" s="211"/>
      <c r="G682" s="211"/>
      <c r="H682" s="211"/>
      <c r="I682" s="595"/>
      <c r="J682" s="211"/>
      <c r="K682" s="211"/>
      <c r="L682" s="211"/>
      <c r="M682" s="213"/>
      <c r="N682" s="532"/>
      <c r="O682" s="596"/>
      <c r="P682" s="553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9.5" customHeight="1">
      <c r="A683" s="211"/>
      <c r="B683" s="211"/>
      <c r="C683" s="211"/>
      <c r="D683" s="211"/>
      <c r="E683" s="211"/>
      <c r="F683" s="211"/>
      <c r="G683" s="211"/>
      <c r="H683" s="211"/>
      <c r="I683" s="595"/>
      <c r="J683" s="211"/>
      <c r="K683" s="211"/>
      <c r="L683" s="211"/>
      <c r="M683" s="213"/>
      <c r="N683" s="532"/>
      <c r="O683" s="596"/>
      <c r="P683" s="553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9.5" customHeight="1">
      <c r="A684" s="211"/>
      <c r="B684" s="211"/>
      <c r="C684" s="211"/>
      <c r="D684" s="211"/>
      <c r="E684" s="211"/>
      <c r="F684" s="211"/>
      <c r="G684" s="211"/>
      <c r="H684" s="211"/>
      <c r="I684" s="595"/>
      <c r="J684" s="211"/>
      <c r="K684" s="211"/>
      <c r="L684" s="211"/>
      <c r="M684" s="213"/>
      <c r="N684" s="532"/>
      <c r="O684" s="596"/>
      <c r="P684" s="553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9.5" customHeight="1">
      <c r="A685" s="211"/>
      <c r="B685" s="211"/>
      <c r="C685" s="211"/>
      <c r="D685" s="211"/>
      <c r="E685" s="211"/>
      <c r="F685" s="211"/>
      <c r="G685" s="211"/>
      <c r="H685" s="211"/>
      <c r="I685" s="595"/>
      <c r="J685" s="211"/>
      <c r="K685" s="211"/>
      <c r="L685" s="211"/>
      <c r="M685" s="213"/>
      <c r="N685" s="532"/>
      <c r="O685" s="596"/>
      <c r="P685" s="553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9.5" customHeight="1">
      <c r="A686" s="211"/>
      <c r="B686" s="211"/>
      <c r="C686" s="211"/>
      <c r="D686" s="211"/>
      <c r="E686" s="211"/>
      <c r="F686" s="211"/>
      <c r="G686" s="211"/>
      <c r="H686" s="211"/>
      <c r="I686" s="595"/>
      <c r="J686" s="211"/>
      <c r="K686" s="211"/>
      <c r="L686" s="211"/>
      <c r="M686" s="213"/>
      <c r="N686" s="532"/>
      <c r="O686" s="596"/>
      <c r="P686" s="553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9.5" customHeight="1">
      <c r="A687" s="211"/>
      <c r="B687" s="211"/>
      <c r="C687" s="211"/>
      <c r="D687" s="211"/>
      <c r="E687" s="211"/>
      <c r="F687" s="211"/>
      <c r="G687" s="211"/>
      <c r="H687" s="211"/>
      <c r="I687" s="595"/>
      <c r="J687" s="211"/>
      <c r="K687" s="211"/>
      <c r="L687" s="211"/>
      <c r="M687" s="213"/>
      <c r="N687" s="532"/>
      <c r="O687" s="596"/>
      <c r="P687" s="553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9.5" customHeight="1">
      <c r="A688" s="211"/>
      <c r="B688" s="211"/>
      <c r="C688" s="211"/>
      <c r="D688" s="211"/>
      <c r="E688" s="211"/>
      <c r="F688" s="211"/>
      <c r="G688" s="211"/>
      <c r="H688" s="211"/>
      <c r="I688" s="595"/>
      <c r="J688" s="211"/>
      <c r="K688" s="211"/>
      <c r="L688" s="211"/>
      <c r="M688" s="213"/>
      <c r="N688" s="532"/>
      <c r="O688" s="596"/>
      <c r="P688" s="553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9.5" customHeight="1">
      <c r="A689" s="211"/>
      <c r="B689" s="211"/>
      <c r="C689" s="211"/>
      <c r="D689" s="211"/>
      <c r="E689" s="211"/>
      <c r="F689" s="211"/>
      <c r="G689" s="211"/>
      <c r="H689" s="211"/>
      <c r="I689" s="595"/>
      <c r="J689" s="211"/>
      <c r="K689" s="211"/>
      <c r="L689" s="211"/>
      <c r="M689" s="213"/>
      <c r="N689" s="532"/>
      <c r="O689" s="596"/>
      <c r="P689" s="553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9.5" customHeight="1">
      <c r="A690" s="211"/>
      <c r="B690" s="211"/>
      <c r="C690" s="211"/>
      <c r="D690" s="211"/>
      <c r="E690" s="211"/>
      <c r="F690" s="211"/>
      <c r="G690" s="211"/>
      <c r="H690" s="211"/>
      <c r="I690" s="595"/>
      <c r="J690" s="211"/>
      <c r="K690" s="211"/>
      <c r="L690" s="211"/>
      <c r="M690" s="213"/>
      <c r="N690" s="532"/>
      <c r="O690" s="596"/>
      <c r="P690" s="553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9.5" customHeight="1">
      <c r="A691" s="211"/>
      <c r="B691" s="211"/>
      <c r="C691" s="211"/>
      <c r="D691" s="211"/>
      <c r="E691" s="211"/>
      <c r="F691" s="211"/>
      <c r="G691" s="211"/>
      <c r="H691" s="211"/>
      <c r="I691" s="595"/>
      <c r="J691" s="211"/>
      <c r="K691" s="211"/>
      <c r="L691" s="211"/>
      <c r="M691" s="213"/>
      <c r="N691" s="532"/>
      <c r="O691" s="596"/>
      <c r="P691" s="553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9.5" customHeight="1">
      <c r="A692" s="211"/>
      <c r="B692" s="211"/>
      <c r="C692" s="211"/>
      <c r="D692" s="211"/>
      <c r="E692" s="211"/>
      <c r="F692" s="211"/>
      <c r="G692" s="211"/>
      <c r="H692" s="211"/>
      <c r="I692" s="595"/>
      <c r="J692" s="211"/>
      <c r="K692" s="211"/>
      <c r="L692" s="211"/>
      <c r="M692" s="213"/>
      <c r="N692" s="532"/>
      <c r="O692" s="596"/>
      <c r="P692" s="553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9.5" customHeight="1">
      <c r="A693" s="211"/>
      <c r="B693" s="211"/>
      <c r="C693" s="211"/>
      <c r="D693" s="211"/>
      <c r="E693" s="211"/>
      <c r="F693" s="211"/>
      <c r="G693" s="211"/>
      <c r="H693" s="211"/>
      <c r="I693" s="595"/>
      <c r="J693" s="211"/>
      <c r="K693" s="211"/>
      <c r="L693" s="211"/>
      <c r="M693" s="213"/>
      <c r="N693" s="532"/>
      <c r="O693" s="596"/>
      <c r="P693" s="553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9.5" customHeight="1">
      <c r="A694" s="211"/>
      <c r="B694" s="211"/>
      <c r="C694" s="211"/>
      <c r="D694" s="211"/>
      <c r="E694" s="211"/>
      <c r="F694" s="211"/>
      <c r="G694" s="211"/>
      <c r="H694" s="211"/>
      <c r="I694" s="595"/>
      <c r="J694" s="211"/>
      <c r="K694" s="211"/>
      <c r="L694" s="211"/>
      <c r="M694" s="213"/>
      <c r="N694" s="532"/>
      <c r="O694" s="596"/>
      <c r="P694" s="553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9.5" customHeight="1">
      <c r="A695" s="211"/>
      <c r="B695" s="211"/>
      <c r="C695" s="211"/>
      <c r="D695" s="211"/>
      <c r="E695" s="211"/>
      <c r="F695" s="211"/>
      <c r="G695" s="211"/>
      <c r="H695" s="211"/>
      <c r="I695" s="595"/>
      <c r="J695" s="211"/>
      <c r="K695" s="211"/>
      <c r="L695" s="211"/>
      <c r="M695" s="213"/>
      <c r="N695" s="532"/>
      <c r="O695" s="596"/>
      <c r="P695" s="553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9.5" customHeight="1">
      <c r="A696" s="211"/>
      <c r="B696" s="211"/>
      <c r="C696" s="211"/>
      <c r="D696" s="211"/>
      <c r="E696" s="211"/>
      <c r="F696" s="211"/>
      <c r="G696" s="211"/>
      <c r="H696" s="211"/>
      <c r="I696" s="595"/>
      <c r="J696" s="211"/>
      <c r="K696" s="211"/>
      <c r="L696" s="211"/>
      <c r="M696" s="213"/>
      <c r="N696" s="532"/>
      <c r="O696" s="596"/>
      <c r="P696" s="553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9.5" customHeight="1">
      <c r="A697" s="211"/>
      <c r="B697" s="211"/>
      <c r="C697" s="211"/>
      <c r="D697" s="211"/>
      <c r="E697" s="211"/>
      <c r="F697" s="211"/>
      <c r="G697" s="211"/>
      <c r="H697" s="211"/>
      <c r="I697" s="595"/>
      <c r="J697" s="211"/>
      <c r="K697" s="211"/>
      <c r="L697" s="211"/>
      <c r="M697" s="213"/>
      <c r="N697" s="532"/>
      <c r="O697" s="596"/>
      <c r="P697" s="553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9.5" customHeight="1">
      <c r="A698" s="211"/>
      <c r="B698" s="211"/>
      <c r="C698" s="211"/>
      <c r="D698" s="211"/>
      <c r="E698" s="211"/>
      <c r="F698" s="211"/>
      <c r="G698" s="211"/>
      <c r="H698" s="211"/>
      <c r="I698" s="595"/>
      <c r="J698" s="211"/>
      <c r="K698" s="211"/>
      <c r="L698" s="211"/>
      <c r="M698" s="213"/>
      <c r="N698" s="532"/>
      <c r="O698" s="596"/>
      <c r="P698" s="553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9.5" customHeight="1">
      <c r="A699" s="211"/>
      <c r="B699" s="211"/>
      <c r="C699" s="211"/>
      <c r="D699" s="211"/>
      <c r="E699" s="211"/>
      <c r="F699" s="211"/>
      <c r="G699" s="211"/>
      <c r="H699" s="211"/>
      <c r="I699" s="595"/>
      <c r="J699" s="211"/>
      <c r="K699" s="211"/>
      <c r="L699" s="211"/>
      <c r="M699" s="213"/>
      <c r="N699" s="532"/>
      <c r="O699" s="596"/>
      <c r="P699" s="553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9.5" customHeight="1">
      <c r="A700" s="211"/>
      <c r="B700" s="211"/>
      <c r="C700" s="211"/>
      <c r="D700" s="211"/>
      <c r="E700" s="211"/>
      <c r="F700" s="211"/>
      <c r="G700" s="211"/>
      <c r="H700" s="211"/>
      <c r="I700" s="595"/>
      <c r="J700" s="211"/>
      <c r="K700" s="211"/>
      <c r="L700" s="211"/>
      <c r="M700" s="213"/>
      <c r="N700" s="532"/>
      <c r="O700" s="596"/>
      <c r="P700" s="553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9.5" customHeight="1">
      <c r="A701" s="211"/>
      <c r="B701" s="211"/>
      <c r="C701" s="211"/>
      <c r="D701" s="211"/>
      <c r="E701" s="211"/>
      <c r="F701" s="211"/>
      <c r="G701" s="211"/>
      <c r="H701" s="211"/>
      <c r="I701" s="595"/>
      <c r="J701" s="211"/>
      <c r="K701" s="211"/>
      <c r="L701" s="211"/>
      <c r="M701" s="213"/>
      <c r="N701" s="532"/>
      <c r="O701" s="596"/>
      <c r="P701" s="553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9.5" customHeight="1">
      <c r="A702" s="211"/>
      <c r="B702" s="211"/>
      <c r="C702" s="211"/>
      <c r="D702" s="211"/>
      <c r="E702" s="211"/>
      <c r="F702" s="211"/>
      <c r="G702" s="211"/>
      <c r="H702" s="211"/>
      <c r="I702" s="595"/>
      <c r="J702" s="211"/>
      <c r="K702" s="211"/>
      <c r="L702" s="211"/>
      <c r="M702" s="213"/>
      <c r="N702" s="532"/>
      <c r="O702" s="596"/>
      <c r="P702" s="553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9.5" customHeight="1">
      <c r="A703" s="211"/>
      <c r="B703" s="211"/>
      <c r="C703" s="211"/>
      <c r="D703" s="211"/>
      <c r="E703" s="211"/>
      <c r="F703" s="211"/>
      <c r="G703" s="211"/>
      <c r="H703" s="211"/>
      <c r="I703" s="595"/>
      <c r="J703" s="211"/>
      <c r="K703" s="211"/>
      <c r="L703" s="211"/>
      <c r="M703" s="213"/>
      <c r="N703" s="532"/>
      <c r="O703" s="596"/>
      <c r="P703" s="553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9.5" customHeight="1">
      <c r="A704" s="211"/>
      <c r="B704" s="211"/>
      <c r="C704" s="211"/>
      <c r="D704" s="211"/>
      <c r="E704" s="211"/>
      <c r="F704" s="211"/>
      <c r="G704" s="211"/>
      <c r="H704" s="211"/>
      <c r="I704" s="595"/>
      <c r="J704" s="211"/>
      <c r="K704" s="211"/>
      <c r="L704" s="211"/>
      <c r="M704" s="213"/>
      <c r="N704" s="532"/>
      <c r="O704" s="596"/>
      <c r="P704" s="553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9.5" customHeight="1">
      <c r="A705" s="211"/>
      <c r="B705" s="211"/>
      <c r="C705" s="211"/>
      <c r="D705" s="211"/>
      <c r="E705" s="211"/>
      <c r="F705" s="211"/>
      <c r="G705" s="211"/>
      <c r="H705" s="211"/>
      <c r="I705" s="595"/>
      <c r="J705" s="211"/>
      <c r="K705" s="211"/>
      <c r="L705" s="211"/>
      <c r="M705" s="213"/>
      <c r="N705" s="532"/>
      <c r="O705" s="596"/>
      <c r="P705" s="553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9.5" customHeight="1">
      <c r="A706" s="211"/>
      <c r="B706" s="211"/>
      <c r="C706" s="211"/>
      <c r="D706" s="211"/>
      <c r="E706" s="211"/>
      <c r="F706" s="211"/>
      <c r="G706" s="211"/>
      <c r="H706" s="211"/>
      <c r="I706" s="595"/>
      <c r="J706" s="211"/>
      <c r="K706" s="211"/>
      <c r="L706" s="211"/>
      <c r="M706" s="213"/>
      <c r="N706" s="532"/>
      <c r="O706" s="596"/>
      <c r="P706" s="553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9.5" customHeight="1">
      <c r="A707" s="211"/>
      <c r="B707" s="211"/>
      <c r="C707" s="211"/>
      <c r="D707" s="211"/>
      <c r="E707" s="211"/>
      <c r="F707" s="211"/>
      <c r="G707" s="211"/>
      <c r="H707" s="211"/>
      <c r="I707" s="595"/>
      <c r="J707" s="211"/>
      <c r="K707" s="211"/>
      <c r="L707" s="211"/>
      <c r="M707" s="213"/>
      <c r="N707" s="532"/>
      <c r="O707" s="596"/>
      <c r="P707" s="553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9.5" customHeight="1">
      <c r="A708" s="211"/>
      <c r="B708" s="211"/>
      <c r="C708" s="211"/>
      <c r="D708" s="211"/>
      <c r="E708" s="211"/>
      <c r="F708" s="211"/>
      <c r="G708" s="211"/>
      <c r="H708" s="211"/>
      <c r="I708" s="595"/>
      <c r="J708" s="211"/>
      <c r="K708" s="211"/>
      <c r="L708" s="211"/>
      <c r="M708" s="213"/>
      <c r="N708" s="532"/>
      <c r="O708" s="596"/>
      <c r="P708" s="553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9.5" customHeight="1">
      <c r="A709" s="211"/>
      <c r="B709" s="211"/>
      <c r="C709" s="211"/>
      <c r="D709" s="211"/>
      <c r="E709" s="211"/>
      <c r="F709" s="211"/>
      <c r="G709" s="211"/>
      <c r="H709" s="211"/>
      <c r="I709" s="595"/>
      <c r="J709" s="211"/>
      <c r="K709" s="211"/>
      <c r="L709" s="211"/>
      <c r="M709" s="213"/>
      <c r="N709" s="532"/>
      <c r="O709" s="596"/>
      <c r="P709" s="553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9.5" customHeight="1">
      <c r="A710" s="211"/>
      <c r="B710" s="211"/>
      <c r="C710" s="211"/>
      <c r="D710" s="211"/>
      <c r="E710" s="211"/>
      <c r="F710" s="211"/>
      <c r="G710" s="211"/>
      <c r="H710" s="211"/>
      <c r="I710" s="595"/>
      <c r="J710" s="211"/>
      <c r="K710" s="211"/>
      <c r="L710" s="211"/>
      <c r="M710" s="213"/>
      <c r="N710" s="532"/>
      <c r="O710" s="596"/>
      <c r="P710" s="553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9.5" customHeight="1">
      <c r="A711" s="211"/>
      <c r="B711" s="211"/>
      <c r="C711" s="211"/>
      <c r="D711" s="211"/>
      <c r="E711" s="211"/>
      <c r="F711" s="211"/>
      <c r="G711" s="211"/>
      <c r="H711" s="211"/>
      <c r="I711" s="595"/>
      <c r="J711" s="211"/>
      <c r="K711" s="211"/>
      <c r="L711" s="211"/>
      <c r="M711" s="213"/>
      <c r="N711" s="532"/>
      <c r="O711" s="596"/>
      <c r="P711" s="553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9.5" customHeight="1">
      <c r="A712" s="211"/>
      <c r="B712" s="211"/>
      <c r="C712" s="211"/>
      <c r="D712" s="211"/>
      <c r="E712" s="211"/>
      <c r="F712" s="211"/>
      <c r="G712" s="211"/>
      <c r="H712" s="211"/>
      <c r="I712" s="595"/>
      <c r="J712" s="211"/>
      <c r="K712" s="211"/>
      <c r="L712" s="211"/>
      <c r="M712" s="213"/>
      <c r="N712" s="532"/>
      <c r="O712" s="596"/>
      <c r="P712" s="553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9.5" customHeight="1">
      <c r="A713" s="211"/>
      <c r="B713" s="211"/>
      <c r="C713" s="211"/>
      <c r="D713" s="211"/>
      <c r="E713" s="211"/>
      <c r="F713" s="211"/>
      <c r="G713" s="211"/>
      <c r="H713" s="211"/>
      <c r="I713" s="595"/>
      <c r="J713" s="211"/>
      <c r="K713" s="211"/>
      <c r="L713" s="211"/>
      <c r="M713" s="213"/>
      <c r="N713" s="532"/>
      <c r="O713" s="596"/>
      <c r="P713" s="553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9.5" customHeight="1">
      <c r="A714" s="211"/>
      <c r="B714" s="211"/>
      <c r="C714" s="211"/>
      <c r="D714" s="211"/>
      <c r="E714" s="211"/>
      <c r="F714" s="211"/>
      <c r="G714" s="211"/>
      <c r="H714" s="211"/>
      <c r="I714" s="595"/>
      <c r="J714" s="211"/>
      <c r="K714" s="211"/>
      <c r="L714" s="211"/>
      <c r="M714" s="213"/>
      <c r="N714" s="532"/>
      <c r="O714" s="596"/>
      <c r="P714" s="553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9.5" customHeight="1">
      <c r="A715" s="211"/>
      <c r="B715" s="211"/>
      <c r="C715" s="211"/>
      <c r="D715" s="211"/>
      <c r="E715" s="211"/>
      <c r="F715" s="211"/>
      <c r="G715" s="211"/>
      <c r="H715" s="211"/>
      <c r="I715" s="595"/>
      <c r="J715" s="211"/>
      <c r="K715" s="211"/>
      <c r="L715" s="211"/>
      <c r="M715" s="213"/>
      <c r="N715" s="532"/>
      <c r="O715" s="596"/>
      <c r="P715" s="553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9.5" customHeight="1">
      <c r="A716" s="211"/>
      <c r="B716" s="211"/>
      <c r="C716" s="211"/>
      <c r="D716" s="211"/>
      <c r="E716" s="211"/>
      <c r="F716" s="211"/>
      <c r="G716" s="211"/>
      <c r="H716" s="211"/>
      <c r="I716" s="595"/>
      <c r="J716" s="211"/>
      <c r="K716" s="211"/>
      <c r="L716" s="211"/>
      <c r="M716" s="213"/>
      <c r="N716" s="532"/>
      <c r="O716" s="596"/>
      <c r="P716" s="553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9.5" customHeight="1">
      <c r="A717" s="211"/>
      <c r="B717" s="211"/>
      <c r="C717" s="211"/>
      <c r="D717" s="211"/>
      <c r="E717" s="211"/>
      <c r="F717" s="211"/>
      <c r="G717" s="211"/>
      <c r="H717" s="211"/>
      <c r="I717" s="595"/>
      <c r="J717" s="211"/>
      <c r="K717" s="211"/>
      <c r="L717" s="211"/>
      <c r="M717" s="213"/>
      <c r="N717" s="532"/>
      <c r="O717" s="596"/>
      <c r="P717" s="553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9.5" customHeight="1">
      <c r="A718" s="211"/>
      <c r="B718" s="211"/>
      <c r="C718" s="211"/>
      <c r="D718" s="211"/>
      <c r="E718" s="211"/>
      <c r="F718" s="211"/>
      <c r="G718" s="211"/>
      <c r="H718" s="211"/>
      <c r="I718" s="595"/>
      <c r="J718" s="211"/>
      <c r="K718" s="211"/>
      <c r="L718" s="211"/>
      <c r="M718" s="213"/>
      <c r="N718" s="532"/>
      <c r="O718" s="596"/>
      <c r="P718" s="553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9.5" customHeight="1">
      <c r="A719" s="211"/>
      <c r="B719" s="211"/>
      <c r="C719" s="211"/>
      <c r="D719" s="211"/>
      <c r="E719" s="211"/>
      <c r="F719" s="211"/>
      <c r="G719" s="211"/>
      <c r="H719" s="211"/>
      <c r="I719" s="595"/>
      <c r="J719" s="211"/>
      <c r="K719" s="211"/>
      <c r="L719" s="211"/>
      <c r="M719" s="213"/>
      <c r="N719" s="532"/>
      <c r="O719" s="596"/>
      <c r="P719" s="553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9.5" customHeight="1">
      <c r="A720" s="211"/>
      <c r="B720" s="211"/>
      <c r="C720" s="211"/>
      <c r="D720" s="211"/>
      <c r="E720" s="211"/>
      <c r="F720" s="211"/>
      <c r="G720" s="211"/>
      <c r="H720" s="211"/>
      <c r="I720" s="595"/>
      <c r="J720" s="211"/>
      <c r="K720" s="211"/>
      <c r="L720" s="211"/>
      <c r="M720" s="213"/>
      <c r="N720" s="532"/>
      <c r="O720" s="596"/>
      <c r="P720" s="553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9.5" customHeight="1">
      <c r="A721" s="211"/>
      <c r="B721" s="211"/>
      <c r="C721" s="211"/>
      <c r="D721" s="211"/>
      <c r="E721" s="211"/>
      <c r="F721" s="211"/>
      <c r="G721" s="211"/>
      <c r="H721" s="211"/>
      <c r="I721" s="595"/>
      <c r="J721" s="211"/>
      <c r="K721" s="211"/>
      <c r="L721" s="211"/>
      <c r="M721" s="213"/>
      <c r="N721" s="532"/>
      <c r="O721" s="596"/>
      <c r="P721" s="553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9.5" customHeight="1">
      <c r="A722" s="211"/>
      <c r="B722" s="211"/>
      <c r="C722" s="211"/>
      <c r="D722" s="211"/>
      <c r="E722" s="211"/>
      <c r="F722" s="211"/>
      <c r="G722" s="211"/>
      <c r="H722" s="211"/>
      <c r="I722" s="595"/>
      <c r="J722" s="211"/>
      <c r="K722" s="211"/>
      <c r="L722" s="211"/>
      <c r="M722" s="213"/>
      <c r="N722" s="532"/>
      <c r="O722" s="596"/>
      <c r="P722" s="553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9.5" customHeight="1">
      <c r="A723" s="211"/>
      <c r="B723" s="211"/>
      <c r="C723" s="211"/>
      <c r="D723" s="211"/>
      <c r="E723" s="211"/>
      <c r="F723" s="211"/>
      <c r="G723" s="211"/>
      <c r="H723" s="211"/>
      <c r="I723" s="595"/>
      <c r="J723" s="211"/>
      <c r="K723" s="211"/>
      <c r="L723" s="211"/>
      <c r="M723" s="213"/>
      <c r="N723" s="532"/>
      <c r="O723" s="596"/>
      <c r="P723" s="553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9.5" customHeight="1">
      <c r="A724" s="211"/>
      <c r="B724" s="211"/>
      <c r="C724" s="211"/>
      <c r="D724" s="211"/>
      <c r="E724" s="211"/>
      <c r="F724" s="211"/>
      <c r="G724" s="211"/>
      <c r="H724" s="211"/>
      <c r="I724" s="595"/>
      <c r="J724" s="211"/>
      <c r="K724" s="211"/>
      <c r="L724" s="211"/>
      <c r="M724" s="213"/>
      <c r="N724" s="532"/>
      <c r="O724" s="596"/>
      <c r="P724" s="553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9.5" customHeight="1">
      <c r="A725" s="211"/>
      <c r="B725" s="211"/>
      <c r="C725" s="211"/>
      <c r="D725" s="211"/>
      <c r="E725" s="211"/>
      <c r="F725" s="211"/>
      <c r="G725" s="211"/>
      <c r="H725" s="211"/>
      <c r="I725" s="595"/>
      <c r="J725" s="211"/>
      <c r="K725" s="211"/>
      <c r="L725" s="211"/>
      <c r="M725" s="213"/>
      <c r="N725" s="532"/>
      <c r="O725" s="596"/>
      <c r="P725" s="553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9.5" customHeight="1">
      <c r="A726" s="211"/>
      <c r="B726" s="211"/>
      <c r="C726" s="211"/>
      <c r="D726" s="211"/>
      <c r="E726" s="211"/>
      <c r="F726" s="211"/>
      <c r="G726" s="211"/>
      <c r="H726" s="211"/>
      <c r="I726" s="595"/>
      <c r="J726" s="211"/>
      <c r="K726" s="211"/>
      <c r="L726" s="211"/>
      <c r="M726" s="213"/>
      <c r="N726" s="532"/>
      <c r="O726" s="596"/>
      <c r="P726" s="553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9.5" customHeight="1">
      <c r="A727" s="211"/>
      <c r="B727" s="211"/>
      <c r="C727" s="211"/>
      <c r="D727" s="211"/>
      <c r="E727" s="211"/>
      <c r="F727" s="211"/>
      <c r="G727" s="211"/>
      <c r="H727" s="211"/>
      <c r="I727" s="595"/>
      <c r="J727" s="211"/>
      <c r="K727" s="211"/>
      <c r="L727" s="211"/>
      <c r="M727" s="213"/>
      <c r="N727" s="532"/>
      <c r="O727" s="596"/>
      <c r="P727" s="553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9.5" customHeight="1">
      <c r="A728" s="211"/>
      <c r="B728" s="211"/>
      <c r="C728" s="211"/>
      <c r="D728" s="211"/>
      <c r="E728" s="211"/>
      <c r="F728" s="211"/>
      <c r="G728" s="211"/>
      <c r="H728" s="211"/>
      <c r="I728" s="595"/>
      <c r="J728" s="211"/>
      <c r="K728" s="211"/>
      <c r="L728" s="211"/>
      <c r="M728" s="213"/>
      <c r="N728" s="532"/>
      <c r="O728" s="596"/>
      <c r="P728" s="553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9.5" customHeight="1">
      <c r="A729" s="211"/>
      <c r="B729" s="211"/>
      <c r="C729" s="211"/>
      <c r="D729" s="211"/>
      <c r="E729" s="211"/>
      <c r="F729" s="211"/>
      <c r="G729" s="211"/>
      <c r="H729" s="211"/>
      <c r="I729" s="595"/>
      <c r="J729" s="211"/>
      <c r="K729" s="211"/>
      <c r="L729" s="211"/>
      <c r="M729" s="213"/>
      <c r="N729" s="532"/>
      <c r="O729" s="596"/>
      <c r="P729" s="553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9.5" customHeight="1">
      <c r="A730" s="211"/>
      <c r="B730" s="211"/>
      <c r="C730" s="211"/>
      <c r="D730" s="211"/>
      <c r="E730" s="211"/>
      <c r="F730" s="211"/>
      <c r="G730" s="211"/>
      <c r="H730" s="211"/>
      <c r="I730" s="595"/>
      <c r="J730" s="211"/>
      <c r="K730" s="211"/>
      <c r="L730" s="211"/>
      <c r="M730" s="213"/>
      <c r="N730" s="532"/>
      <c r="O730" s="596"/>
      <c r="P730" s="553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9.5" customHeight="1">
      <c r="A731" s="211"/>
      <c r="B731" s="211"/>
      <c r="C731" s="211"/>
      <c r="D731" s="211"/>
      <c r="E731" s="211"/>
      <c r="F731" s="211"/>
      <c r="G731" s="211"/>
      <c r="H731" s="211"/>
      <c r="I731" s="595"/>
      <c r="J731" s="211"/>
      <c r="K731" s="211"/>
      <c r="L731" s="211"/>
      <c r="M731" s="213"/>
      <c r="N731" s="532"/>
      <c r="O731" s="596"/>
      <c r="P731" s="553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9.5" customHeight="1">
      <c r="A732" s="211"/>
      <c r="B732" s="211"/>
      <c r="C732" s="211"/>
      <c r="D732" s="211"/>
      <c r="E732" s="211"/>
      <c r="F732" s="211"/>
      <c r="G732" s="211"/>
      <c r="H732" s="211"/>
      <c r="I732" s="595"/>
      <c r="J732" s="211"/>
      <c r="K732" s="211"/>
      <c r="L732" s="211"/>
      <c r="M732" s="213"/>
      <c r="N732" s="532"/>
      <c r="O732" s="596"/>
      <c r="P732" s="553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9.5" customHeight="1">
      <c r="A733" s="211"/>
      <c r="B733" s="211"/>
      <c r="C733" s="211"/>
      <c r="D733" s="211"/>
      <c r="E733" s="211"/>
      <c r="F733" s="211"/>
      <c r="G733" s="211"/>
      <c r="H733" s="211"/>
      <c r="I733" s="595"/>
      <c r="J733" s="211"/>
      <c r="K733" s="211"/>
      <c r="L733" s="211"/>
      <c r="M733" s="213"/>
      <c r="N733" s="532"/>
      <c r="O733" s="596"/>
      <c r="P733" s="553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9.5" customHeight="1">
      <c r="A734" s="211"/>
      <c r="B734" s="211"/>
      <c r="C734" s="211"/>
      <c r="D734" s="211"/>
      <c r="E734" s="211"/>
      <c r="F734" s="211"/>
      <c r="G734" s="211"/>
      <c r="H734" s="211"/>
      <c r="I734" s="595"/>
      <c r="J734" s="211"/>
      <c r="K734" s="211"/>
      <c r="L734" s="211"/>
      <c r="M734" s="213"/>
      <c r="N734" s="532"/>
      <c r="O734" s="596"/>
      <c r="P734" s="553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9.5" customHeight="1">
      <c r="A735" s="211"/>
      <c r="B735" s="211"/>
      <c r="C735" s="211"/>
      <c r="D735" s="211"/>
      <c r="E735" s="211"/>
      <c r="F735" s="211"/>
      <c r="G735" s="211"/>
      <c r="H735" s="211"/>
      <c r="I735" s="595"/>
      <c r="J735" s="211"/>
      <c r="K735" s="211"/>
      <c r="L735" s="211"/>
      <c r="M735" s="213"/>
      <c r="N735" s="532"/>
      <c r="O735" s="596"/>
      <c r="P735" s="553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9.5" customHeight="1">
      <c r="A736" s="211"/>
      <c r="B736" s="211"/>
      <c r="C736" s="211"/>
      <c r="D736" s="211"/>
      <c r="E736" s="211"/>
      <c r="F736" s="211"/>
      <c r="G736" s="211"/>
      <c r="H736" s="211"/>
      <c r="I736" s="595"/>
      <c r="J736" s="211"/>
      <c r="K736" s="211"/>
      <c r="L736" s="211"/>
      <c r="M736" s="213"/>
      <c r="N736" s="532"/>
      <c r="O736" s="596"/>
      <c r="P736" s="553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9.5" customHeight="1">
      <c r="A737" s="211"/>
      <c r="B737" s="211"/>
      <c r="C737" s="211"/>
      <c r="D737" s="211"/>
      <c r="E737" s="211"/>
      <c r="F737" s="211"/>
      <c r="G737" s="211"/>
      <c r="H737" s="211"/>
      <c r="I737" s="595"/>
      <c r="J737" s="211"/>
      <c r="K737" s="211"/>
      <c r="L737" s="211"/>
      <c r="M737" s="213"/>
      <c r="N737" s="532"/>
      <c r="O737" s="596"/>
      <c r="P737" s="553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9.5" customHeight="1">
      <c r="A738" s="211"/>
      <c r="B738" s="211"/>
      <c r="C738" s="211"/>
      <c r="D738" s="211"/>
      <c r="E738" s="211"/>
      <c r="F738" s="211"/>
      <c r="G738" s="211"/>
      <c r="H738" s="211"/>
      <c r="I738" s="595"/>
      <c r="J738" s="211"/>
      <c r="K738" s="211"/>
      <c r="L738" s="211"/>
      <c r="M738" s="213"/>
      <c r="N738" s="532"/>
      <c r="O738" s="596"/>
      <c r="P738" s="553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9.5" customHeight="1">
      <c r="A739" s="211"/>
      <c r="B739" s="211"/>
      <c r="C739" s="211"/>
      <c r="D739" s="211"/>
      <c r="E739" s="211"/>
      <c r="F739" s="211"/>
      <c r="G739" s="211"/>
      <c r="H739" s="211"/>
      <c r="I739" s="595"/>
      <c r="J739" s="211"/>
      <c r="K739" s="211"/>
      <c r="L739" s="211"/>
      <c r="M739" s="213"/>
      <c r="N739" s="532"/>
      <c r="O739" s="596"/>
      <c r="P739" s="553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9.5" customHeight="1">
      <c r="A740" s="211"/>
      <c r="B740" s="211"/>
      <c r="C740" s="211"/>
      <c r="D740" s="211"/>
      <c r="E740" s="211"/>
      <c r="F740" s="211"/>
      <c r="G740" s="211"/>
      <c r="H740" s="211"/>
      <c r="I740" s="595"/>
      <c r="J740" s="211"/>
      <c r="K740" s="211"/>
      <c r="L740" s="211"/>
      <c r="M740" s="213"/>
      <c r="N740" s="532"/>
      <c r="O740" s="596"/>
      <c r="P740" s="553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9.5" customHeight="1">
      <c r="A741" s="211"/>
      <c r="B741" s="211"/>
      <c r="C741" s="211"/>
      <c r="D741" s="211"/>
      <c r="E741" s="211"/>
      <c r="F741" s="211"/>
      <c r="G741" s="211"/>
      <c r="H741" s="211"/>
      <c r="I741" s="595"/>
      <c r="J741" s="211"/>
      <c r="K741" s="211"/>
      <c r="L741" s="211"/>
      <c r="M741" s="213"/>
      <c r="N741" s="532"/>
      <c r="O741" s="596"/>
      <c r="P741" s="553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9.5" customHeight="1">
      <c r="A742" s="211"/>
      <c r="B742" s="211"/>
      <c r="C742" s="211"/>
      <c r="D742" s="211"/>
      <c r="E742" s="211"/>
      <c r="F742" s="211"/>
      <c r="G742" s="211"/>
      <c r="H742" s="211"/>
      <c r="I742" s="595"/>
      <c r="J742" s="211"/>
      <c r="K742" s="211"/>
      <c r="L742" s="211"/>
      <c r="M742" s="213"/>
      <c r="N742" s="532"/>
      <c r="O742" s="596"/>
      <c r="P742" s="553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9.5" customHeight="1">
      <c r="A743" s="211"/>
      <c r="B743" s="211"/>
      <c r="C743" s="211"/>
      <c r="D743" s="211"/>
      <c r="E743" s="211"/>
      <c r="F743" s="211"/>
      <c r="G743" s="211"/>
      <c r="H743" s="211"/>
      <c r="I743" s="595"/>
      <c r="J743" s="211"/>
      <c r="K743" s="211"/>
      <c r="L743" s="211"/>
      <c r="M743" s="213"/>
      <c r="N743" s="532"/>
      <c r="O743" s="596"/>
      <c r="P743" s="553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9.5" customHeight="1">
      <c r="A744" s="211"/>
      <c r="B744" s="211"/>
      <c r="C744" s="211"/>
      <c r="D744" s="211"/>
      <c r="E744" s="211"/>
      <c r="F744" s="211"/>
      <c r="G744" s="211"/>
      <c r="H744" s="211"/>
      <c r="I744" s="595"/>
      <c r="J744" s="211"/>
      <c r="K744" s="211"/>
      <c r="L744" s="211"/>
      <c r="M744" s="213"/>
      <c r="N744" s="532"/>
      <c r="O744" s="596"/>
      <c r="P744" s="553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9.5" customHeight="1">
      <c r="A745" s="211"/>
      <c r="B745" s="211"/>
      <c r="C745" s="211"/>
      <c r="D745" s="211"/>
      <c r="E745" s="211"/>
      <c r="F745" s="211"/>
      <c r="G745" s="211"/>
      <c r="H745" s="211"/>
      <c r="I745" s="595"/>
      <c r="J745" s="211"/>
      <c r="K745" s="211"/>
      <c r="L745" s="211"/>
      <c r="M745" s="213"/>
      <c r="N745" s="532"/>
      <c r="O745" s="596"/>
      <c r="P745" s="553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9.5" customHeight="1">
      <c r="A746" s="211"/>
      <c r="B746" s="211"/>
      <c r="C746" s="211"/>
      <c r="D746" s="211"/>
      <c r="E746" s="211"/>
      <c r="F746" s="211"/>
      <c r="G746" s="211"/>
      <c r="H746" s="211"/>
      <c r="I746" s="595"/>
      <c r="J746" s="211"/>
      <c r="K746" s="211"/>
      <c r="L746" s="211"/>
      <c r="M746" s="213"/>
      <c r="N746" s="532"/>
      <c r="O746" s="596"/>
      <c r="P746" s="553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9.5" customHeight="1">
      <c r="A747" s="211"/>
      <c r="B747" s="211"/>
      <c r="C747" s="211"/>
      <c r="D747" s="211"/>
      <c r="E747" s="211"/>
      <c r="F747" s="211"/>
      <c r="G747" s="211"/>
      <c r="H747" s="211"/>
      <c r="I747" s="595"/>
      <c r="J747" s="211"/>
      <c r="K747" s="211"/>
      <c r="L747" s="211"/>
      <c r="M747" s="213"/>
      <c r="N747" s="532"/>
      <c r="O747" s="596"/>
      <c r="P747" s="553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9.5" customHeight="1">
      <c r="A748" s="211"/>
      <c r="B748" s="211"/>
      <c r="C748" s="211"/>
      <c r="D748" s="211"/>
      <c r="E748" s="211"/>
      <c r="F748" s="211"/>
      <c r="G748" s="211"/>
      <c r="H748" s="211"/>
      <c r="I748" s="595"/>
      <c r="J748" s="211"/>
      <c r="K748" s="211"/>
      <c r="L748" s="211"/>
      <c r="M748" s="213"/>
      <c r="N748" s="532"/>
      <c r="O748" s="596"/>
      <c r="P748" s="553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9.5" customHeight="1">
      <c r="A749" s="211"/>
      <c r="B749" s="211"/>
      <c r="C749" s="211"/>
      <c r="D749" s="211"/>
      <c r="E749" s="211"/>
      <c r="F749" s="211"/>
      <c r="G749" s="211"/>
      <c r="H749" s="211"/>
      <c r="I749" s="595"/>
      <c r="J749" s="211"/>
      <c r="K749" s="211"/>
      <c r="L749" s="211"/>
      <c r="M749" s="213"/>
      <c r="N749" s="532"/>
      <c r="O749" s="596"/>
      <c r="P749" s="553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9.5" customHeight="1">
      <c r="A750" s="211"/>
      <c r="B750" s="211"/>
      <c r="C750" s="211"/>
      <c r="D750" s="211"/>
      <c r="E750" s="211"/>
      <c r="F750" s="211"/>
      <c r="G750" s="211"/>
      <c r="H750" s="211"/>
      <c r="I750" s="595"/>
      <c r="J750" s="211"/>
      <c r="K750" s="211"/>
      <c r="L750" s="211"/>
      <c r="M750" s="213"/>
      <c r="N750" s="532"/>
      <c r="O750" s="596"/>
      <c r="P750" s="553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9.5" customHeight="1">
      <c r="A751" s="211"/>
      <c r="B751" s="211"/>
      <c r="C751" s="211"/>
      <c r="D751" s="211"/>
      <c r="E751" s="211"/>
      <c r="F751" s="211"/>
      <c r="G751" s="211"/>
      <c r="H751" s="211"/>
      <c r="I751" s="595"/>
      <c r="J751" s="211"/>
      <c r="K751" s="211"/>
      <c r="L751" s="211"/>
      <c r="M751" s="213"/>
      <c r="N751" s="532"/>
      <c r="O751" s="596"/>
      <c r="P751" s="553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9.5" customHeight="1">
      <c r="A752" s="211"/>
      <c r="B752" s="211"/>
      <c r="C752" s="211"/>
      <c r="D752" s="211"/>
      <c r="E752" s="211"/>
      <c r="F752" s="211"/>
      <c r="G752" s="211"/>
      <c r="H752" s="211"/>
      <c r="I752" s="595"/>
      <c r="J752" s="211"/>
      <c r="K752" s="211"/>
      <c r="L752" s="211"/>
      <c r="M752" s="213"/>
      <c r="N752" s="532"/>
      <c r="O752" s="596"/>
      <c r="P752" s="553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9.5" customHeight="1">
      <c r="A753" s="211"/>
      <c r="B753" s="211"/>
      <c r="C753" s="211"/>
      <c r="D753" s="211"/>
      <c r="E753" s="211"/>
      <c r="F753" s="211"/>
      <c r="G753" s="211"/>
      <c r="H753" s="211"/>
      <c r="I753" s="595"/>
      <c r="J753" s="211"/>
      <c r="K753" s="211"/>
      <c r="L753" s="211"/>
      <c r="M753" s="213"/>
      <c r="N753" s="532"/>
      <c r="O753" s="596"/>
      <c r="P753" s="553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9.5" customHeight="1">
      <c r="A754" s="211"/>
      <c r="B754" s="211"/>
      <c r="C754" s="211"/>
      <c r="D754" s="211"/>
      <c r="E754" s="211"/>
      <c r="F754" s="211"/>
      <c r="G754" s="211"/>
      <c r="H754" s="211"/>
      <c r="I754" s="595"/>
      <c r="J754" s="211"/>
      <c r="K754" s="211"/>
      <c r="L754" s="211"/>
      <c r="M754" s="213"/>
      <c r="N754" s="532"/>
      <c r="O754" s="596"/>
      <c r="P754" s="553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9.5" customHeight="1">
      <c r="A755" s="211"/>
      <c r="B755" s="211"/>
      <c r="C755" s="211"/>
      <c r="D755" s="211"/>
      <c r="E755" s="211"/>
      <c r="F755" s="211"/>
      <c r="G755" s="211"/>
      <c r="H755" s="211"/>
      <c r="I755" s="595"/>
      <c r="J755" s="211"/>
      <c r="K755" s="211"/>
      <c r="L755" s="211"/>
      <c r="M755" s="213"/>
      <c r="N755" s="532"/>
      <c r="O755" s="596"/>
      <c r="P755" s="553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9.5" customHeight="1">
      <c r="A756" s="211"/>
      <c r="B756" s="211"/>
      <c r="C756" s="211"/>
      <c r="D756" s="211"/>
      <c r="E756" s="211"/>
      <c r="F756" s="211"/>
      <c r="G756" s="211"/>
      <c r="H756" s="211"/>
      <c r="I756" s="595"/>
      <c r="J756" s="211"/>
      <c r="K756" s="211"/>
      <c r="L756" s="211"/>
      <c r="M756" s="213"/>
      <c r="N756" s="532"/>
      <c r="O756" s="596"/>
      <c r="P756" s="553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9.5" customHeight="1">
      <c r="A757" s="211"/>
      <c r="B757" s="211"/>
      <c r="C757" s="211"/>
      <c r="D757" s="211"/>
      <c r="E757" s="211"/>
      <c r="F757" s="211"/>
      <c r="G757" s="211"/>
      <c r="H757" s="211"/>
      <c r="I757" s="595"/>
      <c r="J757" s="211"/>
      <c r="K757" s="211"/>
      <c r="L757" s="211"/>
      <c r="M757" s="213"/>
      <c r="N757" s="532"/>
      <c r="O757" s="596"/>
      <c r="P757" s="553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9.5" customHeight="1">
      <c r="A758" s="211"/>
      <c r="B758" s="211"/>
      <c r="C758" s="211"/>
      <c r="D758" s="211"/>
      <c r="E758" s="211"/>
      <c r="F758" s="211"/>
      <c r="G758" s="211"/>
      <c r="H758" s="211"/>
      <c r="I758" s="595"/>
      <c r="J758" s="211"/>
      <c r="K758" s="211"/>
      <c r="L758" s="211"/>
      <c r="M758" s="213"/>
      <c r="N758" s="532"/>
      <c r="O758" s="596"/>
      <c r="P758" s="553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9.5" customHeight="1">
      <c r="A759" s="211"/>
      <c r="B759" s="211"/>
      <c r="C759" s="211"/>
      <c r="D759" s="211"/>
      <c r="E759" s="211"/>
      <c r="F759" s="211"/>
      <c r="G759" s="211"/>
      <c r="H759" s="211"/>
      <c r="I759" s="595"/>
      <c r="J759" s="211"/>
      <c r="K759" s="211"/>
      <c r="L759" s="211"/>
      <c r="M759" s="213"/>
      <c r="N759" s="532"/>
      <c r="O759" s="596"/>
      <c r="P759" s="553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9.5" customHeight="1">
      <c r="A760" s="211"/>
      <c r="B760" s="211"/>
      <c r="C760" s="211"/>
      <c r="D760" s="211"/>
      <c r="E760" s="211"/>
      <c r="F760" s="211"/>
      <c r="G760" s="211"/>
      <c r="H760" s="211"/>
      <c r="I760" s="595"/>
      <c r="J760" s="211"/>
      <c r="K760" s="211"/>
      <c r="L760" s="211"/>
      <c r="M760" s="213"/>
      <c r="N760" s="532"/>
      <c r="O760" s="596"/>
      <c r="P760" s="553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9.5" customHeight="1">
      <c r="A761" s="211"/>
      <c r="B761" s="211"/>
      <c r="C761" s="211"/>
      <c r="D761" s="211"/>
      <c r="E761" s="211"/>
      <c r="F761" s="211"/>
      <c r="G761" s="211"/>
      <c r="H761" s="211"/>
      <c r="I761" s="595"/>
      <c r="J761" s="211"/>
      <c r="K761" s="211"/>
      <c r="L761" s="211"/>
      <c r="M761" s="213"/>
      <c r="N761" s="532"/>
      <c r="O761" s="596"/>
      <c r="P761" s="553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9.5" customHeight="1">
      <c r="A762" s="211"/>
      <c r="B762" s="211"/>
      <c r="C762" s="211"/>
      <c r="D762" s="211"/>
      <c r="E762" s="211"/>
      <c r="F762" s="211"/>
      <c r="G762" s="211"/>
      <c r="H762" s="211"/>
      <c r="I762" s="595"/>
      <c r="J762" s="211"/>
      <c r="K762" s="211"/>
      <c r="L762" s="211"/>
      <c r="M762" s="213"/>
      <c r="N762" s="532"/>
      <c r="O762" s="596"/>
      <c r="P762" s="553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9.5" customHeight="1">
      <c r="A763" s="211"/>
      <c r="B763" s="211"/>
      <c r="C763" s="211"/>
      <c r="D763" s="211"/>
      <c r="E763" s="211"/>
      <c r="F763" s="211"/>
      <c r="G763" s="211"/>
      <c r="H763" s="211"/>
      <c r="I763" s="595"/>
      <c r="J763" s="211"/>
      <c r="K763" s="211"/>
      <c r="L763" s="211"/>
      <c r="M763" s="213"/>
      <c r="N763" s="532"/>
      <c r="O763" s="596"/>
      <c r="P763" s="553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9.5" customHeight="1">
      <c r="A764" s="211"/>
      <c r="B764" s="211"/>
      <c r="C764" s="211"/>
      <c r="D764" s="211"/>
      <c r="E764" s="211"/>
      <c r="F764" s="211"/>
      <c r="G764" s="211"/>
      <c r="H764" s="211"/>
      <c r="I764" s="595"/>
      <c r="J764" s="211"/>
      <c r="K764" s="211"/>
      <c r="L764" s="211"/>
      <c r="M764" s="213"/>
      <c r="N764" s="532"/>
      <c r="O764" s="596"/>
      <c r="P764" s="553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9.5" customHeight="1">
      <c r="A765" s="211"/>
      <c r="B765" s="211"/>
      <c r="C765" s="211"/>
      <c r="D765" s="211"/>
      <c r="E765" s="211"/>
      <c r="F765" s="211"/>
      <c r="G765" s="211"/>
      <c r="H765" s="211"/>
      <c r="I765" s="595"/>
      <c r="J765" s="211"/>
      <c r="K765" s="211"/>
      <c r="L765" s="211"/>
      <c r="M765" s="213"/>
      <c r="N765" s="532"/>
      <c r="O765" s="596"/>
      <c r="P765" s="553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9.5" customHeight="1">
      <c r="A766" s="211"/>
      <c r="B766" s="211"/>
      <c r="C766" s="211"/>
      <c r="D766" s="211"/>
      <c r="E766" s="211"/>
      <c r="F766" s="211"/>
      <c r="G766" s="211"/>
      <c r="H766" s="211"/>
      <c r="I766" s="595"/>
      <c r="J766" s="211"/>
      <c r="K766" s="211"/>
      <c r="L766" s="211"/>
      <c r="M766" s="213"/>
      <c r="N766" s="532"/>
      <c r="O766" s="596"/>
      <c r="P766" s="553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9.5" customHeight="1">
      <c r="A767" s="211"/>
      <c r="B767" s="211"/>
      <c r="C767" s="211"/>
      <c r="D767" s="211"/>
      <c r="E767" s="211"/>
      <c r="F767" s="211"/>
      <c r="G767" s="211"/>
      <c r="H767" s="211"/>
      <c r="I767" s="595"/>
      <c r="J767" s="211"/>
      <c r="K767" s="211"/>
      <c r="L767" s="211"/>
      <c r="M767" s="213"/>
      <c r="N767" s="532"/>
      <c r="O767" s="596"/>
      <c r="P767" s="553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9.5" customHeight="1">
      <c r="A768" s="211"/>
      <c r="B768" s="211"/>
      <c r="C768" s="211"/>
      <c r="D768" s="211"/>
      <c r="E768" s="211"/>
      <c r="F768" s="211"/>
      <c r="G768" s="211"/>
      <c r="H768" s="211"/>
      <c r="I768" s="595"/>
      <c r="J768" s="211"/>
      <c r="K768" s="211"/>
      <c r="L768" s="211"/>
      <c r="M768" s="213"/>
      <c r="N768" s="532"/>
      <c r="O768" s="596"/>
      <c r="P768" s="553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9.5" customHeight="1">
      <c r="A769" s="211"/>
      <c r="B769" s="211"/>
      <c r="C769" s="211"/>
      <c r="D769" s="211"/>
      <c r="E769" s="211"/>
      <c r="F769" s="211"/>
      <c r="G769" s="211"/>
      <c r="H769" s="211"/>
      <c r="I769" s="595"/>
      <c r="J769" s="211"/>
      <c r="K769" s="211"/>
      <c r="L769" s="211"/>
      <c r="M769" s="213"/>
      <c r="N769" s="532"/>
      <c r="O769" s="596"/>
      <c r="P769" s="553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9.5" customHeight="1">
      <c r="A770" s="211"/>
      <c r="B770" s="211"/>
      <c r="C770" s="211"/>
      <c r="D770" s="211"/>
      <c r="E770" s="211"/>
      <c r="F770" s="211"/>
      <c r="G770" s="211"/>
      <c r="H770" s="211"/>
      <c r="I770" s="595"/>
      <c r="J770" s="211"/>
      <c r="K770" s="211"/>
      <c r="L770" s="211"/>
      <c r="M770" s="213"/>
      <c r="N770" s="532"/>
      <c r="O770" s="596"/>
      <c r="P770" s="553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9.5" customHeight="1">
      <c r="A771" s="211"/>
      <c r="B771" s="211"/>
      <c r="C771" s="211"/>
      <c r="D771" s="211"/>
      <c r="E771" s="211"/>
      <c r="F771" s="211"/>
      <c r="G771" s="211"/>
      <c r="H771" s="211"/>
      <c r="I771" s="595"/>
      <c r="J771" s="211"/>
      <c r="K771" s="211"/>
      <c r="L771" s="211"/>
      <c r="M771" s="213"/>
      <c r="N771" s="532"/>
      <c r="O771" s="596"/>
      <c r="P771" s="553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9.5" customHeight="1">
      <c r="A772" s="211"/>
      <c r="B772" s="211"/>
      <c r="C772" s="211"/>
      <c r="D772" s="211"/>
      <c r="E772" s="211"/>
      <c r="F772" s="211"/>
      <c r="G772" s="211"/>
      <c r="H772" s="211"/>
      <c r="I772" s="595"/>
      <c r="J772" s="211"/>
      <c r="K772" s="211"/>
      <c r="L772" s="211"/>
      <c r="M772" s="213"/>
      <c r="N772" s="532"/>
      <c r="O772" s="596"/>
      <c r="P772" s="553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9.5" customHeight="1">
      <c r="A773" s="211"/>
      <c r="B773" s="211"/>
      <c r="C773" s="211"/>
      <c r="D773" s="211"/>
      <c r="E773" s="211"/>
      <c r="F773" s="211"/>
      <c r="G773" s="211"/>
      <c r="H773" s="211"/>
      <c r="I773" s="595"/>
      <c r="J773" s="211"/>
      <c r="K773" s="211"/>
      <c r="L773" s="211"/>
      <c r="M773" s="213"/>
      <c r="N773" s="532"/>
      <c r="O773" s="596"/>
      <c r="P773" s="553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9.5" customHeight="1">
      <c r="A774" s="211"/>
      <c r="B774" s="211"/>
      <c r="C774" s="211"/>
      <c r="D774" s="211"/>
      <c r="E774" s="211"/>
      <c r="F774" s="211"/>
      <c r="G774" s="211"/>
      <c r="H774" s="211"/>
      <c r="I774" s="595"/>
      <c r="J774" s="211"/>
      <c r="K774" s="211"/>
      <c r="L774" s="211"/>
      <c r="M774" s="213"/>
      <c r="N774" s="532"/>
      <c r="O774" s="596"/>
      <c r="P774" s="553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9.5" customHeight="1">
      <c r="A775" s="211"/>
      <c r="B775" s="211"/>
      <c r="C775" s="211"/>
      <c r="D775" s="211"/>
      <c r="E775" s="211"/>
      <c r="F775" s="211"/>
      <c r="G775" s="211"/>
      <c r="H775" s="211"/>
      <c r="I775" s="595"/>
      <c r="J775" s="211"/>
      <c r="K775" s="211"/>
      <c r="L775" s="211"/>
      <c r="M775" s="213"/>
      <c r="N775" s="532"/>
      <c r="O775" s="596"/>
      <c r="P775" s="553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9.5" customHeight="1">
      <c r="A776" s="211"/>
      <c r="B776" s="211"/>
      <c r="C776" s="211"/>
      <c r="D776" s="211"/>
      <c r="E776" s="211"/>
      <c r="F776" s="211"/>
      <c r="G776" s="211"/>
      <c r="H776" s="211"/>
      <c r="I776" s="595"/>
      <c r="J776" s="211"/>
      <c r="K776" s="211"/>
      <c r="L776" s="211"/>
      <c r="M776" s="213"/>
      <c r="N776" s="532"/>
      <c r="O776" s="596"/>
      <c r="P776" s="553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9.5" customHeight="1">
      <c r="A777" s="211"/>
      <c r="B777" s="211"/>
      <c r="C777" s="211"/>
      <c r="D777" s="211"/>
      <c r="E777" s="211"/>
      <c r="F777" s="211"/>
      <c r="G777" s="211"/>
      <c r="H777" s="211"/>
      <c r="I777" s="595"/>
      <c r="J777" s="211"/>
      <c r="K777" s="211"/>
      <c r="L777" s="211"/>
      <c r="M777" s="213"/>
      <c r="N777" s="532"/>
      <c r="O777" s="596"/>
      <c r="P777" s="553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9.5" customHeight="1">
      <c r="A778" s="211"/>
      <c r="B778" s="211"/>
      <c r="C778" s="211"/>
      <c r="D778" s="211"/>
      <c r="E778" s="211"/>
      <c r="F778" s="211"/>
      <c r="G778" s="211"/>
      <c r="H778" s="211"/>
      <c r="I778" s="595"/>
      <c r="J778" s="211"/>
      <c r="K778" s="211"/>
      <c r="L778" s="211"/>
      <c r="M778" s="213"/>
      <c r="N778" s="532"/>
      <c r="O778" s="596"/>
      <c r="P778" s="553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9.5" customHeight="1">
      <c r="A779" s="211"/>
      <c r="B779" s="211"/>
      <c r="C779" s="211"/>
      <c r="D779" s="211"/>
      <c r="E779" s="211"/>
      <c r="F779" s="211"/>
      <c r="G779" s="211"/>
      <c r="H779" s="211"/>
      <c r="I779" s="595"/>
      <c r="J779" s="211"/>
      <c r="K779" s="211"/>
      <c r="L779" s="211"/>
      <c r="M779" s="213"/>
      <c r="N779" s="532"/>
      <c r="O779" s="596"/>
      <c r="P779" s="553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9.5" customHeight="1">
      <c r="A780" s="211"/>
      <c r="B780" s="211"/>
      <c r="C780" s="211"/>
      <c r="D780" s="211"/>
      <c r="E780" s="211"/>
      <c r="F780" s="211"/>
      <c r="G780" s="211"/>
      <c r="H780" s="211"/>
      <c r="I780" s="595"/>
      <c r="J780" s="211"/>
      <c r="K780" s="211"/>
      <c r="L780" s="211"/>
      <c r="M780" s="213"/>
      <c r="N780" s="532"/>
      <c r="O780" s="596"/>
      <c r="P780" s="553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9.5" customHeight="1">
      <c r="A781" s="211"/>
      <c r="B781" s="211"/>
      <c r="C781" s="211"/>
      <c r="D781" s="211"/>
      <c r="E781" s="211"/>
      <c r="F781" s="211"/>
      <c r="G781" s="211"/>
      <c r="H781" s="211"/>
      <c r="I781" s="595"/>
      <c r="J781" s="211"/>
      <c r="K781" s="211"/>
      <c r="L781" s="211"/>
      <c r="M781" s="213"/>
      <c r="N781" s="532"/>
      <c r="O781" s="596"/>
      <c r="P781" s="553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9.5" customHeight="1">
      <c r="A782" s="211"/>
      <c r="B782" s="211"/>
      <c r="C782" s="211"/>
      <c r="D782" s="211"/>
      <c r="E782" s="211"/>
      <c r="F782" s="211"/>
      <c r="G782" s="211"/>
      <c r="H782" s="211"/>
      <c r="I782" s="595"/>
      <c r="J782" s="211"/>
      <c r="K782" s="211"/>
      <c r="L782" s="211"/>
      <c r="M782" s="213"/>
      <c r="N782" s="532"/>
      <c r="O782" s="596"/>
      <c r="P782" s="553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9.5" customHeight="1">
      <c r="A783" s="211"/>
      <c r="B783" s="211"/>
      <c r="C783" s="211"/>
      <c r="D783" s="211"/>
      <c r="E783" s="211"/>
      <c r="F783" s="211"/>
      <c r="G783" s="211"/>
      <c r="H783" s="211"/>
      <c r="I783" s="595"/>
      <c r="J783" s="211"/>
      <c r="K783" s="211"/>
      <c r="L783" s="211"/>
      <c r="M783" s="213"/>
      <c r="N783" s="532"/>
      <c r="O783" s="596"/>
      <c r="P783" s="553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9.5" customHeight="1">
      <c r="A784" s="211"/>
      <c r="B784" s="211"/>
      <c r="C784" s="211"/>
      <c r="D784" s="211"/>
      <c r="E784" s="211"/>
      <c r="F784" s="211"/>
      <c r="G784" s="211"/>
      <c r="H784" s="211"/>
      <c r="I784" s="595"/>
      <c r="J784" s="211"/>
      <c r="K784" s="211"/>
      <c r="L784" s="211"/>
      <c r="M784" s="213"/>
      <c r="N784" s="532"/>
      <c r="O784" s="596"/>
      <c r="P784" s="553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9.5" customHeight="1">
      <c r="A785" s="211"/>
      <c r="B785" s="211"/>
      <c r="C785" s="211"/>
      <c r="D785" s="211"/>
      <c r="E785" s="211"/>
      <c r="F785" s="211"/>
      <c r="G785" s="211"/>
      <c r="H785" s="211"/>
      <c r="I785" s="595"/>
      <c r="J785" s="211"/>
      <c r="K785" s="211"/>
      <c r="L785" s="211"/>
      <c r="M785" s="213"/>
      <c r="N785" s="532"/>
      <c r="O785" s="596"/>
      <c r="P785" s="553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9.5" customHeight="1">
      <c r="A786" s="211"/>
      <c r="B786" s="211"/>
      <c r="C786" s="211"/>
      <c r="D786" s="211"/>
      <c r="E786" s="211"/>
      <c r="F786" s="211"/>
      <c r="G786" s="211"/>
      <c r="H786" s="211"/>
      <c r="I786" s="595"/>
      <c r="J786" s="211"/>
      <c r="K786" s="211"/>
      <c r="L786" s="211"/>
      <c r="M786" s="213"/>
      <c r="N786" s="532"/>
      <c r="O786" s="596"/>
      <c r="P786" s="553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9.5" customHeight="1">
      <c r="A787" s="211"/>
      <c r="B787" s="211"/>
      <c r="C787" s="211"/>
      <c r="D787" s="211"/>
      <c r="E787" s="211"/>
      <c r="F787" s="211"/>
      <c r="G787" s="211"/>
      <c r="H787" s="211"/>
      <c r="I787" s="595"/>
      <c r="J787" s="211"/>
      <c r="K787" s="211"/>
      <c r="L787" s="211"/>
      <c r="M787" s="213"/>
      <c r="N787" s="532"/>
      <c r="O787" s="596"/>
      <c r="P787" s="553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9.5" customHeight="1">
      <c r="A788" s="211"/>
      <c r="B788" s="211"/>
      <c r="C788" s="211"/>
      <c r="D788" s="211"/>
      <c r="E788" s="211"/>
      <c r="F788" s="211"/>
      <c r="G788" s="211"/>
      <c r="H788" s="211"/>
      <c r="I788" s="595"/>
      <c r="J788" s="211"/>
      <c r="K788" s="211"/>
      <c r="L788" s="211"/>
      <c r="M788" s="213"/>
      <c r="N788" s="532"/>
      <c r="O788" s="596"/>
      <c r="P788" s="553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9.5" customHeight="1">
      <c r="A789" s="211"/>
      <c r="B789" s="211"/>
      <c r="C789" s="211"/>
      <c r="D789" s="211"/>
      <c r="E789" s="211"/>
      <c r="F789" s="211"/>
      <c r="G789" s="211"/>
      <c r="H789" s="211"/>
      <c r="I789" s="595"/>
      <c r="J789" s="211"/>
      <c r="K789" s="211"/>
      <c r="L789" s="211"/>
      <c r="M789" s="213"/>
      <c r="N789" s="532"/>
      <c r="O789" s="596"/>
      <c r="P789" s="553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9.5" customHeight="1">
      <c r="A790" s="211"/>
      <c r="B790" s="211"/>
      <c r="C790" s="211"/>
      <c r="D790" s="211"/>
      <c r="E790" s="211"/>
      <c r="F790" s="211"/>
      <c r="G790" s="211"/>
      <c r="H790" s="211"/>
      <c r="I790" s="595"/>
      <c r="J790" s="211"/>
      <c r="K790" s="211"/>
      <c r="L790" s="211"/>
      <c r="M790" s="213"/>
      <c r="N790" s="532"/>
      <c r="O790" s="596"/>
      <c r="P790" s="553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9.5" customHeight="1">
      <c r="A791" s="211"/>
      <c r="B791" s="211"/>
      <c r="C791" s="211"/>
      <c r="D791" s="211"/>
      <c r="E791" s="211"/>
      <c r="F791" s="211"/>
      <c r="G791" s="211"/>
      <c r="H791" s="211"/>
      <c r="I791" s="595"/>
      <c r="J791" s="211"/>
      <c r="K791" s="211"/>
      <c r="L791" s="211"/>
      <c r="M791" s="213"/>
      <c r="N791" s="532"/>
      <c r="O791" s="596"/>
      <c r="P791" s="553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9.5" customHeight="1">
      <c r="A792" s="211"/>
      <c r="B792" s="211"/>
      <c r="C792" s="211"/>
      <c r="D792" s="211"/>
      <c r="E792" s="211"/>
      <c r="F792" s="211"/>
      <c r="G792" s="211"/>
      <c r="H792" s="211"/>
      <c r="I792" s="595"/>
      <c r="J792" s="211"/>
      <c r="K792" s="211"/>
      <c r="L792" s="211"/>
      <c r="M792" s="213"/>
      <c r="N792" s="532"/>
      <c r="O792" s="596"/>
      <c r="P792" s="553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9.5" customHeight="1">
      <c r="A793" s="211"/>
      <c r="B793" s="211"/>
      <c r="C793" s="211"/>
      <c r="D793" s="211"/>
      <c r="E793" s="211"/>
      <c r="F793" s="211"/>
      <c r="G793" s="211"/>
      <c r="H793" s="211"/>
      <c r="I793" s="595"/>
      <c r="J793" s="211"/>
      <c r="K793" s="211"/>
      <c r="L793" s="211"/>
      <c r="M793" s="213"/>
      <c r="N793" s="532"/>
      <c r="O793" s="596"/>
      <c r="P793" s="553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9.5" customHeight="1">
      <c r="A794" s="211"/>
      <c r="B794" s="211"/>
      <c r="C794" s="211"/>
      <c r="D794" s="211"/>
      <c r="E794" s="211"/>
      <c r="F794" s="211"/>
      <c r="G794" s="211"/>
      <c r="H794" s="211"/>
      <c r="I794" s="595"/>
      <c r="J794" s="211"/>
      <c r="K794" s="211"/>
      <c r="L794" s="211"/>
      <c r="M794" s="213"/>
      <c r="N794" s="532"/>
      <c r="O794" s="596"/>
      <c r="P794" s="553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9.5" customHeight="1">
      <c r="A795" s="211"/>
      <c r="B795" s="211"/>
      <c r="C795" s="211"/>
      <c r="D795" s="211"/>
      <c r="E795" s="211"/>
      <c r="F795" s="211"/>
      <c r="G795" s="211"/>
      <c r="H795" s="211"/>
      <c r="I795" s="595"/>
      <c r="J795" s="211"/>
      <c r="K795" s="211"/>
      <c r="L795" s="211"/>
      <c r="M795" s="213"/>
      <c r="N795" s="532"/>
      <c r="O795" s="596"/>
      <c r="P795" s="553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9.5" customHeight="1">
      <c r="A796" s="211"/>
      <c r="B796" s="211"/>
      <c r="C796" s="211"/>
      <c r="D796" s="211"/>
      <c r="E796" s="211"/>
      <c r="F796" s="211"/>
      <c r="G796" s="211"/>
      <c r="H796" s="211"/>
      <c r="I796" s="595"/>
      <c r="J796" s="211"/>
      <c r="K796" s="211"/>
      <c r="L796" s="211"/>
      <c r="M796" s="213"/>
      <c r="N796" s="532"/>
      <c r="O796" s="596"/>
      <c r="P796" s="553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9.5" customHeight="1">
      <c r="A797" s="211"/>
      <c r="B797" s="211"/>
      <c r="C797" s="211"/>
      <c r="D797" s="211"/>
      <c r="E797" s="211"/>
      <c r="F797" s="211"/>
      <c r="G797" s="211"/>
      <c r="H797" s="211"/>
      <c r="I797" s="595"/>
      <c r="J797" s="211"/>
      <c r="K797" s="211"/>
      <c r="L797" s="211"/>
      <c r="M797" s="213"/>
      <c r="N797" s="532"/>
      <c r="O797" s="596"/>
      <c r="P797" s="553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9.5" customHeight="1">
      <c r="A798" s="211"/>
      <c r="B798" s="211"/>
      <c r="C798" s="211"/>
      <c r="D798" s="211"/>
      <c r="E798" s="211"/>
      <c r="F798" s="211"/>
      <c r="G798" s="211"/>
      <c r="H798" s="211"/>
      <c r="I798" s="595"/>
      <c r="J798" s="211"/>
      <c r="K798" s="211"/>
      <c r="L798" s="211"/>
      <c r="M798" s="213"/>
      <c r="N798" s="532"/>
      <c r="O798" s="596"/>
      <c r="P798" s="553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9.5" customHeight="1">
      <c r="A799" s="211"/>
      <c r="B799" s="211"/>
      <c r="C799" s="211"/>
      <c r="D799" s="211"/>
      <c r="E799" s="211"/>
      <c r="F799" s="211"/>
      <c r="G799" s="211"/>
      <c r="H799" s="211"/>
      <c r="I799" s="595"/>
      <c r="J799" s="211"/>
      <c r="K799" s="211"/>
      <c r="L799" s="211"/>
      <c r="M799" s="213"/>
      <c r="N799" s="532"/>
      <c r="O799" s="596"/>
      <c r="P799" s="553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9.5" customHeight="1">
      <c r="A800" s="211"/>
      <c r="B800" s="211"/>
      <c r="C800" s="211"/>
      <c r="D800" s="211"/>
      <c r="E800" s="211"/>
      <c r="F800" s="211"/>
      <c r="G800" s="211"/>
      <c r="H800" s="211"/>
      <c r="I800" s="595"/>
      <c r="J800" s="211"/>
      <c r="K800" s="211"/>
      <c r="L800" s="211"/>
      <c r="M800" s="213"/>
      <c r="N800" s="532"/>
      <c r="O800" s="596"/>
      <c r="P800" s="553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9.5" customHeight="1">
      <c r="A801" s="211"/>
      <c r="B801" s="211"/>
      <c r="C801" s="211"/>
      <c r="D801" s="211"/>
      <c r="E801" s="211"/>
      <c r="F801" s="211"/>
      <c r="G801" s="211"/>
      <c r="H801" s="211"/>
      <c r="I801" s="595"/>
      <c r="J801" s="211"/>
      <c r="K801" s="211"/>
      <c r="L801" s="211"/>
      <c r="M801" s="213"/>
      <c r="N801" s="532"/>
      <c r="O801" s="596"/>
      <c r="P801" s="553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9.5" customHeight="1">
      <c r="A802" s="211"/>
      <c r="B802" s="211"/>
      <c r="C802" s="211"/>
      <c r="D802" s="211"/>
      <c r="E802" s="211"/>
      <c r="F802" s="211"/>
      <c r="G802" s="211"/>
      <c r="H802" s="211"/>
      <c r="I802" s="595"/>
      <c r="J802" s="211"/>
      <c r="K802" s="211"/>
      <c r="L802" s="211"/>
      <c r="M802" s="213"/>
      <c r="N802" s="532"/>
      <c r="O802" s="596"/>
      <c r="P802" s="553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9.5" customHeight="1">
      <c r="A803" s="211"/>
      <c r="B803" s="211"/>
      <c r="C803" s="211"/>
      <c r="D803" s="211"/>
      <c r="E803" s="211"/>
      <c r="F803" s="211"/>
      <c r="G803" s="211"/>
      <c r="H803" s="211"/>
      <c r="I803" s="595"/>
      <c r="J803" s="211"/>
      <c r="K803" s="211"/>
      <c r="L803" s="211"/>
      <c r="M803" s="213"/>
      <c r="N803" s="532"/>
      <c r="O803" s="596"/>
      <c r="P803" s="553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9.5" customHeight="1">
      <c r="A804" s="211"/>
      <c r="B804" s="211"/>
      <c r="C804" s="211"/>
      <c r="D804" s="211"/>
      <c r="E804" s="211"/>
      <c r="F804" s="211"/>
      <c r="G804" s="211"/>
      <c r="H804" s="211"/>
      <c r="I804" s="595"/>
      <c r="J804" s="211"/>
      <c r="K804" s="211"/>
      <c r="L804" s="211"/>
      <c r="M804" s="213"/>
      <c r="N804" s="532"/>
      <c r="O804" s="596"/>
      <c r="P804" s="553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9.5" customHeight="1">
      <c r="A805" s="211"/>
      <c r="B805" s="211"/>
      <c r="C805" s="211"/>
      <c r="D805" s="211"/>
      <c r="E805" s="211"/>
      <c r="F805" s="211"/>
      <c r="G805" s="211"/>
      <c r="H805" s="211"/>
      <c r="I805" s="595"/>
      <c r="J805" s="211"/>
      <c r="K805" s="211"/>
      <c r="L805" s="211"/>
      <c r="M805" s="213"/>
      <c r="N805" s="532"/>
      <c r="O805" s="596"/>
      <c r="P805" s="553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9.5" customHeight="1">
      <c r="A806" s="211"/>
      <c r="B806" s="211"/>
      <c r="C806" s="211"/>
      <c r="D806" s="211"/>
      <c r="E806" s="211"/>
      <c r="F806" s="211"/>
      <c r="G806" s="211"/>
      <c r="H806" s="211"/>
      <c r="I806" s="595"/>
      <c r="J806" s="211"/>
      <c r="K806" s="211"/>
      <c r="L806" s="211"/>
      <c r="M806" s="213"/>
      <c r="N806" s="532"/>
      <c r="O806" s="596"/>
      <c r="P806" s="553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9.5" customHeight="1">
      <c r="A807" s="211"/>
      <c r="B807" s="211"/>
      <c r="C807" s="211"/>
      <c r="D807" s="211"/>
      <c r="E807" s="211"/>
      <c r="F807" s="211"/>
      <c r="G807" s="211"/>
      <c r="H807" s="211"/>
      <c r="I807" s="595"/>
      <c r="J807" s="211"/>
      <c r="K807" s="211"/>
      <c r="L807" s="211"/>
      <c r="M807" s="213"/>
      <c r="N807" s="532"/>
      <c r="O807" s="596"/>
      <c r="P807" s="553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9.5" customHeight="1">
      <c r="A808" s="211"/>
      <c r="B808" s="211"/>
      <c r="C808" s="211"/>
      <c r="D808" s="211"/>
      <c r="E808" s="211"/>
      <c r="F808" s="211"/>
      <c r="G808" s="211"/>
      <c r="H808" s="211"/>
      <c r="I808" s="595"/>
      <c r="J808" s="211"/>
      <c r="K808" s="211"/>
      <c r="L808" s="211"/>
      <c r="M808" s="213"/>
      <c r="N808" s="532"/>
      <c r="O808" s="596"/>
      <c r="P808" s="553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9.5" customHeight="1">
      <c r="A809" s="211"/>
      <c r="B809" s="211"/>
      <c r="C809" s="211"/>
      <c r="D809" s="211"/>
      <c r="E809" s="211"/>
      <c r="F809" s="211"/>
      <c r="G809" s="211"/>
      <c r="H809" s="211"/>
      <c r="I809" s="595"/>
      <c r="J809" s="211"/>
      <c r="K809" s="211"/>
      <c r="L809" s="211"/>
      <c r="M809" s="213"/>
      <c r="N809" s="532"/>
      <c r="O809" s="596"/>
      <c r="P809" s="553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9.5" customHeight="1">
      <c r="A810" s="211"/>
      <c r="B810" s="211"/>
      <c r="C810" s="211"/>
      <c r="D810" s="211"/>
      <c r="E810" s="211"/>
      <c r="F810" s="211"/>
      <c r="G810" s="211"/>
      <c r="H810" s="211"/>
      <c r="I810" s="595"/>
      <c r="J810" s="211"/>
      <c r="K810" s="211"/>
      <c r="L810" s="211"/>
      <c r="M810" s="213"/>
      <c r="N810" s="532"/>
      <c r="O810" s="596"/>
      <c r="P810" s="553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9.5" customHeight="1">
      <c r="A811" s="211"/>
      <c r="B811" s="211"/>
      <c r="C811" s="211"/>
      <c r="D811" s="211"/>
      <c r="E811" s="211"/>
      <c r="F811" s="211"/>
      <c r="G811" s="211"/>
      <c r="H811" s="211"/>
      <c r="I811" s="595"/>
      <c r="J811" s="211"/>
      <c r="K811" s="211"/>
      <c r="L811" s="211"/>
      <c r="M811" s="213"/>
      <c r="N811" s="532"/>
      <c r="O811" s="596"/>
      <c r="P811" s="553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9.5" customHeight="1">
      <c r="A812" s="211"/>
      <c r="B812" s="211"/>
      <c r="C812" s="211"/>
      <c r="D812" s="211"/>
      <c r="E812" s="211"/>
      <c r="F812" s="211"/>
      <c r="G812" s="211"/>
      <c r="H812" s="211"/>
      <c r="I812" s="595"/>
      <c r="J812" s="211"/>
      <c r="K812" s="211"/>
      <c r="L812" s="211"/>
      <c r="M812" s="213"/>
      <c r="N812" s="532"/>
      <c r="O812" s="596"/>
      <c r="P812" s="553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9.5" customHeight="1">
      <c r="A813" s="211"/>
      <c r="B813" s="211"/>
      <c r="C813" s="211"/>
      <c r="D813" s="211"/>
      <c r="E813" s="211"/>
      <c r="F813" s="211"/>
      <c r="G813" s="211"/>
      <c r="H813" s="211"/>
      <c r="I813" s="595"/>
      <c r="J813" s="211"/>
      <c r="K813" s="211"/>
      <c r="L813" s="211"/>
      <c r="M813" s="213"/>
      <c r="N813" s="532"/>
      <c r="O813" s="596"/>
      <c r="P813" s="553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9.5" customHeight="1">
      <c r="A814" s="211"/>
      <c r="B814" s="211"/>
      <c r="C814" s="211"/>
      <c r="D814" s="211"/>
      <c r="E814" s="211"/>
      <c r="F814" s="211"/>
      <c r="G814" s="211"/>
      <c r="H814" s="211"/>
      <c r="I814" s="595"/>
      <c r="J814" s="211"/>
      <c r="K814" s="211"/>
      <c r="L814" s="211"/>
      <c r="M814" s="213"/>
      <c r="N814" s="532"/>
      <c r="O814" s="596"/>
      <c r="P814" s="553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9.5" customHeight="1">
      <c r="A815" s="211"/>
      <c r="B815" s="211"/>
      <c r="C815" s="211"/>
      <c r="D815" s="211"/>
      <c r="E815" s="211"/>
      <c r="F815" s="211"/>
      <c r="G815" s="211"/>
      <c r="H815" s="211"/>
      <c r="I815" s="595"/>
      <c r="J815" s="211"/>
      <c r="K815" s="211"/>
      <c r="L815" s="211"/>
      <c r="M815" s="213"/>
      <c r="N815" s="532"/>
      <c r="O815" s="596"/>
      <c r="P815" s="553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9.5" customHeight="1">
      <c r="A816" s="211"/>
      <c r="B816" s="211"/>
      <c r="C816" s="211"/>
      <c r="D816" s="211"/>
      <c r="E816" s="211"/>
      <c r="F816" s="211"/>
      <c r="G816" s="211"/>
      <c r="H816" s="211"/>
      <c r="I816" s="595"/>
      <c r="J816" s="211"/>
      <c r="K816" s="211"/>
      <c r="L816" s="211"/>
      <c r="M816" s="213"/>
      <c r="N816" s="532"/>
      <c r="O816" s="596"/>
      <c r="P816" s="553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9.5" customHeight="1">
      <c r="A817" s="211"/>
      <c r="B817" s="211"/>
      <c r="C817" s="211"/>
      <c r="D817" s="211"/>
      <c r="E817" s="211"/>
      <c r="F817" s="211"/>
      <c r="G817" s="211"/>
      <c r="H817" s="211"/>
      <c r="I817" s="595"/>
      <c r="J817" s="211"/>
      <c r="K817" s="211"/>
      <c r="L817" s="211"/>
      <c r="M817" s="213"/>
      <c r="N817" s="532"/>
      <c r="O817" s="596"/>
      <c r="P817" s="553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9.5" customHeight="1">
      <c r="A818" s="211"/>
      <c r="B818" s="211"/>
      <c r="C818" s="211"/>
      <c r="D818" s="211"/>
      <c r="E818" s="211"/>
      <c r="F818" s="211"/>
      <c r="G818" s="211"/>
      <c r="H818" s="211"/>
      <c r="I818" s="595"/>
      <c r="J818" s="211"/>
      <c r="K818" s="211"/>
      <c r="L818" s="211"/>
      <c r="M818" s="213"/>
      <c r="N818" s="532"/>
      <c r="O818" s="596"/>
      <c r="P818" s="553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9.5" customHeight="1">
      <c r="A819" s="211"/>
      <c r="B819" s="211"/>
      <c r="C819" s="211"/>
      <c r="D819" s="211"/>
      <c r="E819" s="211"/>
      <c r="F819" s="211"/>
      <c r="G819" s="211"/>
      <c r="H819" s="211"/>
      <c r="I819" s="595"/>
      <c r="J819" s="211"/>
      <c r="K819" s="211"/>
      <c r="L819" s="211"/>
      <c r="M819" s="213"/>
      <c r="N819" s="532"/>
      <c r="O819" s="596"/>
      <c r="P819" s="553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9.5" customHeight="1">
      <c r="A820" s="211"/>
      <c r="B820" s="211"/>
      <c r="C820" s="211"/>
      <c r="D820" s="211"/>
      <c r="E820" s="211"/>
      <c r="F820" s="211"/>
      <c r="G820" s="211"/>
      <c r="H820" s="211"/>
      <c r="I820" s="595"/>
      <c r="J820" s="211"/>
      <c r="K820" s="211"/>
      <c r="L820" s="211"/>
      <c r="M820" s="213"/>
      <c r="N820" s="532"/>
      <c r="O820" s="596"/>
      <c r="P820" s="553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9.5" customHeight="1">
      <c r="A821" s="211"/>
      <c r="B821" s="211"/>
      <c r="C821" s="211"/>
      <c r="D821" s="211"/>
      <c r="E821" s="211"/>
      <c r="F821" s="211"/>
      <c r="G821" s="211"/>
      <c r="H821" s="211"/>
      <c r="I821" s="595"/>
      <c r="J821" s="211"/>
      <c r="K821" s="211"/>
      <c r="L821" s="211"/>
      <c r="M821" s="213"/>
      <c r="N821" s="532"/>
      <c r="O821" s="596"/>
      <c r="P821" s="553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9.5" customHeight="1">
      <c r="A822" s="211"/>
      <c r="B822" s="211"/>
      <c r="C822" s="211"/>
      <c r="D822" s="211"/>
      <c r="E822" s="211"/>
      <c r="F822" s="211"/>
      <c r="G822" s="211"/>
      <c r="H822" s="211"/>
      <c r="I822" s="595"/>
      <c r="J822" s="211"/>
      <c r="K822" s="211"/>
      <c r="L822" s="211"/>
      <c r="M822" s="213"/>
      <c r="N822" s="532"/>
      <c r="O822" s="596"/>
      <c r="P822" s="553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9.5" customHeight="1">
      <c r="A823" s="211"/>
      <c r="B823" s="211"/>
      <c r="C823" s="211"/>
      <c r="D823" s="211"/>
      <c r="E823" s="211"/>
      <c r="F823" s="211"/>
      <c r="G823" s="211"/>
      <c r="H823" s="211"/>
      <c r="I823" s="595"/>
      <c r="J823" s="211"/>
      <c r="K823" s="211"/>
      <c r="L823" s="211"/>
      <c r="M823" s="213"/>
      <c r="N823" s="532"/>
      <c r="O823" s="596"/>
      <c r="P823" s="553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9.5" customHeight="1">
      <c r="A824" s="211"/>
      <c r="B824" s="211"/>
      <c r="C824" s="211"/>
      <c r="D824" s="211"/>
      <c r="E824" s="211"/>
      <c r="F824" s="211"/>
      <c r="G824" s="211"/>
      <c r="H824" s="211"/>
      <c r="I824" s="595"/>
      <c r="J824" s="211"/>
      <c r="K824" s="211"/>
      <c r="L824" s="211"/>
      <c r="M824" s="213"/>
      <c r="N824" s="532"/>
      <c r="O824" s="596"/>
      <c r="P824" s="553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9.5" customHeight="1">
      <c r="A825" s="211"/>
      <c r="B825" s="211"/>
      <c r="C825" s="211"/>
      <c r="D825" s="211"/>
      <c r="E825" s="211"/>
      <c r="F825" s="211"/>
      <c r="G825" s="211"/>
      <c r="H825" s="211"/>
      <c r="I825" s="595"/>
      <c r="J825" s="211"/>
      <c r="K825" s="211"/>
      <c r="L825" s="211"/>
      <c r="M825" s="213"/>
      <c r="N825" s="532"/>
      <c r="O825" s="596"/>
      <c r="P825" s="553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9.5" customHeight="1">
      <c r="A826" s="211"/>
      <c r="B826" s="211"/>
      <c r="C826" s="211"/>
      <c r="D826" s="211"/>
      <c r="E826" s="211"/>
      <c r="F826" s="211"/>
      <c r="G826" s="211"/>
      <c r="H826" s="211"/>
      <c r="I826" s="595"/>
      <c r="J826" s="211"/>
      <c r="K826" s="211"/>
      <c r="L826" s="211"/>
      <c r="M826" s="213"/>
      <c r="N826" s="532"/>
      <c r="O826" s="596"/>
      <c r="P826" s="553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9.5" customHeight="1">
      <c r="A827" s="211"/>
      <c r="B827" s="211"/>
      <c r="C827" s="211"/>
      <c r="D827" s="211"/>
      <c r="E827" s="211"/>
      <c r="F827" s="211"/>
      <c r="G827" s="211"/>
      <c r="H827" s="211"/>
      <c r="I827" s="595"/>
      <c r="J827" s="211"/>
      <c r="K827" s="211"/>
      <c r="L827" s="211"/>
      <c r="M827" s="213"/>
      <c r="N827" s="532"/>
      <c r="O827" s="596"/>
      <c r="P827" s="553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9.5" customHeight="1">
      <c r="A828" s="211"/>
      <c r="B828" s="211"/>
      <c r="C828" s="211"/>
      <c r="D828" s="211"/>
      <c r="E828" s="211"/>
      <c r="F828" s="211"/>
      <c r="G828" s="211"/>
      <c r="H828" s="211"/>
      <c r="I828" s="595"/>
      <c r="J828" s="211"/>
      <c r="K828" s="211"/>
      <c r="L828" s="211"/>
      <c r="M828" s="213"/>
      <c r="N828" s="532"/>
      <c r="O828" s="596"/>
      <c r="P828" s="553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9.5" customHeight="1">
      <c r="A829" s="211"/>
      <c r="B829" s="211"/>
      <c r="C829" s="211"/>
      <c r="D829" s="211"/>
      <c r="E829" s="211"/>
      <c r="F829" s="211"/>
      <c r="G829" s="211"/>
      <c r="H829" s="211"/>
      <c r="I829" s="595"/>
      <c r="J829" s="211"/>
      <c r="K829" s="211"/>
      <c r="L829" s="211"/>
      <c r="M829" s="213"/>
      <c r="N829" s="532"/>
      <c r="O829" s="596"/>
      <c r="P829" s="553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9.5" customHeight="1">
      <c r="A830" s="211"/>
      <c r="B830" s="211"/>
      <c r="C830" s="211"/>
      <c r="D830" s="211"/>
      <c r="E830" s="211"/>
      <c r="F830" s="211"/>
      <c r="G830" s="211"/>
      <c r="H830" s="211"/>
      <c r="I830" s="595"/>
      <c r="J830" s="211"/>
      <c r="K830" s="211"/>
      <c r="L830" s="211"/>
      <c r="M830" s="213"/>
      <c r="N830" s="532"/>
      <c r="O830" s="596"/>
      <c r="P830" s="553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9.5" customHeight="1">
      <c r="A831" s="211"/>
      <c r="B831" s="211"/>
      <c r="C831" s="211"/>
      <c r="D831" s="211"/>
      <c r="E831" s="211"/>
      <c r="F831" s="211"/>
      <c r="G831" s="211"/>
      <c r="H831" s="211"/>
      <c r="I831" s="595"/>
      <c r="J831" s="211"/>
      <c r="K831" s="211"/>
      <c r="L831" s="211"/>
      <c r="M831" s="213"/>
      <c r="N831" s="532"/>
      <c r="O831" s="596"/>
      <c r="P831" s="553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9.5" customHeight="1">
      <c r="A832" s="211"/>
      <c r="B832" s="211"/>
      <c r="C832" s="211"/>
      <c r="D832" s="211"/>
      <c r="E832" s="211"/>
      <c r="F832" s="211"/>
      <c r="G832" s="211"/>
      <c r="H832" s="211"/>
      <c r="I832" s="595"/>
      <c r="J832" s="211"/>
      <c r="K832" s="211"/>
      <c r="L832" s="211"/>
      <c r="M832" s="213"/>
      <c r="N832" s="532"/>
      <c r="O832" s="596"/>
      <c r="P832" s="553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9.5" customHeight="1">
      <c r="A833" s="211"/>
      <c r="B833" s="211"/>
      <c r="C833" s="211"/>
      <c r="D833" s="211"/>
      <c r="E833" s="211"/>
      <c r="F833" s="211"/>
      <c r="G833" s="211"/>
      <c r="H833" s="211"/>
      <c r="I833" s="595"/>
      <c r="J833" s="211"/>
      <c r="K833" s="211"/>
      <c r="L833" s="211"/>
      <c r="M833" s="213"/>
      <c r="N833" s="532"/>
      <c r="O833" s="596"/>
      <c r="P833" s="553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9.5" customHeight="1">
      <c r="A834" s="211"/>
      <c r="B834" s="211"/>
      <c r="C834" s="211"/>
      <c r="D834" s="211"/>
      <c r="E834" s="211"/>
      <c r="F834" s="211"/>
      <c r="G834" s="211"/>
      <c r="H834" s="211"/>
      <c r="I834" s="595"/>
      <c r="J834" s="211"/>
      <c r="K834" s="211"/>
      <c r="L834" s="211"/>
      <c r="M834" s="213"/>
      <c r="N834" s="532"/>
      <c r="O834" s="596"/>
      <c r="P834" s="553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9.5" customHeight="1">
      <c r="A835" s="211"/>
      <c r="B835" s="211"/>
      <c r="C835" s="211"/>
      <c r="D835" s="211"/>
      <c r="E835" s="211"/>
      <c r="F835" s="211"/>
      <c r="G835" s="211"/>
      <c r="H835" s="211"/>
      <c r="I835" s="595"/>
      <c r="J835" s="211"/>
      <c r="K835" s="211"/>
      <c r="L835" s="211"/>
      <c r="M835" s="213"/>
      <c r="N835" s="532"/>
      <c r="O835" s="596"/>
      <c r="P835" s="553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9.5" customHeight="1">
      <c r="A836" s="211"/>
      <c r="B836" s="211"/>
      <c r="C836" s="211"/>
      <c r="D836" s="211"/>
      <c r="E836" s="211"/>
      <c r="F836" s="211"/>
      <c r="G836" s="211"/>
      <c r="H836" s="211"/>
      <c r="I836" s="595"/>
      <c r="J836" s="211"/>
      <c r="K836" s="211"/>
      <c r="L836" s="211"/>
      <c r="M836" s="213"/>
      <c r="N836" s="532"/>
      <c r="O836" s="596"/>
      <c r="P836" s="553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9.5" customHeight="1">
      <c r="A837" s="211"/>
      <c r="B837" s="211"/>
      <c r="C837" s="211"/>
      <c r="D837" s="211"/>
      <c r="E837" s="211"/>
      <c r="F837" s="211"/>
      <c r="G837" s="211"/>
      <c r="H837" s="211"/>
      <c r="I837" s="595"/>
      <c r="J837" s="211"/>
      <c r="K837" s="211"/>
      <c r="L837" s="211"/>
      <c r="M837" s="213"/>
      <c r="N837" s="532"/>
      <c r="O837" s="596"/>
      <c r="P837" s="553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9.5" customHeight="1">
      <c r="A838" s="211"/>
      <c r="B838" s="211"/>
      <c r="C838" s="211"/>
      <c r="D838" s="211"/>
      <c r="E838" s="211"/>
      <c r="F838" s="211"/>
      <c r="G838" s="211"/>
      <c r="H838" s="211"/>
      <c r="I838" s="595"/>
      <c r="J838" s="211"/>
      <c r="K838" s="211"/>
      <c r="L838" s="211"/>
      <c r="M838" s="213"/>
      <c r="N838" s="532"/>
      <c r="O838" s="596"/>
      <c r="P838" s="553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9.5" customHeight="1">
      <c r="A839" s="211"/>
      <c r="B839" s="211"/>
      <c r="C839" s="211"/>
      <c r="D839" s="211"/>
      <c r="E839" s="211"/>
      <c r="F839" s="211"/>
      <c r="G839" s="211"/>
      <c r="H839" s="211"/>
      <c r="I839" s="595"/>
      <c r="J839" s="211"/>
      <c r="K839" s="211"/>
      <c r="L839" s="211"/>
      <c r="M839" s="213"/>
      <c r="N839" s="532"/>
      <c r="O839" s="596"/>
      <c r="P839" s="553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9.5" customHeight="1">
      <c r="A840" s="211"/>
      <c r="B840" s="211"/>
      <c r="C840" s="211"/>
      <c r="D840" s="211"/>
      <c r="E840" s="211"/>
      <c r="F840" s="211"/>
      <c r="G840" s="211"/>
      <c r="H840" s="211"/>
      <c r="I840" s="595"/>
      <c r="J840" s="211"/>
      <c r="K840" s="211"/>
      <c r="L840" s="211"/>
      <c r="M840" s="213"/>
      <c r="N840" s="532"/>
      <c r="O840" s="596"/>
      <c r="P840" s="553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9.5" customHeight="1">
      <c r="A841" s="211"/>
      <c r="B841" s="211"/>
      <c r="C841" s="211"/>
      <c r="D841" s="211"/>
      <c r="E841" s="211"/>
      <c r="F841" s="211"/>
      <c r="G841" s="211"/>
      <c r="H841" s="211"/>
      <c r="I841" s="595"/>
      <c r="J841" s="211"/>
      <c r="K841" s="211"/>
      <c r="L841" s="211"/>
      <c r="M841" s="213"/>
      <c r="N841" s="532"/>
      <c r="O841" s="596"/>
      <c r="P841" s="553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9.5" customHeight="1">
      <c r="A842" s="211"/>
      <c r="B842" s="211"/>
      <c r="C842" s="211"/>
      <c r="D842" s="211"/>
      <c r="E842" s="211"/>
      <c r="F842" s="211"/>
      <c r="G842" s="211"/>
      <c r="H842" s="211"/>
      <c r="I842" s="595"/>
      <c r="J842" s="211"/>
      <c r="K842" s="211"/>
      <c r="L842" s="211"/>
      <c r="M842" s="213"/>
      <c r="N842" s="532"/>
      <c r="O842" s="596"/>
      <c r="P842" s="553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9.5" customHeight="1">
      <c r="A843" s="211"/>
      <c r="B843" s="211"/>
      <c r="C843" s="211"/>
      <c r="D843" s="211"/>
      <c r="E843" s="211"/>
      <c r="F843" s="211"/>
      <c r="G843" s="211"/>
      <c r="H843" s="211"/>
      <c r="I843" s="595"/>
      <c r="J843" s="211"/>
      <c r="K843" s="211"/>
      <c r="L843" s="211"/>
      <c r="M843" s="213"/>
      <c r="N843" s="532"/>
      <c r="O843" s="596"/>
      <c r="P843" s="553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9.5" customHeight="1">
      <c r="A844" s="211"/>
      <c r="B844" s="211"/>
      <c r="C844" s="211"/>
      <c r="D844" s="211"/>
      <c r="E844" s="211"/>
      <c r="F844" s="211"/>
      <c r="G844" s="211"/>
      <c r="H844" s="211"/>
      <c r="I844" s="595"/>
      <c r="J844" s="211"/>
      <c r="K844" s="211"/>
      <c r="L844" s="211"/>
      <c r="M844" s="213"/>
      <c r="N844" s="532"/>
      <c r="O844" s="596"/>
      <c r="P844" s="553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9.5" customHeight="1">
      <c r="A845" s="211"/>
      <c r="B845" s="211"/>
      <c r="C845" s="211"/>
      <c r="D845" s="211"/>
      <c r="E845" s="211"/>
      <c r="F845" s="211"/>
      <c r="G845" s="211"/>
      <c r="H845" s="211"/>
      <c r="I845" s="595"/>
      <c r="J845" s="211"/>
      <c r="K845" s="211"/>
      <c r="L845" s="211"/>
      <c r="M845" s="213"/>
      <c r="N845" s="532"/>
      <c r="O845" s="596"/>
      <c r="P845" s="553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9.5" customHeight="1">
      <c r="A846" s="211"/>
      <c r="B846" s="211"/>
      <c r="C846" s="211"/>
      <c r="D846" s="211"/>
      <c r="E846" s="211"/>
      <c r="F846" s="211"/>
      <c r="G846" s="211"/>
      <c r="H846" s="211"/>
      <c r="I846" s="595"/>
      <c r="J846" s="211"/>
      <c r="K846" s="211"/>
      <c r="L846" s="211"/>
      <c r="M846" s="213"/>
      <c r="N846" s="532"/>
      <c r="O846" s="596"/>
      <c r="P846" s="553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9.5" customHeight="1">
      <c r="A847" s="211"/>
      <c r="B847" s="211"/>
      <c r="C847" s="211"/>
      <c r="D847" s="211"/>
      <c r="E847" s="211"/>
      <c r="F847" s="211"/>
      <c r="G847" s="211"/>
      <c r="H847" s="211"/>
      <c r="I847" s="595"/>
      <c r="J847" s="211"/>
      <c r="K847" s="211"/>
      <c r="L847" s="211"/>
      <c r="M847" s="213"/>
      <c r="N847" s="532"/>
      <c r="O847" s="596"/>
      <c r="P847" s="553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9.5" customHeight="1">
      <c r="A848" s="211"/>
      <c r="B848" s="211"/>
      <c r="C848" s="211"/>
      <c r="D848" s="211"/>
      <c r="E848" s="211"/>
      <c r="F848" s="211"/>
      <c r="G848" s="211"/>
      <c r="H848" s="211"/>
      <c r="I848" s="595"/>
      <c r="J848" s="211"/>
      <c r="K848" s="211"/>
      <c r="L848" s="211"/>
      <c r="M848" s="213"/>
      <c r="N848" s="532"/>
      <c r="O848" s="596"/>
      <c r="P848" s="553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9.5" customHeight="1">
      <c r="A849" s="211"/>
      <c r="B849" s="211"/>
      <c r="C849" s="211"/>
      <c r="D849" s="211"/>
      <c r="E849" s="211"/>
      <c r="F849" s="211"/>
      <c r="G849" s="211"/>
      <c r="H849" s="211"/>
      <c r="I849" s="595"/>
      <c r="J849" s="211"/>
      <c r="K849" s="211"/>
      <c r="L849" s="211"/>
      <c r="M849" s="213"/>
      <c r="N849" s="532"/>
      <c r="O849" s="596"/>
      <c r="P849" s="553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9.5" customHeight="1">
      <c r="A850" s="211"/>
      <c r="B850" s="211"/>
      <c r="C850" s="211"/>
      <c r="D850" s="211"/>
      <c r="E850" s="211"/>
      <c r="F850" s="211"/>
      <c r="G850" s="211"/>
      <c r="H850" s="211"/>
      <c r="I850" s="595"/>
      <c r="J850" s="211"/>
      <c r="K850" s="211"/>
      <c r="L850" s="211"/>
      <c r="M850" s="213"/>
      <c r="N850" s="532"/>
      <c r="O850" s="596"/>
      <c r="P850" s="553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9.5" customHeight="1">
      <c r="A851" s="211"/>
      <c r="B851" s="211"/>
      <c r="C851" s="211"/>
      <c r="D851" s="211"/>
      <c r="E851" s="211"/>
      <c r="F851" s="211"/>
      <c r="G851" s="211"/>
      <c r="H851" s="211"/>
      <c r="I851" s="595"/>
      <c r="J851" s="211"/>
      <c r="K851" s="211"/>
      <c r="L851" s="211"/>
      <c r="M851" s="213"/>
      <c r="N851" s="532"/>
      <c r="O851" s="596"/>
      <c r="P851" s="553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9.5" customHeight="1">
      <c r="A852" s="211"/>
      <c r="B852" s="211"/>
      <c r="C852" s="211"/>
      <c r="D852" s="211"/>
      <c r="E852" s="211"/>
      <c r="F852" s="211"/>
      <c r="G852" s="211"/>
      <c r="H852" s="211"/>
      <c r="I852" s="595"/>
      <c r="J852" s="211"/>
      <c r="K852" s="211"/>
      <c r="L852" s="211"/>
      <c r="M852" s="213"/>
      <c r="N852" s="532"/>
      <c r="O852" s="596"/>
      <c r="P852" s="553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9.5" customHeight="1">
      <c r="A853" s="211"/>
      <c r="B853" s="211"/>
      <c r="C853" s="211"/>
      <c r="D853" s="211"/>
      <c r="E853" s="211"/>
      <c r="F853" s="211"/>
      <c r="G853" s="211"/>
      <c r="H853" s="211"/>
      <c r="I853" s="595"/>
      <c r="J853" s="211"/>
      <c r="K853" s="211"/>
      <c r="L853" s="211"/>
      <c r="M853" s="213"/>
      <c r="N853" s="532"/>
      <c r="O853" s="596"/>
      <c r="P853" s="553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9.5" customHeight="1">
      <c r="A854" s="211"/>
      <c r="B854" s="211"/>
      <c r="C854" s="211"/>
      <c r="D854" s="211"/>
      <c r="E854" s="211"/>
      <c r="F854" s="211"/>
      <c r="G854" s="211"/>
      <c r="H854" s="211"/>
      <c r="I854" s="595"/>
      <c r="J854" s="211"/>
      <c r="K854" s="211"/>
      <c r="L854" s="211"/>
      <c r="M854" s="213"/>
      <c r="N854" s="532"/>
      <c r="O854" s="596"/>
      <c r="P854" s="553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9.5" customHeight="1">
      <c r="A855" s="211"/>
      <c r="B855" s="211"/>
      <c r="C855" s="211"/>
      <c r="D855" s="211"/>
      <c r="E855" s="211"/>
      <c r="F855" s="211"/>
      <c r="G855" s="211"/>
      <c r="H855" s="211"/>
      <c r="I855" s="595"/>
      <c r="J855" s="211"/>
      <c r="K855" s="211"/>
      <c r="L855" s="211"/>
      <c r="M855" s="213"/>
      <c r="N855" s="532"/>
      <c r="O855" s="596"/>
      <c r="P855" s="553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9.5" customHeight="1">
      <c r="A856" s="211"/>
      <c r="B856" s="211"/>
      <c r="C856" s="211"/>
      <c r="D856" s="211"/>
      <c r="E856" s="211"/>
      <c r="F856" s="211"/>
      <c r="G856" s="211"/>
      <c r="H856" s="211"/>
      <c r="I856" s="595"/>
      <c r="J856" s="211"/>
      <c r="K856" s="211"/>
      <c r="L856" s="211"/>
      <c r="M856" s="213"/>
      <c r="N856" s="532"/>
      <c r="O856" s="596"/>
      <c r="P856" s="553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9.5" customHeight="1">
      <c r="A857" s="211"/>
      <c r="B857" s="211"/>
      <c r="C857" s="211"/>
      <c r="D857" s="211"/>
      <c r="E857" s="211"/>
      <c r="F857" s="211"/>
      <c r="G857" s="211"/>
      <c r="H857" s="211"/>
      <c r="I857" s="595"/>
      <c r="J857" s="211"/>
      <c r="K857" s="211"/>
      <c r="L857" s="211"/>
      <c r="M857" s="213"/>
      <c r="N857" s="532"/>
      <c r="O857" s="596"/>
      <c r="P857" s="553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9.5" customHeight="1">
      <c r="A858" s="211"/>
      <c r="B858" s="211"/>
      <c r="C858" s="211"/>
      <c r="D858" s="211"/>
      <c r="E858" s="211"/>
      <c r="F858" s="211"/>
      <c r="G858" s="211"/>
      <c r="H858" s="211"/>
      <c r="I858" s="595"/>
      <c r="J858" s="211"/>
      <c r="K858" s="211"/>
      <c r="L858" s="211"/>
      <c r="M858" s="213"/>
      <c r="N858" s="532"/>
      <c r="O858" s="596"/>
      <c r="P858" s="553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9.5" customHeight="1">
      <c r="A859" s="211"/>
      <c r="B859" s="211"/>
      <c r="C859" s="211"/>
      <c r="D859" s="211"/>
      <c r="E859" s="211"/>
      <c r="F859" s="211"/>
      <c r="G859" s="211"/>
      <c r="H859" s="211"/>
      <c r="I859" s="595"/>
      <c r="J859" s="211"/>
      <c r="K859" s="211"/>
      <c r="L859" s="211"/>
      <c r="M859" s="213"/>
      <c r="N859" s="532"/>
      <c r="O859" s="596"/>
      <c r="P859" s="553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9.5" customHeight="1">
      <c r="A860" s="211"/>
      <c r="B860" s="211"/>
      <c r="C860" s="211"/>
      <c r="D860" s="211"/>
      <c r="E860" s="211"/>
      <c r="F860" s="211"/>
      <c r="G860" s="211"/>
      <c r="H860" s="211"/>
      <c r="I860" s="595"/>
      <c r="J860" s="211"/>
      <c r="K860" s="211"/>
      <c r="L860" s="211"/>
      <c r="M860" s="213"/>
      <c r="N860" s="532"/>
      <c r="O860" s="596"/>
      <c r="P860" s="553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9.5" customHeight="1">
      <c r="A861" s="211"/>
      <c r="B861" s="211"/>
      <c r="C861" s="211"/>
      <c r="D861" s="211"/>
      <c r="E861" s="211"/>
      <c r="F861" s="211"/>
      <c r="G861" s="211"/>
      <c r="H861" s="211"/>
      <c r="I861" s="595"/>
      <c r="J861" s="211"/>
      <c r="K861" s="211"/>
      <c r="L861" s="211"/>
      <c r="M861" s="213"/>
      <c r="N861" s="532"/>
      <c r="O861" s="596"/>
      <c r="P861" s="553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9.5" customHeight="1">
      <c r="A862" s="211"/>
      <c r="B862" s="211"/>
      <c r="C862" s="211"/>
      <c r="D862" s="211"/>
      <c r="E862" s="211"/>
      <c r="F862" s="211"/>
      <c r="G862" s="211"/>
      <c r="H862" s="211"/>
      <c r="I862" s="595"/>
      <c r="J862" s="211"/>
      <c r="K862" s="211"/>
      <c r="L862" s="211"/>
      <c r="M862" s="213"/>
      <c r="N862" s="532"/>
      <c r="O862" s="596"/>
      <c r="P862" s="553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9.5" customHeight="1">
      <c r="A863" s="211"/>
      <c r="B863" s="211"/>
      <c r="C863" s="211"/>
      <c r="D863" s="211"/>
      <c r="E863" s="211"/>
      <c r="F863" s="211"/>
      <c r="G863" s="211"/>
      <c r="H863" s="211"/>
      <c r="I863" s="595"/>
      <c r="J863" s="211"/>
      <c r="K863" s="211"/>
      <c r="L863" s="211"/>
      <c r="M863" s="213"/>
      <c r="N863" s="532"/>
      <c r="O863" s="596"/>
      <c r="P863" s="553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9.5" customHeight="1">
      <c r="A864" s="211"/>
      <c r="B864" s="211"/>
      <c r="C864" s="211"/>
      <c r="D864" s="211"/>
      <c r="E864" s="211"/>
      <c r="F864" s="211"/>
      <c r="G864" s="211"/>
      <c r="H864" s="211"/>
      <c r="I864" s="595"/>
      <c r="J864" s="211"/>
      <c r="K864" s="211"/>
      <c r="L864" s="211"/>
      <c r="M864" s="213"/>
      <c r="N864" s="532"/>
      <c r="O864" s="596"/>
      <c r="P864" s="553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9.5" customHeight="1">
      <c r="A865" s="211"/>
      <c r="B865" s="211"/>
      <c r="C865" s="211"/>
      <c r="D865" s="211"/>
      <c r="E865" s="211"/>
      <c r="F865" s="211"/>
      <c r="G865" s="211"/>
      <c r="H865" s="211"/>
      <c r="I865" s="595"/>
      <c r="J865" s="211"/>
      <c r="K865" s="211"/>
      <c r="L865" s="211"/>
      <c r="M865" s="213"/>
      <c r="N865" s="532"/>
      <c r="O865" s="596"/>
      <c r="P865" s="553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9.5" customHeight="1">
      <c r="A866" s="211"/>
      <c r="B866" s="211"/>
      <c r="C866" s="211"/>
      <c r="D866" s="211"/>
      <c r="E866" s="211"/>
      <c r="F866" s="211"/>
      <c r="G866" s="211"/>
      <c r="H866" s="211"/>
      <c r="I866" s="595"/>
      <c r="J866" s="211"/>
      <c r="K866" s="211"/>
      <c r="L866" s="211"/>
      <c r="M866" s="213"/>
      <c r="N866" s="532"/>
      <c r="O866" s="596"/>
      <c r="P866" s="553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9.5" customHeight="1">
      <c r="A867" s="211"/>
      <c r="B867" s="211"/>
      <c r="C867" s="211"/>
      <c r="D867" s="211"/>
      <c r="E867" s="211"/>
      <c r="F867" s="211"/>
      <c r="G867" s="211"/>
      <c r="H867" s="211"/>
      <c r="I867" s="595"/>
      <c r="J867" s="211"/>
      <c r="K867" s="211"/>
      <c r="L867" s="211"/>
      <c r="M867" s="213"/>
      <c r="N867" s="532"/>
      <c r="O867" s="596"/>
      <c r="P867" s="553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9.5" customHeight="1">
      <c r="A868" s="211"/>
      <c r="B868" s="211"/>
      <c r="C868" s="211"/>
      <c r="D868" s="211"/>
      <c r="E868" s="211"/>
      <c r="F868" s="211"/>
      <c r="G868" s="211"/>
      <c r="H868" s="211"/>
      <c r="I868" s="595"/>
      <c r="J868" s="211"/>
      <c r="K868" s="211"/>
      <c r="L868" s="211"/>
      <c r="M868" s="213"/>
      <c r="N868" s="532"/>
      <c r="O868" s="596"/>
      <c r="P868" s="553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9.5" customHeight="1">
      <c r="A869" s="211"/>
      <c r="B869" s="211"/>
      <c r="C869" s="211"/>
      <c r="D869" s="211"/>
      <c r="E869" s="211"/>
      <c r="F869" s="211"/>
      <c r="G869" s="211"/>
      <c r="H869" s="211"/>
      <c r="I869" s="595"/>
      <c r="J869" s="211"/>
      <c r="K869" s="211"/>
      <c r="L869" s="211"/>
      <c r="M869" s="213"/>
      <c r="N869" s="532"/>
      <c r="O869" s="596"/>
      <c r="P869" s="553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9.5" customHeight="1">
      <c r="A870" s="211"/>
      <c r="B870" s="211"/>
      <c r="C870" s="211"/>
      <c r="D870" s="211"/>
      <c r="E870" s="211"/>
      <c r="F870" s="211"/>
      <c r="G870" s="211"/>
      <c r="H870" s="211"/>
      <c r="I870" s="595"/>
      <c r="J870" s="211"/>
      <c r="K870" s="211"/>
      <c r="L870" s="211"/>
      <c r="M870" s="213"/>
      <c r="N870" s="532"/>
      <c r="O870" s="596"/>
      <c r="P870" s="553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9.5" customHeight="1">
      <c r="A871" s="211"/>
      <c r="B871" s="211"/>
      <c r="C871" s="211"/>
      <c r="D871" s="211"/>
      <c r="E871" s="211"/>
      <c r="F871" s="211"/>
      <c r="G871" s="211"/>
      <c r="H871" s="211"/>
      <c r="I871" s="595"/>
      <c r="J871" s="211"/>
      <c r="K871" s="211"/>
      <c r="L871" s="211"/>
      <c r="M871" s="213"/>
      <c r="N871" s="532"/>
      <c r="O871" s="596"/>
      <c r="P871" s="553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9.5" customHeight="1">
      <c r="A872" s="211"/>
      <c r="B872" s="211"/>
      <c r="C872" s="211"/>
      <c r="D872" s="211"/>
      <c r="E872" s="211"/>
      <c r="F872" s="211"/>
      <c r="G872" s="211"/>
      <c r="H872" s="211"/>
      <c r="I872" s="595"/>
      <c r="J872" s="211"/>
      <c r="K872" s="211"/>
      <c r="L872" s="211"/>
      <c r="M872" s="213"/>
      <c r="N872" s="532"/>
      <c r="O872" s="596"/>
      <c r="P872" s="553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9.5" customHeight="1">
      <c r="A873" s="211"/>
      <c r="B873" s="211"/>
      <c r="C873" s="211"/>
      <c r="D873" s="211"/>
      <c r="E873" s="211"/>
      <c r="F873" s="211"/>
      <c r="G873" s="211"/>
      <c r="H873" s="211"/>
      <c r="I873" s="595"/>
      <c r="J873" s="211"/>
      <c r="K873" s="211"/>
      <c r="L873" s="211"/>
      <c r="M873" s="213"/>
      <c r="N873" s="532"/>
      <c r="O873" s="596"/>
      <c r="P873" s="553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9.5" customHeight="1">
      <c r="A874" s="211"/>
      <c r="B874" s="211"/>
      <c r="C874" s="211"/>
      <c r="D874" s="211"/>
      <c r="E874" s="211"/>
      <c r="F874" s="211"/>
      <c r="G874" s="211"/>
      <c r="H874" s="211"/>
      <c r="I874" s="595"/>
      <c r="J874" s="211"/>
      <c r="K874" s="211"/>
      <c r="L874" s="211"/>
      <c r="M874" s="213"/>
      <c r="N874" s="532"/>
      <c r="O874" s="596"/>
      <c r="P874" s="553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9.5" customHeight="1">
      <c r="A875" s="211"/>
      <c r="B875" s="211"/>
      <c r="C875" s="211"/>
      <c r="D875" s="211"/>
      <c r="E875" s="211"/>
      <c r="F875" s="211"/>
      <c r="G875" s="211"/>
      <c r="H875" s="211"/>
      <c r="I875" s="595"/>
      <c r="J875" s="211"/>
      <c r="K875" s="211"/>
      <c r="L875" s="211"/>
      <c r="M875" s="213"/>
      <c r="N875" s="532"/>
      <c r="O875" s="596"/>
      <c r="P875" s="553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9.5" customHeight="1">
      <c r="A876" s="211"/>
      <c r="B876" s="211"/>
      <c r="C876" s="211"/>
      <c r="D876" s="211"/>
      <c r="E876" s="211"/>
      <c r="F876" s="211"/>
      <c r="G876" s="211"/>
      <c r="H876" s="211"/>
      <c r="I876" s="595"/>
      <c r="J876" s="211"/>
      <c r="K876" s="211"/>
      <c r="L876" s="211"/>
      <c r="M876" s="213"/>
      <c r="N876" s="532"/>
      <c r="O876" s="596"/>
      <c r="P876" s="553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9.5" customHeight="1">
      <c r="A877" s="211"/>
      <c r="B877" s="211"/>
      <c r="C877" s="211"/>
      <c r="D877" s="211"/>
      <c r="E877" s="211"/>
      <c r="F877" s="211"/>
      <c r="G877" s="211"/>
      <c r="H877" s="211"/>
      <c r="I877" s="595"/>
      <c r="J877" s="211"/>
      <c r="K877" s="211"/>
      <c r="L877" s="211"/>
      <c r="M877" s="213"/>
      <c r="N877" s="532"/>
      <c r="O877" s="596"/>
      <c r="P877" s="553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9.5" customHeight="1">
      <c r="A878" s="211"/>
      <c r="B878" s="211"/>
      <c r="C878" s="211"/>
      <c r="D878" s="211"/>
      <c r="E878" s="211"/>
      <c r="F878" s="211"/>
      <c r="G878" s="211"/>
      <c r="H878" s="211"/>
      <c r="I878" s="595"/>
      <c r="J878" s="211"/>
      <c r="K878" s="211"/>
      <c r="L878" s="211"/>
      <c r="M878" s="213"/>
      <c r="N878" s="532"/>
      <c r="O878" s="596"/>
      <c r="P878" s="553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9.5" customHeight="1">
      <c r="A879" s="211"/>
      <c r="B879" s="211"/>
      <c r="C879" s="211"/>
      <c r="D879" s="211"/>
      <c r="E879" s="211"/>
      <c r="F879" s="211"/>
      <c r="G879" s="211"/>
      <c r="H879" s="211"/>
      <c r="I879" s="595"/>
      <c r="J879" s="211"/>
      <c r="K879" s="211"/>
      <c r="L879" s="211"/>
      <c r="M879" s="213"/>
      <c r="N879" s="532"/>
      <c r="O879" s="596"/>
      <c r="P879" s="553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9.5" customHeight="1">
      <c r="A880" s="211"/>
      <c r="B880" s="211"/>
      <c r="C880" s="211"/>
      <c r="D880" s="211"/>
      <c r="E880" s="211"/>
      <c r="F880" s="211"/>
      <c r="G880" s="211"/>
      <c r="H880" s="211"/>
      <c r="I880" s="595"/>
      <c r="J880" s="211"/>
      <c r="K880" s="211"/>
      <c r="L880" s="211"/>
      <c r="M880" s="213"/>
      <c r="N880" s="532"/>
      <c r="O880" s="596"/>
      <c r="P880" s="553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9.5" customHeight="1">
      <c r="A881" s="211"/>
      <c r="B881" s="211"/>
      <c r="C881" s="211"/>
      <c r="D881" s="211"/>
      <c r="E881" s="211"/>
      <c r="F881" s="211"/>
      <c r="G881" s="211"/>
      <c r="H881" s="211"/>
      <c r="I881" s="595"/>
      <c r="J881" s="211"/>
      <c r="K881" s="211"/>
      <c r="L881" s="211"/>
      <c r="M881" s="213"/>
      <c r="N881" s="532"/>
      <c r="O881" s="596"/>
      <c r="P881" s="553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9.5" customHeight="1">
      <c r="A882" s="211"/>
      <c r="B882" s="211"/>
      <c r="C882" s="211"/>
      <c r="D882" s="211"/>
      <c r="E882" s="211"/>
      <c r="F882" s="211"/>
      <c r="G882" s="211"/>
      <c r="H882" s="211"/>
      <c r="I882" s="595"/>
      <c r="J882" s="211"/>
      <c r="K882" s="211"/>
      <c r="L882" s="211"/>
      <c r="M882" s="213"/>
      <c r="N882" s="532"/>
      <c r="O882" s="596"/>
      <c r="P882" s="553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9.5" customHeight="1">
      <c r="A883" s="211"/>
      <c r="B883" s="211"/>
      <c r="C883" s="211"/>
      <c r="D883" s="211"/>
      <c r="E883" s="211"/>
      <c r="F883" s="211"/>
      <c r="G883" s="211"/>
      <c r="H883" s="211"/>
      <c r="I883" s="595"/>
      <c r="J883" s="211"/>
      <c r="K883" s="211"/>
      <c r="L883" s="211"/>
      <c r="M883" s="213"/>
      <c r="N883" s="532"/>
      <c r="O883" s="596"/>
      <c r="P883" s="553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9.5" customHeight="1">
      <c r="A884" s="211"/>
      <c r="B884" s="211"/>
      <c r="C884" s="211"/>
      <c r="D884" s="211"/>
      <c r="E884" s="211"/>
      <c r="F884" s="211"/>
      <c r="G884" s="211"/>
      <c r="H884" s="211"/>
      <c r="I884" s="595"/>
      <c r="J884" s="211"/>
      <c r="K884" s="211"/>
      <c r="L884" s="211"/>
      <c r="M884" s="213"/>
      <c r="N884" s="532"/>
      <c r="O884" s="596"/>
      <c r="P884" s="553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9.5" customHeight="1">
      <c r="A885" s="211"/>
      <c r="B885" s="211"/>
      <c r="C885" s="211"/>
      <c r="D885" s="211"/>
      <c r="E885" s="211"/>
      <c r="F885" s="211"/>
      <c r="G885" s="211"/>
      <c r="H885" s="211"/>
      <c r="I885" s="595"/>
      <c r="J885" s="211"/>
      <c r="K885" s="211"/>
      <c r="L885" s="211"/>
      <c r="M885" s="213"/>
      <c r="N885" s="532"/>
      <c r="O885" s="596"/>
      <c r="P885" s="553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9.5" customHeight="1">
      <c r="A886" s="211"/>
      <c r="B886" s="211"/>
      <c r="C886" s="211"/>
      <c r="D886" s="211"/>
      <c r="E886" s="211"/>
      <c r="F886" s="211"/>
      <c r="G886" s="211"/>
      <c r="H886" s="211"/>
      <c r="I886" s="595"/>
      <c r="J886" s="211"/>
      <c r="K886" s="211"/>
      <c r="L886" s="211"/>
      <c r="M886" s="213"/>
      <c r="N886" s="532"/>
      <c r="O886" s="596"/>
      <c r="P886" s="553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9.5" customHeight="1">
      <c r="A887" s="211"/>
      <c r="B887" s="211"/>
      <c r="C887" s="211"/>
      <c r="D887" s="211"/>
      <c r="E887" s="211"/>
      <c r="F887" s="211"/>
      <c r="G887" s="211"/>
      <c r="H887" s="211"/>
      <c r="I887" s="595"/>
      <c r="J887" s="211"/>
      <c r="K887" s="211"/>
      <c r="L887" s="211"/>
      <c r="M887" s="213"/>
      <c r="N887" s="532"/>
      <c r="O887" s="596"/>
      <c r="P887" s="553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9.5" customHeight="1">
      <c r="A888" s="211"/>
      <c r="B888" s="211"/>
      <c r="C888" s="211"/>
      <c r="D888" s="211"/>
      <c r="E888" s="211"/>
      <c r="F888" s="211"/>
      <c r="G888" s="211"/>
      <c r="H888" s="211"/>
      <c r="I888" s="595"/>
      <c r="J888" s="211"/>
      <c r="K888" s="211"/>
      <c r="L888" s="211"/>
      <c r="M888" s="213"/>
      <c r="N888" s="532"/>
      <c r="O888" s="596"/>
      <c r="P888" s="553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9.5" customHeight="1">
      <c r="A889" s="211"/>
      <c r="B889" s="211"/>
      <c r="C889" s="211"/>
      <c r="D889" s="211"/>
      <c r="E889" s="211"/>
      <c r="F889" s="211"/>
      <c r="G889" s="211"/>
      <c r="H889" s="211"/>
      <c r="I889" s="595"/>
      <c r="J889" s="211"/>
      <c r="K889" s="211"/>
      <c r="L889" s="211"/>
      <c r="M889" s="213"/>
      <c r="N889" s="532"/>
      <c r="O889" s="596"/>
      <c r="P889" s="553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9.5" customHeight="1">
      <c r="A890" s="211"/>
      <c r="B890" s="211"/>
      <c r="C890" s="211"/>
      <c r="D890" s="211"/>
      <c r="E890" s="211"/>
      <c r="F890" s="211"/>
      <c r="G890" s="211"/>
      <c r="H890" s="211"/>
      <c r="I890" s="595"/>
      <c r="J890" s="211"/>
      <c r="K890" s="211"/>
      <c r="L890" s="211"/>
      <c r="M890" s="213"/>
      <c r="N890" s="532"/>
      <c r="O890" s="596"/>
      <c r="P890" s="553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9.5" customHeight="1">
      <c r="A891" s="211"/>
      <c r="B891" s="211"/>
      <c r="C891" s="211"/>
      <c r="D891" s="211"/>
      <c r="E891" s="211"/>
      <c r="F891" s="211"/>
      <c r="G891" s="211"/>
      <c r="H891" s="211"/>
      <c r="I891" s="595"/>
      <c r="J891" s="211"/>
      <c r="K891" s="211"/>
      <c r="L891" s="211"/>
      <c r="M891" s="213"/>
      <c r="N891" s="532"/>
      <c r="O891" s="596"/>
      <c r="P891" s="553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9.5" customHeight="1">
      <c r="A892" s="211"/>
      <c r="B892" s="211"/>
      <c r="C892" s="211"/>
      <c r="D892" s="211"/>
      <c r="E892" s="211"/>
      <c r="F892" s="211"/>
      <c r="G892" s="211"/>
      <c r="H892" s="211"/>
      <c r="I892" s="595"/>
      <c r="J892" s="211"/>
      <c r="K892" s="211"/>
      <c r="L892" s="211"/>
      <c r="M892" s="213"/>
      <c r="N892" s="532"/>
      <c r="O892" s="596"/>
      <c r="P892" s="553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9.5" customHeight="1">
      <c r="A893" s="211"/>
      <c r="B893" s="211"/>
      <c r="C893" s="211"/>
      <c r="D893" s="211"/>
      <c r="E893" s="211"/>
      <c r="F893" s="211"/>
      <c r="G893" s="211"/>
      <c r="H893" s="211"/>
      <c r="I893" s="595"/>
      <c r="J893" s="211"/>
      <c r="K893" s="211"/>
      <c r="L893" s="211"/>
      <c r="M893" s="213"/>
      <c r="N893" s="532"/>
      <c r="O893" s="596"/>
      <c r="P893" s="553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9.5" customHeight="1">
      <c r="A894" s="211"/>
      <c r="B894" s="211"/>
      <c r="C894" s="211"/>
      <c r="D894" s="211"/>
      <c r="E894" s="211"/>
      <c r="F894" s="211"/>
      <c r="G894" s="211"/>
      <c r="H894" s="211"/>
      <c r="I894" s="595"/>
      <c r="J894" s="211"/>
      <c r="K894" s="211"/>
      <c r="L894" s="211"/>
      <c r="M894" s="213"/>
      <c r="N894" s="532"/>
      <c r="O894" s="596"/>
      <c r="P894" s="553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9.5" customHeight="1">
      <c r="A895" s="211"/>
      <c r="B895" s="211"/>
      <c r="C895" s="211"/>
      <c r="D895" s="211"/>
      <c r="E895" s="211"/>
      <c r="F895" s="211"/>
      <c r="G895" s="211"/>
      <c r="H895" s="211"/>
      <c r="I895" s="595"/>
      <c r="J895" s="211"/>
      <c r="K895" s="211"/>
      <c r="L895" s="211"/>
      <c r="M895" s="213"/>
      <c r="N895" s="532"/>
      <c r="O895" s="596"/>
      <c r="P895" s="553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9.5" customHeight="1">
      <c r="A896" s="211"/>
      <c r="B896" s="211"/>
      <c r="C896" s="211"/>
      <c r="D896" s="211"/>
      <c r="E896" s="211"/>
      <c r="F896" s="211"/>
      <c r="G896" s="211"/>
      <c r="H896" s="211"/>
      <c r="I896" s="595"/>
      <c r="J896" s="211"/>
      <c r="K896" s="211"/>
      <c r="L896" s="211"/>
      <c r="M896" s="213"/>
      <c r="N896" s="532"/>
      <c r="O896" s="596"/>
      <c r="P896" s="553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9.5" customHeight="1">
      <c r="A897" s="211"/>
      <c r="B897" s="211"/>
      <c r="C897" s="211"/>
      <c r="D897" s="211"/>
      <c r="E897" s="211"/>
      <c r="F897" s="211"/>
      <c r="G897" s="211"/>
      <c r="H897" s="211"/>
      <c r="I897" s="595"/>
      <c r="J897" s="211"/>
      <c r="K897" s="211"/>
      <c r="L897" s="211"/>
      <c r="M897" s="213"/>
      <c r="N897" s="532"/>
      <c r="O897" s="596"/>
      <c r="P897" s="553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9.5" customHeight="1">
      <c r="A898" s="211"/>
      <c r="B898" s="211"/>
      <c r="C898" s="211"/>
      <c r="D898" s="211"/>
      <c r="E898" s="211"/>
      <c r="F898" s="211"/>
      <c r="G898" s="211"/>
      <c r="H898" s="211"/>
      <c r="I898" s="595"/>
      <c r="J898" s="211"/>
      <c r="K898" s="211"/>
      <c r="L898" s="211"/>
      <c r="M898" s="213"/>
      <c r="N898" s="532"/>
      <c r="O898" s="596"/>
      <c r="P898" s="553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9.5" customHeight="1">
      <c r="A899" s="211"/>
      <c r="B899" s="211"/>
      <c r="C899" s="211"/>
      <c r="D899" s="211"/>
      <c r="E899" s="211"/>
      <c r="F899" s="211"/>
      <c r="G899" s="211"/>
      <c r="H899" s="211"/>
      <c r="I899" s="595"/>
      <c r="J899" s="211"/>
      <c r="K899" s="211"/>
      <c r="L899" s="211"/>
      <c r="M899" s="213"/>
      <c r="N899" s="532"/>
      <c r="O899" s="596"/>
      <c r="P899" s="553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9.5" customHeight="1">
      <c r="A900" s="211"/>
      <c r="B900" s="211"/>
      <c r="C900" s="211"/>
      <c r="D900" s="211"/>
      <c r="E900" s="211"/>
      <c r="F900" s="211"/>
      <c r="G900" s="211"/>
      <c r="H900" s="211"/>
      <c r="I900" s="595"/>
      <c r="J900" s="211"/>
      <c r="K900" s="211"/>
      <c r="L900" s="211"/>
      <c r="M900" s="213"/>
      <c r="N900" s="532"/>
      <c r="O900" s="596"/>
      <c r="P900" s="553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9.5" customHeight="1">
      <c r="A901" s="211"/>
      <c r="B901" s="211"/>
      <c r="C901" s="211"/>
      <c r="D901" s="211"/>
      <c r="E901" s="211"/>
      <c r="F901" s="211"/>
      <c r="G901" s="211"/>
      <c r="H901" s="211"/>
      <c r="I901" s="595"/>
      <c r="J901" s="211"/>
      <c r="K901" s="211"/>
      <c r="L901" s="211"/>
      <c r="M901" s="213"/>
      <c r="N901" s="532"/>
      <c r="O901" s="596"/>
      <c r="P901" s="553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9.5" customHeight="1">
      <c r="A902" s="211"/>
      <c r="B902" s="211"/>
      <c r="C902" s="211"/>
      <c r="D902" s="211"/>
      <c r="E902" s="211"/>
      <c r="F902" s="211"/>
      <c r="G902" s="211"/>
      <c r="H902" s="211"/>
      <c r="I902" s="595"/>
      <c r="J902" s="211"/>
      <c r="K902" s="211"/>
      <c r="L902" s="211"/>
      <c r="M902" s="213"/>
      <c r="N902" s="532"/>
      <c r="O902" s="596"/>
      <c r="P902" s="553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9.5" customHeight="1">
      <c r="A903" s="211"/>
      <c r="B903" s="211"/>
      <c r="C903" s="211"/>
      <c r="D903" s="211"/>
      <c r="E903" s="211"/>
      <c r="F903" s="211"/>
      <c r="G903" s="211"/>
      <c r="H903" s="211"/>
      <c r="I903" s="595"/>
      <c r="J903" s="211"/>
      <c r="K903" s="211"/>
      <c r="L903" s="211"/>
      <c r="M903" s="213"/>
      <c r="N903" s="532"/>
      <c r="O903" s="596"/>
      <c r="P903" s="553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9.5" customHeight="1">
      <c r="A904" s="211"/>
      <c r="B904" s="211"/>
      <c r="C904" s="211"/>
      <c r="D904" s="211"/>
      <c r="E904" s="211"/>
      <c r="F904" s="211"/>
      <c r="G904" s="211"/>
      <c r="H904" s="211"/>
      <c r="I904" s="595"/>
      <c r="J904" s="211"/>
      <c r="K904" s="211"/>
      <c r="L904" s="211"/>
      <c r="M904" s="213"/>
      <c r="N904" s="532"/>
      <c r="O904" s="596"/>
      <c r="P904" s="553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9.5" customHeight="1">
      <c r="A905" s="211"/>
      <c r="B905" s="211"/>
      <c r="C905" s="211"/>
      <c r="D905" s="211"/>
      <c r="E905" s="211"/>
      <c r="F905" s="211"/>
      <c r="G905" s="211"/>
      <c r="H905" s="211"/>
      <c r="I905" s="595"/>
      <c r="J905" s="211"/>
      <c r="K905" s="211"/>
      <c r="L905" s="211"/>
      <c r="M905" s="213"/>
      <c r="N905" s="532"/>
      <c r="O905" s="596"/>
      <c r="P905" s="553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9.5" customHeight="1">
      <c r="A906" s="211"/>
      <c r="B906" s="211"/>
      <c r="C906" s="211"/>
      <c r="D906" s="211"/>
      <c r="E906" s="211"/>
      <c r="F906" s="211"/>
      <c r="G906" s="211"/>
      <c r="H906" s="211"/>
      <c r="I906" s="595"/>
      <c r="J906" s="211"/>
      <c r="K906" s="211"/>
      <c r="L906" s="211"/>
      <c r="M906" s="213"/>
      <c r="N906" s="532"/>
      <c r="O906" s="596"/>
      <c r="P906" s="553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9.5" customHeight="1">
      <c r="A907" s="211"/>
      <c r="B907" s="211"/>
      <c r="C907" s="211"/>
      <c r="D907" s="211"/>
      <c r="E907" s="211"/>
      <c r="F907" s="211"/>
      <c r="G907" s="211"/>
      <c r="H907" s="211"/>
      <c r="I907" s="595"/>
      <c r="J907" s="211"/>
      <c r="K907" s="211"/>
      <c r="L907" s="211"/>
      <c r="M907" s="213"/>
      <c r="N907" s="532"/>
      <c r="O907" s="596"/>
      <c r="P907" s="553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9.5" customHeight="1">
      <c r="A908" s="211"/>
      <c r="B908" s="211"/>
      <c r="C908" s="211"/>
      <c r="D908" s="211"/>
      <c r="E908" s="211"/>
      <c r="F908" s="211"/>
      <c r="G908" s="211"/>
      <c r="H908" s="211"/>
      <c r="I908" s="595"/>
      <c r="J908" s="211"/>
      <c r="K908" s="211"/>
      <c r="L908" s="211"/>
      <c r="M908" s="213"/>
      <c r="N908" s="532"/>
      <c r="O908" s="596"/>
      <c r="P908" s="553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9.5" customHeight="1">
      <c r="A909" s="211"/>
      <c r="B909" s="211"/>
      <c r="C909" s="211"/>
      <c r="D909" s="211"/>
      <c r="E909" s="211"/>
      <c r="F909" s="211"/>
      <c r="G909" s="211"/>
      <c r="H909" s="211"/>
      <c r="I909" s="595"/>
      <c r="J909" s="211"/>
      <c r="K909" s="211"/>
      <c r="L909" s="211"/>
      <c r="M909" s="213"/>
      <c r="N909" s="532"/>
      <c r="O909" s="596"/>
      <c r="P909" s="553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9.5" customHeight="1">
      <c r="A910" s="211"/>
      <c r="B910" s="211"/>
      <c r="C910" s="211"/>
      <c r="D910" s="211"/>
      <c r="E910" s="211"/>
      <c r="F910" s="211"/>
      <c r="G910" s="211"/>
      <c r="H910" s="211"/>
      <c r="I910" s="595"/>
      <c r="J910" s="211"/>
      <c r="K910" s="211"/>
      <c r="L910" s="211"/>
      <c r="M910" s="213"/>
      <c r="N910" s="532"/>
      <c r="O910" s="596"/>
      <c r="P910" s="553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9.5" customHeight="1">
      <c r="A911" s="211"/>
      <c r="B911" s="211"/>
      <c r="C911" s="211"/>
      <c r="D911" s="211"/>
      <c r="E911" s="211"/>
      <c r="F911" s="211"/>
      <c r="G911" s="211"/>
      <c r="H911" s="211"/>
      <c r="I911" s="595"/>
      <c r="J911" s="211"/>
      <c r="K911" s="211"/>
      <c r="L911" s="211"/>
      <c r="M911" s="213"/>
      <c r="N911" s="532"/>
      <c r="O911" s="596"/>
      <c r="P911" s="553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9.5" customHeight="1">
      <c r="A912" s="211"/>
      <c r="B912" s="211"/>
      <c r="C912" s="211"/>
      <c r="D912" s="211"/>
      <c r="E912" s="211"/>
      <c r="F912" s="211"/>
      <c r="G912" s="211"/>
      <c r="H912" s="211"/>
      <c r="I912" s="595"/>
      <c r="J912" s="211"/>
      <c r="K912" s="211"/>
      <c r="L912" s="211"/>
      <c r="M912" s="213"/>
      <c r="N912" s="532"/>
      <c r="O912" s="596"/>
      <c r="P912" s="553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9.5" customHeight="1">
      <c r="A913" s="211"/>
      <c r="B913" s="211"/>
      <c r="C913" s="211"/>
      <c r="D913" s="211"/>
      <c r="E913" s="211"/>
      <c r="F913" s="211"/>
      <c r="G913" s="211"/>
      <c r="H913" s="211"/>
      <c r="I913" s="595"/>
      <c r="J913" s="211"/>
      <c r="K913" s="211"/>
      <c r="L913" s="211"/>
      <c r="M913" s="213"/>
      <c r="N913" s="532"/>
      <c r="O913" s="596"/>
      <c r="P913" s="553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9.5" customHeight="1">
      <c r="A914" s="211"/>
      <c r="B914" s="211"/>
      <c r="C914" s="211"/>
      <c r="D914" s="211"/>
      <c r="E914" s="211"/>
      <c r="F914" s="211"/>
      <c r="G914" s="211"/>
      <c r="H914" s="211"/>
      <c r="I914" s="595"/>
      <c r="J914" s="211"/>
      <c r="K914" s="211"/>
      <c r="L914" s="211"/>
      <c r="M914" s="213"/>
      <c r="N914" s="532"/>
      <c r="O914" s="596"/>
      <c r="P914" s="553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9.5" customHeight="1">
      <c r="A915" s="211"/>
      <c r="B915" s="211"/>
      <c r="C915" s="211"/>
      <c r="D915" s="211"/>
      <c r="E915" s="211"/>
      <c r="F915" s="211"/>
      <c r="G915" s="211"/>
      <c r="H915" s="211"/>
      <c r="I915" s="595"/>
      <c r="J915" s="211"/>
      <c r="K915" s="211"/>
      <c r="L915" s="211"/>
      <c r="M915" s="213"/>
      <c r="N915" s="532"/>
      <c r="O915" s="596"/>
      <c r="P915" s="553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9.5" customHeight="1">
      <c r="A916" s="211"/>
      <c r="B916" s="211"/>
      <c r="C916" s="211"/>
      <c r="D916" s="211"/>
      <c r="E916" s="211"/>
      <c r="F916" s="211"/>
      <c r="G916" s="211"/>
      <c r="H916" s="211"/>
      <c r="I916" s="595"/>
      <c r="J916" s="211"/>
      <c r="K916" s="211"/>
      <c r="L916" s="211"/>
      <c r="M916" s="213"/>
      <c r="N916" s="532"/>
      <c r="O916" s="596"/>
      <c r="P916" s="553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9.5" customHeight="1">
      <c r="A917" s="211"/>
      <c r="B917" s="211"/>
      <c r="C917" s="211"/>
      <c r="D917" s="211"/>
      <c r="E917" s="211"/>
      <c r="F917" s="211"/>
      <c r="G917" s="211"/>
      <c r="H917" s="211"/>
      <c r="I917" s="595"/>
      <c r="J917" s="211"/>
      <c r="K917" s="211"/>
      <c r="L917" s="211"/>
      <c r="M917" s="213"/>
      <c r="N917" s="532"/>
      <c r="O917" s="596"/>
      <c r="P917" s="553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9.5" customHeight="1">
      <c r="A918" s="211"/>
      <c r="B918" s="211"/>
      <c r="C918" s="211"/>
      <c r="D918" s="211"/>
      <c r="E918" s="211"/>
      <c r="F918" s="211"/>
      <c r="G918" s="211"/>
      <c r="H918" s="211"/>
      <c r="I918" s="595"/>
      <c r="J918" s="211"/>
      <c r="K918" s="211"/>
      <c r="L918" s="211"/>
      <c r="M918" s="213"/>
      <c r="N918" s="532"/>
      <c r="O918" s="596"/>
      <c r="P918" s="553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9.5" customHeight="1">
      <c r="A919" s="211"/>
      <c r="B919" s="211"/>
      <c r="C919" s="211"/>
      <c r="D919" s="211"/>
      <c r="E919" s="211"/>
      <c r="F919" s="211"/>
      <c r="G919" s="211"/>
      <c r="H919" s="211"/>
      <c r="I919" s="595"/>
      <c r="J919" s="211"/>
      <c r="K919" s="211"/>
      <c r="L919" s="211"/>
      <c r="M919" s="213"/>
      <c r="N919" s="532"/>
      <c r="O919" s="596"/>
      <c r="P919" s="553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9.5" customHeight="1">
      <c r="A920" s="211"/>
      <c r="B920" s="211"/>
      <c r="C920" s="211"/>
      <c r="D920" s="211"/>
      <c r="E920" s="211"/>
      <c r="F920" s="211"/>
      <c r="G920" s="211"/>
      <c r="H920" s="211"/>
      <c r="I920" s="595"/>
      <c r="J920" s="211"/>
      <c r="K920" s="211"/>
      <c r="L920" s="211"/>
      <c r="M920" s="213"/>
      <c r="N920" s="532"/>
      <c r="O920" s="596"/>
      <c r="P920" s="553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9.5" customHeight="1">
      <c r="A921" s="211"/>
      <c r="B921" s="211"/>
      <c r="C921" s="211"/>
      <c r="D921" s="211"/>
      <c r="E921" s="211"/>
      <c r="F921" s="211"/>
      <c r="G921" s="211"/>
      <c r="H921" s="211"/>
      <c r="I921" s="595"/>
      <c r="J921" s="211"/>
      <c r="K921" s="211"/>
      <c r="L921" s="211"/>
      <c r="M921" s="213"/>
      <c r="N921" s="532"/>
      <c r="O921" s="596"/>
      <c r="P921" s="553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9.5" customHeight="1">
      <c r="A922" s="211"/>
      <c r="B922" s="211"/>
      <c r="C922" s="211"/>
      <c r="D922" s="211"/>
      <c r="E922" s="211"/>
      <c r="F922" s="211"/>
      <c r="G922" s="211"/>
      <c r="H922" s="211"/>
      <c r="I922" s="595"/>
      <c r="J922" s="211"/>
      <c r="K922" s="211"/>
      <c r="L922" s="211"/>
      <c r="M922" s="213"/>
      <c r="N922" s="532"/>
      <c r="O922" s="596"/>
      <c r="P922" s="553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9.5" customHeight="1">
      <c r="A923" s="211"/>
      <c r="B923" s="211"/>
      <c r="C923" s="211"/>
      <c r="D923" s="211"/>
      <c r="E923" s="211"/>
      <c r="F923" s="211"/>
      <c r="G923" s="211"/>
      <c r="H923" s="211"/>
      <c r="I923" s="595"/>
      <c r="J923" s="211"/>
      <c r="K923" s="211"/>
      <c r="L923" s="211"/>
      <c r="M923" s="213"/>
      <c r="N923" s="532"/>
      <c r="O923" s="596"/>
      <c r="P923" s="553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9.5" customHeight="1">
      <c r="A924" s="211"/>
      <c r="B924" s="211"/>
      <c r="C924" s="211"/>
      <c r="D924" s="211"/>
      <c r="E924" s="211"/>
      <c r="F924" s="211"/>
      <c r="G924" s="211"/>
      <c r="H924" s="211"/>
      <c r="I924" s="595"/>
      <c r="J924" s="211"/>
      <c r="K924" s="211"/>
      <c r="L924" s="211"/>
      <c r="M924" s="213"/>
      <c r="N924" s="532"/>
      <c r="O924" s="596"/>
      <c r="P924" s="553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9.5" customHeight="1">
      <c r="A925" s="211"/>
      <c r="B925" s="211"/>
      <c r="C925" s="211"/>
      <c r="D925" s="211"/>
      <c r="E925" s="211"/>
      <c r="F925" s="211"/>
      <c r="G925" s="211"/>
      <c r="H925" s="211"/>
      <c r="I925" s="595"/>
      <c r="J925" s="211"/>
      <c r="K925" s="211"/>
      <c r="L925" s="211"/>
      <c r="M925" s="213"/>
      <c r="N925" s="532"/>
      <c r="O925" s="596"/>
      <c r="P925" s="553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9.5" customHeight="1">
      <c r="A926" s="211"/>
      <c r="B926" s="211"/>
      <c r="C926" s="211"/>
      <c r="D926" s="211"/>
      <c r="E926" s="211"/>
      <c r="F926" s="211"/>
      <c r="G926" s="211"/>
      <c r="H926" s="211"/>
      <c r="I926" s="595"/>
      <c r="J926" s="211"/>
      <c r="K926" s="211"/>
      <c r="L926" s="211"/>
      <c r="M926" s="213"/>
      <c r="N926" s="532"/>
      <c r="O926" s="596"/>
      <c r="P926" s="553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9.5" customHeight="1">
      <c r="A927" s="211"/>
      <c r="B927" s="211"/>
      <c r="C927" s="211"/>
      <c r="D927" s="211"/>
      <c r="E927" s="211"/>
      <c r="F927" s="211"/>
      <c r="G927" s="211"/>
      <c r="H927" s="211"/>
      <c r="I927" s="595"/>
      <c r="J927" s="211"/>
      <c r="K927" s="211"/>
      <c r="L927" s="211"/>
      <c r="M927" s="213"/>
      <c r="N927" s="532"/>
      <c r="O927" s="596"/>
      <c r="P927" s="553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9.5" customHeight="1">
      <c r="A928" s="211"/>
      <c r="B928" s="211"/>
      <c r="C928" s="211"/>
      <c r="D928" s="211"/>
      <c r="E928" s="211"/>
      <c r="F928" s="211"/>
      <c r="G928" s="211"/>
      <c r="H928" s="211"/>
      <c r="I928" s="595"/>
      <c r="J928" s="211"/>
      <c r="K928" s="211"/>
      <c r="L928" s="211"/>
      <c r="M928" s="213"/>
      <c r="N928" s="532"/>
      <c r="O928" s="596"/>
      <c r="P928" s="553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9.5" customHeight="1">
      <c r="A929" s="211"/>
      <c r="B929" s="211"/>
      <c r="C929" s="211"/>
      <c r="D929" s="211"/>
      <c r="E929" s="211"/>
      <c r="F929" s="211"/>
      <c r="G929" s="211"/>
      <c r="H929" s="211"/>
      <c r="I929" s="595"/>
      <c r="J929" s="211"/>
      <c r="K929" s="211"/>
      <c r="L929" s="211"/>
      <c r="M929" s="213"/>
      <c r="N929" s="532"/>
      <c r="O929" s="596"/>
      <c r="P929" s="553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9.5" customHeight="1">
      <c r="A930" s="211"/>
      <c r="B930" s="211"/>
      <c r="C930" s="211"/>
      <c r="D930" s="211"/>
      <c r="E930" s="211"/>
      <c r="F930" s="211"/>
      <c r="G930" s="211"/>
      <c r="H930" s="211"/>
      <c r="I930" s="595"/>
      <c r="J930" s="211"/>
      <c r="K930" s="211"/>
      <c r="L930" s="211"/>
      <c r="M930" s="213"/>
      <c r="N930" s="532"/>
      <c r="O930" s="596"/>
      <c r="P930" s="553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9.5" customHeight="1">
      <c r="A931" s="211"/>
      <c r="B931" s="211"/>
      <c r="C931" s="211"/>
      <c r="D931" s="211"/>
      <c r="E931" s="211"/>
      <c r="F931" s="211"/>
      <c r="G931" s="211"/>
      <c r="H931" s="211"/>
      <c r="I931" s="595"/>
      <c r="J931" s="211"/>
      <c r="K931" s="211"/>
      <c r="L931" s="211"/>
      <c r="M931" s="213"/>
      <c r="N931" s="532"/>
      <c r="O931" s="596"/>
      <c r="P931" s="553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9.5" customHeight="1">
      <c r="A932" s="211"/>
      <c r="B932" s="211"/>
      <c r="C932" s="211"/>
      <c r="D932" s="211"/>
      <c r="E932" s="211"/>
      <c r="F932" s="211"/>
      <c r="G932" s="211"/>
      <c r="H932" s="211"/>
      <c r="I932" s="595"/>
      <c r="J932" s="211"/>
      <c r="K932" s="211"/>
      <c r="L932" s="211"/>
      <c r="M932" s="213"/>
      <c r="N932" s="532"/>
      <c r="O932" s="596"/>
      <c r="P932" s="553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9.5" customHeight="1">
      <c r="A933" s="211"/>
      <c r="B933" s="211"/>
      <c r="C933" s="211"/>
      <c r="D933" s="211"/>
      <c r="E933" s="211"/>
      <c r="F933" s="211"/>
      <c r="G933" s="211"/>
      <c r="H933" s="211"/>
      <c r="I933" s="595"/>
      <c r="J933" s="211"/>
      <c r="K933" s="211"/>
      <c r="L933" s="211"/>
      <c r="M933" s="213"/>
      <c r="N933" s="532"/>
      <c r="O933" s="596"/>
      <c r="P933" s="553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9.5" customHeight="1">
      <c r="A934" s="211"/>
      <c r="B934" s="211"/>
      <c r="C934" s="211"/>
      <c r="D934" s="211"/>
      <c r="E934" s="211"/>
      <c r="F934" s="211"/>
      <c r="G934" s="211"/>
      <c r="H934" s="211"/>
      <c r="I934" s="595"/>
      <c r="J934" s="211"/>
      <c r="K934" s="211"/>
      <c r="L934" s="211"/>
      <c r="M934" s="213"/>
      <c r="N934" s="532"/>
      <c r="O934" s="596"/>
      <c r="P934" s="553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9.5" customHeight="1">
      <c r="A935" s="211"/>
      <c r="B935" s="211"/>
      <c r="C935" s="211"/>
      <c r="D935" s="211"/>
      <c r="E935" s="211"/>
      <c r="F935" s="211"/>
      <c r="G935" s="211"/>
      <c r="H935" s="211"/>
      <c r="I935" s="595"/>
      <c r="J935" s="211"/>
      <c r="K935" s="211"/>
      <c r="L935" s="211"/>
      <c r="M935" s="213"/>
      <c r="N935" s="532"/>
      <c r="O935" s="596"/>
      <c r="P935" s="553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9.5" customHeight="1">
      <c r="A936" s="211"/>
      <c r="B936" s="211"/>
      <c r="C936" s="211"/>
      <c r="D936" s="211"/>
      <c r="E936" s="211"/>
      <c r="F936" s="211"/>
      <c r="G936" s="211"/>
      <c r="H936" s="211"/>
      <c r="I936" s="595"/>
      <c r="J936" s="211"/>
      <c r="K936" s="211"/>
      <c r="L936" s="211"/>
      <c r="M936" s="213"/>
      <c r="N936" s="532"/>
      <c r="O936" s="596"/>
      <c r="P936" s="553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9.5" customHeight="1">
      <c r="A937" s="211"/>
      <c r="B937" s="211"/>
      <c r="C937" s="211"/>
      <c r="D937" s="211"/>
      <c r="E937" s="211"/>
      <c r="F937" s="211"/>
      <c r="G937" s="211"/>
      <c r="H937" s="211"/>
      <c r="I937" s="595"/>
      <c r="J937" s="211"/>
      <c r="K937" s="211"/>
      <c r="L937" s="211"/>
      <c r="M937" s="213"/>
      <c r="N937" s="532"/>
      <c r="O937" s="596"/>
      <c r="P937" s="553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9.5" customHeight="1">
      <c r="A938" s="211"/>
      <c r="B938" s="211"/>
      <c r="C938" s="211"/>
      <c r="D938" s="211"/>
      <c r="E938" s="211"/>
      <c r="F938" s="211"/>
      <c r="G938" s="211"/>
      <c r="H938" s="211"/>
      <c r="I938" s="595"/>
      <c r="J938" s="211"/>
      <c r="K938" s="211"/>
      <c r="L938" s="211"/>
      <c r="M938" s="213"/>
      <c r="N938" s="532"/>
      <c r="O938" s="596"/>
      <c r="P938" s="553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9.5" customHeight="1">
      <c r="A939" s="211"/>
      <c r="B939" s="211"/>
      <c r="C939" s="211"/>
      <c r="D939" s="211"/>
      <c r="E939" s="211"/>
      <c r="F939" s="211"/>
      <c r="G939" s="211"/>
      <c r="H939" s="211"/>
      <c r="I939" s="595"/>
      <c r="J939" s="211"/>
      <c r="K939" s="211"/>
      <c r="L939" s="211"/>
      <c r="M939" s="213"/>
      <c r="N939" s="532"/>
      <c r="O939" s="596"/>
      <c r="P939" s="553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9.5" customHeight="1">
      <c r="A940" s="211"/>
      <c r="B940" s="211"/>
      <c r="C940" s="211"/>
      <c r="D940" s="211"/>
      <c r="E940" s="211"/>
      <c r="F940" s="211"/>
      <c r="G940" s="211"/>
      <c r="H940" s="211"/>
      <c r="I940" s="595"/>
      <c r="J940" s="211"/>
      <c r="K940" s="211"/>
      <c r="L940" s="211"/>
      <c r="M940" s="213"/>
      <c r="N940" s="532"/>
      <c r="O940" s="596"/>
      <c r="P940" s="553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9.5" customHeight="1">
      <c r="A941" s="211"/>
      <c r="B941" s="211"/>
      <c r="C941" s="211"/>
      <c r="D941" s="211"/>
      <c r="E941" s="211"/>
      <c r="F941" s="211"/>
      <c r="G941" s="211"/>
      <c r="H941" s="211"/>
      <c r="I941" s="595"/>
      <c r="J941" s="211"/>
      <c r="K941" s="211"/>
      <c r="L941" s="211"/>
      <c r="M941" s="213"/>
      <c r="N941" s="532"/>
      <c r="O941" s="596"/>
      <c r="P941" s="553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9.5" customHeight="1">
      <c r="A942" s="211"/>
      <c r="B942" s="211"/>
      <c r="C942" s="211"/>
      <c r="D942" s="211"/>
      <c r="E942" s="211"/>
      <c r="F942" s="211"/>
      <c r="G942" s="211"/>
      <c r="H942" s="211"/>
      <c r="I942" s="595"/>
      <c r="J942" s="211"/>
      <c r="K942" s="211"/>
      <c r="L942" s="211"/>
      <c r="M942" s="213"/>
      <c r="N942" s="532"/>
      <c r="O942" s="596"/>
      <c r="P942" s="553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9.5" customHeight="1">
      <c r="A943" s="211"/>
      <c r="B943" s="211"/>
      <c r="C943" s="211"/>
      <c r="D943" s="211"/>
      <c r="E943" s="211"/>
      <c r="F943" s="211"/>
      <c r="G943" s="211"/>
      <c r="H943" s="211"/>
      <c r="I943" s="595"/>
      <c r="J943" s="211"/>
      <c r="K943" s="211"/>
      <c r="L943" s="211"/>
      <c r="M943" s="213"/>
      <c r="N943" s="532"/>
      <c r="O943" s="596"/>
      <c r="P943" s="553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9.5" customHeight="1">
      <c r="A944" s="211"/>
      <c r="B944" s="211"/>
      <c r="C944" s="211"/>
      <c r="D944" s="211"/>
      <c r="E944" s="211"/>
      <c r="F944" s="211"/>
      <c r="G944" s="211"/>
      <c r="H944" s="211"/>
      <c r="I944" s="595"/>
      <c r="J944" s="211"/>
      <c r="K944" s="211"/>
      <c r="L944" s="211"/>
      <c r="M944" s="213"/>
      <c r="N944" s="532"/>
      <c r="O944" s="596"/>
      <c r="P944" s="553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9.5" customHeight="1">
      <c r="A945" s="211"/>
      <c r="B945" s="211"/>
      <c r="C945" s="211"/>
      <c r="D945" s="211"/>
      <c r="E945" s="211"/>
      <c r="F945" s="211"/>
      <c r="G945" s="211"/>
      <c r="H945" s="211"/>
      <c r="I945" s="595"/>
      <c r="J945" s="211"/>
      <c r="K945" s="211"/>
      <c r="L945" s="211"/>
      <c r="M945" s="213"/>
      <c r="N945" s="532"/>
      <c r="O945" s="596"/>
      <c r="P945" s="553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9.5" customHeight="1">
      <c r="A946" s="211"/>
      <c r="B946" s="211"/>
      <c r="C946" s="211"/>
      <c r="D946" s="211"/>
      <c r="E946" s="211"/>
      <c r="F946" s="211"/>
      <c r="G946" s="211"/>
      <c r="H946" s="211"/>
      <c r="I946" s="595"/>
      <c r="J946" s="211"/>
      <c r="K946" s="211"/>
      <c r="L946" s="211"/>
      <c r="M946" s="213"/>
      <c r="N946" s="532"/>
      <c r="O946" s="596"/>
      <c r="P946" s="553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9.5" customHeight="1">
      <c r="A947" s="211"/>
      <c r="B947" s="211"/>
      <c r="C947" s="211"/>
      <c r="D947" s="211"/>
      <c r="E947" s="211"/>
      <c r="F947" s="211"/>
      <c r="G947" s="211"/>
      <c r="H947" s="211"/>
      <c r="I947" s="595"/>
      <c r="J947" s="211"/>
      <c r="K947" s="211"/>
      <c r="L947" s="211"/>
      <c r="M947" s="213"/>
      <c r="N947" s="532"/>
      <c r="O947" s="596"/>
      <c r="P947" s="553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9.5" customHeight="1">
      <c r="A948" s="211"/>
      <c r="B948" s="211"/>
      <c r="C948" s="211"/>
      <c r="D948" s="211"/>
      <c r="E948" s="211"/>
      <c r="F948" s="211"/>
      <c r="G948" s="211"/>
      <c r="H948" s="211"/>
      <c r="I948" s="595"/>
      <c r="J948" s="211"/>
      <c r="K948" s="211"/>
      <c r="L948" s="211"/>
      <c r="M948" s="213"/>
      <c r="N948" s="532"/>
      <c r="O948" s="596"/>
      <c r="P948" s="553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9.5" customHeight="1">
      <c r="A949" s="211"/>
      <c r="B949" s="211"/>
      <c r="C949" s="211"/>
      <c r="D949" s="211"/>
      <c r="E949" s="211"/>
      <c r="F949" s="211"/>
      <c r="G949" s="211"/>
      <c r="H949" s="211"/>
      <c r="I949" s="595"/>
      <c r="J949" s="211"/>
      <c r="K949" s="211"/>
      <c r="L949" s="211"/>
      <c r="M949" s="213"/>
      <c r="N949" s="532"/>
      <c r="O949" s="596"/>
      <c r="P949" s="553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9.5" customHeight="1">
      <c r="A950" s="211"/>
      <c r="B950" s="211"/>
      <c r="C950" s="211"/>
      <c r="D950" s="211"/>
      <c r="E950" s="211"/>
      <c r="F950" s="211"/>
      <c r="G950" s="211"/>
      <c r="H950" s="211"/>
      <c r="I950" s="595"/>
      <c r="J950" s="211"/>
      <c r="K950" s="211"/>
      <c r="L950" s="211"/>
      <c r="M950" s="213"/>
      <c r="N950" s="532"/>
      <c r="O950" s="596"/>
      <c r="P950" s="553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9.5" customHeight="1">
      <c r="A951" s="211"/>
      <c r="B951" s="211"/>
      <c r="C951" s="211"/>
      <c r="D951" s="211"/>
      <c r="E951" s="211"/>
      <c r="F951" s="211"/>
      <c r="G951" s="211"/>
      <c r="H951" s="211"/>
      <c r="I951" s="595"/>
      <c r="J951" s="211"/>
      <c r="K951" s="211"/>
      <c r="L951" s="211"/>
      <c r="M951" s="213"/>
      <c r="N951" s="532"/>
      <c r="O951" s="596"/>
      <c r="P951" s="553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9.5" customHeight="1">
      <c r="A952" s="211"/>
      <c r="B952" s="211"/>
      <c r="C952" s="211"/>
      <c r="D952" s="211"/>
      <c r="E952" s="211"/>
      <c r="F952" s="211"/>
      <c r="G952" s="211"/>
      <c r="H952" s="211"/>
      <c r="I952" s="595"/>
      <c r="J952" s="211"/>
      <c r="K952" s="211"/>
      <c r="L952" s="211"/>
      <c r="M952" s="213"/>
      <c r="N952" s="532"/>
      <c r="O952" s="596"/>
      <c r="P952" s="553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9.5" customHeight="1">
      <c r="A953" s="211"/>
      <c r="B953" s="211"/>
      <c r="C953" s="211"/>
      <c r="D953" s="211"/>
      <c r="E953" s="211"/>
      <c r="F953" s="211"/>
      <c r="G953" s="211"/>
      <c r="H953" s="211"/>
      <c r="I953" s="595"/>
      <c r="J953" s="211"/>
      <c r="K953" s="211"/>
      <c r="L953" s="211"/>
      <c r="M953" s="213"/>
      <c r="N953" s="532"/>
      <c r="O953" s="596"/>
      <c r="P953" s="553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9.5" customHeight="1">
      <c r="A954" s="211"/>
      <c r="B954" s="211"/>
      <c r="C954" s="211"/>
      <c r="D954" s="211"/>
      <c r="E954" s="211"/>
      <c r="F954" s="211"/>
      <c r="G954" s="211"/>
      <c r="H954" s="211"/>
      <c r="I954" s="595"/>
      <c r="J954" s="211"/>
      <c r="K954" s="211"/>
      <c r="L954" s="211"/>
      <c r="M954" s="213"/>
      <c r="N954" s="532"/>
      <c r="O954" s="596"/>
      <c r="P954" s="553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9.5" customHeight="1">
      <c r="A955" s="211"/>
      <c r="B955" s="211"/>
      <c r="C955" s="211"/>
      <c r="D955" s="211"/>
      <c r="E955" s="211"/>
      <c r="F955" s="211"/>
      <c r="G955" s="211"/>
      <c r="H955" s="211"/>
      <c r="I955" s="595"/>
      <c r="J955" s="211"/>
      <c r="K955" s="211"/>
      <c r="L955" s="211"/>
      <c r="M955" s="213"/>
      <c r="N955" s="532"/>
      <c r="O955" s="596"/>
      <c r="P955" s="553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9.5" customHeight="1">
      <c r="A956" s="211"/>
      <c r="B956" s="211"/>
      <c r="C956" s="211"/>
      <c r="D956" s="211"/>
      <c r="E956" s="211"/>
      <c r="F956" s="211"/>
      <c r="G956" s="211"/>
      <c r="H956" s="211"/>
      <c r="I956" s="595"/>
      <c r="J956" s="211"/>
      <c r="K956" s="211"/>
      <c r="L956" s="211"/>
      <c r="M956" s="213"/>
      <c r="N956" s="532"/>
      <c r="O956" s="596"/>
      <c r="P956" s="553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9.5" customHeight="1">
      <c r="A957" s="211"/>
      <c r="B957" s="211"/>
      <c r="C957" s="211"/>
      <c r="D957" s="211"/>
      <c r="E957" s="211"/>
      <c r="F957" s="211"/>
      <c r="G957" s="211"/>
      <c r="H957" s="211"/>
      <c r="I957" s="595"/>
      <c r="J957" s="211"/>
      <c r="K957" s="211"/>
      <c r="L957" s="211"/>
      <c r="M957" s="213"/>
      <c r="N957" s="532"/>
      <c r="O957" s="596"/>
      <c r="P957" s="553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9.5" customHeight="1">
      <c r="A958" s="211"/>
      <c r="B958" s="211"/>
      <c r="C958" s="211"/>
      <c r="D958" s="211"/>
      <c r="E958" s="211"/>
      <c r="F958" s="211"/>
      <c r="G958" s="211"/>
      <c r="H958" s="211"/>
      <c r="I958" s="595"/>
      <c r="J958" s="211"/>
      <c r="K958" s="211"/>
      <c r="L958" s="211"/>
      <c r="M958" s="213"/>
      <c r="N958" s="532"/>
      <c r="O958" s="596"/>
      <c r="P958" s="553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9.5" customHeight="1">
      <c r="A959" s="211"/>
      <c r="B959" s="211"/>
      <c r="C959" s="211"/>
      <c r="D959" s="211"/>
      <c r="E959" s="211"/>
      <c r="F959" s="211"/>
      <c r="G959" s="211"/>
      <c r="H959" s="211"/>
      <c r="I959" s="595"/>
      <c r="J959" s="211"/>
      <c r="K959" s="211"/>
      <c r="L959" s="211"/>
      <c r="M959" s="213"/>
      <c r="N959" s="532"/>
      <c r="O959" s="596"/>
      <c r="P959" s="553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9.5" customHeight="1">
      <c r="A960" s="211"/>
      <c r="B960" s="211"/>
      <c r="C960" s="211"/>
      <c r="D960" s="211"/>
      <c r="E960" s="211"/>
      <c r="F960" s="211"/>
      <c r="G960" s="211"/>
      <c r="H960" s="211"/>
      <c r="I960" s="595"/>
      <c r="J960" s="211"/>
      <c r="K960" s="211"/>
      <c r="L960" s="211"/>
      <c r="M960" s="213"/>
      <c r="N960" s="532"/>
      <c r="O960" s="596"/>
      <c r="P960" s="553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9.5" customHeight="1">
      <c r="A961" s="211"/>
      <c r="B961" s="211"/>
      <c r="C961" s="211"/>
      <c r="D961" s="211"/>
      <c r="E961" s="211"/>
      <c r="F961" s="211"/>
      <c r="G961" s="211"/>
      <c r="H961" s="211"/>
      <c r="I961" s="595"/>
      <c r="J961" s="211"/>
      <c r="K961" s="211"/>
      <c r="L961" s="211"/>
      <c r="M961" s="213"/>
      <c r="N961" s="532"/>
      <c r="O961" s="596"/>
      <c r="P961" s="553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9.5" customHeight="1">
      <c r="A962" s="211"/>
      <c r="B962" s="211"/>
      <c r="C962" s="211"/>
      <c r="D962" s="211"/>
      <c r="E962" s="211"/>
      <c r="F962" s="211"/>
      <c r="G962" s="211"/>
      <c r="H962" s="211"/>
      <c r="I962" s="595"/>
      <c r="J962" s="211"/>
      <c r="K962" s="211"/>
      <c r="L962" s="211"/>
      <c r="M962" s="213"/>
      <c r="N962" s="532"/>
      <c r="O962" s="596"/>
      <c r="P962" s="553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9.5" customHeight="1">
      <c r="A963" s="211"/>
      <c r="B963" s="211"/>
      <c r="C963" s="211"/>
      <c r="D963" s="211"/>
      <c r="E963" s="211"/>
      <c r="F963" s="211"/>
      <c r="G963" s="211"/>
      <c r="H963" s="211"/>
      <c r="I963" s="595"/>
      <c r="J963" s="211"/>
      <c r="K963" s="211"/>
      <c r="L963" s="211"/>
      <c r="M963" s="213"/>
      <c r="N963" s="532"/>
      <c r="O963" s="596"/>
      <c r="P963" s="553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9.5" customHeight="1">
      <c r="A964" s="211"/>
      <c r="B964" s="211"/>
      <c r="C964" s="211"/>
      <c r="D964" s="211"/>
      <c r="E964" s="211"/>
      <c r="F964" s="211"/>
      <c r="G964" s="211"/>
      <c r="H964" s="211"/>
      <c r="I964" s="595"/>
      <c r="J964" s="211"/>
      <c r="K964" s="211"/>
      <c r="L964" s="211"/>
      <c r="M964" s="213"/>
      <c r="N964" s="532"/>
      <c r="O964" s="596"/>
      <c r="P964" s="553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9.5" customHeight="1">
      <c r="A965" s="211"/>
      <c r="B965" s="211"/>
      <c r="C965" s="211"/>
      <c r="D965" s="211"/>
      <c r="E965" s="211"/>
      <c r="F965" s="211"/>
      <c r="G965" s="211"/>
      <c r="H965" s="211"/>
      <c r="I965" s="595"/>
      <c r="J965" s="211"/>
      <c r="K965" s="211"/>
      <c r="L965" s="211"/>
      <c r="M965" s="213"/>
      <c r="N965" s="532"/>
      <c r="O965" s="596"/>
      <c r="P965" s="553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9.5" customHeight="1">
      <c r="A966" s="211"/>
      <c r="B966" s="211"/>
      <c r="C966" s="211"/>
      <c r="D966" s="211"/>
      <c r="E966" s="211"/>
      <c r="F966" s="211"/>
      <c r="G966" s="211"/>
      <c r="H966" s="211"/>
      <c r="I966" s="595"/>
      <c r="J966" s="211"/>
      <c r="K966" s="211"/>
      <c r="L966" s="211"/>
      <c r="M966" s="213"/>
      <c r="N966" s="532"/>
      <c r="O966" s="596"/>
      <c r="P966" s="553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9.5" customHeight="1">
      <c r="A967" s="211"/>
      <c r="B967" s="211"/>
      <c r="C967" s="211"/>
      <c r="D967" s="211"/>
      <c r="E967" s="211"/>
      <c r="F967" s="211"/>
      <c r="G967" s="211"/>
      <c r="H967" s="211"/>
      <c r="I967" s="595"/>
      <c r="J967" s="211"/>
      <c r="K967" s="211"/>
      <c r="L967" s="211"/>
      <c r="M967" s="213"/>
      <c r="N967" s="532"/>
      <c r="O967" s="596"/>
      <c r="P967" s="553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9.5" customHeight="1">
      <c r="A968" s="211"/>
      <c r="B968" s="211"/>
      <c r="C968" s="211"/>
      <c r="D968" s="211"/>
      <c r="E968" s="211"/>
      <c r="F968" s="211"/>
      <c r="G968" s="211"/>
      <c r="H968" s="211"/>
      <c r="I968" s="595"/>
      <c r="J968" s="211"/>
      <c r="K968" s="211"/>
      <c r="L968" s="211"/>
      <c r="M968" s="213"/>
      <c r="N968" s="532"/>
      <c r="O968" s="596"/>
      <c r="P968" s="553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9.5" customHeight="1">
      <c r="A969" s="211"/>
      <c r="B969" s="211"/>
      <c r="C969" s="211"/>
      <c r="D969" s="211"/>
      <c r="E969" s="211"/>
      <c r="F969" s="211"/>
      <c r="G969" s="211"/>
      <c r="H969" s="211"/>
      <c r="I969" s="595"/>
      <c r="J969" s="211"/>
      <c r="K969" s="211"/>
      <c r="L969" s="211"/>
      <c r="M969" s="213"/>
      <c r="N969" s="532"/>
      <c r="O969" s="596"/>
      <c r="P969" s="553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9.5" customHeight="1">
      <c r="A970" s="211"/>
      <c r="B970" s="211"/>
      <c r="C970" s="211"/>
      <c r="D970" s="211"/>
      <c r="E970" s="211"/>
      <c r="F970" s="211"/>
      <c r="G970" s="211"/>
      <c r="H970" s="211"/>
      <c r="I970" s="595"/>
      <c r="J970" s="211"/>
      <c r="K970" s="211"/>
      <c r="L970" s="211"/>
      <c r="M970" s="213"/>
      <c r="N970" s="532"/>
      <c r="O970" s="596"/>
      <c r="P970" s="553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9.5" customHeight="1">
      <c r="A971" s="211"/>
      <c r="B971" s="211"/>
      <c r="C971" s="211"/>
      <c r="D971" s="211"/>
      <c r="E971" s="211"/>
      <c r="F971" s="211"/>
      <c r="G971" s="211"/>
      <c r="H971" s="211"/>
      <c r="I971" s="595"/>
      <c r="J971" s="211"/>
      <c r="K971" s="211"/>
      <c r="L971" s="211"/>
      <c r="M971" s="213"/>
      <c r="N971" s="532"/>
      <c r="O971" s="596"/>
      <c r="P971" s="553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9.5" customHeight="1">
      <c r="A972" s="211"/>
      <c r="B972" s="211"/>
      <c r="C972" s="211"/>
      <c r="D972" s="211"/>
      <c r="E972" s="211"/>
      <c r="F972" s="211"/>
      <c r="G972" s="211"/>
      <c r="H972" s="211"/>
      <c r="I972" s="595"/>
      <c r="J972" s="211"/>
      <c r="K972" s="211"/>
      <c r="L972" s="211"/>
      <c r="M972" s="213"/>
      <c r="N972" s="532"/>
      <c r="O972" s="596"/>
      <c r="P972" s="553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9.5" customHeight="1">
      <c r="A973" s="211"/>
      <c r="B973" s="211"/>
      <c r="C973" s="211"/>
      <c r="D973" s="211"/>
      <c r="E973" s="211"/>
      <c r="F973" s="211"/>
      <c r="G973" s="211"/>
      <c r="H973" s="211"/>
      <c r="I973" s="595"/>
      <c r="J973" s="211"/>
      <c r="K973" s="211"/>
      <c r="L973" s="211"/>
      <c r="M973" s="213"/>
      <c r="N973" s="532"/>
      <c r="O973" s="596"/>
      <c r="P973" s="553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9.5" customHeight="1">
      <c r="A974" s="211"/>
      <c r="B974" s="211"/>
      <c r="C974" s="211"/>
      <c r="D974" s="211"/>
      <c r="E974" s="211"/>
      <c r="F974" s="211"/>
      <c r="G974" s="211"/>
      <c r="H974" s="211"/>
      <c r="I974" s="595"/>
      <c r="J974" s="211"/>
      <c r="K974" s="211"/>
      <c r="L974" s="211"/>
      <c r="M974" s="213"/>
      <c r="N974" s="532"/>
      <c r="O974" s="596"/>
      <c r="P974" s="553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9.5" customHeight="1">
      <c r="A975" s="211"/>
      <c r="B975" s="211"/>
      <c r="C975" s="211"/>
      <c r="D975" s="211"/>
      <c r="E975" s="211"/>
      <c r="F975" s="211"/>
      <c r="G975" s="211"/>
      <c r="H975" s="211"/>
      <c r="I975" s="595"/>
      <c r="J975" s="211"/>
      <c r="K975" s="211"/>
      <c r="L975" s="211"/>
      <c r="M975" s="213"/>
      <c r="N975" s="532"/>
      <c r="O975" s="596"/>
      <c r="P975" s="553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9.5" customHeight="1">
      <c r="A976" s="211"/>
      <c r="B976" s="211"/>
      <c r="C976" s="211"/>
      <c r="D976" s="211"/>
      <c r="E976" s="211"/>
      <c r="F976" s="211"/>
      <c r="G976" s="211"/>
      <c r="H976" s="211"/>
      <c r="I976" s="595"/>
      <c r="J976" s="211"/>
      <c r="K976" s="211"/>
      <c r="L976" s="211"/>
      <c r="M976" s="213"/>
      <c r="N976" s="532"/>
      <c r="O976" s="596"/>
      <c r="P976" s="553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9.5" customHeight="1">
      <c r="A977" s="211"/>
      <c r="B977" s="211"/>
      <c r="C977" s="211"/>
      <c r="D977" s="211"/>
      <c r="E977" s="211"/>
      <c r="F977" s="211"/>
      <c r="G977" s="211"/>
      <c r="H977" s="211"/>
      <c r="I977" s="595"/>
      <c r="J977" s="211"/>
      <c r="K977" s="211"/>
      <c r="L977" s="211"/>
      <c r="M977" s="213"/>
      <c r="N977" s="532"/>
      <c r="O977" s="596"/>
      <c r="P977" s="553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9.5" customHeight="1">
      <c r="A978" s="211"/>
      <c r="B978" s="211"/>
      <c r="C978" s="211"/>
      <c r="D978" s="211"/>
      <c r="E978" s="211"/>
      <c r="F978" s="211"/>
      <c r="G978" s="211"/>
      <c r="H978" s="211"/>
      <c r="I978" s="595"/>
      <c r="J978" s="211"/>
      <c r="K978" s="211"/>
      <c r="L978" s="211"/>
      <c r="M978" s="213"/>
      <c r="N978" s="532"/>
      <c r="O978" s="596"/>
      <c r="P978" s="553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9.5" customHeight="1">
      <c r="A979" s="211"/>
      <c r="B979" s="211"/>
      <c r="C979" s="211"/>
      <c r="D979" s="211"/>
      <c r="E979" s="211"/>
      <c r="F979" s="211"/>
      <c r="G979" s="211"/>
      <c r="H979" s="211"/>
      <c r="I979" s="595"/>
      <c r="J979" s="211"/>
      <c r="K979" s="211"/>
      <c r="L979" s="211"/>
      <c r="M979" s="213"/>
      <c r="N979" s="532"/>
      <c r="O979" s="596"/>
      <c r="P979" s="553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9.5" customHeight="1">
      <c r="A980" s="211"/>
      <c r="B980" s="211"/>
      <c r="C980" s="211"/>
      <c r="D980" s="211"/>
      <c r="E980" s="211"/>
      <c r="F980" s="211"/>
      <c r="G980" s="211"/>
      <c r="H980" s="211"/>
      <c r="I980" s="595"/>
      <c r="J980" s="211"/>
      <c r="K980" s="211"/>
      <c r="L980" s="211"/>
      <c r="M980" s="213"/>
      <c r="N980" s="532"/>
      <c r="O980" s="596"/>
      <c r="P980" s="553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9.5" customHeight="1">
      <c r="A981" s="211"/>
      <c r="B981" s="211"/>
      <c r="C981" s="211"/>
      <c r="D981" s="211"/>
      <c r="E981" s="211"/>
      <c r="F981" s="211"/>
      <c r="G981" s="211"/>
      <c r="H981" s="211"/>
      <c r="I981" s="595"/>
      <c r="J981" s="211"/>
      <c r="K981" s="211"/>
      <c r="L981" s="211"/>
      <c r="M981" s="213"/>
      <c r="N981" s="532"/>
      <c r="O981" s="596"/>
      <c r="P981" s="553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9.5" customHeight="1">
      <c r="A982" s="211"/>
      <c r="B982" s="211"/>
      <c r="C982" s="211"/>
      <c r="D982" s="211"/>
      <c r="E982" s="211"/>
      <c r="F982" s="211"/>
      <c r="G982" s="211"/>
      <c r="H982" s="211"/>
      <c r="I982" s="595"/>
      <c r="J982" s="211"/>
      <c r="K982" s="211"/>
      <c r="L982" s="211"/>
      <c r="M982" s="213"/>
      <c r="N982" s="532"/>
      <c r="O982" s="596"/>
      <c r="P982" s="553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9.5" customHeight="1">
      <c r="A983" s="211"/>
      <c r="B983" s="211"/>
      <c r="C983" s="211"/>
      <c r="D983" s="211"/>
      <c r="E983" s="211"/>
      <c r="F983" s="211"/>
      <c r="G983" s="211"/>
      <c r="H983" s="211"/>
      <c r="I983" s="595"/>
      <c r="J983" s="211"/>
      <c r="K983" s="211"/>
      <c r="L983" s="211"/>
      <c r="M983" s="213"/>
      <c r="N983" s="532"/>
      <c r="O983" s="596"/>
      <c r="P983" s="553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9.5" customHeight="1">
      <c r="A984" s="211"/>
      <c r="B984" s="211"/>
      <c r="C984" s="211"/>
      <c r="D984" s="211"/>
      <c r="E984" s="211"/>
      <c r="F984" s="211"/>
      <c r="G984" s="211"/>
      <c r="H984" s="211"/>
      <c r="I984" s="595"/>
      <c r="J984" s="211"/>
      <c r="K984" s="211"/>
      <c r="L984" s="211"/>
      <c r="M984" s="213"/>
      <c r="N984" s="532"/>
      <c r="O984" s="596"/>
      <c r="P984" s="553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9.5" customHeight="1">
      <c r="A985" s="211"/>
      <c r="B985" s="211"/>
      <c r="C985" s="211"/>
      <c r="D985" s="211"/>
      <c r="E985" s="211"/>
      <c r="F985" s="211"/>
      <c r="G985" s="211"/>
      <c r="H985" s="211"/>
      <c r="I985" s="595"/>
      <c r="J985" s="211"/>
      <c r="K985" s="211"/>
      <c r="L985" s="211"/>
      <c r="M985" s="213"/>
      <c r="N985" s="532"/>
      <c r="O985" s="596"/>
      <c r="P985" s="553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9.5" customHeight="1">
      <c r="A986" s="211"/>
      <c r="B986" s="211"/>
      <c r="C986" s="211"/>
      <c r="D986" s="211"/>
      <c r="E986" s="211"/>
      <c r="F986" s="211"/>
      <c r="G986" s="211"/>
      <c r="H986" s="211"/>
      <c r="I986" s="595"/>
      <c r="J986" s="211"/>
      <c r="K986" s="211"/>
      <c r="L986" s="211"/>
      <c r="M986" s="213"/>
      <c r="N986" s="532"/>
      <c r="O986" s="596"/>
      <c r="P986" s="553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9.5" customHeight="1">
      <c r="A987" s="211"/>
      <c r="B987" s="211"/>
      <c r="C987" s="211"/>
      <c r="D987" s="211"/>
      <c r="E987" s="211"/>
      <c r="F987" s="211"/>
      <c r="G987" s="211"/>
      <c r="H987" s="211"/>
      <c r="I987" s="595"/>
      <c r="J987" s="211"/>
      <c r="K987" s="211"/>
      <c r="L987" s="211"/>
      <c r="M987" s="213"/>
      <c r="N987" s="532"/>
      <c r="O987" s="596"/>
      <c r="P987" s="553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9.5" customHeight="1">
      <c r="A988" s="211"/>
      <c r="B988" s="211"/>
      <c r="C988" s="211"/>
      <c r="D988" s="211"/>
      <c r="E988" s="211"/>
      <c r="F988" s="211"/>
      <c r="G988" s="211"/>
      <c r="H988" s="211"/>
      <c r="I988" s="595"/>
      <c r="J988" s="211"/>
      <c r="K988" s="211"/>
      <c r="L988" s="211"/>
      <c r="M988" s="213"/>
      <c r="N988" s="532"/>
      <c r="O988" s="596"/>
      <c r="P988" s="553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9.5" customHeight="1">
      <c r="A989" s="211"/>
      <c r="B989" s="211"/>
      <c r="C989" s="211"/>
      <c r="D989" s="211"/>
      <c r="E989" s="211"/>
      <c r="F989" s="211"/>
      <c r="G989" s="211"/>
      <c r="H989" s="211"/>
      <c r="I989" s="595"/>
      <c r="J989" s="211"/>
      <c r="K989" s="211"/>
      <c r="L989" s="211"/>
      <c r="M989" s="213"/>
      <c r="N989" s="532"/>
      <c r="O989" s="596"/>
      <c r="P989" s="553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9.5" customHeight="1">
      <c r="A990" s="211"/>
      <c r="B990" s="211"/>
      <c r="C990" s="211"/>
      <c r="D990" s="211"/>
      <c r="E990" s="211"/>
      <c r="F990" s="211"/>
      <c r="G990" s="211"/>
      <c r="H990" s="211"/>
      <c r="I990" s="595"/>
      <c r="J990" s="211"/>
      <c r="K990" s="211"/>
      <c r="L990" s="211"/>
      <c r="M990" s="213"/>
      <c r="N990" s="532"/>
      <c r="O990" s="596"/>
      <c r="P990" s="553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9.5" customHeight="1">
      <c r="A991" s="211"/>
      <c r="B991" s="211"/>
      <c r="C991" s="211"/>
      <c r="D991" s="211"/>
      <c r="E991" s="211"/>
      <c r="F991" s="211"/>
      <c r="G991" s="211"/>
      <c r="H991" s="211"/>
      <c r="I991" s="595"/>
      <c r="J991" s="211"/>
      <c r="K991" s="211"/>
      <c r="L991" s="211"/>
      <c r="M991" s="213"/>
      <c r="N991" s="532"/>
      <c r="O991" s="596"/>
      <c r="P991" s="553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9.5" customHeight="1">
      <c r="A992" s="211"/>
      <c r="B992" s="211"/>
      <c r="C992" s="211"/>
      <c r="D992" s="211"/>
      <c r="E992" s="211"/>
      <c r="F992" s="211"/>
      <c r="G992" s="211"/>
      <c r="H992" s="211"/>
      <c r="I992" s="595"/>
      <c r="J992" s="211"/>
      <c r="K992" s="211"/>
      <c r="L992" s="211"/>
      <c r="M992" s="213"/>
      <c r="N992" s="532"/>
      <c r="O992" s="596"/>
      <c r="P992" s="553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9.5" customHeight="1">
      <c r="A993" s="211"/>
      <c r="B993" s="211"/>
      <c r="C993" s="211"/>
      <c r="D993" s="211"/>
      <c r="E993" s="211"/>
      <c r="F993" s="211"/>
      <c r="G993" s="211"/>
      <c r="H993" s="211"/>
      <c r="I993" s="595"/>
      <c r="J993" s="211"/>
      <c r="K993" s="211"/>
      <c r="L993" s="211"/>
      <c r="M993" s="213"/>
      <c r="N993" s="532"/>
      <c r="O993" s="596"/>
      <c r="P993" s="553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9.5" customHeight="1">
      <c r="A994" s="211"/>
      <c r="B994" s="211"/>
      <c r="C994" s="211"/>
      <c r="D994" s="211"/>
      <c r="E994" s="211"/>
      <c r="F994" s="211"/>
      <c r="G994" s="211"/>
      <c r="H994" s="211"/>
      <c r="I994" s="595"/>
      <c r="J994" s="211"/>
      <c r="K994" s="211"/>
      <c r="L994" s="211"/>
      <c r="M994" s="213"/>
      <c r="N994" s="532"/>
      <c r="O994" s="596"/>
      <c r="P994" s="553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9.5" customHeight="1">
      <c r="A995" s="211"/>
      <c r="B995" s="211"/>
      <c r="C995" s="211"/>
      <c r="D995" s="211"/>
      <c r="E995" s="211"/>
      <c r="F995" s="211"/>
      <c r="G995" s="211"/>
      <c r="H995" s="211"/>
      <c r="I995" s="595"/>
      <c r="J995" s="211"/>
      <c r="K995" s="211"/>
      <c r="L995" s="211"/>
      <c r="M995" s="213"/>
      <c r="N995" s="532"/>
      <c r="O995" s="596"/>
      <c r="P995" s="553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9.5" customHeight="1">
      <c r="A996" s="211"/>
      <c r="B996" s="211"/>
      <c r="C996" s="211"/>
      <c r="D996" s="211"/>
      <c r="E996" s="211"/>
      <c r="F996" s="211"/>
      <c r="G996" s="211"/>
      <c r="H996" s="211"/>
      <c r="I996" s="595"/>
      <c r="J996" s="211"/>
      <c r="K996" s="211"/>
      <c r="L996" s="211"/>
      <c r="M996" s="213"/>
      <c r="N996" s="532"/>
      <c r="O996" s="596"/>
      <c r="P996" s="553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9.5" customHeight="1">
      <c r="A997" s="211"/>
      <c r="B997" s="211"/>
      <c r="C997" s="211"/>
      <c r="D997" s="211"/>
      <c r="E997" s="211"/>
      <c r="F997" s="211"/>
      <c r="G997" s="211"/>
      <c r="H997" s="211"/>
      <c r="I997" s="595"/>
      <c r="J997" s="211"/>
      <c r="K997" s="211"/>
      <c r="L997" s="211"/>
      <c r="M997" s="213"/>
      <c r="N997" s="532"/>
      <c r="O997" s="596"/>
      <c r="P997" s="553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9.5" customHeight="1">
      <c r="A998" s="211"/>
      <c r="B998" s="211"/>
      <c r="C998" s="211"/>
      <c r="D998" s="211"/>
      <c r="E998" s="211"/>
      <c r="F998" s="211"/>
      <c r="G998" s="211"/>
      <c r="H998" s="211"/>
      <c r="I998" s="595"/>
      <c r="J998" s="211"/>
      <c r="K998" s="211"/>
      <c r="L998" s="211"/>
      <c r="M998" s="213"/>
      <c r="N998" s="532"/>
      <c r="O998" s="596"/>
      <c r="P998" s="553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9.5" customHeight="1">
      <c r="A999" s="211"/>
      <c r="B999" s="211"/>
      <c r="C999" s="211"/>
      <c r="D999" s="211"/>
      <c r="E999" s="211"/>
      <c r="F999" s="211"/>
      <c r="G999" s="211"/>
      <c r="H999" s="211"/>
      <c r="I999" s="595"/>
      <c r="J999" s="211"/>
      <c r="K999" s="211"/>
      <c r="L999" s="211"/>
      <c r="M999" s="213"/>
      <c r="N999" s="532"/>
      <c r="O999" s="596"/>
      <c r="P999" s="553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9.5" customHeight="1">
      <c r="A1000" s="211"/>
      <c r="B1000" s="211"/>
      <c r="C1000" s="211"/>
      <c r="D1000" s="211"/>
      <c r="E1000" s="211"/>
      <c r="F1000" s="211"/>
      <c r="G1000" s="211"/>
      <c r="H1000" s="211"/>
      <c r="I1000" s="595"/>
      <c r="J1000" s="211"/>
      <c r="K1000" s="211"/>
      <c r="L1000" s="211"/>
      <c r="M1000" s="213"/>
      <c r="N1000" s="532"/>
      <c r="O1000" s="596"/>
      <c r="P1000" s="553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2">
    <mergeCell ref="F3:H3"/>
    <mergeCell ref="J3:L3"/>
    <mergeCell ref="M3:M4"/>
    <mergeCell ref="N3:N4"/>
    <mergeCell ref="O3:O4"/>
    <mergeCell ref="E2:I2"/>
    <mergeCell ref="J2:N2"/>
    <mergeCell ref="A3:A4"/>
    <mergeCell ref="B3:B4"/>
    <mergeCell ref="C3:D3"/>
    <mergeCell ref="E3:E4"/>
    <mergeCell ref="I3:I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9.13"/>
    <col customWidth="1" min="3" max="3" width="14.25"/>
    <col customWidth="1" min="4" max="4" width="18.13"/>
    <col customWidth="1" min="5" max="5" width="29.38"/>
    <col customWidth="1" min="6" max="6" width="24.75"/>
    <col customWidth="1" min="7" max="7" width="22.13"/>
    <col customWidth="1" min="8" max="8" width="9.13"/>
    <col customWidth="1" min="9" max="9" width="24.75"/>
    <col customWidth="1" min="10" max="10" width="7.88"/>
    <col customWidth="1" min="11" max="11" width="13.0"/>
    <col customWidth="1" min="12" max="12" width="47.88"/>
    <col customWidth="1" min="13" max="26" width="8.63"/>
  </cols>
  <sheetData>
    <row r="1" ht="24.75" customHeight="1">
      <c r="A1" s="654" t="s">
        <v>3226</v>
      </c>
    </row>
    <row r="2" ht="14.25" customHeight="1">
      <c r="A2" s="655" t="s">
        <v>3227</v>
      </c>
      <c r="B2" s="655" t="s">
        <v>3228</v>
      </c>
      <c r="C2" s="656" t="s">
        <v>3229</v>
      </c>
      <c r="D2" s="655" t="s">
        <v>3230</v>
      </c>
      <c r="E2" s="657" t="s">
        <v>3231</v>
      </c>
      <c r="F2" s="656" t="s">
        <v>3233</v>
      </c>
      <c r="G2" s="655" t="s">
        <v>0</v>
      </c>
      <c r="H2" s="655" t="s">
        <v>39</v>
      </c>
      <c r="I2" s="656" t="s">
        <v>3234</v>
      </c>
      <c r="J2" s="655" t="s">
        <v>3235</v>
      </c>
      <c r="K2" s="655" t="s">
        <v>3236</v>
      </c>
      <c r="L2" s="655" t="s">
        <v>3237</v>
      </c>
    </row>
    <row r="3" ht="14.25" customHeight="1">
      <c r="A3" s="658">
        <v>1.0</v>
      </c>
      <c r="B3" s="658">
        <v>202512.0</v>
      </c>
      <c r="C3" s="659" t="s">
        <v>3238</v>
      </c>
      <c r="D3" s="660" t="s">
        <v>3239</v>
      </c>
      <c r="E3" s="661" t="s">
        <v>3240</v>
      </c>
      <c r="F3" s="659" t="s">
        <v>3241</v>
      </c>
      <c r="G3" s="658">
        <v>1.052566823E9</v>
      </c>
      <c r="H3" s="660" t="s">
        <v>3242</v>
      </c>
      <c r="I3" s="659" t="s">
        <v>3243</v>
      </c>
      <c r="J3" s="660" t="s">
        <v>3244</v>
      </c>
      <c r="K3" s="662">
        <v>2.25</v>
      </c>
      <c r="L3" s="661" t="s">
        <v>3245</v>
      </c>
    </row>
    <row r="4" ht="14.25" customHeight="1">
      <c r="A4" s="658">
        <v>2.0</v>
      </c>
      <c r="B4" s="658">
        <v>202512.0</v>
      </c>
      <c r="C4" s="659" t="s">
        <v>3246</v>
      </c>
      <c r="D4" s="660" t="s">
        <v>3239</v>
      </c>
      <c r="E4" s="663" t="s">
        <v>3247</v>
      </c>
      <c r="F4" s="659" t="s">
        <v>3249</v>
      </c>
      <c r="G4" s="658">
        <v>1.138788919E9</v>
      </c>
      <c r="H4" s="660" t="s">
        <v>3242</v>
      </c>
      <c r="I4" s="659" t="s">
        <v>3250</v>
      </c>
      <c r="J4" s="660" t="s">
        <v>3244</v>
      </c>
      <c r="K4" s="662">
        <v>2.31</v>
      </c>
      <c r="L4" s="661" t="s">
        <v>3245</v>
      </c>
    </row>
    <row r="5" ht="14.25" customHeight="1">
      <c r="A5" s="658">
        <v>3.0</v>
      </c>
      <c r="B5" s="658">
        <v>202512.0</v>
      </c>
      <c r="C5" s="659" t="s">
        <v>3251</v>
      </c>
      <c r="D5" s="660" t="s">
        <v>3239</v>
      </c>
      <c r="E5" s="661" t="s">
        <v>3252</v>
      </c>
      <c r="F5" s="659" t="s">
        <v>3253</v>
      </c>
      <c r="G5" s="658">
        <v>1.15526784E9</v>
      </c>
      <c r="H5" s="660" t="s">
        <v>3242</v>
      </c>
      <c r="I5" s="659" t="s">
        <v>3254</v>
      </c>
      <c r="J5" s="660" t="s">
        <v>3244</v>
      </c>
      <c r="K5" s="660">
        <v>2.2</v>
      </c>
      <c r="L5" s="661" t="s">
        <v>3255</v>
      </c>
    </row>
    <row r="6" ht="14.25" customHeight="1">
      <c r="A6" s="658">
        <v>4.0</v>
      </c>
      <c r="B6" s="658">
        <v>202512.0</v>
      </c>
      <c r="C6" s="659" t="s">
        <v>3256</v>
      </c>
      <c r="D6" s="660" t="s">
        <v>3239</v>
      </c>
      <c r="E6" s="663" t="s">
        <v>3257</v>
      </c>
      <c r="F6" s="659" t="s">
        <v>3258</v>
      </c>
      <c r="G6" s="658">
        <v>1.212913292E9</v>
      </c>
      <c r="H6" s="660" t="s">
        <v>3242</v>
      </c>
      <c r="I6" s="659" t="s">
        <v>3259</v>
      </c>
      <c r="J6" s="660" t="s">
        <v>3244</v>
      </c>
      <c r="K6" s="662">
        <v>2.45</v>
      </c>
      <c r="L6" s="661" t="s">
        <v>3260</v>
      </c>
    </row>
    <row r="7" ht="14.25" customHeight="1">
      <c r="A7" s="658">
        <v>5.0</v>
      </c>
      <c r="B7" s="658">
        <v>202512.0</v>
      </c>
      <c r="C7" s="659" t="s">
        <v>3261</v>
      </c>
      <c r="D7" s="660" t="s">
        <v>3239</v>
      </c>
      <c r="E7" s="664" t="s">
        <v>3262</v>
      </c>
      <c r="F7" s="659" t="s">
        <v>3263</v>
      </c>
      <c r="G7" s="658">
        <v>1.437790551E9</v>
      </c>
      <c r="H7" s="660" t="s">
        <v>3242</v>
      </c>
      <c r="I7" s="659" t="s">
        <v>3264</v>
      </c>
      <c r="J7" s="660" t="s">
        <v>3244</v>
      </c>
      <c r="K7" s="660">
        <v>0.5</v>
      </c>
      <c r="L7" s="661" t="s">
        <v>3245</v>
      </c>
    </row>
    <row r="8" ht="14.25" customHeight="1">
      <c r="A8" s="658">
        <v>6.0</v>
      </c>
      <c r="B8" s="658">
        <v>202512.0</v>
      </c>
      <c r="C8" s="659" t="s">
        <v>3265</v>
      </c>
      <c r="D8" s="660" t="s">
        <v>3239</v>
      </c>
      <c r="E8" s="663" t="s">
        <v>3266</v>
      </c>
      <c r="F8" s="659" t="s">
        <v>3267</v>
      </c>
      <c r="G8" s="658">
        <v>1.537344924E9</v>
      </c>
      <c r="H8" s="660" t="s">
        <v>3242</v>
      </c>
      <c r="I8" s="659" t="s">
        <v>3268</v>
      </c>
      <c r="J8" s="660" t="s">
        <v>3244</v>
      </c>
      <c r="K8" s="662">
        <v>0.03</v>
      </c>
      <c r="L8" s="661" t="s">
        <v>3269</v>
      </c>
    </row>
    <row r="9" ht="14.25" customHeight="1">
      <c r="A9" s="658">
        <v>7.0</v>
      </c>
      <c r="B9" s="658">
        <v>202512.0</v>
      </c>
      <c r="C9" s="659" t="s">
        <v>3270</v>
      </c>
      <c r="D9" s="660" t="s">
        <v>3239</v>
      </c>
      <c r="E9" s="663" t="s">
        <v>3271</v>
      </c>
      <c r="F9" s="659" t="s">
        <v>3272</v>
      </c>
      <c r="G9" s="658">
        <v>1.703862628E9</v>
      </c>
      <c r="H9" s="660" t="s">
        <v>3242</v>
      </c>
      <c r="I9" s="659" t="s">
        <v>3273</v>
      </c>
      <c r="J9" s="660" t="s">
        <v>3244</v>
      </c>
      <c r="K9" s="662">
        <v>1.44</v>
      </c>
      <c r="L9" s="661" t="s">
        <v>3245</v>
      </c>
    </row>
    <row r="10" ht="14.25" customHeight="1">
      <c r="A10" s="658">
        <v>8.0</v>
      </c>
      <c r="B10" s="658">
        <v>202512.0</v>
      </c>
      <c r="C10" s="659" t="s">
        <v>3274</v>
      </c>
      <c r="D10" s="660" t="s">
        <v>3239</v>
      </c>
      <c r="E10" s="663" t="s">
        <v>3275</v>
      </c>
      <c r="F10" s="659" t="s">
        <v>3276</v>
      </c>
      <c r="G10" s="658">
        <v>1.750096393E9</v>
      </c>
      <c r="H10" s="660" t="s">
        <v>3242</v>
      </c>
      <c r="I10" s="659" t="s">
        <v>3277</v>
      </c>
      <c r="J10" s="660" t="s">
        <v>3244</v>
      </c>
      <c r="K10" s="662">
        <v>3.37</v>
      </c>
      <c r="L10" s="661" t="s">
        <v>3245</v>
      </c>
    </row>
    <row r="11" ht="14.25" customHeight="1">
      <c r="A11" s="658">
        <v>9.0</v>
      </c>
      <c r="B11" s="658">
        <v>202512.0</v>
      </c>
      <c r="C11" s="659" t="s">
        <v>3278</v>
      </c>
      <c r="D11" s="660" t="s">
        <v>3239</v>
      </c>
      <c r="E11" s="663" t="s">
        <v>3279</v>
      </c>
      <c r="F11" s="659" t="s">
        <v>3280</v>
      </c>
      <c r="G11" s="658">
        <v>1.757741506E9</v>
      </c>
      <c r="H11" s="660" t="s">
        <v>3242</v>
      </c>
      <c r="I11" s="659" t="s">
        <v>3281</v>
      </c>
      <c r="J11" s="660" t="s">
        <v>3244</v>
      </c>
      <c r="K11" s="662">
        <v>1.39</v>
      </c>
      <c r="L11" s="661" t="s">
        <v>3245</v>
      </c>
    </row>
    <row r="12" ht="14.25" customHeight="1">
      <c r="A12" s="658">
        <v>10.0</v>
      </c>
      <c r="B12" s="658">
        <v>202512.0</v>
      </c>
      <c r="C12" s="659" t="s">
        <v>3282</v>
      </c>
      <c r="D12" s="660" t="s">
        <v>3239</v>
      </c>
      <c r="E12" s="661" t="s">
        <v>3283</v>
      </c>
      <c r="F12" s="665" t="s">
        <v>3284</v>
      </c>
      <c r="G12" s="666" t="s">
        <v>665</v>
      </c>
      <c r="H12" s="666" t="s">
        <v>3242</v>
      </c>
      <c r="I12" s="665" t="s">
        <v>3285</v>
      </c>
      <c r="J12" s="666" t="s">
        <v>3244</v>
      </c>
      <c r="K12" s="667">
        <v>9.5</v>
      </c>
      <c r="L12" s="661" t="s">
        <v>3286</v>
      </c>
    </row>
    <row r="13" ht="14.25" customHeight="1">
      <c r="A13" s="658">
        <v>11.0</v>
      </c>
      <c r="B13" s="658">
        <v>202512.0</v>
      </c>
      <c r="C13" s="659" t="s">
        <v>3287</v>
      </c>
      <c r="D13" s="660" t="s">
        <v>3239</v>
      </c>
      <c r="E13" s="663" t="s">
        <v>3288</v>
      </c>
      <c r="F13" s="659" t="s">
        <v>3289</v>
      </c>
      <c r="G13" s="660" t="s">
        <v>1565</v>
      </c>
      <c r="H13" s="660" t="s">
        <v>3242</v>
      </c>
      <c r="I13" s="659" t="s">
        <v>3290</v>
      </c>
      <c r="J13" s="660" t="s">
        <v>3244</v>
      </c>
      <c r="K13" s="662">
        <v>1.45</v>
      </c>
      <c r="L13" s="661" t="s">
        <v>3291</v>
      </c>
    </row>
    <row r="14" ht="14.25" customHeight="1">
      <c r="A14" s="658">
        <v>12.0</v>
      </c>
      <c r="B14" s="658">
        <v>202512.0</v>
      </c>
      <c r="C14" s="659" t="s">
        <v>3292</v>
      </c>
      <c r="D14" s="660" t="s">
        <v>3239</v>
      </c>
      <c r="E14" s="663" t="s">
        <v>3293</v>
      </c>
      <c r="F14" s="659" t="s">
        <v>3294</v>
      </c>
      <c r="G14" s="660" t="s">
        <v>1861</v>
      </c>
      <c r="H14" s="660" t="s">
        <v>3242</v>
      </c>
      <c r="I14" s="659" t="s">
        <v>3295</v>
      </c>
      <c r="J14" s="660" t="s">
        <v>3244</v>
      </c>
      <c r="K14" s="662">
        <v>0.52</v>
      </c>
      <c r="L14" s="661" t="s">
        <v>3296</v>
      </c>
    </row>
    <row r="15" ht="14.25" customHeight="1">
      <c r="A15" s="658">
        <v>13.0</v>
      </c>
      <c r="B15" s="658">
        <v>202512.0</v>
      </c>
      <c r="C15" s="659" t="s">
        <v>3297</v>
      </c>
      <c r="D15" s="660" t="s">
        <v>3239</v>
      </c>
      <c r="E15" s="668" t="s">
        <v>3298</v>
      </c>
      <c r="F15" s="659" t="s">
        <v>3299</v>
      </c>
      <c r="G15" s="660" t="s">
        <v>2152</v>
      </c>
      <c r="H15" s="660" t="s">
        <v>3242</v>
      </c>
      <c r="I15" s="659" t="s">
        <v>3300</v>
      </c>
      <c r="J15" s="660" t="s">
        <v>3244</v>
      </c>
      <c r="K15" s="660">
        <v>1.4</v>
      </c>
      <c r="L15" s="661" t="s">
        <v>3296</v>
      </c>
    </row>
    <row r="16" ht="14.25" customHeight="1">
      <c r="A16" s="658">
        <v>14.0</v>
      </c>
      <c r="B16" s="658">
        <v>202512.0</v>
      </c>
      <c r="C16" s="659" t="s">
        <v>3301</v>
      </c>
      <c r="D16" s="660" t="s">
        <v>3239</v>
      </c>
      <c r="E16" s="663" t="s">
        <v>3302</v>
      </c>
      <c r="F16" s="659" t="s">
        <v>3303</v>
      </c>
      <c r="G16" s="660" t="s">
        <v>2108</v>
      </c>
      <c r="H16" s="660" t="s">
        <v>3242</v>
      </c>
      <c r="I16" s="659" t="s">
        <v>3304</v>
      </c>
      <c r="J16" s="660" t="s">
        <v>3244</v>
      </c>
      <c r="K16" s="662">
        <v>3.11</v>
      </c>
      <c r="L16" s="661" t="s">
        <v>3305</v>
      </c>
    </row>
    <row r="17" ht="14.25" customHeight="1">
      <c r="A17" s="658">
        <v>15.0</v>
      </c>
      <c r="B17" s="658">
        <v>202512.0</v>
      </c>
      <c r="C17" s="659" t="s">
        <v>3306</v>
      </c>
      <c r="D17" s="660" t="s">
        <v>3239</v>
      </c>
      <c r="E17" s="663" t="s">
        <v>3307</v>
      </c>
      <c r="F17" s="659" t="s">
        <v>3308</v>
      </c>
      <c r="G17" s="660" t="s">
        <v>2715</v>
      </c>
      <c r="H17" s="660" t="s">
        <v>3242</v>
      </c>
      <c r="I17" s="659" t="s">
        <v>3309</v>
      </c>
      <c r="J17" s="660" t="s">
        <v>3244</v>
      </c>
      <c r="K17" s="662">
        <v>1.43</v>
      </c>
      <c r="L17" s="661" t="s">
        <v>3296</v>
      </c>
    </row>
    <row r="18" ht="14.25" customHeight="1">
      <c r="A18" s="658">
        <v>16.0</v>
      </c>
      <c r="B18" s="658">
        <v>202512.0</v>
      </c>
      <c r="C18" s="659" t="s">
        <v>3310</v>
      </c>
      <c r="D18" s="660" t="s">
        <v>3239</v>
      </c>
      <c r="E18" s="663" t="s">
        <v>3311</v>
      </c>
      <c r="F18" s="659" t="s">
        <v>3312</v>
      </c>
      <c r="G18" s="660" t="s">
        <v>975</v>
      </c>
      <c r="H18" s="660" t="s">
        <v>3242</v>
      </c>
      <c r="I18" s="659" t="s">
        <v>3313</v>
      </c>
      <c r="J18" s="660" t="s">
        <v>3244</v>
      </c>
      <c r="K18" s="662">
        <v>1.45</v>
      </c>
      <c r="L18" s="661" t="s">
        <v>3296</v>
      </c>
    </row>
    <row r="19" ht="14.25" customHeight="1">
      <c r="A19" s="658">
        <v>17.0</v>
      </c>
      <c r="B19" s="658">
        <v>202512.0</v>
      </c>
      <c r="C19" s="659" t="s">
        <v>3314</v>
      </c>
      <c r="D19" s="660" t="s">
        <v>3239</v>
      </c>
      <c r="E19" s="663" t="s">
        <v>3315</v>
      </c>
      <c r="F19" s="659" t="s">
        <v>3316</v>
      </c>
      <c r="G19" s="660" t="s">
        <v>973</v>
      </c>
      <c r="H19" s="660" t="s">
        <v>3242</v>
      </c>
      <c r="I19" s="659" t="s">
        <v>3317</v>
      </c>
      <c r="J19" s="660" t="s">
        <v>3244</v>
      </c>
      <c r="K19" s="658">
        <v>2.0</v>
      </c>
      <c r="L19" s="661" t="s">
        <v>3296</v>
      </c>
    </row>
    <row r="20" ht="14.25" customHeight="1">
      <c r="A20" s="669">
        <v>18.0</v>
      </c>
      <c r="B20" s="669">
        <v>202512.0</v>
      </c>
      <c r="C20" s="670" t="s">
        <v>3318</v>
      </c>
      <c r="D20" s="671" t="s">
        <v>3239</v>
      </c>
      <c r="E20" s="663" t="s">
        <v>3319</v>
      </c>
      <c r="F20" s="670" t="s">
        <v>3320</v>
      </c>
      <c r="G20" s="671" t="s">
        <v>451</v>
      </c>
      <c r="H20" s="671" t="s">
        <v>3242</v>
      </c>
      <c r="I20" s="670" t="s">
        <v>3321</v>
      </c>
      <c r="J20" s="671" t="s">
        <v>3244</v>
      </c>
      <c r="K20" s="672">
        <v>1.59</v>
      </c>
      <c r="L20" s="661" t="s">
        <v>3296</v>
      </c>
    </row>
    <row r="21" ht="14.25" customHeight="1">
      <c r="A21" s="658">
        <v>19.0</v>
      </c>
      <c r="B21" s="658">
        <v>202512.0</v>
      </c>
      <c r="C21" s="659" t="s">
        <v>3322</v>
      </c>
      <c r="D21" s="660" t="s">
        <v>3239</v>
      </c>
      <c r="E21" s="663" t="s">
        <v>3323</v>
      </c>
      <c r="F21" s="659" t="s">
        <v>3324</v>
      </c>
      <c r="G21" s="660" t="s">
        <v>1026</v>
      </c>
      <c r="H21" s="660" t="s">
        <v>3242</v>
      </c>
      <c r="I21" s="659" t="s">
        <v>3325</v>
      </c>
      <c r="J21" s="660" t="s">
        <v>3244</v>
      </c>
      <c r="K21" s="660">
        <v>0.9</v>
      </c>
      <c r="L21" s="661" t="s">
        <v>3296</v>
      </c>
    </row>
    <row r="22" ht="14.25" customHeight="1">
      <c r="A22" s="658">
        <v>20.0</v>
      </c>
      <c r="B22" s="658">
        <v>202512.0</v>
      </c>
      <c r="C22" s="659" t="s">
        <v>3326</v>
      </c>
      <c r="D22" s="660" t="s">
        <v>3239</v>
      </c>
      <c r="E22" s="663" t="s">
        <v>3327</v>
      </c>
      <c r="F22" s="659" t="s">
        <v>3328</v>
      </c>
      <c r="G22" s="673" t="s">
        <v>1671</v>
      </c>
      <c r="H22" s="660" t="s">
        <v>3242</v>
      </c>
      <c r="I22" s="659" t="s">
        <v>3329</v>
      </c>
      <c r="J22" s="660" t="s">
        <v>3244</v>
      </c>
      <c r="K22" s="662">
        <v>3.17</v>
      </c>
      <c r="L22" s="661" t="s">
        <v>3296</v>
      </c>
    </row>
    <row r="23" ht="14.25" customHeight="1">
      <c r="A23" s="658">
        <v>21.0</v>
      </c>
      <c r="B23" s="658">
        <v>202512.0</v>
      </c>
      <c r="C23" s="659" t="s">
        <v>3330</v>
      </c>
      <c r="D23" s="660" t="s">
        <v>3239</v>
      </c>
      <c r="E23" s="663" t="s">
        <v>3331</v>
      </c>
      <c r="F23" s="659" t="s">
        <v>3332</v>
      </c>
      <c r="G23" s="674">
        <v>9.57928482E8</v>
      </c>
      <c r="H23" s="660" t="s">
        <v>3242</v>
      </c>
      <c r="I23" s="659" t="s">
        <v>3333</v>
      </c>
      <c r="J23" s="660" t="s">
        <v>3244</v>
      </c>
      <c r="K23" s="662">
        <v>1.32</v>
      </c>
      <c r="L23" s="661" t="s">
        <v>3296</v>
      </c>
    </row>
    <row r="24" ht="14.25" customHeight="1">
      <c r="A24" s="675">
        <v>22.0</v>
      </c>
      <c r="B24" s="213"/>
      <c r="D24" s="676" t="s">
        <v>2972</v>
      </c>
      <c r="E24" s="676" t="s">
        <v>2973</v>
      </c>
      <c r="G24" s="677">
        <v>1.262633554E9</v>
      </c>
      <c r="H24" s="678">
        <v>4.0</v>
      </c>
      <c r="I24" s="679">
        <v>0.0</v>
      </c>
      <c r="J24" s="680" t="s">
        <v>3153</v>
      </c>
      <c r="K24" s="681"/>
      <c r="L24" s="682"/>
    </row>
    <row r="25" ht="14.25" customHeight="1">
      <c r="A25" s="658">
        <v>23.0</v>
      </c>
      <c r="B25" s="213"/>
      <c r="D25" s="683" t="s">
        <v>2972</v>
      </c>
      <c r="E25" s="683" t="s">
        <v>2975</v>
      </c>
      <c r="G25" s="677" t="s">
        <v>1475</v>
      </c>
      <c r="H25" s="678">
        <v>2.0</v>
      </c>
      <c r="I25" s="679">
        <v>0.0</v>
      </c>
      <c r="J25" s="684" t="s">
        <v>3154</v>
      </c>
      <c r="K25" s="681"/>
      <c r="L25" s="682"/>
    </row>
    <row r="26" ht="14.25" customHeight="1">
      <c r="A26" s="658">
        <v>24.0</v>
      </c>
      <c r="B26" s="213"/>
      <c r="D26" s="685" t="s">
        <v>2972</v>
      </c>
      <c r="E26" s="685" t="s">
        <v>2977</v>
      </c>
      <c r="G26" s="677" t="s">
        <v>1189</v>
      </c>
      <c r="H26" s="678">
        <v>2.0</v>
      </c>
      <c r="I26" s="679">
        <v>40.0</v>
      </c>
      <c r="J26" s="684" t="s">
        <v>3154</v>
      </c>
      <c r="K26" s="681"/>
      <c r="L26" s="682"/>
    </row>
    <row r="27" ht="14.25" customHeight="1">
      <c r="A27" s="658">
        <v>25.0</v>
      </c>
      <c r="B27" s="213"/>
      <c r="D27" s="685" t="s">
        <v>2972</v>
      </c>
      <c r="E27" s="685" t="s">
        <v>2981</v>
      </c>
      <c r="G27" s="677" t="s">
        <v>2980</v>
      </c>
      <c r="H27" s="686">
        <v>0.0</v>
      </c>
      <c r="I27" s="684">
        <v>46.0</v>
      </c>
      <c r="J27" s="680" t="s">
        <v>3155</v>
      </c>
      <c r="K27" s="681"/>
      <c r="L27" s="682"/>
    </row>
    <row r="28" ht="14.25" customHeight="1">
      <c r="A28" s="658">
        <v>26.0</v>
      </c>
      <c r="B28" s="213"/>
      <c r="D28" s="683" t="s">
        <v>2983</v>
      </c>
      <c r="E28" s="683" t="s">
        <v>2988</v>
      </c>
      <c r="G28" s="677" t="s">
        <v>2987</v>
      </c>
      <c r="H28" s="686">
        <v>2.0</v>
      </c>
      <c r="I28" s="684">
        <v>51.0</v>
      </c>
      <c r="J28" s="680" t="s">
        <v>3157</v>
      </c>
      <c r="K28" s="681"/>
      <c r="L28" s="682"/>
    </row>
    <row r="29" ht="14.25" customHeight="1">
      <c r="A29" s="658">
        <v>27.0</v>
      </c>
      <c r="B29" s="213"/>
      <c r="D29" s="683" t="s">
        <v>2972</v>
      </c>
      <c r="E29" s="683" t="s">
        <v>2989</v>
      </c>
      <c r="G29" s="677">
        <v>9.24073753E8</v>
      </c>
      <c r="H29" s="678">
        <v>3.0</v>
      </c>
      <c r="I29" s="679">
        <v>50.0</v>
      </c>
      <c r="J29" s="680" t="s">
        <v>3154</v>
      </c>
      <c r="K29" s="681"/>
      <c r="L29" s="682"/>
    </row>
    <row r="30" ht="14.25" customHeight="1">
      <c r="A30" s="658">
        <v>28.0</v>
      </c>
      <c r="B30" s="213"/>
      <c r="D30" s="683" t="s">
        <v>2972</v>
      </c>
      <c r="E30" s="683" t="s">
        <v>2992</v>
      </c>
      <c r="G30" s="677" t="s">
        <v>2991</v>
      </c>
      <c r="H30" s="678">
        <v>1.0</v>
      </c>
      <c r="I30" s="679">
        <v>50.0</v>
      </c>
      <c r="J30" s="680" t="s">
        <v>3160</v>
      </c>
      <c r="K30" s="681"/>
      <c r="L30" s="682"/>
    </row>
    <row r="31" ht="14.25" customHeight="1">
      <c r="A31" s="658">
        <v>29.0</v>
      </c>
      <c r="B31" s="213"/>
      <c r="D31" s="685" t="s">
        <v>2972</v>
      </c>
      <c r="E31" s="685" t="s">
        <v>2994</v>
      </c>
      <c r="G31" s="677" t="s">
        <v>1283</v>
      </c>
      <c r="H31" s="678">
        <v>0.0</v>
      </c>
      <c r="I31" s="679">
        <v>50.0</v>
      </c>
      <c r="J31" s="680" t="s">
        <v>3162</v>
      </c>
      <c r="K31" s="681"/>
      <c r="L31" s="682"/>
    </row>
    <row r="32" ht="14.25" customHeight="1">
      <c r="A32" s="658">
        <v>30.0</v>
      </c>
      <c r="B32" s="213"/>
      <c r="C32" s="687"/>
      <c r="D32" s="683" t="s">
        <v>2978</v>
      </c>
      <c r="E32" s="683" t="s">
        <v>2996</v>
      </c>
      <c r="G32" s="677" t="s">
        <v>2995</v>
      </c>
      <c r="H32" s="686">
        <v>2.0</v>
      </c>
      <c r="I32" s="684">
        <v>50.0</v>
      </c>
      <c r="J32" s="680" t="s">
        <v>3163</v>
      </c>
      <c r="K32" s="681"/>
      <c r="L32" s="682"/>
    </row>
    <row r="33" ht="14.25" customHeight="1">
      <c r="A33" s="658">
        <v>31.0</v>
      </c>
      <c r="B33" s="213"/>
      <c r="D33" s="683" t="s">
        <v>2978</v>
      </c>
      <c r="E33" s="683" t="s">
        <v>2999</v>
      </c>
      <c r="G33" s="688" t="s">
        <v>2998</v>
      </c>
      <c r="H33" s="678">
        <v>2.0</v>
      </c>
      <c r="I33" s="679">
        <v>50.0</v>
      </c>
      <c r="J33" s="680" t="s">
        <v>3164</v>
      </c>
      <c r="K33" s="681"/>
      <c r="L33" s="682"/>
    </row>
    <row r="34" ht="14.25" customHeight="1">
      <c r="A34" s="658">
        <v>32.0</v>
      </c>
      <c r="B34" s="213"/>
      <c r="D34" s="685" t="s">
        <v>2972</v>
      </c>
      <c r="E34" s="685" t="s">
        <v>3000</v>
      </c>
      <c r="G34" s="688">
        <v>1.792986078E9</v>
      </c>
      <c r="H34" s="678">
        <v>0.0</v>
      </c>
      <c r="I34" s="679">
        <v>50.0</v>
      </c>
      <c r="J34" s="680" t="s">
        <v>3164</v>
      </c>
      <c r="K34" s="681"/>
      <c r="L34" s="682"/>
    </row>
    <row r="35" ht="14.25" customHeight="1">
      <c r="A35" s="658">
        <v>33.0</v>
      </c>
      <c r="B35" s="213"/>
      <c r="D35" s="683" t="s">
        <v>2972</v>
      </c>
      <c r="E35" s="683" t="s">
        <v>3002</v>
      </c>
      <c r="G35" s="688" t="s">
        <v>3001</v>
      </c>
      <c r="H35" s="678">
        <v>7.0</v>
      </c>
      <c r="I35" s="679">
        <v>50.0</v>
      </c>
      <c r="J35" s="689" t="str">
        <f>IF(AND(H35&gt;=7,I35&gt;=12),"OVER","UNDER")</f>
        <v>OVER</v>
      </c>
      <c r="K35" s="690" t="s">
        <v>3165</v>
      </c>
      <c r="L35" s="691"/>
    </row>
    <row r="36" ht="14.25" customHeight="1">
      <c r="A36" s="658">
        <v>34.0</v>
      </c>
      <c r="B36" s="213"/>
      <c r="D36" s="685" t="s">
        <v>2978</v>
      </c>
      <c r="E36" s="685" t="s">
        <v>3005</v>
      </c>
      <c r="G36" s="688">
        <v>1.669760545E9</v>
      </c>
      <c r="H36" s="678">
        <v>3.0</v>
      </c>
      <c r="I36" s="679">
        <v>50.0</v>
      </c>
      <c r="J36" s="690" t="s">
        <v>3166</v>
      </c>
      <c r="K36" s="681"/>
      <c r="L36" s="682"/>
    </row>
    <row r="37" ht="14.25" customHeight="1">
      <c r="A37" s="51"/>
      <c r="B37" s="51"/>
      <c r="C37" s="56"/>
      <c r="D37" s="681"/>
      <c r="E37" s="681"/>
      <c r="F37" s="56"/>
      <c r="G37" s="51"/>
      <c r="H37" s="681"/>
      <c r="I37" s="692"/>
      <c r="J37" s="681"/>
      <c r="K37" s="681"/>
      <c r="L37" s="693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51"/>
      <c r="B38" s="51"/>
      <c r="C38" s="56"/>
      <c r="D38" s="681"/>
      <c r="E38" s="681"/>
      <c r="F38" s="56"/>
      <c r="G38" s="51"/>
      <c r="H38" s="681"/>
      <c r="I38" s="692"/>
      <c r="J38" s="681"/>
      <c r="K38" s="681"/>
      <c r="L38" s="693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1"/>
      <c r="B39" s="51"/>
      <c r="C39" s="56"/>
      <c r="D39" s="51"/>
      <c r="E39" s="51"/>
      <c r="F39" s="56"/>
      <c r="G39" s="51"/>
      <c r="H39" s="681"/>
      <c r="I39" s="692"/>
      <c r="J39" s="681"/>
      <c r="K39" s="681"/>
      <c r="L39" s="693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51"/>
      <c r="B40" s="51"/>
      <c r="C40" s="56"/>
      <c r="D40" s="51"/>
      <c r="E40" s="51"/>
      <c r="F40" s="56"/>
      <c r="G40" s="51"/>
      <c r="H40" s="51"/>
      <c r="I40" s="56"/>
      <c r="J40" s="51"/>
      <c r="K40" s="51"/>
      <c r="L40" s="694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1"/>
      <c r="B41" s="51"/>
      <c r="C41" s="56"/>
      <c r="D41" s="51"/>
      <c r="E41" s="51"/>
      <c r="F41" s="56"/>
      <c r="G41" s="51"/>
      <c r="H41" s="51"/>
      <c r="I41" s="56"/>
      <c r="J41" s="51"/>
      <c r="K41" s="51"/>
      <c r="L41" s="694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1"/>
      <c r="B42" s="51"/>
      <c r="C42" s="56"/>
      <c r="D42" s="51"/>
      <c r="E42" s="51"/>
      <c r="F42" s="56"/>
      <c r="G42" s="51"/>
      <c r="H42" s="51"/>
      <c r="I42" s="56"/>
      <c r="J42" s="51"/>
      <c r="K42" s="51"/>
      <c r="L42" s="694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51"/>
      <c r="B43" s="51"/>
      <c r="C43" s="56"/>
      <c r="D43" s="51"/>
      <c r="E43" s="51"/>
      <c r="F43" s="56"/>
      <c r="G43" s="51"/>
      <c r="H43" s="51"/>
      <c r="I43" s="56"/>
      <c r="J43" s="51"/>
      <c r="K43" s="51"/>
      <c r="L43" s="694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51"/>
      <c r="B44" s="51"/>
      <c r="C44" s="56"/>
      <c r="D44" s="51"/>
      <c r="E44" s="51"/>
      <c r="F44" s="56"/>
      <c r="G44" s="51"/>
      <c r="H44" s="51"/>
      <c r="I44" s="56"/>
      <c r="J44" s="51"/>
      <c r="K44" s="51"/>
      <c r="L44" s="694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51"/>
      <c r="B45" s="51"/>
      <c r="C45" s="56"/>
      <c r="D45" s="51"/>
      <c r="E45" s="51"/>
      <c r="F45" s="56"/>
      <c r="G45" s="51"/>
      <c r="H45" s="51"/>
      <c r="I45" s="56"/>
      <c r="J45" s="51"/>
      <c r="K45" s="51"/>
      <c r="L45" s="694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1"/>
      <c r="B46" s="51"/>
      <c r="C46" s="56"/>
      <c r="D46" s="51"/>
      <c r="E46" s="51"/>
      <c r="F46" s="56"/>
      <c r="G46" s="51"/>
      <c r="H46" s="51"/>
      <c r="I46" s="56"/>
      <c r="J46" s="51"/>
      <c r="K46" s="51"/>
      <c r="L46" s="694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51"/>
      <c r="B47" s="51"/>
      <c r="C47" s="56"/>
      <c r="D47" s="51"/>
      <c r="E47" s="51"/>
      <c r="F47" s="56"/>
      <c r="G47" s="51"/>
      <c r="H47" s="51"/>
      <c r="I47" s="56"/>
      <c r="J47" s="51"/>
      <c r="K47" s="51"/>
      <c r="L47" s="694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51"/>
      <c r="B48" s="51"/>
      <c r="C48" s="56"/>
      <c r="D48" s="51"/>
      <c r="E48" s="51"/>
      <c r="F48" s="56"/>
      <c r="G48" s="51"/>
      <c r="H48" s="51"/>
      <c r="I48" s="56"/>
      <c r="J48" s="51"/>
      <c r="K48" s="51"/>
      <c r="L48" s="694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51"/>
      <c r="B49" s="51"/>
      <c r="C49" s="56"/>
      <c r="D49" s="51"/>
      <c r="E49" s="51"/>
      <c r="F49" s="56"/>
      <c r="G49" s="51"/>
      <c r="H49" s="51"/>
      <c r="I49" s="56"/>
      <c r="J49" s="51"/>
      <c r="K49" s="51"/>
      <c r="L49" s="694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51"/>
      <c r="B50" s="51"/>
      <c r="C50" s="56"/>
      <c r="D50" s="51"/>
      <c r="E50" s="51"/>
      <c r="F50" s="56"/>
      <c r="G50" s="51"/>
      <c r="H50" s="51"/>
      <c r="I50" s="56"/>
      <c r="J50" s="51"/>
      <c r="K50" s="51"/>
      <c r="L50" s="694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4.25" customHeight="1">
      <c r="A51" s="51"/>
      <c r="B51" s="51"/>
      <c r="C51" s="56"/>
      <c r="D51" s="51"/>
      <c r="E51" s="51"/>
      <c r="F51" s="56"/>
      <c r="G51" s="51"/>
      <c r="H51" s="51"/>
      <c r="I51" s="56"/>
      <c r="J51" s="51"/>
      <c r="K51" s="51"/>
      <c r="L51" s="694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4.25" customHeight="1">
      <c r="A52" s="51"/>
      <c r="B52" s="51"/>
      <c r="C52" s="56"/>
      <c r="D52" s="51"/>
      <c r="E52" s="51"/>
      <c r="F52" s="56"/>
      <c r="G52" s="51"/>
      <c r="H52" s="51"/>
      <c r="I52" s="56"/>
      <c r="J52" s="51"/>
      <c r="K52" s="51"/>
      <c r="L52" s="694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4.25" customHeight="1">
      <c r="A53" s="51"/>
      <c r="B53" s="51"/>
      <c r="C53" s="56"/>
      <c r="D53" s="51"/>
      <c r="E53" s="51"/>
      <c r="F53" s="56"/>
      <c r="G53" s="51"/>
      <c r="H53" s="51"/>
      <c r="I53" s="56"/>
      <c r="J53" s="51"/>
      <c r="K53" s="51"/>
      <c r="L53" s="694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4.25" customHeight="1">
      <c r="A54" s="51"/>
      <c r="B54" s="51"/>
      <c r="C54" s="56"/>
      <c r="D54" s="51"/>
      <c r="E54" s="51"/>
      <c r="F54" s="56"/>
      <c r="G54" s="51"/>
      <c r="H54" s="51"/>
      <c r="I54" s="56"/>
      <c r="J54" s="51"/>
      <c r="K54" s="51"/>
      <c r="L54" s="694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4.25" customHeight="1">
      <c r="A55" s="51"/>
      <c r="B55" s="51"/>
      <c r="C55" s="56"/>
      <c r="D55" s="51"/>
      <c r="E55" s="51"/>
      <c r="F55" s="56"/>
      <c r="G55" s="51"/>
      <c r="H55" s="51"/>
      <c r="I55" s="56"/>
      <c r="J55" s="51"/>
      <c r="K55" s="51"/>
      <c r="L55" s="694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4.25" customHeight="1">
      <c r="A56" s="51"/>
      <c r="B56" s="51"/>
      <c r="C56" s="56"/>
      <c r="D56" s="51"/>
      <c r="E56" s="51"/>
      <c r="F56" s="56"/>
      <c r="G56" s="51"/>
      <c r="H56" s="51"/>
      <c r="I56" s="56"/>
      <c r="J56" s="51"/>
      <c r="K56" s="51"/>
      <c r="L56" s="694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4.25" customHeight="1">
      <c r="A57" s="51"/>
      <c r="B57" s="51"/>
      <c r="C57" s="56"/>
      <c r="D57" s="51"/>
      <c r="E57" s="51"/>
      <c r="F57" s="56"/>
      <c r="G57" s="51"/>
      <c r="H57" s="51"/>
      <c r="I57" s="56"/>
      <c r="J57" s="51"/>
      <c r="K57" s="51"/>
      <c r="L57" s="694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4.25" customHeight="1">
      <c r="A58" s="51"/>
      <c r="B58" s="51"/>
      <c r="C58" s="56"/>
      <c r="D58" s="51"/>
      <c r="E58" s="51"/>
      <c r="F58" s="56"/>
      <c r="G58" s="51"/>
      <c r="H58" s="51"/>
      <c r="I58" s="56"/>
      <c r="J58" s="51"/>
      <c r="K58" s="51"/>
      <c r="L58" s="694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4.25" customHeight="1">
      <c r="A59" s="51"/>
      <c r="B59" s="51"/>
      <c r="C59" s="56"/>
      <c r="D59" s="51"/>
      <c r="E59" s="51"/>
      <c r="F59" s="56"/>
      <c r="G59" s="51"/>
      <c r="H59" s="51"/>
      <c r="I59" s="56"/>
      <c r="J59" s="51"/>
      <c r="K59" s="51"/>
      <c r="L59" s="694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4.25" customHeight="1">
      <c r="A60" s="51"/>
      <c r="B60" s="51"/>
      <c r="C60" s="56"/>
      <c r="D60" s="51"/>
      <c r="E60" s="51"/>
      <c r="F60" s="56"/>
      <c r="G60" s="51"/>
      <c r="H60" s="51"/>
      <c r="I60" s="56"/>
      <c r="J60" s="51"/>
      <c r="K60" s="51"/>
      <c r="L60" s="694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4.25" customHeight="1">
      <c r="A61" s="51"/>
      <c r="B61" s="51"/>
      <c r="C61" s="56"/>
      <c r="D61" s="51"/>
      <c r="E61" s="51"/>
      <c r="F61" s="56"/>
      <c r="G61" s="51"/>
      <c r="H61" s="51"/>
      <c r="I61" s="56"/>
      <c r="J61" s="51"/>
      <c r="K61" s="51"/>
      <c r="L61" s="694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4.25" customHeight="1">
      <c r="A62" s="51"/>
      <c r="B62" s="51"/>
      <c r="C62" s="56"/>
      <c r="D62" s="51"/>
      <c r="E62" s="51"/>
      <c r="F62" s="56"/>
      <c r="G62" s="51"/>
      <c r="H62" s="51"/>
      <c r="I62" s="56"/>
      <c r="J62" s="51"/>
      <c r="K62" s="51"/>
      <c r="L62" s="694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4.25" customHeight="1">
      <c r="A63" s="51"/>
      <c r="B63" s="51"/>
      <c r="C63" s="56"/>
      <c r="D63" s="51"/>
      <c r="E63" s="51"/>
      <c r="F63" s="56"/>
      <c r="G63" s="51"/>
      <c r="H63" s="51"/>
      <c r="I63" s="56"/>
      <c r="J63" s="51"/>
      <c r="K63" s="51"/>
      <c r="L63" s="694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4.25" customHeight="1">
      <c r="A64" s="51"/>
      <c r="B64" s="51"/>
      <c r="C64" s="56"/>
      <c r="D64" s="51"/>
      <c r="E64" s="51"/>
      <c r="F64" s="56"/>
      <c r="G64" s="51"/>
      <c r="H64" s="51"/>
      <c r="I64" s="56"/>
      <c r="J64" s="51"/>
      <c r="K64" s="51"/>
      <c r="L64" s="694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4.25" customHeight="1">
      <c r="A65" s="51"/>
      <c r="B65" s="51"/>
      <c r="C65" s="56"/>
      <c r="D65" s="51"/>
      <c r="E65" s="51"/>
      <c r="F65" s="56"/>
      <c r="G65" s="51"/>
      <c r="H65" s="51"/>
      <c r="I65" s="56"/>
      <c r="J65" s="51"/>
      <c r="K65" s="51"/>
      <c r="L65" s="694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4.25" customHeight="1">
      <c r="A66" s="51"/>
      <c r="B66" s="51"/>
      <c r="C66" s="56"/>
      <c r="D66" s="51"/>
      <c r="E66" s="51"/>
      <c r="F66" s="56"/>
      <c r="G66" s="51"/>
      <c r="H66" s="51"/>
      <c r="I66" s="56"/>
      <c r="J66" s="51"/>
      <c r="K66" s="51"/>
      <c r="L66" s="694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4.25" customHeight="1">
      <c r="A67" s="51"/>
      <c r="B67" s="51"/>
      <c r="C67" s="56"/>
      <c r="D67" s="51"/>
      <c r="E67" s="51"/>
      <c r="F67" s="56"/>
      <c r="G67" s="51"/>
      <c r="H67" s="51"/>
      <c r="I67" s="56"/>
      <c r="J67" s="51"/>
      <c r="K67" s="51"/>
      <c r="L67" s="694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4.25" customHeight="1">
      <c r="A68" s="51"/>
      <c r="B68" s="51"/>
      <c r="C68" s="56"/>
      <c r="D68" s="51"/>
      <c r="E68" s="51"/>
      <c r="F68" s="56"/>
      <c r="G68" s="51"/>
      <c r="H68" s="51"/>
      <c r="I68" s="56"/>
      <c r="J68" s="51"/>
      <c r="K68" s="51"/>
      <c r="L68" s="694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4.25" customHeight="1">
      <c r="A69" s="51"/>
      <c r="B69" s="51"/>
      <c r="C69" s="56"/>
      <c r="D69" s="51"/>
      <c r="E69" s="51"/>
      <c r="F69" s="56"/>
      <c r="G69" s="51"/>
      <c r="H69" s="51"/>
      <c r="I69" s="56"/>
      <c r="J69" s="51"/>
      <c r="K69" s="51"/>
      <c r="L69" s="694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4.25" customHeight="1">
      <c r="A70" s="51"/>
      <c r="B70" s="51"/>
      <c r="C70" s="56"/>
      <c r="D70" s="51"/>
      <c r="E70" s="51"/>
      <c r="F70" s="56"/>
      <c r="G70" s="51"/>
      <c r="H70" s="51"/>
      <c r="I70" s="56"/>
      <c r="J70" s="51"/>
      <c r="K70" s="51"/>
      <c r="L70" s="694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4.25" customHeight="1">
      <c r="A71" s="51"/>
      <c r="B71" s="51"/>
      <c r="C71" s="56"/>
      <c r="D71" s="51"/>
      <c r="E71" s="51"/>
      <c r="F71" s="56"/>
      <c r="G71" s="51"/>
      <c r="H71" s="51"/>
      <c r="I71" s="56"/>
      <c r="J71" s="51"/>
      <c r="K71" s="51"/>
      <c r="L71" s="694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4.25" customHeight="1">
      <c r="A72" s="51"/>
      <c r="B72" s="51"/>
      <c r="C72" s="56"/>
      <c r="D72" s="51"/>
      <c r="E72" s="51"/>
      <c r="F72" s="56"/>
      <c r="G72" s="51"/>
      <c r="H72" s="51"/>
      <c r="I72" s="56"/>
      <c r="J72" s="51"/>
      <c r="K72" s="51"/>
      <c r="L72" s="694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4.25" customHeight="1">
      <c r="A73" s="51"/>
      <c r="B73" s="51"/>
      <c r="C73" s="56"/>
      <c r="D73" s="51"/>
      <c r="E73" s="51"/>
      <c r="F73" s="56"/>
      <c r="G73" s="51"/>
      <c r="H73" s="51"/>
      <c r="I73" s="56"/>
      <c r="J73" s="51"/>
      <c r="K73" s="51"/>
      <c r="L73" s="694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4.25" customHeight="1">
      <c r="A74" s="51"/>
      <c r="B74" s="51"/>
      <c r="C74" s="56"/>
      <c r="D74" s="51"/>
      <c r="E74" s="51"/>
      <c r="F74" s="56"/>
      <c r="G74" s="51"/>
      <c r="H74" s="51"/>
      <c r="I74" s="56"/>
      <c r="J74" s="51"/>
      <c r="K74" s="51"/>
      <c r="L74" s="694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4.25" customHeight="1">
      <c r="A75" s="51"/>
      <c r="B75" s="51"/>
      <c r="C75" s="56"/>
      <c r="D75" s="51"/>
      <c r="E75" s="51"/>
      <c r="F75" s="56"/>
      <c r="G75" s="51"/>
      <c r="H75" s="51"/>
      <c r="I75" s="56"/>
      <c r="J75" s="51"/>
      <c r="K75" s="51"/>
      <c r="L75" s="694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4.25" customHeight="1">
      <c r="A76" s="51"/>
      <c r="B76" s="51"/>
      <c r="C76" s="56"/>
      <c r="D76" s="51"/>
      <c r="E76" s="51"/>
      <c r="F76" s="56"/>
      <c r="G76" s="51"/>
      <c r="H76" s="51"/>
      <c r="I76" s="56"/>
      <c r="J76" s="51"/>
      <c r="K76" s="51"/>
      <c r="L76" s="694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4.25" customHeight="1">
      <c r="A77" s="51"/>
      <c r="B77" s="51"/>
      <c r="C77" s="56"/>
      <c r="D77" s="51"/>
      <c r="E77" s="51"/>
      <c r="F77" s="56"/>
      <c r="G77" s="51"/>
      <c r="H77" s="51"/>
      <c r="I77" s="56"/>
      <c r="J77" s="51"/>
      <c r="K77" s="51"/>
      <c r="L77" s="694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4.25" customHeight="1">
      <c r="A78" s="51"/>
      <c r="B78" s="51"/>
      <c r="C78" s="56"/>
      <c r="D78" s="51"/>
      <c r="E78" s="51"/>
      <c r="F78" s="56"/>
      <c r="G78" s="51"/>
      <c r="H78" s="51"/>
      <c r="I78" s="56"/>
      <c r="J78" s="51"/>
      <c r="K78" s="51"/>
      <c r="L78" s="694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4.25" customHeight="1">
      <c r="A79" s="51"/>
      <c r="B79" s="51"/>
      <c r="C79" s="56"/>
      <c r="D79" s="51"/>
      <c r="E79" s="51"/>
      <c r="F79" s="56"/>
      <c r="G79" s="51"/>
      <c r="H79" s="51"/>
      <c r="I79" s="56"/>
      <c r="J79" s="51"/>
      <c r="K79" s="51"/>
      <c r="L79" s="694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4.25" customHeight="1">
      <c r="A80" s="51"/>
      <c r="B80" s="51"/>
      <c r="C80" s="56"/>
      <c r="D80" s="51"/>
      <c r="E80" s="51"/>
      <c r="F80" s="56"/>
      <c r="G80" s="51"/>
      <c r="H80" s="51"/>
      <c r="I80" s="56"/>
      <c r="J80" s="51"/>
      <c r="K80" s="51"/>
      <c r="L80" s="694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4.25" customHeight="1">
      <c r="A81" s="51"/>
      <c r="B81" s="51"/>
      <c r="C81" s="56"/>
      <c r="D81" s="51"/>
      <c r="E81" s="51"/>
      <c r="F81" s="56"/>
      <c r="G81" s="51"/>
      <c r="H81" s="51"/>
      <c r="I81" s="56"/>
      <c r="J81" s="51"/>
      <c r="K81" s="51"/>
      <c r="L81" s="694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4.25" customHeight="1">
      <c r="A82" s="51"/>
      <c r="B82" s="51"/>
      <c r="C82" s="56"/>
      <c r="D82" s="51"/>
      <c r="E82" s="51"/>
      <c r="F82" s="56"/>
      <c r="G82" s="51"/>
      <c r="H82" s="51"/>
      <c r="I82" s="56"/>
      <c r="J82" s="51"/>
      <c r="K82" s="51"/>
      <c r="L82" s="694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4.25" customHeight="1">
      <c r="A83" s="51"/>
      <c r="B83" s="51"/>
      <c r="C83" s="56"/>
      <c r="D83" s="51"/>
      <c r="E83" s="51"/>
      <c r="F83" s="56"/>
      <c r="G83" s="51"/>
      <c r="H83" s="51"/>
      <c r="I83" s="56"/>
      <c r="J83" s="51"/>
      <c r="K83" s="51"/>
      <c r="L83" s="694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4.25" customHeight="1">
      <c r="A84" s="51"/>
      <c r="B84" s="51"/>
      <c r="C84" s="56"/>
      <c r="D84" s="51"/>
      <c r="E84" s="51"/>
      <c r="F84" s="56"/>
      <c r="G84" s="51"/>
      <c r="H84" s="51"/>
      <c r="I84" s="56"/>
      <c r="J84" s="51"/>
      <c r="K84" s="51"/>
      <c r="L84" s="694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4.25" customHeight="1">
      <c r="A85" s="51"/>
      <c r="B85" s="51"/>
      <c r="C85" s="56"/>
      <c r="D85" s="51"/>
      <c r="E85" s="51"/>
      <c r="F85" s="56"/>
      <c r="G85" s="51"/>
      <c r="H85" s="51"/>
      <c r="I85" s="56"/>
      <c r="J85" s="51"/>
      <c r="K85" s="51"/>
      <c r="L85" s="694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4.25" customHeight="1">
      <c r="A86" s="51"/>
      <c r="B86" s="51"/>
      <c r="C86" s="56"/>
      <c r="D86" s="51"/>
      <c r="E86" s="51"/>
      <c r="F86" s="56"/>
      <c r="G86" s="51"/>
      <c r="H86" s="51"/>
      <c r="I86" s="56"/>
      <c r="J86" s="51"/>
      <c r="K86" s="51"/>
      <c r="L86" s="694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4.25" customHeight="1">
      <c r="A87" s="51"/>
      <c r="B87" s="51"/>
      <c r="C87" s="56"/>
      <c r="D87" s="51"/>
      <c r="E87" s="51"/>
      <c r="F87" s="56"/>
      <c r="G87" s="51"/>
      <c r="H87" s="51"/>
      <c r="I87" s="56"/>
      <c r="J87" s="51"/>
      <c r="K87" s="51"/>
      <c r="L87" s="694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4.25" customHeight="1">
      <c r="A88" s="51"/>
      <c r="B88" s="51"/>
      <c r="C88" s="56"/>
      <c r="D88" s="51"/>
      <c r="E88" s="51"/>
      <c r="F88" s="56"/>
      <c r="G88" s="51"/>
      <c r="H88" s="51"/>
      <c r="I88" s="56"/>
      <c r="J88" s="51"/>
      <c r="K88" s="51"/>
      <c r="L88" s="694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4.25" customHeight="1">
      <c r="A89" s="51"/>
      <c r="B89" s="51"/>
      <c r="C89" s="56"/>
      <c r="D89" s="51"/>
      <c r="E89" s="51"/>
      <c r="F89" s="56"/>
      <c r="G89" s="51"/>
      <c r="H89" s="51"/>
      <c r="I89" s="56"/>
      <c r="J89" s="51"/>
      <c r="K89" s="51"/>
      <c r="L89" s="694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4.25" customHeight="1">
      <c r="A90" s="51"/>
      <c r="B90" s="51"/>
      <c r="C90" s="56"/>
      <c r="D90" s="51"/>
      <c r="E90" s="51"/>
      <c r="F90" s="56"/>
      <c r="G90" s="51"/>
      <c r="H90" s="51"/>
      <c r="I90" s="56"/>
      <c r="J90" s="51"/>
      <c r="K90" s="51"/>
      <c r="L90" s="694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4.25" customHeight="1">
      <c r="A91" s="51"/>
      <c r="B91" s="51"/>
      <c r="C91" s="56"/>
      <c r="D91" s="51"/>
      <c r="E91" s="51"/>
      <c r="F91" s="56"/>
      <c r="G91" s="51"/>
      <c r="H91" s="51"/>
      <c r="I91" s="56"/>
      <c r="J91" s="51"/>
      <c r="K91" s="51"/>
      <c r="L91" s="694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4.25" customHeight="1">
      <c r="A92" s="51"/>
      <c r="B92" s="51"/>
      <c r="C92" s="56"/>
      <c r="D92" s="51"/>
      <c r="E92" s="51"/>
      <c r="F92" s="56"/>
      <c r="G92" s="51"/>
      <c r="H92" s="51"/>
      <c r="I92" s="56"/>
      <c r="J92" s="51"/>
      <c r="K92" s="51"/>
      <c r="L92" s="694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4.25" customHeight="1">
      <c r="A93" s="51"/>
      <c r="B93" s="51"/>
      <c r="C93" s="56"/>
      <c r="D93" s="51"/>
      <c r="E93" s="51"/>
      <c r="F93" s="56"/>
      <c r="G93" s="51"/>
      <c r="H93" s="51"/>
      <c r="I93" s="56"/>
      <c r="J93" s="51"/>
      <c r="K93" s="51"/>
      <c r="L93" s="694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4.25" customHeight="1">
      <c r="A94" s="51"/>
      <c r="B94" s="51"/>
      <c r="C94" s="56"/>
      <c r="D94" s="51"/>
      <c r="E94" s="51"/>
      <c r="F94" s="56"/>
      <c r="G94" s="51"/>
      <c r="H94" s="51"/>
      <c r="I94" s="56"/>
      <c r="J94" s="51"/>
      <c r="K94" s="51"/>
      <c r="L94" s="694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4.25" customHeight="1">
      <c r="A95" s="51"/>
      <c r="B95" s="51"/>
      <c r="C95" s="56"/>
      <c r="D95" s="51"/>
      <c r="E95" s="51"/>
      <c r="F95" s="56"/>
      <c r="G95" s="51"/>
      <c r="H95" s="51"/>
      <c r="I95" s="56"/>
      <c r="J95" s="51"/>
      <c r="K95" s="51"/>
      <c r="L95" s="694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4.25" customHeight="1">
      <c r="A96" s="51"/>
      <c r="B96" s="51"/>
      <c r="C96" s="56"/>
      <c r="D96" s="51"/>
      <c r="E96" s="51"/>
      <c r="F96" s="56"/>
      <c r="G96" s="51"/>
      <c r="H96" s="51"/>
      <c r="I96" s="56"/>
      <c r="J96" s="51"/>
      <c r="K96" s="51"/>
      <c r="L96" s="694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4.25" customHeight="1">
      <c r="A97" s="51"/>
      <c r="B97" s="51"/>
      <c r="C97" s="56"/>
      <c r="D97" s="51"/>
      <c r="E97" s="51"/>
      <c r="F97" s="56"/>
      <c r="G97" s="51"/>
      <c r="H97" s="51"/>
      <c r="I97" s="56"/>
      <c r="J97" s="51"/>
      <c r="K97" s="51"/>
      <c r="L97" s="694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4.25" customHeight="1">
      <c r="A98" s="51"/>
      <c r="B98" s="51"/>
      <c r="C98" s="56"/>
      <c r="D98" s="51"/>
      <c r="E98" s="51"/>
      <c r="F98" s="56"/>
      <c r="G98" s="51"/>
      <c r="H98" s="51"/>
      <c r="I98" s="56"/>
      <c r="J98" s="51"/>
      <c r="K98" s="51"/>
      <c r="L98" s="694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4.25" customHeight="1">
      <c r="A99" s="51"/>
      <c r="B99" s="51"/>
      <c r="C99" s="56"/>
      <c r="D99" s="51"/>
      <c r="E99" s="51"/>
      <c r="F99" s="56"/>
      <c r="G99" s="51"/>
      <c r="H99" s="51"/>
      <c r="I99" s="56"/>
      <c r="J99" s="51"/>
      <c r="K99" s="51"/>
      <c r="L99" s="694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4.25" customHeight="1">
      <c r="A100" s="51"/>
      <c r="B100" s="51"/>
      <c r="C100" s="56"/>
      <c r="D100" s="51"/>
      <c r="E100" s="51"/>
      <c r="F100" s="56"/>
      <c r="G100" s="51"/>
      <c r="H100" s="51"/>
      <c r="I100" s="56"/>
      <c r="J100" s="51"/>
      <c r="K100" s="51"/>
      <c r="L100" s="694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4.25" customHeight="1">
      <c r="A101" s="51"/>
      <c r="B101" s="51"/>
      <c r="C101" s="56"/>
      <c r="D101" s="51"/>
      <c r="E101" s="51"/>
      <c r="F101" s="56"/>
      <c r="G101" s="51"/>
      <c r="H101" s="51"/>
      <c r="I101" s="56"/>
      <c r="J101" s="51"/>
      <c r="K101" s="51"/>
      <c r="L101" s="694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4.25" customHeight="1">
      <c r="A102" s="51"/>
      <c r="B102" s="51"/>
      <c r="C102" s="56"/>
      <c r="D102" s="51"/>
      <c r="E102" s="51"/>
      <c r="F102" s="56"/>
      <c r="G102" s="51"/>
      <c r="H102" s="51"/>
      <c r="I102" s="56"/>
      <c r="J102" s="51"/>
      <c r="K102" s="51"/>
      <c r="L102" s="694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4.25" customHeight="1">
      <c r="A103" s="51"/>
      <c r="B103" s="51"/>
      <c r="C103" s="56"/>
      <c r="D103" s="51"/>
      <c r="E103" s="51"/>
      <c r="F103" s="56"/>
      <c r="G103" s="51"/>
      <c r="H103" s="51"/>
      <c r="I103" s="56"/>
      <c r="J103" s="51"/>
      <c r="K103" s="51"/>
      <c r="L103" s="694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4.25" customHeight="1">
      <c r="A104" s="51"/>
      <c r="B104" s="51"/>
      <c r="C104" s="56"/>
      <c r="D104" s="51"/>
      <c r="E104" s="51"/>
      <c r="F104" s="56"/>
      <c r="G104" s="51"/>
      <c r="H104" s="51"/>
      <c r="I104" s="56"/>
      <c r="J104" s="51"/>
      <c r="K104" s="51"/>
      <c r="L104" s="694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4.25" customHeight="1">
      <c r="A105" s="51"/>
      <c r="B105" s="51"/>
      <c r="C105" s="56"/>
      <c r="D105" s="51"/>
      <c r="E105" s="51"/>
      <c r="F105" s="56"/>
      <c r="G105" s="51"/>
      <c r="H105" s="51"/>
      <c r="I105" s="56"/>
      <c r="J105" s="51"/>
      <c r="K105" s="51"/>
      <c r="L105" s="694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4.25" customHeight="1">
      <c r="A106" s="51"/>
      <c r="B106" s="51"/>
      <c r="C106" s="56"/>
      <c r="D106" s="51"/>
      <c r="E106" s="51"/>
      <c r="F106" s="56"/>
      <c r="G106" s="51"/>
      <c r="H106" s="51"/>
      <c r="I106" s="56"/>
      <c r="J106" s="51"/>
      <c r="K106" s="51"/>
      <c r="L106" s="694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4.25" customHeight="1">
      <c r="A107" s="51"/>
      <c r="B107" s="51"/>
      <c r="C107" s="56"/>
      <c r="D107" s="51"/>
      <c r="E107" s="51"/>
      <c r="F107" s="56"/>
      <c r="G107" s="51"/>
      <c r="H107" s="51"/>
      <c r="I107" s="56"/>
      <c r="J107" s="51"/>
      <c r="K107" s="51"/>
      <c r="L107" s="694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4.25" customHeight="1">
      <c r="A108" s="51"/>
      <c r="B108" s="51"/>
      <c r="C108" s="56"/>
      <c r="D108" s="51"/>
      <c r="E108" s="51"/>
      <c r="F108" s="56"/>
      <c r="G108" s="51"/>
      <c r="H108" s="51"/>
      <c r="I108" s="56"/>
      <c r="J108" s="51"/>
      <c r="K108" s="51"/>
      <c r="L108" s="694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4.25" customHeight="1">
      <c r="A109" s="51"/>
      <c r="B109" s="51"/>
      <c r="C109" s="56"/>
      <c r="D109" s="51"/>
      <c r="E109" s="51"/>
      <c r="F109" s="56"/>
      <c r="G109" s="51"/>
      <c r="H109" s="51"/>
      <c r="I109" s="56"/>
      <c r="J109" s="51"/>
      <c r="K109" s="51"/>
      <c r="L109" s="694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4.25" customHeight="1">
      <c r="A110" s="51"/>
      <c r="B110" s="51"/>
      <c r="C110" s="56"/>
      <c r="D110" s="51"/>
      <c r="E110" s="51"/>
      <c r="F110" s="56"/>
      <c r="G110" s="51"/>
      <c r="H110" s="51"/>
      <c r="I110" s="56"/>
      <c r="J110" s="51"/>
      <c r="K110" s="51"/>
      <c r="L110" s="694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4.25" customHeight="1">
      <c r="A111" s="51"/>
      <c r="B111" s="51"/>
      <c r="C111" s="56"/>
      <c r="D111" s="51"/>
      <c r="E111" s="51"/>
      <c r="F111" s="56"/>
      <c r="G111" s="51"/>
      <c r="H111" s="51"/>
      <c r="I111" s="56"/>
      <c r="J111" s="51"/>
      <c r="K111" s="51"/>
      <c r="L111" s="694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4.25" customHeight="1">
      <c r="A112" s="51"/>
      <c r="B112" s="51"/>
      <c r="C112" s="56"/>
      <c r="D112" s="51"/>
      <c r="E112" s="51"/>
      <c r="F112" s="56"/>
      <c r="G112" s="51"/>
      <c r="H112" s="51"/>
      <c r="I112" s="56"/>
      <c r="J112" s="51"/>
      <c r="K112" s="51"/>
      <c r="L112" s="694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4.25" customHeight="1">
      <c r="A113" s="51"/>
      <c r="B113" s="51"/>
      <c r="C113" s="56"/>
      <c r="D113" s="51"/>
      <c r="E113" s="51"/>
      <c r="F113" s="56"/>
      <c r="G113" s="51"/>
      <c r="H113" s="51"/>
      <c r="I113" s="56"/>
      <c r="J113" s="51"/>
      <c r="K113" s="51"/>
      <c r="L113" s="694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4.25" customHeight="1">
      <c r="A114" s="51"/>
      <c r="B114" s="51"/>
      <c r="C114" s="56"/>
      <c r="D114" s="51"/>
      <c r="E114" s="51"/>
      <c r="F114" s="56"/>
      <c r="G114" s="51"/>
      <c r="H114" s="51"/>
      <c r="I114" s="56"/>
      <c r="J114" s="51"/>
      <c r="K114" s="51"/>
      <c r="L114" s="694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4.25" customHeight="1">
      <c r="A115" s="51"/>
      <c r="B115" s="51"/>
      <c r="C115" s="56"/>
      <c r="D115" s="51"/>
      <c r="E115" s="51"/>
      <c r="F115" s="56"/>
      <c r="G115" s="51"/>
      <c r="H115" s="51"/>
      <c r="I115" s="56"/>
      <c r="J115" s="51"/>
      <c r="K115" s="51"/>
      <c r="L115" s="694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4.25" customHeight="1">
      <c r="A116" s="51"/>
      <c r="B116" s="51"/>
      <c r="C116" s="56"/>
      <c r="D116" s="51"/>
      <c r="E116" s="51"/>
      <c r="F116" s="56"/>
      <c r="G116" s="51"/>
      <c r="H116" s="51"/>
      <c r="I116" s="56"/>
      <c r="J116" s="51"/>
      <c r="K116" s="51"/>
      <c r="L116" s="694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4.25" customHeight="1">
      <c r="A117" s="51"/>
      <c r="B117" s="51"/>
      <c r="C117" s="56"/>
      <c r="D117" s="51"/>
      <c r="E117" s="51"/>
      <c r="F117" s="56"/>
      <c r="G117" s="51"/>
      <c r="H117" s="51"/>
      <c r="I117" s="56"/>
      <c r="J117" s="51"/>
      <c r="K117" s="51"/>
      <c r="L117" s="694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4.25" customHeight="1">
      <c r="A118" s="51"/>
      <c r="B118" s="51"/>
      <c r="C118" s="56"/>
      <c r="D118" s="51"/>
      <c r="E118" s="51"/>
      <c r="F118" s="56"/>
      <c r="G118" s="51"/>
      <c r="H118" s="51"/>
      <c r="I118" s="56"/>
      <c r="J118" s="51"/>
      <c r="K118" s="51"/>
      <c r="L118" s="694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4.25" customHeight="1">
      <c r="A119" s="51"/>
      <c r="B119" s="51"/>
      <c r="C119" s="56"/>
      <c r="D119" s="51"/>
      <c r="E119" s="51"/>
      <c r="F119" s="56"/>
      <c r="G119" s="51"/>
      <c r="H119" s="51"/>
      <c r="I119" s="56"/>
      <c r="J119" s="51"/>
      <c r="K119" s="51"/>
      <c r="L119" s="694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4.25" customHeight="1">
      <c r="A120" s="51"/>
      <c r="B120" s="51"/>
      <c r="C120" s="56"/>
      <c r="D120" s="51"/>
      <c r="E120" s="51"/>
      <c r="F120" s="56"/>
      <c r="G120" s="51"/>
      <c r="H120" s="51"/>
      <c r="I120" s="56"/>
      <c r="J120" s="51"/>
      <c r="K120" s="51"/>
      <c r="L120" s="694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4.25" customHeight="1">
      <c r="A121" s="51"/>
      <c r="B121" s="51"/>
      <c r="C121" s="56"/>
      <c r="D121" s="51"/>
      <c r="E121" s="51"/>
      <c r="F121" s="56"/>
      <c r="G121" s="51"/>
      <c r="H121" s="51"/>
      <c r="I121" s="56"/>
      <c r="J121" s="51"/>
      <c r="K121" s="51"/>
      <c r="L121" s="694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4.25" customHeight="1">
      <c r="A122" s="51"/>
      <c r="B122" s="51"/>
      <c r="C122" s="56"/>
      <c r="D122" s="51"/>
      <c r="E122" s="51"/>
      <c r="F122" s="56"/>
      <c r="G122" s="51"/>
      <c r="H122" s="51"/>
      <c r="I122" s="56"/>
      <c r="J122" s="51"/>
      <c r="K122" s="51"/>
      <c r="L122" s="694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4.25" customHeight="1">
      <c r="A123" s="51"/>
      <c r="B123" s="51"/>
      <c r="C123" s="56"/>
      <c r="D123" s="51"/>
      <c r="E123" s="51"/>
      <c r="F123" s="56"/>
      <c r="G123" s="51"/>
      <c r="H123" s="51"/>
      <c r="I123" s="56"/>
      <c r="J123" s="51"/>
      <c r="K123" s="51"/>
      <c r="L123" s="694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4.25" customHeight="1">
      <c r="A124" s="51"/>
      <c r="B124" s="51"/>
      <c r="C124" s="56"/>
      <c r="D124" s="51"/>
      <c r="E124" s="51"/>
      <c r="F124" s="56"/>
      <c r="G124" s="51"/>
      <c r="H124" s="51"/>
      <c r="I124" s="56"/>
      <c r="J124" s="51"/>
      <c r="K124" s="51"/>
      <c r="L124" s="694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4.25" customHeight="1">
      <c r="A125" s="51"/>
      <c r="B125" s="51"/>
      <c r="C125" s="56"/>
      <c r="D125" s="51"/>
      <c r="E125" s="51"/>
      <c r="F125" s="56"/>
      <c r="G125" s="51"/>
      <c r="H125" s="51"/>
      <c r="I125" s="56"/>
      <c r="J125" s="51"/>
      <c r="K125" s="51"/>
      <c r="L125" s="694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4.25" customHeight="1">
      <c r="A126" s="51"/>
      <c r="B126" s="51"/>
      <c r="C126" s="56"/>
      <c r="D126" s="51"/>
      <c r="E126" s="51"/>
      <c r="F126" s="56"/>
      <c r="G126" s="51"/>
      <c r="H126" s="51"/>
      <c r="I126" s="56"/>
      <c r="J126" s="51"/>
      <c r="K126" s="51"/>
      <c r="L126" s="694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4.25" customHeight="1">
      <c r="A127" s="51"/>
      <c r="B127" s="51"/>
      <c r="C127" s="56"/>
      <c r="D127" s="51"/>
      <c r="E127" s="51"/>
      <c r="F127" s="56"/>
      <c r="G127" s="51"/>
      <c r="H127" s="51"/>
      <c r="I127" s="56"/>
      <c r="J127" s="51"/>
      <c r="K127" s="51"/>
      <c r="L127" s="694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4.25" customHeight="1">
      <c r="A128" s="51"/>
      <c r="B128" s="51"/>
      <c r="C128" s="56"/>
      <c r="D128" s="51"/>
      <c r="E128" s="51"/>
      <c r="F128" s="56"/>
      <c r="G128" s="51"/>
      <c r="H128" s="51"/>
      <c r="I128" s="56"/>
      <c r="J128" s="51"/>
      <c r="K128" s="51"/>
      <c r="L128" s="694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4.25" customHeight="1">
      <c r="A129" s="51"/>
      <c r="B129" s="51"/>
      <c r="C129" s="56"/>
      <c r="D129" s="51"/>
      <c r="E129" s="51"/>
      <c r="F129" s="56"/>
      <c r="G129" s="51"/>
      <c r="H129" s="51"/>
      <c r="I129" s="56"/>
      <c r="J129" s="51"/>
      <c r="K129" s="51"/>
      <c r="L129" s="694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4.25" customHeight="1">
      <c r="A130" s="51"/>
      <c r="B130" s="51"/>
      <c r="C130" s="56"/>
      <c r="D130" s="51"/>
      <c r="E130" s="51"/>
      <c r="F130" s="56"/>
      <c r="G130" s="51"/>
      <c r="H130" s="51"/>
      <c r="I130" s="56"/>
      <c r="J130" s="51"/>
      <c r="K130" s="51"/>
      <c r="L130" s="694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4.25" customHeight="1">
      <c r="A131" s="51"/>
      <c r="B131" s="51"/>
      <c r="C131" s="56"/>
      <c r="D131" s="51"/>
      <c r="E131" s="51"/>
      <c r="F131" s="56"/>
      <c r="G131" s="51"/>
      <c r="H131" s="51"/>
      <c r="I131" s="56"/>
      <c r="J131" s="51"/>
      <c r="K131" s="51"/>
      <c r="L131" s="694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4.25" customHeight="1">
      <c r="A132" s="51"/>
      <c r="B132" s="51"/>
      <c r="C132" s="56"/>
      <c r="D132" s="51"/>
      <c r="E132" s="51"/>
      <c r="F132" s="56"/>
      <c r="G132" s="51"/>
      <c r="H132" s="51"/>
      <c r="I132" s="56"/>
      <c r="J132" s="51"/>
      <c r="K132" s="51"/>
      <c r="L132" s="694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4.25" customHeight="1">
      <c r="A133" s="51"/>
      <c r="B133" s="51"/>
      <c r="C133" s="56"/>
      <c r="D133" s="51"/>
      <c r="E133" s="51"/>
      <c r="F133" s="56"/>
      <c r="G133" s="51"/>
      <c r="H133" s="51"/>
      <c r="I133" s="56"/>
      <c r="J133" s="51"/>
      <c r="K133" s="51"/>
      <c r="L133" s="694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1"/>
      <c r="B134" s="51"/>
      <c r="C134" s="56"/>
      <c r="D134" s="51"/>
      <c r="E134" s="51"/>
      <c r="F134" s="56"/>
      <c r="G134" s="51"/>
      <c r="H134" s="51"/>
      <c r="I134" s="56"/>
      <c r="J134" s="51"/>
      <c r="K134" s="51"/>
      <c r="L134" s="694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1"/>
      <c r="B135" s="51"/>
      <c r="C135" s="56"/>
      <c r="D135" s="51"/>
      <c r="E135" s="51"/>
      <c r="F135" s="56"/>
      <c r="G135" s="51"/>
      <c r="H135" s="51"/>
      <c r="I135" s="56"/>
      <c r="J135" s="51"/>
      <c r="K135" s="51"/>
      <c r="L135" s="694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1"/>
      <c r="B136" s="51"/>
      <c r="C136" s="56"/>
      <c r="D136" s="51"/>
      <c r="E136" s="51"/>
      <c r="F136" s="56"/>
      <c r="G136" s="51"/>
      <c r="H136" s="51"/>
      <c r="I136" s="56"/>
      <c r="J136" s="51"/>
      <c r="K136" s="51"/>
      <c r="L136" s="694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1"/>
      <c r="B137" s="51"/>
      <c r="C137" s="56"/>
      <c r="D137" s="51"/>
      <c r="E137" s="51"/>
      <c r="F137" s="56"/>
      <c r="G137" s="51"/>
      <c r="H137" s="51"/>
      <c r="I137" s="56"/>
      <c r="J137" s="51"/>
      <c r="K137" s="51"/>
      <c r="L137" s="694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1"/>
      <c r="B138" s="51"/>
      <c r="C138" s="56"/>
      <c r="D138" s="51"/>
      <c r="E138" s="51"/>
      <c r="F138" s="56"/>
      <c r="G138" s="51"/>
      <c r="H138" s="51"/>
      <c r="I138" s="56"/>
      <c r="J138" s="51"/>
      <c r="K138" s="51"/>
      <c r="L138" s="694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1"/>
      <c r="B139" s="51"/>
      <c r="C139" s="56"/>
      <c r="D139" s="51"/>
      <c r="E139" s="51"/>
      <c r="F139" s="56"/>
      <c r="G139" s="51"/>
      <c r="H139" s="51"/>
      <c r="I139" s="56"/>
      <c r="J139" s="51"/>
      <c r="K139" s="51"/>
      <c r="L139" s="694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1"/>
      <c r="B140" s="51"/>
      <c r="C140" s="56"/>
      <c r="D140" s="51"/>
      <c r="E140" s="51"/>
      <c r="F140" s="56"/>
      <c r="G140" s="51"/>
      <c r="H140" s="51"/>
      <c r="I140" s="56"/>
      <c r="J140" s="51"/>
      <c r="K140" s="51"/>
      <c r="L140" s="694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1"/>
      <c r="B141" s="51"/>
      <c r="C141" s="56"/>
      <c r="D141" s="51"/>
      <c r="E141" s="51"/>
      <c r="F141" s="56"/>
      <c r="G141" s="51"/>
      <c r="H141" s="51"/>
      <c r="I141" s="56"/>
      <c r="J141" s="51"/>
      <c r="K141" s="51"/>
      <c r="L141" s="694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1"/>
      <c r="B142" s="51"/>
      <c r="C142" s="56"/>
      <c r="D142" s="51"/>
      <c r="E142" s="51"/>
      <c r="F142" s="56"/>
      <c r="G142" s="51"/>
      <c r="H142" s="51"/>
      <c r="I142" s="56"/>
      <c r="J142" s="51"/>
      <c r="K142" s="51"/>
      <c r="L142" s="694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1"/>
      <c r="B143" s="51"/>
      <c r="C143" s="56"/>
      <c r="D143" s="51"/>
      <c r="E143" s="51"/>
      <c r="F143" s="56"/>
      <c r="G143" s="51"/>
      <c r="H143" s="51"/>
      <c r="I143" s="56"/>
      <c r="J143" s="51"/>
      <c r="K143" s="51"/>
      <c r="L143" s="694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1"/>
      <c r="B144" s="51"/>
      <c r="C144" s="56"/>
      <c r="D144" s="51"/>
      <c r="E144" s="51"/>
      <c r="F144" s="56"/>
      <c r="G144" s="51"/>
      <c r="H144" s="51"/>
      <c r="I144" s="56"/>
      <c r="J144" s="51"/>
      <c r="K144" s="51"/>
      <c r="L144" s="694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1"/>
      <c r="B145" s="51"/>
      <c r="C145" s="56"/>
      <c r="D145" s="51"/>
      <c r="E145" s="51"/>
      <c r="F145" s="56"/>
      <c r="G145" s="51"/>
      <c r="H145" s="51"/>
      <c r="I145" s="56"/>
      <c r="J145" s="51"/>
      <c r="K145" s="51"/>
      <c r="L145" s="694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1"/>
      <c r="B146" s="51"/>
      <c r="C146" s="56"/>
      <c r="D146" s="51"/>
      <c r="E146" s="51"/>
      <c r="F146" s="56"/>
      <c r="G146" s="51"/>
      <c r="H146" s="51"/>
      <c r="I146" s="56"/>
      <c r="J146" s="51"/>
      <c r="K146" s="51"/>
      <c r="L146" s="694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1"/>
      <c r="B147" s="51"/>
      <c r="C147" s="56"/>
      <c r="D147" s="51"/>
      <c r="E147" s="51"/>
      <c r="F147" s="56"/>
      <c r="G147" s="51"/>
      <c r="H147" s="51"/>
      <c r="I147" s="56"/>
      <c r="J147" s="51"/>
      <c r="K147" s="51"/>
      <c r="L147" s="694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1"/>
      <c r="B148" s="51"/>
      <c r="C148" s="56"/>
      <c r="D148" s="51"/>
      <c r="E148" s="51"/>
      <c r="F148" s="56"/>
      <c r="G148" s="51"/>
      <c r="H148" s="51"/>
      <c r="I148" s="56"/>
      <c r="J148" s="51"/>
      <c r="K148" s="51"/>
      <c r="L148" s="694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1"/>
      <c r="B149" s="51"/>
      <c r="C149" s="56"/>
      <c r="D149" s="51"/>
      <c r="E149" s="51"/>
      <c r="F149" s="56"/>
      <c r="G149" s="51"/>
      <c r="H149" s="51"/>
      <c r="I149" s="56"/>
      <c r="J149" s="51"/>
      <c r="K149" s="51"/>
      <c r="L149" s="694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1"/>
      <c r="B150" s="51"/>
      <c r="C150" s="56"/>
      <c r="D150" s="51"/>
      <c r="E150" s="51"/>
      <c r="F150" s="56"/>
      <c r="G150" s="51"/>
      <c r="H150" s="51"/>
      <c r="I150" s="56"/>
      <c r="J150" s="51"/>
      <c r="K150" s="51"/>
      <c r="L150" s="694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1"/>
      <c r="B151" s="51"/>
      <c r="C151" s="56"/>
      <c r="D151" s="51"/>
      <c r="E151" s="51"/>
      <c r="F151" s="56"/>
      <c r="G151" s="51"/>
      <c r="H151" s="51"/>
      <c r="I151" s="56"/>
      <c r="J151" s="51"/>
      <c r="K151" s="51"/>
      <c r="L151" s="694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1"/>
      <c r="B152" s="51"/>
      <c r="C152" s="56"/>
      <c r="D152" s="51"/>
      <c r="E152" s="51"/>
      <c r="F152" s="56"/>
      <c r="G152" s="51"/>
      <c r="H152" s="51"/>
      <c r="I152" s="56"/>
      <c r="J152" s="51"/>
      <c r="K152" s="51"/>
      <c r="L152" s="694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1"/>
      <c r="B153" s="51"/>
      <c r="C153" s="56"/>
      <c r="D153" s="51"/>
      <c r="E153" s="51"/>
      <c r="F153" s="56"/>
      <c r="G153" s="51"/>
      <c r="H153" s="51"/>
      <c r="I153" s="56"/>
      <c r="J153" s="51"/>
      <c r="K153" s="51"/>
      <c r="L153" s="694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1"/>
      <c r="B154" s="51"/>
      <c r="C154" s="56"/>
      <c r="D154" s="51"/>
      <c r="E154" s="51"/>
      <c r="F154" s="56"/>
      <c r="G154" s="51"/>
      <c r="H154" s="51"/>
      <c r="I154" s="56"/>
      <c r="J154" s="51"/>
      <c r="K154" s="51"/>
      <c r="L154" s="694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1"/>
      <c r="B155" s="51"/>
      <c r="C155" s="56"/>
      <c r="D155" s="51"/>
      <c r="E155" s="51"/>
      <c r="F155" s="56"/>
      <c r="G155" s="51"/>
      <c r="H155" s="51"/>
      <c r="I155" s="56"/>
      <c r="J155" s="51"/>
      <c r="K155" s="51"/>
      <c r="L155" s="694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1"/>
      <c r="B156" s="51"/>
      <c r="C156" s="56"/>
      <c r="D156" s="51"/>
      <c r="E156" s="51"/>
      <c r="F156" s="56"/>
      <c r="G156" s="51"/>
      <c r="H156" s="51"/>
      <c r="I156" s="56"/>
      <c r="J156" s="51"/>
      <c r="K156" s="51"/>
      <c r="L156" s="694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1"/>
      <c r="B157" s="51"/>
      <c r="C157" s="56"/>
      <c r="D157" s="51"/>
      <c r="E157" s="51"/>
      <c r="F157" s="56"/>
      <c r="G157" s="51"/>
      <c r="H157" s="51"/>
      <c r="I157" s="56"/>
      <c r="J157" s="51"/>
      <c r="K157" s="51"/>
      <c r="L157" s="694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1"/>
      <c r="B158" s="51"/>
      <c r="C158" s="56"/>
      <c r="D158" s="51"/>
      <c r="E158" s="51"/>
      <c r="F158" s="56"/>
      <c r="G158" s="51"/>
      <c r="H158" s="51"/>
      <c r="I158" s="56"/>
      <c r="J158" s="51"/>
      <c r="K158" s="51"/>
      <c r="L158" s="694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1"/>
      <c r="B159" s="51"/>
      <c r="C159" s="56"/>
      <c r="D159" s="51"/>
      <c r="E159" s="51"/>
      <c r="F159" s="56"/>
      <c r="G159" s="51"/>
      <c r="H159" s="51"/>
      <c r="I159" s="56"/>
      <c r="J159" s="51"/>
      <c r="K159" s="51"/>
      <c r="L159" s="694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1"/>
      <c r="B160" s="51"/>
      <c r="C160" s="56"/>
      <c r="D160" s="51"/>
      <c r="E160" s="51"/>
      <c r="F160" s="56"/>
      <c r="G160" s="51"/>
      <c r="H160" s="51"/>
      <c r="I160" s="56"/>
      <c r="J160" s="51"/>
      <c r="K160" s="51"/>
      <c r="L160" s="694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1"/>
      <c r="B161" s="51"/>
      <c r="C161" s="56"/>
      <c r="D161" s="51"/>
      <c r="E161" s="51"/>
      <c r="F161" s="56"/>
      <c r="G161" s="51"/>
      <c r="H161" s="51"/>
      <c r="I161" s="56"/>
      <c r="J161" s="51"/>
      <c r="K161" s="51"/>
      <c r="L161" s="694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1"/>
      <c r="B162" s="51"/>
      <c r="C162" s="56"/>
      <c r="D162" s="51"/>
      <c r="E162" s="51"/>
      <c r="F162" s="56"/>
      <c r="G162" s="51"/>
      <c r="H162" s="51"/>
      <c r="I162" s="56"/>
      <c r="J162" s="51"/>
      <c r="K162" s="51"/>
      <c r="L162" s="694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1"/>
      <c r="B163" s="51"/>
      <c r="C163" s="56"/>
      <c r="D163" s="51"/>
      <c r="E163" s="51"/>
      <c r="F163" s="56"/>
      <c r="G163" s="51"/>
      <c r="H163" s="51"/>
      <c r="I163" s="56"/>
      <c r="J163" s="51"/>
      <c r="K163" s="51"/>
      <c r="L163" s="694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1"/>
      <c r="B164" s="51"/>
      <c r="C164" s="56"/>
      <c r="D164" s="51"/>
      <c r="E164" s="51"/>
      <c r="F164" s="56"/>
      <c r="G164" s="51"/>
      <c r="H164" s="51"/>
      <c r="I164" s="56"/>
      <c r="J164" s="51"/>
      <c r="K164" s="51"/>
      <c r="L164" s="694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1"/>
      <c r="B165" s="51"/>
      <c r="C165" s="56"/>
      <c r="D165" s="51"/>
      <c r="E165" s="51"/>
      <c r="F165" s="56"/>
      <c r="G165" s="51"/>
      <c r="H165" s="51"/>
      <c r="I165" s="56"/>
      <c r="J165" s="51"/>
      <c r="K165" s="51"/>
      <c r="L165" s="694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1"/>
      <c r="B166" s="51"/>
      <c r="C166" s="56"/>
      <c r="D166" s="51"/>
      <c r="E166" s="51"/>
      <c r="F166" s="56"/>
      <c r="G166" s="51"/>
      <c r="H166" s="51"/>
      <c r="I166" s="56"/>
      <c r="J166" s="51"/>
      <c r="K166" s="51"/>
      <c r="L166" s="694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1"/>
      <c r="B167" s="51"/>
      <c r="C167" s="56"/>
      <c r="D167" s="51"/>
      <c r="E167" s="51"/>
      <c r="F167" s="56"/>
      <c r="G167" s="51"/>
      <c r="H167" s="51"/>
      <c r="I167" s="56"/>
      <c r="J167" s="51"/>
      <c r="K167" s="51"/>
      <c r="L167" s="694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1"/>
      <c r="B168" s="51"/>
      <c r="C168" s="56"/>
      <c r="D168" s="51"/>
      <c r="E168" s="51"/>
      <c r="F168" s="56"/>
      <c r="G168" s="51"/>
      <c r="H168" s="51"/>
      <c r="I168" s="56"/>
      <c r="J168" s="51"/>
      <c r="K168" s="51"/>
      <c r="L168" s="694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1"/>
      <c r="B169" s="51"/>
      <c r="C169" s="56"/>
      <c r="D169" s="51"/>
      <c r="E169" s="51"/>
      <c r="F169" s="56"/>
      <c r="G169" s="51"/>
      <c r="H169" s="51"/>
      <c r="I169" s="56"/>
      <c r="J169" s="51"/>
      <c r="K169" s="51"/>
      <c r="L169" s="694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1"/>
      <c r="B170" s="51"/>
      <c r="C170" s="56"/>
      <c r="D170" s="51"/>
      <c r="E170" s="51"/>
      <c r="F170" s="56"/>
      <c r="G170" s="51"/>
      <c r="H170" s="51"/>
      <c r="I170" s="56"/>
      <c r="J170" s="51"/>
      <c r="K170" s="51"/>
      <c r="L170" s="694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1"/>
      <c r="B171" s="51"/>
      <c r="C171" s="56"/>
      <c r="D171" s="51"/>
      <c r="E171" s="51"/>
      <c r="F171" s="56"/>
      <c r="G171" s="51"/>
      <c r="H171" s="51"/>
      <c r="I171" s="56"/>
      <c r="J171" s="51"/>
      <c r="K171" s="51"/>
      <c r="L171" s="694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1"/>
      <c r="B172" s="51"/>
      <c r="C172" s="56"/>
      <c r="D172" s="51"/>
      <c r="E172" s="51"/>
      <c r="F172" s="56"/>
      <c r="G172" s="51"/>
      <c r="H172" s="51"/>
      <c r="I172" s="56"/>
      <c r="J172" s="51"/>
      <c r="K172" s="51"/>
      <c r="L172" s="694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1"/>
      <c r="B173" s="51"/>
      <c r="C173" s="56"/>
      <c r="D173" s="51"/>
      <c r="E173" s="51"/>
      <c r="F173" s="56"/>
      <c r="G173" s="51"/>
      <c r="H173" s="51"/>
      <c r="I173" s="56"/>
      <c r="J173" s="51"/>
      <c r="K173" s="51"/>
      <c r="L173" s="694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1"/>
      <c r="B174" s="51"/>
      <c r="C174" s="56"/>
      <c r="D174" s="51"/>
      <c r="E174" s="51"/>
      <c r="F174" s="56"/>
      <c r="G174" s="51"/>
      <c r="H174" s="51"/>
      <c r="I174" s="56"/>
      <c r="J174" s="51"/>
      <c r="K174" s="51"/>
      <c r="L174" s="694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1"/>
      <c r="B175" s="51"/>
      <c r="C175" s="56"/>
      <c r="D175" s="51"/>
      <c r="E175" s="51"/>
      <c r="F175" s="56"/>
      <c r="G175" s="51"/>
      <c r="H175" s="51"/>
      <c r="I175" s="56"/>
      <c r="J175" s="51"/>
      <c r="K175" s="51"/>
      <c r="L175" s="694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1"/>
      <c r="B176" s="51"/>
      <c r="C176" s="56"/>
      <c r="D176" s="51"/>
      <c r="E176" s="51"/>
      <c r="F176" s="56"/>
      <c r="G176" s="51"/>
      <c r="H176" s="51"/>
      <c r="I176" s="56"/>
      <c r="J176" s="51"/>
      <c r="K176" s="51"/>
      <c r="L176" s="694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1"/>
      <c r="B177" s="51"/>
      <c r="C177" s="56"/>
      <c r="D177" s="51"/>
      <c r="E177" s="51"/>
      <c r="F177" s="56"/>
      <c r="G177" s="51"/>
      <c r="H177" s="51"/>
      <c r="I177" s="56"/>
      <c r="J177" s="51"/>
      <c r="K177" s="51"/>
      <c r="L177" s="694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1"/>
      <c r="B178" s="51"/>
      <c r="C178" s="56"/>
      <c r="D178" s="51"/>
      <c r="E178" s="51"/>
      <c r="F178" s="56"/>
      <c r="G178" s="51"/>
      <c r="H178" s="51"/>
      <c r="I178" s="56"/>
      <c r="J178" s="51"/>
      <c r="K178" s="51"/>
      <c r="L178" s="694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1"/>
      <c r="B179" s="51"/>
      <c r="C179" s="56"/>
      <c r="D179" s="51"/>
      <c r="E179" s="51"/>
      <c r="F179" s="56"/>
      <c r="G179" s="51"/>
      <c r="H179" s="51"/>
      <c r="I179" s="56"/>
      <c r="J179" s="51"/>
      <c r="K179" s="51"/>
      <c r="L179" s="694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1"/>
      <c r="B180" s="51"/>
      <c r="C180" s="56"/>
      <c r="D180" s="51"/>
      <c r="E180" s="51"/>
      <c r="F180" s="56"/>
      <c r="G180" s="51"/>
      <c r="H180" s="51"/>
      <c r="I180" s="56"/>
      <c r="J180" s="51"/>
      <c r="K180" s="51"/>
      <c r="L180" s="694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1"/>
      <c r="B181" s="51"/>
      <c r="C181" s="56"/>
      <c r="D181" s="51"/>
      <c r="E181" s="51"/>
      <c r="F181" s="56"/>
      <c r="G181" s="51"/>
      <c r="H181" s="51"/>
      <c r="I181" s="56"/>
      <c r="J181" s="51"/>
      <c r="K181" s="51"/>
      <c r="L181" s="694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1"/>
      <c r="B182" s="51"/>
      <c r="C182" s="56"/>
      <c r="D182" s="51"/>
      <c r="E182" s="51"/>
      <c r="F182" s="56"/>
      <c r="G182" s="51"/>
      <c r="H182" s="51"/>
      <c r="I182" s="56"/>
      <c r="J182" s="51"/>
      <c r="K182" s="51"/>
      <c r="L182" s="694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1"/>
      <c r="B183" s="51"/>
      <c r="C183" s="56"/>
      <c r="D183" s="51"/>
      <c r="E183" s="51"/>
      <c r="F183" s="56"/>
      <c r="G183" s="51"/>
      <c r="H183" s="51"/>
      <c r="I183" s="56"/>
      <c r="J183" s="51"/>
      <c r="K183" s="51"/>
      <c r="L183" s="694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1"/>
      <c r="B184" s="51"/>
      <c r="C184" s="56"/>
      <c r="D184" s="51"/>
      <c r="E184" s="51"/>
      <c r="F184" s="56"/>
      <c r="G184" s="51"/>
      <c r="H184" s="51"/>
      <c r="I184" s="56"/>
      <c r="J184" s="51"/>
      <c r="K184" s="51"/>
      <c r="L184" s="694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1"/>
      <c r="B185" s="51"/>
      <c r="C185" s="56"/>
      <c r="D185" s="51"/>
      <c r="E185" s="51"/>
      <c r="F185" s="56"/>
      <c r="G185" s="51"/>
      <c r="H185" s="51"/>
      <c r="I185" s="56"/>
      <c r="J185" s="51"/>
      <c r="K185" s="51"/>
      <c r="L185" s="694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1"/>
      <c r="B186" s="51"/>
      <c r="C186" s="56"/>
      <c r="D186" s="51"/>
      <c r="E186" s="51"/>
      <c r="F186" s="56"/>
      <c r="G186" s="51"/>
      <c r="H186" s="51"/>
      <c r="I186" s="56"/>
      <c r="J186" s="51"/>
      <c r="K186" s="51"/>
      <c r="L186" s="694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1"/>
      <c r="B187" s="51"/>
      <c r="C187" s="56"/>
      <c r="D187" s="51"/>
      <c r="E187" s="51"/>
      <c r="F187" s="56"/>
      <c r="G187" s="51"/>
      <c r="H187" s="51"/>
      <c r="I187" s="56"/>
      <c r="J187" s="51"/>
      <c r="K187" s="51"/>
      <c r="L187" s="694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1"/>
      <c r="B188" s="51"/>
      <c r="C188" s="56"/>
      <c r="D188" s="51"/>
      <c r="E188" s="51"/>
      <c r="F188" s="56"/>
      <c r="G188" s="51"/>
      <c r="H188" s="51"/>
      <c r="I188" s="56"/>
      <c r="J188" s="51"/>
      <c r="K188" s="51"/>
      <c r="L188" s="694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1"/>
      <c r="B189" s="51"/>
      <c r="C189" s="56"/>
      <c r="D189" s="51"/>
      <c r="E189" s="51"/>
      <c r="F189" s="56"/>
      <c r="G189" s="51"/>
      <c r="H189" s="51"/>
      <c r="I189" s="56"/>
      <c r="J189" s="51"/>
      <c r="K189" s="51"/>
      <c r="L189" s="694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1"/>
      <c r="B190" s="51"/>
      <c r="C190" s="56"/>
      <c r="D190" s="51"/>
      <c r="E190" s="51"/>
      <c r="F190" s="56"/>
      <c r="G190" s="51"/>
      <c r="H190" s="51"/>
      <c r="I190" s="56"/>
      <c r="J190" s="51"/>
      <c r="K190" s="51"/>
      <c r="L190" s="694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1"/>
      <c r="B191" s="51"/>
      <c r="C191" s="56"/>
      <c r="D191" s="51"/>
      <c r="E191" s="51"/>
      <c r="F191" s="56"/>
      <c r="G191" s="51"/>
      <c r="H191" s="51"/>
      <c r="I191" s="56"/>
      <c r="J191" s="51"/>
      <c r="K191" s="51"/>
      <c r="L191" s="694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1"/>
      <c r="B192" s="51"/>
      <c r="C192" s="56"/>
      <c r="D192" s="51"/>
      <c r="E192" s="51"/>
      <c r="F192" s="56"/>
      <c r="G192" s="51"/>
      <c r="H192" s="51"/>
      <c r="I192" s="56"/>
      <c r="J192" s="51"/>
      <c r="K192" s="51"/>
      <c r="L192" s="694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1"/>
      <c r="B193" s="51"/>
      <c r="C193" s="56"/>
      <c r="D193" s="51"/>
      <c r="E193" s="51"/>
      <c r="F193" s="56"/>
      <c r="G193" s="51"/>
      <c r="H193" s="51"/>
      <c r="I193" s="56"/>
      <c r="J193" s="51"/>
      <c r="K193" s="51"/>
      <c r="L193" s="694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1"/>
      <c r="B194" s="51"/>
      <c r="C194" s="56"/>
      <c r="D194" s="51"/>
      <c r="E194" s="51"/>
      <c r="F194" s="56"/>
      <c r="G194" s="51"/>
      <c r="H194" s="51"/>
      <c r="I194" s="56"/>
      <c r="J194" s="51"/>
      <c r="K194" s="51"/>
      <c r="L194" s="694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1"/>
      <c r="B195" s="51"/>
      <c r="C195" s="56"/>
      <c r="D195" s="51"/>
      <c r="E195" s="51"/>
      <c r="F195" s="56"/>
      <c r="G195" s="51"/>
      <c r="H195" s="51"/>
      <c r="I195" s="56"/>
      <c r="J195" s="51"/>
      <c r="K195" s="51"/>
      <c r="L195" s="694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1"/>
      <c r="B196" s="51"/>
      <c r="C196" s="56"/>
      <c r="D196" s="51"/>
      <c r="E196" s="51"/>
      <c r="F196" s="56"/>
      <c r="G196" s="51"/>
      <c r="H196" s="51"/>
      <c r="I196" s="56"/>
      <c r="J196" s="51"/>
      <c r="K196" s="51"/>
      <c r="L196" s="694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1"/>
      <c r="B197" s="51"/>
      <c r="C197" s="56"/>
      <c r="D197" s="51"/>
      <c r="E197" s="51"/>
      <c r="F197" s="56"/>
      <c r="G197" s="51"/>
      <c r="H197" s="51"/>
      <c r="I197" s="56"/>
      <c r="J197" s="51"/>
      <c r="K197" s="51"/>
      <c r="L197" s="694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1"/>
      <c r="B198" s="51"/>
      <c r="C198" s="56"/>
      <c r="D198" s="51"/>
      <c r="E198" s="51"/>
      <c r="F198" s="56"/>
      <c r="G198" s="51"/>
      <c r="H198" s="51"/>
      <c r="I198" s="56"/>
      <c r="J198" s="51"/>
      <c r="K198" s="51"/>
      <c r="L198" s="694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1"/>
      <c r="B199" s="51"/>
      <c r="C199" s="56"/>
      <c r="D199" s="51"/>
      <c r="E199" s="51"/>
      <c r="F199" s="56"/>
      <c r="G199" s="51"/>
      <c r="H199" s="51"/>
      <c r="I199" s="56"/>
      <c r="J199" s="51"/>
      <c r="K199" s="51"/>
      <c r="L199" s="694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1"/>
      <c r="B200" s="51"/>
      <c r="C200" s="56"/>
      <c r="D200" s="51"/>
      <c r="E200" s="51"/>
      <c r="F200" s="56"/>
      <c r="G200" s="51"/>
      <c r="H200" s="51"/>
      <c r="I200" s="56"/>
      <c r="J200" s="51"/>
      <c r="K200" s="51"/>
      <c r="L200" s="694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1"/>
      <c r="B201" s="51"/>
      <c r="C201" s="56"/>
      <c r="D201" s="51"/>
      <c r="E201" s="51"/>
      <c r="F201" s="56"/>
      <c r="G201" s="51"/>
      <c r="H201" s="51"/>
      <c r="I201" s="56"/>
      <c r="J201" s="51"/>
      <c r="K201" s="51"/>
      <c r="L201" s="694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1"/>
      <c r="B202" s="51"/>
      <c r="C202" s="56"/>
      <c r="D202" s="51"/>
      <c r="E202" s="51"/>
      <c r="F202" s="56"/>
      <c r="G202" s="51"/>
      <c r="H202" s="51"/>
      <c r="I202" s="56"/>
      <c r="J202" s="51"/>
      <c r="K202" s="51"/>
      <c r="L202" s="694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1"/>
      <c r="B203" s="51"/>
      <c r="C203" s="56"/>
      <c r="D203" s="51"/>
      <c r="E203" s="51"/>
      <c r="F203" s="56"/>
      <c r="G203" s="51"/>
      <c r="H203" s="51"/>
      <c r="I203" s="56"/>
      <c r="J203" s="51"/>
      <c r="K203" s="51"/>
      <c r="L203" s="694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1"/>
      <c r="B204" s="51"/>
      <c r="C204" s="56"/>
      <c r="D204" s="51"/>
      <c r="E204" s="51"/>
      <c r="F204" s="56"/>
      <c r="G204" s="51"/>
      <c r="H204" s="51"/>
      <c r="I204" s="56"/>
      <c r="J204" s="51"/>
      <c r="K204" s="51"/>
      <c r="L204" s="694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1"/>
      <c r="B205" s="51"/>
      <c r="C205" s="56"/>
      <c r="D205" s="51"/>
      <c r="E205" s="51"/>
      <c r="F205" s="56"/>
      <c r="G205" s="51"/>
      <c r="H205" s="51"/>
      <c r="I205" s="56"/>
      <c r="J205" s="51"/>
      <c r="K205" s="51"/>
      <c r="L205" s="694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213"/>
      <c r="B206" s="213"/>
      <c r="D206" s="213"/>
      <c r="E206" s="213"/>
      <c r="G206" s="213"/>
      <c r="H206" s="213"/>
      <c r="J206" s="213"/>
      <c r="K206" s="213"/>
      <c r="L206" s="272"/>
    </row>
    <row r="207" ht="14.25" customHeight="1">
      <c r="A207" s="213"/>
      <c r="B207" s="213"/>
      <c r="D207" s="213"/>
      <c r="E207" s="213"/>
      <c r="G207" s="213"/>
      <c r="H207" s="213"/>
      <c r="J207" s="213"/>
      <c r="K207" s="213"/>
      <c r="L207" s="272"/>
    </row>
    <row r="208" ht="14.25" customHeight="1">
      <c r="A208" s="213"/>
      <c r="B208" s="213"/>
      <c r="D208" s="213"/>
      <c r="E208" s="213"/>
      <c r="G208" s="213"/>
      <c r="H208" s="213"/>
      <c r="J208" s="213"/>
      <c r="K208" s="213"/>
      <c r="L208" s="272"/>
    </row>
    <row r="209" ht="14.25" customHeight="1">
      <c r="A209" s="213"/>
      <c r="B209" s="213"/>
      <c r="D209" s="213"/>
      <c r="E209" s="213"/>
      <c r="G209" s="213"/>
      <c r="H209" s="213"/>
      <c r="J209" s="213"/>
      <c r="K209" s="213"/>
      <c r="L209" s="272"/>
    </row>
    <row r="210" ht="14.25" customHeight="1">
      <c r="A210" s="213"/>
      <c r="B210" s="213"/>
      <c r="D210" s="213"/>
      <c r="E210" s="213"/>
      <c r="G210" s="213"/>
      <c r="H210" s="213"/>
      <c r="J210" s="213"/>
      <c r="K210" s="213"/>
      <c r="L210" s="272"/>
    </row>
    <row r="211" ht="14.25" customHeight="1">
      <c r="A211" s="213"/>
      <c r="B211" s="213"/>
      <c r="D211" s="213"/>
      <c r="E211" s="213"/>
      <c r="G211" s="213"/>
      <c r="H211" s="213"/>
      <c r="J211" s="213"/>
      <c r="K211" s="213"/>
      <c r="L211" s="272"/>
    </row>
    <row r="212" ht="14.25" customHeight="1">
      <c r="A212" s="213"/>
      <c r="B212" s="213"/>
      <c r="D212" s="213"/>
      <c r="E212" s="213"/>
      <c r="G212" s="213"/>
      <c r="H212" s="213"/>
      <c r="J212" s="213"/>
      <c r="K212" s="213"/>
      <c r="L212" s="272"/>
    </row>
    <row r="213" ht="14.25" customHeight="1">
      <c r="A213" s="213"/>
      <c r="B213" s="213"/>
      <c r="D213" s="213"/>
      <c r="E213" s="213"/>
      <c r="G213" s="213"/>
      <c r="H213" s="213"/>
      <c r="J213" s="213"/>
      <c r="K213" s="213"/>
      <c r="L213" s="272"/>
    </row>
    <row r="214" ht="14.25" customHeight="1">
      <c r="A214" s="213"/>
      <c r="B214" s="213"/>
      <c r="D214" s="213"/>
      <c r="E214" s="213"/>
      <c r="G214" s="213"/>
      <c r="H214" s="213"/>
      <c r="J214" s="213"/>
      <c r="K214" s="213"/>
      <c r="L214" s="272"/>
    </row>
    <row r="215" ht="14.25" customHeight="1">
      <c r="A215" s="213"/>
      <c r="B215" s="213"/>
      <c r="D215" s="213"/>
      <c r="E215" s="213"/>
      <c r="G215" s="213"/>
      <c r="H215" s="213"/>
      <c r="J215" s="213"/>
      <c r="K215" s="213"/>
      <c r="L215" s="272"/>
    </row>
    <row r="216" ht="14.25" customHeight="1">
      <c r="A216" s="213"/>
      <c r="B216" s="213"/>
      <c r="D216" s="213"/>
      <c r="E216" s="213"/>
      <c r="G216" s="213"/>
      <c r="H216" s="213"/>
      <c r="J216" s="213"/>
      <c r="K216" s="213"/>
      <c r="L216" s="272"/>
    </row>
    <row r="217" ht="14.25" customHeight="1">
      <c r="A217" s="213"/>
      <c r="B217" s="213"/>
      <c r="D217" s="213"/>
      <c r="E217" s="213"/>
      <c r="G217" s="213"/>
      <c r="H217" s="213"/>
      <c r="J217" s="213"/>
      <c r="K217" s="213"/>
      <c r="L217" s="272"/>
    </row>
    <row r="218" ht="14.25" customHeight="1">
      <c r="A218" s="213"/>
      <c r="B218" s="213"/>
      <c r="D218" s="213"/>
      <c r="E218" s="213"/>
      <c r="G218" s="213"/>
      <c r="H218" s="213"/>
      <c r="J218" s="213"/>
      <c r="K218" s="213"/>
      <c r="L218" s="272"/>
    </row>
    <row r="219" ht="14.25" customHeight="1">
      <c r="A219" s="213"/>
      <c r="B219" s="213"/>
      <c r="D219" s="213"/>
      <c r="E219" s="213"/>
      <c r="G219" s="213"/>
      <c r="H219" s="213"/>
      <c r="J219" s="213"/>
      <c r="K219" s="213"/>
      <c r="L219" s="272"/>
    </row>
    <row r="220" ht="14.25" customHeight="1">
      <c r="A220" s="213"/>
      <c r="B220" s="213"/>
      <c r="D220" s="213"/>
      <c r="E220" s="213"/>
      <c r="G220" s="213"/>
      <c r="H220" s="213"/>
      <c r="J220" s="213"/>
      <c r="K220" s="213"/>
      <c r="L220" s="272"/>
    </row>
    <row r="221" ht="14.25" customHeight="1">
      <c r="A221" s="213"/>
      <c r="B221" s="213"/>
      <c r="D221" s="213"/>
      <c r="E221" s="213"/>
      <c r="G221" s="213"/>
      <c r="H221" s="213"/>
      <c r="J221" s="213"/>
      <c r="K221" s="213"/>
      <c r="L221" s="272"/>
    </row>
    <row r="222" ht="14.25" customHeight="1">
      <c r="A222" s="213"/>
      <c r="B222" s="213"/>
      <c r="D222" s="213"/>
      <c r="E222" s="213"/>
      <c r="G222" s="213"/>
      <c r="H222" s="213"/>
      <c r="J222" s="213"/>
      <c r="K222" s="213"/>
      <c r="L222" s="272"/>
    </row>
    <row r="223" ht="14.25" customHeight="1">
      <c r="A223" s="213"/>
      <c r="B223" s="213"/>
      <c r="D223" s="213"/>
      <c r="E223" s="213"/>
      <c r="G223" s="213"/>
      <c r="H223" s="213"/>
      <c r="J223" s="213"/>
      <c r="K223" s="213"/>
      <c r="L223" s="272"/>
    </row>
    <row r="224" ht="14.25" customHeight="1">
      <c r="A224" s="213"/>
      <c r="B224" s="213"/>
      <c r="D224" s="213"/>
      <c r="E224" s="213"/>
      <c r="G224" s="213"/>
      <c r="H224" s="213"/>
      <c r="J224" s="213"/>
      <c r="K224" s="213"/>
      <c r="L224" s="272"/>
    </row>
    <row r="225" ht="14.25" customHeight="1">
      <c r="A225" s="213"/>
      <c r="B225" s="213"/>
      <c r="D225" s="213"/>
      <c r="E225" s="213"/>
      <c r="G225" s="213"/>
      <c r="H225" s="213"/>
      <c r="J225" s="213"/>
      <c r="K225" s="213"/>
      <c r="L225" s="272"/>
    </row>
    <row r="226" ht="14.25" customHeight="1">
      <c r="A226" s="213"/>
      <c r="B226" s="213"/>
      <c r="D226" s="213"/>
      <c r="E226" s="213"/>
      <c r="G226" s="213"/>
      <c r="H226" s="213"/>
      <c r="J226" s="213"/>
      <c r="K226" s="213"/>
      <c r="L226" s="272"/>
    </row>
    <row r="227" ht="14.25" customHeight="1">
      <c r="A227" s="213"/>
      <c r="B227" s="213"/>
      <c r="D227" s="213"/>
      <c r="E227" s="213"/>
      <c r="G227" s="213"/>
      <c r="H227" s="213"/>
      <c r="J227" s="213"/>
      <c r="K227" s="213"/>
      <c r="L227" s="272"/>
    </row>
    <row r="228" ht="14.25" customHeight="1">
      <c r="A228" s="213"/>
      <c r="B228" s="213"/>
      <c r="D228" s="213"/>
      <c r="E228" s="213"/>
      <c r="G228" s="213"/>
      <c r="H228" s="213"/>
      <c r="J228" s="213"/>
      <c r="K228" s="213"/>
      <c r="L228" s="272"/>
    </row>
    <row r="229" ht="14.25" customHeight="1">
      <c r="A229" s="213"/>
      <c r="B229" s="213"/>
      <c r="D229" s="213"/>
      <c r="E229" s="213"/>
      <c r="G229" s="213"/>
      <c r="H229" s="213"/>
      <c r="J229" s="213"/>
      <c r="K229" s="213"/>
      <c r="L229" s="272"/>
    </row>
    <row r="230" ht="14.25" customHeight="1">
      <c r="A230" s="213"/>
      <c r="B230" s="213"/>
      <c r="D230" s="213"/>
      <c r="E230" s="213"/>
      <c r="G230" s="213"/>
      <c r="H230" s="213"/>
      <c r="J230" s="213"/>
      <c r="K230" s="213"/>
      <c r="L230" s="272"/>
    </row>
    <row r="231" ht="14.25" customHeight="1">
      <c r="A231" s="213"/>
      <c r="B231" s="213"/>
      <c r="D231" s="213"/>
      <c r="E231" s="213"/>
      <c r="G231" s="213"/>
      <c r="H231" s="213"/>
      <c r="J231" s="213"/>
      <c r="K231" s="213"/>
      <c r="L231" s="272"/>
    </row>
    <row r="232" ht="14.25" customHeight="1">
      <c r="A232" s="213"/>
      <c r="B232" s="213"/>
      <c r="D232" s="213"/>
      <c r="E232" s="213"/>
      <c r="G232" s="213"/>
      <c r="H232" s="213"/>
      <c r="J232" s="213"/>
      <c r="K232" s="213"/>
      <c r="L232" s="272"/>
    </row>
    <row r="233" ht="14.25" customHeight="1">
      <c r="A233" s="213"/>
      <c r="B233" s="213"/>
      <c r="D233" s="213"/>
      <c r="E233" s="213"/>
      <c r="G233" s="213"/>
      <c r="H233" s="213"/>
      <c r="J233" s="213"/>
      <c r="K233" s="213"/>
      <c r="L233" s="272"/>
    </row>
    <row r="234" ht="14.25" customHeight="1">
      <c r="A234" s="213"/>
      <c r="B234" s="213"/>
      <c r="D234" s="213"/>
      <c r="E234" s="213"/>
      <c r="G234" s="213"/>
      <c r="H234" s="213"/>
      <c r="J234" s="213"/>
      <c r="K234" s="213"/>
      <c r="L234" s="272"/>
    </row>
    <row r="235" ht="14.25" customHeight="1">
      <c r="A235" s="213"/>
      <c r="B235" s="213"/>
      <c r="D235" s="213"/>
      <c r="E235" s="213"/>
      <c r="G235" s="213"/>
      <c r="H235" s="213"/>
      <c r="J235" s="213"/>
      <c r="K235" s="213"/>
      <c r="L235" s="272"/>
    </row>
    <row r="236" ht="14.25" customHeight="1">
      <c r="A236" s="213"/>
      <c r="B236" s="213"/>
      <c r="D236" s="213"/>
      <c r="E236" s="213"/>
      <c r="G236" s="213"/>
      <c r="H236" s="213"/>
      <c r="J236" s="213"/>
      <c r="K236" s="213"/>
      <c r="L236" s="272"/>
    </row>
    <row r="237" ht="14.25" customHeight="1">
      <c r="A237" s="213"/>
      <c r="B237" s="213"/>
      <c r="D237" s="213"/>
      <c r="E237" s="213"/>
      <c r="G237" s="213"/>
      <c r="H237" s="213"/>
      <c r="J237" s="213"/>
      <c r="K237" s="213"/>
      <c r="L237" s="272"/>
    </row>
    <row r="238" ht="14.25" customHeight="1">
      <c r="A238" s="213"/>
      <c r="B238" s="213"/>
      <c r="D238" s="213"/>
      <c r="E238" s="213"/>
      <c r="G238" s="213"/>
      <c r="H238" s="213"/>
      <c r="J238" s="213"/>
      <c r="K238" s="213"/>
      <c r="L238" s="272"/>
    </row>
    <row r="239" ht="14.25" customHeight="1">
      <c r="A239" s="213"/>
      <c r="B239" s="213"/>
      <c r="D239" s="213"/>
      <c r="E239" s="213"/>
      <c r="G239" s="213"/>
      <c r="H239" s="213"/>
      <c r="J239" s="213"/>
      <c r="K239" s="213"/>
      <c r="L239" s="272"/>
    </row>
    <row r="240" ht="14.25" customHeight="1">
      <c r="A240" s="213"/>
      <c r="B240" s="213"/>
      <c r="D240" s="213"/>
      <c r="E240" s="213"/>
      <c r="G240" s="213"/>
      <c r="H240" s="213"/>
      <c r="J240" s="213"/>
      <c r="K240" s="213"/>
      <c r="L240" s="272"/>
    </row>
    <row r="241" ht="14.25" customHeight="1">
      <c r="A241" s="213"/>
      <c r="B241" s="213"/>
      <c r="D241" s="213"/>
      <c r="E241" s="213"/>
      <c r="G241" s="213"/>
      <c r="H241" s="213"/>
      <c r="J241" s="213"/>
      <c r="K241" s="213"/>
      <c r="L241" s="272"/>
    </row>
    <row r="242" ht="14.25" customHeight="1">
      <c r="A242" s="213"/>
      <c r="B242" s="213"/>
      <c r="D242" s="213"/>
      <c r="E242" s="213"/>
      <c r="G242" s="213"/>
      <c r="H242" s="213"/>
      <c r="J242" s="213"/>
      <c r="K242" s="213"/>
      <c r="L242" s="272"/>
    </row>
    <row r="243" ht="14.25" customHeight="1">
      <c r="A243" s="213"/>
      <c r="B243" s="213"/>
      <c r="D243" s="213"/>
      <c r="E243" s="213"/>
      <c r="G243" s="213"/>
      <c r="H243" s="213"/>
      <c r="J243" s="213"/>
      <c r="K243" s="213"/>
      <c r="L243" s="272"/>
    </row>
    <row r="244" ht="14.25" customHeight="1">
      <c r="A244" s="213"/>
      <c r="B244" s="213"/>
      <c r="D244" s="213"/>
      <c r="E244" s="213"/>
      <c r="G244" s="213"/>
      <c r="H244" s="213"/>
      <c r="J244" s="213"/>
      <c r="K244" s="213"/>
      <c r="L244" s="272"/>
    </row>
    <row r="245" ht="14.25" customHeight="1">
      <c r="A245" s="213"/>
      <c r="B245" s="213"/>
      <c r="D245" s="213"/>
      <c r="E245" s="213"/>
      <c r="G245" s="213"/>
      <c r="H245" s="213"/>
      <c r="J245" s="213"/>
      <c r="K245" s="213"/>
      <c r="L245" s="272"/>
    </row>
    <row r="246" ht="14.25" customHeight="1">
      <c r="A246" s="213"/>
      <c r="B246" s="213"/>
      <c r="D246" s="213"/>
      <c r="E246" s="213"/>
      <c r="G246" s="213"/>
      <c r="H246" s="213"/>
      <c r="J246" s="213"/>
      <c r="K246" s="213"/>
      <c r="L246" s="272"/>
    </row>
    <row r="247" ht="14.25" customHeight="1">
      <c r="A247" s="213"/>
      <c r="B247" s="213"/>
      <c r="D247" s="213"/>
      <c r="E247" s="213"/>
      <c r="G247" s="213"/>
      <c r="H247" s="213"/>
      <c r="J247" s="213"/>
      <c r="K247" s="213"/>
      <c r="L247" s="272"/>
    </row>
    <row r="248" ht="14.25" customHeight="1">
      <c r="A248" s="213"/>
      <c r="B248" s="213"/>
      <c r="D248" s="213"/>
      <c r="E248" s="213"/>
      <c r="G248" s="213"/>
      <c r="H248" s="213"/>
      <c r="J248" s="213"/>
      <c r="K248" s="213"/>
      <c r="L248" s="272"/>
    </row>
    <row r="249" ht="14.25" customHeight="1">
      <c r="A249" s="213"/>
      <c r="B249" s="213"/>
      <c r="D249" s="213"/>
      <c r="E249" s="213"/>
      <c r="G249" s="213"/>
      <c r="H249" s="213"/>
      <c r="J249" s="213"/>
      <c r="K249" s="213"/>
      <c r="L249" s="272"/>
    </row>
    <row r="250" ht="14.25" customHeight="1">
      <c r="A250" s="213"/>
      <c r="B250" s="213"/>
      <c r="D250" s="213"/>
      <c r="E250" s="213"/>
      <c r="G250" s="213"/>
      <c r="H250" s="213"/>
      <c r="J250" s="213"/>
      <c r="K250" s="213"/>
      <c r="L250" s="272"/>
    </row>
    <row r="251" ht="14.25" customHeight="1">
      <c r="A251" s="213"/>
      <c r="B251" s="213"/>
      <c r="D251" s="213"/>
      <c r="E251" s="213"/>
      <c r="G251" s="213"/>
      <c r="H251" s="213"/>
      <c r="J251" s="213"/>
      <c r="K251" s="213"/>
      <c r="L251" s="272"/>
    </row>
    <row r="252" ht="14.25" customHeight="1">
      <c r="A252" s="213"/>
      <c r="B252" s="213"/>
      <c r="D252" s="213"/>
      <c r="E252" s="213"/>
      <c r="G252" s="213"/>
      <c r="H252" s="213"/>
      <c r="J252" s="213"/>
      <c r="K252" s="213"/>
      <c r="L252" s="272"/>
    </row>
    <row r="253" ht="14.25" customHeight="1">
      <c r="A253" s="213"/>
      <c r="B253" s="213"/>
      <c r="D253" s="213"/>
      <c r="E253" s="213"/>
      <c r="G253" s="213"/>
      <c r="H253" s="213"/>
      <c r="J253" s="213"/>
      <c r="K253" s="213"/>
      <c r="L253" s="272"/>
    </row>
    <row r="254" ht="14.25" customHeight="1">
      <c r="A254" s="213"/>
      <c r="B254" s="213"/>
      <c r="D254" s="213"/>
      <c r="E254" s="213"/>
      <c r="G254" s="213"/>
      <c r="H254" s="213"/>
      <c r="J254" s="213"/>
      <c r="K254" s="213"/>
      <c r="L254" s="272"/>
    </row>
    <row r="255" ht="14.25" customHeight="1">
      <c r="A255" s="213"/>
      <c r="B255" s="213"/>
      <c r="D255" s="213"/>
      <c r="E255" s="213"/>
      <c r="G255" s="213"/>
      <c r="H255" s="213"/>
      <c r="J255" s="213"/>
      <c r="K255" s="213"/>
      <c r="L255" s="272"/>
    </row>
    <row r="256" ht="14.25" customHeight="1">
      <c r="A256" s="213"/>
      <c r="B256" s="213"/>
      <c r="D256" s="213"/>
      <c r="E256" s="213"/>
      <c r="G256" s="213"/>
      <c r="H256" s="213"/>
      <c r="J256" s="213"/>
      <c r="K256" s="213"/>
      <c r="L256" s="272"/>
    </row>
    <row r="257" ht="14.25" customHeight="1">
      <c r="A257" s="213"/>
      <c r="B257" s="213"/>
      <c r="D257" s="213"/>
      <c r="E257" s="213"/>
      <c r="G257" s="213"/>
      <c r="H257" s="213"/>
      <c r="J257" s="213"/>
      <c r="K257" s="213"/>
      <c r="L257" s="272"/>
    </row>
    <row r="258" ht="14.25" customHeight="1">
      <c r="A258" s="213"/>
      <c r="B258" s="213"/>
      <c r="D258" s="213"/>
      <c r="E258" s="213"/>
      <c r="G258" s="213"/>
      <c r="H258" s="213"/>
      <c r="J258" s="213"/>
      <c r="K258" s="213"/>
      <c r="L258" s="272"/>
    </row>
    <row r="259" ht="14.25" customHeight="1">
      <c r="A259" s="213"/>
      <c r="B259" s="213"/>
      <c r="D259" s="213"/>
      <c r="E259" s="213"/>
      <c r="G259" s="213"/>
      <c r="H259" s="213"/>
      <c r="J259" s="213"/>
      <c r="K259" s="213"/>
      <c r="L259" s="272"/>
    </row>
    <row r="260" ht="14.25" customHeight="1">
      <c r="A260" s="213"/>
      <c r="B260" s="213"/>
      <c r="D260" s="213"/>
      <c r="E260" s="213"/>
      <c r="G260" s="213"/>
      <c r="H260" s="213"/>
      <c r="J260" s="213"/>
      <c r="K260" s="213"/>
      <c r="L260" s="272"/>
    </row>
    <row r="261" ht="14.25" customHeight="1">
      <c r="A261" s="213"/>
      <c r="B261" s="213"/>
      <c r="D261" s="213"/>
      <c r="E261" s="213"/>
      <c r="G261" s="213"/>
      <c r="H261" s="213"/>
      <c r="J261" s="213"/>
      <c r="K261" s="213"/>
      <c r="L261" s="272"/>
    </row>
    <row r="262" ht="14.25" customHeight="1">
      <c r="A262" s="213"/>
      <c r="B262" s="213"/>
      <c r="D262" s="213"/>
      <c r="E262" s="213"/>
      <c r="G262" s="213"/>
      <c r="H262" s="213"/>
      <c r="J262" s="213"/>
      <c r="K262" s="213"/>
      <c r="L262" s="272"/>
    </row>
    <row r="263" ht="14.25" customHeight="1">
      <c r="A263" s="213"/>
      <c r="B263" s="213"/>
      <c r="D263" s="213"/>
      <c r="E263" s="213"/>
      <c r="G263" s="213"/>
      <c r="H263" s="213"/>
      <c r="J263" s="213"/>
      <c r="K263" s="213"/>
      <c r="L263" s="272"/>
    </row>
    <row r="264" ht="14.25" customHeight="1">
      <c r="A264" s="213"/>
      <c r="B264" s="213"/>
      <c r="D264" s="213"/>
      <c r="E264" s="213"/>
      <c r="G264" s="213"/>
      <c r="H264" s="213"/>
      <c r="J264" s="213"/>
      <c r="K264" s="213"/>
      <c r="L264" s="272"/>
    </row>
    <row r="265" ht="14.25" customHeight="1">
      <c r="A265" s="213"/>
      <c r="B265" s="213"/>
      <c r="D265" s="213"/>
      <c r="E265" s="213"/>
      <c r="G265" s="213"/>
      <c r="H265" s="213"/>
      <c r="J265" s="213"/>
      <c r="K265" s="213"/>
      <c r="L265" s="272"/>
    </row>
    <row r="266" ht="14.25" customHeight="1">
      <c r="A266" s="213"/>
      <c r="B266" s="213"/>
      <c r="D266" s="213"/>
      <c r="E266" s="213"/>
      <c r="G266" s="213"/>
      <c r="H266" s="213"/>
      <c r="J266" s="213"/>
      <c r="K266" s="213"/>
      <c r="L266" s="272"/>
    </row>
    <row r="267" ht="14.25" customHeight="1">
      <c r="A267" s="213"/>
      <c r="B267" s="213"/>
      <c r="D267" s="213"/>
      <c r="E267" s="213"/>
      <c r="G267" s="213"/>
      <c r="H267" s="213"/>
      <c r="J267" s="213"/>
      <c r="K267" s="213"/>
      <c r="L267" s="272"/>
    </row>
    <row r="268" ht="14.25" customHeight="1">
      <c r="A268" s="213"/>
      <c r="B268" s="213"/>
      <c r="D268" s="213"/>
      <c r="E268" s="213"/>
      <c r="G268" s="213"/>
      <c r="H268" s="213"/>
      <c r="J268" s="213"/>
      <c r="K268" s="213"/>
      <c r="L268" s="272"/>
    </row>
    <row r="269" ht="14.25" customHeight="1">
      <c r="A269" s="213"/>
      <c r="B269" s="213"/>
      <c r="D269" s="213"/>
      <c r="E269" s="213"/>
      <c r="G269" s="213"/>
      <c r="H269" s="213"/>
      <c r="J269" s="213"/>
      <c r="K269" s="213"/>
      <c r="L269" s="272"/>
    </row>
    <row r="270" ht="14.25" customHeight="1">
      <c r="A270" s="213"/>
      <c r="B270" s="213"/>
      <c r="D270" s="213"/>
      <c r="E270" s="213"/>
      <c r="G270" s="213"/>
      <c r="H270" s="213"/>
      <c r="J270" s="213"/>
      <c r="K270" s="213"/>
      <c r="L270" s="272"/>
    </row>
    <row r="271" ht="14.25" customHeight="1">
      <c r="A271" s="213"/>
      <c r="B271" s="213"/>
      <c r="D271" s="213"/>
      <c r="E271" s="213"/>
      <c r="G271" s="213"/>
      <c r="H271" s="213"/>
      <c r="J271" s="213"/>
      <c r="K271" s="213"/>
      <c r="L271" s="272"/>
    </row>
    <row r="272" ht="14.25" customHeight="1">
      <c r="A272" s="213"/>
      <c r="B272" s="213"/>
      <c r="D272" s="213"/>
      <c r="E272" s="213"/>
      <c r="G272" s="213"/>
      <c r="H272" s="213"/>
      <c r="J272" s="213"/>
      <c r="K272" s="213"/>
      <c r="L272" s="272"/>
    </row>
    <row r="273" ht="14.25" customHeight="1">
      <c r="A273" s="213"/>
      <c r="B273" s="213"/>
      <c r="D273" s="213"/>
      <c r="E273" s="213"/>
      <c r="G273" s="213"/>
      <c r="H273" s="213"/>
      <c r="J273" s="213"/>
      <c r="K273" s="213"/>
      <c r="L273" s="272"/>
    </row>
    <row r="274" ht="14.25" customHeight="1">
      <c r="A274" s="213"/>
      <c r="B274" s="213"/>
      <c r="D274" s="213"/>
      <c r="E274" s="213"/>
      <c r="G274" s="213"/>
      <c r="H274" s="213"/>
      <c r="J274" s="213"/>
      <c r="K274" s="213"/>
      <c r="L274" s="272"/>
    </row>
    <row r="275" ht="14.25" customHeight="1">
      <c r="A275" s="213"/>
      <c r="B275" s="213"/>
      <c r="D275" s="213"/>
      <c r="E275" s="213"/>
      <c r="G275" s="213"/>
      <c r="H275" s="213"/>
      <c r="J275" s="213"/>
      <c r="K275" s="213"/>
      <c r="L275" s="272"/>
    </row>
    <row r="276" ht="14.25" customHeight="1">
      <c r="A276" s="213"/>
      <c r="B276" s="213"/>
      <c r="D276" s="213"/>
      <c r="E276" s="213"/>
      <c r="G276" s="213"/>
      <c r="H276" s="213"/>
      <c r="J276" s="213"/>
      <c r="K276" s="213"/>
      <c r="L276" s="272"/>
    </row>
    <row r="277" ht="14.25" customHeight="1">
      <c r="A277" s="213"/>
      <c r="B277" s="213"/>
      <c r="D277" s="213"/>
      <c r="E277" s="213"/>
      <c r="G277" s="213"/>
      <c r="H277" s="213"/>
      <c r="J277" s="213"/>
      <c r="K277" s="213"/>
      <c r="L277" s="272"/>
    </row>
    <row r="278" ht="14.25" customHeight="1">
      <c r="A278" s="213"/>
      <c r="B278" s="213"/>
      <c r="D278" s="213"/>
      <c r="E278" s="213"/>
      <c r="G278" s="213"/>
      <c r="H278" s="213"/>
      <c r="J278" s="213"/>
      <c r="K278" s="213"/>
      <c r="L278" s="272"/>
    </row>
    <row r="279" ht="14.25" customHeight="1">
      <c r="A279" s="213"/>
      <c r="B279" s="213"/>
      <c r="D279" s="213"/>
      <c r="E279" s="213"/>
      <c r="G279" s="213"/>
      <c r="H279" s="213"/>
      <c r="J279" s="213"/>
      <c r="K279" s="213"/>
      <c r="L279" s="272"/>
    </row>
    <row r="280" ht="14.25" customHeight="1">
      <c r="A280" s="213"/>
      <c r="B280" s="213"/>
      <c r="D280" s="213"/>
      <c r="E280" s="213"/>
      <c r="G280" s="213"/>
      <c r="H280" s="213"/>
      <c r="J280" s="213"/>
      <c r="K280" s="213"/>
      <c r="L280" s="272"/>
    </row>
    <row r="281" ht="14.25" customHeight="1">
      <c r="A281" s="213"/>
      <c r="B281" s="213"/>
      <c r="D281" s="213"/>
      <c r="E281" s="213"/>
      <c r="G281" s="213"/>
      <c r="H281" s="213"/>
      <c r="J281" s="213"/>
      <c r="K281" s="213"/>
      <c r="L281" s="272"/>
    </row>
    <row r="282" ht="14.25" customHeight="1">
      <c r="A282" s="213"/>
      <c r="B282" s="213"/>
      <c r="D282" s="213"/>
      <c r="E282" s="213"/>
      <c r="G282" s="213"/>
      <c r="H282" s="213"/>
      <c r="J282" s="213"/>
      <c r="K282" s="213"/>
      <c r="L282" s="272"/>
    </row>
    <row r="283" ht="14.25" customHeight="1">
      <c r="A283" s="213"/>
      <c r="B283" s="213"/>
      <c r="D283" s="213"/>
      <c r="E283" s="213"/>
      <c r="G283" s="213"/>
      <c r="H283" s="213"/>
      <c r="J283" s="213"/>
      <c r="K283" s="213"/>
      <c r="L283" s="272"/>
    </row>
    <row r="284" ht="14.25" customHeight="1">
      <c r="A284" s="213"/>
      <c r="B284" s="213"/>
      <c r="D284" s="213"/>
      <c r="E284" s="213"/>
      <c r="G284" s="213"/>
      <c r="H284" s="213"/>
      <c r="J284" s="213"/>
      <c r="K284" s="213"/>
      <c r="L284" s="272"/>
    </row>
    <row r="285" ht="14.25" customHeight="1">
      <c r="A285" s="213"/>
      <c r="B285" s="213"/>
      <c r="D285" s="213"/>
      <c r="E285" s="213"/>
      <c r="G285" s="213"/>
      <c r="H285" s="213"/>
      <c r="J285" s="213"/>
      <c r="K285" s="213"/>
      <c r="L285" s="272"/>
    </row>
    <row r="286" ht="14.25" customHeight="1">
      <c r="A286" s="213"/>
      <c r="B286" s="213"/>
      <c r="D286" s="213"/>
      <c r="E286" s="213"/>
      <c r="G286" s="213"/>
      <c r="H286" s="213"/>
      <c r="J286" s="213"/>
      <c r="K286" s="213"/>
      <c r="L286" s="272"/>
    </row>
    <row r="287" ht="14.25" customHeight="1">
      <c r="A287" s="213"/>
      <c r="B287" s="213"/>
      <c r="D287" s="213"/>
      <c r="E287" s="213"/>
      <c r="G287" s="213"/>
      <c r="H287" s="213"/>
      <c r="J287" s="213"/>
      <c r="K287" s="213"/>
      <c r="L287" s="272"/>
    </row>
    <row r="288" ht="14.25" customHeight="1">
      <c r="A288" s="213"/>
      <c r="B288" s="213"/>
      <c r="D288" s="213"/>
      <c r="E288" s="213"/>
      <c r="G288" s="213"/>
      <c r="H288" s="213"/>
      <c r="J288" s="213"/>
      <c r="K288" s="213"/>
      <c r="L288" s="272"/>
    </row>
    <row r="289" ht="14.25" customHeight="1">
      <c r="A289" s="213"/>
      <c r="B289" s="213"/>
      <c r="D289" s="213"/>
      <c r="E289" s="213"/>
      <c r="G289" s="213"/>
      <c r="H289" s="213"/>
      <c r="J289" s="213"/>
      <c r="K289" s="213"/>
      <c r="L289" s="272"/>
    </row>
    <row r="290" ht="14.25" customHeight="1">
      <c r="A290" s="213"/>
      <c r="B290" s="213"/>
      <c r="D290" s="213"/>
      <c r="E290" s="213"/>
      <c r="G290" s="213"/>
      <c r="H290" s="213"/>
      <c r="J290" s="213"/>
      <c r="K290" s="213"/>
      <c r="L290" s="272"/>
    </row>
    <row r="291" ht="14.25" customHeight="1">
      <c r="A291" s="213"/>
      <c r="B291" s="213"/>
      <c r="D291" s="213"/>
      <c r="E291" s="213"/>
      <c r="G291" s="213"/>
      <c r="H291" s="213"/>
      <c r="J291" s="213"/>
      <c r="K291" s="213"/>
      <c r="L291" s="272"/>
    </row>
    <row r="292" ht="14.25" customHeight="1">
      <c r="A292" s="213"/>
      <c r="B292" s="213"/>
      <c r="D292" s="213"/>
      <c r="E292" s="213"/>
      <c r="G292" s="213"/>
      <c r="H292" s="213"/>
      <c r="J292" s="213"/>
      <c r="K292" s="213"/>
      <c r="L292" s="272"/>
    </row>
    <row r="293" ht="14.25" customHeight="1">
      <c r="A293" s="213"/>
      <c r="B293" s="213"/>
      <c r="D293" s="213"/>
      <c r="E293" s="213"/>
      <c r="G293" s="213"/>
      <c r="H293" s="213"/>
      <c r="J293" s="213"/>
      <c r="K293" s="213"/>
      <c r="L293" s="272"/>
    </row>
    <row r="294" ht="14.25" customHeight="1">
      <c r="A294" s="213"/>
      <c r="B294" s="213"/>
      <c r="D294" s="213"/>
      <c r="E294" s="213"/>
      <c r="G294" s="213"/>
      <c r="H294" s="213"/>
      <c r="J294" s="213"/>
      <c r="K294" s="213"/>
      <c r="L294" s="272"/>
    </row>
    <row r="295" ht="14.25" customHeight="1">
      <c r="A295" s="213"/>
      <c r="B295" s="213"/>
      <c r="D295" s="213"/>
      <c r="E295" s="213"/>
      <c r="G295" s="213"/>
      <c r="H295" s="213"/>
      <c r="J295" s="213"/>
      <c r="K295" s="213"/>
      <c r="L295" s="272"/>
    </row>
    <row r="296" ht="14.25" customHeight="1">
      <c r="A296" s="213"/>
      <c r="B296" s="213"/>
      <c r="D296" s="213"/>
      <c r="E296" s="213"/>
      <c r="G296" s="213"/>
      <c r="H296" s="213"/>
      <c r="J296" s="213"/>
      <c r="K296" s="213"/>
      <c r="L296" s="272"/>
    </row>
    <row r="297" ht="14.25" customHeight="1">
      <c r="A297" s="213"/>
      <c r="B297" s="213"/>
      <c r="D297" s="213"/>
      <c r="E297" s="213"/>
      <c r="G297" s="213"/>
      <c r="H297" s="213"/>
      <c r="J297" s="213"/>
      <c r="K297" s="213"/>
      <c r="L297" s="272"/>
    </row>
    <row r="298" ht="14.25" customHeight="1">
      <c r="A298" s="213"/>
      <c r="B298" s="213"/>
      <c r="D298" s="213"/>
      <c r="E298" s="213"/>
      <c r="G298" s="213"/>
      <c r="H298" s="213"/>
      <c r="J298" s="213"/>
      <c r="K298" s="213"/>
      <c r="L298" s="272"/>
    </row>
    <row r="299" ht="14.25" customHeight="1">
      <c r="A299" s="213"/>
      <c r="B299" s="213"/>
      <c r="D299" s="213"/>
      <c r="E299" s="213"/>
      <c r="G299" s="213"/>
      <c r="H299" s="213"/>
      <c r="J299" s="213"/>
      <c r="K299" s="213"/>
      <c r="L299" s="272"/>
    </row>
    <row r="300" ht="14.25" customHeight="1">
      <c r="A300" s="213"/>
      <c r="B300" s="213"/>
      <c r="D300" s="213"/>
      <c r="E300" s="213"/>
      <c r="G300" s="213"/>
      <c r="H300" s="213"/>
      <c r="J300" s="213"/>
      <c r="K300" s="213"/>
      <c r="L300" s="272"/>
    </row>
    <row r="301" ht="14.25" customHeight="1">
      <c r="A301" s="213"/>
      <c r="B301" s="213"/>
      <c r="D301" s="213"/>
      <c r="E301" s="213"/>
      <c r="G301" s="213"/>
      <c r="H301" s="213"/>
      <c r="J301" s="213"/>
      <c r="K301" s="213"/>
      <c r="L301" s="272"/>
    </row>
    <row r="302" ht="14.25" customHeight="1">
      <c r="A302" s="213"/>
      <c r="B302" s="213"/>
      <c r="D302" s="213"/>
      <c r="E302" s="213"/>
      <c r="G302" s="213"/>
      <c r="H302" s="213"/>
      <c r="J302" s="213"/>
      <c r="K302" s="213"/>
      <c r="L302" s="272"/>
    </row>
    <row r="303" ht="14.25" customHeight="1">
      <c r="A303" s="213"/>
      <c r="B303" s="213"/>
      <c r="D303" s="213"/>
      <c r="E303" s="213"/>
      <c r="G303" s="213"/>
      <c r="H303" s="213"/>
      <c r="J303" s="213"/>
      <c r="K303" s="213"/>
      <c r="L303" s="272"/>
    </row>
    <row r="304" ht="14.25" customHeight="1">
      <c r="A304" s="213"/>
      <c r="B304" s="213"/>
      <c r="D304" s="213"/>
      <c r="E304" s="213"/>
      <c r="G304" s="213"/>
      <c r="H304" s="213"/>
      <c r="J304" s="213"/>
      <c r="K304" s="213"/>
      <c r="L304" s="272"/>
    </row>
    <row r="305" ht="14.25" customHeight="1">
      <c r="A305" s="213"/>
      <c r="B305" s="213"/>
      <c r="D305" s="213"/>
      <c r="E305" s="213"/>
      <c r="G305" s="213"/>
      <c r="H305" s="213"/>
      <c r="J305" s="213"/>
      <c r="K305" s="213"/>
      <c r="L305" s="272"/>
    </row>
    <row r="306" ht="14.25" customHeight="1">
      <c r="A306" s="213"/>
      <c r="B306" s="213"/>
      <c r="D306" s="213"/>
      <c r="E306" s="213"/>
      <c r="G306" s="213"/>
      <c r="H306" s="213"/>
      <c r="J306" s="213"/>
      <c r="K306" s="213"/>
      <c r="L306" s="272"/>
    </row>
    <row r="307" ht="14.25" customHeight="1">
      <c r="A307" s="213"/>
      <c r="B307" s="213"/>
      <c r="D307" s="213"/>
      <c r="E307" s="213"/>
      <c r="G307" s="213"/>
      <c r="H307" s="213"/>
      <c r="J307" s="213"/>
      <c r="K307" s="213"/>
      <c r="L307" s="272"/>
    </row>
    <row r="308" ht="14.25" customHeight="1">
      <c r="A308" s="213"/>
      <c r="B308" s="213"/>
      <c r="D308" s="213"/>
      <c r="E308" s="213"/>
      <c r="G308" s="213"/>
      <c r="H308" s="213"/>
      <c r="J308" s="213"/>
      <c r="K308" s="213"/>
      <c r="L308" s="272"/>
    </row>
    <row r="309" ht="14.25" customHeight="1">
      <c r="A309" s="213"/>
      <c r="B309" s="213"/>
      <c r="D309" s="213"/>
      <c r="E309" s="213"/>
      <c r="G309" s="213"/>
      <c r="H309" s="213"/>
      <c r="J309" s="213"/>
      <c r="K309" s="213"/>
      <c r="L309" s="272"/>
    </row>
    <row r="310" ht="14.25" customHeight="1">
      <c r="A310" s="213"/>
      <c r="B310" s="213"/>
      <c r="D310" s="213"/>
      <c r="E310" s="213"/>
      <c r="G310" s="213"/>
      <c r="H310" s="213"/>
      <c r="J310" s="213"/>
      <c r="K310" s="213"/>
      <c r="L310" s="272"/>
    </row>
    <row r="311" ht="14.25" customHeight="1">
      <c r="A311" s="213"/>
      <c r="B311" s="213"/>
      <c r="D311" s="213"/>
      <c r="E311" s="213"/>
      <c r="G311" s="213"/>
      <c r="H311" s="213"/>
      <c r="J311" s="213"/>
      <c r="K311" s="213"/>
      <c r="L311" s="272"/>
    </row>
    <row r="312" ht="14.25" customHeight="1">
      <c r="A312" s="213"/>
      <c r="B312" s="213"/>
      <c r="D312" s="213"/>
      <c r="E312" s="213"/>
      <c r="G312" s="213"/>
      <c r="H312" s="213"/>
      <c r="J312" s="213"/>
      <c r="K312" s="213"/>
      <c r="L312" s="272"/>
    </row>
    <row r="313" ht="14.25" customHeight="1">
      <c r="A313" s="213"/>
      <c r="B313" s="213"/>
      <c r="D313" s="213"/>
      <c r="E313" s="213"/>
      <c r="G313" s="213"/>
      <c r="H313" s="213"/>
      <c r="J313" s="213"/>
      <c r="K313" s="213"/>
      <c r="L313" s="272"/>
    </row>
    <row r="314" ht="14.25" customHeight="1">
      <c r="A314" s="213"/>
      <c r="B314" s="213"/>
      <c r="D314" s="213"/>
      <c r="E314" s="213"/>
      <c r="G314" s="213"/>
      <c r="H314" s="213"/>
      <c r="J314" s="213"/>
      <c r="K314" s="213"/>
      <c r="L314" s="272"/>
    </row>
    <row r="315" ht="14.25" customHeight="1">
      <c r="A315" s="213"/>
      <c r="B315" s="213"/>
      <c r="D315" s="213"/>
      <c r="E315" s="213"/>
      <c r="G315" s="213"/>
      <c r="H315" s="213"/>
      <c r="J315" s="213"/>
      <c r="K315" s="213"/>
      <c r="L315" s="272"/>
    </row>
    <row r="316" ht="14.25" customHeight="1">
      <c r="A316" s="213"/>
      <c r="B316" s="213"/>
      <c r="D316" s="213"/>
      <c r="E316" s="213"/>
      <c r="G316" s="213"/>
      <c r="H316" s="213"/>
      <c r="J316" s="213"/>
      <c r="K316" s="213"/>
      <c r="L316" s="272"/>
    </row>
    <row r="317" ht="14.25" customHeight="1">
      <c r="A317" s="213"/>
      <c r="B317" s="213"/>
      <c r="D317" s="213"/>
      <c r="E317" s="213"/>
      <c r="G317" s="213"/>
      <c r="H317" s="213"/>
      <c r="J317" s="213"/>
      <c r="K317" s="213"/>
      <c r="L317" s="272"/>
    </row>
    <row r="318" ht="14.25" customHeight="1">
      <c r="A318" s="213"/>
      <c r="B318" s="213"/>
      <c r="D318" s="213"/>
      <c r="E318" s="213"/>
      <c r="G318" s="213"/>
      <c r="H318" s="213"/>
      <c r="J318" s="213"/>
      <c r="K318" s="213"/>
      <c r="L318" s="272"/>
    </row>
    <row r="319" ht="14.25" customHeight="1">
      <c r="A319" s="213"/>
      <c r="B319" s="213"/>
      <c r="D319" s="213"/>
      <c r="E319" s="213"/>
      <c r="G319" s="213"/>
      <c r="H319" s="213"/>
      <c r="J319" s="213"/>
      <c r="K319" s="213"/>
      <c r="L319" s="272"/>
    </row>
    <row r="320" ht="14.25" customHeight="1">
      <c r="A320" s="213"/>
      <c r="B320" s="213"/>
      <c r="D320" s="213"/>
      <c r="E320" s="213"/>
      <c r="G320" s="213"/>
      <c r="H320" s="213"/>
      <c r="J320" s="213"/>
      <c r="K320" s="213"/>
      <c r="L320" s="272"/>
    </row>
    <row r="321" ht="14.25" customHeight="1">
      <c r="A321" s="213"/>
      <c r="B321" s="213"/>
      <c r="D321" s="213"/>
      <c r="E321" s="213"/>
      <c r="G321" s="213"/>
      <c r="H321" s="213"/>
      <c r="J321" s="213"/>
      <c r="K321" s="213"/>
      <c r="L321" s="272"/>
    </row>
    <row r="322" ht="14.25" customHeight="1">
      <c r="A322" s="213"/>
      <c r="B322" s="213"/>
      <c r="D322" s="213"/>
      <c r="E322" s="213"/>
      <c r="G322" s="213"/>
      <c r="H322" s="213"/>
      <c r="J322" s="213"/>
      <c r="K322" s="213"/>
      <c r="L322" s="272"/>
    </row>
    <row r="323" ht="14.25" customHeight="1">
      <c r="A323" s="213"/>
      <c r="B323" s="213"/>
      <c r="D323" s="213"/>
      <c r="E323" s="213"/>
      <c r="G323" s="213"/>
      <c r="H323" s="213"/>
      <c r="J323" s="213"/>
      <c r="K323" s="213"/>
      <c r="L323" s="272"/>
    </row>
    <row r="324" ht="14.25" customHeight="1">
      <c r="A324" s="213"/>
      <c r="B324" s="213"/>
      <c r="D324" s="213"/>
      <c r="E324" s="213"/>
      <c r="G324" s="213"/>
      <c r="H324" s="213"/>
      <c r="J324" s="213"/>
      <c r="K324" s="213"/>
      <c r="L324" s="272"/>
    </row>
    <row r="325" ht="14.25" customHeight="1">
      <c r="A325" s="213"/>
      <c r="B325" s="213"/>
      <c r="D325" s="213"/>
      <c r="E325" s="213"/>
      <c r="G325" s="213"/>
      <c r="H325" s="213"/>
      <c r="J325" s="213"/>
      <c r="K325" s="213"/>
      <c r="L325" s="272"/>
    </row>
    <row r="326" ht="14.25" customHeight="1">
      <c r="A326" s="213"/>
      <c r="B326" s="213"/>
      <c r="D326" s="213"/>
      <c r="E326" s="213"/>
      <c r="G326" s="213"/>
      <c r="H326" s="213"/>
      <c r="J326" s="213"/>
      <c r="K326" s="213"/>
      <c r="L326" s="272"/>
    </row>
    <row r="327" ht="14.25" customHeight="1">
      <c r="A327" s="213"/>
      <c r="B327" s="213"/>
      <c r="D327" s="213"/>
      <c r="E327" s="213"/>
      <c r="G327" s="213"/>
      <c r="H327" s="213"/>
      <c r="J327" s="213"/>
      <c r="K327" s="213"/>
      <c r="L327" s="272"/>
    </row>
    <row r="328" ht="14.25" customHeight="1">
      <c r="A328" s="213"/>
      <c r="B328" s="213"/>
      <c r="D328" s="213"/>
      <c r="E328" s="213"/>
      <c r="G328" s="213"/>
      <c r="H328" s="213"/>
      <c r="J328" s="213"/>
      <c r="K328" s="213"/>
      <c r="L328" s="272"/>
    </row>
    <row r="329" ht="14.25" customHeight="1">
      <c r="A329" s="213"/>
      <c r="B329" s="213"/>
      <c r="D329" s="213"/>
      <c r="E329" s="213"/>
      <c r="G329" s="213"/>
      <c r="H329" s="213"/>
      <c r="J329" s="213"/>
      <c r="K329" s="213"/>
      <c r="L329" s="272"/>
    </row>
    <row r="330" ht="14.25" customHeight="1">
      <c r="A330" s="213"/>
      <c r="B330" s="213"/>
      <c r="D330" s="213"/>
      <c r="E330" s="213"/>
      <c r="G330" s="213"/>
      <c r="H330" s="213"/>
      <c r="J330" s="213"/>
      <c r="K330" s="213"/>
      <c r="L330" s="272"/>
    </row>
    <row r="331" ht="14.25" customHeight="1">
      <c r="A331" s="213"/>
      <c r="B331" s="213"/>
      <c r="D331" s="213"/>
      <c r="E331" s="213"/>
      <c r="G331" s="213"/>
      <c r="H331" s="213"/>
      <c r="J331" s="213"/>
      <c r="K331" s="213"/>
      <c r="L331" s="272"/>
    </row>
    <row r="332" ht="14.25" customHeight="1">
      <c r="A332" s="213"/>
      <c r="B332" s="213"/>
      <c r="D332" s="213"/>
      <c r="E332" s="213"/>
      <c r="G332" s="213"/>
      <c r="H332" s="213"/>
      <c r="J332" s="213"/>
      <c r="K332" s="213"/>
      <c r="L332" s="272"/>
    </row>
    <row r="333" ht="14.25" customHeight="1">
      <c r="A333" s="213"/>
      <c r="B333" s="213"/>
      <c r="D333" s="213"/>
      <c r="E333" s="213"/>
      <c r="G333" s="213"/>
      <c r="H333" s="213"/>
      <c r="J333" s="213"/>
      <c r="K333" s="213"/>
      <c r="L333" s="272"/>
    </row>
    <row r="334" ht="14.25" customHeight="1">
      <c r="A334" s="213"/>
      <c r="B334" s="213"/>
      <c r="D334" s="213"/>
      <c r="E334" s="213"/>
      <c r="G334" s="213"/>
      <c r="H334" s="213"/>
      <c r="J334" s="213"/>
      <c r="K334" s="213"/>
      <c r="L334" s="272"/>
    </row>
    <row r="335" ht="14.25" customHeight="1">
      <c r="A335" s="213"/>
      <c r="B335" s="213"/>
      <c r="D335" s="213"/>
      <c r="E335" s="213"/>
      <c r="G335" s="213"/>
      <c r="H335" s="213"/>
      <c r="J335" s="213"/>
      <c r="K335" s="213"/>
      <c r="L335" s="272"/>
    </row>
    <row r="336" ht="14.25" customHeight="1">
      <c r="A336" s="213"/>
      <c r="B336" s="213"/>
      <c r="D336" s="213"/>
      <c r="E336" s="213"/>
      <c r="G336" s="213"/>
      <c r="H336" s="213"/>
      <c r="J336" s="213"/>
      <c r="K336" s="213"/>
      <c r="L336" s="272"/>
    </row>
    <row r="337" ht="14.25" customHeight="1">
      <c r="A337" s="213"/>
      <c r="B337" s="213"/>
      <c r="D337" s="213"/>
      <c r="E337" s="213"/>
      <c r="G337" s="213"/>
      <c r="H337" s="213"/>
      <c r="J337" s="213"/>
      <c r="K337" s="213"/>
      <c r="L337" s="272"/>
    </row>
    <row r="338" ht="14.25" customHeight="1">
      <c r="A338" s="213"/>
      <c r="B338" s="213"/>
      <c r="D338" s="213"/>
      <c r="E338" s="213"/>
      <c r="G338" s="213"/>
      <c r="H338" s="213"/>
      <c r="J338" s="213"/>
      <c r="K338" s="213"/>
      <c r="L338" s="272"/>
    </row>
    <row r="339" ht="14.25" customHeight="1">
      <c r="A339" s="213"/>
      <c r="B339" s="213"/>
      <c r="D339" s="213"/>
      <c r="E339" s="213"/>
      <c r="G339" s="213"/>
      <c r="H339" s="213"/>
      <c r="J339" s="213"/>
      <c r="K339" s="213"/>
      <c r="L339" s="272"/>
    </row>
    <row r="340" ht="14.25" customHeight="1">
      <c r="A340" s="213"/>
      <c r="B340" s="213"/>
      <c r="D340" s="213"/>
      <c r="E340" s="213"/>
      <c r="G340" s="213"/>
      <c r="H340" s="213"/>
      <c r="J340" s="213"/>
      <c r="K340" s="213"/>
      <c r="L340" s="272"/>
    </row>
    <row r="341" ht="14.25" customHeight="1">
      <c r="A341" s="213"/>
      <c r="B341" s="213"/>
      <c r="D341" s="213"/>
      <c r="E341" s="213"/>
      <c r="G341" s="213"/>
      <c r="H341" s="213"/>
      <c r="J341" s="213"/>
      <c r="K341" s="213"/>
      <c r="L341" s="272"/>
    </row>
    <row r="342" ht="14.25" customHeight="1">
      <c r="A342" s="213"/>
      <c r="B342" s="213"/>
      <c r="D342" s="213"/>
      <c r="E342" s="213"/>
      <c r="G342" s="213"/>
      <c r="H342" s="213"/>
      <c r="J342" s="213"/>
      <c r="K342" s="213"/>
      <c r="L342" s="272"/>
    </row>
    <row r="343" ht="14.25" customHeight="1">
      <c r="A343" s="213"/>
      <c r="B343" s="213"/>
      <c r="D343" s="213"/>
      <c r="E343" s="213"/>
      <c r="G343" s="213"/>
      <c r="H343" s="213"/>
      <c r="J343" s="213"/>
      <c r="K343" s="213"/>
      <c r="L343" s="272"/>
    </row>
    <row r="344" ht="14.25" customHeight="1">
      <c r="A344" s="213"/>
      <c r="B344" s="213"/>
      <c r="D344" s="213"/>
      <c r="E344" s="213"/>
      <c r="G344" s="213"/>
      <c r="H344" s="213"/>
      <c r="J344" s="213"/>
      <c r="K344" s="213"/>
      <c r="L344" s="272"/>
    </row>
    <row r="345" ht="14.25" customHeight="1">
      <c r="A345" s="213"/>
      <c r="B345" s="213"/>
      <c r="D345" s="213"/>
      <c r="E345" s="213"/>
      <c r="G345" s="213"/>
      <c r="H345" s="213"/>
      <c r="J345" s="213"/>
      <c r="K345" s="213"/>
      <c r="L345" s="272"/>
    </row>
    <row r="346" ht="14.25" customHeight="1">
      <c r="A346" s="213"/>
      <c r="B346" s="213"/>
      <c r="D346" s="213"/>
      <c r="E346" s="213"/>
      <c r="G346" s="213"/>
      <c r="H346" s="213"/>
      <c r="J346" s="213"/>
      <c r="K346" s="213"/>
      <c r="L346" s="272"/>
    </row>
    <row r="347" ht="14.25" customHeight="1">
      <c r="A347" s="213"/>
      <c r="B347" s="213"/>
      <c r="D347" s="213"/>
      <c r="E347" s="213"/>
      <c r="G347" s="213"/>
      <c r="H347" s="213"/>
      <c r="J347" s="213"/>
      <c r="K347" s="213"/>
      <c r="L347" s="272"/>
    </row>
    <row r="348" ht="14.25" customHeight="1">
      <c r="A348" s="213"/>
      <c r="B348" s="213"/>
      <c r="D348" s="213"/>
      <c r="E348" s="213"/>
      <c r="G348" s="213"/>
      <c r="H348" s="213"/>
      <c r="J348" s="213"/>
      <c r="K348" s="213"/>
      <c r="L348" s="272"/>
    </row>
    <row r="349" ht="14.25" customHeight="1">
      <c r="A349" s="213"/>
      <c r="B349" s="213"/>
      <c r="D349" s="213"/>
      <c r="E349" s="213"/>
      <c r="G349" s="213"/>
      <c r="H349" s="213"/>
      <c r="J349" s="213"/>
      <c r="K349" s="213"/>
      <c r="L349" s="272"/>
    </row>
    <row r="350" ht="14.25" customHeight="1">
      <c r="A350" s="213"/>
      <c r="B350" s="213"/>
      <c r="D350" s="213"/>
      <c r="E350" s="213"/>
      <c r="G350" s="213"/>
      <c r="H350" s="213"/>
      <c r="J350" s="213"/>
      <c r="K350" s="213"/>
      <c r="L350" s="272"/>
    </row>
    <row r="351" ht="14.25" customHeight="1">
      <c r="A351" s="213"/>
      <c r="B351" s="213"/>
      <c r="D351" s="213"/>
      <c r="E351" s="213"/>
      <c r="G351" s="213"/>
      <c r="H351" s="213"/>
      <c r="J351" s="213"/>
      <c r="K351" s="213"/>
      <c r="L351" s="272"/>
    </row>
    <row r="352" ht="14.25" customHeight="1">
      <c r="A352" s="213"/>
      <c r="B352" s="213"/>
      <c r="D352" s="213"/>
      <c r="E352" s="213"/>
      <c r="G352" s="213"/>
      <c r="H352" s="213"/>
      <c r="J352" s="213"/>
      <c r="K352" s="213"/>
      <c r="L352" s="272"/>
    </row>
    <row r="353" ht="14.25" customHeight="1">
      <c r="A353" s="213"/>
      <c r="B353" s="213"/>
      <c r="D353" s="213"/>
      <c r="E353" s="213"/>
      <c r="G353" s="213"/>
      <c r="H353" s="213"/>
      <c r="J353" s="213"/>
      <c r="K353" s="213"/>
      <c r="L353" s="272"/>
    </row>
    <row r="354" ht="14.25" customHeight="1">
      <c r="A354" s="213"/>
      <c r="B354" s="213"/>
      <c r="D354" s="213"/>
      <c r="E354" s="213"/>
      <c r="G354" s="213"/>
      <c r="H354" s="213"/>
      <c r="J354" s="213"/>
      <c r="K354" s="213"/>
      <c r="L354" s="272"/>
    </row>
    <row r="355" ht="14.25" customHeight="1">
      <c r="A355" s="213"/>
      <c r="B355" s="213"/>
      <c r="D355" s="213"/>
      <c r="E355" s="213"/>
      <c r="G355" s="213"/>
      <c r="H355" s="213"/>
      <c r="J355" s="213"/>
      <c r="K355" s="213"/>
      <c r="L355" s="272"/>
    </row>
    <row r="356" ht="14.25" customHeight="1">
      <c r="A356" s="213"/>
      <c r="B356" s="213"/>
      <c r="D356" s="213"/>
      <c r="E356" s="213"/>
      <c r="G356" s="213"/>
      <c r="H356" s="213"/>
      <c r="J356" s="213"/>
      <c r="K356" s="213"/>
      <c r="L356" s="272"/>
    </row>
    <row r="357" ht="14.25" customHeight="1">
      <c r="A357" s="213"/>
      <c r="B357" s="213"/>
      <c r="D357" s="213"/>
      <c r="E357" s="213"/>
      <c r="G357" s="213"/>
      <c r="H357" s="213"/>
      <c r="J357" s="213"/>
      <c r="K357" s="213"/>
      <c r="L357" s="272"/>
    </row>
    <row r="358" ht="14.25" customHeight="1">
      <c r="A358" s="213"/>
      <c r="B358" s="213"/>
      <c r="D358" s="213"/>
      <c r="E358" s="213"/>
      <c r="G358" s="213"/>
      <c r="H358" s="213"/>
      <c r="J358" s="213"/>
      <c r="K358" s="213"/>
      <c r="L358" s="272"/>
    </row>
    <row r="359" ht="14.25" customHeight="1">
      <c r="A359" s="213"/>
      <c r="B359" s="213"/>
      <c r="D359" s="213"/>
      <c r="E359" s="213"/>
      <c r="G359" s="213"/>
      <c r="H359" s="213"/>
      <c r="J359" s="213"/>
      <c r="K359" s="213"/>
      <c r="L359" s="272"/>
    </row>
    <row r="360" ht="14.25" customHeight="1">
      <c r="A360" s="213"/>
      <c r="B360" s="213"/>
      <c r="D360" s="213"/>
      <c r="E360" s="213"/>
      <c r="G360" s="213"/>
      <c r="H360" s="213"/>
      <c r="J360" s="213"/>
      <c r="K360" s="213"/>
      <c r="L360" s="272"/>
    </row>
    <row r="361" ht="14.25" customHeight="1">
      <c r="A361" s="213"/>
      <c r="B361" s="213"/>
      <c r="D361" s="213"/>
      <c r="E361" s="213"/>
      <c r="G361" s="213"/>
      <c r="H361" s="213"/>
      <c r="J361" s="213"/>
      <c r="K361" s="213"/>
      <c r="L361" s="272"/>
    </row>
    <row r="362" ht="14.25" customHeight="1">
      <c r="A362" s="213"/>
      <c r="B362" s="213"/>
      <c r="D362" s="213"/>
      <c r="E362" s="213"/>
      <c r="G362" s="213"/>
      <c r="H362" s="213"/>
      <c r="J362" s="213"/>
      <c r="K362" s="213"/>
      <c r="L362" s="272"/>
    </row>
    <row r="363" ht="14.25" customHeight="1">
      <c r="A363" s="213"/>
      <c r="B363" s="213"/>
      <c r="D363" s="213"/>
      <c r="E363" s="213"/>
      <c r="G363" s="213"/>
      <c r="H363" s="213"/>
      <c r="J363" s="213"/>
      <c r="K363" s="213"/>
      <c r="L363" s="272"/>
    </row>
    <row r="364" ht="14.25" customHeight="1">
      <c r="A364" s="213"/>
      <c r="B364" s="213"/>
      <c r="D364" s="213"/>
      <c r="E364" s="213"/>
      <c r="G364" s="213"/>
      <c r="H364" s="213"/>
      <c r="J364" s="213"/>
      <c r="K364" s="213"/>
      <c r="L364" s="272"/>
    </row>
    <row r="365" ht="14.25" customHeight="1">
      <c r="A365" s="213"/>
      <c r="B365" s="213"/>
      <c r="D365" s="213"/>
      <c r="E365" s="213"/>
      <c r="G365" s="213"/>
      <c r="H365" s="213"/>
      <c r="J365" s="213"/>
      <c r="K365" s="213"/>
      <c r="L365" s="272"/>
    </row>
    <row r="366" ht="14.25" customHeight="1">
      <c r="A366" s="213"/>
      <c r="B366" s="213"/>
      <c r="D366" s="213"/>
      <c r="E366" s="213"/>
      <c r="G366" s="213"/>
      <c r="H366" s="213"/>
      <c r="J366" s="213"/>
      <c r="K366" s="213"/>
      <c r="L366" s="272"/>
    </row>
    <row r="367" ht="14.25" customHeight="1">
      <c r="A367" s="213"/>
      <c r="B367" s="213"/>
      <c r="D367" s="213"/>
      <c r="E367" s="213"/>
      <c r="G367" s="213"/>
      <c r="H367" s="213"/>
      <c r="J367" s="213"/>
      <c r="K367" s="213"/>
      <c r="L367" s="272"/>
    </row>
    <row r="368" ht="14.25" customHeight="1">
      <c r="A368" s="213"/>
      <c r="B368" s="213"/>
      <c r="D368" s="213"/>
      <c r="E368" s="213"/>
      <c r="G368" s="213"/>
      <c r="H368" s="213"/>
      <c r="J368" s="213"/>
      <c r="K368" s="213"/>
      <c r="L368" s="272"/>
    </row>
    <row r="369" ht="14.25" customHeight="1">
      <c r="A369" s="213"/>
      <c r="B369" s="213"/>
      <c r="D369" s="213"/>
      <c r="E369" s="213"/>
      <c r="G369" s="213"/>
      <c r="H369" s="213"/>
      <c r="J369" s="213"/>
      <c r="K369" s="213"/>
      <c r="L369" s="272"/>
    </row>
    <row r="370" ht="14.25" customHeight="1">
      <c r="A370" s="213"/>
      <c r="B370" s="213"/>
      <c r="D370" s="213"/>
      <c r="E370" s="213"/>
      <c r="G370" s="213"/>
      <c r="H370" s="213"/>
      <c r="J370" s="213"/>
      <c r="K370" s="213"/>
      <c r="L370" s="272"/>
    </row>
    <row r="371" ht="14.25" customHeight="1">
      <c r="A371" s="213"/>
      <c r="B371" s="213"/>
      <c r="D371" s="213"/>
      <c r="E371" s="213"/>
      <c r="G371" s="213"/>
      <c r="H371" s="213"/>
      <c r="J371" s="213"/>
      <c r="K371" s="213"/>
      <c r="L371" s="272"/>
    </row>
    <row r="372" ht="14.25" customHeight="1">
      <c r="A372" s="213"/>
      <c r="B372" s="213"/>
      <c r="D372" s="213"/>
      <c r="E372" s="213"/>
      <c r="G372" s="213"/>
      <c r="H372" s="213"/>
      <c r="J372" s="213"/>
      <c r="K372" s="213"/>
      <c r="L372" s="272"/>
    </row>
    <row r="373" ht="14.25" customHeight="1">
      <c r="A373" s="213"/>
      <c r="B373" s="213"/>
      <c r="D373" s="213"/>
      <c r="E373" s="213"/>
      <c r="G373" s="213"/>
      <c r="H373" s="213"/>
      <c r="J373" s="213"/>
      <c r="K373" s="213"/>
      <c r="L373" s="272"/>
    </row>
    <row r="374" ht="14.25" customHeight="1">
      <c r="A374" s="213"/>
      <c r="B374" s="213"/>
      <c r="D374" s="213"/>
      <c r="E374" s="213"/>
      <c r="G374" s="213"/>
      <c r="H374" s="213"/>
      <c r="J374" s="213"/>
      <c r="K374" s="213"/>
      <c r="L374" s="272"/>
    </row>
    <row r="375" ht="14.25" customHeight="1">
      <c r="A375" s="213"/>
      <c r="B375" s="213"/>
      <c r="D375" s="213"/>
      <c r="E375" s="213"/>
      <c r="G375" s="213"/>
      <c r="H375" s="213"/>
      <c r="J375" s="213"/>
      <c r="K375" s="213"/>
      <c r="L375" s="272"/>
    </row>
    <row r="376" ht="14.25" customHeight="1">
      <c r="A376" s="213"/>
      <c r="B376" s="213"/>
      <c r="D376" s="213"/>
      <c r="E376" s="213"/>
      <c r="G376" s="213"/>
      <c r="H376" s="213"/>
      <c r="J376" s="213"/>
      <c r="K376" s="213"/>
      <c r="L376" s="272"/>
    </row>
    <row r="377" ht="14.25" customHeight="1">
      <c r="A377" s="213"/>
      <c r="B377" s="213"/>
      <c r="D377" s="213"/>
      <c r="E377" s="213"/>
      <c r="G377" s="213"/>
      <c r="H377" s="213"/>
      <c r="J377" s="213"/>
      <c r="K377" s="213"/>
      <c r="L377" s="272"/>
    </row>
    <row r="378" ht="14.25" customHeight="1">
      <c r="A378" s="213"/>
      <c r="B378" s="213"/>
      <c r="D378" s="213"/>
      <c r="E378" s="213"/>
      <c r="G378" s="213"/>
      <c r="H378" s="213"/>
      <c r="J378" s="213"/>
      <c r="K378" s="213"/>
      <c r="L378" s="272"/>
    </row>
    <row r="379" ht="14.25" customHeight="1">
      <c r="A379" s="213"/>
      <c r="B379" s="213"/>
      <c r="D379" s="213"/>
      <c r="E379" s="213"/>
      <c r="G379" s="213"/>
      <c r="H379" s="213"/>
      <c r="J379" s="213"/>
      <c r="K379" s="213"/>
      <c r="L379" s="272"/>
    </row>
    <row r="380" ht="14.25" customHeight="1">
      <c r="A380" s="213"/>
      <c r="B380" s="213"/>
      <c r="D380" s="213"/>
      <c r="E380" s="213"/>
      <c r="G380" s="213"/>
      <c r="H380" s="213"/>
      <c r="J380" s="213"/>
      <c r="K380" s="213"/>
      <c r="L380" s="272"/>
    </row>
    <row r="381" ht="14.25" customHeight="1">
      <c r="A381" s="213"/>
      <c r="B381" s="213"/>
      <c r="D381" s="213"/>
      <c r="E381" s="213"/>
      <c r="G381" s="213"/>
      <c r="H381" s="213"/>
      <c r="J381" s="213"/>
      <c r="K381" s="213"/>
      <c r="L381" s="272"/>
    </row>
    <row r="382" ht="14.25" customHeight="1">
      <c r="A382" s="213"/>
      <c r="B382" s="213"/>
      <c r="D382" s="213"/>
      <c r="E382" s="213"/>
      <c r="G382" s="213"/>
      <c r="H382" s="213"/>
      <c r="J382" s="213"/>
      <c r="K382" s="213"/>
      <c r="L382" s="272"/>
    </row>
    <row r="383" ht="14.25" customHeight="1">
      <c r="A383" s="213"/>
      <c r="B383" s="213"/>
      <c r="D383" s="213"/>
      <c r="E383" s="213"/>
      <c r="G383" s="213"/>
      <c r="H383" s="213"/>
      <c r="J383" s="213"/>
      <c r="K383" s="213"/>
      <c r="L383" s="272"/>
    </row>
    <row r="384" ht="14.25" customHeight="1">
      <c r="A384" s="213"/>
      <c r="B384" s="213"/>
      <c r="D384" s="213"/>
      <c r="E384" s="213"/>
      <c r="G384" s="213"/>
      <c r="H384" s="213"/>
      <c r="J384" s="213"/>
      <c r="K384" s="213"/>
      <c r="L384" s="272"/>
    </row>
    <row r="385" ht="14.25" customHeight="1">
      <c r="A385" s="213"/>
      <c r="B385" s="213"/>
      <c r="D385" s="213"/>
      <c r="E385" s="213"/>
      <c r="G385" s="213"/>
      <c r="H385" s="213"/>
      <c r="J385" s="213"/>
      <c r="K385" s="213"/>
      <c r="L385" s="272"/>
    </row>
    <row r="386" ht="14.25" customHeight="1">
      <c r="A386" s="213"/>
      <c r="B386" s="213"/>
      <c r="D386" s="213"/>
      <c r="E386" s="213"/>
      <c r="G386" s="213"/>
      <c r="H386" s="213"/>
      <c r="J386" s="213"/>
      <c r="K386" s="213"/>
      <c r="L386" s="272"/>
    </row>
    <row r="387" ht="14.25" customHeight="1">
      <c r="A387" s="213"/>
      <c r="B387" s="213"/>
      <c r="D387" s="213"/>
      <c r="E387" s="213"/>
      <c r="G387" s="213"/>
      <c r="H387" s="213"/>
      <c r="J387" s="213"/>
      <c r="K387" s="213"/>
      <c r="L387" s="272"/>
    </row>
    <row r="388" ht="14.25" customHeight="1">
      <c r="A388" s="213"/>
      <c r="B388" s="213"/>
      <c r="D388" s="213"/>
      <c r="E388" s="213"/>
      <c r="G388" s="213"/>
      <c r="H388" s="213"/>
      <c r="J388" s="213"/>
      <c r="K388" s="213"/>
      <c r="L388" s="272"/>
    </row>
    <row r="389" ht="14.25" customHeight="1">
      <c r="A389" s="213"/>
      <c r="B389" s="213"/>
      <c r="D389" s="213"/>
      <c r="E389" s="213"/>
      <c r="G389" s="213"/>
      <c r="H389" s="213"/>
      <c r="J389" s="213"/>
      <c r="K389" s="213"/>
      <c r="L389" s="272"/>
    </row>
    <row r="390" ht="14.25" customHeight="1">
      <c r="A390" s="213"/>
      <c r="B390" s="213"/>
      <c r="D390" s="213"/>
      <c r="E390" s="213"/>
      <c r="G390" s="213"/>
      <c r="H390" s="213"/>
      <c r="J390" s="213"/>
      <c r="K390" s="213"/>
      <c r="L390" s="272"/>
    </row>
    <row r="391" ht="14.25" customHeight="1">
      <c r="A391" s="213"/>
      <c r="B391" s="213"/>
      <c r="D391" s="213"/>
      <c r="E391" s="213"/>
      <c r="G391" s="213"/>
      <c r="H391" s="213"/>
      <c r="J391" s="213"/>
      <c r="K391" s="213"/>
      <c r="L391" s="272"/>
    </row>
    <row r="392" ht="14.25" customHeight="1">
      <c r="A392" s="213"/>
      <c r="B392" s="213"/>
      <c r="D392" s="213"/>
      <c r="E392" s="213"/>
      <c r="G392" s="213"/>
      <c r="H392" s="213"/>
      <c r="J392" s="213"/>
      <c r="K392" s="213"/>
      <c r="L392" s="272"/>
    </row>
    <row r="393" ht="14.25" customHeight="1">
      <c r="A393" s="213"/>
      <c r="B393" s="213"/>
      <c r="D393" s="213"/>
      <c r="E393" s="213"/>
      <c r="G393" s="213"/>
      <c r="H393" s="213"/>
      <c r="J393" s="213"/>
      <c r="K393" s="213"/>
      <c r="L393" s="272"/>
    </row>
    <row r="394" ht="14.25" customHeight="1">
      <c r="A394" s="213"/>
      <c r="B394" s="213"/>
      <c r="D394" s="213"/>
      <c r="E394" s="213"/>
      <c r="G394" s="213"/>
      <c r="H394" s="213"/>
      <c r="J394" s="213"/>
      <c r="K394" s="213"/>
      <c r="L394" s="272"/>
    </row>
    <row r="395" ht="14.25" customHeight="1">
      <c r="A395" s="213"/>
      <c r="B395" s="213"/>
      <c r="D395" s="213"/>
      <c r="E395" s="213"/>
      <c r="G395" s="213"/>
      <c r="H395" s="213"/>
      <c r="J395" s="213"/>
      <c r="K395" s="213"/>
      <c r="L395" s="272"/>
    </row>
    <row r="396" ht="14.25" customHeight="1">
      <c r="A396" s="213"/>
      <c r="B396" s="213"/>
      <c r="D396" s="213"/>
      <c r="E396" s="213"/>
      <c r="G396" s="213"/>
      <c r="H396" s="213"/>
      <c r="J396" s="213"/>
      <c r="K396" s="213"/>
      <c r="L396" s="272"/>
    </row>
    <row r="397" ht="14.25" customHeight="1">
      <c r="A397" s="213"/>
      <c r="B397" s="213"/>
      <c r="D397" s="213"/>
      <c r="E397" s="213"/>
      <c r="G397" s="213"/>
      <c r="H397" s="213"/>
      <c r="J397" s="213"/>
      <c r="K397" s="213"/>
      <c r="L397" s="272"/>
    </row>
    <row r="398" ht="14.25" customHeight="1">
      <c r="A398" s="213"/>
      <c r="B398" s="213"/>
      <c r="D398" s="213"/>
      <c r="E398" s="213"/>
      <c r="G398" s="213"/>
      <c r="H398" s="213"/>
      <c r="J398" s="213"/>
      <c r="K398" s="213"/>
      <c r="L398" s="272"/>
    </row>
    <row r="399" ht="14.25" customHeight="1">
      <c r="A399" s="213"/>
      <c r="B399" s="213"/>
      <c r="D399" s="213"/>
      <c r="E399" s="213"/>
      <c r="G399" s="213"/>
      <c r="H399" s="213"/>
      <c r="J399" s="213"/>
      <c r="K399" s="213"/>
      <c r="L399" s="272"/>
    </row>
    <row r="400" ht="14.25" customHeight="1">
      <c r="A400" s="213"/>
      <c r="B400" s="213"/>
      <c r="D400" s="213"/>
      <c r="E400" s="213"/>
      <c r="G400" s="213"/>
      <c r="H400" s="213"/>
      <c r="J400" s="213"/>
      <c r="K400" s="213"/>
      <c r="L400" s="272"/>
    </row>
    <row r="401" ht="14.25" customHeight="1">
      <c r="A401" s="213"/>
      <c r="B401" s="213"/>
      <c r="D401" s="213"/>
      <c r="E401" s="213"/>
      <c r="G401" s="213"/>
      <c r="H401" s="213"/>
      <c r="J401" s="213"/>
      <c r="K401" s="213"/>
      <c r="L401" s="272"/>
    </row>
    <row r="402" ht="14.25" customHeight="1">
      <c r="A402" s="213"/>
      <c r="B402" s="213"/>
      <c r="D402" s="213"/>
      <c r="E402" s="213"/>
      <c r="G402" s="213"/>
      <c r="H402" s="213"/>
      <c r="J402" s="213"/>
      <c r="K402" s="213"/>
      <c r="L402" s="272"/>
    </row>
    <row r="403" ht="14.25" customHeight="1">
      <c r="A403" s="213"/>
      <c r="B403" s="213"/>
      <c r="D403" s="213"/>
      <c r="E403" s="213"/>
      <c r="G403" s="213"/>
      <c r="H403" s="213"/>
      <c r="J403" s="213"/>
      <c r="K403" s="213"/>
      <c r="L403" s="272"/>
    </row>
    <row r="404" ht="14.25" customHeight="1">
      <c r="A404" s="213"/>
      <c r="B404" s="213"/>
      <c r="D404" s="213"/>
      <c r="E404" s="213"/>
      <c r="G404" s="213"/>
      <c r="H404" s="213"/>
      <c r="J404" s="213"/>
      <c r="K404" s="213"/>
      <c r="L404" s="272"/>
    </row>
    <row r="405" ht="14.25" customHeight="1">
      <c r="A405" s="213"/>
      <c r="B405" s="213"/>
      <c r="D405" s="213"/>
      <c r="E405" s="213"/>
      <c r="G405" s="213"/>
      <c r="H405" s="213"/>
      <c r="J405" s="213"/>
      <c r="K405" s="213"/>
      <c r="L405" s="272"/>
    </row>
    <row r="406" ht="14.25" customHeight="1">
      <c r="A406" s="213"/>
      <c r="B406" s="213"/>
      <c r="D406" s="213"/>
      <c r="E406" s="213"/>
      <c r="G406" s="213"/>
      <c r="H406" s="213"/>
      <c r="J406" s="213"/>
      <c r="K406" s="213"/>
      <c r="L406" s="272"/>
    </row>
    <row r="407" ht="14.25" customHeight="1">
      <c r="A407" s="213"/>
      <c r="B407" s="213"/>
      <c r="D407" s="213"/>
      <c r="E407" s="213"/>
      <c r="G407" s="213"/>
      <c r="H407" s="213"/>
      <c r="J407" s="213"/>
      <c r="K407" s="213"/>
      <c r="L407" s="272"/>
    </row>
    <row r="408" ht="14.25" customHeight="1">
      <c r="A408" s="213"/>
      <c r="B408" s="213"/>
      <c r="D408" s="213"/>
      <c r="E408" s="213"/>
      <c r="G408" s="213"/>
      <c r="H408" s="213"/>
      <c r="J408" s="213"/>
      <c r="K408" s="213"/>
      <c r="L408" s="272"/>
    </row>
    <row r="409" ht="14.25" customHeight="1">
      <c r="A409" s="213"/>
      <c r="B409" s="213"/>
      <c r="D409" s="213"/>
      <c r="E409" s="213"/>
      <c r="G409" s="213"/>
      <c r="H409" s="213"/>
      <c r="J409" s="213"/>
      <c r="K409" s="213"/>
      <c r="L409" s="272"/>
    </row>
    <row r="410" ht="14.25" customHeight="1">
      <c r="A410" s="213"/>
      <c r="B410" s="213"/>
      <c r="D410" s="213"/>
      <c r="E410" s="213"/>
      <c r="G410" s="213"/>
      <c r="H410" s="213"/>
      <c r="J410" s="213"/>
      <c r="K410" s="213"/>
      <c r="L410" s="272"/>
    </row>
    <row r="411" ht="14.25" customHeight="1">
      <c r="A411" s="213"/>
      <c r="B411" s="213"/>
      <c r="D411" s="213"/>
      <c r="E411" s="213"/>
      <c r="G411" s="213"/>
      <c r="H411" s="213"/>
      <c r="J411" s="213"/>
      <c r="K411" s="213"/>
      <c r="L411" s="272"/>
    </row>
    <row r="412" ht="14.25" customHeight="1">
      <c r="A412" s="213"/>
      <c r="B412" s="213"/>
      <c r="D412" s="213"/>
      <c r="E412" s="213"/>
      <c r="G412" s="213"/>
      <c r="H412" s="213"/>
      <c r="J412" s="213"/>
      <c r="K412" s="213"/>
      <c r="L412" s="272"/>
    </row>
    <row r="413" ht="14.25" customHeight="1">
      <c r="A413" s="213"/>
      <c r="B413" s="213"/>
      <c r="D413" s="213"/>
      <c r="E413" s="213"/>
      <c r="G413" s="213"/>
      <c r="H413" s="213"/>
      <c r="J413" s="213"/>
      <c r="K413" s="213"/>
      <c r="L413" s="272"/>
    </row>
    <row r="414" ht="14.25" customHeight="1">
      <c r="A414" s="213"/>
      <c r="B414" s="213"/>
      <c r="D414" s="213"/>
      <c r="E414" s="213"/>
      <c r="G414" s="213"/>
      <c r="H414" s="213"/>
      <c r="J414" s="213"/>
      <c r="K414" s="213"/>
      <c r="L414" s="272"/>
    </row>
    <row r="415" ht="14.25" customHeight="1">
      <c r="A415" s="213"/>
      <c r="B415" s="213"/>
      <c r="D415" s="213"/>
      <c r="E415" s="213"/>
      <c r="G415" s="213"/>
      <c r="H415" s="213"/>
      <c r="J415" s="213"/>
      <c r="K415" s="213"/>
      <c r="L415" s="272"/>
    </row>
    <row r="416" ht="14.25" customHeight="1">
      <c r="A416" s="213"/>
      <c r="B416" s="213"/>
      <c r="D416" s="213"/>
      <c r="E416" s="213"/>
      <c r="G416" s="213"/>
      <c r="H416" s="213"/>
      <c r="J416" s="213"/>
      <c r="K416" s="213"/>
      <c r="L416" s="272"/>
    </row>
    <row r="417" ht="14.25" customHeight="1">
      <c r="A417" s="213"/>
      <c r="B417" s="213"/>
      <c r="D417" s="213"/>
      <c r="E417" s="213"/>
      <c r="G417" s="213"/>
      <c r="H417" s="213"/>
      <c r="J417" s="213"/>
      <c r="K417" s="213"/>
      <c r="L417" s="272"/>
    </row>
    <row r="418" ht="14.25" customHeight="1">
      <c r="A418" s="213"/>
      <c r="B418" s="213"/>
      <c r="D418" s="213"/>
      <c r="E418" s="213"/>
      <c r="G418" s="213"/>
      <c r="H418" s="213"/>
      <c r="J418" s="213"/>
      <c r="K418" s="213"/>
      <c r="L418" s="272"/>
    </row>
    <row r="419" ht="14.25" customHeight="1">
      <c r="A419" s="213"/>
      <c r="B419" s="213"/>
      <c r="D419" s="213"/>
      <c r="E419" s="213"/>
      <c r="G419" s="213"/>
      <c r="H419" s="213"/>
      <c r="J419" s="213"/>
      <c r="K419" s="213"/>
      <c r="L419" s="272"/>
    </row>
    <row r="420" ht="14.25" customHeight="1">
      <c r="A420" s="213"/>
      <c r="B420" s="213"/>
      <c r="D420" s="213"/>
      <c r="E420" s="213"/>
      <c r="G420" s="213"/>
      <c r="H420" s="213"/>
      <c r="J420" s="213"/>
      <c r="K420" s="213"/>
      <c r="L420" s="272"/>
    </row>
    <row r="421" ht="14.25" customHeight="1">
      <c r="A421" s="213"/>
      <c r="B421" s="213"/>
      <c r="D421" s="213"/>
      <c r="E421" s="213"/>
      <c r="G421" s="213"/>
      <c r="H421" s="213"/>
      <c r="J421" s="213"/>
      <c r="K421" s="213"/>
      <c r="L421" s="272"/>
    </row>
    <row r="422" ht="14.25" customHeight="1">
      <c r="A422" s="213"/>
      <c r="B422" s="213"/>
      <c r="D422" s="213"/>
      <c r="E422" s="213"/>
      <c r="G422" s="213"/>
      <c r="H422" s="213"/>
      <c r="J422" s="213"/>
      <c r="K422" s="213"/>
      <c r="L422" s="272"/>
    </row>
    <row r="423" ht="14.25" customHeight="1">
      <c r="A423" s="213"/>
      <c r="B423" s="213"/>
      <c r="D423" s="213"/>
      <c r="E423" s="213"/>
      <c r="G423" s="213"/>
      <c r="H423" s="213"/>
      <c r="J423" s="213"/>
      <c r="K423" s="213"/>
      <c r="L423" s="272"/>
    </row>
    <row r="424" ht="14.25" customHeight="1">
      <c r="A424" s="213"/>
      <c r="B424" s="213"/>
      <c r="D424" s="213"/>
      <c r="E424" s="213"/>
      <c r="G424" s="213"/>
      <c r="H424" s="213"/>
      <c r="J424" s="213"/>
      <c r="K424" s="213"/>
      <c r="L424" s="272"/>
    </row>
    <row r="425" ht="14.25" customHeight="1">
      <c r="A425" s="213"/>
      <c r="B425" s="213"/>
      <c r="D425" s="213"/>
      <c r="E425" s="213"/>
      <c r="G425" s="213"/>
      <c r="H425" s="213"/>
      <c r="J425" s="213"/>
      <c r="K425" s="213"/>
      <c r="L425" s="272"/>
    </row>
    <row r="426" ht="14.25" customHeight="1">
      <c r="A426" s="213"/>
      <c r="B426" s="213"/>
      <c r="D426" s="213"/>
      <c r="E426" s="213"/>
      <c r="G426" s="213"/>
      <c r="H426" s="213"/>
      <c r="J426" s="213"/>
      <c r="K426" s="213"/>
      <c r="L426" s="272"/>
    </row>
    <row r="427" ht="14.25" customHeight="1">
      <c r="A427" s="213"/>
      <c r="B427" s="213"/>
      <c r="D427" s="213"/>
      <c r="E427" s="213"/>
      <c r="G427" s="213"/>
      <c r="H427" s="213"/>
      <c r="J427" s="213"/>
      <c r="K427" s="213"/>
      <c r="L427" s="272"/>
    </row>
    <row r="428" ht="14.25" customHeight="1">
      <c r="A428" s="213"/>
      <c r="B428" s="213"/>
      <c r="D428" s="213"/>
      <c r="E428" s="213"/>
      <c r="G428" s="213"/>
      <c r="H428" s="213"/>
      <c r="J428" s="213"/>
      <c r="K428" s="213"/>
      <c r="L428" s="272"/>
    </row>
    <row r="429" ht="14.25" customHeight="1">
      <c r="A429" s="213"/>
      <c r="B429" s="213"/>
      <c r="D429" s="213"/>
      <c r="E429" s="213"/>
      <c r="G429" s="213"/>
      <c r="H429" s="213"/>
      <c r="J429" s="213"/>
      <c r="K429" s="213"/>
      <c r="L429" s="272"/>
    </row>
    <row r="430" ht="14.25" customHeight="1">
      <c r="A430" s="213"/>
      <c r="B430" s="213"/>
      <c r="D430" s="213"/>
      <c r="E430" s="213"/>
      <c r="G430" s="213"/>
      <c r="H430" s="213"/>
      <c r="J430" s="213"/>
      <c r="K430" s="213"/>
      <c r="L430" s="272"/>
    </row>
    <row r="431" ht="14.25" customHeight="1">
      <c r="A431" s="213"/>
      <c r="B431" s="213"/>
      <c r="D431" s="213"/>
      <c r="E431" s="213"/>
      <c r="G431" s="213"/>
      <c r="H431" s="213"/>
      <c r="J431" s="213"/>
      <c r="K431" s="213"/>
      <c r="L431" s="272"/>
    </row>
    <row r="432" ht="14.25" customHeight="1">
      <c r="A432" s="213"/>
      <c r="B432" s="213"/>
      <c r="D432" s="213"/>
      <c r="E432" s="213"/>
      <c r="G432" s="213"/>
      <c r="H432" s="213"/>
      <c r="J432" s="213"/>
      <c r="K432" s="213"/>
      <c r="L432" s="272"/>
    </row>
    <row r="433" ht="14.25" customHeight="1">
      <c r="A433" s="213"/>
      <c r="B433" s="213"/>
      <c r="D433" s="213"/>
      <c r="E433" s="213"/>
      <c r="G433" s="213"/>
      <c r="H433" s="213"/>
      <c r="J433" s="213"/>
      <c r="K433" s="213"/>
      <c r="L433" s="272"/>
    </row>
    <row r="434" ht="14.25" customHeight="1">
      <c r="A434" s="213"/>
      <c r="B434" s="213"/>
      <c r="D434" s="213"/>
      <c r="E434" s="213"/>
      <c r="G434" s="213"/>
      <c r="H434" s="213"/>
      <c r="J434" s="213"/>
      <c r="K434" s="213"/>
      <c r="L434" s="272"/>
    </row>
    <row r="435" ht="14.25" customHeight="1">
      <c r="A435" s="213"/>
      <c r="B435" s="213"/>
      <c r="D435" s="213"/>
      <c r="E435" s="213"/>
      <c r="G435" s="213"/>
      <c r="H435" s="213"/>
      <c r="J435" s="213"/>
      <c r="K435" s="213"/>
      <c r="L435" s="272"/>
    </row>
    <row r="436" ht="14.25" customHeight="1">
      <c r="A436" s="213"/>
      <c r="B436" s="213"/>
      <c r="D436" s="213"/>
      <c r="E436" s="213"/>
      <c r="G436" s="213"/>
      <c r="H436" s="213"/>
      <c r="J436" s="213"/>
      <c r="K436" s="213"/>
      <c r="L436" s="272"/>
    </row>
    <row r="437" ht="14.25" customHeight="1">
      <c r="A437" s="213"/>
      <c r="B437" s="213"/>
      <c r="D437" s="213"/>
      <c r="E437" s="213"/>
      <c r="G437" s="213"/>
      <c r="H437" s="213"/>
      <c r="J437" s="213"/>
      <c r="K437" s="213"/>
      <c r="L437" s="272"/>
    </row>
    <row r="438" ht="14.25" customHeight="1">
      <c r="A438" s="213"/>
      <c r="B438" s="213"/>
      <c r="D438" s="213"/>
      <c r="E438" s="213"/>
      <c r="G438" s="213"/>
      <c r="H438" s="213"/>
      <c r="J438" s="213"/>
      <c r="K438" s="213"/>
      <c r="L438" s="272"/>
    </row>
    <row r="439" ht="14.25" customHeight="1">
      <c r="A439" s="213"/>
      <c r="B439" s="213"/>
      <c r="D439" s="213"/>
      <c r="E439" s="213"/>
      <c r="G439" s="213"/>
      <c r="H439" s="213"/>
      <c r="J439" s="213"/>
      <c r="K439" s="213"/>
      <c r="L439" s="272"/>
    </row>
    <row r="440" ht="14.25" customHeight="1">
      <c r="A440" s="213"/>
      <c r="B440" s="213"/>
      <c r="D440" s="213"/>
      <c r="E440" s="213"/>
      <c r="G440" s="213"/>
      <c r="H440" s="213"/>
      <c r="J440" s="213"/>
      <c r="K440" s="213"/>
      <c r="L440" s="272"/>
    </row>
    <row r="441" ht="14.25" customHeight="1">
      <c r="A441" s="213"/>
      <c r="B441" s="213"/>
      <c r="D441" s="213"/>
      <c r="E441" s="213"/>
      <c r="G441" s="213"/>
      <c r="H441" s="213"/>
      <c r="J441" s="213"/>
      <c r="K441" s="213"/>
      <c r="L441" s="272"/>
    </row>
    <row r="442" ht="14.25" customHeight="1">
      <c r="A442" s="213"/>
      <c r="B442" s="213"/>
      <c r="D442" s="213"/>
      <c r="E442" s="213"/>
      <c r="G442" s="213"/>
      <c r="H442" s="213"/>
      <c r="J442" s="213"/>
      <c r="K442" s="213"/>
      <c r="L442" s="272"/>
    </row>
    <row r="443" ht="14.25" customHeight="1">
      <c r="A443" s="213"/>
      <c r="B443" s="213"/>
      <c r="D443" s="213"/>
      <c r="E443" s="213"/>
      <c r="G443" s="213"/>
      <c r="H443" s="213"/>
      <c r="J443" s="213"/>
      <c r="K443" s="213"/>
      <c r="L443" s="272"/>
    </row>
    <row r="444" ht="14.25" customHeight="1">
      <c r="A444" s="213"/>
      <c r="B444" s="213"/>
      <c r="D444" s="213"/>
      <c r="E444" s="213"/>
      <c r="G444" s="213"/>
      <c r="H444" s="213"/>
      <c r="J444" s="213"/>
      <c r="K444" s="213"/>
      <c r="L444" s="272"/>
    </row>
    <row r="445" ht="14.25" customHeight="1">
      <c r="A445" s="213"/>
      <c r="B445" s="213"/>
      <c r="D445" s="213"/>
      <c r="E445" s="213"/>
      <c r="G445" s="213"/>
      <c r="H445" s="213"/>
      <c r="J445" s="213"/>
      <c r="K445" s="213"/>
      <c r="L445" s="272"/>
    </row>
    <row r="446" ht="14.25" customHeight="1">
      <c r="A446" s="213"/>
      <c r="B446" s="213"/>
      <c r="D446" s="213"/>
      <c r="E446" s="213"/>
      <c r="G446" s="213"/>
      <c r="H446" s="213"/>
      <c r="J446" s="213"/>
      <c r="K446" s="213"/>
      <c r="L446" s="272"/>
    </row>
    <row r="447" ht="14.25" customHeight="1">
      <c r="A447" s="213"/>
      <c r="B447" s="213"/>
      <c r="D447" s="213"/>
      <c r="E447" s="213"/>
      <c r="G447" s="213"/>
      <c r="H447" s="213"/>
      <c r="J447" s="213"/>
      <c r="K447" s="213"/>
      <c r="L447" s="272"/>
    </row>
    <row r="448" ht="14.25" customHeight="1">
      <c r="A448" s="213"/>
      <c r="B448" s="213"/>
      <c r="D448" s="213"/>
      <c r="E448" s="213"/>
      <c r="G448" s="213"/>
      <c r="H448" s="213"/>
      <c r="J448" s="213"/>
      <c r="K448" s="213"/>
      <c r="L448" s="272"/>
    </row>
    <row r="449" ht="14.25" customHeight="1">
      <c r="A449" s="213"/>
      <c r="B449" s="213"/>
      <c r="D449" s="213"/>
      <c r="E449" s="213"/>
      <c r="G449" s="213"/>
      <c r="H449" s="213"/>
      <c r="J449" s="213"/>
      <c r="K449" s="213"/>
      <c r="L449" s="272"/>
    </row>
    <row r="450" ht="14.25" customHeight="1">
      <c r="A450" s="213"/>
      <c r="B450" s="213"/>
      <c r="D450" s="213"/>
      <c r="E450" s="213"/>
      <c r="G450" s="213"/>
      <c r="H450" s="213"/>
      <c r="J450" s="213"/>
      <c r="K450" s="213"/>
      <c r="L450" s="272"/>
    </row>
    <row r="451" ht="14.25" customHeight="1">
      <c r="A451" s="213"/>
      <c r="B451" s="213"/>
      <c r="D451" s="213"/>
      <c r="E451" s="213"/>
      <c r="G451" s="213"/>
      <c r="H451" s="213"/>
      <c r="J451" s="213"/>
      <c r="K451" s="213"/>
      <c r="L451" s="272"/>
    </row>
    <row r="452" ht="14.25" customHeight="1">
      <c r="A452" s="213"/>
      <c r="B452" s="213"/>
      <c r="D452" s="213"/>
      <c r="E452" s="213"/>
      <c r="G452" s="213"/>
      <c r="H452" s="213"/>
      <c r="J452" s="213"/>
      <c r="K452" s="213"/>
      <c r="L452" s="272"/>
    </row>
    <row r="453" ht="14.25" customHeight="1">
      <c r="A453" s="213"/>
      <c r="B453" s="213"/>
      <c r="D453" s="213"/>
      <c r="E453" s="213"/>
      <c r="G453" s="213"/>
      <c r="H453" s="213"/>
      <c r="J453" s="213"/>
      <c r="K453" s="213"/>
      <c r="L453" s="272"/>
    </row>
    <row r="454" ht="14.25" customHeight="1">
      <c r="A454" s="213"/>
      <c r="B454" s="213"/>
      <c r="D454" s="213"/>
      <c r="E454" s="213"/>
      <c r="G454" s="213"/>
      <c r="H454" s="213"/>
      <c r="J454" s="213"/>
      <c r="K454" s="213"/>
      <c r="L454" s="272"/>
    </row>
    <row r="455" ht="14.25" customHeight="1">
      <c r="A455" s="213"/>
      <c r="B455" s="213"/>
      <c r="D455" s="213"/>
      <c r="E455" s="213"/>
      <c r="G455" s="213"/>
      <c r="H455" s="213"/>
      <c r="J455" s="213"/>
      <c r="K455" s="213"/>
      <c r="L455" s="272"/>
    </row>
    <row r="456" ht="14.25" customHeight="1">
      <c r="A456" s="213"/>
      <c r="B456" s="213"/>
      <c r="D456" s="213"/>
      <c r="E456" s="213"/>
      <c r="G456" s="213"/>
      <c r="H456" s="213"/>
      <c r="J456" s="213"/>
      <c r="K456" s="213"/>
      <c r="L456" s="272"/>
    </row>
    <row r="457" ht="14.25" customHeight="1">
      <c r="A457" s="213"/>
      <c r="B457" s="213"/>
      <c r="D457" s="213"/>
      <c r="E457" s="213"/>
      <c r="G457" s="213"/>
      <c r="H457" s="213"/>
      <c r="J457" s="213"/>
      <c r="K457" s="213"/>
      <c r="L457" s="272"/>
    </row>
    <row r="458" ht="14.25" customHeight="1">
      <c r="A458" s="213"/>
      <c r="B458" s="213"/>
      <c r="D458" s="213"/>
      <c r="E458" s="213"/>
      <c r="G458" s="213"/>
      <c r="H458" s="213"/>
      <c r="J458" s="213"/>
      <c r="K458" s="213"/>
      <c r="L458" s="272"/>
    </row>
    <row r="459" ht="14.25" customHeight="1">
      <c r="A459" s="213"/>
      <c r="B459" s="213"/>
      <c r="D459" s="213"/>
      <c r="E459" s="213"/>
      <c r="G459" s="213"/>
      <c r="H459" s="213"/>
      <c r="J459" s="213"/>
      <c r="K459" s="213"/>
      <c r="L459" s="272"/>
    </row>
    <row r="460" ht="14.25" customHeight="1">
      <c r="A460" s="213"/>
      <c r="B460" s="213"/>
      <c r="D460" s="213"/>
      <c r="E460" s="213"/>
      <c r="G460" s="213"/>
      <c r="H460" s="213"/>
      <c r="J460" s="213"/>
      <c r="K460" s="213"/>
      <c r="L460" s="272"/>
    </row>
    <row r="461" ht="14.25" customHeight="1">
      <c r="A461" s="213"/>
      <c r="B461" s="213"/>
      <c r="D461" s="213"/>
      <c r="E461" s="213"/>
      <c r="G461" s="213"/>
      <c r="H461" s="213"/>
      <c r="J461" s="213"/>
      <c r="K461" s="213"/>
      <c r="L461" s="272"/>
    </row>
    <row r="462" ht="14.25" customHeight="1">
      <c r="A462" s="213"/>
      <c r="B462" s="213"/>
      <c r="D462" s="213"/>
      <c r="E462" s="213"/>
      <c r="G462" s="213"/>
      <c r="H462" s="213"/>
      <c r="J462" s="213"/>
      <c r="K462" s="213"/>
      <c r="L462" s="272"/>
    </row>
    <row r="463" ht="14.25" customHeight="1">
      <c r="A463" s="213"/>
      <c r="B463" s="213"/>
      <c r="D463" s="213"/>
      <c r="E463" s="213"/>
      <c r="G463" s="213"/>
      <c r="H463" s="213"/>
      <c r="J463" s="213"/>
      <c r="K463" s="213"/>
      <c r="L463" s="272"/>
    </row>
    <row r="464" ht="14.25" customHeight="1">
      <c r="A464" s="213"/>
      <c r="B464" s="213"/>
      <c r="D464" s="213"/>
      <c r="E464" s="213"/>
      <c r="G464" s="213"/>
      <c r="H464" s="213"/>
      <c r="J464" s="213"/>
      <c r="K464" s="213"/>
      <c r="L464" s="272"/>
    </row>
    <row r="465" ht="14.25" customHeight="1">
      <c r="A465" s="213"/>
      <c r="B465" s="213"/>
      <c r="D465" s="213"/>
      <c r="E465" s="213"/>
      <c r="G465" s="213"/>
      <c r="H465" s="213"/>
      <c r="J465" s="213"/>
      <c r="K465" s="213"/>
      <c r="L465" s="272"/>
    </row>
    <row r="466" ht="14.25" customHeight="1">
      <c r="A466" s="213"/>
      <c r="B466" s="213"/>
      <c r="D466" s="213"/>
      <c r="E466" s="213"/>
      <c r="G466" s="213"/>
      <c r="H466" s="213"/>
      <c r="J466" s="213"/>
      <c r="K466" s="213"/>
      <c r="L466" s="272"/>
    </row>
    <row r="467" ht="14.25" customHeight="1">
      <c r="A467" s="213"/>
      <c r="B467" s="213"/>
      <c r="D467" s="213"/>
      <c r="E467" s="213"/>
      <c r="G467" s="213"/>
      <c r="H467" s="213"/>
      <c r="J467" s="213"/>
      <c r="K467" s="213"/>
      <c r="L467" s="272"/>
    </row>
    <row r="468" ht="14.25" customHeight="1">
      <c r="A468" s="213"/>
      <c r="B468" s="213"/>
      <c r="D468" s="213"/>
      <c r="E468" s="213"/>
      <c r="G468" s="213"/>
      <c r="H468" s="213"/>
      <c r="J468" s="213"/>
      <c r="K468" s="213"/>
      <c r="L468" s="272"/>
    </row>
    <row r="469" ht="14.25" customHeight="1">
      <c r="A469" s="213"/>
      <c r="B469" s="213"/>
      <c r="D469" s="213"/>
      <c r="E469" s="213"/>
      <c r="G469" s="213"/>
      <c r="H469" s="213"/>
      <c r="J469" s="213"/>
      <c r="K469" s="213"/>
      <c r="L469" s="272"/>
    </row>
    <row r="470" ht="14.25" customHeight="1">
      <c r="A470" s="213"/>
      <c r="B470" s="213"/>
      <c r="D470" s="213"/>
      <c r="E470" s="213"/>
      <c r="G470" s="213"/>
      <c r="H470" s="213"/>
      <c r="J470" s="213"/>
      <c r="K470" s="213"/>
      <c r="L470" s="272"/>
    </row>
    <row r="471" ht="14.25" customHeight="1">
      <c r="A471" s="213"/>
      <c r="B471" s="213"/>
      <c r="D471" s="213"/>
      <c r="E471" s="213"/>
      <c r="G471" s="213"/>
      <c r="H471" s="213"/>
      <c r="J471" s="213"/>
      <c r="K471" s="213"/>
      <c r="L471" s="272"/>
    </row>
    <row r="472" ht="14.25" customHeight="1">
      <c r="A472" s="213"/>
      <c r="B472" s="213"/>
      <c r="D472" s="213"/>
      <c r="E472" s="213"/>
      <c r="G472" s="213"/>
      <c r="H472" s="213"/>
      <c r="J472" s="213"/>
      <c r="K472" s="213"/>
      <c r="L472" s="272"/>
    </row>
    <row r="473" ht="14.25" customHeight="1">
      <c r="A473" s="213"/>
      <c r="B473" s="213"/>
      <c r="D473" s="213"/>
      <c r="E473" s="213"/>
      <c r="G473" s="213"/>
      <c r="H473" s="213"/>
      <c r="J473" s="213"/>
      <c r="K473" s="213"/>
      <c r="L473" s="272"/>
    </row>
    <row r="474" ht="14.25" customHeight="1">
      <c r="A474" s="213"/>
      <c r="B474" s="213"/>
      <c r="D474" s="213"/>
      <c r="E474" s="213"/>
      <c r="G474" s="213"/>
      <c r="H474" s="213"/>
      <c r="J474" s="213"/>
      <c r="K474" s="213"/>
      <c r="L474" s="272"/>
    </row>
    <row r="475" ht="14.25" customHeight="1">
      <c r="A475" s="213"/>
      <c r="B475" s="213"/>
      <c r="D475" s="213"/>
      <c r="E475" s="213"/>
      <c r="G475" s="213"/>
      <c r="H475" s="213"/>
      <c r="J475" s="213"/>
      <c r="K475" s="213"/>
      <c r="L475" s="272"/>
    </row>
    <row r="476" ht="14.25" customHeight="1">
      <c r="A476" s="213"/>
      <c r="B476" s="213"/>
      <c r="D476" s="213"/>
      <c r="E476" s="213"/>
      <c r="G476" s="213"/>
      <c r="H476" s="213"/>
      <c r="J476" s="213"/>
      <c r="K476" s="213"/>
      <c r="L476" s="272"/>
    </row>
    <row r="477" ht="14.25" customHeight="1">
      <c r="A477" s="213"/>
      <c r="B477" s="213"/>
      <c r="D477" s="213"/>
      <c r="E477" s="213"/>
      <c r="G477" s="213"/>
      <c r="H477" s="213"/>
      <c r="J477" s="213"/>
      <c r="K477" s="213"/>
      <c r="L477" s="272"/>
    </row>
    <row r="478" ht="14.25" customHeight="1">
      <c r="A478" s="213"/>
      <c r="B478" s="213"/>
      <c r="D478" s="213"/>
      <c r="E478" s="213"/>
      <c r="G478" s="213"/>
      <c r="H478" s="213"/>
      <c r="J478" s="213"/>
      <c r="K478" s="213"/>
      <c r="L478" s="272"/>
    </row>
    <row r="479" ht="14.25" customHeight="1">
      <c r="A479" s="213"/>
      <c r="B479" s="213"/>
      <c r="D479" s="213"/>
      <c r="E479" s="213"/>
      <c r="G479" s="213"/>
      <c r="H479" s="213"/>
      <c r="J479" s="213"/>
      <c r="K479" s="213"/>
      <c r="L479" s="272"/>
    </row>
    <row r="480" ht="14.25" customHeight="1">
      <c r="A480" s="213"/>
      <c r="B480" s="213"/>
      <c r="D480" s="213"/>
      <c r="E480" s="213"/>
      <c r="G480" s="213"/>
      <c r="H480" s="213"/>
      <c r="J480" s="213"/>
      <c r="K480" s="213"/>
      <c r="L480" s="272"/>
    </row>
    <row r="481" ht="14.25" customHeight="1">
      <c r="A481" s="213"/>
      <c r="B481" s="213"/>
      <c r="D481" s="213"/>
      <c r="E481" s="213"/>
      <c r="G481" s="213"/>
      <c r="H481" s="213"/>
      <c r="J481" s="213"/>
      <c r="K481" s="213"/>
      <c r="L481" s="272"/>
    </row>
    <row r="482" ht="14.25" customHeight="1">
      <c r="A482" s="213"/>
      <c r="B482" s="213"/>
      <c r="D482" s="213"/>
      <c r="E482" s="213"/>
      <c r="G482" s="213"/>
      <c r="H482" s="213"/>
      <c r="J482" s="213"/>
      <c r="K482" s="213"/>
      <c r="L482" s="272"/>
    </row>
    <row r="483" ht="14.25" customHeight="1">
      <c r="A483" s="213"/>
      <c r="B483" s="213"/>
      <c r="D483" s="213"/>
      <c r="E483" s="213"/>
      <c r="G483" s="213"/>
      <c r="H483" s="213"/>
      <c r="J483" s="213"/>
      <c r="K483" s="213"/>
      <c r="L483" s="272"/>
    </row>
    <row r="484" ht="14.25" customHeight="1">
      <c r="A484" s="213"/>
      <c r="B484" s="213"/>
      <c r="D484" s="213"/>
      <c r="E484" s="213"/>
      <c r="G484" s="213"/>
      <c r="H484" s="213"/>
      <c r="J484" s="213"/>
      <c r="K484" s="213"/>
      <c r="L484" s="272"/>
    </row>
    <row r="485" ht="14.25" customHeight="1">
      <c r="A485" s="213"/>
      <c r="B485" s="213"/>
      <c r="D485" s="213"/>
      <c r="E485" s="213"/>
      <c r="G485" s="213"/>
      <c r="H485" s="213"/>
      <c r="J485" s="213"/>
      <c r="K485" s="213"/>
      <c r="L485" s="272"/>
    </row>
    <row r="486" ht="14.25" customHeight="1">
      <c r="A486" s="213"/>
      <c r="B486" s="213"/>
      <c r="D486" s="213"/>
      <c r="E486" s="213"/>
      <c r="G486" s="213"/>
      <c r="H486" s="213"/>
      <c r="J486" s="213"/>
      <c r="K486" s="213"/>
      <c r="L486" s="272"/>
    </row>
    <row r="487" ht="14.25" customHeight="1">
      <c r="A487" s="213"/>
      <c r="B487" s="213"/>
      <c r="D487" s="213"/>
      <c r="E487" s="213"/>
      <c r="G487" s="213"/>
      <c r="H487" s="213"/>
      <c r="J487" s="213"/>
      <c r="K487" s="213"/>
      <c r="L487" s="272"/>
    </row>
    <row r="488" ht="14.25" customHeight="1">
      <c r="A488" s="213"/>
      <c r="B488" s="213"/>
      <c r="D488" s="213"/>
      <c r="E488" s="213"/>
      <c r="G488" s="213"/>
      <c r="H488" s="213"/>
      <c r="J488" s="213"/>
      <c r="K488" s="213"/>
      <c r="L488" s="272"/>
    </row>
    <row r="489" ht="14.25" customHeight="1">
      <c r="A489" s="213"/>
      <c r="B489" s="213"/>
      <c r="D489" s="213"/>
      <c r="E489" s="213"/>
      <c r="G489" s="213"/>
      <c r="H489" s="213"/>
      <c r="J489" s="213"/>
      <c r="K489" s="213"/>
      <c r="L489" s="272"/>
    </row>
    <row r="490" ht="14.25" customHeight="1">
      <c r="A490" s="213"/>
      <c r="B490" s="213"/>
      <c r="D490" s="213"/>
      <c r="E490" s="213"/>
      <c r="G490" s="213"/>
      <c r="H490" s="213"/>
      <c r="J490" s="213"/>
      <c r="K490" s="213"/>
      <c r="L490" s="272"/>
    </row>
    <row r="491" ht="14.25" customHeight="1">
      <c r="A491" s="213"/>
      <c r="B491" s="213"/>
      <c r="D491" s="213"/>
      <c r="E491" s="213"/>
      <c r="G491" s="213"/>
      <c r="H491" s="213"/>
      <c r="J491" s="213"/>
      <c r="K491" s="213"/>
      <c r="L491" s="272"/>
    </row>
    <row r="492" ht="14.25" customHeight="1">
      <c r="A492" s="213"/>
      <c r="B492" s="213"/>
      <c r="D492" s="213"/>
      <c r="E492" s="213"/>
      <c r="G492" s="213"/>
      <c r="H492" s="213"/>
      <c r="J492" s="213"/>
      <c r="K492" s="213"/>
      <c r="L492" s="272"/>
    </row>
    <row r="493" ht="14.25" customHeight="1">
      <c r="A493" s="213"/>
      <c r="B493" s="213"/>
      <c r="D493" s="213"/>
      <c r="E493" s="213"/>
      <c r="G493" s="213"/>
      <c r="H493" s="213"/>
      <c r="J493" s="213"/>
      <c r="K493" s="213"/>
      <c r="L493" s="272"/>
    </row>
    <row r="494" ht="14.25" customHeight="1">
      <c r="A494" s="213"/>
      <c r="B494" s="213"/>
      <c r="D494" s="213"/>
      <c r="E494" s="213"/>
      <c r="G494" s="213"/>
      <c r="H494" s="213"/>
      <c r="J494" s="213"/>
      <c r="K494" s="213"/>
      <c r="L494" s="272"/>
    </row>
    <row r="495" ht="14.25" customHeight="1">
      <c r="A495" s="213"/>
      <c r="B495" s="213"/>
      <c r="D495" s="213"/>
      <c r="E495" s="213"/>
      <c r="G495" s="213"/>
      <c r="H495" s="213"/>
      <c r="J495" s="213"/>
      <c r="K495" s="213"/>
      <c r="L495" s="272"/>
    </row>
    <row r="496" ht="14.25" customHeight="1">
      <c r="A496" s="213"/>
      <c r="B496" s="213"/>
      <c r="D496" s="213"/>
      <c r="E496" s="213"/>
      <c r="G496" s="213"/>
      <c r="H496" s="213"/>
      <c r="J496" s="213"/>
      <c r="K496" s="213"/>
      <c r="L496" s="272"/>
    </row>
    <row r="497" ht="14.25" customHeight="1">
      <c r="A497" s="213"/>
      <c r="B497" s="213"/>
      <c r="D497" s="213"/>
      <c r="E497" s="213"/>
      <c r="G497" s="213"/>
      <c r="H497" s="213"/>
      <c r="J497" s="213"/>
      <c r="K497" s="213"/>
      <c r="L497" s="272"/>
    </row>
    <row r="498" ht="14.25" customHeight="1">
      <c r="A498" s="213"/>
      <c r="B498" s="213"/>
      <c r="D498" s="213"/>
      <c r="E498" s="213"/>
      <c r="G498" s="213"/>
      <c r="H498" s="213"/>
      <c r="J498" s="213"/>
      <c r="K498" s="213"/>
      <c r="L498" s="272"/>
    </row>
    <row r="499" ht="14.25" customHeight="1">
      <c r="A499" s="213"/>
      <c r="B499" s="213"/>
      <c r="D499" s="213"/>
      <c r="E499" s="213"/>
      <c r="G499" s="213"/>
      <c r="H499" s="213"/>
      <c r="J499" s="213"/>
      <c r="K499" s="213"/>
      <c r="L499" s="272"/>
    </row>
    <row r="500" ht="14.25" customHeight="1">
      <c r="A500" s="213"/>
      <c r="B500" s="213"/>
      <c r="D500" s="213"/>
      <c r="E500" s="213"/>
      <c r="G500" s="213"/>
      <c r="H500" s="213"/>
      <c r="J500" s="213"/>
      <c r="K500" s="213"/>
      <c r="L500" s="272"/>
    </row>
    <row r="501" ht="14.25" customHeight="1">
      <c r="A501" s="213"/>
      <c r="B501" s="213"/>
      <c r="D501" s="213"/>
      <c r="E501" s="213"/>
      <c r="G501" s="213"/>
      <c r="H501" s="213"/>
      <c r="J501" s="213"/>
      <c r="K501" s="213"/>
      <c r="L501" s="272"/>
    </row>
    <row r="502" ht="14.25" customHeight="1">
      <c r="A502" s="213"/>
      <c r="B502" s="213"/>
      <c r="D502" s="213"/>
      <c r="E502" s="213"/>
      <c r="G502" s="213"/>
      <c r="H502" s="213"/>
      <c r="J502" s="213"/>
      <c r="K502" s="213"/>
      <c r="L502" s="272"/>
    </row>
    <row r="503" ht="14.25" customHeight="1">
      <c r="A503" s="213"/>
      <c r="B503" s="213"/>
      <c r="D503" s="213"/>
      <c r="E503" s="213"/>
      <c r="G503" s="213"/>
      <c r="H503" s="213"/>
      <c r="J503" s="213"/>
      <c r="K503" s="213"/>
      <c r="L503" s="272"/>
    </row>
    <row r="504" ht="14.25" customHeight="1">
      <c r="A504" s="213"/>
      <c r="B504" s="213"/>
      <c r="D504" s="213"/>
      <c r="E504" s="213"/>
      <c r="G504" s="213"/>
      <c r="H504" s="213"/>
      <c r="J504" s="213"/>
      <c r="K504" s="213"/>
      <c r="L504" s="272"/>
    </row>
    <row r="505" ht="14.25" customHeight="1">
      <c r="A505" s="213"/>
      <c r="B505" s="213"/>
      <c r="D505" s="213"/>
      <c r="E505" s="213"/>
      <c r="G505" s="213"/>
      <c r="H505" s="213"/>
      <c r="J505" s="213"/>
      <c r="K505" s="213"/>
      <c r="L505" s="272"/>
    </row>
    <row r="506" ht="14.25" customHeight="1">
      <c r="A506" s="213"/>
      <c r="B506" s="213"/>
      <c r="D506" s="213"/>
      <c r="E506" s="213"/>
      <c r="G506" s="213"/>
      <c r="H506" s="213"/>
      <c r="J506" s="213"/>
      <c r="K506" s="213"/>
      <c r="L506" s="272"/>
    </row>
    <row r="507" ht="14.25" customHeight="1">
      <c r="A507" s="213"/>
      <c r="B507" s="213"/>
      <c r="D507" s="213"/>
      <c r="E507" s="213"/>
      <c r="G507" s="213"/>
      <c r="H507" s="213"/>
      <c r="J507" s="213"/>
      <c r="K507" s="213"/>
      <c r="L507" s="272"/>
    </row>
    <row r="508" ht="14.25" customHeight="1">
      <c r="A508" s="213"/>
      <c r="B508" s="213"/>
      <c r="D508" s="213"/>
      <c r="E508" s="213"/>
      <c r="G508" s="213"/>
      <c r="H508" s="213"/>
      <c r="J508" s="213"/>
      <c r="K508" s="213"/>
      <c r="L508" s="272"/>
    </row>
    <row r="509" ht="14.25" customHeight="1">
      <c r="A509" s="213"/>
      <c r="B509" s="213"/>
      <c r="D509" s="213"/>
      <c r="E509" s="213"/>
      <c r="G509" s="213"/>
      <c r="H509" s="213"/>
      <c r="J509" s="213"/>
      <c r="K509" s="213"/>
      <c r="L509" s="272"/>
    </row>
    <row r="510" ht="14.25" customHeight="1">
      <c r="A510" s="213"/>
      <c r="B510" s="213"/>
      <c r="D510" s="213"/>
      <c r="E510" s="213"/>
      <c r="G510" s="213"/>
      <c r="H510" s="213"/>
      <c r="J510" s="213"/>
      <c r="K510" s="213"/>
      <c r="L510" s="272"/>
    </row>
    <row r="511" ht="14.25" customHeight="1">
      <c r="A511" s="213"/>
      <c r="B511" s="213"/>
      <c r="D511" s="213"/>
      <c r="E511" s="213"/>
      <c r="G511" s="213"/>
      <c r="H511" s="213"/>
      <c r="J511" s="213"/>
      <c r="K511" s="213"/>
      <c r="L511" s="272"/>
    </row>
    <row r="512" ht="14.25" customHeight="1">
      <c r="A512" s="213"/>
      <c r="B512" s="213"/>
      <c r="D512" s="213"/>
      <c r="E512" s="213"/>
      <c r="G512" s="213"/>
      <c r="H512" s="213"/>
      <c r="J512" s="213"/>
      <c r="K512" s="213"/>
      <c r="L512" s="272"/>
    </row>
    <row r="513" ht="14.25" customHeight="1">
      <c r="A513" s="213"/>
      <c r="B513" s="213"/>
      <c r="D513" s="213"/>
      <c r="E513" s="213"/>
      <c r="G513" s="213"/>
      <c r="H513" s="213"/>
      <c r="J513" s="213"/>
      <c r="K513" s="213"/>
      <c r="L513" s="272"/>
    </row>
    <row r="514" ht="14.25" customHeight="1">
      <c r="A514" s="213"/>
      <c r="B514" s="213"/>
      <c r="D514" s="213"/>
      <c r="E514" s="213"/>
      <c r="G514" s="213"/>
      <c r="H514" s="213"/>
      <c r="J514" s="213"/>
      <c r="K514" s="213"/>
      <c r="L514" s="272"/>
    </row>
    <row r="515" ht="14.25" customHeight="1">
      <c r="A515" s="213"/>
      <c r="B515" s="213"/>
      <c r="D515" s="213"/>
      <c r="E515" s="213"/>
      <c r="G515" s="213"/>
      <c r="H515" s="213"/>
      <c r="J515" s="213"/>
      <c r="K515" s="213"/>
      <c r="L515" s="272"/>
    </row>
    <row r="516" ht="14.25" customHeight="1">
      <c r="A516" s="213"/>
      <c r="B516" s="213"/>
      <c r="D516" s="213"/>
      <c r="E516" s="213"/>
      <c r="G516" s="213"/>
      <c r="H516" s="213"/>
      <c r="J516" s="213"/>
      <c r="K516" s="213"/>
      <c r="L516" s="272"/>
    </row>
    <row r="517" ht="14.25" customHeight="1">
      <c r="A517" s="213"/>
      <c r="B517" s="213"/>
      <c r="D517" s="213"/>
      <c r="E517" s="213"/>
      <c r="G517" s="213"/>
      <c r="H517" s="213"/>
      <c r="J517" s="213"/>
      <c r="K517" s="213"/>
      <c r="L517" s="272"/>
    </row>
    <row r="518" ht="14.25" customHeight="1">
      <c r="A518" s="213"/>
      <c r="B518" s="213"/>
      <c r="D518" s="213"/>
      <c r="E518" s="213"/>
      <c r="G518" s="213"/>
      <c r="H518" s="213"/>
      <c r="J518" s="213"/>
      <c r="K518" s="213"/>
      <c r="L518" s="272"/>
    </row>
    <row r="519" ht="14.25" customHeight="1">
      <c r="A519" s="213"/>
      <c r="B519" s="213"/>
      <c r="D519" s="213"/>
      <c r="E519" s="213"/>
      <c r="G519" s="213"/>
      <c r="H519" s="213"/>
      <c r="J519" s="213"/>
      <c r="K519" s="213"/>
      <c r="L519" s="272"/>
    </row>
    <row r="520" ht="14.25" customHeight="1">
      <c r="A520" s="213"/>
      <c r="B520" s="213"/>
      <c r="D520" s="213"/>
      <c r="E520" s="213"/>
      <c r="G520" s="213"/>
      <c r="H520" s="213"/>
      <c r="J520" s="213"/>
      <c r="K520" s="213"/>
      <c r="L520" s="272"/>
    </row>
    <row r="521" ht="14.25" customHeight="1">
      <c r="A521" s="213"/>
      <c r="B521" s="213"/>
      <c r="D521" s="213"/>
      <c r="E521" s="213"/>
      <c r="G521" s="213"/>
      <c r="H521" s="213"/>
      <c r="J521" s="213"/>
      <c r="K521" s="213"/>
      <c r="L521" s="272"/>
    </row>
    <row r="522" ht="14.25" customHeight="1">
      <c r="A522" s="213"/>
      <c r="B522" s="213"/>
      <c r="D522" s="213"/>
      <c r="E522" s="213"/>
      <c r="G522" s="213"/>
      <c r="H522" s="213"/>
      <c r="J522" s="213"/>
      <c r="K522" s="213"/>
      <c r="L522" s="272"/>
    </row>
    <row r="523" ht="14.25" customHeight="1">
      <c r="A523" s="213"/>
      <c r="B523" s="213"/>
      <c r="D523" s="213"/>
      <c r="E523" s="213"/>
      <c r="G523" s="213"/>
      <c r="H523" s="213"/>
      <c r="J523" s="213"/>
      <c r="K523" s="213"/>
      <c r="L523" s="272"/>
    </row>
    <row r="524" ht="14.25" customHeight="1">
      <c r="A524" s="213"/>
      <c r="B524" s="213"/>
      <c r="D524" s="213"/>
      <c r="E524" s="213"/>
      <c r="G524" s="213"/>
      <c r="H524" s="213"/>
      <c r="J524" s="213"/>
      <c r="K524" s="213"/>
      <c r="L524" s="272"/>
    </row>
    <row r="525" ht="14.25" customHeight="1">
      <c r="A525" s="213"/>
      <c r="B525" s="213"/>
      <c r="D525" s="213"/>
      <c r="E525" s="213"/>
      <c r="G525" s="213"/>
      <c r="H525" s="213"/>
      <c r="J525" s="213"/>
      <c r="K525" s="213"/>
      <c r="L525" s="272"/>
    </row>
    <row r="526" ht="14.25" customHeight="1">
      <c r="A526" s="213"/>
      <c r="B526" s="213"/>
      <c r="D526" s="213"/>
      <c r="E526" s="213"/>
      <c r="G526" s="213"/>
      <c r="H526" s="213"/>
      <c r="J526" s="213"/>
      <c r="K526" s="213"/>
      <c r="L526" s="272"/>
    </row>
    <row r="527" ht="14.25" customHeight="1">
      <c r="A527" s="213"/>
      <c r="B527" s="213"/>
      <c r="D527" s="213"/>
      <c r="E527" s="213"/>
      <c r="G527" s="213"/>
      <c r="H527" s="213"/>
      <c r="J527" s="213"/>
      <c r="K527" s="213"/>
      <c r="L527" s="272"/>
    </row>
    <row r="528" ht="14.25" customHeight="1">
      <c r="A528" s="213"/>
      <c r="B528" s="213"/>
      <c r="D528" s="213"/>
      <c r="E528" s="213"/>
      <c r="G528" s="213"/>
      <c r="H528" s="213"/>
      <c r="J528" s="213"/>
      <c r="K528" s="213"/>
      <c r="L528" s="272"/>
    </row>
    <row r="529" ht="14.25" customHeight="1">
      <c r="A529" s="213"/>
      <c r="B529" s="213"/>
      <c r="D529" s="213"/>
      <c r="E529" s="213"/>
      <c r="G529" s="213"/>
      <c r="H529" s="213"/>
      <c r="J529" s="213"/>
      <c r="K529" s="213"/>
      <c r="L529" s="272"/>
    </row>
    <row r="530" ht="14.25" customHeight="1">
      <c r="A530" s="213"/>
      <c r="B530" s="213"/>
      <c r="D530" s="213"/>
      <c r="E530" s="213"/>
      <c r="G530" s="213"/>
      <c r="H530" s="213"/>
      <c r="J530" s="213"/>
      <c r="K530" s="213"/>
      <c r="L530" s="272"/>
    </row>
    <row r="531" ht="14.25" customHeight="1">
      <c r="A531" s="213"/>
      <c r="B531" s="213"/>
      <c r="D531" s="213"/>
      <c r="E531" s="213"/>
      <c r="G531" s="213"/>
      <c r="H531" s="213"/>
      <c r="J531" s="213"/>
      <c r="K531" s="213"/>
      <c r="L531" s="272"/>
    </row>
    <row r="532" ht="14.25" customHeight="1">
      <c r="A532" s="213"/>
      <c r="B532" s="213"/>
      <c r="D532" s="213"/>
      <c r="E532" s="213"/>
      <c r="G532" s="213"/>
      <c r="H532" s="213"/>
      <c r="J532" s="213"/>
      <c r="K532" s="213"/>
      <c r="L532" s="272"/>
    </row>
    <row r="533" ht="14.25" customHeight="1">
      <c r="A533" s="213"/>
      <c r="B533" s="213"/>
      <c r="D533" s="213"/>
      <c r="E533" s="213"/>
      <c r="G533" s="213"/>
      <c r="H533" s="213"/>
      <c r="J533" s="213"/>
      <c r="K533" s="213"/>
      <c r="L533" s="272"/>
    </row>
    <row r="534" ht="14.25" customHeight="1">
      <c r="A534" s="213"/>
      <c r="B534" s="213"/>
      <c r="D534" s="213"/>
      <c r="E534" s="213"/>
      <c r="G534" s="213"/>
      <c r="H534" s="213"/>
      <c r="J534" s="213"/>
      <c r="K534" s="213"/>
      <c r="L534" s="272"/>
    </row>
    <row r="535" ht="14.25" customHeight="1">
      <c r="A535" s="213"/>
      <c r="B535" s="213"/>
      <c r="D535" s="213"/>
      <c r="E535" s="213"/>
      <c r="G535" s="213"/>
      <c r="H535" s="213"/>
      <c r="J535" s="213"/>
      <c r="K535" s="213"/>
      <c r="L535" s="272"/>
    </row>
    <row r="536" ht="14.25" customHeight="1">
      <c r="A536" s="213"/>
      <c r="B536" s="213"/>
      <c r="D536" s="213"/>
      <c r="E536" s="213"/>
      <c r="G536" s="213"/>
      <c r="H536" s="213"/>
      <c r="J536" s="213"/>
      <c r="K536" s="213"/>
      <c r="L536" s="272"/>
    </row>
    <row r="537" ht="14.25" customHeight="1">
      <c r="A537" s="213"/>
      <c r="B537" s="213"/>
      <c r="D537" s="213"/>
      <c r="E537" s="213"/>
      <c r="G537" s="213"/>
      <c r="H537" s="213"/>
      <c r="J537" s="213"/>
      <c r="K537" s="213"/>
      <c r="L537" s="272"/>
    </row>
    <row r="538" ht="14.25" customHeight="1">
      <c r="A538" s="213"/>
      <c r="B538" s="213"/>
      <c r="D538" s="213"/>
      <c r="E538" s="213"/>
      <c r="G538" s="213"/>
      <c r="H538" s="213"/>
      <c r="J538" s="213"/>
      <c r="K538" s="213"/>
      <c r="L538" s="272"/>
    </row>
    <row r="539" ht="14.25" customHeight="1">
      <c r="A539" s="213"/>
      <c r="B539" s="213"/>
      <c r="D539" s="213"/>
      <c r="E539" s="213"/>
      <c r="G539" s="213"/>
      <c r="H539" s="213"/>
      <c r="J539" s="213"/>
      <c r="K539" s="213"/>
      <c r="L539" s="272"/>
    </row>
    <row r="540" ht="14.25" customHeight="1">
      <c r="A540" s="213"/>
      <c r="B540" s="213"/>
      <c r="D540" s="213"/>
      <c r="E540" s="213"/>
      <c r="G540" s="213"/>
      <c r="H540" s="213"/>
      <c r="J540" s="213"/>
      <c r="K540" s="213"/>
      <c r="L540" s="272"/>
    </row>
    <row r="541" ht="14.25" customHeight="1">
      <c r="A541" s="213"/>
      <c r="B541" s="213"/>
      <c r="D541" s="213"/>
      <c r="E541" s="213"/>
      <c r="G541" s="213"/>
      <c r="H541" s="213"/>
      <c r="J541" s="213"/>
      <c r="K541" s="213"/>
      <c r="L541" s="272"/>
    </row>
    <row r="542" ht="14.25" customHeight="1">
      <c r="A542" s="213"/>
      <c r="B542" s="213"/>
      <c r="D542" s="213"/>
      <c r="E542" s="213"/>
      <c r="G542" s="213"/>
      <c r="H542" s="213"/>
      <c r="J542" s="213"/>
      <c r="K542" s="213"/>
      <c r="L542" s="272"/>
    </row>
    <row r="543" ht="14.25" customHeight="1">
      <c r="A543" s="213"/>
      <c r="B543" s="213"/>
      <c r="D543" s="213"/>
      <c r="E543" s="213"/>
      <c r="G543" s="213"/>
      <c r="H543" s="213"/>
      <c r="J543" s="213"/>
      <c r="K543" s="213"/>
      <c r="L543" s="272"/>
    </row>
    <row r="544" ht="14.25" customHeight="1">
      <c r="A544" s="213"/>
      <c r="B544" s="213"/>
      <c r="D544" s="213"/>
      <c r="E544" s="213"/>
      <c r="G544" s="213"/>
      <c r="H544" s="213"/>
      <c r="J544" s="213"/>
      <c r="K544" s="213"/>
      <c r="L544" s="272"/>
    </row>
    <row r="545" ht="14.25" customHeight="1">
      <c r="A545" s="213"/>
      <c r="B545" s="213"/>
      <c r="D545" s="213"/>
      <c r="E545" s="213"/>
      <c r="G545" s="213"/>
      <c r="H545" s="213"/>
      <c r="J545" s="213"/>
      <c r="K545" s="213"/>
      <c r="L545" s="272"/>
    </row>
    <row r="546" ht="14.25" customHeight="1">
      <c r="A546" s="213"/>
      <c r="B546" s="213"/>
      <c r="D546" s="213"/>
      <c r="E546" s="213"/>
      <c r="G546" s="213"/>
      <c r="H546" s="213"/>
      <c r="J546" s="213"/>
      <c r="K546" s="213"/>
      <c r="L546" s="272"/>
    </row>
    <row r="547" ht="14.25" customHeight="1">
      <c r="A547" s="213"/>
      <c r="B547" s="213"/>
      <c r="D547" s="213"/>
      <c r="E547" s="213"/>
      <c r="G547" s="213"/>
      <c r="H547" s="213"/>
      <c r="J547" s="213"/>
      <c r="K547" s="213"/>
      <c r="L547" s="272"/>
    </row>
    <row r="548" ht="14.25" customHeight="1">
      <c r="A548" s="213"/>
      <c r="B548" s="213"/>
      <c r="D548" s="213"/>
      <c r="E548" s="213"/>
      <c r="G548" s="213"/>
      <c r="H548" s="213"/>
      <c r="J548" s="213"/>
      <c r="K548" s="213"/>
      <c r="L548" s="272"/>
    </row>
    <row r="549" ht="14.25" customHeight="1">
      <c r="A549" s="213"/>
      <c r="B549" s="213"/>
      <c r="D549" s="213"/>
      <c r="E549" s="213"/>
      <c r="G549" s="213"/>
      <c r="H549" s="213"/>
      <c r="J549" s="213"/>
      <c r="K549" s="213"/>
      <c r="L549" s="272"/>
    </row>
    <row r="550" ht="14.25" customHeight="1">
      <c r="A550" s="213"/>
      <c r="B550" s="213"/>
      <c r="D550" s="213"/>
      <c r="E550" s="213"/>
      <c r="G550" s="213"/>
      <c r="H550" s="213"/>
      <c r="J550" s="213"/>
      <c r="K550" s="213"/>
      <c r="L550" s="272"/>
    </row>
    <row r="551" ht="14.25" customHeight="1">
      <c r="A551" s="213"/>
      <c r="B551" s="213"/>
      <c r="D551" s="213"/>
      <c r="E551" s="213"/>
      <c r="G551" s="213"/>
      <c r="H551" s="213"/>
      <c r="J551" s="213"/>
      <c r="K551" s="213"/>
      <c r="L551" s="272"/>
    </row>
    <row r="552" ht="14.25" customHeight="1">
      <c r="A552" s="213"/>
      <c r="B552" s="213"/>
      <c r="D552" s="213"/>
      <c r="E552" s="213"/>
      <c r="G552" s="213"/>
      <c r="H552" s="213"/>
      <c r="J552" s="213"/>
      <c r="K552" s="213"/>
      <c r="L552" s="272"/>
    </row>
    <row r="553" ht="14.25" customHeight="1">
      <c r="A553" s="213"/>
      <c r="B553" s="213"/>
      <c r="D553" s="213"/>
      <c r="E553" s="213"/>
      <c r="G553" s="213"/>
      <c r="H553" s="213"/>
      <c r="J553" s="213"/>
      <c r="K553" s="213"/>
      <c r="L553" s="272"/>
    </row>
    <row r="554" ht="14.25" customHeight="1">
      <c r="A554" s="213"/>
      <c r="B554" s="213"/>
      <c r="D554" s="213"/>
      <c r="E554" s="213"/>
      <c r="G554" s="213"/>
      <c r="H554" s="213"/>
      <c r="J554" s="213"/>
      <c r="K554" s="213"/>
      <c r="L554" s="272"/>
    </row>
    <row r="555" ht="14.25" customHeight="1">
      <c r="A555" s="213"/>
      <c r="B555" s="213"/>
      <c r="D555" s="213"/>
      <c r="E555" s="213"/>
      <c r="G555" s="213"/>
      <c r="H555" s="213"/>
      <c r="J555" s="213"/>
      <c r="K555" s="213"/>
      <c r="L555" s="272"/>
    </row>
    <row r="556" ht="14.25" customHeight="1">
      <c r="A556" s="213"/>
      <c r="B556" s="213"/>
      <c r="D556" s="213"/>
      <c r="E556" s="213"/>
      <c r="G556" s="213"/>
      <c r="H556" s="213"/>
      <c r="J556" s="213"/>
      <c r="K556" s="213"/>
      <c r="L556" s="272"/>
    </row>
    <row r="557" ht="14.25" customHeight="1">
      <c r="A557" s="213"/>
      <c r="B557" s="213"/>
      <c r="D557" s="213"/>
      <c r="E557" s="213"/>
      <c r="G557" s="213"/>
      <c r="H557" s="213"/>
      <c r="J557" s="213"/>
      <c r="K557" s="213"/>
      <c r="L557" s="272"/>
    </row>
    <row r="558" ht="14.25" customHeight="1">
      <c r="A558" s="213"/>
      <c r="B558" s="213"/>
      <c r="D558" s="213"/>
      <c r="E558" s="213"/>
      <c r="G558" s="213"/>
      <c r="H558" s="213"/>
      <c r="J558" s="213"/>
      <c r="K558" s="213"/>
      <c r="L558" s="272"/>
    </row>
    <row r="559" ht="14.25" customHeight="1">
      <c r="A559" s="213"/>
      <c r="B559" s="213"/>
      <c r="D559" s="213"/>
      <c r="E559" s="213"/>
      <c r="G559" s="213"/>
      <c r="H559" s="213"/>
      <c r="J559" s="213"/>
      <c r="K559" s="213"/>
      <c r="L559" s="272"/>
    </row>
    <row r="560" ht="14.25" customHeight="1">
      <c r="A560" s="213"/>
      <c r="B560" s="213"/>
      <c r="D560" s="213"/>
      <c r="E560" s="213"/>
      <c r="G560" s="213"/>
      <c r="H560" s="213"/>
      <c r="J560" s="213"/>
      <c r="K560" s="213"/>
      <c r="L560" s="272"/>
    </row>
    <row r="561" ht="14.25" customHeight="1">
      <c r="A561" s="213"/>
      <c r="B561" s="213"/>
      <c r="D561" s="213"/>
      <c r="E561" s="213"/>
      <c r="G561" s="213"/>
      <c r="H561" s="213"/>
      <c r="J561" s="213"/>
      <c r="K561" s="213"/>
      <c r="L561" s="272"/>
    </row>
    <row r="562" ht="14.25" customHeight="1">
      <c r="A562" s="213"/>
      <c r="B562" s="213"/>
      <c r="D562" s="213"/>
      <c r="E562" s="213"/>
      <c r="G562" s="213"/>
      <c r="H562" s="213"/>
      <c r="J562" s="213"/>
      <c r="K562" s="213"/>
      <c r="L562" s="272"/>
    </row>
    <row r="563" ht="14.25" customHeight="1">
      <c r="A563" s="213"/>
      <c r="B563" s="213"/>
      <c r="D563" s="213"/>
      <c r="E563" s="213"/>
      <c r="G563" s="213"/>
      <c r="H563" s="213"/>
      <c r="J563" s="213"/>
      <c r="K563" s="213"/>
      <c r="L563" s="272"/>
    </row>
    <row r="564" ht="14.25" customHeight="1">
      <c r="A564" s="213"/>
      <c r="B564" s="213"/>
      <c r="D564" s="213"/>
      <c r="E564" s="213"/>
      <c r="G564" s="213"/>
      <c r="H564" s="213"/>
      <c r="J564" s="213"/>
      <c r="K564" s="213"/>
      <c r="L564" s="272"/>
    </row>
    <row r="565" ht="14.25" customHeight="1">
      <c r="A565" s="213"/>
      <c r="B565" s="213"/>
      <c r="D565" s="213"/>
      <c r="E565" s="213"/>
      <c r="G565" s="213"/>
      <c r="H565" s="213"/>
      <c r="J565" s="213"/>
      <c r="K565" s="213"/>
      <c r="L565" s="272"/>
    </row>
    <row r="566" ht="14.25" customHeight="1">
      <c r="A566" s="213"/>
      <c r="B566" s="213"/>
      <c r="D566" s="213"/>
      <c r="E566" s="213"/>
      <c r="G566" s="213"/>
      <c r="H566" s="213"/>
      <c r="J566" s="213"/>
      <c r="K566" s="213"/>
      <c r="L566" s="272"/>
    </row>
    <row r="567" ht="14.25" customHeight="1">
      <c r="A567" s="213"/>
      <c r="B567" s="213"/>
      <c r="D567" s="213"/>
      <c r="E567" s="213"/>
      <c r="G567" s="213"/>
      <c r="H567" s="213"/>
      <c r="J567" s="213"/>
      <c r="K567" s="213"/>
      <c r="L567" s="272"/>
    </row>
    <row r="568" ht="14.25" customHeight="1">
      <c r="A568" s="213"/>
      <c r="B568" s="213"/>
      <c r="D568" s="213"/>
      <c r="E568" s="213"/>
      <c r="G568" s="213"/>
      <c r="H568" s="213"/>
      <c r="J568" s="213"/>
      <c r="K568" s="213"/>
      <c r="L568" s="272"/>
    </row>
    <row r="569" ht="14.25" customHeight="1">
      <c r="A569" s="213"/>
      <c r="B569" s="213"/>
      <c r="D569" s="213"/>
      <c r="E569" s="213"/>
      <c r="G569" s="213"/>
      <c r="H569" s="213"/>
      <c r="J569" s="213"/>
      <c r="K569" s="213"/>
      <c r="L569" s="272"/>
    </row>
    <row r="570" ht="14.25" customHeight="1">
      <c r="A570" s="213"/>
      <c r="B570" s="213"/>
      <c r="D570" s="213"/>
      <c r="E570" s="213"/>
      <c r="G570" s="213"/>
      <c r="H570" s="213"/>
      <c r="J570" s="213"/>
      <c r="K570" s="213"/>
      <c r="L570" s="272"/>
    </row>
    <row r="571" ht="14.25" customHeight="1">
      <c r="A571" s="213"/>
      <c r="B571" s="213"/>
      <c r="D571" s="213"/>
      <c r="E571" s="213"/>
      <c r="G571" s="213"/>
      <c r="H571" s="213"/>
      <c r="J571" s="213"/>
      <c r="K571" s="213"/>
      <c r="L571" s="272"/>
    </row>
    <row r="572" ht="14.25" customHeight="1">
      <c r="A572" s="213"/>
      <c r="B572" s="213"/>
      <c r="D572" s="213"/>
      <c r="E572" s="213"/>
      <c r="G572" s="213"/>
      <c r="H572" s="213"/>
      <c r="J572" s="213"/>
      <c r="K572" s="213"/>
      <c r="L572" s="272"/>
    </row>
    <row r="573" ht="14.25" customHeight="1">
      <c r="A573" s="213"/>
      <c r="B573" s="213"/>
      <c r="D573" s="213"/>
      <c r="E573" s="213"/>
      <c r="G573" s="213"/>
      <c r="H573" s="213"/>
      <c r="J573" s="213"/>
      <c r="K573" s="213"/>
      <c r="L573" s="272"/>
    </row>
    <row r="574" ht="14.25" customHeight="1">
      <c r="A574" s="213"/>
      <c r="B574" s="213"/>
      <c r="D574" s="213"/>
      <c r="E574" s="213"/>
      <c r="G574" s="213"/>
      <c r="H574" s="213"/>
      <c r="J574" s="213"/>
      <c r="K574" s="213"/>
      <c r="L574" s="272"/>
    </row>
    <row r="575" ht="14.25" customHeight="1">
      <c r="A575" s="213"/>
      <c r="B575" s="213"/>
      <c r="D575" s="213"/>
      <c r="E575" s="213"/>
      <c r="G575" s="213"/>
      <c r="H575" s="213"/>
      <c r="J575" s="213"/>
      <c r="K575" s="213"/>
      <c r="L575" s="272"/>
    </row>
    <row r="576" ht="14.25" customHeight="1">
      <c r="A576" s="213"/>
      <c r="B576" s="213"/>
      <c r="D576" s="213"/>
      <c r="E576" s="213"/>
      <c r="G576" s="213"/>
      <c r="H576" s="213"/>
      <c r="J576" s="213"/>
      <c r="K576" s="213"/>
      <c r="L576" s="272"/>
    </row>
    <row r="577" ht="14.25" customHeight="1">
      <c r="A577" s="213"/>
      <c r="B577" s="213"/>
      <c r="D577" s="213"/>
      <c r="E577" s="213"/>
      <c r="G577" s="213"/>
      <c r="H577" s="213"/>
      <c r="J577" s="213"/>
      <c r="K577" s="213"/>
      <c r="L577" s="272"/>
    </row>
    <row r="578" ht="14.25" customHeight="1">
      <c r="A578" s="213"/>
      <c r="B578" s="213"/>
      <c r="D578" s="213"/>
      <c r="E578" s="213"/>
      <c r="G578" s="213"/>
      <c r="H578" s="213"/>
      <c r="J578" s="213"/>
      <c r="K578" s="213"/>
      <c r="L578" s="272"/>
    </row>
    <row r="579" ht="14.25" customHeight="1">
      <c r="A579" s="213"/>
      <c r="B579" s="213"/>
      <c r="D579" s="213"/>
      <c r="E579" s="213"/>
      <c r="G579" s="213"/>
      <c r="H579" s="213"/>
      <c r="J579" s="213"/>
      <c r="K579" s="213"/>
      <c r="L579" s="272"/>
    </row>
    <row r="580" ht="14.25" customHeight="1">
      <c r="A580" s="213"/>
      <c r="B580" s="213"/>
      <c r="D580" s="213"/>
      <c r="E580" s="213"/>
      <c r="G580" s="213"/>
      <c r="H580" s="213"/>
      <c r="J580" s="213"/>
      <c r="K580" s="213"/>
      <c r="L580" s="272"/>
    </row>
    <row r="581" ht="14.25" customHeight="1">
      <c r="A581" s="213"/>
      <c r="B581" s="213"/>
      <c r="D581" s="213"/>
      <c r="E581" s="213"/>
      <c r="G581" s="213"/>
      <c r="H581" s="213"/>
      <c r="J581" s="213"/>
      <c r="K581" s="213"/>
      <c r="L581" s="272"/>
    </row>
    <row r="582" ht="14.25" customHeight="1">
      <c r="A582" s="213"/>
      <c r="B582" s="213"/>
      <c r="D582" s="213"/>
      <c r="E582" s="213"/>
      <c r="G582" s="213"/>
      <c r="H582" s="213"/>
      <c r="J582" s="213"/>
      <c r="K582" s="213"/>
      <c r="L582" s="272"/>
    </row>
    <row r="583" ht="14.25" customHeight="1">
      <c r="A583" s="213"/>
      <c r="B583" s="213"/>
      <c r="D583" s="213"/>
      <c r="E583" s="213"/>
      <c r="G583" s="213"/>
      <c r="H583" s="213"/>
      <c r="J583" s="213"/>
      <c r="K583" s="213"/>
      <c r="L583" s="272"/>
    </row>
    <row r="584" ht="14.25" customHeight="1">
      <c r="A584" s="213"/>
      <c r="B584" s="213"/>
      <c r="D584" s="213"/>
      <c r="E584" s="213"/>
      <c r="G584" s="213"/>
      <c r="H584" s="213"/>
      <c r="J584" s="213"/>
      <c r="K584" s="213"/>
      <c r="L584" s="272"/>
    </row>
    <row r="585" ht="14.25" customHeight="1">
      <c r="A585" s="213"/>
      <c r="B585" s="213"/>
      <c r="D585" s="213"/>
      <c r="E585" s="213"/>
      <c r="G585" s="213"/>
      <c r="H585" s="213"/>
      <c r="J585" s="213"/>
      <c r="K585" s="213"/>
      <c r="L585" s="272"/>
    </row>
    <row r="586" ht="14.25" customHeight="1">
      <c r="A586" s="213"/>
      <c r="B586" s="213"/>
      <c r="D586" s="213"/>
      <c r="E586" s="213"/>
      <c r="G586" s="213"/>
      <c r="H586" s="213"/>
      <c r="J586" s="213"/>
      <c r="K586" s="213"/>
      <c r="L586" s="272"/>
    </row>
    <row r="587" ht="14.25" customHeight="1">
      <c r="A587" s="213"/>
      <c r="B587" s="213"/>
      <c r="D587" s="213"/>
      <c r="E587" s="213"/>
      <c r="G587" s="213"/>
      <c r="H587" s="213"/>
      <c r="J587" s="213"/>
      <c r="K587" s="213"/>
      <c r="L587" s="272"/>
    </row>
    <row r="588" ht="14.25" customHeight="1">
      <c r="A588" s="213"/>
      <c r="B588" s="213"/>
      <c r="D588" s="213"/>
      <c r="E588" s="213"/>
      <c r="G588" s="213"/>
      <c r="H588" s="213"/>
      <c r="J588" s="213"/>
      <c r="K588" s="213"/>
      <c r="L588" s="272"/>
    </row>
    <row r="589" ht="14.25" customHeight="1">
      <c r="A589" s="213"/>
      <c r="B589" s="213"/>
      <c r="D589" s="213"/>
      <c r="E589" s="213"/>
      <c r="G589" s="213"/>
      <c r="H589" s="213"/>
      <c r="J589" s="213"/>
      <c r="K589" s="213"/>
      <c r="L589" s="272"/>
    </row>
    <row r="590" ht="14.25" customHeight="1">
      <c r="A590" s="213"/>
      <c r="B590" s="213"/>
      <c r="D590" s="213"/>
      <c r="E590" s="213"/>
      <c r="G590" s="213"/>
      <c r="H590" s="213"/>
      <c r="J590" s="213"/>
      <c r="K590" s="213"/>
      <c r="L590" s="272"/>
    </row>
    <row r="591" ht="14.25" customHeight="1">
      <c r="A591" s="213"/>
      <c r="B591" s="213"/>
      <c r="D591" s="213"/>
      <c r="E591" s="213"/>
      <c r="G591" s="213"/>
      <c r="H591" s="213"/>
      <c r="J591" s="213"/>
      <c r="K591" s="213"/>
      <c r="L591" s="272"/>
    </row>
    <row r="592" ht="14.25" customHeight="1">
      <c r="A592" s="213"/>
      <c r="B592" s="213"/>
      <c r="D592" s="213"/>
      <c r="E592" s="213"/>
      <c r="G592" s="213"/>
      <c r="H592" s="213"/>
      <c r="J592" s="213"/>
      <c r="K592" s="213"/>
      <c r="L592" s="272"/>
    </row>
    <row r="593" ht="14.25" customHeight="1">
      <c r="A593" s="213"/>
      <c r="B593" s="213"/>
      <c r="D593" s="213"/>
      <c r="E593" s="213"/>
      <c r="G593" s="213"/>
      <c r="H593" s="213"/>
      <c r="J593" s="213"/>
      <c r="K593" s="213"/>
      <c r="L593" s="272"/>
    </row>
    <row r="594" ht="14.25" customHeight="1">
      <c r="A594" s="213"/>
      <c r="B594" s="213"/>
      <c r="D594" s="213"/>
      <c r="E594" s="213"/>
      <c r="G594" s="213"/>
      <c r="H594" s="213"/>
      <c r="J594" s="213"/>
      <c r="K594" s="213"/>
      <c r="L594" s="272"/>
    </row>
    <row r="595" ht="14.25" customHeight="1">
      <c r="A595" s="213"/>
      <c r="B595" s="213"/>
      <c r="D595" s="213"/>
      <c r="E595" s="213"/>
      <c r="G595" s="213"/>
      <c r="H595" s="213"/>
      <c r="J595" s="213"/>
      <c r="K595" s="213"/>
      <c r="L595" s="272"/>
    </row>
    <row r="596" ht="14.25" customHeight="1">
      <c r="A596" s="213"/>
      <c r="B596" s="213"/>
      <c r="D596" s="213"/>
      <c r="E596" s="213"/>
      <c r="G596" s="213"/>
      <c r="H596" s="213"/>
      <c r="J596" s="213"/>
      <c r="K596" s="213"/>
      <c r="L596" s="272"/>
    </row>
    <row r="597" ht="14.25" customHeight="1">
      <c r="A597" s="213"/>
      <c r="B597" s="213"/>
      <c r="D597" s="213"/>
      <c r="E597" s="213"/>
      <c r="G597" s="213"/>
      <c r="H597" s="213"/>
      <c r="J597" s="213"/>
      <c r="K597" s="213"/>
      <c r="L597" s="272"/>
    </row>
    <row r="598" ht="14.25" customHeight="1">
      <c r="A598" s="213"/>
      <c r="B598" s="213"/>
      <c r="D598" s="213"/>
      <c r="E598" s="213"/>
      <c r="G598" s="213"/>
      <c r="H598" s="213"/>
      <c r="J598" s="213"/>
      <c r="K598" s="213"/>
      <c r="L598" s="272"/>
    </row>
    <row r="599" ht="14.25" customHeight="1">
      <c r="A599" s="213"/>
      <c r="B599" s="213"/>
      <c r="D599" s="213"/>
      <c r="E599" s="213"/>
      <c r="G599" s="213"/>
      <c r="H599" s="213"/>
      <c r="J599" s="213"/>
      <c r="K599" s="213"/>
      <c r="L599" s="272"/>
    </row>
    <row r="600" ht="14.25" customHeight="1">
      <c r="A600" s="213"/>
      <c r="B600" s="213"/>
      <c r="D600" s="213"/>
      <c r="E600" s="213"/>
      <c r="G600" s="213"/>
      <c r="H600" s="213"/>
      <c r="J600" s="213"/>
      <c r="K600" s="213"/>
      <c r="L600" s="272"/>
    </row>
    <row r="601" ht="14.25" customHeight="1">
      <c r="A601" s="213"/>
      <c r="B601" s="213"/>
      <c r="D601" s="213"/>
      <c r="E601" s="213"/>
      <c r="G601" s="213"/>
      <c r="H601" s="213"/>
      <c r="J601" s="213"/>
      <c r="K601" s="213"/>
      <c r="L601" s="272"/>
    </row>
    <row r="602" ht="14.25" customHeight="1">
      <c r="A602" s="213"/>
      <c r="B602" s="213"/>
      <c r="D602" s="213"/>
      <c r="E602" s="213"/>
      <c r="G602" s="213"/>
      <c r="H602" s="213"/>
      <c r="J602" s="213"/>
      <c r="K602" s="213"/>
      <c r="L602" s="272"/>
    </row>
    <row r="603" ht="14.25" customHeight="1">
      <c r="A603" s="213"/>
      <c r="B603" s="213"/>
      <c r="D603" s="213"/>
      <c r="E603" s="213"/>
      <c r="G603" s="213"/>
      <c r="H603" s="213"/>
      <c r="J603" s="213"/>
      <c r="K603" s="213"/>
      <c r="L603" s="272"/>
    </row>
    <row r="604" ht="14.25" customHeight="1">
      <c r="A604" s="213"/>
      <c r="B604" s="213"/>
      <c r="D604" s="213"/>
      <c r="E604" s="213"/>
      <c r="G604" s="213"/>
      <c r="H604" s="213"/>
      <c r="J604" s="213"/>
      <c r="K604" s="213"/>
      <c r="L604" s="272"/>
    </row>
    <row r="605" ht="14.25" customHeight="1">
      <c r="A605" s="213"/>
      <c r="B605" s="213"/>
      <c r="D605" s="213"/>
      <c r="E605" s="213"/>
      <c r="G605" s="213"/>
      <c r="H605" s="213"/>
      <c r="J605" s="213"/>
      <c r="K605" s="213"/>
      <c r="L605" s="272"/>
    </row>
    <row r="606" ht="14.25" customHeight="1">
      <c r="A606" s="213"/>
      <c r="B606" s="213"/>
      <c r="D606" s="213"/>
      <c r="E606" s="213"/>
      <c r="G606" s="213"/>
      <c r="H606" s="213"/>
      <c r="J606" s="213"/>
      <c r="K606" s="213"/>
      <c r="L606" s="272"/>
    </row>
    <row r="607" ht="14.25" customHeight="1">
      <c r="A607" s="213"/>
      <c r="B607" s="213"/>
      <c r="D607" s="213"/>
      <c r="E607" s="213"/>
      <c r="G607" s="213"/>
      <c r="H607" s="213"/>
      <c r="J607" s="213"/>
      <c r="K607" s="213"/>
      <c r="L607" s="272"/>
    </row>
    <row r="608" ht="14.25" customHeight="1">
      <c r="A608" s="213"/>
      <c r="B608" s="213"/>
      <c r="D608" s="213"/>
      <c r="E608" s="213"/>
      <c r="G608" s="213"/>
      <c r="H608" s="213"/>
      <c r="J608" s="213"/>
      <c r="K608" s="213"/>
      <c r="L608" s="272"/>
    </row>
    <row r="609" ht="14.25" customHeight="1">
      <c r="A609" s="213"/>
      <c r="B609" s="213"/>
      <c r="D609" s="213"/>
      <c r="E609" s="213"/>
      <c r="G609" s="213"/>
      <c r="H609" s="213"/>
      <c r="J609" s="213"/>
      <c r="K609" s="213"/>
      <c r="L609" s="272"/>
    </row>
    <row r="610" ht="14.25" customHeight="1">
      <c r="A610" s="213"/>
      <c r="B610" s="213"/>
      <c r="D610" s="213"/>
      <c r="E610" s="213"/>
      <c r="G610" s="213"/>
      <c r="H610" s="213"/>
      <c r="J610" s="213"/>
      <c r="K610" s="213"/>
      <c r="L610" s="272"/>
    </row>
    <row r="611" ht="14.25" customHeight="1">
      <c r="A611" s="213"/>
      <c r="B611" s="213"/>
      <c r="D611" s="213"/>
      <c r="E611" s="213"/>
      <c r="G611" s="213"/>
      <c r="H611" s="213"/>
      <c r="J611" s="213"/>
      <c r="K611" s="213"/>
      <c r="L611" s="272"/>
    </row>
    <row r="612" ht="14.25" customHeight="1">
      <c r="A612" s="213"/>
      <c r="B612" s="213"/>
      <c r="D612" s="213"/>
      <c r="E612" s="213"/>
      <c r="G612" s="213"/>
      <c r="H612" s="213"/>
      <c r="J612" s="213"/>
      <c r="K612" s="213"/>
      <c r="L612" s="272"/>
    </row>
    <row r="613" ht="14.25" customHeight="1">
      <c r="A613" s="213"/>
      <c r="B613" s="213"/>
      <c r="D613" s="213"/>
      <c r="E613" s="213"/>
      <c r="G613" s="213"/>
      <c r="H613" s="213"/>
      <c r="J613" s="213"/>
      <c r="K613" s="213"/>
      <c r="L613" s="272"/>
    </row>
    <row r="614" ht="14.25" customHeight="1">
      <c r="A614" s="213"/>
      <c r="B614" s="213"/>
      <c r="D614" s="213"/>
      <c r="E614" s="213"/>
      <c r="G614" s="213"/>
      <c r="H614" s="213"/>
      <c r="J614" s="213"/>
      <c r="K614" s="213"/>
      <c r="L614" s="272"/>
    </row>
    <row r="615" ht="14.25" customHeight="1">
      <c r="A615" s="213"/>
      <c r="B615" s="213"/>
      <c r="D615" s="213"/>
      <c r="E615" s="213"/>
      <c r="G615" s="213"/>
      <c r="H615" s="213"/>
      <c r="J615" s="213"/>
      <c r="K615" s="213"/>
      <c r="L615" s="272"/>
    </row>
    <row r="616" ht="14.25" customHeight="1">
      <c r="A616" s="213"/>
      <c r="B616" s="213"/>
      <c r="D616" s="213"/>
      <c r="E616" s="213"/>
      <c r="G616" s="213"/>
      <c r="H616" s="213"/>
      <c r="J616" s="213"/>
      <c r="K616" s="213"/>
      <c r="L616" s="272"/>
    </row>
    <row r="617" ht="14.25" customHeight="1">
      <c r="A617" s="213"/>
      <c r="B617" s="213"/>
      <c r="D617" s="213"/>
      <c r="E617" s="213"/>
      <c r="G617" s="213"/>
      <c r="H617" s="213"/>
      <c r="J617" s="213"/>
      <c r="K617" s="213"/>
      <c r="L617" s="272"/>
    </row>
    <row r="618" ht="14.25" customHeight="1">
      <c r="A618" s="213"/>
      <c r="B618" s="213"/>
      <c r="D618" s="213"/>
      <c r="E618" s="213"/>
      <c r="G618" s="213"/>
      <c r="H618" s="213"/>
      <c r="J618" s="213"/>
      <c r="K618" s="213"/>
      <c r="L618" s="272"/>
    </row>
    <row r="619" ht="14.25" customHeight="1">
      <c r="A619" s="213"/>
      <c r="B619" s="213"/>
      <c r="D619" s="213"/>
      <c r="E619" s="213"/>
      <c r="G619" s="213"/>
      <c r="H619" s="213"/>
      <c r="J619" s="213"/>
      <c r="K619" s="213"/>
      <c r="L619" s="272"/>
    </row>
    <row r="620" ht="14.25" customHeight="1">
      <c r="A620" s="213"/>
      <c r="B620" s="213"/>
      <c r="D620" s="213"/>
      <c r="E620" s="213"/>
      <c r="G620" s="213"/>
      <c r="H620" s="213"/>
      <c r="J620" s="213"/>
      <c r="K620" s="213"/>
      <c r="L620" s="272"/>
    </row>
    <row r="621" ht="14.25" customHeight="1">
      <c r="A621" s="213"/>
      <c r="B621" s="213"/>
      <c r="D621" s="213"/>
      <c r="E621" s="213"/>
      <c r="G621" s="213"/>
      <c r="H621" s="213"/>
      <c r="J621" s="213"/>
      <c r="K621" s="213"/>
      <c r="L621" s="272"/>
    </row>
    <row r="622" ht="14.25" customHeight="1">
      <c r="A622" s="213"/>
      <c r="B622" s="213"/>
      <c r="D622" s="213"/>
      <c r="E622" s="213"/>
      <c r="G622" s="213"/>
      <c r="H622" s="213"/>
      <c r="J622" s="213"/>
      <c r="K622" s="213"/>
      <c r="L622" s="272"/>
    </row>
    <row r="623" ht="14.25" customHeight="1">
      <c r="A623" s="213"/>
      <c r="B623" s="213"/>
      <c r="D623" s="213"/>
      <c r="E623" s="213"/>
      <c r="G623" s="213"/>
      <c r="H623" s="213"/>
      <c r="J623" s="213"/>
      <c r="K623" s="213"/>
      <c r="L623" s="272"/>
    </row>
    <row r="624" ht="14.25" customHeight="1">
      <c r="A624" s="213"/>
      <c r="B624" s="213"/>
      <c r="D624" s="213"/>
      <c r="E624" s="213"/>
      <c r="G624" s="213"/>
      <c r="H624" s="213"/>
      <c r="J624" s="213"/>
      <c r="K624" s="213"/>
      <c r="L624" s="272"/>
    </row>
    <row r="625" ht="14.25" customHeight="1">
      <c r="A625" s="213"/>
      <c r="B625" s="213"/>
      <c r="D625" s="213"/>
      <c r="E625" s="213"/>
      <c r="G625" s="213"/>
      <c r="H625" s="213"/>
      <c r="J625" s="213"/>
      <c r="K625" s="213"/>
      <c r="L625" s="272"/>
    </row>
    <row r="626" ht="14.25" customHeight="1">
      <c r="A626" s="213"/>
      <c r="B626" s="213"/>
      <c r="D626" s="213"/>
      <c r="E626" s="213"/>
      <c r="G626" s="213"/>
      <c r="H626" s="213"/>
      <c r="J626" s="213"/>
      <c r="K626" s="213"/>
      <c r="L626" s="272"/>
    </row>
    <row r="627" ht="14.25" customHeight="1">
      <c r="A627" s="213"/>
      <c r="B627" s="213"/>
      <c r="D627" s="213"/>
      <c r="E627" s="213"/>
      <c r="G627" s="213"/>
      <c r="H627" s="213"/>
      <c r="J627" s="213"/>
      <c r="K627" s="213"/>
      <c r="L627" s="272"/>
    </row>
    <row r="628" ht="14.25" customHeight="1">
      <c r="A628" s="213"/>
      <c r="B628" s="213"/>
      <c r="D628" s="213"/>
      <c r="E628" s="213"/>
      <c r="G628" s="213"/>
      <c r="H628" s="213"/>
      <c r="J628" s="213"/>
      <c r="K628" s="213"/>
      <c r="L628" s="272"/>
    </row>
    <row r="629" ht="14.25" customHeight="1">
      <c r="A629" s="213"/>
      <c r="B629" s="213"/>
      <c r="D629" s="213"/>
      <c r="E629" s="213"/>
      <c r="G629" s="213"/>
      <c r="H629" s="213"/>
      <c r="J629" s="213"/>
      <c r="K629" s="213"/>
      <c r="L629" s="272"/>
    </row>
    <row r="630" ht="14.25" customHeight="1">
      <c r="A630" s="213"/>
      <c r="B630" s="213"/>
      <c r="D630" s="213"/>
      <c r="E630" s="213"/>
      <c r="G630" s="213"/>
      <c r="H630" s="213"/>
      <c r="J630" s="213"/>
      <c r="K630" s="213"/>
      <c r="L630" s="272"/>
    </row>
    <row r="631" ht="14.25" customHeight="1">
      <c r="A631" s="213"/>
      <c r="B631" s="213"/>
      <c r="D631" s="213"/>
      <c r="E631" s="213"/>
      <c r="G631" s="213"/>
      <c r="H631" s="213"/>
      <c r="J631" s="213"/>
      <c r="K631" s="213"/>
      <c r="L631" s="272"/>
    </row>
    <row r="632" ht="14.25" customHeight="1">
      <c r="A632" s="213"/>
      <c r="B632" s="213"/>
      <c r="D632" s="213"/>
      <c r="E632" s="213"/>
      <c r="G632" s="213"/>
      <c r="H632" s="213"/>
      <c r="J632" s="213"/>
      <c r="K632" s="213"/>
      <c r="L632" s="272"/>
    </row>
    <row r="633" ht="14.25" customHeight="1">
      <c r="A633" s="213"/>
      <c r="B633" s="213"/>
      <c r="D633" s="213"/>
      <c r="E633" s="213"/>
      <c r="G633" s="213"/>
      <c r="H633" s="213"/>
      <c r="J633" s="213"/>
      <c r="K633" s="213"/>
      <c r="L633" s="272"/>
    </row>
    <row r="634" ht="14.25" customHeight="1">
      <c r="A634" s="213"/>
      <c r="B634" s="213"/>
      <c r="D634" s="213"/>
      <c r="E634" s="213"/>
      <c r="G634" s="213"/>
      <c r="H634" s="213"/>
      <c r="J634" s="213"/>
      <c r="K634" s="213"/>
      <c r="L634" s="272"/>
    </row>
    <row r="635" ht="14.25" customHeight="1">
      <c r="A635" s="213"/>
      <c r="B635" s="213"/>
      <c r="D635" s="213"/>
      <c r="E635" s="213"/>
      <c r="G635" s="213"/>
      <c r="H635" s="213"/>
      <c r="J635" s="213"/>
      <c r="K635" s="213"/>
      <c r="L635" s="272"/>
    </row>
    <row r="636" ht="14.25" customHeight="1">
      <c r="A636" s="213"/>
      <c r="B636" s="213"/>
      <c r="D636" s="213"/>
      <c r="E636" s="213"/>
      <c r="G636" s="213"/>
      <c r="H636" s="213"/>
      <c r="J636" s="213"/>
      <c r="K636" s="213"/>
      <c r="L636" s="272"/>
    </row>
    <row r="637" ht="14.25" customHeight="1">
      <c r="A637" s="213"/>
      <c r="B637" s="213"/>
      <c r="D637" s="213"/>
      <c r="E637" s="213"/>
      <c r="G637" s="213"/>
      <c r="H637" s="213"/>
      <c r="J637" s="213"/>
      <c r="K637" s="213"/>
      <c r="L637" s="272"/>
    </row>
    <row r="638" ht="14.25" customHeight="1">
      <c r="A638" s="213"/>
      <c r="B638" s="213"/>
      <c r="D638" s="213"/>
      <c r="E638" s="213"/>
      <c r="G638" s="213"/>
      <c r="H638" s="213"/>
      <c r="J638" s="213"/>
      <c r="K638" s="213"/>
      <c r="L638" s="272"/>
    </row>
    <row r="639" ht="14.25" customHeight="1">
      <c r="A639" s="213"/>
      <c r="B639" s="213"/>
      <c r="D639" s="213"/>
      <c r="E639" s="213"/>
      <c r="G639" s="213"/>
      <c r="H639" s="213"/>
      <c r="J639" s="213"/>
      <c r="K639" s="213"/>
      <c r="L639" s="272"/>
    </row>
    <row r="640" ht="14.25" customHeight="1">
      <c r="A640" s="213"/>
      <c r="B640" s="213"/>
      <c r="D640" s="213"/>
      <c r="E640" s="213"/>
      <c r="G640" s="213"/>
      <c r="H640" s="213"/>
      <c r="J640" s="213"/>
      <c r="K640" s="213"/>
      <c r="L640" s="272"/>
    </row>
    <row r="641" ht="14.25" customHeight="1">
      <c r="A641" s="213"/>
      <c r="B641" s="213"/>
      <c r="D641" s="213"/>
      <c r="E641" s="213"/>
      <c r="G641" s="213"/>
      <c r="H641" s="213"/>
      <c r="J641" s="213"/>
      <c r="K641" s="213"/>
      <c r="L641" s="272"/>
    </row>
    <row r="642" ht="14.25" customHeight="1">
      <c r="A642" s="213"/>
      <c r="B642" s="213"/>
      <c r="D642" s="213"/>
      <c r="E642" s="213"/>
      <c r="G642" s="213"/>
      <c r="H642" s="213"/>
      <c r="J642" s="213"/>
      <c r="K642" s="213"/>
      <c r="L642" s="272"/>
    </row>
    <row r="643" ht="14.25" customHeight="1">
      <c r="A643" s="213"/>
      <c r="B643" s="213"/>
      <c r="D643" s="213"/>
      <c r="E643" s="213"/>
      <c r="G643" s="213"/>
      <c r="H643" s="213"/>
      <c r="J643" s="213"/>
      <c r="K643" s="213"/>
      <c r="L643" s="272"/>
    </row>
    <row r="644" ht="14.25" customHeight="1">
      <c r="A644" s="213"/>
      <c r="B644" s="213"/>
      <c r="D644" s="213"/>
      <c r="E644" s="213"/>
      <c r="G644" s="213"/>
      <c r="H644" s="213"/>
      <c r="J644" s="213"/>
      <c r="K644" s="213"/>
      <c r="L644" s="272"/>
    </row>
    <row r="645" ht="14.25" customHeight="1">
      <c r="A645" s="213"/>
      <c r="B645" s="213"/>
      <c r="D645" s="213"/>
      <c r="E645" s="213"/>
      <c r="G645" s="213"/>
      <c r="H645" s="213"/>
      <c r="J645" s="213"/>
      <c r="K645" s="213"/>
      <c r="L645" s="272"/>
    </row>
    <row r="646" ht="14.25" customHeight="1">
      <c r="A646" s="213"/>
      <c r="B646" s="213"/>
      <c r="D646" s="213"/>
      <c r="E646" s="213"/>
      <c r="G646" s="213"/>
      <c r="H646" s="213"/>
      <c r="J646" s="213"/>
      <c r="K646" s="213"/>
      <c r="L646" s="272"/>
    </row>
    <row r="647" ht="14.25" customHeight="1">
      <c r="A647" s="213"/>
      <c r="B647" s="213"/>
      <c r="D647" s="213"/>
      <c r="E647" s="213"/>
      <c r="G647" s="213"/>
      <c r="H647" s="213"/>
      <c r="J647" s="213"/>
      <c r="K647" s="213"/>
      <c r="L647" s="272"/>
    </row>
    <row r="648" ht="14.25" customHeight="1">
      <c r="A648" s="213"/>
      <c r="B648" s="213"/>
      <c r="D648" s="213"/>
      <c r="E648" s="213"/>
      <c r="G648" s="213"/>
      <c r="H648" s="213"/>
      <c r="J648" s="213"/>
      <c r="K648" s="213"/>
      <c r="L648" s="272"/>
    </row>
    <row r="649" ht="14.25" customHeight="1">
      <c r="A649" s="213"/>
      <c r="B649" s="213"/>
      <c r="D649" s="213"/>
      <c r="E649" s="213"/>
      <c r="G649" s="213"/>
      <c r="H649" s="213"/>
      <c r="J649" s="213"/>
      <c r="K649" s="213"/>
      <c r="L649" s="272"/>
    </row>
    <row r="650" ht="14.25" customHeight="1">
      <c r="A650" s="213"/>
      <c r="B650" s="213"/>
      <c r="D650" s="213"/>
      <c r="E650" s="213"/>
      <c r="G650" s="213"/>
      <c r="H650" s="213"/>
      <c r="J650" s="213"/>
      <c r="K650" s="213"/>
      <c r="L650" s="272"/>
    </row>
    <row r="651" ht="14.25" customHeight="1">
      <c r="A651" s="213"/>
      <c r="B651" s="213"/>
      <c r="D651" s="213"/>
      <c r="E651" s="213"/>
      <c r="G651" s="213"/>
      <c r="H651" s="213"/>
      <c r="J651" s="213"/>
      <c r="K651" s="213"/>
      <c r="L651" s="272"/>
    </row>
    <row r="652" ht="14.25" customHeight="1">
      <c r="A652" s="213"/>
      <c r="B652" s="213"/>
      <c r="D652" s="213"/>
      <c r="E652" s="213"/>
      <c r="G652" s="213"/>
      <c r="H652" s="213"/>
      <c r="J652" s="213"/>
      <c r="K652" s="213"/>
      <c r="L652" s="272"/>
    </row>
    <row r="653" ht="14.25" customHeight="1">
      <c r="A653" s="213"/>
      <c r="B653" s="213"/>
      <c r="D653" s="213"/>
      <c r="E653" s="213"/>
      <c r="G653" s="213"/>
      <c r="H653" s="213"/>
      <c r="J653" s="213"/>
      <c r="K653" s="213"/>
      <c r="L653" s="272"/>
    </row>
    <row r="654" ht="14.25" customHeight="1">
      <c r="A654" s="213"/>
      <c r="B654" s="213"/>
      <c r="D654" s="213"/>
      <c r="E654" s="213"/>
      <c r="G654" s="213"/>
      <c r="H654" s="213"/>
      <c r="J654" s="213"/>
      <c r="K654" s="213"/>
      <c r="L654" s="272"/>
    </row>
    <row r="655" ht="14.25" customHeight="1">
      <c r="A655" s="213"/>
      <c r="B655" s="213"/>
      <c r="D655" s="213"/>
      <c r="E655" s="213"/>
      <c r="G655" s="213"/>
      <c r="H655" s="213"/>
      <c r="J655" s="213"/>
      <c r="K655" s="213"/>
      <c r="L655" s="272"/>
    </row>
    <row r="656" ht="14.25" customHeight="1">
      <c r="A656" s="213"/>
      <c r="B656" s="213"/>
      <c r="D656" s="213"/>
      <c r="E656" s="213"/>
      <c r="G656" s="213"/>
      <c r="H656" s="213"/>
      <c r="J656" s="213"/>
      <c r="K656" s="213"/>
      <c r="L656" s="272"/>
    </row>
    <row r="657" ht="14.25" customHeight="1">
      <c r="A657" s="213"/>
      <c r="B657" s="213"/>
      <c r="D657" s="213"/>
      <c r="E657" s="213"/>
      <c r="G657" s="213"/>
      <c r="H657" s="213"/>
      <c r="J657" s="213"/>
      <c r="K657" s="213"/>
      <c r="L657" s="272"/>
    </row>
    <row r="658" ht="14.25" customHeight="1">
      <c r="A658" s="213"/>
      <c r="B658" s="213"/>
      <c r="D658" s="213"/>
      <c r="E658" s="213"/>
      <c r="G658" s="213"/>
      <c r="H658" s="213"/>
      <c r="J658" s="213"/>
      <c r="K658" s="213"/>
      <c r="L658" s="272"/>
    </row>
    <row r="659" ht="14.25" customHeight="1">
      <c r="A659" s="213"/>
      <c r="B659" s="213"/>
      <c r="D659" s="213"/>
      <c r="E659" s="213"/>
      <c r="G659" s="213"/>
      <c r="H659" s="213"/>
      <c r="J659" s="213"/>
      <c r="K659" s="213"/>
      <c r="L659" s="272"/>
    </row>
    <row r="660" ht="14.25" customHeight="1">
      <c r="A660" s="213"/>
      <c r="B660" s="213"/>
      <c r="D660" s="213"/>
      <c r="E660" s="213"/>
      <c r="G660" s="213"/>
      <c r="H660" s="213"/>
      <c r="J660" s="213"/>
      <c r="K660" s="213"/>
      <c r="L660" s="272"/>
    </row>
    <row r="661" ht="14.25" customHeight="1">
      <c r="A661" s="213"/>
      <c r="B661" s="213"/>
      <c r="D661" s="213"/>
      <c r="E661" s="213"/>
      <c r="G661" s="213"/>
      <c r="H661" s="213"/>
      <c r="J661" s="213"/>
      <c r="K661" s="213"/>
      <c r="L661" s="272"/>
    </row>
    <row r="662" ht="14.25" customHeight="1">
      <c r="A662" s="213"/>
      <c r="B662" s="213"/>
      <c r="D662" s="213"/>
      <c r="E662" s="213"/>
      <c r="G662" s="213"/>
      <c r="H662" s="213"/>
      <c r="J662" s="213"/>
      <c r="K662" s="213"/>
      <c r="L662" s="272"/>
    </row>
    <row r="663" ht="14.25" customHeight="1">
      <c r="A663" s="213"/>
      <c r="B663" s="213"/>
      <c r="D663" s="213"/>
      <c r="E663" s="213"/>
      <c r="G663" s="213"/>
      <c r="H663" s="213"/>
      <c r="J663" s="213"/>
      <c r="K663" s="213"/>
      <c r="L663" s="272"/>
    </row>
    <row r="664" ht="14.25" customHeight="1">
      <c r="A664" s="213"/>
      <c r="B664" s="213"/>
      <c r="D664" s="213"/>
      <c r="E664" s="213"/>
      <c r="G664" s="213"/>
      <c r="H664" s="213"/>
      <c r="J664" s="213"/>
      <c r="K664" s="213"/>
      <c r="L664" s="272"/>
    </row>
    <row r="665" ht="14.25" customHeight="1">
      <c r="A665" s="213"/>
      <c r="B665" s="213"/>
      <c r="D665" s="213"/>
      <c r="E665" s="213"/>
      <c r="G665" s="213"/>
      <c r="H665" s="213"/>
      <c r="J665" s="213"/>
      <c r="K665" s="213"/>
      <c r="L665" s="272"/>
    </row>
    <row r="666" ht="14.25" customHeight="1">
      <c r="A666" s="213"/>
      <c r="B666" s="213"/>
      <c r="D666" s="213"/>
      <c r="E666" s="213"/>
      <c r="G666" s="213"/>
      <c r="H666" s="213"/>
      <c r="J666" s="213"/>
      <c r="K666" s="213"/>
      <c r="L666" s="272"/>
    </row>
    <row r="667" ht="14.25" customHeight="1">
      <c r="A667" s="213"/>
      <c r="B667" s="213"/>
      <c r="D667" s="213"/>
      <c r="E667" s="213"/>
      <c r="G667" s="213"/>
      <c r="H667" s="213"/>
      <c r="J667" s="213"/>
      <c r="K667" s="213"/>
      <c r="L667" s="272"/>
    </row>
    <row r="668" ht="14.25" customHeight="1">
      <c r="A668" s="213"/>
      <c r="B668" s="213"/>
      <c r="D668" s="213"/>
      <c r="E668" s="213"/>
      <c r="G668" s="213"/>
      <c r="H668" s="213"/>
      <c r="J668" s="213"/>
      <c r="K668" s="213"/>
      <c r="L668" s="272"/>
    </row>
    <row r="669" ht="14.25" customHeight="1">
      <c r="A669" s="213"/>
      <c r="B669" s="213"/>
      <c r="D669" s="213"/>
      <c r="E669" s="213"/>
      <c r="G669" s="213"/>
      <c r="H669" s="213"/>
      <c r="J669" s="213"/>
      <c r="K669" s="213"/>
      <c r="L669" s="272"/>
    </row>
    <row r="670" ht="14.25" customHeight="1">
      <c r="A670" s="213"/>
      <c r="B670" s="213"/>
      <c r="D670" s="213"/>
      <c r="E670" s="213"/>
      <c r="G670" s="213"/>
      <c r="H670" s="213"/>
      <c r="J670" s="213"/>
      <c r="K670" s="213"/>
      <c r="L670" s="272"/>
    </row>
    <row r="671" ht="14.25" customHeight="1">
      <c r="A671" s="213"/>
      <c r="B671" s="213"/>
      <c r="D671" s="213"/>
      <c r="E671" s="213"/>
      <c r="G671" s="213"/>
      <c r="H671" s="213"/>
      <c r="J671" s="213"/>
      <c r="K671" s="213"/>
      <c r="L671" s="272"/>
    </row>
    <row r="672" ht="14.25" customHeight="1">
      <c r="A672" s="213"/>
      <c r="B672" s="213"/>
      <c r="D672" s="213"/>
      <c r="E672" s="213"/>
      <c r="G672" s="213"/>
      <c r="H672" s="213"/>
      <c r="J672" s="213"/>
      <c r="K672" s="213"/>
      <c r="L672" s="272"/>
    </row>
    <row r="673" ht="14.25" customHeight="1">
      <c r="A673" s="213"/>
      <c r="B673" s="213"/>
      <c r="D673" s="213"/>
      <c r="E673" s="213"/>
      <c r="G673" s="213"/>
      <c r="H673" s="213"/>
      <c r="J673" s="213"/>
      <c r="K673" s="213"/>
      <c r="L673" s="272"/>
    </row>
    <row r="674" ht="14.25" customHeight="1">
      <c r="A674" s="213"/>
      <c r="B674" s="213"/>
      <c r="D674" s="213"/>
      <c r="E674" s="213"/>
      <c r="G674" s="213"/>
      <c r="H674" s="213"/>
      <c r="J674" s="213"/>
      <c r="K674" s="213"/>
      <c r="L674" s="272"/>
    </row>
    <row r="675" ht="14.25" customHeight="1">
      <c r="A675" s="213"/>
      <c r="B675" s="213"/>
      <c r="D675" s="213"/>
      <c r="E675" s="213"/>
      <c r="G675" s="213"/>
      <c r="H675" s="213"/>
      <c r="J675" s="213"/>
      <c r="K675" s="213"/>
      <c r="L675" s="272"/>
    </row>
    <row r="676" ht="14.25" customHeight="1">
      <c r="A676" s="213"/>
      <c r="B676" s="213"/>
      <c r="D676" s="213"/>
      <c r="E676" s="213"/>
      <c r="G676" s="213"/>
      <c r="H676" s="213"/>
      <c r="J676" s="213"/>
      <c r="K676" s="213"/>
      <c r="L676" s="272"/>
    </row>
    <row r="677" ht="14.25" customHeight="1">
      <c r="A677" s="213"/>
      <c r="B677" s="213"/>
      <c r="D677" s="213"/>
      <c r="E677" s="213"/>
      <c r="G677" s="213"/>
      <c r="H677" s="213"/>
      <c r="J677" s="213"/>
      <c r="K677" s="213"/>
      <c r="L677" s="272"/>
    </row>
    <row r="678" ht="14.25" customHeight="1">
      <c r="A678" s="213"/>
      <c r="B678" s="213"/>
      <c r="D678" s="213"/>
      <c r="E678" s="213"/>
      <c r="G678" s="213"/>
      <c r="H678" s="213"/>
      <c r="J678" s="213"/>
      <c r="K678" s="213"/>
      <c r="L678" s="272"/>
    </row>
    <row r="679" ht="14.25" customHeight="1">
      <c r="A679" s="213"/>
      <c r="B679" s="213"/>
      <c r="D679" s="213"/>
      <c r="E679" s="213"/>
      <c r="G679" s="213"/>
      <c r="H679" s="213"/>
      <c r="J679" s="213"/>
      <c r="K679" s="213"/>
      <c r="L679" s="272"/>
    </row>
    <row r="680" ht="14.25" customHeight="1">
      <c r="A680" s="213"/>
      <c r="B680" s="213"/>
      <c r="D680" s="213"/>
      <c r="E680" s="213"/>
      <c r="G680" s="213"/>
      <c r="H680" s="213"/>
      <c r="J680" s="213"/>
      <c r="K680" s="213"/>
      <c r="L680" s="272"/>
    </row>
    <row r="681" ht="14.25" customHeight="1">
      <c r="A681" s="213"/>
      <c r="B681" s="213"/>
      <c r="D681" s="213"/>
      <c r="E681" s="213"/>
      <c r="G681" s="213"/>
      <c r="H681" s="213"/>
      <c r="J681" s="213"/>
      <c r="K681" s="213"/>
      <c r="L681" s="272"/>
    </row>
    <row r="682" ht="14.25" customHeight="1">
      <c r="A682" s="213"/>
      <c r="B682" s="213"/>
      <c r="D682" s="213"/>
      <c r="E682" s="213"/>
      <c r="G682" s="213"/>
      <c r="H682" s="213"/>
      <c r="J682" s="213"/>
      <c r="K682" s="213"/>
      <c r="L682" s="272"/>
    </row>
    <row r="683" ht="14.25" customHeight="1">
      <c r="A683" s="213"/>
      <c r="B683" s="213"/>
      <c r="D683" s="213"/>
      <c r="E683" s="213"/>
      <c r="G683" s="213"/>
      <c r="H683" s="213"/>
      <c r="J683" s="213"/>
      <c r="K683" s="213"/>
      <c r="L683" s="272"/>
    </row>
    <row r="684" ht="14.25" customHeight="1">
      <c r="A684" s="213"/>
      <c r="B684" s="213"/>
      <c r="D684" s="213"/>
      <c r="E684" s="213"/>
      <c r="G684" s="213"/>
      <c r="H684" s="213"/>
      <c r="J684" s="213"/>
      <c r="K684" s="213"/>
      <c r="L684" s="272"/>
    </row>
    <row r="685" ht="14.25" customHeight="1">
      <c r="A685" s="213"/>
      <c r="B685" s="213"/>
      <c r="D685" s="213"/>
      <c r="E685" s="213"/>
      <c r="G685" s="213"/>
      <c r="H685" s="213"/>
      <c r="J685" s="213"/>
      <c r="K685" s="213"/>
      <c r="L685" s="272"/>
    </row>
    <row r="686" ht="14.25" customHeight="1">
      <c r="A686" s="213"/>
      <c r="B686" s="213"/>
      <c r="D686" s="213"/>
      <c r="E686" s="213"/>
      <c r="G686" s="213"/>
      <c r="H686" s="213"/>
      <c r="J686" s="213"/>
      <c r="K686" s="213"/>
      <c r="L686" s="272"/>
    </row>
    <row r="687" ht="14.25" customHeight="1">
      <c r="A687" s="213"/>
      <c r="B687" s="213"/>
      <c r="D687" s="213"/>
      <c r="E687" s="213"/>
      <c r="G687" s="213"/>
      <c r="H687" s="213"/>
      <c r="J687" s="213"/>
      <c r="K687" s="213"/>
      <c r="L687" s="272"/>
    </row>
    <row r="688" ht="14.25" customHeight="1">
      <c r="A688" s="213"/>
      <c r="B688" s="213"/>
      <c r="D688" s="213"/>
      <c r="E688" s="213"/>
      <c r="G688" s="213"/>
      <c r="H688" s="213"/>
      <c r="J688" s="213"/>
      <c r="K688" s="213"/>
      <c r="L688" s="272"/>
    </row>
    <row r="689" ht="14.25" customHeight="1">
      <c r="A689" s="213"/>
      <c r="B689" s="213"/>
      <c r="D689" s="213"/>
      <c r="E689" s="213"/>
      <c r="G689" s="213"/>
      <c r="H689" s="213"/>
      <c r="J689" s="213"/>
      <c r="K689" s="213"/>
      <c r="L689" s="272"/>
    </row>
    <row r="690" ht="14.25" customHeight="1">
      <c r="A690" s="213"/>
      <c r="B690" s="213"/>
      <c r="D690" s="213"/>
      <c r="E690" s="213"/>
      <c r="G690" s="213"/>
      <c r="H690" s="213"/>
      <c r="J690" s="213"/>
      <c r="K690" s="213"/>
      <c r="L690" s="272"/>
    </row>
    <row r="691" ht="14.25" customHeight="1">
      <c r="A691" s="213"/>
      <c r="B691" s="213"/>
      <c r="D691" s="213"/>
      <c r="E691" s="213"/>
      <c r="G691" s="213"/>
      <c r="H691" s="213"/>
      <c r="J691" s="213"/>
      <c r="K691" s="213"/>
      <c r="L691" s="272"/>
    </row>
    <row r="692" ht="14.25" customHeight="1">
      <c r="A692" s="213"/>
      <c r="B692" s="213"/>
      <c r="D692" s="213"/>
      <c r="E692" s="213"/>
      <c r="G692" s="213"/>
      <c r="H692" s="213"/>
      <c r="J692" s="213"/>
      <c r="K692" s="213"/>
      <c r="L692" s="272"/>
    </row>
    <row r="693" ht="14.25" customHeight="1">
      <c r="A693" s="213"/>
      <c r="B693" s="213"/>
      <c r="D693" s="213"/>
      <c r="E693" s="213"/>
      <c r="G693" s="213"/>
      <c r="H693" s="213"/>
      <c r="J693" s="213"/>
      <c r="K693" s="213"/>
      <c r="L693" s="272"/>
    </row>
    <row r="694" ht="14.25" customHeight="1">
      <c r="A694" s="213"/>
      <c r="B694" s="213"/>
      <c r="D694" s="213"/>
      <c r="E694" s="213"/>
      <c r="G694" s="213"/>
      <c r="H694" s="213"/>
      <c r="J694" s="213"/>
      <c r="K694" s="213"/>
      <c r="L694" s="272"/>
    </row>
    <row r="695" ht="14.25" customHeight="1">
      <c r="A695" s="213"/>
      <c r="B695" s="213"/>
      <c r="D695" s="213"/>
      <c r="E695" s="213"/>
      <c r="G695" s="213"/>
      <c r="H695" s="213"/>
      <c r="J695" s="213"/>
      <c r="K695" s="213"/>
      <c r="L695" s="272"/>
    </row>
    <row r="696" ht="14.25" customHeight="1">
      <c r="A696" s="213"/>
      <c r="B696" s="213"/>
      <c r="D696" s="213"/>
      <c r="E696" s="213"/>
      <c r="G696" s="213"/>
      <c r="H696" s="213"/>
      <c r="J696" s="213"/>
      <c r="K696" s="213"/>
      <c r="L696" s="272"/>
    </row>
    <row r="697" ht="14.25" customHeight="1">
      <c r="A697" s="213"/>
      <c r="B697" s="213"/>
      <c r="D697" s="213"/>
      <c r="E697" s="213"/>
      <c r="G697" s="213"/>
      <c r="H697" s="213"/>
      <c r="J697" s="213"/>
      <c r="K697" s="213"/>
      <c r="L697" s="272"/>
    </row>
    <row r="698" ht="14.25" customHeight="1">
      <c r="A698" s="213"/>
      <c r="B698" s="213"/>
      <c r="D698" s="213"/>
      <c r="E698" s="213"/>
      <c r="G698" s="213"/>
      <c r="H698" s="213"/>
      <c r="J698" s="213"/>
      <c r="K698" s="213"/>
      <c r="L698" s="272"/>
    </row>
    <row r="699" ht="14.25" customHeight="1">
      <c r="A699" s="213"/>
      <c r="B699" s="213"/>
      <c r="D699" s="213"/>
      <c r="E699" s="213"/>
      <c r="G699" s="213"/>
      <c r="H699" s="213"/>
      <c r="J699" s="213"/>
      <c r="K699" s="213"/>
      <c r="L699" s="272"/>
    </row>
    <row r="700" ht="14.25" customHeight="1">
      <c r="A700" s="213"/>
      <c r="B700" s="213"/>
      <c r="D700" s="213"/>
      <c r="E700" s="213"/>
      <c r="G700" s="213"/>
      <c r="H700" s="213"/>
      <c r="J700" s="213"/>
      <c r="K700" s="213"/>
      <c r="L700" s="272"/>
    </row>
    <row r="701" ht="14.25" customHeight="1">
      <c r="A701" s="213"/>
      <c r="B701" s="213"/>
      <c r="D701" s="213"/>
      <c r="E701" s="213"/>
      <c r="G701" s="213"/>
      <c r="H701" s="213"/>
      <c r="J701" s="213"/>
      <c r="K701" s="213"/>
      <c r="L701" s="272"/>
    </row>
    <row r="702" ht="14.25" customHeight="1">
      <c r="A702" s="213"/>
      <c r="B702" s="213"/>
      <c r="D702" s="213"/>
      <c r="E702" s="213"/>
      <c r="G702" s="213"/>
      <c r="H702" s="213"/>
      <c r="J702" s="213"/>
      <c r="K702" s="213"/>
      <c r="L702" s="272"/>
    </row>
    <row r="703" ht="14.25" customHeight="1">
      <c r="A703" s="213"/>
      <c r="B703" s="213"/>
      <c r="D703" s="213"/>
      <c r="E703" s="213"/>
      <c r="G703" s="213"/>
      <c r="H703" s="213"/>
      <c r="J703" s="213"/>
      <c r="K703" s="213"/>
      <c r="L703" s="272"/>
    </row>
    <row r="704" ht="14.25" customHeight="1">
      <c r="A704" s="213"/>
      <c r="B704" s="213"/>
      <c r="D704" s="213"/>
      <c r="E704" s="213"/>
      <c r="G704" s="213"/>
      <c r="H704" s="213"/>
      <c r="J704" s="213"/>
      <c r="K704" s="213"/>
      <c r="L704" s="272"/>
    </row>
    <row r="705" ht="14.25" customHeight="1">
      <c r="A705" s="213"/>
      <c r="B705" s="213"/>
      <c r="D705" s="213"/>
      <c r="E705" s="213"/>
      <c r="G705" s="213"/>
      <c r="H705" s="213"/>
      <c r="J705" s="213"/>
      <c r="K705" s="213"/>
      <c r="L705" s="272"/>
    </row>
    <row r="706" ht="14.25" customHeight="1">
      <c r="A706" s="213"/>
      <c r="B706" s="213"/>
      <c r="D706" s="213"/>
      <c r="E706" s="213"/>
      <c r="G706" s="213"/>
      <c r="H706" s="213"/>
      <c r="J706" s="213"/>
      <c r="K706" s="213"/>
      <c r="L706" s="272"/>
    </row>
    <row r="707" ht="14.25" customHeight="1">
      <c r="A707" s="213"/>
      <c r="B707" s="213"/>
      <c r="D707" s="213"/>
      <c r="E707" s="213"/>
      <c r="G707" s="213"/>
      <c r="H707" s="213"/>
      <c r="J707" s="213"/>
      <c r="K707" s="213"/>
      <c r="L707" s="272"/>
    </row>
    <row r="708" ht="14.25" customHeight="1">
      <c r="A708" s="213"/>
      <c r="B708" s="213"/>
      <c r="D708" s="213"/>
      <c r="E708" s="213"/>
      <c r="G708" s="213"/>
      <c r="H708" s="213"/>
      <c r="J708" s="213"/>
      <c r="K708" s="213"/>
      <c r="L708" s="272"/>
    </row>
    <row r="709" ht="14.25" customHeight="1">
      <c r="A709" s="213"/>
      <c r="B709" s="213"/>
      <c r="D709" s="213"/>
      <c r="E709" s="213"/>
      <c r="G709" s="213"/>
      <c r="H709" s="213"/>
      <c r="J709" s="213"/>
      <c r="K709" s="213"/>
      <c r="L709" s="272"/>
    </row>
    <row r="710" ht="14.25" customHeight="1">
      <c r="A710" s="213"/>
      <c r="B710" s="213"/>
      <c r="D710" s="213"/>
      <c r="E710" s="213"/>
      <c r="G710" s="213"/>
      <c r="H710" s="213"/>
      <c r="J710" s="213"/>
      <c r="K710" s="213"/>
      <c r="L710" s="272"/>
    </row>
    <row r="711" ht="14.25" customHeight="1">
      <c r="A711" s="213"/>
      <c r="B711" s="213"/>
      <c r="D711" s="213"/>
      <c r="E711" s="213"/>
      <c r="G711" s="213"/>
      <c r="H711" s="213"/>
      <c r="J711" s="213"/>
      <c r="K711" s="213"/>
      <c r="L711" s="272"/>
    </row>
    <row r="712" ht="14.25" customHeight="1">
      <c r="A712" s="213"/>
      <c r="B712" s="213"/>
      <c r="D712" s="213"/>
      <c r="E712" s="213"/>
      <c r="G712" s="213"/>
      <c r="H712" s="213"/>
      <c r="J712" s="213"/>
      <c r="K712" s="213"/>
      <c r="L712" s="272"/>
    </row>
    <row r="713" ht="14.25" customHeight="1">
      <c r="A713" s="213"/>
      <c r="B713" s="213"/>
      <c r="D713" s="213"/>
      <c r="E713" s="213"/>
      <c r="G713" s="213"/>
      <c r="H713" s="213"/>
      <c r="J713" s="213"/>
      <c r="K713" s="213"/>
      <c r="L713" s="272"/>
    </row>
    <row r="714" ht="14.25" customHeight="1">
      <c r="A714" s="213"/>
      <c r="B714" s="213"/>
      <c r="D714" s="213"/>
      <c r="E714" s="213"/>
      <c r="G714" s="213"/>
      <c r="H714" s="213"/>
      <c r="J714" s="213"/>
      <c r="K714" s="213"/>
      <c r="L714" s="272"/>
    </row>
    <row r="715" ht="14.25" customHeight="1">
      <c r="A715" s="213"/>
      <c r="B715" s="213"/>
      <c r="D715" s="213"/>
      <c r="E715" s="213"/>
      <c r="G715" s="213"/>
      <c r="H715" s="213"/>
      <c r="J715" s="213"/>
      <c r="K715" s="213"/>
      <c r="L715" s="272"/>
    </row>
    <row r="716" ht="14.25" customHeight="1">
      <c r="A716" s="213"/>
      <c r="B716" s="213"/>
      <c r="D716" s="213"/>
      <c r="E716" s="213"/>
      <c r="G716" s="213"/>
      <c r="H716" s="213"/>
      <c r="J716" s="213"/>
      <c r="K716" s="213"/>
      <c r="L716" s="272"/>
    </row>
    <row r="717" ht="14.25" customHeight="1">
      <c r="A717" s="213"/>
      <c r="B717" s="213"/>
      <c r="D717" s="213"/>
      <c r="E717" s="213"/>
      <c r="G717" s="213"/>
      <c r="H717" s="213"/>
      <c r="J717" s="213"/>
      <c r="K717" s="213"/>
      <c r="L717" s="272"/>
    </row>
    <row r="718" ht="14.25" customHeight="1">
      <c r="A718" s="213"/>
      <c r="B718" s="213"/>
      <c r="D718" s="213"/>
      <c r="E718" s="213"/>
      <c r="G718" s="213"/>
      <c r="H718" s="213"/>
      <c r="J718" s="213"/>
      <c r="K718" s="213"/>
      <c r="L718" s="272"/>
    </row>
    <row r="719" ht="14.25" customHeight="1">
      <c r="A719" s="213"/>
      <c r="B719" s="213"/>
      <c r="D719" s="213"/>
      <c r="E719" s="213"/>
      <c r="G719" s="213"/>
      <c r="H719" s="213"/>
      <c r="J719" s="213"/>
      <c r="K719" s="213"/>
      <c r="L719" s="272"/>
    </row>
    <row r="720" ht="14.25" customHeight="1">
      <c r="A720" s="213"/>
      <c r="B720" s="213"/>
      <c r="D720" s="213"/>
      <c r="E720" s="213"/>
      <c r="G720" s="213"/>
      <c r="H720" s="213"/>
      <c r="J720" s="213"/>
      <c r="K720" s="213"/>
      <c r="L720" s="272"/>
    </row>
    <row r="721" ht="14.25" customHeight="1">
      <c r="A721" s="213"/>
      <c r="B721" s="213"/>
      <c r="D721" s="213"/>
      <c r="E721" s="213"/>
      <c r="G721" s="213"/>
      <c r="H721" s="213"/>
      <c r="J721" s="213"/>
      <c r="K721" s="213"/>
      <c r="L721" s="272"/>
    </row>
    <row r="722" ht="14.25" customHeight="1">
      <c r="A722" s="213"/>
      <c r="B722" s="213"/>
      <c r="D722" s="213"/>
      <c r="E722" s="213"/>
      <c r="G722" s="213"/>
      <c r="H722" s="213"/>
      <c r="J722" s="213"/>
      <c r="K722" s="213"/>
      <c r="L722" s="272"/>
    </row>
    <row r="723" ht="14.25" customHeight="1">
      <c r="A723" s="213"/>
      <c r="B723" s="213"/>
      <c r="D723" s="213"/>
      <c r="E723" s="213"/>
      <c r="G723" s="213"/>
      <c r="H723" s="213"/>
      <c r="J723" s="213"/>
      <c r="K723" s="213"/>
      <c r="L723" s="272"/>
    </row>
    <row r="724" ht="14.25" customHeight="1">
      <c r="A724" s="213"/>
      <c r="B724" s="213"/>
      <c r="D724" s="213"/>
      <c r="E724" s="213"/>
      <c r="G724" s="213"/>
      <c r="H724" s="213"/>
      <c r="J724" s="213"/>
      <c r="K724" s="213"/>
      <c r="L724" s="272"/>
    </row>
    <row r="725" ht="14.25" customHeight="1">
      <c r="A725" s="213"/>
      <c r="B725" s="213"/>
      <c r="D725" s="213"/>
      <c r="E725" s="213"/>
      <c r="G725" s="213"/>
      <c r="H725" s="213"/>
      <c r="J725" s="213"/>
      <c r="K725" s="213"/>
      <c r="L725" s="272"/>
    </row>
    <row r="726" ht="14.25" customHeight="1">
      <c r="A726" s="213"/>
      <c r="B726" s="213"/>
      <c r="D726" s="213"/>
      <c r="E726" s="213"/>
      <c r="G726" s="213"/>
      <c r="H726" s="213"/>
      <c r="J726" s="213"/>
      <c r="K726" s="213"/>
      <c r="L726" s="272"/>
    </row>
    <row r="727" ht="14.25" customHeight="1">
      <c r="A727" s="213"/>
      <c r="B727" s="213"/>
      <c r="D727" s="213"/>
      <c r="E727" s="213"/>
      <c r="G727" s="213"/>
      <c r="H727" s="213"/>
      <c r="J727" s="213"/>
      <c r="K727" s="213"/>
      <c r="L727" s="272"/>
    </row>
    <row r="728" ht="14.25" customHeight="1">
      <c r="A728" s="213"/>
      <c r="B728" s="213"/>
      <c r="D728" s="213"/>
      <c r="E728" s="213"/>
      <c r="G728" s="213"/>
      <c r="H728" s="213"/>
      <c r="J728" s="213"/>
      <c r="K728" s="213"/>
      <c r="L728" s="272"/>
    </row>
    <row r="729" ht="14.25" customHeight="1">
      <c r="A729" s="213"/>
      <c r="B729" s="213"/>
      <c r="D729" s="213"/>
      <c r="E729" s="213"/>
      <c r="G729" s="213"/>
      <c r="H729" s="213"/>
      <c r="J729" s="213"/>
      <c r="K729" s="213"/>
      <c r="L729" s="272"/>
    </row>
    <row r="730" ht="14.25" customHeight="1">
      <c r="A730" s="213"/>
      <c r="B730" s="213"/>
      <c r="D730" s="213"/>
      <c r="E730" s="213"/>
      <c r="G730" s="213"/>
      <c r="H730" s="213"/>
      <c r="J730" s="213"/>
      <c r="K730" s="213"/>
      <c r="L730" s="272"/>
    </row>
    <row r="731" ht="14.25" customHeight="1">
      <c r="A731" s="213"/>
      <c r="B731" s="213"/>
      <c r="D731" s="213"/>
      <c r="E731" s="213"/>
      <c r="G731" s="213"/>
      <c r="H731" s="213"/>
      <c r="J731" s="213"/>
      <c r="K731" s="213"/>
      <c r="L731" s="272"/>
    </row>
    <row r="732" ht="14.25" customHeight="1">
      <c r="A732" s="213"/>
      <c r="B732" s="213"/>
      <c r="D732" s="213"/>
      <c r="E732" s="213"/>
      <c r="G732" s="213"/>
      <c r="H732" s="213"/>
      <c r="J732" s="213"/>
      <c r="K732" s="213"/>
      <c r="L732" s="272"/>
    </row>
    <row r="733" ht="14.25" customHeight="1">
      <c r="A733" s="213"/>
      <c r="B733" s="213"/>
      <c r="D733" s="213"/>
      <c r="E733" s="213"/>
      <c r="G733" s="213"/>
      <c r="H733" s="213"/>
      <c r="J733" s="213"/>
      <c r="K733" s="213"/>
      <c r="L733" s="272"/>
    </row>
    <row r="734" ht="14.25" customHeight="1">
      <c r="A734" s="213"/>
      <c r="B734" s="213"/>
      <c r="D734" s="213"/>
      <c r="E734" s="213"/>
      <c r="G734" s="213"/>
      <c r="H734" s="213"/>
      <c r="J734" s="213"/>
      <c r="K734" s="213"/>
      <c r="L734" s="272"/>
    </row>
    <row r="735" ht="14.25" customHeight="1">
      <c r="A735" s="213"/>
      <c r="B735" s="213"/>
      <c r="D735" s="213"/>
      <c r="E735" s="213"/>
      <c r="G735" s="213"/>
      <c r="H735" s="213"/>
      <c r="J735" s="213"/>
      <c r="K735" s="213"/>
      <c r="L735" s="272"/>
    </row>
    <row r="736" ht="14.25" customHeight="1">
      <c r="A736" s="213"/>
      <c r="B736" s="213"/>
      <c r="D736" s="213"/>
      <c r="E736" s="213"/>
      <c r="G736" s="213"/>
      <c r="H736" s="213"/>
      <c r="J736" s="213"/>
      <c r="K736" s="213"/>
      <c r="L736" s="272"/>
    </row>
    <row r="737" ht="14.25" customHeight="1">
      <c r="A737" s="213"/>
      <c r="B737" s="213"/>
      <c r="D737" s="213"/>
      <c r="E737" s="213"/>
      <c r="G737" s="213"/>
      <c r="H737" s="213"/>
      <c r="J737" s="213"/>
      <c r="K737" s="213"/>
      <c r="L737" s="272"/>
    </row>
    <row r="738" ht="14.25" customHeight="1">
      <c r="A738" s="213"/>
      <c r="B738" s="213"/>
      <c r="D738" s="213"/>
      <c r="E738" s="213"/>
      <c r="G738" s="213"/>
      <c r="H738" s="213"/>
      <c r="J738" s="213"/>
      <c r="K738" s="213"/>
      <c r="L738" s="272"/>
    </row>
    <row r="739" ht="14.25" customHeight="1">
      <c r="A739" s="213"/>
      <c r="B739" s="213"/>
      <c r="D739" s="213"/>
      <c r="E739" s="213"/>
      <c r="G739" s="213"/>
      <c r="H739" s="213"/>
      <c r="J739" s="213"/>
      <c r="K739" s="213"/>
      <c r="L739" s="272"/>
    </row>
    <row r="740" ht="14.25" customHeight="1">
      <c r="A740" s="213"/>
      <c r="B740" s="213"/>
      <c r="D740" s="213"/>
      <c r="E740" s="213"/>
      <c r="G740" s="213"/>
      <c r="H740" s="213"/>
      <c r="J740" s="213"/>
      <c r="K740" s="213"/>
      <c r="L740" s="272"/>
    </row>
    <row r="741" ht="14.25" customHeight="1">
      <c r="A741" s="213"/>
      <c r="B741" s="213"/>
      <c r="D741" s="213"/>
      <c r="E741" s="213"/>
      <c r="G741" s="213"/>
      <c r="H741" s="213"/>
      <c r="J741" s="213"/>
      <c r="K741" s="213"/>
      <c r="L741" s="272"/>
    </row>
    <row r="742" ht="14.25" customHeight="1">
      <c r="A742" s="213"/>
      <c r="B742" s="213"/>
      <c r="D742" s="213"/>
      <c r="E742" s="213"/>
      <c r="G742" s="213"/>
      <c r="H742" s="213"/>
      <c r="J742" s="213"/>
      <c r="K742" s="213"/>
      <c r="L742" s="272"/>
    </row>
    <row r="743" ht="14.25" customHeight="1">
      <c r="A743" s="213"/>
      <c r="B743" s="213"/>
      <c r="D743" s="213"/>
      <c r="E743" s="213"/>
      <c r="G743" s="213"/>
      <c r="H743" s="213"/>
      <c r="J743" s="213"/>
      <c r="K743" s="213"/>
      <c r="L743" s="272"/>
    </row>
    <row r="744" ht="14.25" customHeight="1">
      <c r="A744" s="213"/>
      <c r="B744" s="213"/>
      <c r="D744" s="213"/>
      <c r="E744" s="213"/>
      <c r="G744" s="213"/>
      <c r="H744" s="213"/>
      <c r="J744" s="213"/>
      <c r="K744" s="213"/>
      <c r="L744" s="272"/>
    </row>
    <row r="745" ht="14.25" customHeight="1">
      <c r="A745" s="213"/>
      <c r="B745" s="213"/>
      <c r="D745" s="213"/>
      <c r="E745" s="213"/>
      <c r="G745" s="213"/>
      <c r="H745" s="213"/>
      <c r="J745" s="213"/>
      <c r="K745" s="213"/>
      <c r="L745" s="272"/>
    </row>
    <row r="746" ht="14.25" customHeight="1">
      <c r="A746" s="213"/>
      <c r="B746" s="213"/>
      <c r="D746" s="213"/>
      <c r="E746" s="213"/>
      <c r="G746" s="213"/>
      <c r="H746" s="213"/>
      <c r="J746" s="213"/>
      <c r="K746" s="213"/>
      <c r="L746" s="272"/>
    </row>
    <row r="747" ht="14.25" customHeight="1">
      <c r="A747" s="213"/>
      <c r="B747" s="213"/>
      <c r="D747" s="213"/>
      <c r="E747" s="213"/>
      <c r="G747" s="213"/>
      <c r="H747" s="213"/>
      <c r="J747" s="213"/>
      <c r="K747" s="213"/>
      <c r="L747" s="272"/>
    </row>
    <row r="748" ht="14.25" customHeight="1">
      <c r="A748" s="213"/>
      <c r="B748" s="213"/>
      <c r="D748" s="213"/>
      <c r="E748" s="213"/>
      <c r="G748" s="213"/>
      <c r="H748" s="213"/>
      <c r="J748" s="213"/>
      <c r="K748" s="213"/>
      <c r="L748" s="272"/>
    </row>
    <row r="749" ht="14.25" customHeight="1">
      <c r="A749" s="213"/>
      <c r="B749" s="213"/>
      <c r="D749" s="213"/>
      <c r="E749" s="213"/>
      <c r="G749" s="213"/>
      <c r="H749" s="213"/>
      <c r="J749" s="213"/>
      <c r="K749" s="213"/>
      <c r="L749" s="272"/>
    </row>
    <row r="750" ht="14.25" customHeight="1">
      <c r="A750" s="213"/>
      <c r="B750" s="213"/>
      <c r="D750" s="213"/>
      <c r="E750" s="213"/>
      <c r="G750" s="213"/>
      <c r="H750" s="213"/>
      <c r="J750" s="213"/>
      <c r="K750" s="213"/>
      <c r="L750" s="272"/>
    </row>
    <row r="751" ht="14.25" customHeight="1">
      <c r="A751" s="213"/>
      <c r="B751" s="213"/>
      <c r="D751" s="213"/>
      <c r="E751" s="213"/>
      <c r="G751" s="213"/>
      <c r="H751" s="213"/>
      <c r="J751" s="213"/>
      <c r="K751" s="213"/>
      <c r="L751" s="272"/>
    </row>
    <row r="752" ht="14.25" customHeight="1">
      <c r="A752" s="213"/>
      <c r="B752" s="213"/>
      <c r="D752" s="213"/>
      <c r="E752" s="213"/>
      <c r="G752" s="213"/>
      <c r="H752" s="213"/>
      <c r="J752" s="213"/>
      <c r="K752" s="213"/>
      <c r="L752" s="272"/>
    </row>
    <row r="753" ht="14.25" customHeight="1">
      <c r="A753" s="213"/>
      <c r="B753" s="213"/>
      <c r="D753" s="213"/>
      <c r="E753" s="213"/>
      <c r="G753" s="213"/>
      <c r="H753" s="213"/>
      <c r="J753" s="213"/>
      <c r="K753" s="213"/>
      <c r="L753" s="272"/>
    </row>
    <row r="754" ht="14.25" customHeight="1">
      <c r="A754" s="213"/>
      <c r="B754" s="213"/>
      <c r="D754" s="213"/>
      <c r="E754" s="213"/>
      <c r="G754" s="213"/>
      <c r="H754" s="213"/>
      <c r="J754" s="213"/>
      <c r="K754" s="213"/>
      <c r="L754" s="272"/>
    </row>
    <row r="755" ht="14.25" customHeight="1">
      <c r="A755" s="213"/>
      <c r="B755" s="213"/>
      <c r="D755" s="213"/>
      <c r="E755" s="213"/>
      <c r="G755" s="213"/>
      <c r="H755" s="213"/>
      <c r="J755" s="213"/>
      <c r="K755" s="213"/>
      <c r="L755" s="272"/>
    </row>
    <row r="756" ht="14.25" customHeight="1">
      <c r="A756" s="213"/>
      <c r="B756" s="213"/>
      <c r="D756" s="213"/>
      <c r="E756" s="213"/>
      <c r="G756" s="213"/>
      <c r="H756" s="213"/>
      <c r="J756" s="213"/>
      <c r="K756" s="213"/>
      <c r="L756" s="272"/>
    </row>
    <row r="757" ht="14.25" customHeight="1">
      <c r="A757" s="213"/>
      <c r="B757" s="213"/>
      <c r="D757" s="213"/>
      <c r="E757" s="213"/>
      <c r="G757" s="213"/>
      <c r="H757" s="213"/>
      <c r="J757" s="213"/>
      <c r="K757" s="213"/>
      <c r="L757" s="272"/>
    </row>
    <row r="758" ht="14.25" customHeight="1">
      <c r="A758" s="213"/>
      <c r="B758" s="213"/>
      <c r="D758" s="213"/>
      <c r="E758" s="213"/>
      <c r="G758" s="213"/>
      <c r="H758" s="213"/>
      <c r="J758" s="213"/>
      <c r="K758" s="213"/>
      <c r="L758" s="272"/>
    </row>
    <row r="759" ht="14.25" customHeight="1">
      <c r="A759" s="213"/>
      <c r="B759" s="213"/>
      <c r="D759" s="213"/>
      <c r="E759" s="213"/>
      <c r="G759" s="213"/>
      <c r="H759" s="213"/>
      <c r="J759" s="213"/>
      <c r="K759" s="213"/>
      <c r="L759" s="272"/>
    </row>
    <row r="760" ht="14.25" customHeight="1">
      <c r="A760" s="213"/>
      <c r="B760" s="213"/>
      <c r="D760" s="213"/>
      <c r="E760" s="213"/>
      <c r="G760" s="213"/>
      <c r="H760" s="213"/>
      <c r="J760" s="213"/>
      <c r="K760" s="213"/>
      <c r="L760" s="272"/>
    </row>
    <row r="761" ht="14.25" customHeight="1">
      <c r="A761" s="213"/>
      <c r="B761" s="213"/>
      <c r="D761" s="213"/>
      <c r="E761" s="213"/>
      <c r="G761" s="213"/>
      <c r="H761" s="213"/>
      <c r="J761" s="213"/>
      <c r="K761" s="213"/>
      <c r="L761" s="272"/>
    </row>
    <row r="762" ht="14.25" customHeight="1">
      <c r="A762" s="213"/>
      <c r="B762" s="213"/>
      <c r="D762" s="213"/>
      <c r="E762" s="213"/>
      <c r="G762" s="213"/>
      <c r="H762" s="213"/>
      <c r="J762" s="213"/>
      <c r="K762" s="213"/>
      <c r="L762" s="272"/>
    </row>
    <row r="763" ht="14.25" customHeight="1">
      <c r="A763" s="213"/>
      <c r="B763" s="213"/>
      <c r="D763" s="213"/>
      <c r="E763" s="213"/>
      <c r="G763" s="213"/>
      <c r="H763" s="213"/>
      <c r="J763" s="213"/>
      <c r="K763" s="213"/>
      <c r="L763" s="272"/>
    </row>
    <row r="764" ht="14.25" customHeight="1">
      <c r="A764" s="213"/>
      <c r="B764" s="213"/>
      <c r="D764" s="213"/>
      <c r="E764" s="213"/>
      <c r="G764" s="213"/>
      <c r="H764" s="213"/>
      <c r="J764" s="213"/>
      <c r="K764" s="213"/>
      <c r="L764" s="272"/>
    </row>
    <row r="765" ht="14.25" customHeight="1">
      <c r="A765" s="213"/>
      <c r="B765" s="213"/>
      <c r="D765" s="213"/>
      <c r="E765" s="213"/>
      <c r="G765" s="213"/>
      <c r="H765" s="213"/>
      <c r="J765" s="213"/>
      <c r="K765" s="213"/>
      <c r="L765" s="272"/>
    </row>
    <row r="766" ht="14.25" customHeight="1">
      <c r="A766" s="213"/>
      <c r="B766" s="213"/>
      <c r="D766" s="213"/>
      <c r="E766" s="213"/>
      <c r="G766" s="213"/>
      <c r="H766" s="213"/>
      <c r="J766" s="213"/>
      <c r="K766" s="213"/>
      <c r="L766" s="272"/>
    </row>
    <row r="767" ht="14.25" customHeight="1">
      <c r="A767" s="213"/>
      <c r="B767" s="213"/>
      <c r="D767" s="213"/>
      <c r="E767" s="213"/>
      <c r="G767" s="213"/>
      <c r="H767" s="213"/>
      <c r="J767" s="213"/>
      <c r="K767" s="213"/>
      <c r="L767" s="272"/>
    </row>
    <row r="768" ht="14.25" customHeight="1">
      <c r="A768" s="213"/>
      <c r="B768" s="213"/>
      <c r="D768" s="213"/>
      <c r="E768" s="213"/>
      <c r="G768" s="213"/>
      <c r="H768" s="213"/>
      <c r="J768" s="213"/>
      <c r="K768" s="213"/>
      <c r="L768" s="272"/>
    </row>
    <row r="769" ht="14.25" customHeight="1">
      <c r="A769" s="213"/>
      <c r="B769" s="213"/>
      <c r="D769" s="213"/>
      <c r="E769" s="213"/>
      <c r="G769" s="213"/>
      <c r="H769" s="213"/>
      <c r="J769" s="213"/>
      <c r="K769" s="213"/>
      <c r="L769" s="272"/>
    </row>
    <row r="770" ht="14.25" customHeight="1">
      <c r="A770" s="213"/>
      <c r="B770" s="213"/>
      <c r="D770" s="213"/>
      <c r="E770" s="213"/>
      <c r="G770" s="213"/>
      <c r="H770" s="213"/>
      <c r="J770" s="213"/>
      <c r="K770" s="213"/>
      <c r="L770" s="272"/>
    </row>
    <row r="771" ht="14.25" customHeight="1">
      <c r="A771" s="213"/>
      <c r="B771" s="213"/>
      <c r="D771" s="213"/>
      <c r="E771" s="213"/>
      <c r="G771" s="213"/>
      <c r="H771" s="213"/>
      <c r="J771" s="213"/>
      <c r="K771" s="213"/>
      <c r="L771" s="272"/>
    </row>
    <row r="772" ht="14.25" customHeight="1">
      <c r="A772" s="213"/>
      <c r="B772" s="213"/>
      <c r="D772" s="213"/>
      <c r="E772" s="213"/>
      <c r="G772" s="213"/>
      <c r="H772" s="213"/>
      <c r="J772" s="213"/>
      <c r="K772" s="213"/>
      <c r="L772" s="272"/>
    </row>
    <row r="773" ht="14.25" customHeight="1">
      <c r="A773" s="213"/>
      <c r="B773" s="213"/>
      <c r="D773" s="213"/>
      <c r="E773" s="213"/>
      <c r="G773" s="213"/>
      <c r="H773" s="213"/>
      <c r="J773" s="213"/>
      <c r="K773" s="213"/>
      <c r="L773" s="272"/>
    </row>
    <row r="774" ht="14.25" customHeight="1">
      <c r="A774" s="213"/>
      <c r="B774" s="213"/>
      <c r="D774" s="213"/>
      <c r="E774" s="213"/>
      <c r="G774" s="213"/>
      <c r="H774" s="213"/>
      <c r="J774" s="213"/>
      <c r="K774" s="213"/>
      <c r="L774" s="272"/>
    </row>
    <row r="775" ht="14.25" customHeight="1">
      <c r="A775" s="213"/>
      <c r="B775" s="213"/>
      <c r="D775" s="213"/>
      <c r="E775" s="213"/>
      <c r="G775" s="213"/>
      <c r="H775" s="213"/>
      <c r="J775" s="213"/>
      <c r="K775" s="213"/>
      <c r="L775" s="272"/>
    </row>
    <row r="776" ht="14.25" customHeight="1">
      <c r="A776" s="213"/>
      <c r="B776" s="213"/>
      <c r="D776" s="213"/>
      <c r="E776" s="213"/>
      <c r="G776" s="213"/>
      <c r="H776" s="213"/>
      <c r="J776" s="213"/>
      <c r="K776" s="213"/>
      <c r="L776" s="272"/>
    </row>
    <row r="777" ht="14.25" customHeight="1">
      <c r="A777" s="213"/>
      <c r="B777" s="213"/>
      <c r="D777" s="213"/>
      <c r="E777" s="213"/>
      <c r="G777" s="213"/>
      <c r="H777" s="213"/>
      <c r="J777" s="213"/>
      <c r="K777" s="213"/>
      <c r="L777" s="272"/>
    </row>
    <row r="778" ht="14.25" customHeight="1">
      <c r="A778" s="213"/>
      <c r="B778" s="213"/>
      <c r="D778" s="213"/>
      <c r="E778" s="213"/>
      <c r="G778" s="213"/>
      <c r="H778" s="213"/>
      <c r="J778" s="213"/>
      <c r="K778" s="213"/>
      <c r="L778" s="272"/>
    </row>
    <row r="779" ht="14.25" customHeight="1">
      <c r="A779" s="213"/>
      <c r="B779" s="213"/>
      <c r="D779" s="213"/>
      <c r="E779" s="213"/>
      <c r="G779" s="213"/>
      <c r="H779" s="213"/>
      <c r="J779" s="213"/>
      <c r="K779" s="213"/>
      <c r="L779" s="272"/>
    </row>
    <row r="780" ht="14.25" customHeight="1">
      <c r="A780" s="213"/>
      <c r="B780" s="213"/>
      <c r="D780" s="213"/>
      <c r="E780" s="213"/>
      <c r="G780" s="213"/>
      <c r="H780" s="213"/>
      <c r="J780" s="213"/>
      <c r="K780" s="213"/>
      <c r="L780" s="272"/>
    </row>
    <row r="781" ht="14.25" customHeight="1">
      <c r="A781" s="213"/>
      <c r="B781" s="213"/>
      <c r="D781" s="213"/>
      <c r="E781" s="213"/>
      <c r="G781" s="213"/>
      <c r="H781" s="213"/>
      <c r="J781" s="213"/>
      <c r="K781" s="213"/>
      <c r="L781" s="272"/>
    </row>
    <row r="782" ht="14.25" customHeight="1">
      <c r="A782" s="213"/>
      <c r="B782" s="213"/>
      <c r="D782" s="213"/>
      <c r="E782" s="213"/>
      <c r="G782" s="213"/>
      <c r="H782" s="213"/>
      <c r="J782" s="213"/>
      <c r="K782" s="213"/>
      <c r="L782" s="272"/>
    </row>
    <row r="783" ht="14.25" customHeight="1">
      <c r="A783" s="213"/>
      <c r="B783" s="213"/>
      <c r="D783" s="213"/>
      <c r="E783" s="213"/>
      <c r="G783" s="213"/>
      <c r="H783" s="213"/>
      <c r="J783" s="213"/>
      <c r="K783" s="213"/>
      <c r="L783" s="272"/>
    </row>
    <row r="784" ht="14.25" customHeight="1">
      <c r="A784" s="213"/>
      <c r="B784" s="213"/>
      <c r="D784" s="213"/>
      <c r="E784" s="213"/>
      <c r="G784" s="213"/>
      <c r="H784" s="213"/>
      <c r="J784" s="213"/>
      <c r="K784" s="213"/>
      <c r="L784" s="272"/>
    </row>
    <row r="785" ht="14.25" customHeight="1">
      <c r="A785" s="213"/>
      <c r="B785" s="213"/>
      <c r="D785" s="213"/>
      <c r="E785" s="213"/>
      <c r="G785" s="213"/>
      <c r="H785" s="213"/>
      <c r="J785" s="213"/>
      <c r="K785" s="213"/>
      <c r="L785" s="272"/>
    </row>
    <row r="786" ht="14.25" customHeight="1">
      <c r="A786" s="213"/>
      <c r="B786" s="213"/>
      <c r="D786" s="213"/>
      <c r="E786" s="213"/>
      <c r="G786" s="213"/>
      <c r="H786" s="213"/>
      <c r="J786" s="213"/>
      <c r="K786" s="213"/>
      <c r="L786" s="272"/>
    </row>
    <row r="787" ht="14.25" customHeight="1">
      <c r="A787" s="213"/>
      <c r="B787" s="213"/>
      <c r="D787" s="213"/>
      <c r="E787" s="213"/>
      <c r="G787" s="213"/>
      <c r="H787" s="213"/>
      <c r="J787" s="213"/>
      <c r="K787" s="213"/>
      <c r="L787" s="272"/>
    </row>
    <row r="788" ht="14.25" customHeight="1">
      <c r="A788" s="213"/>
      <c r="B788" s="213"/>
      <c r="D788" s="213"/>
      <c r="E788" s="213"/>
      <c r="G788" s="213"/>
      <c r="H788" s="213"/>
      <c r="J788" s="213"/>
      <c r="K788" s="213"/>
      <c r="L788" s="272"/>
    </row>
    <row r="789" ht="14.25" customHeight="1">
      <c r="A789" s="213"/>
      <c r="B789" s="213"/>
      <c r="D789" s="213"/>
      <c r="E789" s="213"/>
      <c r="G789" s="213"/>
      <c r="H789" s="213"/>
      <c r="J789" s="213"/>
      <c r="K789" s="213"/>
      <c r="L789" s="272"/>
    </row>
    <row r="790" ht="14.25" customHeight="1">
      <c r="A790" s="213"/>
      <c r="B790" s="213"/>
      <c r="D790" s="213"/>
      <c r="E790" s="213"/>
      <c r="G790" s="213"/>
      <c r="H790" s="213"/>
      <c r="J790" s="213"/>
      <c r="K790" s="213"/>
      <c r="L790" s="272"/>
    </row>
    <row r="791" ht="14.25" customHeight="1">
      <c r="A791" s="213"/>
      <c r="B791" s="213"/>
      <c r="D791" s="213"/>
      <c r="E791" s="213"/>
      <c r="G791" s="213"/>
      <c r="H791" s="213"/>
      <c r="J791" s="213"/>
      <c r="K791" s="213"/>
      <c r="L791" s="272"/>
    </row>
    <row r="792" ht="14.25" customHeight="1">
      <c r="A792" s="213"/>
      <c r="B792" s="213"/>
      <c r="D792" s="213"/>
      <c r="E792" s="213"/>
      <c r="G792" s="213"/>
      <c r="H792" s="213"/>
      <c r="J792" s="213"/>
      <c r="K792" s="213"/>
      <c r="L792" s="272"/>
    </row>
    <row r="793" ht="14.25" customHeight="1">
      <c r="A793" s="213"/>
      <c r="B793" s="213"/>
      <c r="D793" s="213"/>
      <c r="E793" s="213"/>
      <c r="G793" s="213"/>
      <c r="H793" s="213"/>
      <c r="J793" s="213"/>
      <c r="K793" s="213"/>
      <c r="L793" s="272"/>
    </row>
    <row r="794" ht="14.25" customHeight="1">
      <c r="A794" s="213"/>
      <c r="B794" s="213"/>
      <c r="D794" s="213"/>
      <c r="E794" s="213"/>
      <c r="G794" s="213"/>
      <c r="H794" s="213"/>
      <c r="J794" s="213"/>
      <c r="K794" s="213"/>
      <c r="L794" s="272"/>
    </row>
    <row r="795" ht="14.25" customHeight="1">
      <c r="A795" s="213"/>
      <c r="B795" s="213"/>
      <c r="D795" s="213"/>
      <c r="E795" s="213"/>
      <c r="G795" s="213"/>
      <c r="H795" s="213"/>
      <c r="J795" s="213"/>
      <c r="K795" s="213"/>
      <c r="L795" s="272"/>
    </row>
    <row r="796" ht="14.25" customHeight="1">
      <c r="A796" s="213"/>
      <c r="B796" s="213"/>
      <c r="D796" s="213"/>
      <c r="E796" s="213"/>
      <c r="G796" s="213"/>
      <c r="H796" s="213"/>
      <c r="J796" s="213"/>
      <c r="K796" s="213"/>
      <c r="L796" s="272"/>
    </row>
    <row r="797" ht="14.25" customHeight="1">
      <c r="A797" s="213"/>
      <c r="B797" s="213"/>
      <c r="D797" s="213"/>
      <c r="E797" s="213"/>
      <c r="G797" s="213"/>
      <c r="H797" s="213"/>
      <c r="J797" s="213"/>
      <c r="K797" s="213"/>
      <c r="L797" s="272"/>
    </row>
    <row r="798" ht="14.25" customHeight="1">
      <c r="A798" s="213"/>
      <c r="B798" s="213"/>
      <c r="D798" s="213"/>
      <c r="E798" s="213"/>
      <c r="G798" s="213"/>
      <c r="H798" s="213"/>
      <c r="J798" s="213"/>
      <c r="K798" s="213"/>
      <c r="L798" s="272"/>
    </row>
    <row r="799" ht="14.25" customHeight="1">
      <c r="A799" s="213"/>
      <c r="B799" s="213"/>
      <c r="D799" s="213"/>
      <c r="E799" s="213"/>
      <c r="G799" s="213"/>
      <c r="H799" s="213"/>
      <c r="J799" s="213"/>
      <c r="K799" s="213"/>
      <c r="L799" s="272"/>
    </row>
    <row r="800" ht="14.25" customHeight="1">
      <c r="A800" s="213"/>
      <c r="B800" s="213"/>
      <c r="D800" s="213"/>
      <c r="E800" s="213"/>
      <c r="G800" s="213"/>
      <c r="H800" s="213"/>
      <c r="J800" s="213"/>
      <c r="K800" s="213"/>
      <c r="L800" s="272"/>
    </row>
    <row r="801" ht="14.25" customHeight="1">
      <c r="A801" s="213"/>
      <c r="B801" s="213"/>
      <c r="D801" s="213"/>
      <c r="E801" s="213"/>
      <c r="G801" s="213"/>
      <c r="H801" s="213"/>
      <c r="J801" s="213"/>
      <c r="K801" s="213"/>
      <c r="L801" s="272"/>
    </row>
    <row r="802" ht="14.25" customHeight="1">
      <c r="A802" s="213"/>
      <c r="B802" s="213"/>
      <c r="D802" s="213"/>
      <c r="E802" s="213"/>
      <c r="G802" s="213"/>
      <c r="H802" s="213"/>
      <c r="J802" s="213"/>
      <c r="K802" s="213"/>
      <c r="L802" s="272"/>
    </row>
    <row r="803" ht="14.25" customHeight="1">
      <c r="A803" s="213"/>
      <c r="B803" s="213"/>
      <c r="D803" s="213"/>
      <c r="E803" s="213"/>
      <c r="G803" s="213"/>
      <c r="H803" s="213"/>
      <c r="J803" s="213"/>
      <c r="K803" s="213"/>
      <c r="L803" s="272"/>
    </row>
    <row r="804" ht="14.25" customHeight="1">
      <c r="A804" s="213"/>
      <c r="B804" s="213"/>
      <c r="D804" s="213"/>
      <c r="E804" s="213"/>
      <c r="G804" s="213"/>
      <c r="H804" s="213"/>
      <c r="J804" s="213"/>
      <c r="K804" s="213"/>
      <c r="L804" s="272"/>
    </row>
    <row r="805" ht="14.25" customHeight="1">
      <c r="A805" s="213"/>
      <c r="B805" s="213"/>
      <c r="D805" s="213"/>
      <c r="E805" s="213"/>
      <c r="G805" s="213"/>
      <c r="H805" s="213"/>
      <c r="J805" s="213"/>
      <c r="K805" s="213"/>
      <c r="L805" s="272"/>
    </row>
    <row r="806" ht="14.25" customHeight="1">
      <c r="A806" s="213"/>
      <c r="B806" s="213"/>
      <c r="D806" s="213"/>
      <c r="E806" s="213"/>
      <c r="G806" s="213"/>
      <c r="H806" s="213"/>
      <c r="J806" s="213"/>
      <c r="K806" s="213"/>
      <c r="L806" s="272"/>
    </row>
    <row r="807" ht="14.25" customHeight="1">
      <c r="A807" s="213"/>
      <c r="B807" s="213"/>
      <c r="D807" s="213"/>
      <c r="E807" s="213"/>
      <c r="G807" s="213"/>
      <c r="H807" s="213"/>
      <c r="J807" s="213"/>
      <c r="K807" s="213"/>
      <c r="L807" s="272"/>
    </row>
    <row r="808" ht="14.25" customHeight="1">
      <c r="A808" s="213"/>
      <c r="B808" s="213"/>
      <c r="D808" s="213"/>
      <c r="E808" s="213"/>
      <c r="G808" s="213"/>
      <c r="H808" s="213"/>
      <c r="J808" s="213"/>
      <c r="K808" s="213"/>
      <c r="L808" s="272"/>
    </row>
    <row r="809" ht="14.25" customHeight="1">
      <c r="A809" s="213"/>
      <c r="B809" s="213"/>
      <c r="D809" s="213"/>
      <c r="E809" s="213"/>
      <c r="G809" s="213"/>
      <c r="H809" s="213"/>
      <c r="J809" s="213"/>
      <c r="K809" s="213"/>
      <c r="L809" s="272"/>
    </row>
    <row r="810" ht="14.25" customHeight="1">
      <c r="A810" s="213"/>
      <c r="B810" s="213"/>
      <c r="D810" s="213"/>
      <c r="E810" s="213"/>
      <c r="G810" s="213"/>
      <c r="H810" s="213"/>
      <c r="J810" s="213"/>
      <c r="K810" s="213"/>
      <c r="L810" s="272"/>
    </row>
    <row r="811" ht="14.25" customHeight="1">
      <c r="A811" s="213"/>
      <c r="B811" s="213"/>
      <c r="D811" s="213"/>
      <c r="E811" s="213"/>
      <c r="G811" s="213"/>
      <c r="H811" s="213"/>
      <c r="J811" s="213"/>
      <c r="K811" s="213"/>
      <c r="L811" s="272"/>
    </row>
    <row r="812" ht="14.25" customHeight="1">
      <c r="A812" s="213"/>
      <c r="B812" s="213"/>
      <c r="D812" s="213"/>
      <c r="E812" s="213"/>
      <c r="G812" s="213"/>
      <c r="H812" s="213"/>
      <c r="J812" s="213"/>
      <c r="K812" s="213"/>
      <c r="L812" s="272"/>
    </row>
    <row r="813" ht="14.25" customHeight="1">
      <c r="A813" s="213"/>
      <c r="B813" s="213"/>
      <c r="D813" s="213"/>
      <c r="E813" s="213"/>
      <c r="G813" s="213"/>
      <c r="H813" s="213"/>
      <c r="J813" s="213"/>
      <c r="K813" s="213"/>
      <c r="L813" s="272"/>
    </row>
    <row r="814" ht="14.25" customHeight="1">
      <c r="A814" s="213"/>
      <c r="B814" s="213"/>
      <c r="D814" s="213"/>
      <c r="E814" s="213"/>
      <c r="G814" s="213"/>
      <c r="H814" s="213"/>
      <c r="J814" s="213"/>
      <c r="K814" s="213"/>
      <c r="L814" s="272"/>
    </row>
    <row r="815" ht="14.25" customHeight="1">
      <c r="A815" s="213"/>
      <c r="B815" s="213"/>
      <c r="D815" s="213"/>
      <c r="E815" s="213"/>
      <c r="G815" s="213"/>
      <c r="H815" s="213"/>
      <c r="J815" s="213"/>
      <c r="K815" s="213"/>
      <c r="L815" s="272"/>
    </row>
    <row r="816" ht="14.25" customHeight="1">
      <c r="A816" s="213"/>
      <c r="B816" s="213"/>
      <c r="D816" s="213"/>
      <c r="E816" s="213"/>
      <c r="G816" s="213"/>
      <c r="H816" s="213"/>
      <c r="J816" s="213"/>
      <c r="K816" s="213"/>
      <c r="L816" s="272"/>
    </row>
    <row r="817" ht="14.25" customHeight="1">
      <c r="A817" s="213"/>
      <c r="B817" s="213"/>
      <c r="D817" s="213"/>
      <c r="E817" s="213"/>
      <c r="G817" s="213"/>
      <c r="H817" s="213"/>
      <c r="J817" s="213"/>
      <c r="K817" s="213"/>
      <c r="L817" s="272"/>
    </row>
    <row r="818" ht="14.25" customHeight="1">
      <c r="A818" s="213"/>
      <c r="B818" s="213"/>
      <c r="D818" s="213"/>
      <c r="E818" s="213"/>
      <c r="G818" s="213"/>
      <c r="H818" s="213"/>
      <c r="J818" s="213"/>
      <c r="K818" s="213"/>
      <c r="L818" s="272"/>
    </row>
    <row r="819" ht="14.25" customHeight="1">
      <c r="A819" s="213"/>
      <c r="B819" s="213"/>
      <c r="D819" s="213"/>
      <c r="E819" s="213"/>
      <c r="G819" s="213"/>
      <c r="H819" s="213"/>
      <c r="J819" s="213"/>
      <c r="K819" s="213"/>
      <c r="L819" s="272"/>
    </row>
    <row r="820" ht="14.25" customHeight="1">
      <c r="A820" s="213"/>
      <c r="B820" s="213"/>
      <c r="D820" s="213"/>
      <c r="E820" s="213"/>
      <c r="G820" s="213"/>
      <c r="H820" s="213"/>
      <c r="J820" s="213"/>
      <c r="K820" s="213"/>
      <c r="L820" s="272"/>
    </row>
    <row r="821" ht="14.25" customHeight="1">
      <c r="A821" s="213"/>
      <c r="B821" s="213"/>
      <c r="D821" s="213"/>
      <c r="E821" s="213"/>
      <c r="G821" s="213"/>
      <c r="H821" s="213"/>
      <c r="J821" s="213"/>
      <c r="K821" s="213"/>
      <c r="L821" s="272"/>
    </row>
    <row r="822" ht="14.25" customHeight="1">
      <c r="A822" s="213"/>
      <c r="B822" s="213"/>
      <c r="D822" s="213"/>
      <c r="E822" s="213"/>
      <c r="G822" s="213"/>
      <c r="H822" s="213"/>
      <c r="J822" s="213"/>
      <c r="K822" s="213"/>
      <c r="L822" s="272"/>
    </row>
    <row r="823" ht="14.25" customHeight="1">
      <c r="A823" s="213"/>
      <c r="B823" s="213"/>
      <c r="D823" s="213"/>
      <c r="E823" s="213"/>
      <c r="G823" s="213"/>
      <c r="H823" s="213"/>
      <c r="J823" s="213"/>
      <c r="K823" s="213"/>
      <c r="L823" s="272"/>
    </row>
    <row r="824" ht="14.25" customHeight="1">
      <c r="A824" s="213"/>
      <c r="B824" s="213"/>
      <c r="D824" s="213"/>
      <c r="E824" s="213"/>
      <c r="G824" s="213"/>
      <c r="H824" s="213"/>
      <c r="J824" s="213"/>
      <c r="K824" s="213"/>
      <c r="L824" s="272"/>
    </row>
    <row r="825" ht="14.25" customHeight="1">
      <c r="A825" s="213"/>
      <c r="B825" s="213"/>
      <c r="D825" s="213"/>
      <c r="E825" s="213"/>
      <c r="G825" s="213"/>
      <c r="H825" s="213"/>
      <c r="J825" s="213"/>
      <c r="K825" s="213"/>
      <c r="L825" s="272"/>
    </row>
    <row r="826" ht="14.25" customHeight="1">
      <c r="A826" s="213"/>
      <c r="B826" s="213"/>
      <c r="D826" s="213"/>
      <c r="E826" s="213"/>
      <c r="G826" s="213"/>
      <c r="H826" s="213"/>
      <c r="J826" s="213"/>
      <c r="K826" s="213"/>
      <c r="L826" s="272"/>
    </row>
    <row r="827" ht="14.25" customHeight="1">
      <c r="A827" s="213"/>
      <c r="B827" s="213"/>
      <c r="D827" s="213"/>
      <c r="E827" s="213"/>
      <c r="G827" s="213"/>
      <c r="H827" s="213"/>
      <c r="J827" s="213"/>
      <c r="K827" s="213"/>
      <c r="L827" s="272"/>
    </row>
    <row r="828" ht="14.25" customHeight="1">
      <c r="A828" s="213"/>
      <c r="B828" s="213"/>
      <c r="D828" s="213"/>
      <c r="E828" s="213"/>
      <c r="G828" s="213"/>
      <c r="H828" s="213"/>
      <c r="J828" s="213"/>
      <c r="K828" s="213"/>
      <c r="L828" s="272"/>
    </row>
    <row r="829" ht="14.25" customHeight="1">
      <c r="A829" s="213"/>
      <c r="B829" s="213"/>
      <c r="D829" s="213"/>
      <c r="E829" s="213"/>
      <c r="G829" s="213"/>
      <c r="H829" s="213"/>
      <c r="J829" s="213"/>
      <c r="K829" s="213"/>
      <c r="L829" s="272"/>
    </row>
    <row r="830" ht="14.25" customHeight="1">
      <c r="A830" s="213"/>
      <c r="B830" s="213"/>
      <c r="D830" s="213"/>
      <c r="E830" s="213"/>
      <c r="G830" s="213"/>
      <c r="H830" s="213"/>
      <c r="J830" s="213"/>
      <c r="K830" s="213"/>
      <c r="L830" s="272"/>
    </row>
    <row r="831" ht="14.25" customHeight="1">
      <c r="A831" s="213"/>
      <c r="B831" s="213"/>
      <c r="D831" s="213"/>
      <c r="E831" s="213"/>
      <c r="G831" s="213"/>
      <c r="H831" s="213"/>
      <c r="J831" s="213"/>
      <c r="K831" s="213"/>
      <c r="L831" s="272"/>
    </row>
    <row r="832" ht="14.25" customHeight="1">
      <c r="A832" s="213"/>
      <c r="B832" s="213"/>
      <c r="D832" s="213"/>
      <c r="E832" s="213"/>
      <c r="G832" s="213"/>
      <c r="H832" s="213"/>
      <c r="J832" s="213"/>
      <c r="K832" s="213"/>
      <c r="L832" s="272"/>
    </row>
    <row r="833" ht="14.25" customHeight="1">
      <c r="A833" s="213"/>
      <c r="B833" s="213"/>
      <c r="D833" s="213"/>
      <c r="E833" s="213"/>
      <c r="G833" s="213"/>
      <c r="H833" s="213"/>
      <c r="J833" s="213"/>
      <c r="K833" s="213"/>
      <c r="L833" s="272"/>
    </row>
    <row r="834" ht="14.25" customHeight="1">
      <c r="A834" s="213"/>
      <c r="B834" s="213"/>
      <c r="D834" s="213"/>
      <c r="E834" s="213"/>
      <c r="G834" s="213"/>
      <c r="H834" s="213"/>
      <c r="J834" s="213"/>
      <c r="K834" s="213"/>
      <c r="L834" s="272"/>
    </row>
    <row r="835" ht="14.25" customHeight="1">
      <c r="A835" s="213"/>
      <c r="B835" s="213"/>
      <c r="D835" s="213"/>
      <c r="E835" s="213"/>
      <c r="G835" s="213"/>
      <c r="H835" s="213"/>
      <c r="J835" s="213"/>
      <c r="K835" s="213"/>
      <c r="L835" s="272"/>
    </row>
    <row r="836" ht="14.25" customHeight="1">
      <c r="A836" s="213"/>
      <c r="B836" s="213"/>
      <c r="D836" s="213"/>
      <c r="E836" s="213"/>
      <c r="G836" s="213"/>
      <c r="H836" s="213"/>
      <c r="J836" s="213"/>
      <c r="K836" s="213"/>
      <c r="L836" s="272"/>
    </row>
    <row r="837" ht="14.25" customHeight="1">
      <c r="A837" s="213"/>
      <c r="B837" s="213"/>
      <c r="D837" s="213"/>
      <c r="E837" s="213"/>
      <c r="G837" s="213"/>
      <c r="H837" s="213"/>
      <c r="J837" s="213"/>
      <c r="K837" s="213"/>
      <c r="L837" s="272"/>
    </row>
    <row r="838" ht="14.25" customHeight="1">
      <c r="A838" s="213"/>
      <c r="B838" s="213"/>
      <c r="D838" s="213"/>
      <c r="E838" s="213"/>
      <c r="G838" s="213"/>
      <c r="H838" s="213"/>
      <c r="J838" s="213"/>
      <c r="K838" s="213"/>
      <c r="L838" s="272"/>
    </row>
    <row r="839" ht="14.25" customHeight="1">
      <c r="A839" s="213"/>
      <c r="B839" s="213"/>
      <c r="D839" s="213"/>
      <c r="E839" s="213"/>
      <c r="G839" s="213"/>
      <c r="H839" s="213"/>
      <c r="J839" s="213"/>
      <c r="K839" s="213"/>
      <c r="L839" s="272"/>
    </row>
    <row r="840" ht="14.25" customHeight="1">
      <c r="A840" s="213"/>
      <c r="B840" s="213"/>
      <c r="D840" s="213"/>
      <c r="E840" s="213"/>
      <c r="G840" s="213"/>
      <c r="H840" s="213"/>
      <c r="J840" s="213"/>
      <c r="K840" s="213"/>
      <c r="L840" s="272"/>
    </row>
    <row r="841" ht="14.25" customHeight="1">
      <c r="A841" s="213"/>
      <c r="B841" s="213"/>
      <c r="D841" s="213"/>
      <c r="E841" s="213"/>
      <c r="G841" s="213"/>
      <c r="H841" s="213"/>
      <c r="J841" s="213"/>
      <c r="K841" s="213"/>
      <c r="L841" s="272"/>
    </row>
    <row r="842" ht="14.25" customHeight="1">
      <c r="A842" s="213"/>
      <c r="B842" s="213"/>
      <c r="D842" s="213"/>
      <c r="E842" s="213"/>
      <c r="G842" s="213"/>
      <c r="H842" s="213"/>
      <c r="J842" s="213"/>
      <c r="K842" s="213"/>
      <c r="L842" s="272"/>
    </row>
    <row r="843" ht="14.25" customHeight="1">
      <c r="A843" s="213"/>
      <c r="B843" s="213"/>
      <c r="D843" s="213"/>
      <c r="E843" s="213"/>
      <c r="G843" s="213"/>
      <c r="H843" s="213"/>
      <c r="J843" s="213"/>
      <c r="K843" s="213"/>
      <c r="L843" s="272"/>
    </row>
    <row r="844" ht="14.25" customHeight="1">
      <c r="A844" s="213"/>
      <c r="B844" s="213"/>
      <c r="D844" s="213"/>
      <c r="E844" s="213"/>
      <c r="G844" s="213"/>
      <c r="H844" s="213"/>
      <c r="J844" s="213"/>
      <c r="K844" s="213"/>
      <c r="L844" s="272"/>
    </row>
    <row r="845" ht="14.25" customHeight="1">
      <c r="A845" s="213"/>
      <c r="B845" s="213"/>
      <c r="D845" s="213"/>
      <c r="E845" s="213"/>
      <c r="G845" s="213"/>
      <c r="H845" s="213"/>
      <c r="J845" s="213"/>
      <c r="K845" s="213"/>
      <c r="L845" s="272"/>
    </row>
    <row r="846" ht="14.25" customHeight="1">
      <c r="A846" s="213"/>
      <c r="B846" s="213"/>
      <c r="D846" s="213"/>
      <c r="E846" s="213"/>
      <c r="G846" s="213"/>
      <c r="H846" s="213"/>
      <c r="J846" s="213"/>
      <c r="K846" s="213"/>
      <c r="L846" s="272"/>
    </row>
    <row r="847" ht="14.25" customHeight="1">
      <c r="A847" s="213"/>
      <c r="B847" s="213"/>
      <c r="D847" s="213"/>
      <c r="E847" s="213"/>
      <c r="G847" s="213"/>
      <c r="H847" s="213"/>
      <c r="J847" s="213"/>
      <c r="K847" s="213"/>
      <c r="L847" s="272"/>
    </row>
    <row r="848" ht="14.25" customHeight="1">
      <c r="A848" s="213"/>
      <c r="B848" s="213"/>
      <c r="D848" s="213"/>
      <c r="E848" s="213"/>
      <c r="G848" s="213"/>
      <c r="H848" s="213"/>
      <c r="J848" s="213"/>
      <c r="K848" s="213"/>
      <c r="L848" s="272"/>
    </row>
    <row r="849" ht="14.25" customHeight="1">
      <c r="A849" s="213"/>
      <c r="B849" s="213"/>
      <c r="D849" s="213"/>
      <c r="E849" s="213"/>
      <c r="G849" s="213"/>
      <c r="H849" s="213"/>
      <c r="J849" s="213"/>
      <c r="K849" s="213"/>
      <c r="L849" s="272"/>
    </row>
    <row r="850" ht="14.25" customHeight="1">
      <c r="A850" s="213"/>
      <c r="B850" s="213"/>
      <c r="D850" s="213"/>
      <c r="E850" s="213"/>
      <c r="G850" s="213"/>
      <c r="H850" s="213"/>
      <c r="J850" s="213"/>
      <c r="K850" s="213"/>
      <c r="L850" s="272"/>
    </row>
    <row r="851" ht="14.25" customHeight="1">
      <c r="A851" s="213"/>
      <c r="B851" s="213"/>
      <c r="D851" s="213"/>
      <c r="E851" s="213"/>
      <c r="G851" s="213"/>
      <c r="H851" s="213"/>
      <c r="J851" s="213"/>
      <c r="K851" s="213"/>
      <c r="L851" s="272"/>
    </row>
    <row r="852" ht="14.25" customHeight="1">
      <c r="A852" s="213"/>
      <c r="B852" s="213"/>
      <c r="D852" s="213"/>
      <c r="E852" s="213"/>
      <c r="G852" s="213"/>
      <c r="H852" s="213"/>
      <c r="J852" s="213"/>
      <c r="K852" s="213"/>
      <c r="L852" s="272"/>
    </row>
    <row r="853" ht="14.25" customHeight="1">
      <c r="A853" s="213"/>
      <c r="B853" s="213"/>
      <c r="D853" s="213"/>
      <c r="E853" s="213"/>
      <c r="G853" s="213"/>
      <c r="H853" s="213"/>
      <c r="J853" s="213"/>
      <c r="K853" s="213"/>
      <c r="L853" s="272"/>
    </row>
    <row r="854" ht="14.25" customHeight="1">
      <c r="A854" s="213"/>
      <c r="B854" s="213"/>
      <c r="D854" s="213"/>
      <c r="E854" s="213"/>
      <c r="G854" s="213"/>
      <c r="H854" s="213"/>
      <c r="J854" s="213"/>
      <c r="K854" s="213"/>
      <c r="L854" s="272"/>
    </row>
    <row r="855" ht="14.25" customHeight="1">
      <c r="A855" s="213"/>
      <c r="B855" s="213"/>
      <c r="D855" s="213"/>
      <c r="E855" s="213"/>
      <c r="G855" s="213"/>
      <c r="H855" s="213"/>
      <c r="J855" s="213"/>
      <c r="K855" s="213"/>
      <c r="L855" s="272"/>
    </row>
    <row r="856" ht="14.25" customHeight="1">
      <c r="A856" s="213"/>
      <c r="B856" s="213"/>
      <c r="D856" s="213"/>
      <c r="E856" s="213"/>
      <c r="G856" s="213"/>
      <c r="H856" s="213"/>
      <c r="J856" s="213"/>
      <c r="K856" s="213"/>
      <c r="L856" s="272"/>
    </row>
    <row r="857" ht="14.25" customHeight="1">
      <c r="A857" s="213"/>
      <c r="B857" s="213"/>
      <c r="D857" s="213"/>
      <c r="E857" s="213"/>
      <c r="G857" s="213"/>
      <c r="H857" s="213"/>
      <c r="J857" s="213"/>
      <c r="K857" s="213"/>
      <c r="L857" s="272"/>
    </row>
    <row r="858" ht="14.25" customHeight="1">
      <c r="A858" s="213"/>
      <c r="B858" s="213"/>
      <c r="D858" s="213"/>
      <c r="E858" s="213"/>
      <c r="G858" s="213"/>
      <c r="H858" s="213"/>
      <c r="J858" s="213"/>
      <c r="K858" s="213"/>
      <c r="L858" s="272"/>
    </row>
    <row r="859" ht="14.25" customHeight="1">
      <c r="A859" s="213"/>
      <c r="B859" s="213"/>
      <c r="D859" s="213"/>
      <c r="E859" s="213"/>
      <c r="G859" s="213"/>
      <c r="H859" s="213"/>
      <c r="J859" s="213"/>
      <c r="K859" s="213"/>
      <c r="L859" s="272"/>
    </row>
    <row r="860" ht="14.25" customHeight="1">
      <c r="A860" s="213"/>
      <c r="B860" s="213"/>
      <c r="D860" s="213"/>
      <c r="E860" s="213"/>
      <c r="G860" s="213"/>
      <c r="H860" s="213"/>
      <c r="J860" s="213"/>
      <c r="K860" s="213"/>
      <c r="L860" s="272"/>
    </row>
    <row r="861" ht="14.25" customHeight="1">
      <c r="A861" s="213"/>
      <c r="B861" s="213"/>
      <c r="D861" s="213"/>
      <c r="E861" s="213"/>
      <c r="G861" s="213"/>
      <c r="H861" s="213"/>
      <c r="J861" s="213"/>
      <c r="K861" s="213"/>
      <c r="L861" s="272"/>
    </row>
    <row r="862" ht="14.25" customHeight="1">
      <c r="A862" s="213"/>
      <c r="B862" s="213"/>
      <c r="D862" s="213"/>
      <c r="E862" s="213"/>
      <c r="G862" s="213"/>
      <c r="H862" s="213"/>
      <c r="J862" s="213"/>
      <c r="K862" s="213"/>
      <c r="L862" s="272"/>
    </row>
    <row r="863" ht="14.25" customHeight="1">
      <c r="A863" s="213"/>
      <c r="B863" s="213"/>
      <c r="D863" s="213"/>
      <c r="E863" s="213"/>
      <c r="G863" s="213"/>
      <c r="H863" s="213"/>
      <c r="J863" s="213"/>
      <c r="K863" s="213"/>
      <c r="L863" s="272"/>
    </row>
    <row r="864" ht="14.25" customHeight="1">
      <c r="A864" s="213"/>
      <c r="B864" s="213"/>
      <c r="D864" s="213"/>
      <c r="E864" s="213"/>
      <c r="G864" s="213"/>
      <c r="H864" s="213"/>
      <c r="J864" s="213"/>
      <c r="K864" s="213"/>
      <c r="L864" s="272"/>
    </row>
    <row r="865" ht="14.25" customHeight="1">
      <c r="A865" s="213"/>
      <c r="B865" s="213"/>
      <c r="D865" s="213"/>
      <c r="E865" s="213"/>
      <c r="G865" s="213"/>
      <c r="H865" s="213"/>
      <c r="J865" s="213"/>
      <c r="K865" s="213"/>
      <c r="L865" s="272"/>
    </row>
    <row r="866" ht="14.25" customHeight="1">
      <c r="A866" s="213"/>
      <c r="B866" s="213"/>
      <c r="D866" s="213"/>
      <c r="E866" s="213"/>
      <c r="G866" s="213"/>
      <c r="H866" s="213"/>
      <c r="J866" s="213"/>
      <c r="K866" s="213"/>
      <c r="L866" s="272"/>
    </row>
    <row r="867" ht="14.25" customHeight="1">
      <c r="A867" s="213"/>
      <c r="B867" s="213"/>
      <c r="D867" s="213"/>
      <c r="E867" s="213"/>
      <c r="G867" s="213"/>
      <c r="H867" s="213"/>
      <c r="J867" s="213"/>
      <c r="K867" s="213"/>
      <c r="L867" s="272"/>
    </row>
    <row r="868" ht="14.25" customHeight="1">
      <c r="A868" s="213"/>
      <c r="B868" s="213"/>
      <c r="D868" s="213"/>
      <c r="E868" s="213"/>
      <c r="G868" s="213"/>
      <c r="H868" s="213"/>
      <c r="J868" s="213"/>
      <c r="K868" s="213"/>
      <c r="L868" s="272"/>
    </row>
    <row r="869" ht="14.25" customHeight="1">
      <c r="A869" s="213"/>
      <c r="B869" s="213"/>
      <c r="D869" s="213"/>
      <c r="E869" s="213"/>
      <c r="G869" s="213"/>
      <c r="H869" s="213"/>
      <c r="J869" s="213"/>
      <c r="K869" s="213"/>
      <c r="L869" s="272"/>
    </row>
    <row r="870" ht="14.25" customHeight="1">
      <c r="A870" s="213"/>
      <c r="B870" s="213"/>
      <c r="D870" s="213"/>
      <c r="E870" s="213"/>
      <c r="G870" s="213"/>
      <c r="H870" s="213"/>
      <c r="J870" s="213"/>
      <c r="K870" s="213"/>
      <c r="L870" s="272"/>
    </row>
    <row r="871" ht="14.25" customHeight="1">
      <c r="A871" s="213"/>
      <c r="B871" s="213"/>
      <c r="D871" s="213"/>
      <c r="E871" s="213"/>
      <c r="G871" s="213"/>
      <c r="H871" s="213"/>
      <c r="J871" s="213"/>
      <c r="K871" s="213"/>
      <c r="L871" s="272"/>
    </row>
    <row r="872" ht="14.25" customHeight="1">
      <c r="A872" s="213"/>
      <c r="B872" s="213"/>
      <c r="D872" s="213"/>
      <c r="E872" s="213"/>
      <c r="G872" s="213"/>
      <c r="H872" s="213"/>
      <c r="J872" s="213"/>
      <c r="K872" s="213"/>
      <c r="L872" s="272"/>
    </row>
    <row r="873" ht="14.25" customHeight="1">
      <c r="A873" s="213"/>
      <c r="B873" s="213"/>
      <c r="D873" s="213"/>
      <c r="E873" s="213"/>
      <c r="G873" s="213"/>
      <c r="H873" s="213"/>
      <c r="J873" s="213"/>
      <c r="K873" s="213"/>
      <c r="L873" s="272"/>
    </row>
    <row r="874" ht="14.25" customHeight="1">
      <c r="A874" s="213"/>
      <c r="B874" s="213"/>
      <c r="D874" s="213"/>
      <c r="E874" s="213"/>
      <c r="G874" s="213"/>
      <c r="H874" s="213"/>
      <c r="J874" s="213"/>
      <c r="K874" s="213"/>
      <c r="L874" s="272"/>
    </row>
    <row r="875" ht="14.25" customHeight="1">
      <c r="A875" s="213"/>
      <c r="B875" s="213"/>
      <c r="D875" s="213"/>
      <c r="E875" s="213"/>
      <c r="G875" s="213"/>
      <c r="H875" s="213"/>
      <c r="J875" s="213"/>
      <c r="K875" s="213"/>
      <c r="L875" s="272"/>
    </row>
    <row r="876" ht="14.25" customHeight="1">
      <c r="A876" s="213"/>
      <c r="B876" s="213"/>
      <c r="D876" s="213"/>
      <c r="E876" s="213"/>
      <c r="G876" s="213"/>
      <c r="H876" s="213"/>
      <c r="J876" s="213"/>
      <c r="K876" s="213"/>
      <c r="L876" s="272"/>
    </row>
    <row r="877" ht="14.25" customHeight="1">
      <c r="A877" s="213"/>
      <c r="B877" s="213"/>
      <c r="D877" s="213"/>
      <c r="E877" s="213"/>
      <c r="G877" s="213"/>
      <c r="H877" s="213"/>
      <c r="J877" s="213"/>
      <c r="K877" s="213"/>
      <c r="L877" s="272"/>
    </row>
    <row r="878" ht="14.25" customHeight="1">
      <c r="A878" s="213"/>
      <c r="B878" s="213"/>
      <c r="D878" s="213"/>
      <c r="E878" s="213"/>
      <c r="G878" s="213"/>
      <c r="H878" s="213"/>
      <c r="J878" s="213"/>
      <c r="K878" s="213"/>
      <c r="L878" s="272"/>
    </row>
    <row r="879" ht="14.25" customHeight="1">
      <c r="A879" s="213"/>
      <c r="B879" s="213"/>
      <c r="D879" s="213"/>
      <c r="E879" s="213"/>
      <c r="G879" s="213"/>
      <c r="H879" s="213"/>
      <c r="J879" s="213"/>
      <c r="K879" s="213"/>
      <c r="L879" s="272"/>
    </row>
    <row r="880" ht="14.25" customHeight="1">
      <c r="A880" s="213"/>
      <c r="B880" s="213"/>
      <c r="D880" s="213"/>
      <c r="E880" s="213"/>
      <c r="G880" s="213"/>
      <c r="H880" s="213"/>
      <c r="J880" s="213"/>
      <c r="K880" s="213"/>
      <c r="L880" s="272"/>
    </row>
    <row r="881" ht="14.25" customHeight="1">
      <c r="A881" s="213"/>
      <c r="B881" s="213"/>
      <c r="D881" s="213"/>
      <c r="E881" s="213"/>
      <c r="G881" s="213"/>
      <c r="H881" s="213"/>
      <c r="J881" s="213"/>
      <c r="K881" s="213"/>
      <c r="L881" s="272"/>
    </row>
    <row r="882" ht="14.25" customHeight="1">
      <c r="A882" s="213"/>
      <c r="B882" s="213"/>
      <c r="D882" s="213"/>
      <c r="E882" s="213"/>
      <c r="G882" s="213"/>
      <c r="H882" s="213"/>
      <c r="J882" s="213"/>
      <c r="K882" s="213"/>
      <c r="L882" s="272"/>
    </row>
    <row r="883" ht="14.25" customHeight="1">
      <c r="A883" s="213"/>
      <c r="B883" s="213"/>
      <c r="D883" s="213"/>
      <c r="E883" s="213"/>
      <c r="G883" s="213"/>
      <c r="H883" s="213"/>
      <c r="J883" s="213"/>
      <c r="K883" s="213"/>
      <c r="L883" s="272"/>
    </row>
    <row r="884" ht="14.25" customHeight="1">
      <c r="A884" s="213"/>
      <c r="B884" s="213"/>
      <c r="D884" s="213"/>
      <c r="E884" s="213"/>
      <c r="G884" s="213"/>
      <c r="H884" s="213"/>
      <c r="J884" s="213"/>
      <c r="K884" s="213"/>
      <c r="L884" s="272"/>
    </row>
    <row r="885" ht="14.25" customHeight="1">
      <c r="A885" s="213"/>
      <c r="B885" s="213"/>
      <c r="D885" s="213"/>
      <c r="E885" s="213"/>
      <c r="G885" s="213"/>
      <c r="H885" s="213"/>
      <c r="J885" s="213"/>
      <c r="K885" s="213"/>
      <c r="L885" s="272"/>
    </row>
    <row r="886" ht="14.25" customHeight="1">
      <c r="A886" s="213"/>
      <c r="B886" s="213"/>
      <c r="D886" s="213"/>
      <c r="E886" s="213"/>
      <c r="G886" s="213"/>
      <c r="H886" s="213"/>
      <c r="J886" s="213"/>
      <c r="K886" s="213"/>
      <c r="L886" s="272"/>
    </row>
    <row r="887" ht="14.25" customHeight="1">
      <c r="A887" s="213"/>
      <c r="B887" s="213"/>
      <c r="D887" s="213"/>
      <c r="E887" s="213"/>
      <c r="G887" s="213"/>
      <c r="H887" s="213"/>
      <c r="J887" s="213"/>
      <c r="K887" s="213"/>
      <c r="L887" s="272"/>
    </row>
    <row r="888" ht="14.25" customHeight="1">
      <c r="A888" s="213"/>
      <c r="B888" s="213"/>
      <c r="D888" s="213"/>
      <c r="E888" s="213"/>
      <c r="G888" s="213"/>
      <c r="H888" s="213"/>
      <c r="J888" s="213"/>
      <c r="K888" s="213"/>
      <c r="L888" s="272"/>
    </row>
    <row r="889" ht="14.25" customHeight="1">
      <c r="A889" s="213"/>
      <c r="B889" s="213"/>
      <c r="D889" s="213"/>
      <c r="E889" s="213"/>
      <c r="G889" s="213"/>
      <c r="H889" s="213"/>
      <c r="J889" s="213"/>
      <c r="K889" s="213"/>
      <c r="L889" s="272"/>
    </row>
    <row r="890" ht="14.25" customHeight="1">
      <c r="A890" s="213"/>
      <c r="B890" s="213"/>
      <c r="D890" s="213"/>
      <c r="E890" s="213"/>
      <c r="G890" s="213"/>
      <c r="H890" s="213"/>
      <c r="J890" s="213"/>
      <c r="K890" s="213"/>
      <c r="L890" s="272"/>
    </row>
    <row r="891" ht="14.25" customHeight="1">
      <c r="A891" s="213"/>
      <c r="B891" s="213"/>
      <c r="D891" s="213"/>
      <c r="E891" s="213"/>
      <c r="G891" s="213"/>
      <c r="H891" s="213"/>
      <c r="J891" s="213"/>
      <c r="K891" s="213"/>
      <c r="L891" s="272"/>
    </row>
    <row r="892" ht="14.25" customHeight="1">
      <c r="A892" s="213"/>
      <c r="B892" s="213"/>
      <c r="D892" s="213"/>
      <c r="E892" s="213"/>
      <c r="G892" s="213"/>
      <c r="H892" s="213"/>
      <c r="J892" s="213"/>
      <c r="K892" s="213"/>
      <c r="L892" s="272"/>
    </row>
    <row r="893" ht="14.25" customHeight="1">
      <c r="A893" s="213"/>
      <c r="B893" s="213"/>
      <c r="D893" s="213"/>
      <c r="E893" s="213"/>
      <c r="G893" s="213"/>
      <c r="H893" s="213"/>
      <c r="J893" s="213"/>
      <c r="K893" s="213"/>
      <c r="L893" s="272"/>
    </row>
    <row r="894" ht="14.25" customHeight="1">
      <c r="A894" s="213"/>
      <c r="B894" s="213"/>
      <c r="D894" s="213"/>
      <c r="E894" s="213"/>
      <c r="G894" s="213"/>
      <c r="H894" s="213"/>
      <c r="J894" s="213"/>
      <c r="K894" s="213"/>
      <c r="L894" s="272"/>
    </row>
    <row r="895" ht="14.25" customHeight="1">
      <c r="A895" s="213"/>
      <c r="B895" s="213"/>
      <c r="D895" s="213"/>
      <c r="E895" s="213"/>
      <c r="G895" s="213"/>
      <c r="H895" s="213"/>
      <c r="J895" s="213"/>
      <c r="K895" s="213"/>
      <c r="L895" s="272"/>
    </row>
    <row r="896" ht="14.25" customHeight="1">
      <c r="A896" s="213"/>
      <c r="B896" s="213"/>
      <c r="D896" s="213"/>
      <c r="E896" s="213"/>
      <c r="G896" s="213"/>
      <c r="H896" s="213"/>
      <c r="J896" s="213"/>
      <c r="K896" s="213"/>
      <c r="L896" s="272"/>
    </row>
    <row r="897" ht="14.25" customHeight="1">
      <c r="A897" s="213"/>
      <c r="B897" s="213"/>
      <c r="D897" s="213"/>
      <c r="E897" s="213"/>
      <c r="G897" s="213"/>
      <c r="H897" s="213"/>
      <c r="J897" s="213"/>
      <c r="K897" s="213"/>
      <c r="L897" s="272"/>
    </row>
    <row r="898" ht="14.25" customHeight="1">
      <c r="A898" s="213"/>
      <c r="B898" s="213"/>
      <c r="D898" s="213"/>
      <c r="E898" s="213"/>
      <c r="G898" s="213"/>
      <c r="H898" s="213"/>
      <c r="J898" s="213"/>
      <c r="K898" s="213"/>
      <c r="L898" s="272"/>
    </row>
    <row r="899" ht="14.25" customHeight="1">
      <c r="A899" s="213"/>
      <c r="B899" s="213"/>
      <c r="D899" s="213"/>
      <c r="E899" s="213"/>
      <c r="G899" s="213"/>
      <c r="H899" s="213"/>
      <c r="J899" s="213"/>
      <c r="K899" s="213"/>
      <c r="L899" s="272"/>
    </row>
    <row r="900" ht="14.25" customHeight="1">
      <c r="A900" s="213"/>
      <c r="B900" s="213"/>
      <c r="D900" s="213"/>
      <c r="E900" s="213"/>
      <c r="G900" s="213"/>
      <c r="H900" s="213"/>
      <c r="J900" s="213"/>
      <c r="K900" s="213"/>
      <c r="L900" s="272"/>
    </row>
    <row r="901" ht="14.25" customHeight="1">
      <c r="A901" s="213"/>
      <c r="B901" s="213"/>
      <c r="D901" s="213"/>
      <c r="E901" s="213"/>
      <c r="G901" s="213"/>
      <c r="H901" s="213"/>
      <c r="J901" s="213"/>
      <c r="K901" s="213"/>
      <c r="L901" s="272"/>
    </row>
    <row r="902" ht="14.25" customHeight="1">
      <c r="A902" s="213"/>
      <c r="B902" s="213"/>
      <c r="D902" s="213"/>
      <c r="E902" s="213"/>
      <c r="G902" s="213"/>
      <c r="H902" s="213"/>
      <c r="J902" s="213"/>
      <c r="K902" s="213"/>
      <c r="L902" s="272"/>
    </row>
    <row r="903" ht="14.25" customHeight="1">
      <c r="A903" s="213"/>
      <c r="B903" s="213"/>
      <c r="D903" s="213"/>
      <c r="E903" s="213"/>
      <c r="G903" s="213"/>
      <c r="H903" s="213"/>
      <c r="J903" s="213"/>
      <c r="K903" s="213"/>
      <c r="L903" s="272"/>
    </row>
    <row r="904" ht="14.25" customHeight="1">
      <c r="A904" s="213"/>
      <c r="B904" s="213"/>
      <c r="D904" s="213"/>
      <c r="E904" s="213"/>
      <c r="G904" s="213"/>
      <c r="H904" s="213"/>
      <c r="J904" s="213"/>
      <c r="K904" s="213"/>
      <c r="L904" s="272"/>
    </row>
    <row r="905" ht="14.25" customHeight="1">
      <c r="A905" s="213"/>
      <c r="B905" s="213"/>
      <c r="D905" s="213"/>
      <c r="E905" s="213"/>
      <c r="G905" s="213"/>
      <c r="H905" s="213"/>
      <c r="J905" s="213"/>
      <c r="K905" s="213"/>
      <c r="L905" s="272"/>
    </row>
    <row r="906" ht="14.25" customHeight="1">
      <c r="A906" s="213"/>
      <c r="B906" s="213"/>
      <c r="D906" s="213"/>
      <c r="E906" s="213"/>
      <c r="G906" s="213"/>
      <c r="H906" s="213"/>
      <c r="J906" s="213"/>
      <c r="K906" s="213"/>
      <c r="L906" s="272"/>
    </row>
    <row r="907" ht="14.25" customHeight="1">
      <c r="A907" s="213"/>
      <c r="B907" s="213"/>
      <c r="D907" s="213"/>
      <c r="E907" s="213"/>
      <c r="G907" s="213"/>
      <c r="H907" s="213"/>
      <c r="J907" s="213"/>
      <c r="K907" s="213"/>
      <c r="L907" s="272"/>
    </row>
    <row r="908" ht="14.25" customHeight="1">
      <c r="A908" s="213"/>
      <c r="B908" s="213"/>
      <c r="D908" s="213"/>
      <c r="E908" s="213"/>
      <c r="G908" s="213"/>
      <c r="H908" s="213"/>
      <c r="J908" s="213"/>
      <c r="K908" s="213"/>
      <c r="L908" s="272"/>
    </row>
    <row r="909" ht="14.25" customHeight="1">
      <c r="A909" s="213"/>
      <c r="B909" s="213"/>
      <c r="D909" s="213"/>
      <c r="E909" s="213"/>
      <c r="G909" s="213"/>
      <c r="H909" s="213"/>
      <c r="J909" s="213"/>
      <c r="K909" s="213"/>
      <c r="L909" s="272"/>
    </row>
    <row r="910" ht="14.25" customHeight="1">
      <c r="A910" s="213"/>
      <c r="B910" s="213"/>
      <c r="D910" s="213"/>
      <c r="E910" s="213"/>
      <c r="G910" s="213"/>
      <c r="H910" s="213"/>
      <c r="J910" s="213"/>
      <c r="K910" s="213"/>
      <c r="L910" s="272"/>
    </row>
    <row r="911" ht="14.25" customHeight="1">
      <c r="A911" s="213"/>
      <c r="B911" s="213"/>
      <c r="D911" s="213"/>
      <c r="E911" s="213"/>
      <c r="G911" s="213"/>
      <c r="H911" s="213"/>
      <c r="J911" s="213"/>
      <c r="K911" s="213"/>
      <c r="L911" s="272"/>
    </row>
    <row r="912" ht="14.25" customHeight="1">
      <c r="A912" s="213"/>
      <c r="B912" s="213"/>
      <c r="D912" s="213"/>
      <c r="E912" s="213"/>
      <c r="G912" s="213"/>
      <c r="H912" s="213"/>
      <c r="J912" s="213"/>
      <c r="K912" s="213"/>
      <c r="L912" s="272"/>
    </row>
    <row r="913" ht="14.25" customHeight="1">
      <c r="A913" s="213"/>
      <c r="B913" s="213"/>
      <c r="D913" s="213"/>
      <c r="E913" s="213"/>
      <c r="G913" s="213"/>
      <c r="H913" s="213"/>
      <c r="J913" s="213"/>
      <c r="K913" s="213"/>
      <c r="L913" s="272"/>
    </row>
    <row r="914" ht="14.25" customHeight="1">
      <c r="A914" s="213"/>
      <c r="B914" s="213"/>
      <c r="D914" s="213"/>
      <c r="E914" s="213"/>
      <c r="G914" s="213"/>
      <c r="H914" s="213"/>
      <c r="J914" s="213"/>
      <c r="K914" s="213"/>
      <c r="L914" s="272"/>
    </row>
    <row r="915" ht="14.25" customHeight="1">
      <c r="A915" s="213"/>
      <c r="B915" s="213"/>
      <c r="D915" s="213"/>
      <c r="E915" s="213"/>
      <c r="G915" s="213"/>
      <c r="H915" s="213"/>
      <c r="J915" s="213"/>
      <c r="K915" s="213"/>
      <c r="L915" s="272"/>
    </row>
    <row r="916" ht="14.25" customHeight="1">
      <c r="A916" s="213"/>
      <c r="B916" s="213"/>
      <c r="D916" s="213"/>
      <c r="E916" s="213"/>
      <c r="G916" s="213"/>
      <c r="H916" s="213"/>
      <c r="J916" s="213"/>
      <c r="K916" s="213"/>
      <c r="L916" s="272"/>
    </row>
    <row r="917" ht="14.25" customHeight="1">
      <c r="A917" s="213"/>
      <c r="B917" s="213"/>
      <c r="D917" s="213"/>
      <c r="E917" s="213"/>
      <c r="G917" s="213"/>
      <c r="H917" s="213"/>
      <c r="J917" s="213"/>
      <c r="K917" s="213"/>
      <c r="L917" s="272"/>
    </row>
    <row r="918" ht="14.25" customHeight="1">
      <c r="A918" s="213"/>
      <c r="B918" s="213"/>
      <c r="D918" s="213"/>
      <c r="E918" s="213"/>
      <c r="G918" s="213"/>
      <c r="H918" s="213"/>
      <c r="J918" s="213"/>
      <c r="K918" s="213"/>
      <c r="L918" s="272"/>
    </row>
    <row r="919" ht="14.25" customHeight="1">
      <c r="A919" s="213"/>
      <c r="B919" s="213"/>
      <c r="D919" s="213"/>
      <c r="E919" s="213"/>
      <c r="G919" s="213"/>
      <c r="H919" s="213"/>
      <c r="J919" s="213"/>
      <c r="K919" s="213"/>
      <c r="L919" s="272"/>
    </row>
    <row r="920" ht="14.25" customHeight="1">
      <c r="A920" s="213"/>
      <c r="B920" s="213"/>
      <c r="D920" s="213"/>
      <c r="E920" s="213"/>
      <c r="G920" s="213"/>
      <c r="H920" s="213"/>
      <c r="J920" s="213"/>
      <c r="K920" s="213"/>
      <c r="L920" s="272"/>
    </row>
    <row r="921" ht="14.25" customHeight="1">
      <c r="A921" s="213"/>
      <c r="B921" s="213"/>
      <c r="D921" s="213"/>
      <c r="E921" s="213"/>
      <c r="G921" s="213"/>
      <c r="H921" s="213"/>
      <c r="J921" s="213"/>
      <c r="K921" s="213"/>
      <c r="L921" s="272"/>
    </row>
    <row r="922" ht="14.25" customHeight="1">
      <c r="A922" s="213"/>
      <c r="B922" s="213"/>
      <c r="D922" s="213"/>
      <c r="E922" s="213"/>
      <c r="G922" s="213"/>
      <c r="H922" s="213"/>
      <c r="J922" s="213"/>
      <c r="K922" s="213"/>
      <c r="L922" s="272"/>
    </row>
    <row r="923" ht="14.25" customHeight="1">
      <c r="A923" s="213"/>
      <c r="B923" s="213"/>
      <c r="D923" s="213"/>
      <c r="E923" s="213"/>
      <c r="G923" s="213"/>
      <c r="H923" s="213"/>
      <c r="J923" s="213"/>
      <c r="K923" s="213"/>
      <c r="L923" s="272"/>
    </row>
    <row r="924" ht="14.25" customHeight="1">
      <c r="A924" s="213"/>
      <c r="B924" s="213"/>
      <c r="D924" s="213"/>
      <c r="E924" s="213"/>
      <c r="G924" s="213"/>
      <c r="H924" s="213"/>
      <c r="J924" s="213"/>
      <c r="K924" s="213"/>
      <c r="L924" s="272"/>
    </row>
    <row r="925" ht="14.25" customHeight="1">
      <c r="A925" s="213"/>
      <c r="B925" s="213"/>
      <c r="D925" s="213"/>
      <c r="E925" s="213"/>
      <c r="G925" s="213"/>
      <c r="H925" s="213"/>
      <c r="J925" s="213"/>
      <c r="K925" s="213"/>
      <c r="L925" s="272"/>
    </row>
    <row r="926" ht="14.25" customHeight="1">
      <c r="A926" s="213"/>
      <c r="B926" s="213"/>
      <c r="D926" s="213"/>
      <c r="E926" s="213"/>
      <c r="G926" s="213"/>
      <c r="H926" s="213"/>
      <c r="J926" s="213"/>
      <c r="K926" s="213"/>
      <c r="L926" s="272"/>
    </row>
    <row r="927" ht="14.25" customHeight="1">
      <c r="A927" s="213"/>
      <c r="B927" s="213"/>
      <c r="D927" s="213"/>
      <c r="E927" s="213"/>
      <c r="G927" s="213"/>
      <c r="H927" s="213"/>
      <c r="J927" s="213"/>
      <c r="K927" s="213"/>
      <c r="L927" s="272"/>
    </row>
    <row r="928" ht="14.25" customHeight="1">
      <c r="A928" s="213"/>
      <c r="B928" s="213"/>
      <c r="D928" s="213"/>
      <c r="E928" s="213"/>
      <c r="G928" s="213"/>
      <c r="H928" s="213"/>
      <c r="J928" s="213"/>
      <c r="K928" s="213"/>
      <c r="L928" s="272"/>
    </row>
    <row r="929" ht="14.25" customHeight="1">
      <c r="A929" s="213"/>
      <c r="B929" s="213"/>
      <c r="D929" s="213"/>
      <c r="E929" s="213"/>
      <c r="G929" s="213"/>
      <c r="H929" s="213"/>
      <c r="J929" s="213"/>
      <c r="K929" s="213"/>
      <c r="L929" s="272"/>
    </row>
    <row r="930" ht="14.25" customHeight="1">
      <c r="A930" s="213"/>
      <c r="B930" s="213"/>
      <c r="D930" s="213"/>
      <c r="E930" s="213"/>
      <c r="G930" s="213"/>
      <c r="H930" s="213"/>
      <c r="J930" s="213"/>
      <c r="K930" s="213"/>
      <c r="L930" s="272"/>
    </row>
    <row r="931" ht="14.25" customHeight="1">
      <c r="A931" s="213"/>
      <c r="B931" s="213"/>
      <c r="D931" s="213"/>
      <c r="E931" s="213"/>
      <c r="G931" s="213"/>
      <c r="H931" s="213"/>
      <c r="J931" s="213"/>
      <c r="K931" s="213"/>
      <c r="L931" s="272"/>
    </row>
    <row r="932" ht="14.25" customHeight="1">
      <c r="A932" s="213"/>
      <c r="B932" s="213"/>
      <c r="D932" s="213"/>
      <c r="E932" s="213"/>
      <c r="G932" s="213"/>
      <c r="H932" s="213"/>
      <c r="J932" s="213"/>
      <c r="K932" s="213"/>
      <c r="L932" s="272"/>
    </row>
    <row r="933" ht="14.25" customHeight="1">
      <c r="A933" s="213"/>
      <c r="B933" s="213"/>
      <c r="D933" s="213"/>
      <c r="E933" s="213"/>
      <c r="G933" s="213"/>
      <c r="H933" s="213"/>
      <c r="J933" s="213"/>
      <c r="K933" s="213"/>
      <c r="L933" s="272"/>
    </row>
    <row r="934" ht="14.25" customHeight="1">
      <c r="A934" s="213"/>
      <c r="B934" s="213"/>
      <c r="D934" s="213"/>
      <c r="E934" s="213"/>
      <c r="G934" s="213"/>
      <c r="H934" s="213"/>
      <c r="J934" s="213"/>
      <c r="K934" s="213"/>
      <c r="L934" s="272"/>
    </row>
    <row r="935" ht="14.25" customHeight="1">
      <c r="A935" s="213"/>
      <c r="B935" s="213"/>
      <c r="D935" s="213"/>
      <c r="E935" s="213"/>
      <c r="G935" s="213"/>
      <c r="H935" s="213"/>
      <c r="J935" s="213"/>
      <c r="K935" s="213"/>
      <c r="L935" s="272"/>
    </row>
    <row r="936" ht="14.25" customHeight="1">
      <c r="A936" s="213"/>
      <c r="B936" s="213"/>
      <c r="D936" s="213"/>
      <c r="E936" s="213"/>
      <c r="G936" s="213"/>
      <c r="H936" s="213"/>
      <c r="J936" s="213"/>
      <c r="K936" s="213"/>
      <c r="L936" s="272"/>
    </row>
    <row r="937" ht="14.25" customHeight="1">
      <c r="A937" s="213"/>
      <c r="B937" s="213"/>
      <c r="D937" s="213"/>
      <c r="E937" s="213"/>
      <c r="G937" s="213"/>
      <c r="H937" s="213"/>
      <c r="J937" s="213"/>
      <c r="K937" s="213"/>
      <c r="L937" s="272"/>
    </row>
    <row r="938" ht="14.25" customHeight="1">
      <c r="A938" s="213"/>
      <c r="B938" s="213"/>
      <c r="D938" s="213"/>
      <c r="E938" s="213"/>
      <c r="G938" s="213"/>
      <c r="H938" s="213"/>
      <c r="J938" s="213"/>
      <c r="K938" s="213"/>
      <c r="L938" s="272"/>
    </row>
    <row r="939" ht="14.25" customHeight="1">
      <c r="A939" s="213"/>
      <c r="B939" s="213"/>
      <c r="D939" s="213"/>
      <c r="E939" s="213"/>
      <c r="G939" s="213"/>
      <c r="H939" s="213"/>
      <c r="J939" s="213"/>
      <c r="K939" s="213"/>
      <c r="L939" s="272"/>
    </row>
    <row r="940" ht="14.25" customHeight="1">
      <c r="A940" s="213"/>
      <c r="B940" s="213"/>
      <c r="D940" s="213"/>
      <c r="E940" s="213"/>
      <c r="G940" s="213"/>
      <c r="H940" s="213"/>
      <c r="J940" s="213"/>
      <c r="K940" s="213"/>
      <c r="L940" s="272"/>
    </row>
    <row r="941" ht="14.25" customHeight="1">
      <c r="A941" s="213"/>
      <c r="B941" s="213"/>
      <c r="D941" s="213"/>
      <c r="E941" s="213"/>
      <c r="G941" s="213"/>
      <c r="H941" s="213"/>
      <c r="J941" s="213"/>
      <c r="K941" s="213"/>
      <c r="L941" s="272"/>
    </row>
    <row r="942" ht="14.25" customHeight="1">
      <c r="A942" s="213"/>
      <c r="B942" s="213"/>
      <c r="D942" s="213"/>
      <c r="E942" s="213"/>
      <c r="G942" s="213"/>
      <c r="H942" s="213"/>
      <c r="J942" s="213"/>
      <c r="K942" s="213"/>
      <c r="L942" s="272"/>
    </row>
    <row r="943" ht="14.25" customHeight="1">
      <c r="A943" s="213"/>
      <c r="B943" s="213"/>
      <c r="D943" s="213"/>
      <c r="E943" s="213"/>
      <c r="G943" s="213"/>
      <c r="H943" s="213"/>
      <c r="J943" s="213"/>
      <c r="K943" s="213"/>
      <c r="L943" s="272"/>
    </row>
    <row r="944" ht="14.25" customHeight="1">
      <c r="A944" s="213"/>
      <c r="B944" s="213"/>
      <c r="D944" s="213"/>
      <c r="E944" s="213"/>
      <c r="G944" s="213"/>
      <c r="H944" s="213"/>
      <c r="J944" s="213"/>
      <c r="K944" s="213"/>
      <c r="L944" s="272"/>
    </row>
    <row r="945" ht="14.25" customHeight="1">
      <c r="A945" s="213"/>
      <c r="B945" s="213"/>
      <c r="D945" s="213"/>
      <c r="E945" s="213"/>
      <c r="G945" s="213"/>
      <c r="H945" s="213"/>
      <c r="J945" s="213"/>
      <c r="K945" s="213"/>
      <c r="L945" s="272"/>
    </row>
    <row r="946" ht="14.25" customHeight="1">
      <c r="A946" s="213"/>
      <c r="B946" s="213"/>
      <c r="D946" s="213"/>
      <c r="E946" s="213"/>
      <c r="G946" s="213"/>
      <c r="H946" s="213"/>
      <c r="J946" s="213"/>
      <c r="K946" s="213"/>
      <c r="L946" s="272"/>
    </row>
    <row r="947" ht="14.25" customHeight="1">
      <c r="A947" s="213"/>
      <c r="B947" s="213"/>
      <c r="D947" s="213"/>
      <c r="E947" s="213"/>
      <c r="G947" s="213"/>
      <c r="H947" s="213"/>
      <c r="J947" s="213"/>
      <c r="K947" s="213"/>
      <c r="L947" s="272"/>
    </row>
    <row r="948" ht="14.25" customHeight="1">
      <c r="A948" s="213"/>
      <c r="B948" s="213"/>
      <c r="D948" s="213"/>
      <c r="E948" s="213"/>
      <c r="G948" s="213"/>
      <c r="H948" s="213"/>
      <c r="J948" s="213"/>
      <c r="K948" s="213"/>
      <c r="L948" s="272"/>
    </row>
    <row r="949" ht="14.25" customHeight="1">
      <c r="A949" s="213"/>
      <c r="B949" s="213"/>
      <c r="D949" s="213"/>
      <c r="E949" s="213"/>
      <c r="G949" s="213"/>
      <c r="H949" s="213"/>
      <c r="J949" s="213"/>
      <c r="K949" s="213"/>
      <c r="L949" s="272"/>
    </row>
    <row r="950" ht="14.25" customHeight="1">
      <c r="A950" s="213"/>
      <c r="B950" s="213"/>
      <c r="D950" s="213"/>
      <c r="E950" s="213"/>
      <c r="G950" s="213"/>
      <c r="H950" s="213"/>
      <c r="J950" s="213"/>
      <c r="K950" s="213"/>
      <c r="L950" s="272"/>
    </row>
    <row r="951" ht="14.25" customHeight="1">
      <c r="A951" s="213"/>
      <c r="B951" s="213"/>
      <c r="D951" s="213"/>
      <c r="E951" s="213"/>
      <c r="G951" s="213"/>
      <c r="H951" s="213"/>
      <c r="J951" s="213"/>
      <c r="K951" s="213"/>
      <c r="L951" s="272"/>
    </row>
    <row r="952" ht="14.25" customHeight="1">
      <c r="A952" s="213"/>
      <c r="B952" s="213"/>
      <c r="D952" s="213"/>
      <c r="E952" s="213"/>
      <c r="G952" s="213"/>
      <c r="H952" s="213"/>
      <c r="J952" s="213"/>
      <c r="K952" s="213"/>
      <c r="L952" s="272"/>
    </row>
    <row r="953" ht="14.25" customHeight="1">
      <c r="A953" s="213"/>
      <c r="B953" s="213"/>
      <c r="D953" s="213"/>
      <c r="E953" s="213"/>
      <c r="G953" s="213"/>
      <c r="H953" s="213"/>
      <c r="J953" s="213"/>
      <c r="K953" s="213"/>
      <c r="L953" s="272"/>
    </row>
    <row r="954" ht="14.25" customHeight="1">
      <c r="A954" s="213"/>
      <c r="B954" s="213"/>
      <c r="D954" s="213"/>
      <c r="E954" s="213"/>
      <c r="G954" s="213"/>
      <c r="H954" s="213"/>
      <c r="J954" s="213"/>
      <c r="K954" s="213"/>
      <c r="L954" s="272"/>
    </row>
    <row r="955" ht="14.25" customHeight="1">
      <c r="A955" s="213"/>
      <c r="B955" s="213"/>
      <c r="D955" s="213"/>
      <c r="E955" s="213"/>
      <c r="G955" s="213"/>
      <c r="H955" s="213"/>
      <c r="J955" s="213"/>
      <c r="K955" s="213"/>
      <c r="L955" s="272"/>
    </row>
    <row r="956" ht="14.25" customHeight="1">
      <c r="A956" s="213"/>
      <c r="B956" s="213"/>
      <c r="D956" s="213"/>
      <c r="E956" s="213"/>
      <c r="G956" s="213"/>
      <c r="H956" s="213"/>
      <c r="J956" s="213"/>
      <c r="K956" s="213"/>
      <c r="L956" s="272"/>
    </row>
    <row r="957" ht="14.25" customHeight="1">
      <c r="A957" s="213"/>
      <c r="B957" s="213"/>
      <c r="D957" s="213"/>
      <c r="E957" s="213"/>
      <c r="G957" s="213"/>
      <c r="H957" s="213"/>
      <c r="J957" s="213"/>
      <c r="K957" s="213"/>
      <c r="L957" s="272"/>
    </row>
    <row r="958" ht="14.25" customHeight="1">
      <c r="A958" s="213"/>
      <c r="B958" s="213"/>
      <c r="D958" s="213"/>
      <c r="E958" s="213"/>
      <c r="G958" s="213"/>
      <c r="H958" s="213"/>
      <c r="J958" s="213"/>
      <c r="K958" s="213"/>
      <c r="L958" s="272"/>
    </row>
    <row r="959" ht="14.25" customHeight="1">
      <c r="A959" s="213"/>
      <c r="B959" s="213"/>
      <c r="D959" s="213"/>
      <c r="E959" s="213"/>
      <c r="G959" s="213"/>
      <c r="H959" s="213"/>
      <c r="J959" s="213"/>
      <c r="K959" s="213"/>
      <c r="L959" s="272"/>
    </row>
    <row r="960" ht="14.25" customHeight="1">
      <c r="A960" s="213"/>
      <c r="B960" s="213"/>
      <c r="D960" s="213"/>
      <c r="E960" s="213"/>
      <c r="G960" s="213"/>
      <c r="H960" s="213"/>
      <c r="J960" s="213"/>
      <c r="K960" s="213"/>
      <c r="L960" s="272"/>
    </row>
    <row r="961" ht="14.25" customHeight="1">
      <c r="A961" s="213"/>
      <c r="B961" s="213"/>
      <c r="D961" s="213"/>
      <c r="E961" s="213"/>
      <c r="G961" s="213"/>
      <c r="H961" s="213"/>
      <c r="J961" s="213"/>
      <c r="K961" s="213"/>
      <c r="L961" s="272"/>
    </row>
    <row r="962" ht="14.25" customHeight="1">
      <c r="A962" s="213"/>
      <c r="B962" s="213"/>
      <c r="D962" s="213"/>
      <c r="E962" s="213"/>
      <c r="G962" s="213"/>
      <c r="H962" s="213"/>
      <c r="J962" s="213"/>
      <c r="K962" s="213"/>
      <c r="L962" s="272"/>
    </row>
    <row r="963" ht="14.25" customHeight="1">
      <c r="A963" s="213"/>
      <c r="B963" s="213"/>
      <c r="D963" s="213"/>
      <c r="E963" s="213"/>
      <c r="G963" s="213"/>
      <c r="H963" s="213"/>
      <c r="J963" s="213"/>
      <c r="K963" s="213"/>
      <c r="L963" s="272"/>
    </row>
    <row r="964" ht="14.25" customHeight="1">
      <c r="A964" s="213"/>
      <c r="B964" s="213"/>
      <c r="D964" s="213"/>
      <c r="E964" s="213"/>
      <c r="G964" s="213"/>
      <c r="H964" s="213"/>
      <c r="J964" s="213"/>
      <c r="K964" s="213"/>
      <c r="L964" s="272"/>
    </row>
    <row r="965" ht="14.25" customHeight="1">
      <c r="A965" s="213"/>
      <c r="B965" s="213"/>
      <c r="D965" s="213"/>
      <c r="E965" s="213"/>
      <c r="G965" s="213"/>
      <c r="H965" s="213"/>
      <c r="J965" s="213"/>
      <c r="K965" s="213"/>
      <c r="L965" s="272"/>
    </row>
    <row r="966" ht="14.25" customHeight="1">
      <c r="A966" s="213"/>
      <c r="B966" s="213"/>
      <c r="D966" s="213"/>
      <c r="E966" s="213"/>
      <c r="G966" s="213"/>
      <c r="H966" s="213"/>
      <c r="J966" s="213"/>
      <c r="K966" s="213"/>
      <c r="L966" s="272"/>
    </row>
    <row r="967" ht="14.25" customHeight="1">
      <c r="A967" s="213"/>
      <c r="B967" s="213"/>
      <c r="D967" s="213"/>
      <c r="E967" s="213"/>
      <c r="G967" s="213"/>
      <c r="H967" s="213"/>
      <c r="J967" s="213"/>
      <c r="K967" s="213"/>
      <c r="L967" s="272"/>
    </row>
    <row r="968" ht="14.25" customHeight="1">
      <c r="A968" s="213"/>
      <c r="B968" s="213"/>
      <c r="D968" s="213"/>
      <c r="E968" s="213"/>
      <c r="G968" s="213"/>
      <c r="H968" s="213"/>
      <c r="J968" s="213"/>
      <c r="K968" s="213"/>
      <c r="L968" s="272"/>
    </row>
    <row r="969" ht="14.25" customHeight="1">
      <c r="A969" s="213"/>
      <c r="B969" s="213"/>
      <c r="D969" s="213"/>
      <c r="E969" s="213"/>
      <c r="G969" s="213"/>
      <c r="H969" s="213"/>
      <c r="J969" s="213"/>
      <c r="K969" s="213"/>
      <c r="L969" s="272"/>
    </row>
    <row r="970" ht="14.25" customHeight="1">
      <c r="A970" s="213"/>
      <c r="B970" s="213"/>
      <c r="D970" s="213"/>
      <c r="E970" s="213"/>
      <c r="G970" s="213"/>
      <c r="H970" s="213"/>
      <c r="J970" s="213"/>
      <c r="K970" s="213"/>
      <c r="L970" s="272"/>
    </row>
    <row r="971" ht="14.25" customHeight="1">
      <c r="A971" s="213"/>
      <c r="B971" s="213"/>
      <c r="D971" s="213"/>
      <c r="E971" s="213"/>
      <c r="G971" s="213"/>
      <c r="H971" s="213"/>
      <c r="J971" s="213"/>
      <c r="K971" s="213"/>
      <c r="L971" s="272"/>
    </row>
    <row r="972" ht="14.25" customHeight="1">
      <c r="A972" s="213"/>
      <c r="B972" s="213"/>
      <c r="D972" s="213"/>
      <c r="E972" s="213"/>
      <c r="G972" s="213"/>
      <c r="H972" s="213"/>
      <c r="J972" s="213"/>
      <c r="K972" s="213"/>
      <c r="L972" s="272"/>
    </row>
    <row r="973" ht="14.25" customHeight="1">
      <c r="A973" s="213"/>
      <c r="B973" s="213"/>
      <c r="D973" s="213"/>
      <c r="E973" s="213"/>
      <c r="G973" s="213"/>
      <c r="H973" s="213"/>
      <c r="J973" s="213"/>
      <c r="K973" s="213"/>
      <c r="L973" s="272"/>
    </row>
    <row r="974" ht="14.25" customHeight="1">
      <c r="A974" s="213"/>
      <c r="B974" s="213"/>
      <c r="D974" s="213"/>
      <c r="E974" s="213"/>
      <c r="G974" s="213"/>
      <c r="H974" s="213"/>
      <c r="J974" s="213"/>
      <c r="K974" s="213"/>
      <c r="L974" s="272"/>
    </row>
    <row r="975" ht="14.25" customHeight="1">
      <c r="A975" s="213"/>
      <c r="B975" s="213"/>
      <c r="D975" s="213"/>
      <c r="E975" s="213"/>
      <c r="G975" s="213"/>
      <c r="H975" s="213"/>
      <c r="J975" s="213"/>
      <c r="K975" s="213"/>
      <c r="L975" s="272"/>
    </row>
    <row r="976" ht="14.25" customHeight="1">
      <c r="A976" s="213"/>
      <c r="B976" s="213"/>
      <c r="D976" s="213"/>
      <c r="E976" s="213"/>
      <c r="G976" s="213"/>
      <c r="H976" s="213"/>
      <c r="J976" s="213"/>
      <c r="K976" s="213"/>
      <c r="L976" s="272"/>
    </row>
    <row r="977" ht="14.25" customHeight="1">
      <c r="A977" s="213"/>
      <c r="B977" s="213"/>
      <c r="D977" s="213"/>
      <c r="E977" s="213"/>
      <c r="G977" s="213"/>
      <c r="H977" s="213"/>
      <c r="J977" s="213"/>
      <c r="K977" s="213"/>
      <c r="L977" s="272"/>
    </row>
    <row r="978" ht="14.25" customHeight="1">
      <c r="A978" s="213"/>
      <c r="B978" s="213"/>
      <c r="D978" s="213"/>
      <c r="E978" s="213"/>
      <c r="G978" s="213"/>
      <c r="H978" s="213"/>
      <c r="J978" s="213"/>
      <c r="K978" s="213"/>
      <c r="L978" s="272"/>
    </row>
    <row r="979" ht="14.25" customHeight="1">
      <c r="A979" s="213"/>
      <c r="B979" s="213"/>
      <c r="D979" s="213"/>
      <c r="E979" s="213"/>
      <c r="G979" s="213"/>
      <c r="H979" s="213"/>
      <c r="J979" s="213"/>
      <c r="K979" s="213"/>
      <c r="L979" s="272"/>
    </row>
    <row r="980" ht="14.25" customHeight="1">
      <c r="A980" s="213"/>
      <c r="B980" s="213"/>
      <c r="D980" s="213"/>
      <c r="E980" s="213"/>
      <c r="G980" s="213"/>
      <c r="H980" s="213"/>
      <c r="J980" s="213"/>
      <c r="K980" s="213"/>
      <c r="L980" s="272"/>
    </row>
    <row r="981" ht="14.25" customHeight="1">
      <c r="A981" s="213"/>
      <c r="B981" s="213"/>
      <c r="D981" s="213"/>
      <c r="E981" s="213"/>
      <c r="G981" s="213"/>
      <c r="H981" s="213"/>
      <c r="J981" s="213"/>
      <c r="K981" s="213"/>
      <c r="L981" s="272"/>
    </row>
    <row r="982" ht="14.25" customHeight="1">
      <c r="A982" s="213"/>
      <c r="B982" s="213"/>
      <c r="D982" s="213"/>
      <c r="E982" s="213"/>
      <c r="G982" s="213"/>
      <c r="H982" s="213"/>
      <c r="J982" s="213"/>
      <c r="K982" s="213"/>
      <c r="L982" s="272"/>
    </row>
    <row r="983" ht="14.25" customHeight="1">
      <c r="A983" s="213"/>
      <c r="B983" s="213"/>
      <c r="D983" s="213"/>
      <c r="E983" s="213"/>
      <c r="G983" s="213"/>
      <c r="H983" s="213"/>
      <c r="J983" s="213"/>
      <c r="K983" s="213"/>
      <c r="L983" s="272"/>
    </row>
    <row r="984" ht="14.25" customHeight="1">
      <c r="A984" s="213"/>
      <c r="B984" s="213"/>
      <c r="D984" s="213"/>
      <c r="E984" s="213"/>
      <c r="G984" s="213"/>
      <c r="H984" s="213"/>
      <c r="J984" s="213"/>
      <c r="K984" s="213"/>
      <c r="L984" s="272"/>
    </row>
    <row r="985" ht="14.25" customHeight="1">
      <c r="A985" s="213"/>
      <c r="B985" s="213"/>
      <c r="D985" s="213"/>
      <c r="E985" s="213"/>
      <c r="G985" s="213"/>
      <c r="H985" s="213"/>
      <c r="J985" s="213"/>
      <c r="K985" s="213"/>
      <c r="L985" s="272"/>
    </row>
    <row r="986" ht="14.25" customHeight="1">
      <c r="A986" s="213"/>
      <c r="B986" s="213"/>
      <c r="D986" s="213"/>
      <c r="E986" s="213"/>
      <c r="G986" s="213"/>
      <c r="H986" s="213"/>
      <c r="J986" s="213"/>
      <c r="K986" s="213"/>
      <c r="L986" s="272"/>
    </row>
    <row r="987" ht="14.25" customHeight="1">
      <c r="A987" s="213"/>
      <c r="B987" s="213"/>
      <c r="D987" s="213"/>
      <c r="E987" s="213"/>
      <c r="G987" s="213"/>
      <c r="H987" s="213"/>
      <c r="J987" s="213"/>
      <c r="K987" s="213"/>
      <c r="L987" s="272"/>
    </row>
    <row r="988" ht="14.25" customHeight="1">
      <c r="A988" s="213"/>
      <c r="B988" s="213"/>
      <c r="D988" s="213"/>
      <c r="E988" s="213"/>
      <c r="G988" s="213"/>
      <c r="H988" s="213"/>
      <c r="J988" s="213"/>
      <c r="K988" s="213"/>
      <c r="L988" s="272"/>
    </row>
    <row r="989" ht="14.25" customHeight="1">
      <c r="A989" s="213"/>
      <c r="B989" s="213"/>
      <c r="D989" s="213"/>
      <c r="E989" s="213"/>
      <c r="G989" s="213"/>
      <c r="H989" s="213"/>
      <c r="J989" s="213"/>
      <c r="K989" s="213"/>
      <c r="L989" s="272"/>
    </row>
    <row r="990" ht="14.25" customHeight="1">
      <c r="A990" s="213"/>
      <c r="B990" s="213"/>
      <c r="D990" s="213"/>
      <c r="E990" s="213"/>
      <c r="G990" s="213"/>
      <c r="H990" s="213"/>
      <c r="J990" s="213"/>
      <c r="K990" s="213"/>
      <c r="L990" s="272"/>
    </row>
    <row r="991" ht="14.25" customHeight="1">
      <c r="A991" s="213"/>
      <c r="B991" s="213"/>
      <c r="D991" s="213"/>
      <c r="E991" s="213"/>
      <c r="G991" s="213"/>
      <c r="H991" s="213"/>
      <c r="J991" s="213"/>
      <c r="K991" s="213"/>
      <c r="L991" s="272"/>
    </row>
    <row r="992" ht="14.25" customHeight="1">
      <c r="A992" s="213"/>
      <c r="B992" s="213"/>
      <c r="D992" s="213"/>
      <c r="E992" s="213"/>
      <c r="G992" s="213"/>
      <c r="H992" s="213"/>
      <c r="J992" s="213"/>
      <c r="K992" s="213"/>
      <c r="L992" s="272"/>
    </row>
    <row r="993" ht="14.25" customHeight="1">
      <c r="A993" s="213"/>
      <c r="B993" s="213"/>
      <c r="D993" s="213"/>
      <c r="E993" s="213"/>
      <c r="G993" s="213"/>
      <c r="H993" s="213"/>
      <c r="J993" s="213"/>
      <c r="K993" s="213"/>
      <c r="L993" s="272"/>
    </row>
    <row r="994" ht="14.25" customHeight="1">
      <c r="A994" s="213"/>
      <c r="B994" s="213"/>
      <c r="D994" s="213"/>
      <c r="E994" s="213"/>
      <c r="G994" s="213"/>
      <c r="H994" s="213"/>
      <c r="J994" s="213"/>
      <c r="K994" s="213"/>
      <c r="L994" s="272"/>
    </row>
    <row r="995" ht="14.25" customHeight="1">
      <c r="A995" s="213"/>
      <c r="B995" s="213"/>
      <c r="D995" s="213"/>
      <c r="E995" s="213"/>
      <c r="G995" s="213"/>
      <c r="H995" s="213"/>
      <c r="J995" s="213"/>
      <c r="K995" s="213"/>
      <c r="L995" s="272"/>
    </row>
    <row r="996" ht="14.25" customHeight="1">
      <c r="A996" s="213"/>
      <c r="B996" s="213"/>
      <c r="D996" s="213"/>
      <c r="E996" s="213"/>
      <c r="G996" s="213"/>
      <c r="H996" s="213"/>
      <c r="J996" s="213"/>
      <c r="K996" s="213"/>
      <c r="L996" s="272"/>
    </row>
    <row r="997" ht="14.25" customHeight="1">
      <c r="A997" s="213"/>
      <c r="B997" s="213"/>
      <c r="D997" s="213"/>
      <c r="E997" s="213"/>
      <c r="G997" s="213"/>
      <c r="H997" s="213"/>
      <c r="J997" s="213"/>
      <c r="K997" s="213"/>
      <c r="L997" s="272"/>
    </row>
    <row r="998" ht="14.25" customHeight="1">
      <c r="A998" s="213"/>
      <c r="B998" s="213"/>
      <c r="D998" s="213"/>
      <c r="E998" s="213"/>
      <c r="G998" s="213"/>
      <c r="H998" s="213"/>
      <c r="J998" s="213"/>
      <c r="K998" s="213"/>
      <c r="L998" s="272"/>
    </row>
    <row r="999" ht="14.25" customHeight="1">
      <c r="A999" s="213"/>
      <c r="B999" s="213"/>
      <c r="D999" s="213"/>
      <c r="E999" s="213"/>
      <c r="G999" s="213"/>
      <c r="H999" s="213"/>
      <c r="J999" s="213"/>
      <c r="K999" s="213"/>
      <c r="L999" s="272"/>
    </row>
    <row r="1000" ht="14.25" customHeight="1">
      <c r="A1000" s="213"/>
      <c r="B1000" s="213"/>
      <c r="D1000" s="213"/>
      <c r="E1000" s="213"/>
      <c r="G1000" s="213"/>
      <c r="H1000" s="213"/>
      <c r="J1000" s="213"/>
      <c r="K1000" s="213"/>
      <c r="L1000" s="272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3.25"/>
    <col customWidth="1" min="3" max="3" width="27.88"/>
    <col customWidth="1" min="4" max="4" width="14.88"/>
    <col customWidth="1" min="5" max="5" width="14.5"/>
    <col customWidth="1" min="6" max="6" width="14.38"/>
    <col customWidth="1" min="7" max="8" width="13.88"/>
    <col customWidth="1" min="9" max="9" width="8.75"/>
    <col customWidth="1" min="10" max="10" width="23.88"/>
    <col customWidth="1" min="11" max="11" width="20.5"/>
    <col customWidth="1" min="12" max="26" width="8.63"/>
  </cols>
  <sheetData>
    <row r="1" ht="19.5" customHeight="1">
      <c r="A1" s="697" t="s">
        <v>3335</v>
      </c>
      <c r="B1" s="698"/>
      <c r="C1" s="698"/>
      <c r="D1" s="699"/>
      <c r="E1" s="263"/>
      <c r="F1" s="263"/>
      <c r="G1" s="263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  <c r="Y1" s="700"/>
      <c r="Z1" s="700"/>
    </row>
    <row r="2" ht="12.75" customHeight="1">
      <c r="A2" s="701" t="s">
        <v>2962</v>
      </c>
      <c r="B2" s="701" t="s">
        <v>3336</v>
      </c>
      <c r="C2" s="701" t="s">
        <v>3337</v>
      </c>
      <c r="D2" s="701" t="s">
        <v>47</v>
      </c>
      <c r="E2" s="701" t="s">
        <v>3338</v>
      </c>
      <c r="F2" s="701" t="s">
        <v>3339</v>
      </c>
      <c r="G2" s="701" t="s">
        <v>3340</v>
      </c>
      <c r="H2" s="701" t="s">
        <v>3341</v>
      </c>
      <c r="I2" s="702"/>
      <c r="J2" s="702"/>
      <c r="K2" s="702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00"/>
    </row>
    <row r="3" ht="12.75" customHeight="1">
      <c r="A3" s="703">
        <v>1.0</v>
      </c>
      <c r="B3" s="703" t="s">
        <v>3342</v>
      </c>
      <c r="C3" s="703" t="s">
        <v>351</v>
      </c>
      <c r="D3" s="704" t="s">
        <v>1258</v>
      </c>
      <c r="E3" s="705">
        <v>1300000.0</v>
      </c>
      <c r="F3" s="705">
        <v>1443000.0</v>
      </c>
      <c r="G3" s="705">
        <v>1981982.0</v>
      </c>
      <c r="H3" s="705">
        <v>2200000.0</v>
      </c>
      <c r="I3" s="706"/>
      <c r="J3" s="707" t="s">
        <v>1258</v>
      </c>
      <c r="K3" s="708">
        <v>1300000.0</v>
      </c>
      <c r="L3" s="700"/>
      <c r="M3" s="700"/>
      <c r="N3" s="700"/>
      <c r="O3" s="700"/>
      <c r="P3" s="700"/>
      <c r="Q3" s="700"/>
      <c r="R3" s="700"/>
      <c r="S3" s="700"/>
      <c r="T3" s="700"/>
      <c r="U3" s="700"/>
      <c r="V3" s="700"/>
      <c r="W3" s="700"/>
      <c r="X3" s="700"/>
      <c r="Y3" s="700"/>
      <c r="Z3" s="700"/>
    </row>
    <row r="4" ht="12.75" customHeight="1">
      <c r="A4" s="100"/>
      <c r="B4" s="100"/>
      <c r="C4" s="100"/>
      <c r="D4" s="704" t="s">
        <v>480</v>
      </c>
      <c r="E4" s="705">
        <v>1950000.0</v>
      </c>
      <c r="F4" s="705">
        <v>2164500.0</v>
      </c>
      <c r="G4" s="705">
        <v>1981982.0</v>
      </c>
      <c r="H4" s="705">
        <v>2200000.0</v>
      </c>
      <c r="I4" s="706"/>
      <c r="J4" s="707" t="s">
        <v>480</v>
      </c>
      <c r="K4" s="708">
        <v>1950000.0</v>
      </c>
      <c r="L4" s="700"/>
      <c r="M4" s="700"/>
      <c r="N4" s="700"/>
      <c r="O4" s="700"/>
      <c r="P4" s="700"/>
      <c r="Q4" s="700"/>
      <c r="R4" s="700"/>
      <c r="S4" s="700"/>
      <c r="T4" s="700"/>
      <c r="U4" s="700"/>
      <c r="V4" s="700"/>
      <c r="W4" s="700"/>
      <c r="X4" s="700"/>
      <c r="Y4" s="700"/>
      <c r="Z4" s="700"/>
    </row>
    <row r="5" ht="12.75" customHeight="1">
      <c r="A5" s="709">
        <v>2.0</v>
      </c>
      <c r="B5" s="704" t="s">
        <v>3343</v>
      </c>
      <c r="C5" s="709" t="s">
        <v>351</v>
      </c>
      <c r="D5" s="704" t="s">
        <v>480</v>
      </c>
      <c r="E5" s="705">
        <v>1950000.0</v>
      </c>
      <c r="F5" s="705">
        <v>2164500.0</v>
      </c>
      <c r="G5" s="705">
        <v>1981982.0</v>
      </c>
      <c r="H5" s="705">
        <v>2200000.0</v>
      </c>
      <c r="I5" s="706"/>
      <c r="J5" s="707" t="s">
        <v>461</v>
      </c>
      <c r="K5" s="708">
        <v>2319819.0</v>
      </c>
      <c r="L5" s="700"/>
      <c r="M5" s="700"/>
      <c r="N5" s="700"/>
      <c r="O5" s="700"/>
      <c r="P5" s="700"/>
      <c r="Q5" s="700"/>
      <c r="R5" s="700"/>
      <c r="S5" s="700"/>
      <c r="T5" s="700"/>
      <c r="U5" s="700"/>
      <c r="V5" s="700"/>
      <c r="W5" s="700"/>
      <c r="X5" s="700"/>
      <c r="Y5" s="700"/>
      <c r="Z5" s="700"/>
    </row>
    <row r="6" ht="12.75" customHeight="1">
      <c r="A6" s="703">
        <v>3.0</v>
      </c>
      <c r="B6" s="710" t="s">
        <v>3344</v>
      </c>
      <c r="C6" s="703" t="s">
        <v>351</v>
      </c>
      <c r="D6" s="704" t="s">
        <v>461</v>
      </c>
      <c r="E6" s="705">
        <v>2319819.0</v>
      </c>
      <c r="F6" s="705">
        <v>2574999.0</v>
      </c>
      <c r="G6" s="705">
        <v>1981982.0</v>
      </c>
      <c r="H6" s="705">
        <v>2200000.0</v>
      </c>
      <c r="I6" s="706"/>
      <c r="J6" s="707" t="s">
        <v>753</v>
      </c>
      <c r="K6" s="708">
        <v>2792792.0</v>
      </c>
      <c r="L6" s="700"/>
      <c r="M6" s="700"/>
      <c r="N6" s="700"/>
      <c r="O6" s="700"/>
      <c r="P6" s="700"/>
      <c r="Q6" s="700"/>
      <c r="R6" s="700"/>
      <c r="S6" s="700"/>
      <c r="T6" s="700"/>
      <c r="U6" s="700"/>
      <c r="V6" s="700"/>
      <c r="W6" s="700"/>
      <c r="X6" s="700"/>
      <c r="Y6" s="700"/>
      <c r="Z6" s="700"/>
    </row>
    <row r="7" ht="12.75" customHeight="1">
      <c r="A7" s="711"/>
      <c r="B7" s="711"/>
      <c r="C7" s="711"/>
      <c r="D7" s="704" t="s">
        <v>1258</v>
      </c>
      <c r="E7" s="705">
        <v>1300000.0</v>
      </c>
      <c r="F7" s="705">
        <v>1443000.0</v>
      </c>
      <c r="G7" s="705">
        <v>1981982.0</v>
      </c>
      <c r="H7" s="705">
        <v>2200000.0</v>
      </c>
      <c r="I7" s="706"/>
      <c r="J7" s="707" t="s">
        <v>575</v>
      </c>
      <c r="K7" s="708">
        <v>3671171.0</v>
      </c>
      <c r="L7" s="700"/>
      <c r="M7" s="700"/>
      <c r="N7" s="700"/>
      <c r="O7" s="700"/>
      <c r="P7" s="700"/>
      <c r="Q7" s="700"/>
      <c r="R7" s="700"/>
      <c r="S7" s="700"/>
      <c r="T7" s="700"/>
      <c r="U7" s="700"/>
      <c r="V7" s="700"/>
      <c r="W7" s="700"/>
      <c r="X7" s="700"/>
      <c r="Y7" s="700"/>
      <c r="Z7" s="700"/>
    </row>
    <row r="8" ht="12.75" customHeight="1">
      <c r="A8" s="100"/>
      <c r="B8" s="100"/>
      <c r="C8" s="100"/>
      <c r="D8" s="704" t="s">
        <v>480</v>
      </c>
      <c r="E8" s="705">
        <v>1950000.0</v>
      </c>
      <c r="F8" s="705">
        <v>2164500.0</v>
      </c>
      <c r="G8" s="705">
        <v>1981982.0</v>
      </c>
      <c r="H8" s="705">
        <v>2200000.0</v>
      </c>
      <c r="I8" s="706"/>
      <c r="J8" s="707" t="s">
        <v>3346</v>
      </c>
      <c r="K8" s="708">
        <v>2737114.0</v>
      </c>
      <c r="L8" s="700"/>
      <c r="M8" s="700"/>
      <c r="N8" s="700"/>
      <c r="O8" s="700"/>
      <c r="P8" s="700"/>
      <c r="Q8" s="700"/>
      <c r="R8" s="700"/>
      <c r="S8" s="700"/>
      <c r="T8" s="700"/>
      <c r="U8" s="700"/>
      <c r="V8" s="700"/>
      <c r="W8" s="700"/>
      <c r="X8" s="700"/>
      <c r="Y8" s="700"/>
      <c r="Z8" s="700"/>
    </row>
    <row r="9" ht="12.75" customHeight="1">
      <c r="A9" s="709">
        <v>4.0</v>
      </c>
      <c r="B9" s="704" t="s">
        <v>3347</v>
      </c>
      <c r="C9" s="704" t="s">
        <v>351</v>
      </c>
      <c r="D9" s="704" t="s">
        <v>753</v>
      </c>
      <c r="E9" s="705">
        <v>2792792.0</v>
      </c>
      <c r="F9" s="705">
        <v>3099999.0</v>
      </c>
      <c r="G9" s="705">
        <v>1981982.0</v>
      </c>
      <c r="H9" s="705">
        <v>2200000.0</v>
      </c>
      <c r="I9" s="706"/>
      <c r="J9" s="707" t="s">
        <v>248</v>
      </c>
      <c r="K9" s="708">
        <v>2.0776E7</v>
      </c>
      <c r="L9" s="700"/>
      <c r="M9" s="700"/>
      <c r="N9" s="700"/>
      <c r="O9" s="700"/>
      <c r="P9" s="700"/>
      <c r="Q9" s="700"/>
      <c r="R9" s="700"/>
      <c r="S9" s="700"/>
      <c r="T9" s="700"/>
      <c r="U9" s="700"/>
      <c r="V9" s="700"/>
      <c r="W9" s="700"/>
      <c r="X9" s="700"/>
      <c r="Y9" s="700"/>
      <c r="Z9" s="700"/>
    </row>
    <row r="10" ht="12.75" customHeight="1">
      <c r="A10" s="709">
        <v>5.0</v>
      </c>
      <c r="B10" s="704" t="s">
        <v>3348</v>
      </c>
      <c r="C10" s="704" t="s">
        <v>351</v>
      </c>
      <c r="D10" s="704" t="s">
        <v>575</v>
      </c>
      <c r="E10" s="705">
        <v>3671171.0</v>
      </c>
      <c r="F10" s="705">
        <v>4075000.0</v>
      </c>
      <c r="G10" s="705">
        <v>1981982.0</v>
      </c>
      <c r="H10" s="705">
        <v>2200000.0</v>
      </c>
      <c r="I10" s="706"/>
      <c r="J10" s="707" t="s">
        <v>680</v>
      </c>
      <c r="K10" s="708">
        <v>2940000.0</v>
      </c>
      <c r="L10" s="700"/>
      <c r="M10" s="700"/>
      <c r="N10" s="700"/>
      <c r="O10" s="700"/>
      <c r="P10" s="700"/>
      <c r="Q10" s="700"/>
      <c r="R10" s="700"/>
      <c r="S10" s="700"/>
      <c r="T10" s="700"/>
      <c r="U10" s="700"/>
      <c r="V10" s="700"/>
      <c r="W10" s="700"/>
      <c r="X10" s="700"/>
      <c r="Y10" s="700"/>
      <c r="Z10" s="700"/>
    </row>
    <row r="11" ht="12.75" customHeight="1">
      <c r="A11" s="703">
        <v>6.0</v>
      </c>
      <c r="B11" s="712" t="s">
        <v>141</v>
      </c>
      <c r="C11" s="703" t="s">
        <v>351</v>
      </c>
      <c r="D11" s="704" t="s">
        <v>480</v>
      </c>
      <c r="E11" s="705">
        <v>1950000.0</v>
      </c>
      <c r="F11" s="705">
        <v>2164500.0</v>
      </c>
      <c r="G11" s="705">
        <v>1981982.0</v>
      </c>
      <c r="H11" s="705">
        <v>2200000.0</v>
      </c>
      <c r="I11" s="706"/>
      <c r="J11" s="707" t="s">
        <v>3349</v>
      </c>
      <c r="K11" s="708">
        <v>2.0412151E7</v>
      </c>
      <c r="L11" s="700"/>
      <c r="M11" s="700"/>
      <c r="N11" s="700"/>
      <c r="O11" s="700"/>
      <c r="P11" s="700"/>
      <c r="Q11" s="700"/>
      <c r="R11" s="700"/>
      <c r="S11" s="700"/>
      <c r="T11" s="700"/>
      <c r="U11" s="700"/>
      <c r="V11" s="700"/>
      <c r="W11" s="700"/>
      <c r="X11" s="700"/>
      <c r="Y11" s="700"/>
      <c r="Z11" s="700"/>
    </row>
    <row r="12" ht="12.75" customHeight="1">
      <c r="A12" s="711"/>
      <c r="B12" s="711"/>
      <c r="C12" s="711"/>
      <c r="D12" s="713" t="s">
        <v>461</v>
      </c>
      <c r="E12" s="714">
        <v>2319819.0</v>
      </c>
      <c r="F12" s="705">
        <v>2574999.0</v>
      </c>
      <c r="G12" s="705">
        <v>1981982.0</v>
      </c>
      <c r="H12" s="705">
        <v>2200000.0</v>
      </c>
      <c r="I12" s="706"/>
      <c r="J12" s="707" t="s">
        <v>3350</v>
      </c>
      <c r="K12" s="708">
        <v>2295495.0</v>
      </c>
      <c r="L12" s="700"/>
      <c r="M12" s="700"/>
      <c r="N12" s="700"/>
      <c r="O12" s="700"/>
      <c r="P12" s="700"/>
      <c r="Q12" s="700"/>
      <c r="R12" s="700"/>
      <c r="S12" s="700"/>
      <c r="T12" s="700"/>
      <c r="U12" s="700"/>
      <c r="V12" s="700"/>
      <c r="W12" s="700"/>
      <c r="X12" s="700"/>
      <c r="Y12" s="700"/>
      <c r="Z12" s="700"/>
    </row>
    <row r="13" ht="12.75" customHeight="1">
      <c r="A13" s="711"/>
      <c r="B13" s="711"/>
      <c r="C13" s="711"/>
      <c r="D13" s="704" t="s">
        <v>753</v>
      </c>
      <c r="E13" s="705">
        <v>2792792.0</v>
      </c>
      <c r="F13" s="705">
        <v>3099999.0</v>
      </c>
      <c r="G13" s="705">
        <v>1981982.0</v>
      </c>
      <c r="H13" s="705">
        <v>2200000.0</v>
      </c>
      <c r="I13" s="706"/>
      <c r="J13" s="707" t="s">
        <v>3351</v>
      </c>
      <c r="K13" s="708">
        <v>1412612.0</v>
      </c>
      <c r="L13" s="700"/>
      <c r="M13" s="700"/>
      <c r="N13" s="700"/>
      <c r="O13" s="700"/>
      <c r="P13" s="700"/>
      <c r="Q13" s="700"/>
      <c r="R13" s="700"/>
      <c r="S13" s="700"/>
      <c r="T13" s="700"/>
      <c r="U13" s="700"/>
      <c r="V13" s="700"/>
      <c r="W13" s="700"/>
      <c r="X13" s="700"/>
      <c r="Y13" s="700"/>
      <c r="Z13" s="700"/>
    </row>
    <row r="14" ht="12.75" customHeight="1">
      <c r="A14" s="100"/>
      <c r="B14" s="100"/>
      <c r="C14" s="100"/>
      <c r="D14" s="704" t="s">
        <v>575</v>
      </c>
      <c r="E14" s="705">
        <v>3671171.0</v>
      </c>
      <c r="F14" s="705">
        <v>4075000.0</v>
      </c>
      <c r="G14" s="705">
        <v>1981982.0</v>
      </c>
      <c r="H14" s="705">
        <v>2200000.0</v>
      </c>
      <c r="I14" s="706"/>
      <c r="J14" s="707" t="s">
        <v>658</v>
      </c>
      <c r="K14" s="708">
        <v>9800000.0</v>
      </c>
      <c r="L14" s="700"/>
      <c r="M14" s="700"/>
      <c r="N14" s="700"/>
      <c r="O14" s="700"/>
      <c r="P14" s="700"/>
      <c r="Q14" s="700"/>
      <c r="R14" s="700"/>
      <c r="S14" s="700"/>
      <c r="T14" s="700"/>
      <c r="U14" s="700"/>
      <c r="V14" s="700"/>
      <c r="W14" s="700"/>
      <c r="X14" s="700"/>
      <c r="Y14" s="700"/>
      <c r="Z14" s="700"/>
    </row>
    <row r="15" ht="12.75" customHeight="1">
      <c r="A15" s="709">
        <v>7.0</v>
      </c>
      <c r="B15" s="704" t="s">
        <v>3352</v>
      </c>
      <c r="C15" s="715" t="s">
        <v>749</v>
      </c>
      <c r="D15" s="704" t="s">
        <v>753</v>
      </c>
      <c r="E15" s="705">
        <v>2737114.0</v>
      </c>
      <c r="F15" s="705">
        <v>3038197.0</v>
      </c>
      <c r="G15" s="705">
        <v>1981982.0</v>
      </c>
      <c r="H15" s="705">
        <v>2200000.0</v>
      </c>
      <c r="I15" s="706"/>
      <c r="J15" s="707" t="s">
        <v>3353</v>
      </c>
      <c r="K15" s="708">
        <v>5782000.0</v>
      </c>
      <c r="L15" s="700"/>
      <c r="M15" s="700"/>
      <c r="N15" s="700"/>
      <c r="O15" s="700"/>
      <c r="P15" s="700"/>
      <c r="Q15" s="700"/>
      <c r="R15" s="700"/>
      <c r="S15" s="700"/>
      <c r="T15" s="700"/>
      <c r="U15" s="700"/>
      <c r="V15" s="700"/>
      <c r="W15" s="700"/>
      <c r="X15" s="700"/>
      <c r="Y15" s="700"/>
      <c r="Z15" s="700"/>
    </row>
    <row r="16" ht="12.75" customHeight="1">
      <c r="A16" s="709">
        <v>8.0</v>
      </c>
      <c r="B16" s="704" t="s">
        <v>246</v>
      </c>
      <c r="C16" s="704" t="s">
        <v>351</v>
      </c>
      <c r="D16" s="704" t="s">
        <v>248</v>
      </c>
      <c r="E16" s="705">
        <v>2.0776E7</v>
      </c>
      <c r="F16" s="705">
        <v>2.306136E7</v>
      </c>
      <c r="G16" s="705">
        <v>1981982.0</v>
      </c>
      <c r="H16" s="705">
        <v>2200000.0</v>
      </c>
      <c r="I16" s="706"/>
      <c r="J16" s="707" t="s">
        <v>3355</v>
      </c>
      <c r="K16" s="708">
        <v>2737114.0</v>
      </c>
      <c r="L16" s="700"/>
      <c r="M16" s="700"/>
      <c r="N16" s="700"/>
      <c r="O16" s="700"/>
      <c r="P16" s="700"/>
      <c r="Q16" s="700"/>
      <c r="R16" s="700"/>
      <c r="S16" s="700"/>
      <c r="T16" s="700"/>
      <c r="U16" s="700"/>
      <c r="V16" s="700"/>
      <c r="W16" s="700"/>
      <c r="X16" s="700"/>
      <c r="Y16" s="700"/>
      <c r="Z16" s="700"/>
    </row>
    <row r="17" ht="12.75" customHeight="1">
      <c r="A17" s="709">
        <v>9.0</v>
      </c>
      <c r="B17" s="704" t="s">
        <v>258</v>
      </c>
      <c r="C17" s="704" t="s">
        <v>242</v>
      </c>
      <c r="D17" s="704" t="s">
        <v>680</v>
      </c>
      <c r="E17" s="705">
        <v>2940000.0</v>
      </c>
      <c r="F17" s="705">
        <v>3263400.0</v>
      </c>
      <c r="G17" s="705">
        <v>1981982.0</v>
      </c>
      <c r="H17" s="705">
        <v>2200000.0</v>
      </c>
      <c r="I17" s="706"/>
      <c r="J17" s="707" t="s">
        <v>3356</v>
      </c>
      <c r="K17" s="708">
        <v>2389819.0</v>
      </c>
      <c r="L17" s="700"/>
      <c r="M17" s="700"/>
      <c r="N17" s="700"/>
      <c r="O17" s="700"/>
      <c r="P17" s="700"/>
      <c r="Q17" s="700"/>
      <c r="R17" s="700"/>
      <c r="S17" s="700"/>
      <c r="T17" s="700"/>
      <c r="U17" s="700"/>
      <c r="V17" s="700"/>
      <c r="W17" s="700"/>
      <c r="X17" s="700"/>
      <c r="Y17" s="700"/>
      <c r="Z17" s="700"/>
    </row>
    <row r="18" ht="12.75" customHeight="1">
      <c r="A18" s="709">
        <v>10.0</v>
      </c>
      <c r="B18" s="704" t="s">
        <v>3357</v>
      </c>
      <c r="C18" s="704" t="s">
        <v>242</v>
      </c>
      <c r="D18" s="704" t="s">
        <v>3349</v>
      </c>
      <c r="E18" s="705">
        <v>2.0412151E7</v>
      </c>
      <c r="F18" s="705">
        <v>2.2657488E7</v>
      </c>
      <c r="G18" s="705">
        <v>1981982.0</v>
      </c>
      <c r="H18" s="705">
        <v>2200000.0</v>
      </c>
      <c r="I18" s="706"/>
      <c r="J18" s="707" t="s">
        <v>3358</v>
      </c>
      <c r="K18" s="708">
        <v>1370000.0</v>
      </c>
      <c r="L18" s="700"/>
      <c r="M18" s="700"/>
      <c r="N18" s="700"/>
      <c r="O18" s="700"/>
      <c r="P18" s="700"/>
      <c r="Q18" s="700"/>
      <c r="R18" s="700"/>
      <c r="S18" s="700"/>
      <c r="T18" s="700"/>
      <c r="U18" s="700"/>
      <c r="V18" s="700"/>
      <c r="W18" s="700"/>
      <c r="X18" s="700"/>
      <c r="Y18" s="700"/>
      <c r="Z18" s="700"/>
    </row>
    <row r="19" ht="12.75" customHeight="1">
      <c r="A19" s="709">
        <v>11.0</v>
      </c>
      <c r="B19" s="704" t="s">
        <v>3359</v>
      </c>
      <c r="C19" s="704" t="s">
        <v>351</v>
      </c>
      <c r="D19" s="704" t="s">
        <v>248</v>
      </c>
      <c r="E19" s="705">
        <v>2.0776E7</v>
      </c>
      <c r="F19" s="705">
        <v>2.306136E7</v>
      </c>
      <c r="G19" s="705">
        <v>1981982.0</v>
      </c>
      <c r="H19" s="705">
        <v>2200000.0</v>
      </c>
      <c r="I19" s="706"/>
      <c r="J19" s="707" t="s">
        <v>3360</v>
      </c>
      <c r="K19" s="708">
        <v>2389819.0</v>
      </c>
      <c r="L19" s="700"/>
      <c r="M19" s="700"/>
      <c r="N19" s="700"/>
      <c r="O19" s="700"/>
      <c r="P19" s="700"/>
      <c r="Q19" s="700"/>
      <c r="R19" s="700"/>
      <c r="S19" s="700"/>
      <c r="T19" s="700"/>
      <c r="U19" s="700"/>
      <c r="V19" s="700"/>
      <c r="W19" s="700"/>
      <c r="X19" s="700"/>
      <c r="Y19" s="700"/>
      <c r="Z19" s="700"/>
    </row>
    <row r="20" ht="12.75" customHeight="1">
      <c r="A20" s="709">
        <v>12.0</v>
      </c>
      <c r="B20" s="716" t="s">
        <v>3362</v>
      </c>
      <c r="C20" s="704" t="s">
        <v>3363</v>
      </c>
      <c r="D20" s="704" t="s">
        <v>13</v>
      </c>
      <c r="E20" s="705">
        <v>2295495.0</v>
      </c>
      <c r="F20" s="705">
        <v>2547999.0</v>
      </c>
      <c r="G20" s="705">
        <v>1981982.0</v>
      </c>
      <c r="H20" s="705">
        <v>2200000.0</v>
      </c>
      <c r="I20" s="706"/>
      <c r="J20" s="707" t="s">
        <v>2710</v>
      </c>
      <c r="K20" s="708">
        <v>1300000.0</v>
      </c>
      <c r="L20" s="700"/>
      <c r="M20" s="700"/>
      <c r="N20" s="700"/>
      <c r="O20" s="700"/>
      <c r="P20" s="700"/>
      <c r="Q20" s="700"/>
      <c r="R20" s="700"/>
      <c r="S20" s="700"/>
      <c r="T20" s="700"/>
      <c r="U20" s="700"/>
      <c r="V20" s="700"/>
      <c r="W20" s="700"/>
      <c r="X20" s="700"/>
      <c r="Y20" s="700"/>
      <c r="Z20" s="700"/>
    </row>
    <row r="21" ht="12.75" customHeight="1">
      <c r="A21" s="717">
        <v>13.0</v>
      </c>
      <c r="B21" s="718" t="s">
        <v>3364</v>
      </c>
      <c r="C21" s="718" t="s">
        <v>571</v>
      </c>
      <c r="D21" s="718" t="s">
        <v>13</v>
      </c>
      <c r="E21" s="719">
        <v>1412612.0</v>
      </c>
      <c r="F21" s="705">
        <v>1567999.0</v>
      </c>
      <c r="G21" s="705">
        <v>1981982.0</v>
      </c>
      <c r="H21" s="705">
        <v>2200000.0</v>
      </c>
      <c r="I21" s="706"/>
      <c r="J21" s="707" t="s">
        <v>3365</v>
      </c>
      <c r="K21" s="708">
        <v>2940000.0</v>
      </c>
      <c r="L21" s="700"/>
      <c r="M21" s="700"/>
      <c r="N21" s="700"/>
      <c r="O21" s="700"/>
      <c r="P21" s="700"/>
      <c r="Q21" s="700"/>
      <c r="R21" s="700"/>
      <c r="S21" s="700"/>
      <c r="T21" s="700"/>
      <c r="U21" s="700"/>
      <c r="V21" s="700"/>
      <c r="W21" s="700"/>
      <c r="X21" s="700"/>
      <c r="Y21" s="700"/>
      <c r="Z21" s="700"/>
    </row>
    <row r="22" ht="12.75" customHeight="1">
      <c r="A22" s="709">
        <v>14.0</v>
      </c>
      <c r="B22" s="704" t="s">
        <v>3366</v>
      </c>
      <c r="C22" s="704" t="s">
        <v>351</v>
      </c>
      <c r="D22" s="704" t="s">
        <v>658</v>
      </c>
      <c r="E22" s="705">
        <v>9800000.0</v>
      </c>
      <c r="F22" s="705">
        <v>1.0878E7</v>
      </c>
      <c r="G22" s="705">
        <v>1981982.0</v>
      </c>
      <c r="H22" s="705">
        <v>2200000.0</v>
      </c>
      <c r="I22" s="706"/>
      <c r="J22" s="706"/>
      <c r="K22" s="706"/>
      <c r="L22" s="700"/>
      <c r="M22" s="700"/>
      <c r="N22" s="700"/>
      <c r="O22" s="700"/>
      <c r="P22" s="700"/>
      <c r="Q22" s="700"/>
      <c r="R22" s="700"/>
      <c r="S22" s="700"/>
      <c r="T22" s="700"/>
      <c r="U22" s="700"/>
      <c r="V22" s="700"/>
      <c r="W22" s="700"/>
      <c r="X22" s="700"/>
      <c r="Y22" s="700"/>
      <c r="Z22" s="700"/>
    </row>
    <row r="23" ht="12.75" customHeight="1">
      <c r="A23" s="709">
        <v>15.0</v>
      </c>
      <c r="B23" s="704" t="s">
        <v>3368</v>
      </c>
      <c r="C23" s="704" t="s">
        <v>571</v>
      </c>
      <c r="D23" s="704" t="s">
        <v>575</v>
      </c>
      <c r="E23" s="705">
        <v>5782000.0</v>
      </c>
      <c r="F23" s="705">
        <v>6418020.0</v>
      </c>
      <c r="G23" s="705">
        <v>1981982.0</v>
      </c>
      <c r="H23" s="705">
        <v>2200000.0</v>
      </c>
      <c r="I23" s="706"/>
      <c r="J23" s="706"/>
      <c r="K23" s="706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0"/>
      <c r="W23" s="700"/>
      <c r="X23" s="700"/>
      <c r="Y23" s="700"/>
      <c r="Z23" s="700"/>
    </row>
    <row r="24" ht="12.75" customHeight="1">
      <c r="A24" s="709">
        <v>16.0</v>
      </c>
      <c r="B24" s="704" t="s">
        <v>3369</v>
      </c>
      <c r="C24" s="704" t="s">
        <v>571</v>
      </c>
      <c r="D24" s="704" t="s">
        <v>575</v>
      </c>
      <c r="E24" s="705">
        <v>5782000.0</v>
      </c>
      <c r="F24" s="705">
        <v>6418020.0</v>
      </c>
      <c r="G24" s="705">
        <v>1981982.0</v>
      </c>
      <c r="H24" s="705">
        <v>2200000.0</v>
      </c>
      <c r="I24" s="706"/>
      <c r="J24" s="706"/>
      <c r="K24" s="706"/>
      <c r="L24" s="700"/>
      <c r="M24" s="700"/>
      <c r="N24" s="700"/>
      <c r="O24" s="700"/>
      <c r="P24" s="700"/>
      <c r="Q24" s="700"/>
      <c r="R24" s="700"/>
      <c r="S24" s="700"/>
      <c r="T24" s="700"/>
      <c r="U24" s="700"/>
      <c r="V24" s="700"/>
      <c r="W24" s="700"/>
      <c r="X24" s="700"/>
      <c r="Y24" s="700"/>
      <c r="Z24" s="700"/>
    </row>
    <row r="25" ht="12.75" customHeight="1">
      <c r="A25" s="72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0"/>
      <c r="P25" s="700"/>
      <c r="Q25" s="700"/>
      <c r="R25" s="700"/>
      <c r="S25" s="700"/>
      <c r="T25" s="700"/>
      <c r="U25" s="700"/>
      <c r="V25" s="700"/>
      <c r="W25" s="700"/>
      <c r="X25" s="700"/>
      <c r="Y25" s="700"/>
      <c r="Z25" s="700"/>
    </row>
    <row r="26" ht="12.75" customHeight="1">
      <c r="A26" s="720"/>
      <c r="B26" s="700"/>
      <c r="C26" s="700"/>
      <c r="D26" s="700"/>
      <c r="E26" s="700"/>
      <c r="F26" s="700"/>
      <c r="G26" s="700"/>
      <c r="H26" s="700"/>
      <c r="I26" s="700"/>
      <c r="J26" s="700"/>
      <c r="K26" s="700"/>
      <c r="L26" s="700"/>
      <c r="M26" s="700"/>
      <c r="N26" s="700"/>
      <c r="O26" s="700"/>
      <c r="P26" s="700"/>
      <c r="Q26" s="700"/>
      <c r="R26" s="700"/>
      <c r="S26" s="700"/>
      <c r="T26" s="700"/>
      <c r="U26" s="700"/>
      <c r="V26" s="700"/>
      <c r="W26" s="700"/>
      <c r="X26" s="700"/>
      <c r="Y26" s="700"/>
      <c r="Z26" s="700"/>
    </row>
    <row r="27" ht="12.75" customHeight="1">
      <c r="A27" s="720"/>
      <c r="B27" s="700"/>
      <c r="C27" s="700"/>
      <c r="D27" s="700"/>
      <c r="E27" s="700"/>
      <c r="F27" s="700"/>
      <c r="G27" s="700"/>
      <c r="H27" s="700"/>
      <c r="I27" s="700"/>
      <c r="J27" s="700"/>
      <c r="K27" s="700"/>
      <c r="L27" s="700"/>
      <c r="M27" s="700"/>
      <c r="N27" s="700"/>
      <c r="O27" s="700"/>
      <c r="P27" s="700"/>
      <c r="Q27" s="700"/>
      <c r="R27" s="700"/>
      <c r="S27" s="700"/>
      <c r="T27" s="700"/>
      <c r="U27" s="700"/>
      <c r="V27" s="700"/>
      <c r="W27" s="700"/>
      <c r="X27" s="700"/>
      <c r="Y27" s="700"/>
      <c r="Z27" s="700"/>
    </row>
    <row r="28" ht="12.75" customHeight="1">
      <c r="A28" s="720"/>
      <c r="B28" s="700"/>
      <c r="C28" s="700"/>
      <c r="D28" s="700"/>
      <c r="E28" s="700"/>
      <c r="F28" s="700"/>
      <c r="G28" s="700"/>
      <c r="H28" s="700"/>
      <c r="I28" s="700"/>
      <c r="J28" s="700"/>
      <c r="K28" s="700"/>
      <c r="L28" s="700"/>
      <c r="M28" s="700"/>
      <c r="N28" s="700"/>
      <c r="O28" s="700"/>
      <c r="P28" s="700"/>
      <c r="Q28" s="700"/>
      <c r="R28" s="700"/>
      <c r="S28" s="700"/>
      <c r="T28" s="700"/>
      <c r="U28" s="700"/>
      <c r="V28" s="700"/>
      <c r="W28" s="700"/>
      <c r="X28" s="700"/>
      <c r="Y28" s="700"/>
      <c r="Z28" s="700"/>
    </row>
    <row r="29" ht="12.75" customHeight="1">
      <c r="A29" s="720"/>
      <c r="B29" s="700"/>
      <c r="C29" s="700"/>
      <c r="D29" s="700"/>
      <c r="E29" s="700"/>
      <c r="F29" s="700"/>
      <c r="G29" s="700"/>
      <c r="H29" s="700"/>
      <c r="I29" s="700"/>
      <c r="J29" s="700"/>
      <c r="K29" s="700"/>
      <c r="L29" s="700"/>
      <c r="M29" s="700"/>
      <c r="N29" s="700"/>
      <c r="O29" s="700"/>
      <c r="P29" s="700"/>
      <c r="Q29" s="700"/>
      <c r="R29" s="700"/>
      <c r="S29" s="700"/>
      <c r="T29" s="700"/>
      <c r="U29" s="700"/>
      <c r="V29" s="700"/>
      <c r="W29" s="700"/>
      <c r="X29" s="700"/>
      <c r="Y29" s="700"/>
      <c r="Z29" s="700"/>
    </row>
    <row r="30" ht="12.75" customHeight="1">
      <c r="A30" s="720"/>
      <c r="B30" s="700"/>
      <c r="C30" s="700"/>
      <c r="D30" s="700"/>
      <c r="E30" s="700"/>
      <c r="F30" s="700"/>
      <c r="G30" s="700"/>
      <c r="H30" s="700"/>
      <c r="I30" s="700"/>
      <c r="J30" s="700"/>
      <c r="K30" s="700"/>
      <c r="L30" s="700"/>
      <c r="M30" s="700"/>
      <c r="N30" s="700"/>
      <c r="O30" s="700"/>
      <c r="P30" s="700"/>
      <c r="Q30" s="700"/>
      <c r="R30" s="700"/>
      <c r="S30" s="700"/>
      <c r="T30" s="700"/>
      <c r="U30" s="700"/>
      <c r="V30" s="700"/>
      <c r="W30" s="700"/>
      <c r="X30" s="700"/>
      <c r="Y30" s="700"/>
      <c r="Z30" s="700"/>
    </row>
    <row r="31" ht="12.75" customHeight="1">
      <c r="A31" s="720"/>
      <c r="B31" s="700"/>
      <c r="C31" s="700"/>
      <c r="D31" s="700"/>
      <c r="E31" s="700"/>
      <c r="F31" s="700"/>
      <c r="G31" s="700"/>
      <c r="H31" s="700"/>
      <c r="I31" s="700"/>
      <c r="J31" s="700"/>
      <c r="K31" s="700"/>
      <c r="L31" s="700"/>
      <c r="M31" s="700"/>
      <c r="N31" s="700"/>
      <c r="O31" s="700"/>
      <c r="P31" s="700"/>
      <c r="Q31" s="700"/>
      <c r="R31" s="700"/>
      <c r="S31" s="700"/>
      <c r="T31" s="700"/>
      <c r="U31" s="700"/>
      <c r="V31" s="700"/>
      <c r="W31" s="700"/>
      <c r="X31" s="700"/>
      <c r="Y31" s="700"/>
      <c r="Z31" s="700"/>
    </row>
    <row r="32" ht="12.75" customHeight="1">
      <c r="A32" s="72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0"/>
      <c r="P32" s="700"/>
      <c r="Q32" s="700"/>
      <c r="R32" s="700"/>
      <c r="S32" s="700"/>
      <c r="T32" s="700"/>
      <c r="U32" s="700"/>
      <c r="V32" s="700"/>
      <c r="W32" s="700"/>
      <c r="X32" s="700"/>
      <c r="Y32" s="700"/>
      <c r="Z32" s="700"/>
    </row>
    <row r="33" ht="12.75" customHeight="1">
      <c r="A33" s="72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0"/>
      <c r="P33" s="700"/>
      <c r="Q33" s="700"/>
      <c r="R33" s="700"/>
      <c r="S33" s="700"/>
      <c r="T33" s="700"/>
      <c r="U33" s="700"/>
      <c r="V33" s="700"/>
      <c r="W33" s="700"/>
      <c r="X33" s="700"/>
      <c r="Y33" s="700"/>
      <c r="Z33" s="700"/>
    </row>
    <row r="34" ht="12.75" customHeight="1">
      <c r="A34" s="720"/>
      <c r="B34" s="700"/>
      <c r="C34" s="700"/>
      <c r="D34" s="700"/>
      <c r="E34" s="700"/>
      <c r="F34" s="700"/>
      <c r="G34" s="700"/>
      <c r="H34" s="700"/>
      <c r="I34" s="700"/>
      <c r="J34" s="700"/>
      <c r="K34" s="700"/>
      <c r="L34" s="700"/>
      <c r="M34" s="700"/>
      <c r="N34" s="700"/>
      <c r="O34" s="700"/>
      <c r="P34" s="700"/>
      <c r="Q34" s="700"/>
      <c r="R34" s="700"/>
      <c r="S34" s="700"/>
      <c r="T34" s="700"/>
      <c r="U34" s="700"/>
      <c r="V34" s="700"/>
      <c r="W34" s="700"/>
      <c r="X34" s="700"/>
      <c r="Y34" s="700"/>
      <c r="Z34" s="700"/>
    </row>
    <row r="35" ht="12.75" customHeight="1">
      <c r="A35" s="720"/>
      <c r="B35" s="700"/>
      <c r="C35" s="700"/>
      <c r="D35" s="700"/>
      <c r="E35" s="700"/>
      <c r="F35" s="700"/>
      <c r="G35" s="700"/>
      <c r="H35" s="700"/>
      <c r="I35" s="700"/>
      <c r="J35" s="700"/>
      <c r="K35" s="700"/>
      <c r="L35" s="700"/>
      <c r="M35" s="700"/>
      <c r="N35" s="700"/>
      <c r="O35" s="700"/>
      <c r="P35" s="700"/>
      <c r="Q35" s="700"/>
      <c r="R35" s="700"/>
      <c r="S35" s="700"/>
      <c r="T35" s="700"/>
      <c r="U35" s="700"/>
      <c r="V35" s="700"/>
      <c r="W35" s="700"/>
      <c r="X35" s="700"/>
      <c r="Y35" s="700"/>
      <c r="Z35" s="700"/>
    </row>
    <row r="36" ht="12.75" customHeight="1">
      <c r="A36" s="72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0"/>
      <c r="P36" s="700"/>
      <c r="Q36" s="700"/>
      <c r="R36" s="700"/>
      <c r="S36" s="700"/>
      <c r="T36" s="700"/>
      <c r="U36" s="700"/>
      <c r="V36" s="700"/>
      <c r="W36" s="700"/>
      <c r="X36" s="700"/>
      <c r="Y36" s="700"/>
      <c r="Z36" s="700"/>
    </row>
    <row r="37" ht="12.75" customHeight="1">
      <c r="A37" s="72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0"/>
      <c r="P37" s="700"/>
      <c r="Q37" s="700"/>
      <c r="R37" s="700"/>
      <c r="S37" s="700"/>
      <c r="T37" s="700"/>
      <c r="U37" s="700"/>
      <c r="V37" s="700"/>
      <c r="W37" s="700"/>
      <c r="X37" s="700"/>
      <c r="Y37" s="700"/>
      <c r="Z37" s="700"/>
    </row>
    <row r="38" ht="12.75" customHeight="1">
      <c r="A38" s="720"/>
      <c r="B38" s="700"/>
      <c r="C38" s="700"/>
      <c r="D38" s="700"/>
      <c r="E38" s="700"/>
      <c r="F38" s="700"/>
      <c r="G38" s="700"/>
      <c r="H38" s="700"/>
      <c r="I38" s="700"/>
      <c r="J38" s="700"/>
      <c r="K38" s="700"/>
      <c r="L38" s="700"/>
      <c r="M38" s="700"/>
      <c r="N38" s="700"/>
      <c r="O38" s="700"/>
      <c r="P38" s="700"/>
      <c r="Q38" s="700"/>
      <c r="R38" s="700"/>
      <c r="S38" s="700"/>
      <c r="T38" s="700"/>
      <c r="U38" s="700"/>
      <c r="V38" s="700"/>
      <c r="W38" s="700"/>
      <c r="X38" s="700"/>
      <c r="Y38" s="700"/>
      <c r="Z38" s="700"/>
    </row>
    <row r="39" ht="12.75" customHeight="1">
      <c r="A39" s="720"/>
      <c r="B39" s="700"/>
      <c r="C39" s="700"/>
      <c r="D39" s="700"/>
      <c r="E39" s="700"/>
      <c r="F39" s="700"/>
      <c r="G39" s="700"/>
      <c r="H39" s="700"/>
      <c r="I39" s="700"/>
      <c r="J39" s="700"/>
      <c r="K39" s="700"/>
      <c r="L39" s="700"/>
      <c r="M39" s="700"/>
      <c r="N39" s="700"/>
      <c r="O39" s="700"/>
      <c r="P39" s="700"/>
      <c r="Q39" s="700"/>
      <c r="R39" s="700"/>
      <c r="S39" s="700"/>
      <c r="T39" s="700"/>
      <c r="U39" s="700"/>
      <c r="V39" s="700"/>
      <c r="W39" s="700"/>
      <c r="X39" s="700"/>
      <c r="Y39" s="700"/>
      <c r="Z39" s="700"/>
    </row>
    <row r="40" ht="12.75" customHeight="1">
      <c r="A40" s="720"/>
      <c r="B40" s="700"/>
      <c r="C40" s="700"/>
      <c r="D40" s="700"/>
      <c r="E40" s="700"/>
      <c r="F40" s="700"/>
      <c r="G40" s="700"/>
      <c r="H40" s="700"/>
      <c r="I40" s="700"/>
      <c r="J40" s="700"/>
      <c r="K40" s="700"/>
      <c r="L40" s="700"/>
      <c r="M40" s="700"/>
      <c r="N40" s="700"/>
      <c r="O40" s="700"/>
      <c r="P40" s="700"/>
      <c r="Q40" s="700"/>
      <c r="R40" s="700"/>
      <c r="S40" s="700"/>
      <c r="T40" s="700"/>
      <c r="U40" s="700"/>
      <c r="V40" s="700"/>
      <c r="W40" s="700"/>
      <c r="X40" s="700"/>
      <c r="Y40" s="700"/>
      <c r="Z40" s="700"/>
    </row>
    <row r="41" ht="12.75" customHeight="1">
      <c r="A41" s="720"/>
      <c r="B41" s="700"/>
      <c r="C41" s="700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0"/>
      <c r="V41" s="700"/>
      <c r="W41" s="700"/>
      <c r="X41" s="700"/>
      <c r="Y41" s="700"/>
      <c r="Z41" s="700"/>
    </row>
    <row r="42" ht="12.75" customHeight="1">
      <c r="A42" s="720"/>
      <c r="B42" s="700"/>
      <c r="C42" s="700"/>
      <c r="D42" s="700"/>
      <c r="E42" s="700"/>
      <c r="F42" s="700"/>
      <c r="G42" s="700"/>
      <c r="H42" s="700"/>
      <c r="I42" s="700"/>
      <c r="J42" s="700"/>
      <c r="K42" s="700"/>
      <c r="L42" s="700"/>
      <c r="M42" s="700"/>
      <c r="N42" s="700"/>
      <c r="O42" s="700"/>
      <c r="P42" s="700"/>
      <c r="Q42" s="700"/>
      <c r="R42" s="700"/>
      <c r="S42" s="700"/>
      <c r="T42" s="700"/>
      <c r="U42" s="700"/>
      <c r="V42" s="700"/>
      <c r="W42" s="700"/>
      <c r="X42" s="700"/>
      <c r="Y42" s="700"/>
      <c r="Z42" s="700"/>
    </row>
    <row r="43" ht="12.75" customHeight="1">
      <c r="A43" s="720"/>
      <c r="B43" s="700"/>
      <c r="C43" s="700"/>
      <c r="D43" s="700"/>
      <c r="E43" s="700"/>
      <c r="F43" s="700"/>
      <c r="G43" s="700"/>
      <c r="H43" s="700"/>
      <c r="I43" s="700"/>
      <c r="J43" s="700"/>
      <c r="K43" s="700"/>
      <c r="L43" s="700"/>
      <c r="M43" s="700"/>
      <c r="N43" s="700"/>
      <c r="O43" s="700"/>
      <c r="P43" s="700"/>
      <c r="Q43" s="700"/>
      <c r="R43" s="700"/>
      <c r="S43" s="700"/>
      <c r="T43" s="700"/>
      <c r="U43" s="700"/>
      <c r="V43" s="700"/>
      <c r="W43" s="700"/>
      <c r="X43" s="700"/>
      <c r="Y43" s="700"/>
      <c r="Z43" s="700"/>
    </row>
    <row r="44" ht="12.75" customHeight="1">
      <c r="A44" s="720"/>
      <c r="B44" s="700"/>
      <c r="C44" s="700"/>
      <c r="D44" s="700"/>
      <c r="E44" s="700"/>
      <c r="F44" s="700"/>
      <c r="G44" s="700"/>
      <c r="H44" s="700"/>
      <c r="I44" s="700"/>
      <c r="J44" s="700"/>
      <c r="K44" s="700"/>
      <c r="L44" s="700"/>
      <c r="M44" s="700"/>
      <c r="N44" s="700"/>
      <c r="O44" s="700"/>
      <c r="P44" s="700"/>
      <c r="Q44" s="700"/>
      <c r="R44" s="700"/>
      <c r="S44" s="700"/>
      <c r="T44" s="700"/>
      <c r="U44" s="700"/>
      <c r="V44" s="700"/>
      <c r="W44" s="700"/>
      <c r="X44" s="700"/>
      <c r="Y44" s="700"/>
      <c r="Z44" s="700"/>
    </row>
    <row r="45" ht="12.75" customHeight="1">
      <c r="A45" s="720"/>
      <c r="B45" s="700"/>
      <c r="C45" s="700"/>
      <c r="D45" s="700"/>
      <c r="E45" s="700"/>
      <c r="F45" s="700"/>
      <c r="G45" s="700"/>
      <c r="H45" s="700"/>
      <c r="I45" s="700"/>
      <c r="J45" s="700"/>
      <c r="K45" s="700"/>
      <c r="L45" s="700"/>
      <c r="M45" s="700"/>
      <c r="N45" s="700"/>
      <c r="O45" s="700"/>
      <c r="P45" s="700"/>
      <c r="Q45" s="700"/>
      <c r="R45" s="700"/>
      <c r="S45" s="700"/>
      <c r="T45" s="700"/>
      <c r="U45" s="700"/>
      <c r="V45" s="700"/>
      <c r="W45" s="700"/>
      <c r="X45" s="700"/>
      <c r="Y45" s="700"/>
      <c r="Z45" s="700"/>
    </row>
    <row r="46" ht="12.75" customHeight="1">
      <c r="A46" s="72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0"/>
      <c r="P46" s="700"/>
      <c r="Q46" s="700"/>
      <c r="R46" s="700"/>
      <c r="S46" s="700"/>
      <c r="T46" s="700"/>
      <c r="U46" s="700"/>
      <c r="V46" s="700"/>
      <c r="W46" s="700"/>
      <c r="X46" s="700"/>
      <c r="Y46" s="700"/>
      <c r="Z46" s="700"/>
    </row>
    <row r="47" ht="12.75" customHeight="1">
      <c r="A47" s="72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0"/>
      <c r="P47" s="700"/>
      <c r="Q47" s="700"/>
      <c r="R47" s="700"/>
      <c r="S47" s="700"/>
      <c r="T47" s="700"/>
      <c r="U47" s="700"/>
      <c r="V47" s="700"/>
      <c r="W47" s="700"/>
      <c r="X47" s="700"/>
      <c r="Y47" s="700"/>
      <c r="Z47" s="700"/>
    </row>
    <row r="48" ht="12.75" customHeight="1">
      <c r="A48" s="720"/>
      <c r="B48" s="700"/>
      <c r="C48" s="700"/>
      <c r="D48" s="700"/>
      <c r="E48" s="700"/>
      <c r="F48" s="700"/>
      <c r="G48" s="700"/>
      <c r="H48" s="700"/>
      <c r="I48" s="700"/>
      <c r="J48" s="700"/>
      <c r="K48" s="700"/>
      <c r="L48" s="700"/>
      <c r="M48" s="700"/>
      <c r="N48" s="700"/>
      <c r="O48" s="700"/>
      <c r="P48" s="700"/>
      <c r="Q48" s="700"/>
      <c r="R48" s="700"/>
      <c r="S48" s="700"/>
      <c r="T48" s="700"/>
      <c r="U48" s="700"/>
      <c r="V48" s="700"/>
      <c r="W48" s="700"/>
      <c r="X48" s="700"/>
      <c r="Y48" s="700"/>
      <c r="Z48" s="700"/>
    </row>
    <row r="49" ht="12.75" customHeight="1">
      <c r="A49" s="720"/>
      <c r="B49" s="700"/>
      <c r="C49" s="700"/>
      <c r="D49" s="700"/>
      <c r="E49" s="700"/>
      <c r="F49" s="700"/>
      <c r="G49" s="700"/>
      <c r="H49" s="700"/>
      <c r="I49" s="700"/>
      <c r="J49" s="700"/>
      <c r="K49" s="700"/>
      <c r="L49" s="700"/>
      <c r="M49" s="700"/>
      <c r="N49" s="700"/>
      <c r="O49" s="700"/>
      <c r="P49" s="700"/>
      <c r="Q49" s="700"/>
      <c r="R49" s="700"/>
      <c r="S49" s="700"/>
      <c r="T49" s="700"/>
      <c r="U49" s="700"/>
      <c r="V49" s="700"/>
      <c r="W49" s="700"/>
      <c r="X49" s="700"/>
      <c r="Y49" s="700"/>
      <c r="Z49" s="700"/>
    </row>
    <row r="50" ht="12.75" customHeight="1">
      <c r="A50" s="720"/>
      <c r="B50" s="700"/>
      <c r="C50" s="700"/>
      <c r="D50" s="700"/>
      <c r="E50" s="700"/>
      <c r="F50" s="700"/>
      <c r="G50" s="700"/>
      <c r="H50" s="700"/>
      <c r="I50" s="700"/>
      <c r="J50" s="700"/>
      <c r="K50" s="700"/>
      <c r="L50" s="700"/>
      <c r="M50" s="700"/>
      <c r="N50" s="700"/>
      <c r="O50" s="700"/>
      <c r="P50" s="700"/>
      <c r="Q50" s="700"/>
      <c r="R50" s="700"/>
      <c r="S50" s="700"/>
      <c r="T50" s="700"/>
      <c r="U50" s="700"/>
      <c r="V50" s="700"/>
      <c r="W50" s="700"/>
      <c r="X50" s="700"/>
      <c r="Y50" s="700"/>
      <c r="Z50" s="700"/>
    </row>
    <row r="51" ht="12.75" customHeight="1">
      <c r="A51" s="720"/>
      <c r="B51" s="700"/>
      <c r="C51" s="700"/>
      <c r="D51" s="700"/>
      <c r="E51" s="700"/>
      <c r="F51" s="700"/>
      <c r="G51" s="700"/>
      <c r="H51" s="700"/>
      <c r="I51" s="700"/>
      <c r="J51" s="700"/>
      <c r="K51" s="700"/>
      <c r="L51" s="700"/>
      <c r="M51" s="700"/>
      <c r="N51" s="700"/>
      <c r="O51" s="700"/>
      <c r="P51" s="700"/>
      <c r="Q51" s="700"/>
      <c r="R51" s="700"/>
      <c r="S51" s="700"/>
      <c r="T51" s="700"/>
      <c r="U51" s="700"/>
      <c r="V51" s="700"/>
      <c r="W51" s="700"/>
      <c r="X51" s="700"/>
      <c r="Y51" s="700"/>
      <c r="Z51" s="700"/>
    </row>
    <row r="52" ht="12.75" customHeight="1">
      <c r="A52" s="720"/>
      <c r="B52" s="700"/>
      <c r="C52" s="700"/>
      <c r="D52" s="700"/>
      <c r="E52" s="700"/>
      <c r="F52" s="700"/>
      <c r="G52" s="700"/>
      <c r="H52" s="700"/>
      <c r="I52" s="700"/>
      <c r="J52" s="700"/>
      <c r="K52" s="700"/>
      <c r="L52" s="700"/>
      <c r="M52" s="700"/>
      <c r="N52" s="700"/>
      <c r="O52" s="700"/>
      <c r="P52" s="700"/>
      <c r="Q52" s="700"/>
      <c r="R52" s="700"/>
      <c r="S52" s="700"/>
      <c r="T52" s="700"/>
      <c r="U52" s="700"/>
      <c r="V52" s="700"/>
      <c r="W52" s="700"/>
      <c r="X52" s="700"/>
      <c r="Y52" s="700"/>
      <c r="Z52" s="700"/>
    </row>
    <row r="53" ht="12.75" customHeight="1">
      <c r="A53" s="720"/>
      <c r="B53" s="700"/>
      <c r="C53" s="700"/>
      <c r="D53" s="700"/>
      <c r="E53" s="700"/>
      <c r="F53" s="700"/>
      <c r="G53" s="700"/>
      <c r="H53" s="700"/>
      <c r="I53" s="700"/>
      <c r="J53" s="700"/>
      <c r="K53" s="700"/>
      <c r="L53" s="700"/>
      <c r="M53" s="700"/>
      <c r="N53" s="700"/>
      <c r="O53" s="700"/>
      <c r="P53" s="700"/>
      <c r="Q53" s="700"/>
      <c r="R53" s="700"/>
      <c r="S53" s="700"/>
      <c r="T53" s="700"/>
      <c r="U53" s="700"/>
      <c r="V53" s="700"/>
      <c r="W53" s="700"/>
      <c r="X53" s="700"/>
      <c r="Y53" s="700"/>
      <c r="Z53" s="700"/>
    </row>
    <row r="54" ht="12.75" customHeight="1">
      <c r="A54" s="720"/>
      <c r="B54" s="700"/>
      <c r="C54" s="700"/>
      <c r="D54" s="700"/>
      <c r="E54" s="700"/>
      <c r="F54" s="700"/>
      <c r="G54" s="700"/>
      <c r="H54" s="700"/>
      <c r="I54" s="700"/>
      <c r="J54" s="700"/>
      <c r="K54" s="700"/>
      <c r="L54" s="700"/>
      <c r="M54" s="700"/>
      <c r="N54" s="700"/>
      <c r="O54" s="700"/>
      <c r="P54" s="700"/>
      <c r="Q54" s="700"/>
      <c r="R54" s="700"/>
      <c r="S54" s="700"/>
      <c r="T54" s="700"/>
      <c r="U54" s="700"/>
      <c r="V54" s="700"/>
      <c r="W54" s="700"/>
      <c r="X54" s="700"/>
      <c r="Y54" s="700"/>
      <c r="Z54" s="700"/>
    </row>
    <row r="55" ht="12.75" customHeight="1">
      <c r="A55" s="72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0"/>
      <c r="P55" s="700"/>
      <c r="Q55" s="700"/>
      <c r="R55" s="700"/>
      <c r="S55" s="700"/>
      <c r="T55" s="700"/>
      <c r="U55" s="700"/>
      <c r="V55" s="700"/>
      <c r="W55" s="700"/>
      <c r="X55" s="700"/>
      <c r="Y55" s="700"/>
      <c r="Z55" s="700"/>
    </row>
    <row r="56" ht="12.75" customHeight="1">
      <c r="A56" s="72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0"/>
      <c r="P56" s="700"/>
      <c r="Q56" s="700"/>
      <c r="R56" s="700"/>
      <c r="S56" s="700"/>
      <c r="T56" s="700"/>
      <c r="U56" s="700"/>
      <c r="V56" s="700"/>
      <c r="W56" s="700"/>
      <c r="X56" s="700"/>
      <c r="Y56" s="700"/>
      <c r="Z56" s="700"/>
    </row>
    <row r="57" ht="12.75" customHeight="1">
      <c r="A57" s="720"/>
      <c r="B57" s="700"/>
      <c r="C57" s="700"/>
      <c r="D57" s="700"/>
      <c r="E57" s="700"/>
      <c r="F57" s="700"/>
      <c r="G57" s="700"/>
      <c r="H57" s="700"/>
      <c r="I57" s="700"/>
      <c r="J57" s="700"/>
      <c r="K57" s="700"/>
      <c r="L57" s="700"/>
      <c r="M57" s="700"/>
      <c r="N57" s="700"/>
      <c r="O57" s="700"/>
      <c r="P57" s="700"/>
      <c r="Q57" s="700"/>
      <c r="R57" s="700"/>
      <c r="S57" s="700"/>
      <c r="T57" s="700"/>
      <c r="U57" s="700"/>
      <c r="V57" s="700"/>
      <c r="W57" s="700"/>
      <c r="X57" s="700"/>
      <c r="Y57" s="700"/>
      <c r="Z57" s="700"/>
    </row>
    <row r="58" ht="12.75" customHeight="1">
      <c r="A58" s="720"/>
      <c r="B58" s="700"/>
      <c r="C58" s="700"/>
      <c r="D58" s="700"/>
      <c r="E58" s="700"/>
      <c r="F58" s="700"/>
      <c r="G58" s="700"/>
      <c r="H58" s="700"/>
      <c r="I58" s="700"/>
      <c r="J58" s="700"/>
      <c r="K58" s="700"/>
      <c r="L58" s="700"/>
      <c r="M58" s="700"/>
      <c r="N58" s="700"/>
      <c r="O58" s="700"/>
      <c r="P58" s="700"/>
      <c r="Q58" s="700"/>
      <c r="R58" s="700"/>
      <c r="S58" s="700"/>
      <c r="T58" s="700"/>
      <c r="U58" s="700"/>
      <c r="V58" s="700"/>
      <c r="W58" s="700"/>
      <c r="X58" s="700"/>
      <c r="Y58" s="700"/>
      <c r="Z58" s="700"/>
    </row>
    <row r="59" ht="12.75" customHeight="1">
      <c r="A59" s="720"/>
      <c r="B59" s="700"/>
      <c r="C59" s="700"/>
      <c r="D59" s="700"/>
      <c r="E59" s="700"/>
      <c r="F59" s="700"/>
      <c r="G59" s="700"/>
      <c r="H59" s="700"/>
      <c r="I59" s="700"/>
      <c r="J59" s="700"/>
      <c r="K59" s="700"/>
      <c r="L59" s="700"/>
      <c r="M59" s="700"/>
      <c r="N59" s="700"/>
      <c r="O59" s="700"/>
      <c r="P59" s="700"/>
      <c r="Q59" s="700"/>
      <c r="R59" s="700"/>
      <c r="S59" s="700"/>
      <c r="T59" s="700"/>
      <c r="U59" s="700"/>
      <c r="V59" s="700"/>
      <c r="W59" s="700"/>
      <c r="X59" s="700"/>
      <c r="Y59" s="700"/>
      <c r="Z59" s="700"/>
    </row>
    <row r="60" ht="12.75" customHeight="1">
      <c r="A60" s="720"/>
      <c r="B60" s="700"/>
      <c r="C60" s="700"/>
      <c r="D60" s="700"/>
      <c r="E60" s="700"/>
      <c r="F60" s="700"/>
      <c r="G60" s="700"/>
      <c r="H60" s="700"/>
      <c r="I60" s="700"/>
      <c r="J60" s="700"/>
      <c r="K60" s="700"/>
      <c r="L60" s="700"/>
      <c r="M60" s="700"/>
      <c r="N60" s="700"/>
      <c r="O60" s="700"/>
      <c r="P60" s="700"/>
      <c r="Q60" s="700"/>
      <c r="R60" s="700"/>
      <c r="S60" s="700"/>
      <c r="T60" s="700"/>
      <c r="U60" s="700"/>
      <c r="V60" s="700"/>
      <c r="W60" s="700"/>
      <c r="X60" s="700"/>
      <c r="Y60" s="700"/>
      <c r="Z60" s="700"/>
    </row>
    <row r="61" ht="12.75" customHeight="1">
      <c r="A61" s="720"/>
      <c r="B61" s="700"/>
      <c r="C61" s="700"/>
      <c r="D61" s="700"/>
      <c r="E61" s="700"/>
      <c r="F61" s="700"/>
      <c r="G61" s="700"/>
      <c r="H61" s="700"/>
      <c r="I61" s="700"/>
      <c r="J61" s="700"/>
      <c r="K61" s="700"/>
      <c r="L61" s="700"/>
      <c r="M61" s="700"/>
      <c r="N61" s="700"/>
      <c r="O61" s="700"/>
      <c r="P61" s="700"/>
      <c r="Q61" s="700"/>
      <c r="R61" s="700"/>
      <c r="S61" s="700"/>
      <c r="T61" s="700"/>
      <c r="U61" s="700"/>
      <c r="V61" s="700"/>
      <c r="W61" s="700"/>
      <c r="X61" s="700"/>
      <c r="Y61" s="700"/>
      <c r="Z61" s="700"/>
    </row>
    <row r="62" ht="12.75" customHeight="1">
      <c r="A62" s="720"/>
      <c r="B62" s="700"/>
      <c r="C62" s="700"/>
      <c r="D62" s="700"/>
      <c r="E62" s="700"/>
      <c r="F62" s="700"/>
      <c r="G62" s="700"/>
      <c r="H62" s="700"/>
      <c r="I62" s="700"/>
      <c r="J62" s="700"/>
      <c r="K62" s="700"/>
      <c r="L62" s="700"/>
      <c r="M62" s="700"/>
      <c r="N62" s="700"/>
      <c r="O62" s="700"/>
      <c r="P62" s="700"/>
      <c r="Q62" s="700"/>
      <c r="R62" s="700"/>
      <c r="S62" s="700"/>
      <c r="T62" s="700"/>
      <c r="U62" s="700"/>
      <c r="V62" s="700"/>
      <c r="W62" s="700"/>
      <c r="X62" s="700"/>
      <c r="Y62" s="700"/>
      <c r="Z62" s="700"/>
    </row>
    <row r="63" ht="12.75" customHeight="1">
      <c r="A63" s="720"/>
      <c r="B63" s="700"/>
      <c r="C63" s="700"/>
      <c r="D63" s="700"/>
      <c r="E63" s="700"/>
      <c r="F63" s="700"/>
      <c r="G63" s="700"/>
      <c r="H63" s="700"/>
      <c r="I63" s="700"/>
      <c r="J63" s="700"/>
      <c r="K63" s="700"/>
      <c r="L63" s="700"/>
      <c r="M63" s="700"/>
      <c r="N63" s="700"/>
      <c r="O63" s="700"/>
      <c r="P63" s="700"/>
      <c r="Q63" s="700"/>
      <c r="R63" s="700"/>
      <c r="S63" s="700"/>
      <c r="T63" s="700"/>
      <c r="U63" s="700"/>
      <c r="V63" s="700"/>
      <c r="W63" s="700"/>
      <c r="X63" s="700"/>
      <c r="Y63" s="700"/>
      <c r="Z63" s="700"/>
    </row>
    <row r="64" ht="12.75" customHeight="1">
      <c r="A64" s="720"/>
      <c r="B64" s="700"/>
      <c r="C64" s="700"/>
      <c r="D64" s="700"/>
      <c r="E64" s="700"/>
      <c r="F64" s="700"/>
      <c r="G64" s="700"/>
      <c r="H64" s="700"/>
      <c r="I64" s="700"/>
      <c r="J64" s="700"/>
      <c r="K64" s="700"/>
      <c r="L64" s="700"/>
      <c r="M64" s="700"/>
      <c r="N64" s="700"/>
      <c r="O64" s="700"/>
      <c r="P64" s="700"/>
      <c r="Q64" s="700"/>
      <c r="R64" s="700"/>
      <c r="S64" s="700"/>
      <c r="T64" s="700"/>
      <c r="U64" s="700"/>
      <c r="V64" s="700"/>
      <c r="W64" s="700"/>
      <c r="X64" s="700"/>
      <c r="Y64" s="700"/>
      <c r="Z64" s="700"/>
    </row>
    <row r="65" ht="12.75" customHeight="1">
      <c r="A65" s="720"/>
      <c r="B65" s="700"/>
      <c r="C65" s="700"/>
      <c r="D65" s="700"/>
      <c r="E65" s="700"/>
      <c r="F65" s="700"/>
      <c r="G65" s="700"/>
      <c r="H65" s="700"/>
      <c r="I65" s="700"/>
      <c r="J65" s="700"/>
      <c r="K65" s="700"/>
      <c r="L65" s="700"/>
      <c r="M65" s="700"/>
      <c r="N65" s="700"/>
      <c r="O65" s="700"/>
      <c r="P65" s="700"/>
      <c r="Q65" s="700"/>
      <c r="R65" s="700"/>
      <c r="S65" s="700"/>
      <c r="T65" s="700"/>
      <c r="U65" s="700"/>
      <c r="V65" s="700"/>
      <c r="W65" s="700"/>
      <c r="X65" s="700"/>
      <c r="Y65" s="700"/>
      <c r="Z65" s="700"/>
    </row>
    <row r="66" ht="12.75" customHeight="1">
      <c r="A66" s="720"/>
      <c r="B66" s="700"/>
      <c r="C66" s="700"/>
      <c r="D66" s="700"/>
      <c r="E66" s="700"/>
      <c r="F66" s="700"/>
      <c r="G66" s="700"/>
      <c r="H66" s="700"/>
      <c r="I66" s="700"/>
      <c r="J66" s="700"/>
      <c r="K66" s="700"/>
      <c r="L66" s="700"/>
      <c r="M66" s="700"/>
      <c r="N66" s="700"/>
      <c r="O66" s="700"/>
      <c r="P66" s="700"/>
      <c r="Q66" s="700"/>
      <c r="R66" s="700"/>
      <c r="S66" s="700"/>
      <c r="T66" s="700"/>
      <c r="U66" s="700"/>
      <c r="V66" s="700"/>
      <c r="W66" s="700"/>
      <c r="X66" s="700"/>
      <c r="Y66" s="700"/>
      <c r="Z66" s="700"/>
    </row>
    <row r="67" ht="12.75" customHeight="1">
      <c r="A67" s="72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0"/>
      <c r="P67" s="700"/>
      <c r="Q67" s="700"/>
      <c r="R67" s="700"/>
      <c r="S67" s="700"/>
      <c r="T67" s="700"/>
      <c r="U67" s="700"/>
      <c r="V67" s="700"/>
      <c r="W67" s="700"/>
      <c r="X67" s="700"/>
      <c r="Y67" s="700"/>
      <c r="Z67" s="700"/>
    </row>
    <row r="68" ht="12.75" customHeight="1">
      <c r="A68" s="72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0"/>
      <c r="P68" s="700"/>
      <c r="Q68" s="700"/>
      <c r="R68" s="700"/>
      <c r="S68" s="700"/>
      <c r="T68" s="700"/>
      <c r="U68" s="700"/>
      <c r="V68" s="700"/>
      <c r="W68" s="700"/>
      <c r="X68" s="700"/>
      <c r="Y68" s="700"/>
      <c r="Z68" s="700"/>
    </row>
    <row r="69" ht="12.75" customHeight="1">
      <c r="A69" s="720"/>
      <c r="B69" s="700"/>
      <c r="C69" s="700"/>
      <c r="D69" s="700"/>
      <c r="E69" s="700"/>
      <c r="F69" s="700"/>
      <c r="G69" s="700"/>
      <c r="H69" s="700"/>
      <c r="I69" s="700"/>
      <c r="J69" s="700"/>
      <c r="K69" s="700"/>
      <c r="L69" s="700"/>
      <c r="M69" s="700"/>
      <c r="N69" s="700"/>
      <c r="O69" s="700"/>
      <c r="P69" s="700"/>
      <c r="Q69" s="700"/>
      <c r="R69" s="700"/>
      <c r="S69" s="700"/>
      <c r="T69" s="700"/>
      <c r="U69" s="700"/>
      <c r="V69" s="700"/>
      <c r="W69" s="700"/>
      <c r="X69" s="700"/>
      <c r="Y69" s="700"/>
      <c r="Z69" s="700"/>
    </row>
    <row r="70" ht="12.75" customHeight="1">
      <c r="A70" s="720"/>
      <c r="B70" s="700"/>
      <c r="C70" s="700"/>
      <c r="D70" s="700"/>
      <c r="E70" s="700"/>
      <c r="F70" s="700"/>
      <c r="G70" s="700"/>
      <c r="H70" s="700"/>
      <c r="I70" s="700"/>
      <c r="J70" s="700"/>
      <c r="K70" s="700"/>
      <c r="L70" s="700"/>
      <c r="M70" s="700"/>
      <c r="N70" s="700"/>
      <c r="O70" s="700"/>
      <c r="P70" s="700"/>
      <c r="Q70" s="700"/>
      <c r="R70" s="700"/>
      <c r="S70" s="700"/>
      <c r="T70" s="700"/>
      <c r="U70" s="700"/>
      <c r="V70" s="700"/>
      <c r="W70" s="700"/>
      <c r="X70" s="700"/>
      <c r="Y70" s="700"/>
      <c r="Z70" s="700"/>
    </row>
    <row r="71" ht="12.75" customHeight="1">
      <c r="A71" s="720"/>
      <c r="B71" s="700"/>
      <c r="C71" s="700"/>
      <c r="D71" s="700"/>
      <c r="E71" s="700"/>
      <c r="F71" s="700"/>
      <c r="G71" s="700"/>
      <c r="H71" s="700"/>
      <c r="I71" s="700"/>
      <c r="J71" s="700"/>
      <c r="K71" s="700"/>
      <c r="L71" s="700"/>
      <c r="M71" s="700"/>
      <c r="N71" s="700"/>
      <c r="O71" s="700"/>
      <c r="P71" s="700"/>
      <c r="Q71" s="700"/>
      <c r="R71" s="700"/>
      <c r="S71" s="700"/>
      <c r="T71" s="700"/>
      <c r="U71" s="700"/>
      <c r="V71" s="700"/>
      <c r="W71" s="700"/>
      <c r="X71" s="700"/>
      <c r="Y71" s="700"/>
      <c r="Z71" s="700"/>
    </row>
    <row r="72" ht="12.75" customHeight="1">
      <c r="A72" s="720"/>
      <c r="B72" s="700"/>
      <c r="C72" s="700"/>
      <c r="D72" s="700"/>
      <c r="E72" s="700"/>
      <c r="F72" s="700"/>
      <c r="G72" s="700"/>
      <c r="H72" s="700"/>
      <c r="I72" s="700"/>
      <c r="J72" s="700"/>
      <c r="K72" s="700"/>
      <c r="L72" s="700"/>
      <c r="M72" s="700"/>
      <c r="N72" s="700"/>
      <c r="O72" s="700"/>
      <c r="P72" s="700"/>
      <c r="Q72" s="700"/>
      <c r="R72" s="700"/>
      <c r="S72" s="700"/>
      <c r="T72" s="700"/>
      <c r="U72" s="700"/>
      <c r="V72" s="700"/>
      <c r="W72" s="700"/>
      <c r="X72" s="700"/>
      <c r="Y72" s="700"/>
      <c r="Z72" s="700"/>
    </row>
    <row r="73" ht="12.75" customHeight="1">
      <c r="A73" s="720"/>
      <c r="B73" s="700"/>
      <c r="C73" s="700"/>
      <c r="D73" s="700"/>
      <c r="E73" s="700"/>
      <c r="F73" s="700"/>
      <c r="G73" s="700"/>
      <c r="H73" s="700"/>
      <c r="I73" s="700"/>
      <c r="J73" s="700"/>
      <c r="K73" s="700"/>
      <c r="L73" s="700"/>
      <c r="M73" s="700"/>
      <c r="N73" s="700"/>
      <c r="O73" s="700"/>
      <c r="P73" s="700"/>
      <c r="Q73" s="700"/>
      <c r="R73" s="700"/>
      <c r="S73" s="700"/>
      <c r="T73" s="700"/>
      <c r="U73" s="700"/>
      <c r="V73" s="700"/>
      <c r="W73" s="700"/>
      <c r="X73" s="700"/>
      <c r="Y73" s="700"/>
      <c r="Z73" s="700"/>
    </row>
    <row r="74" ht="12.75" customHeight="1">
      <c r="A74" s="72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0"/>
      <c r="P74" s="700"/>
      <c r="Q74" s="700"/>
      <c r="R74" s="700"/>
      <c r="S74" s="700"/>
      <c r="T74" s="700"/>
      <c r="U74" s="700"/>
      <c r="V74" s="700"/>
      <c r="W74" s="700"/>
      <c r="X74" s="700"/>
      <c r="Y74" s="700"/>
      <c r="Z74" s="700"/>
    </row>
    <row r="75" ht="12.75" customHeight="1">
      <c r="A75" s="72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0"/>
      <c r="P75" s="700"/>
      <c r="Q75" s="700"/>
      <c r="R75" s="700"/>
      <c r="S75" s="700"/>
      <c r="T75" s="700"/>
      <c r="U75" s="700"/>
      <c r="V75" s="700"/>
      <c r="W75" s="700"/>
      <c r="X75" s="700"/>
      <c r="Y75" s="700"/>
      <c r="Z75" s="700"/>
    </row>
    <row r="76" ht="12.75" customHeight="1">
      <c r="A76" s="720"/>
      <c r="B76" s="700"/>
      <c r="C76" s="700"/>
      <c r="D76" s="700"/>
      <c r="E76" s="700"/>
      <c r="F76" s="700"/>
      <c r="G76" s="700"/>
      <c r="H76" s="700"/>
      <c r="I76" s="700"/>
      <c r="J76" s="700"/>
      <c r="K76" s="700"/>
      <c r="L76" s="700"/>
      <c r="M76" s="700"/>
      <c r="N76" s="700"/>
      <c r="O76" s="700"/>
      <c r="P76" s="700"/>
      <c r="Q76" s="700"/>
      <c r="R76" s="700"/>
      <c r="S76" s="700"/>
      <c r="T76" s="700"/>
      <c r="U76" s="700"/>
      <c r="V76" s="700"/>
      <c r="W76" s="700"/>
      <c r="X76" s="700"/>
      <c r="Y76" s="700"/>
      <c r="Z76" s="700"/>
    </row>
    <row r="77" ht="12.75" customHeight="1">
      <c r="A77" s="720"/>
      <c r="B77" s="700"/>
      <c r="C77" s="700"/>
      <c r="D77" s="700"/>
      <c r="E77" s="700"/>
      <c r="F77" s="700"/>
      <c r="G77" s="700"/>
      <c r="H77" s="700"/>
      <c r="I77" s="700"/>
      <c r="J77" s="700"/>
      <c r="K77" s="700"/>
      <c r="L77" s="700"/>
      <c r="M77" s="700"/>
      <c r="N77" s="700"/>
      <c r="O77" s="700"/>
      <c r="P77" s="700"/>
      <c r="Q77" s="700"/>
      <c r="R77" s="700"/>
      <c r="S77" s="700"/>
      <c r="T77" s="700"/>
      <c r="U77" s="700"/>
      <c r="V77" s="700"/>
      <c r="W77" s="700"/>
      <c r="X77" s="700"/>
      <c r="Y77" s="700"/>
      <c r="Z77" s="700"/>
    </row>
    <row r="78" ht="12.75" customHeight="1">
      <c r="A78" s="720"/>
      <c r="B78" s="700"/>
      <c r="C78" s="700"/>
      <c r="D78" s="700"/>
      <c r="E78" s="700"/>
      <c r="F78" s="700"/>
      <c r="G78" s="700"/>
      <c r="H78" s="700"/>
      <c r="I78" s="700"/>
      <c r="J78" s="700"/>
      <c r="K78" s="700"/>
      <c r="L78" s="700"/>
      <c r="M78" s="700"/>
      <c r="N78" s="700"/>
      <c r="O78" s="700"/>
      <c r="P78" s="700"/>
      <c r="Q78" s="700"/>
      <c r="R78" s="700"/>
      <c r="S78" s="700"/>
      <c r="T78" s="700"/>
      <c r="U78" s="700"/>
      <c r="V78" s="700"/>
      <c r="W78" s="700"/>
      <c r="X78" s="700"/>
      <c r="Y78" s="700"/>
      <c r="Z78" s="700"/>
    </row>
    <row r="79" ht="12.75" customHeight="1">
      <c r="A79" s="72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0"/>
      <c r="P79" s="700"/>
      <c r="Q79" s="700"/>
      <c r="R79" s="700"/>
      <c r="S79" s="700"/>
      <c r="T79" s="700"/>
      <c r="U79" s="700"/>
      <c r="V79" s="700"/>
      <c r="W79" s="700"/>
      <c r="X79" s="700"/>
      <c r="Y79" s="700"/>
      <c r="Z79" s="700"/>
    </row>
    <row r="80" ht="12.75" customHeight="1">
      <c r="A80" s="72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0"/>
      <c r="P80" s="700"/>
      <c r="Q80" s="700"/>
      <c r="R80" s="700"/>
      <c r="S80" s="700"/>
      <c r="T80" s="700"/>
      <c r="U80" s="700"/>
      <c r="V80" s="700"/>
      <c r="W80" s="700"/>
      <c r="X80" s="700"/>
      <c r="Y80" s="700"/>
      <c r="Z80" s="700"/>
    </row>
    <row r="81" ht="12.75" customHeight="1">
      <c r="A81" s="720"/>
      <c r="B81" s="700"/>
      <c r="C81" s="700"/>
      <c r="D81" s="700"/>
      <c r="E81" s="700"/>
      <c r="F81" s="700"/>
      <c r="G81" s="700"/>
      <c r="H81" s="700"/>
      <c r="I81" s="700"/>
      <c r="J81" s="700"/>
      <c r="K81" s="700"/>
      <c r="L81" s="700"/>
      <c r="M81" s="700"/>
      <c r="N81" s="700"/>
      <c r="O81" s="700"/>
      <c r="P81" s="700"/>
      <c r="Q81" s="700"/>
      <c r="R81" s="700"/>
      <c r="S81" s="700"/>
      <c r="T81" s="700"/>
      <c r="U81" s="700"/>
      <c r="V81" s="700"/>
      <c r="W81" s="700"/>
      <c r="X81" s="700"/>
      <c r="Y81" s="700"/>
      <c r="Z81" s="700"/>
    </row>
    <row r="82" ht="12.75" customHeight="1">
      <c r="A82" s="720"/>
      <c r="B82" s="700"/>
      <c r="C82" s="700"/>
      <c r="D82" s="700"/>
      <c r="E82" s="700"/>
      <c r="F82" s="700"/>
      <c r="G82" s="700"/>
      <c r="H82" s="700"/>
      <c r="I82" s="700"/>
      <c r="J82" s="700"/>
      <c r="K82" s="700"/>
      <c r="L82" s="700"/>
      <c r="M82" s="700"/>
      <c r="N82" s="700"/>
      <c r="O82" s="700"/>
      <c r="P82" s="700"/>
      <c r="Q82" s="700"/>
      <c r="R82" s="700"/>
      <c r="S82" s="700"/>
      <c r="T82" s="700"/>
      <c r="U82" s="700"/>
      <c r="V82" s="700"/>
      <c r="W82" s="700"/>
      <c r="X82" s="700"/>
      <c r="Y82" s="700"/>
      <c r="Z82" s="700"/>
    </row>
    <row r="83" ht="12.75" customHeight="1">
      <c r="A83" s="720"/>
      <c r="B83" s="700"/>
      <c r="C83" s="700"/>
      <c r="D83" s="700"/>
      <c r="E83" s="700"/>
      <c r="F83" s="700"/>
      <c r="G83" s="700"/>
      <c r="H83" s="700"/>
      <c r="I83" s="700"/>
      <c r="J83" s="700"/>
      <c r="K83" s="700"/>
      <c r="L83" s="700"/>
      <c r="M83" s="700"/>
      <c r="N83" s="700"/>
      <c r="O83" s="700"/>
      <c r="P83" s="700"/>
      <c r="Q83" s="700"/>
      <c r="R83" s="700"/>
      <c r="S83" s="700"/>
      <c r="T83" s="700"/>
      <c r="U83" s="700"/>
      <c r="V83" s="700"/>
      <c r="W83" s="700"/>
      <c r="X83" s="700"/>
      <c r="Y83" s="700"/>
      <c r="Z83" s="700"/>
    </row>
    <row r="84" ht="12.75" customHeight="1">
      <c r="A84" s="72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0"/>
      <c r="P84" s="700"/>
      <c r="Q84" s="700"/>
      <c r="R84" s="700"/>
      <c r="S84" s="700"/>
      <c r="T84" s="700"/>
      <c r="U84" s="700"/>
      <c r="V84" s="700"/>
      <c r="W84" s="700"/>
      <c r="X84" s="700"/>
      <c r="Y84" s="700"/>
      <c r="Z84" s="700"/>
    </row>
    <row r="85" ht="12.75" customHeight="1">
      <c r="A85" s="72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0"/>
      <c r="P85" s="700"/>
      <c r="Q85" s="700"/>
      <c r="R85" s="700"/>
      <c r="S85" s="700"/>
      <c r="T85" s="700"/>
      <c r="U85" s="700"/>
      <c r="V85" s="700"/>
      <c r="W85" s="700"/>
      <c r="X85" s="700"/>
      <c r="Y85" s="700"/>
      <c r="Z85" s="700"/>
    </row>
    <row r="86" ht="12.75" customHeight="1">
      <c r="A86" s="720"/>
      <c r="B86" s="700"/>
      <c r="C86" s="700"/>
      <c r="D86" s="700"/>
      <c r="E86" s="700"/>
      <c r="F86" s="700"/>
      <c r="G86" s="700"/>
      <c r="H86" s="700"/>
      <c r="I86" s="700"/>
      <c r="J86" s="700"/>
      <c r="K86" s="700"/>
      <c r="L86" s="700"/>
      <c r="M86" s="700"/>
      <c r="N86" s="700"/>
      <c r="O86" s="700"/>
      <c r="P86" s="700"/>
      <c r="Q86" s="700"/>
      <c r="R86" s="700"/>
      <c r="S86" s="700"/>
      <c r="T86" s="700"/>
      <c r="U86" s="700"/>
      <c r="V86" s="700"/>
      <c r="W86" s="700"/>
      <c r="X86" s="700"/>
      <c r="Y86" s="700"/>
      <c r="Z86" s="700"/>
    </row>
    <row r="87" ht="12.75" customHeight="1">
      <c r="A87" s="720"/>
      <c r="B87" s="700"/>
      <c r="C87" s="700"/>
      <c r="D87" s="700"/>
      <c r="E87" s="700"/>
      <c r="F87" s="700"/>
      <c r="G87" s="700"/>
      <c r="H87" s="700"/>
      <c r="I87" s="700"/>
      <c r="J87" s="700"/>
      <c r="K87" s="700"/>
      <c r="L87" s="700"/>
      <c r="M87" s="700"/>
      <c r="N87" s="700"/>
      <c r="O87" s="700"/>
      <c r="P87" s="700"/>
      <c r="Q87" s="700"/>
      <c r="R87" s="700"/>
      <c r="S87" s="700"/>
      <c r="T87" s="700"/>
      <c r="U87" s="700"/>
      <c r="V87" s="700"/>
      <c r="W87" s="700"/>
      <c r="X87" s="700"/>
      <c r="Y87" s="700"/>
      <c r="Z87" s="700"/>
    </row>
    <row r="88" ht="12.75" customHeight="1">
      <c r="A88" s="720"/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700"/>
      <c r="Y88" s="700"/>
      <c r="Z88" s="700"/>
    </row>
    <row r="89" ht="12.75" customHeight="1">
      <c r="A89" s="720"/>
      <c r="B89" s="700"/>
      <c r="C89" s="700"/>
      <c r="D89" s="700"/>
      <c r="E89" s="700"/>
      <c r="F89" s="700"/>
      <c r="G89" s="700"/>
      <c r="H89" s="700"/>
      <c r="I89" s="700"/>
      <c r="J89" s="700"/>
      <c r="K89" s="700"/>
      <c r="L89" s="700"/>
      <c r="M89" s="700"/>
      <c r="N89" s="700"/>
      <c r="O89" s="700"/>
      <c r="P89" s="700"/>
      <c r="Q89" s="700"/>
      <c r="R89" s="700"/>
      <c r="S89" s="700"/>
      <c r="T89" s="700"/>
      <c r="U89" s="700"/>
      <c r="V89" s="700"/>
      <c r="W89" s="700"/>
      <c r="X89" s="700"/>
      <c r="Y89" s="700"/>
      <c r="Z89" s="700"/>
    </row>
    <row r="90" ht="12.75" customHeight="1">
      <c r="A90" s="720"/>
      <c r="B90" s="700"/>
      <c r="C90" s="700"/>
      <c r="D90" s="700"/>
      <c r="E90" s="700"/>
      <c r="F90" s="700"/>
      <c r="G90" s="700"/>
      <c r="H90" s="700"/>
      <c r="I90" s="700"/>
      <c r="J90" s="700"/>
      <c r="K90" s="700"/>
      <c r="L90" s="700"/>
      <c r="M90" s="700"/>
      <c r="N90" s="700"/>
      <c r="O90" s="700"/>
      <c r="P90" s="700"/>
      <c r="Q90" s="700"/>
      <c r="R90" s="700"/>
      <c r="S90" s="700"/>
      <c r="T90" s="700"/>
      <c r="U90" s="700"/>
      <c r="V90" s="700"/>
      <c r="W90" s="700"/>
      <c r="X90" s="700"/>
      <c r="Y90" s="700"/>
      <c r="Z90" s="700"/>
    </row>
    <row r="91" ht="12.75" customHeight="1">
      <c r="A91" s="720"/>
      <c r="B91" s="700"/>
      <c r="C91" s="700"/>
      <c r="D91" s="700"/>
      <c r="E91" s="700"/>
      <c r="F91" s="700"/>
      <c r="G91" s="700"/>
      <c r="H91" s="700"/>
      <c r="I91" s="700"/>
      <c r="J91" s="700"/>
      <c r="K91" s="700"/>
      <c r="L91" s="700"/>
      <c r="M91" s="700"/>
      <c r="N91" s="700"/>
      <c r="O91" s="700"/>
      <c r="P91" s="700"/>
      <c r="Q91" s="700"/>
      <c r="R91" s="700"/>
      <c r="S91" s="700"/>
      <c r="T91" s="700"/>
      <c r="U91" s="700"/>
      <c r="V91" s="700"/>
      <c r="W91" s="700"/>
      <c r="X91" s="700"/>
      <c r="Y91" s="700"/>
      <c r="Z91" s="700"/>
    </row>
    <row r="92" ht="12.75" customHeight="1">
      <c r="A92" s="72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0"/>
      <c r="P92" s="700"/>
      <c r="Q92" s="700"/>
      <c r="R92" s="700"/>
      <c r="S92" s="700"/>
      <c r="T92" s="700"/>
      <c r="U92" s="700"/>
      <c r="V92" s="700"/>
      <c r="W92" s="700"/>
      <c r="X92" s="700"/>
      <c r="Y92" s="700"/>
      <c r="Z92" s="700"/>
    </row>
    <row r="93" ht="12.75" customHeight="1">
      <c r="A93" s="72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0"/>
      <c r="P93" s="700"/>
      <c r="Q93" s="700"/>
      <c r="R93" s="700"/>
      <c r="S93" s="700"/>
      <c r="T93" s="700"/>
      <c r="U93" s="700"/>
      <c r="V93" s="700"/>
      <c r="W93" s="700"/>
      <c r="X93" s="700"/>
      <c r="Y93" s="700"/>
      <c r="Z93" s="700"/>
    </row>
    <row r="94" ht="12.75" customHeight="1">
      <c r="A94" s="720"/>
      <c r="B94" s="700"/>
      <c r="C94" s="700"/>
      <c r="D94" s="700"/>
      <c r="E94" s="700"/>
      <c r="F94" s="700"/>
      <c r="G94" s="700"/>
      <c r="H94" s="700"/>
      <c r="I94" s="700"/>
      <c r="J94" s="700"/>
      <c r="K94" s="700"/>
      <c r="L94" s="700"/>
      <c r="M94" s="700"/>
      <c r="N94" s="700"/>
      <c r="O94" s="700"/>
      <c r="P94" s="700"/>
      <c r="Q94" s="700"/>
      <c r="R94" s="700"/>
      <c r="S94" s="700"/>
      <c r="T94" s="700"/>
      <c r="U94" s="700"/>
      <c r="V94" s="700"/>
      <c r="W94" s="700"/>
      <c r="X94" s="700"/>
      <c r="Y94" s="700"/>
      <c r="Z94" s="700"/>
    </row>
    <row r="95" ht="12.75" customHeight="1">
      <c r="A95" s="720"/>
      <c r="B95" s="700"/>
      <c r="C95" s="700"/>
      <c r="D95" s="700"/>
      <c r="E95" s="700"/>
      <c r="F95" s="700"/>
      <c r="G95" s="700"/>
      <c r="H95" s="700"/>
      <c r="I95" s="700"/>
      <c r="J95" s="700"/>
      <c r="K95" s="700"/>
      <c r="L95" s="700"/>
      <c r="M95" s="700"/>
      <c r="N95" s="700"/>
      <c r="O95" s="700"/>
      <c r="P95" s="700"/>
      <c r="Q95" s="700"/>
      <c r="R95" s="700"/>
      <c r="S95" s="700"/>
      <c r="T95" s="700"/>
      <c r="U95" s="700"/>
      <c r="V95" s="700"/>
      <c r="W95" s="700"/>
      <c r="X95" s="700"/>
      <c r="Y95" s="700"/>
      <c r="Z95" s="700"/>
    </row>
    <row r="96" ht="12.75" customHeight="1">
      <c r="A96" s="720"/>
      <c r="B96" s="700"/>
      <c r="C96" s="700"/>
      <c r="D96" s="700"/>
      <c r="E96" s="700"/>
      <c r="F96" s="700"/>
      <c r="G96" s="700"/>
      <c r="H96" s="700"/>
      <c r="I96" s="700"/>
      <c r="J96" s="700"/>
      <c r="K96" s="700"/>
      <c r="L96" s="700"/>
      <c r="M96" s="700"/>
      <c r="N96" s="700"/>
      <c r="O96" s="700"/>
      <c r="P96" s="700"/>
      <c r="Q96" s="700"/>
      <c r="R96" s="700"/>
      <c r="S96" s="700"/>
      <c r="T96" s="700"/>
      <c r="U96" s="700"/>
      <c r="V96" s="700"/>
      <c r="W96" s="700"/>
      <c r="X96" s="700"/>
      <c r="Y96" s="700"/>
      <c r="Z96" s="700"/>
    </row>
    <row r="97" ht="12.75" customHeight="1">
      <c r="A97" s="720"/>
      <c r="B97" s="700"/>
      <c r="C97" s="700"/>
      <c r="D97" s="700"/>
      <c r="E97" s="700"/>
      <c r="F97" s="700"/>
      <c r="G97" s="700"/>
      <c r="H97" s="700"/>
      <c r="I97" s="700"/>
      <c r="J97" s="700"/>
      <c r="K97" s="700"/>
      <c r="L97" s="700"/>
      <c r="M97" s="700"/>
      <c r="N97" s="700"/>
      <c r="O97" s="700"/>
      <c r="P97" s="700"/>
      <c r="Q97" s="700"/>
      <c r="R97" s="700"/>
      <c r="S97" s="700"/>
      <c r="T97" s="700"/>
      <c r="U97" s="700"/>
      <c r="V97" s="700"/>
      <c r="W97" s="700"/>
      <c r="X97" s="700"/>
      <c r="Y97" s="700"/>
      <c r="Z97" s="700"/>
    </row>
    <row r="98" ht="12.75" customHeight="1">
      <c r="A98" s="720"/>
      <c r="B98" s="700"/>
      <c r="C98" s="700"/>
      <c r="D98" s="700"/>
      <c r="E98" s="700"/>
      <c r="F98" s="700"/>
      <c r="G98" s="700"/>
      <c r="H98" s="700"/>
      <c r="I98" s="700"/>
      <c r="J98" s="700"/>
      <c r="K98" s="700"/>
      <c r="L98" s="700"/>
      <c r="M98" s="700"/>
      <c r="N98" s="700"/>
      <c r="O98" s="700"/>
      <c r="P98" s="700"/>
      <c r="Q98" s="700"/>
      <c r="R98" s="700"/>
      <c r="S98" s="700"/>
      <c r="T98" s="700"/>
      <c r="U98" s="700"/>
      <c r="V98" s="700"/>
      <c r="W98" s="700"/>
      <c r="X98" s="700"/>
      <c r="Y98" s="700"/>
      <c r="Z98" s="700"/>
    </row>
    <row r="99" ht="12.75" customHeight="1">
      <c r="A99" s="72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0"/>
      <c r="P99" s="700"/>
      <c r="Q99" s="700"/>
      <c r="R99" s="700"/>
      <c r="S99" s="700"/>
      <c r="T99" s="700"/>
      <c r="U99" s="700"/>
      <c r="V99" s="700"/>
      <c r="W99" s="700"/>
      <c r="X99" s="700"/>
      <c r="Y99" s="700"/>
      <c r="Z99" s="700"/>
    </row>
    <row r="100" ht="12.75" customHeight="1">
      <c r="A100" s="72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0"/>
      <c r="P100" s="700"/>
      <c r="Q100" s="700"/>
      <c r="R100" s="700"/>
      <c r="S100" s="700"/>
      <c r="T100" s="700"/>
      <c r="U100" s="700"/>
      <c r="V100" s="700"/>
      <c r="W100" s="700"/>
      <c r="X100" s="700"/>
      <c r="Y100" s="700"/>
      <c r="Z100" s="700"/>
    </row>
    <row r="101" ht="12.75" customHeight="1">
      <c r="A101" s="720"/>
      <c r="B101" s="700"/>
      <c r="C101" s="700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</row>
    <row r="102" ht="12.75" customHeight="1">
      <c r="A102" s="720"/>
      <c r="B102" s="700"/>
      <c r="C102" s="700"/>
      <c r="D102" s="700"/>
      <c r="E102" s="700"/>
      <c r="F102" s="700"/>
      <c r="G102" s="700"/>
      <c r="H102" s="700"/>
      <c r="I102" s="700"/>
      <c r="J102" s="700"/>
      <c r="K102" s="700"/>
      <c r="L102" s="700"/>
      <c r="M102" s="700"/>
      <c r="N102" s="700"/>
      <c r="O102" s="700"/>
      <c r="P102" s="700"/>
      <c r="Q102" s="700"/>
      <c r="R102" s="700"/>
      <c r="S102" s="700"/>
      <c r="T102" s="700"/>
      <c r="U102" s="700"/>
      <c r="V102" s="700"/>
      <c r="W102" s="700"/>
      <c r="X102" s="700"/>
      <c r="Y102" s="700"/>
      <c r="Z102" s="700"/>
    </row>
    <row r="103" ht="12.75" customHeight="1">
      <c r="A103" s="720"/>
      <c r="B103" s="700"/>
      <c r="C103" s="700"/>
      <c r="D103" s="700"/>
      <c r="E103" s="700"/>
      <c r="F103" s="700"/>
      <c r="G103" s="700"/>
      <c r="H103" s="700"/>
      <c r="I103" s="700"/>
      <c r="J103" s="700"/>
      <c r="K103" s="700"/>
      <c r="L103" s="700"/>
      <c r="M103" s="700"/>
      <c r="N103" s="700"/>
      <c r="O103" s="700"/>
      <c r="P103" s="700"/>
      <c r="Q103" s="700"/>
      <c r="R103" s="700"/>
      <c r="S103" s="700"/>
      <c r="T103" s="700"/>
      <c r="U103" s="700"/>
      <c r="V103" s="700"/>
      <c r="W103" s="700"/>
      <c r="X103" s="700"/>
      <c r="Y103" s="700"/>
      <c r="Z103" s="700"/>
    </row>
    <row r="104" ht="12.75" customHeight="1">
      <c r="A104" s="720"/>
      <c r="B104" s="700"/>
      <c r="C104" s="700"/>
      <c r="D104" s="700"/>
      <c r="E104" s="700"/>
      <c r="F104" s="700"/>
      <c r="G104" s="700"/>
      <c r="H104" s="700"/>
      <c r="I104" s="700"/>
      <c r="J104" s="700"/>
      <c r="K104" s="700"/>
      <c r="L104" s="700"/>
      <c r="M104" s="700"/>
      <c r="N104" s="700"/>
      <c r="O104" s="700"/>
      <c r="P104" s="700"/>
      <c r="Q104" s="700"/>
      <c r="R104" s="700"/>
      <c r="S104" s="700"/>
      <c r="T104" s="700"/>
      <c r="U104" s="700"/>
      <c r="V104" s="700"/>
      <c r="W104" s="700"/>
      <c r="X104" s="700"/>
      <c r="Y104" s="700"/>
      <c r="Z104" s="700"/>
    </row>
    <row r="105" ht="12.75" customHeight="1">
      <c r="A105" s="720"/>
      <c r="B105" s="700"/>
      <c r="C105" s="700"/>
      <c r="D105" s="700"/>
      <c r="E105" s="700"/>
      <c r="F105" s="700"/>
      <c r="G105" s="700"/>
      <c r="H105" s="700"/>
      <c r="I105" s="700"/>
      <c r="J105" s="700"/>
      <c r="K105" s="700"/>
      <c r="L105" s="700"/>
      <c r="M105" s="700"/>
      <c r="N105" s="700"/>
      <c r="O105" s="700"/>
      <c r="P105" s="700"/>
      <c r="Q105" s="700"/>
      <c r="R105" s="700"/>
      <c r="S105" s="700"/>
      <c r="T105" s="700"/>
      <c r="U105" s="700"/>
      <c r="V105" s="700"/>
      <c r="W105" s="700"/>
      <c r="X105" s="700"/>
      <c r="Y105" s="700"/>
      <c r="Z105" s="700"/>
    </row>
    <row r="106" ht="12.75" customHeight="1">
      <c r="A106" s="720"/>
      <c r="B106" s="700"/>
      <c r="C106" s="700"/>
      <c r="D106" s="700"/>
      <c r="E106" s="700"/>
      <c r="F106" s="700"/>
      <c r="G106" s="700"/>
      <c r="H106" s="700"/>
      <c r="I106" s="700"/>
      <c r="J106" s="700"/>
      <c r="K106" s="700"/>
      <c r="L106" s="700"/>
      <c r="M106" s="700"/>
      <c r="N106" s="700"/>
      <c r="O106" s="700"/>
      <c r="P106" s="700"/>
      <c r="Q106" s="700"/>
      <c r="R106" s="700"/>
      <c r="S106" s="700"/>
      <c r="T106" s="700"/>
      <c r="U106" s="700"/>
      <c r="V106" s="700"/>
      <c r="W106" s="700"/>
      <c r="X106" s="700"/>
      <c r="Y106" s="700"/>
      <c r="Z106" s="700"/>
    </row>
    <row r="107" ht="12.75" customHeight="1">
      <c r="A107" s="720"/>
      <c r="B107" s="700"/>
      <c r="C107" s="700"/>
      <c r="D107" s="700"/>
      <c r="E107" s="700"/>
      <c r="F107" s="700"/>
      <c r="G107" s="700"/>
      <c r="H107" s="700"/>
      <c r="I107" s="700"/>
      <c r="J107" s="700"/>
      <c r="K107" s="700"/>
      <c r="L107" s="700"/>
      <c r="M107" s="700"/>
      <c r="N107" s="700"/>
      <c r="O107" s="700"/>
      <c r="P107" s="700"/>
      <c r="Q107" s="700"/>
      <c r="R107" s="700"/>
      <c r="S107" s="700"/>
      <c r="T107" s="700"/>
      <c r="U107" s="700"/>
      <c r="V107" s="700"/>
      <c r="W107" s="700"/>
      <c r="X107" s="700"/>
      <c r="Y107" s="700"/>
      <c r="Z107" s="700"/>
    </row>
    <row r="108" ht="12.75" customHeight="1">
      <c r="A108" s="720"/>
      <c r="B108" s="700"/>
      <c r="C108" s="700"/>
      <c r="D108" s="700"/>
      <c r="E108" s="700"/>
      <c r="F108" s="700"/>
      <c r="G108" s="700"/>
      <c r="H108" s="700"/>
      <c r="I108" s="700"/>
      <c r="J108" s="700"/>
      <c r="K108" s="700"/>
      <c r="L108" s="700"/>
      <c r="M108" s="700"/>
      <c r="N108" s="700"/>
      <c r="O108" s="700"/>
      <c r="P108" s="700"/>
      <c r="Q108" s="700"/>
      <c r="R108" s="700"/>
      <c r="S108" s="700"/>
      <c r="T108" s="700"/>
      <c r="U108" s="700"/>
      <c r="V108" s="700"/>
      <c r="W108" s="700"/>
      <c r="X108" s="700"/>
      <c r="Y108" s="700"/>
      <c r="Z108" s="700"/>
    </row>
    <row r="109" ht="12.75" customHeight="1">
      <c r="A109" s="72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0"/>
      <c r="P109" s="700"/>
      <c r="Q109" s="700"/>
      <c r="R109" s="700"/>
      <c r="S109" s="700"/>
      <c r="T109" s="700"/>
      <c r="U109" s="700"/>
      <c r="V109" s="700"/>
      <c r="W109" s="700"/>
      <c r="X109" s="700"/>
      <c r="Y109" s="700"/>
      <c r="Z109" s="700"/>
    </row>
    <row r="110" ht="12.75" customHeight="1">
      <c r="A110" s="72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0"/>
      <c r="P110" s="700"/>
      <c r="Q110" s="700"/>
      <c r="R110" s="700"/>
      <c r="S110" s="700"/>
      <c r="T110" s="700"/>
      <c r="U110" s="700"/>
      <c r="V110" s="700"/>
      <c r="W110" s="700"/>
      <c r="X110" s="700"/>
      <c r="Y110" s="700"/>
      <c r="Z110" s="700"/>
    </row>
    <row r="111" ht="12.75" customHeight="1">
      <c r="A111" s="720"/>
      <c r="B111" s="700"/>
      <c r="C111" s="700"/>
      <c r="D111" s="700"/>
      <c r="E111" s="700"/>
      <c r="F111" s="700"/>
      <c r="G111" s="700"/>
      <c r="H111" s="700"/>
      <c r="I111" s="700"/>
      <c r="J111" s="700"/>
      <c r="K111" s="700"/>
      <c r="L111" s="700"/>
      <c r="M111" s="700"/>
      <c r="N111" s="700"/>
      <c r="O111" s="700"/>
      <c r="P111" s="700"/>
      <c r="Q111" s="700"/>
      <c r="R111" s="700"/>
      <c r="S111" s="700"/>
      <c r="T111" s="700"/>
      <c r="U111" s="700"/>
      <c r="V111" s="700"/>
      <c r="W111" s="700"/>
      <c r="X111" s="700"/>
      <c r="Y111" s="700"/>
      <c r="Z111" s="700"/>
    </row>
    <row r="112" ht="12.75" customHeight="1">
      <c r="A112" s="720"/>
      <c r="B112" s="700"/>
      <c r="C112" s="700"/>
      <c r="D112" s="700"/>
      <c r="E112" s="700"/>
      <c r="F112" s="700"/>
      <c r="G112" s="700"/>
      <c r="H112" s="700"/>
      <c r="I112" s="700"/>
      <c r="J112" s="700"/>
      <c r="K112" s="700"/>
      <c r="L112" s="700"/>
      <c r="M112" s="700"/>
      <c r="N112" s="700"/>
      <c r="O112" s="700"/>
      <c r="P112" s="700"/>
      <c r="Q112" s="700"/>
      <c r="R112" s="700"/>
      <c r="S112" s="700"/>
      <c r="T112" s="700"/>
      <c r="U112" s="700"/>
      <c r="V112" s="700"/>
      <c r="W112" s="700"/>
      <c r="X112" s="700"/>
      <c r="Y112" s="700"/>
      <c r="Z112" s="700"/>
    </row>
    <row r="113" ht="12.75" customHeight="1">
      <c r="A113" s="720"/>
      <c r="B113" s="700"/>
      <c r="C113" s="700"/>
      <c r="D113" s="700"/>
      <c r="E113" s="700"/>
      <c r="F113" s="700"/>
      <c r="G113" s="700"/>
      <c r="H113" s="700"/>
      <c r="I113" s="700"/>
      <c r="J113" s="700"/>
      <c r="K113" s="700"/>
      <c r="L113" s="700"/>
      <c r="M113" s="700"/>
      <c r="N113" s="700"/>
      <c r="O113" s="700"/>
      <c r="P113" s="700"/>
      <c r="Q113" s="700"/>
      <c r="R113" s="700"/>
      <c r="S113" s="700"/>
      <c r="T113" s="700"/>
      <c r="U113" s="700"/>
      <c r="V113" s="700"/>
      <c r="W113" s="700"/>
      <c r="X113" s="700"/>
      <c r="Y113" s="700"/>
      <c r="Z113" s="700"/>
    </row>
    <row r="114" ht="12.75" customHeight="1">
      <c r="A114" s="720"/>
      <c r="B114" s="700"/>
      <c r="C114" s="700"/>
      <c r="D114" s="700"/>
      <c r="E114" s="700"/>
      <c r="F114" s="700"/>
      <c r="G114" s="700"/>
      <c r="H114" s="700"/>
      <c r="I114" s="700"/>
      <c r="J114" s="700"/>
      <c r="K114" s="700"/>
      <c r="L114" s="700"/>
      <c r="M114" s="700"/>
      <c r="N114" s="700"/>
      <c r="O114" s="700"/>
      <c r="P114" s="700"/>
      <c r="Q114" s="700"/>
      <c r="R114" s="700"/>
      <c r="S114" s="700"/>
      <c r="T114" s="700"/>
      <c r="U114" s="700"/>
      <c r="V114" s="700"/>
      <c r="W114" s="700"/>
      <c r="X114" s="700"/>
      <c r="Y114" s="700"/>
      <c r="Z114" s="700"/>
    </row>
    <row r="115" ht="12.75" customHeight="1">
      <c r="A115" s="720"/>
      <c r="B115" s="700"/>
      <c r="C115" s="700"/>
      <c r="D115" s="700"/>
      <c r="E115" s="700"/>
      <c r="F115" s="700"/>
      <c r="G115" s="700"/>
      <c r="H115" s="700"/>
      <c r="I115" s="700"/>
      <c r="J115" s="700"/>
      <c r="K115" s="700"/>
      <c r="L115" s="700"/>
      <c r="M115" s="700"/>
      <c r="N115" s="700"/>
      <c r="O115" s="700"/>
      <c r="P115" s="700"/>
      <c r="Q115" s="700"/>
      <c r="R115" s="700"/>
      <c r="S115" s="700"/>
      <c r="T115" s="700"/>
      <c r="U115" s="700"/>
      <c r="V115" s="700"/>
      <c r="W115" s="700"/>
      <c r="X115" s="700"/>
      <c r="Y115" s="700"/>
      <c r="Z115" s="700"/>
    </row>
    <row r="116" ht="12.75" customHeight="1">
      <c r="A116" s="720"/>
      <c r="B116" s="700"/>
      <c r="C116" s="700"/>
      <c r="D116" s="700"/>
      <c r="E116" s="700"/>
      <c r="F116" s="700"/>
      <c r="G116" s="700"/>
      <c r="H116" s="700"/>
      <c r="I116" s="700"/>
      <c r="J116" s="700"/>
      <c r="K116" s="700"/>
      <c r="L116" s="700"/>
      <c r="M116" s="700"/>
      <c r="N116" s="700"/>
      <c r="O116" s="700"/>
      <c r="P116" s="700"/>
      <c r="Q116" s="700"/>
      <c r="R116" s="700"/>
      <c r="S116" s="700"/>
      <c r="T116" s="700"/>
      <c r="U116" s="700"/>
      <c r="V116" s="700"/>
      <c r="W116" s="700"/>
      <c r="X116" s="700"/>
      <c r="Y116" s="700"/>
      <c r="Z116" s="700"/>
    </row>
    <row r="117" ht="12.75" customHeight="1">
      <c r="A117" s="72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0"/>
      <c r="P117" s="700"/>
      <c r="Q117" s="700"/>
      <c r="R117" s="700"/>
      <c r="S117" s="700"/>
      <c r="T117" s="700"/>
      <c r="U117" s="700"/>
      <c r="V117" s="700"/>
      <c r="W117" s="700"/>
      <c r="X117" s="700"/>
      <c r="Y117" s="700"/>
      <c r="Z117" s="700"/>
    </row>
    <row r="118" ht="12.75" customHeight="1">
      <c r="A118" s="72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0"/>
      <c r="P118" s="700"/>
      <c r="Q118" s="700"/>
      <c r="R118" s="700"/>
      <c r="S118" s="700"/>
      <c r="T118" s="700"/>
      <c r="U118" s="700"/>
      <c r="V118" s="700"/>
      <c r="W118" s="700"/>
      <c r="X118" s="700"/>
      <c r="Y118" s="700"/>
      <c r="Z118" s="700"/>
    </row>
    <row r="119" ht="12.75" customHeight="1">
      <c r="A119" s="720"/>
      <c r="B119" s="700"/>
      <c r="C119" s="700"/>
      <c r="D119" s="700"/>
      <c r="E119" s="700"/>
      <c r="F119" s="700"/>
      <c r="G119" s="700"/>
      <c r="H119" s="700"/>
      <c r="I119" s="700"/>
      <c r="J119" s="700"/>
      <c r="K119" s="700"/>
      <c r="L119" s="700"/>
      <c r="M119" s="700"/>
      <c r="N119" s="700"/>
      <c r="O119" s="700"/>
      <c r="P119" s="700"/>
      <c r="Q119" s="700"/>
      <c r="R119" s="700"/>
      <c r="S119" s="700"/>
      <c r="T119" s="700"/>
      <c r="U119" s="700"/>
      <c r="V119" s="700"/>
      <c r="W119" s="700"/>
      <c r="X119" s="700"/>
      <c r="Y119" s="700"/>
      <c r="Z119" s="700"/>
    </row>
    <row r="120" ht="12.75" customHeight="1">
      <c r="A120" s="720"/>
      <c r="B120" s="700"/>
      <c r="C120" s="700"/>
      <c r="D120" s="700"/>
      <c r="E120" s="700"/>
      <c r="F120" s="700"/>
      <c r="G120" s="700"/>
      <c r="H120" s="700"/>
      <c r="I120" s="700"/>
      <c r="J120" s="700"/>
      <c r="K120" s="700"/>
      <c r="L120" s="700"/>
      <c r="M120" s="700"/>
      <c r="N120" s="700"/>
      <c r="O120" s="700"/>
      <c r="P120" s="700"/>
      <c r="Q120" s="700"/>
      <c r="R120" s="700"/>
      <c r="S120" s="700"/>
      <c r="T120" s="700"/>
      <c r="U120" s="700"/>
      <c r="V120" s="700"/>
      <c r="W120" s="700"/>
      <c r="X120" s="700"/>
      <c r="Y120" s="700"/>
      <c r="Z120" s="700"/>
    </row>
    <row r="121" ht="12.75" customHeight="1">
      <c r="A121" s="720"/>
      <c r="B121" s="700"/>
      <c r="C121" s="700"/>
      <c r="D121" s="700"/>
      <c r="E121" s="700"/>
      <c r="F121" s="700"/>
      <c r="G121" s="700"/>
      <c r="H121" s="700"/>
      <c r="I121" s="700"/>
      <c r="J121" s="700"/>
      <c r="K121" s="700"/>
      <c r="L121" s="700"/>
      <c r="M121" s="700"/>
      <c r="N121" s="700"/>
      <c r="O121" s="700"/>
      <c r="P121" s="700"/>
      <c r="Q121" s="700"/>
      <c r="R121" s="700"/>
      <c r="S121" s="700"/>
      <c r="T121" s="700"/>
      <c r="U121" s="700"/>
      <c r="V121" s="700"/>
      <c r="W121" s="700"/>
      <c r="X121" s="700"/>
      <c r="Y121" s="700"/>
      <c r="Z121" s="700"/>
    </row>
    <row r="122" ht="12.75" customHeight="1">
      <c r="A122" s="720"/>
      <c r="B122" s="700"/>
      <c r="C122" s="700"/>
      <c r="D122" s="700"/>
      <c r="E122" s="700"/>
      <c r="F122" s="700"/>
      <c r="G122" s="700"/>
      <c r="H122" s="700"/>
      <c r="I122" s="700"/>
      <c r="J122" s="700"/>
      <c r="K122" s="700"/>
      <c r="L122" s="700"/>
      <c r="M122" s="700"/>
      <c r="N122" s="700"/>
      <c r="O122" s="700"/>
      <c r="P122" s="700"/>
      <c r="Q122" s="700"/>
      <c r="R122" s="700"/>
      <c r="S122" s="700"/>
      <c r="T122" s="700"/>
      <c r="U122" s="700"/>
      <c r="V122" s="700"/>
      <c r="W122" s="700"/>
      <c r="X122" s="700"/>
      <c r="Y122" s="700"/>
      <c r="Z122" s="700"/>
    </row>
    <row r="123" ht="12.75" customHeight="1">
      <c r="A123" s="720"/>
      <c r="B123" s="700"/>
      <c r="C123" s="700"/>
      <c r="D123" s="700"/>
      <c r="E123" s="700"/>
      <c r="F123" s="700"/>
      <c r="G123" s="700"/>
      <c r="H123" s="700"/>
      <c r="I123" s="700"/>
      <c r="J123" s="700"/>
      <c r="K123" s="700"/>
      <c r="L123" s="700"/>
      <c r="M123" s="700"/>
      <c r="N123" s="700"/>
      <c r="O123" s="700"/>
      <c r="P123" s="700"/>
      <c r="Q123" s="700"/>
      <c r="R123" s="700"/>
      <c r="S123" s="700"/>
      <c r="T123" s="700"/>
      <c r="U123" s="700"/>
      <c r="V123" s="700"/>
      <c r="W123" s="700"/>
      <c r="X123" s="700"/>
      <c r="Y123" s="700"/>
      <c r="Z123" s="700"/>
    </row>
    <row r="124" ht="12.75" customHeight="1">
      <c r="A124" s="72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0"/>
      <c r="P124" s="700"/>
      <c r="Q124" s="700"/>
      <c r="R124" s="700"/>
      <c r="S124" s="700"/>
      <c r="T124" s="700"/>
      <c r="U124" s="700"/>
      <c r="V124" s="700"/>
      <c r="W124" s="700"/>
      <c r="X124" s="700"/>
      <c r="Y124" s="700"/>
      <c r="Z124" s="700"/>
    </row>
    <row r="125" ht="12.75" customHeight="1">
      <c r="A125" s="72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0"/>
      <c r="P125" s="700"/>
      <c r="Q125" s="700"/>
      <c r="R125" s="700"/>
      <c r="S125" s="700"/>
      <c r="T125" s="700"/>
      <c r="U125" s="700"/>
      <c r="V125" s="700"/>
      <c r="W125" s="700"/>
      <c r="X125" s="700"/>
      <c r="Y125" s="700"/>
      <c r="Z125" s="700"/>
    </row>
    <row r="126" ht="12.75" customHeight="1">
      <c r="A126" s="720"/>
      <c r="B126" s="700"/>
      <c r="C126" s="700"/>
      <c r="D126" s="700"/>
      <c r="E126" s="700"/>
      <c r="F126" s="700"/>
      <c r="G126" s="700"/>
      <c r="H126" s="700"/>
      <c r="I126" s="700"/>
      <c r="J126" s="700"/>
      <c r="K126" s="700"/>
      <c r="L126" s="700"/>
      <c r="M126" s="700"/>
      <c r="N126" s="700"/>
      <c r="O126" s="700"/>
      <c r="P126" s="700"/>
      <c r="Q126" s="700"/>
      <c r="R126" s="700"/>
      <c r="S126" s="700"/>
      <c r="T126" s="700"/>
      <c r="U126" s="700"/>
      <c r="V126" s="700"/>
      <c r="W126" s="700"/>
      <c r="X126" s="700"/>
      <c r="Y126" s="700"/>
      <c r="Z126" s="700"/>
    </row>
    <row r="127" ht="12.75" customHeight="1">
      <c r="A127" s="720"/>
      <c r="B127" s="700"/>
      <c r="C127" s="700"/>
      <c r="D127" s="700"/>
      <c r="E127" s="700"/>
      <c r="F127" s="700"/>
      <c r="G127" s="700"/>
      <c r="H127" s="700"/>
      <c r="I127" s="700"/>
      <c r="J127" s="700"/>
      <c r="K127" s="700"/>
      <c r="L127" s="700"/>
      <c r="M127" s="700"/>
      <c r="N127" s="700"/>
      <c r="O127" s="700"/>
      <c r="P127" s="700"/>
      <c r="Q127" s="700"/>
      <c r="R127" s="700"/>
      <c r="S127" s="700"/>
      <c r="T127" s="700"/>
      <c r="U127" s="700"/>
      <c r="V127" s="700"/>
      <c r="W127" s="700"/>
      <c r="X127" s="700"/>
      <c r="Y127" s="700"/>
      <c r="Z127" s="700"/>
    </row>
    <row r="128" ht="12.75" customHeight="1">
      <c r="A128" s="72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0"/>
      <c r="P128" s="700"/>
      <c r="Q128" s="700"/>
      <c r="R128" s="700"/>
      <c r="S128" s="700"/>
      <c r="T128" s="700"/>
      <c r="U128" s="700"/>
      <c r="V128" s="700"/>
      <c r="W128" s="700"/>
      <c r="X128" s="700"/>
      <c r="Y128" s="700"/>
      <c r="Z128" s="700"/>
    </row>
    <row r="129" ht="12.75" customHeight="1">
      <c r="A129" s="72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0"/>
      <c r="P129" s="700"/>
      <c r="Q129" s="700"/>
      <c r="R129" s="700"/>
      <c r="S129" s="700"/>
      <c r="T129" s="700"/>
      <c r="U129" s="700"/>
      <c r="V129" s="700"/>
      <c r="W129" s="700"/>
      <c r="X129" s="700"/>
      <c r="Y129" s="700"/>
      <c r="Z129" s="700"/>
    </row>
    <row r="130" ht="12.75" customHeight="1">
      <c r="A130" s="720"/>
      <c r="B130" s="700"/>
      <c r="C130" s="700"/>
      <c r="D130" s="700"/>
      <c r="E130" s="700"/>
      <c r="F130" s="700"/>
      <c r="G130" s="700"/>
      <c r="H130" s="700"/>
      <c r="I130" s="700"/>
      <c r="J130" s="700"/>
      <c r="K130" s="700"/>
      <c r="L130" s="700"/>
      <c r="M130" s="700"/>
      <c r="N130" s="700"/>
      <c r="O130" s="700"/>
      <c r="P130" s="700"/>
      <c r="Q130" s="700"/>
      <c r="R130" s="700"/>
      <c r="S130" s="700"/>
      <c r="T130" s="700"/>
      <c r="U130" s="700"/>
      <c r="V130" s="700"/>
      <c r="W130" s="700"/>
      <c r="X130" s="700"/>
      <c r="Y130" s="700"/>
      <c r="Z130" s="700"/>
    </row>
    <row r="131" ht="12.75" customHeight="1">
      <c r="A131" s="720"/>
      <c r="B131" s="700"/>
      <c r="C131" s="700"/>
      <c r="D131" s="700"/>
      <c r="E131" s="700"/>
      <c r="F131" s="700"/>
      <c r="G131" s="700"/>
      <c r="H131" s="700"/>
      <c r="I131" s="700"/>
      <c r="J131" s="700"/>
      <c r="K131" s="700"/>
      <c r="L131" s="700"/>
      <c r="M131" s="700"/>
      <c r="N131" s="700"/>
      <c r="O131" s="700"/>
      <c r="P131" s="700"/>
      <c r="Q131" s="700"/>
      <c r="R131" s="700"/>
      <c r="S131" s="700"/>
      <c r="T131" s="700"/>
      <c r="U131" s="700"/>
      <c r="V131" s="700"/>
      <c r="W131" s="700"/>
      <c r="X131" s="700"/>
      <c r="Y131" s="700"/>
      <c r="Z131" s="700"/>
    </row>
    <row r="132" ht="12.75" customHeight="1">
      <c r="A132" s="720"/>
      <c r="B132" s="700"/>
      <c r="C132" s="700"/>
      <c r="D132" s="700"/>
      <c r="E132" s="700"/>
      <c r="F132" s="700"/>
      <c r="G132" s="700"/>
      <c r="H132" s="700"/>
      <c r="I132" s="700"/>
      <c r="J132" s="700"/>
      <c r="K132" s="700"/>
      <c r="L132" s="700"/>
      <c r="M132" s="700"/>
      <c r="N132" s="700"/>
      <c r="O132" s="700"/>
      <c r="P132" s="700"/>
      <c r="Q132" s="700"/>
      <c r="R132" s="700"/>
      <c r="S132" s="700"/>
      <c r="T132" s="700"/>
      <c r="U132" s="700"/>
      <c r="V132" s="700"/>
      <c r="W132" s="700"/>
      <c r="X132" s="700"/>
      <c r="Y132" s="700"/>
      <c r="Z132" s="700"/>
    </row>
    <row r="133" ht="12.75" customHeight="1">
      <c r="A133" s="720"/>
      <c r="B133" s="700"/>
      <c r="C133" s="700"/>
      <c r="D133" s="700"/>
      <c r="E133" s="700"/>
      <c r="F133" s="700"/>
      <c r="G133" s="700"/>
      <c r="H133" s="700"/>
      <c r="I133" s="700"/>
      <c r="J133" s="700"/>
      <c r="K133" s="700"/>
      <c r="L133" s="700"/>
      <c r="M133" s="700"/>
      <c r="N133" s="700"/>
      <c r="O133" s="700"/>
      <c r="P133" s="700"/>
      <c r="Q133" s="700"/>
      <c r="R133" s="700"/>
      <c r="S133" s="700"/>
      <c r="T133" s="700"/>
      <c r="U133" s="700"/>
      <c r="V133" s="700"/>
      <c r="W133" s="700"/>
      <c r="X133" s="700"/>
      <c r="Y133" s="700"/>
      <c r="Z133" s="700"/>
    </row>
    <row r="134" ht="12.75" customHeight="1">
      <c r="A134" s="72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0"/>
      <c r="P134" s="700"/>
      <c r="Q134" s="700"/>
      <c r="R134" s="700"/>
      <c r="S134" s="700"/>
      <c r="T134" s="700"/>
      <c r="U134" s="700"/>
      <c r="V134" s="700"/>
      <c r="W134" s="700"/>
      <c r="X134" s="700"/>
      <c r="Y134" s="700"/>
      <c r="Z134" s="700"/>
    </row>
    <row r="135" ht="12.75" customHeight="1">
      <c r="A135" s="72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0"/>
      <c r="P135" s="700"/>
      <c r="Q135" s="700"/>
      <c r="R135" s="700"/>
      <c r="S135" s="700"/>
      <c r="T135" s="700"/>
      <c r="U135" s="700"/>
      <c r="V135" s="700"/>
      <c r="W135" s="700"/>
      <c r="X135" s="700"/>
      <c r="Y135" s="700"/>
      <c r="Z135" s="700"/>
    </row>
    <row r="136" ht="12.75" customHeight="1">
      <c r="A136" s="720"/>
      <c r="B136" s="700"/>
      <c r="C136" s="700"/>
      <c r="D136" s="700"/>
      <c r="E136" s="700"/>
      <c r="F136" s="700"/>
      <c r="G136" s="700"/>
      <c r="H136" s="700"/>
      <c r="I136" s="700"/>
      <c r="J136" s="700"/>
      <c r="K136" s="700"/>
      <c r="L136" s="700"/>
      <c r="M136" s="700"/>
      <c r="N136" s="700"/>
      <c r="O136" s="700"/>
      <c r="P136" s="700"/>
      <c r="Q136" s="700"/>
      <c r="R136" s="700"/>
      <c r="S136" s="700"/>
      <c r="T136" s="700"/>
      <c r="U136" s="700"/>
      <c r="V136" s="700"/>
      <c r="W136" s="700"/>
      <c r="X136" s="700"/>
      <c r="Y136" s="700"/>
      <c r="Z136" s="700"/>
    </row>
    <row r="137" ht="12.75" customHeight="1">
      <c r="A137" s="720"/>
      <c r="B137" s="700"/>
      <c r="C137" s="700"/>
      <c r="D137" s="700"/>
      <c r="E137" s="700"/>
      <c r="F137" s="700"/>
      <c r="G137" s="700"/>
      <c r="H137" s="700"/>
      <c r="I137" s="700"/>
      <c r="J137" s="700"/>
      <c r="K137" s="700"/>
      <c r="L137" s="700"/>
      <c r="M137" s="700"/>
      <c r="N137" s="700"/>
      <c r="O137" s="700"/>
      <c r="P137" s="700"/>
      <c r="Q137" s="700"/>
      <c r="R137" s="700"/>
      <c r="S137" s="700"/>
      <c r="T137" s="700"/>
      <c r="U137" s="700"/>
      <c r="V137" s="700"/>
      <c r="W137" s="700"/>
      <c r="X137" s="700"/>
      <c r="Y137" s="700"/>
      <c r="Z137" s="700"/>
    </row>
    <row r="138" ht="12.75" customHeight="1">
      <c r="A138" s="720"/>
      <c r="B138" s="700"/>
      <c r="C138" s="700"/>
      <c r="D138" s="700"/>
      <c r="E138" s="700"/>
      <c r="F138" s="700"/>
      <c r="G138" s="700"/>
      <c r="H138" s="700"/>
      <c r="I138" s="700"/>
      <c r="J138" s="700"/>
      <c r="K138" s="700"/>
      <c r="L138" s="700"/>
      <c r="M138" s="700"/>
      <c r="N138" s="700"/>
      <c r="O138" s="700"/>
      <c r="P138" s="700"/>
      <c r="Q138" s="700"/>
      <c r="R138" s="700"/>
      <c r="S138" s="700"/>
      <c r="T138" s="700"/>
      <c r="U138" s="700"/>
      <c r="V138" s="700"/>
      <c r="W138" s="700"/>
      <c r="X138" s="700"/>
      <c r="Y138" s="700"/>
      <c r="Z138" s="700"/>
    </row>
    <row r="139" ht="12.75" customHeight="1">
      <c r="A139" s="72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0"/>
      <c r="P139" s="700"/>
      <c r="Q139" s="700"/>
      <c r="R139" s="700"/>
      <c r="S139" s="700"/>
      <c r="T139" s="700"/>
      <c r="U139" s="700"/>
      <c r="V139" s="700"/>
      <c r="W139" s="700"/>
      <c r="X139" s="700"/>
      <c r="Y139" s="700"/>
      <c r="Z139" s="700"/>
    </row>
    <row r="140" ht="12.75" customHeight="1">
      <c r="A140" s="72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0"/>
      <c r="P140" s="700"/>
      <c r="Q140" s="700"/>
      <c r="R140" s="700"/>
      <c r="S140" s="700"/>
      <c r="T140" s="700"/>
      <c r="U140" s="700"/>
      <c r="V140" s="700"/>
      <c r="W140" s="700"/>
      <c r="X140" s="700"/>
      <c r="Y140" s="700"/>
      <c r="Z140" s="700"/>
    </row>
    <row r="141" ht="12.75" customHeight="1">
      <c r="A141" s="720"/>
      <c r="B141" s="700"/>
      <c r="C141" s="700"/>
      <c r="D141" s="700"/>
      <c r="E141" s="700"/>
      <c r="F141" s="700"/>
      <c r="G141" s="700"/>
      <c r="H141" s="700"/>
      <c r="I141" s="700"/>
      <c r="J141" s="700"/>
      <c r="K141" s="700"/>
      <c r="L141" s="700"/>
      <c r="M141" s="700"/>
      <c r="N141" s="700"/>
      <c r="O141" s="700"/>
      <c r="P141" s="700"/>
      <c r="Q141" s="700"/>
      <c r="R141" s="700"/>
      <c r="S141" s="700"/>
      <c r="T141" s="700"/>
      <c r="U141" s="700"/>
      <c r="V141" s="700"/>
      <c r="W141" s="700"/>
      <c r="X141" s="700"/>
      <c r="Y141" s="700"/>
      <c r="Z141" s="700"/>
    </row>
    <row r="142" ht="12.75" customHeight="1">
      <c r="A142" s="720"/>
      <c r="B142" s="700"/>
      <c r="C142" s="700"/>
      <c r="D142" s="700"/>
      <c r="E142" s="700"/>
      <c r="F142" s="700"/>
      <c r="G142" s="700"/>
      <c r="H142" s="700"/>
      <c r="I142" s="700"/>
      <c r="J142" s="700"/>
      <c r="K142" s="700"/>
      <c r="L142" s="700"/>
      <c r="M142" s="700"/>
      <c r="N142" s="700"/>
      <c r="O142" s="700"/>
      <c r="P142" s="700"/>
      <c r="Q142" s="700"/>
      <c r="R142" s="700"/>
      <c r="S142" s="700"/>
      <c r="T142" s="700"/>
      <c r="U142" s="700"/>
      <c r="V142" s="700"/>
      <c r="W142" s="700"/>
      <c r="X142" s="700"/>
      <c r="Y142" s="700"/>
      <c r="Z142" s="700"/>
    </row>
    <row r="143" ht="12.75" customHeight="1">
      <c r="A143" s="720"/>
      <c r="B143" s="700"/>
      <c r="C143" s="700"/>
      <c r="D143" s="700"/>
      <c r="E143" s="700"/>
      <c r="F143" s="700"/>
      <c r="G143" s="700"/>
      <c r="H143" s="700"/>
      <c r="I143" s="700"/>
      <c r="J143" s="700"/>
      <c r="K143" s="700"/>
      <c r="L143" s="700"/>
      <c r="M143" s="700"/>
      <c r="N143" s="700"/>
      <c r="O143" s="700"/>
      <c r="P143" s="700"/>
      <c r="Q143" s="700"/>
      <c r="R143" s="700"/>
      <c r="S143" s="700"/>
      <c r="T143" s="700"/>
      <c r="U143" s="700"/>
      <c r="V143" s="700"/>
      <c r="W143" s="700"/>
      <c r="X143" s="700"/>
      <c r="Y143" s="700"/>
      <c r="Z143" s="700"/>
    </row>
    <row r="144" ht="12.75" customHeight="1">
      <c r="A144" s="72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0"/>
      <c r="P144" s="700"/>
      <c r="Q144" s="700"/>
      <c r="R144" s="700"/>
      <c r="S144" s="700"/>
      <c r="T144" s="700"/>
      <c r="U144" s="700"/>
      <c r="V144" s="700"/>
      <c r="W144" s="700"/>
      <c r="X144" s="700"/>
      <c r="Y144" s="700"/>
      <c r="Z144" s="700"/>
    </row>
    <row r="145" ht="12.75" customHeight="1">
      <c r="A145" s="72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0"/>
      <c r="P145" s="700"/>
      <c r="Q145" s="700"/>
      <c r="R145" s="700"/>
      <c r="S145" s="700"/>
      <c r="T145" s="700"/>
      <c r="U145" s="700"/>
      <c r="V145" s="700"/>
      <c r="W145" s="700"/>
      <c r="X145" s="700"/>
      <c r="Y145" s="700"/>
      <c r="Z145" s="700"/>
    </row>
    <row r="146" ht="12.75" customHeight="1">
      <c r="A146" s="720"/>
      <c r="B146" s="700"/>
      <c r="C146" s="700"/>
      <c r="D146" s="700"/>
      <c r="E146" s="700"/>
      <c r="F146" s="700"/>
      <c r="G146" s="700"/>
      <c r="H146" s="700"/>
      <c r="I146" s="700"/>
      <c r="J146" s="700"/>
      <c r="K146" s="700"/>
      <c r="L146" s="700"/>
      <c r="M146" s="700"/>
      <c r="N146" s="700"/>
      <c r="O146" s="700"/>
      <c r="P146" s="700"/>
      <c r="Q146" s="700"/>
      <c r="R146" s="700"/>
      <c r="S146" s="700"/>
      <c r="T146" s="700"/>
      <c r="U146" s="700"/>
      <c r="V146" s="700"/>
      <c r="W146" s="700"/>
      <c r="X146" s="700"/>
      <c r="Y146" s="700"/>
      <c r="Z146" s="700"/>
    </row>
    <row r="147" ht="12.75" customHeight="1">
      <c r="A147" s="720"/>
      <c r="B147" s="700"/>
      <c r="C147" s="700"/>
      <c r="D147" s="700"/>
      <c r="E147" s="700"/>
      <c r="F147" s="700"/>
      <c r="G147" s="700"/>
      <c r="H147" s="700"/>
      <c r="I147" s="700"/>
      <c r="J147" s="700"/>
      <c r="K147" s="700"/>
      <c r="L147" s="700"/>
      <c r="M147" s="700"/>
      <c r="N147" s="700"/>
      <c r="O147" s="700"/>
      <c r="P147" s="700"/>
      <c r="Q147" s="700"/>
      <c r="R147" s="700"/>
      <c r="S147" s="700"/>
      <c r="T147" s="700"/>
      <c r="U147" s="700"/>
      <c r="V147" s="700"/>
      <c r="W147" s="700"/>
      <c r="X147" s="700"/>
      <c r="Y147" s="700"/>
      <c r="Z147" s="700"/>
    </row>
    <row r="148" ht="12.75" customHeight="1">
      <c r="A148" s="720"/>
      <c r="B148" s="700"/>
      <c r="C148" s="700"/>
      <c r="D148" s="700"/>
      <c r="E148" s="700"/>
      <c r="F148" s="700"/>
      <c r="G148" s="700"/>
      <c r="H148" s="700"/>
      <c r="I148" s="700"/>
      <c r="J148" s="700"/>
      <c r="K148" s="700"/>
      <c r="L148" s="700"/>
      <c r="M148" s="700"/>
      <c r="N148" s="700"/>
      <c r="O148" s="700"/>
      <c r="P148" s="700"/>
      <c r="Q148" s="700"/>
      <c r="R148" s="700"/>
      <c r="S148" s="700"/>
      <c r="T148" s="700"/>
      <c r="U148" s="700"/>
      <c r="V148" s="700"/>
      <c r="W148" s="700"/>
      <c r="X148" s="700"/>
      <c r="Y148" s="700"/>
      <c r="Z148" s="700"/>
    </row>
    <row r="149" ht="12.75" customHeight="1">
      <c r="A149" s="720"/>
      <c r="B149" s="700"/>
      <c r="C149" s="700"/>
      <c r="D149" s="700"/>
      <c r="E149" s="700"/>
      <c r="F149" s="700"/>
      <c r="G149" s="700"/>
      <c r="H149" s="700"/>
      <c r="I149" s="700"/>
      <c r="J149" s="700"/>
      <c r="K149" s="700"/>
      <c r="L149" s="700"/>
      <c r="M149" s="700"/>
      <c r="N149" s="700"/>
      <c r="O149" s="700"/>
      <c r="P149" s="700"/>
      <c r="Q149" s="700"/>
      <c r="R149" s="700"/>
      <c r="S149" s="700"/>
      <c r="T149" s="700"/>
      <c r="U149" s="700"/>
      <c r="V149" s="700"/>
      <c r="W149" s="700"/>
      <c r="X149" s="700"/>
      <c r="Y149" s="700"/>
      <c r="Z149" s="700"/>
    </row>
    <row r="150" ht="12.75" customHeight="1">
      <c r="A150" s="720"/>
      <c r="B150" s="700"/>
      <c r="C150" s="700"/>
      <c r="D150" s="700"/>
      <c r="E150" s="700"/>
      <c r="F150" s="700"/>
      <c r="G150" s="700"/>
      <c r="H150" s="700"/>
      <c r="I150" s="700"/>
      <c r="J150" s="700"/>
      <c r="K150" s="700"/>
      <c r="L150" s="700"/>
      <c r="M150" s="700"/>
      <c r="N150" s="700"/>
      <c r="O150" s="700"/>
      <c r="P150" s="700"/>
      <c r="Q150" s="700"/>
      <c r="R150" s="700"/>
      <c r="S150" s="700"/>
      <c r="T150" s="700"/>
      <c r="U150" s="700"/>
      <c r="V150" s="700"/>
      <c r="W150" s="700"/>
      <c r="X150" s="700"/>
      <c r="Y150" s="700"/>
      <c r="Z150" s="700"/>
    </row>
    <row r="151" ht="12.75" customHeight="1">
      <c r="A151" s="720"/>
      <c r="B151" s="700"/>
      <c r="C151" s="700"/>
      <c r="D151" s="700"/>
      <c r="E151" s="700"/>
      <c r="F151" s="700"/>
      <c r="G151" s="700"/>
      <c r="H151" s="700"/>
      <c r="I151" s="700"/>
      <c r="J151" s="700"/>
      <c r="K151" s="700"/>
      <c r="L151" s="700"/>
      <c r="M151" s="700"/>
      <c r="N151" s="700"/>
      <c r="O151" s="700"/>
      <c r="P151" s="700"/>
      <c r="Q151" s="700"/>
      <c r="R151" s="700"/>
      <c r="S151" s="700"/>
      <c r="T151" s="700"/>
      <c r="U151" s="700"/>
      <c r="V151" s="700"/>
      <c r="W151" s="700"/>
      <c r="X151" s="700"/>
      <c r="Y151" s="700"/>
      <c r="Z151" s="700"/>
    </row>
    <row r="152" ht="12.75" customHeight="1">
      <c r="A152" s="72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0"/>
      <c r="P152" s="700"/>
      <c r="Q152" s="700"/>
      <c r="R152" s="700"/>
      <c r="S152" s="700"/>
      <c r="T152" s="700"/>
      <c r="U152" s="700"/>
      <c r="V152" s="700"/>
      <c r="W152" s="700"/>
      <c r="X152" s="700"/>
      <c r="Y152" s="700"/>
      <c r="Z152" s="700"/>
    </row>
    <row r="153" ht="12.75" customHeight="1">
      <c r="A153" s="72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0"/>
      <c r="P153" s="700"/>
      <c r="Q153" s="700"/>
      <c r="R153" s="700"/>
      <c r="S153" s="700"/>
      <c r="T153" s="700"/>
      <c r="U153" s="700"/>
      <c r="V153" s="700"/>
      <c r="W153" s="700"/>
      <c r="X153" s="700"/>
      <c r="Y153" s="700"/>
      <c r="Z153" s="700"/>
    </row>
    <row r="154" ht="12.75" customHeight="1">
      <c r="A154" s="720"/>
      <c r="B154" s="700"/>
      <c r="C154" s="700"/>
      <c r="D154" s="700"/>
      <c r="E154" s="700"/>
      <c r="F154" s="700"/>
      <c r="G154" s="700"/>
      <c r="H154" s="700"/>
      <c r="I154" s="700"/>
      <c r="J154" s="700"/>
      <c r="K154" s="700"/>
      <c r="L154" s="700"/>
      <c r="M154" s="700"/>
      <c r="N154" s="700"/>
      <c r="O154" s="700"/>
      <c r="P154" s="700"/>
      <c r="Q154" s="700"/>
      <c r="R154" s="700"/>
      <c r="S154" s="700"/>
      <c r="T154" s="700"/>
      <c r="U154" s="700"/>
      <c r="V154" s="700"/>
      <c r="W154" s="700"/>
      <c r="X154" s="700"/>
      <c r="Y154" s="700"/>
      <c r="Z154" s="700"/>
    </row>
    <row r="155" ht="12.75" customHeight="1">
      <c r="A155" s="720"/>
      <c r="B155" s="700"/>
      <c r="C155" s="700"/>
      <c r="D155" s="700"/>
      <c r="E155" s="700"/>
      <c r="F155" s="700"/>
      <c r="G155" s="700"/>
      <c r="H155" s="700"/>
      <c r="I155" s="700"/>
      <c r="J155" s="700"/>
      <c r="K155" s="700"/>
      <c r="L155" s="700"/>
      <c r="M155" s="700"/>
      <c r="N155" s="700"/>
      <c r="O155" s="700"/>
      <c r="P155" s="700"/>
      <c r="Q155" s="700"/>
      <c r="R155" s="700"/>
      <c r="S155" s="700"/>
      <c r="T155" s="700"/>
      <c r="U155" s="700"/>
      <c r="V155" s="700"/>
      <c r="W155" s="700"/>
      <c r="X155" s="700"/>
      <c r="Y155" s="700"/>
      <c r="Z155" s="700"/>
    </row>
    <row r="156" ht="12.75" customHeight="1">
      <c r="A156" s="720"/>
      <c r="B156" s="700"/>
      <c r="C156" s="700"/>
      <c r="D156" s="700"/>
      <c r="E156" s="700"/>
      <c r="F156" s="700"/>
      <c r="G156" s="700"/>
      <c r="H156" s="700"/>
      <c r="I156" s="700"/>
      <c r="J156" s="700"/>
      <c r="K156" s="700"/>
      <c r="L156" s="700"/>
      <c r="M156" s="700"/>
      <c r="N156" s="700"/>
      <c r="O156" s="700"/>
      <c r="P156" s="700"/>
      <c r="Q156" s="700"/>
      <c r="R156" s="700"/>
      <c r="S156" s="700"/>
      <c r="T156" s="700"/>
      <c r="U156" s="700"/>
      <c r="V156" s="700"/>
      <c r="W156" s="700"/>
      <c r="X156" s="700"/>
      <c r="Y156" s="700"/>
      <c r="Z156" s="700"/>
    </row>
    <row r="157" ht="12.75" customHeight="1">
      <c r="A157" s="720"/>
      <c r="B157" s="700"/>
      <c r="C157" s="700"/>
      <c r="D157" s="700"/>
      <c r="E157" s="700"/>
      <c r="F157" s="700"/>
      <c r="G157" s="700"/>
      <c r="H157" s="700"/>
      <c r="I157" s="700"/>
      <c r="J157" s="700"/>
      <c r="K157" s="700"/>
      <c r="L157" s="700"/>
      <c r="M157" s="700"/>
      <c r="N157" s="700"/>
      <c r="O157" s="700"/>
      <c r="P157" s="700"/>
      <c r="Q157" s="700"/>
      <c r="R157" s="700"/>
      <c r="S157" s="700"/>
      <c r="T157" s="700"/>
      <c r="U157" s="700"/>
      <c r="V157" s="700"/>
      <c r="W157" s="700"/>
      <c r="X157" s="700"/>
      <c r="Y157" s="700"/>
      <c r="Z157" s="700"/>
    </row>
    <row r="158" ht="12.75" customHeight="1">
      <c r="A158" s="720"/>
      <c r="B158" s="700"/>
      <c r="C158" s="700"/>
      <c r="D158" s="700"/>
      <c r="E158" s="700"/>
      <c r="F158" s="700"/>
      <c r="G158" s="700"/>
      <c r="H158" s="700"/>
      <c r="I158" s="700"/>
      <c r="J158" s="700"/>
      <c r="K158" s="700"/>
      <c r="L158" s="700"/>
      <c r="M158" s="700"/>
      <c r="N158" s="700"/>
      <c r="O158" s="700"/>
      <c r="P158" s="700"/>
      <c r="Q158" s="700"/>
      <c r="R158" s="700"/>
      <c r="S158" s="700"/>
      <c r="T158" s="700"/>
      <c r="U158" s="700"/>
      <c r="V158" s="700"/>
      <c r="W158" s="700"/>
      <c r="X158" s="700"/>
      <c r="Y158" s="700"/>
      <c r="Z158" s="700"/>
    </row>
    <row r="159" ht="12.75" customHeight="1">
      <c r="A159" s="72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0"/>
      <c r="P159" s="700"/>
      <c r="Q159" s="700"/>
      <c r="R159" s="700"/>
      <c r="S159" s="700"/>
      <c r="T159" s="700"/>
      <c r="U159" s="700"/>
      <c r="V159" s="700"/>
      <c r="W159" s="700"/>
      <c r="X159" s="700"/>
      <c r="Y159" s="700"/>
      <c r="Z159" s="700"/>
    </row>
    <row r="160" ht="12.75" customHeight="1">
      <c r="A160" s="72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0"/>
      <c r="P160" s="700"/>
      <c r="Q160" s="700"/>
      <c r="R160" s="700"/>
      <c r="S160" s="700"/>
      <c r="T160" s="700"/>
      <c r="U160" s="700"/>
      <c r="V160" s="700"/>
      <c r="W160" s="700"/>
      <c r="X160" s="700"/>
      <c r="Y160" s="700"/>
      <c r="Z160" s="700"/>
    </row>
    <row r="161" ht="12.75" customHeight="1">
      <c r="A161" s="720"/>
      <c r="B161" s="700"/>
      <c r="C161" s="700"/>
      <c r="D161" s="700"/>
      <c r="E161" s="700"/>
      <c r="F161" s="700"/>
      <c r="G161" s="700"/>
      <c r="H161" s="700"/>
      <c r="I161" s="700"/>
      <c r="J161" s="700"/>
      <c r="K161" s="700"/>
      <c r="L161" s="700"/>
      <c r="M161" s="700"/>
      <c r="N161" s="700"/>
      <c r="O161" s="700"/>
      <c r="P161" s="700"/>
      <c r="Q161" s="700"/>
      <c r="R161" s="700"/>
      <c r="S161" s="700"/>
      <c r="T161" s="700"/>
      <c r="U161" s="700"/>
      <c r="V161" s="700"/>
      <c r="W161" s="700"/>
      <c r="X161" s="700"/>
      <c r="Y161" s="700"/>
      <c r="Z161" s="700"/>
    </row>
    <row r="162" ht="12.75" customHeight="1">
      <c r="A162" s="720"/>
      <c r="B162" s="700"/>
      <c r="C162" s="700"/>
      <c r="D162" s="700"/>
      <c r="E162" s="700"/>
      <c r="F162" s="700"/>
      <c r="G162" s="700"/>
      <c r="H162" s="700"/>
      <c r="I162" s="700"/>
      <c r="J162" s="700"/>
      <c r="K162" s="700"/>
      <c r="L162" s="700"/>
      <c r="M162" s="700"/>
      <c r="N162" s="700"/>
      <c r="O162" s="700"/>
      <c r="P162" s="700"/>
      <c r="Q162" s="700"/>
      <c r="R162" s="700"/>
      <c r="S162" s="700"/>
      <c r="T162" s="700"/>
      <c r="U162" s="700"/>
      <c r="V162" s="700"/>
      <c r="W162" s="700"/>
      <c r="X162" s="700"/>
      <c r="Y162" s="700"/>
      <c r="Z162" s="700"/>
    </row>
    <row r="163" ht="12.75" customHeight="1">
      <c r="A163" s="72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0"/>
      <c r="P163" s="700"/>
      <c r="Q163" s="700"/>
      <c r="R163" s="700"/>
      <c r="S163" s="700"/>
      <c r="T163" s="700"/>
      <c r="U163" s="700"/>
      <c r="V163" s="700"/>
      <c r="W163" s="700"/>
      <c r="X163" s="700"/>
      <c r="Y163" s="700"/>
      <c r="Z163" s="700"/>
    </row>
    <row r="164" ht="12.75" customHeight="1">
      <c r="A164" s="72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0"/>
      <c r="P164" s="700"/>
      <c r="Q164" s="700"/>
      <c r="R164" s="700"/>
      <c r="S164" s="700"/>
      <c r="T164" s="700"/>
      <c r="U164" s="700"/>
      <c r="V164" s="700"/>
      <c r="W164" s="700"/>
      <c r="X164" s="700"/>
      <c r="Y164" s="700"/>
      <c r="Z164" s="700"/>
    </row>
    <row r="165" ht="12.75" customHeight="1">
      <c r="A165" s="720"/>
      <c r="B165" s="700"/>
      <c r="C165" s="700"/>
      <c r="D165" s="700"/>
      <c r="E165" s="700"/>
      <c r="F165" s="700"/>
      <c r="G165" s="700"/>
      <c r="H165" s="700"/>
      <c r="I165" s="700"/>
      <c r="J165" s="700"/>
      <c r="K165" s="700"/>
      <c r="L165" s="700"/>
      <c r="M165" s="700"/>
      <c r="N165" s="700"/>
      <c r="O165" s="700"/>
      <c r="P165" s="700"/>
      <c r="Q165" s="700"/>
      <c r="R165" s="700"/>
      <c r="S165" s="700"/>
      <c r="T165" s="700"/>
      <c r="U165" s="700"/>
      <c r="V165" s="700"/>
      <c r="W165" s="700"/>
      <c r="X165" s="700"/>
      <c r="Y165" s="700"/>
      <c r="Z165" s="700"/>
    </row>
    <row r="166" ht="12.75" customHeight="1">
      <c r="A166" s="720"/>
      <c r="B166" s="700"/>
      <c r="C166" s="700"/>
      <c r="D166" s="700"/>
      <c r="E166" s="700"/>
      <c r="F166" s="700"/>
      <c r="G166" s="700"/>
      <c r="H166" s="700"/>
      <c r="I166" s="700"/>
      <c r="J166" s="700"/>
      <c r="K166" s="700"/>
      <c r="L166" s="700"/>
      <c r="M166" s="700"/>
      <c r="N166" s="700"/>
      <c r="O166" s="700"/>
      <c r="P166" s="700"/>
      <c r="Q166" s="700"/>
      <c r="R166" s="700"/>
      <c r="S166" s="700"/>
      <c r="T166" s="700"/>
      <c r="U166" s="700"/>
      <c r="V166" s="700"/>
      <c r="W166" s="700"/>
      <c r="X166" s="700"/>
      <c r="Y166" s="700"/>
      <c r="Z166" s="700"/>
    </row>
    <row r="167" ht="12.75" customHeight="1">
      <c r="A167" s="720"/>
      <c r="B167" s="700"/>
      <c r="C167" s="700"/>
      <c r="D167" s="700"/>
      <c r="E167" s="700"/>
      <c r="F167" s="700"/>
      <c r="G167" s="700"/>
      <c r="H167" s="700"/>
      <c r="I167" s="700"/>
      <c r="J167" s="700"/>
      <c r="K167" s="700"/>
      <c r="L167" s="700"/>
      <c r="M167" s="700"/>
      <c r="N167" s="700"/>
      <c r="O167" s="700"/>
      <c r="P167" s="700"/>
      <c r="Q167" s="700"/>
      <c r="R167" s="700"/>
      <c r="S167" s="700"/>
      <c r="T167" s="700"/>
      <c r="U167" s="700"/>
      <c r="V167" s="700"/>
      <c r="W167" s="700"/>
      <c r="X167" s="700"/>
      <c r="Y167" s="700"/>
      <c r="Z167" s="700"/>
    </row>
    <row r="168" ht="12.75" customHeight="1">
      <c r="A168" s="720"/>
      <c r="B168" s="700"/>
      <c r="C168" s="700"/>
      <c r="D168" s="700"/>
      <c r="E168" s="700"/>
      <c r="F168" s="700"/>
      <c r="G168" s="700"/>
      <c r="H168" s="700"/>
      <c r="I168" s="700"/>
      <c r="J168" s="700"/>
      <c r="K168" s="700"/>
      <c r="L168" s="700"/>
      <c r="M168" s="700"/>
      <c r="N168" s="700"/>
      <c r="O168" s="700"/>
      <c r="P168" s="700"/>
      <c r="Q168" s="700"/>
      <c r="R168" s="700"/>
      <c r="S168" s="700"/>
      <c r="T168" s="700"/>
      <c r="U168" s="700"/>
      <c r="V168" s="700"/>
      <c r="W168" s="700"/>
      <c r="X168" s="700"/>
      <c r="Y168" s="700"/>
      <c r="Z168" s="700"/>
    </row>
    <row r="169" ht="12.75" customHeight="1">
      <c r="A169" s="720"/>
      <c r="B169" s="700"/>
      <c r="C169" s="700"/>
      <c r="D169" s="700"/>
      <c r="E169" s="700"/>
      <c r="F169" s="700"/>
      <c r="G169" s="700"/>
      <c r="H169" s="700"/>
      <c r="I169" s="700"/>
      <c r="J169" s="700"/>
      <c r="K169" s="700"/>
      <c r="L169" s="700"/>
      <c r="M169" s="700"/>
      <c r="N169" s="700"/>
      <c r="O169" s="700"/>
      <c r="P169" s="700"/>
      <c r="Q169" s="700"/>
      <c r="R169" s="700"/>
      <c r="S169" s="700"/>
      <c r="T169" s="700"/>
      <c r="U169" s="700"/>
      <c r="V169" s="700"/>
      <c r="W169" s="700"/>
      <c r="X169" s="700"/>
      <c r="Y169" s="700"/>
      <c r="Z169" s="700"/>
    </row>
    <row r="170" ht="12.75" customHeight="1">
      <c r="A170" s="720"/>
      <c r="B170" s="700"/>
      <c r="C170" s="700"/>
      <c r="D170" s="700"/>
      <c r="E170" s="700"/>
      <c r="F170" s="700"/>
      <c r="G170" s="700"/>
      <c r="H170" s="700"/>
      <c r="I170" s="700"/>
      <c r="J170" s="700"/>
      <c r="K170" s="700"/>
      <c r="L170" s="700"/>
      <c r="M170" s="700"/>
      <c r="N170" s="700"/>
      <c r="O170" s="700"/>
      <c r="P170" s="700"/>
      <c r="Q170" s="700"/>
      <c r="R170" s="700"/>
      <c r="S170" s="700"/>
      <c r="T170" s="700"/>
      <c r="U170" s="700"/>
      <c r="V170" s="700"/>
      <c r="W170" s="700"/>
      <c r="X170" s="700"/>
      <c r="Y170" s="700"/>
      <c r="Z170" s="700"/>
    </row>
    <row r="171" ht="12.75" customHeight="1">
      <c r="A171" s="720"/>
      <c r="B171" s="700"/>
      <c r="C171" s="700"/>
      <c r="D171" s="700"/>
      <c r="E171" s="700"/>
      <c r="F171" s="700"/>
      <c r="G171" s="700"/>
      <c r="H171" s="700"/>
      <c r="I171" s="700"/>
      <c r="J171" s="700"/>
      <c r="K171" s="700"/>
      <c r="L171" s="700"/>
      <c r="M171" s="700"/>
      <c r="N171" s="700"/>
      <c r="O171" s="700"/>
      <c r="P171" s="700"/>
      <c r="Q171" s="700"/>
      <c r="R171" s="700"/>
      <c r="S171" s="700"/>
      <c r="T171" s="700"/>
      <c r="U171" s="700"/>
      <c r="V171" s="700"/>
      <c r="W171" s="700"/>
      <c r="X171" s="700"/>
      <c r="Y171" s="700"/>
      <c r="Z171" s="700"/>
    </row>
    <row r="172" ht="12.75" customHeight="1">
      <c r="A172" s="720"/>
      <c r="B172" s="700"/>
      <c r="C172" s="700"/>
      <c r="D172" s="700"/>
      <c r="E172" s="700"/>
      <c r="F172" s="700"/>
      <c r="G172" s="700"/>
      <c r="H172" s="700"/>
      <c r="I172" s="700"/>
      <c r="J172" s="700"/>
      <c r="K172" s="700"/>
      <c r="L172" s="700"/>
      <c r="M172" s="700"/>
      <c r="N172" s="700"/>
      <c r="O172" s="700"/>
      <c r="P172" s="700"/>
      <c r="Q172" s="700"/>
      <c r="R172" s="700"/>
      <c r="S172" s="700"/>
      <c r="T172" s="700"/>
      <c r="U172" s="700"/>
      <c r="V172" s="700"/>
      <c r="W172" s="700"/>
      <c r="X172" s="700"/>
      <c r="Y172" s="700"/>
      <c r="Z172" s="700"/>
    </row>
    <row r="173" ht="12.75" customHeight="1">
      <c r="A173" s="720"/>
      <c r="B173" s="700"/>
      <c r="C173" s="700"/>
      <c r="D173" s="700"/>
      <c r="E173" s="700"/>
      <c r="F173" s="700"/>
      <c r="G173" s="700"/>
      <c r="H173" s="700"/>
      <c r="I173" s="700"/>
      <c r="J173" s="700"/>
      <c r="K173" s="700"/>
      <c r="L173" s="700"/>
      <c r="M173" s="700"/>
      <c r="N173" s="700"/>
      <c r="O173" s="700"/>
      <c r="P173" s="700"/>
      <c r="Q173" s="700"/>
      <c r="R173" s="700"/>
      <c r="S173" s="700"/>
      <c r="T173" s="700"/>
      <c r="U173" s="700"/>
      <c r="V173" s="700"/>
      <c r="W173" s="700"/>
      <c r="X173" s="700"/>
      <c r="Y173" s="700"/>
      <c r="Z173" s="700"/>
    </row>
    <row r="174" ht="12.75" customHeight="1">
      <c r="A174" s="720"/>
      <c r="B174" s="700"/>
      <c r="C174" s="700"/>
      <c r="D174" s="700"/>
      <c r="E174" s="700"/>
      <c r="F174" s="700"/>
      <c r="G174" s="700"/>
      <c r="H174" s="700"/>
      <c r="I174" s="700"/>
      <c r="J174" s="700"/>
      <c r="K174" s="700"/>
      <c r="L174" s="700"/>
      <c r="M174" s="700"/>
      <c r="N174" s="700"/>
      <c r="O174" s="700"/>
      <c r="P174" s="700"/>
      <c r="Q174" s="700"/>
      <c r="R174" s="700"/>
      <c r="S174" s="700"/>
      <c r="T174" s="700"/>
      <c r="U174" s="700"/>
      <c r="V174" s="700"/>
      <c r="W174" s="700"/>
      <c r="X174" s="700"/>
      <c r="Y174" s="700"/>
      <c r="Z174" s="700"/>
    </row>
    <row r="175" ht="12.75" customHeight="1">
      <c r="A175" s="720"/>
      <c r="B175" s="700"/>
      <c r="C175" s="700"/>
      <c r="D175" s="700"/>
      <c r="E175" s="700"/>
      <c r="F175" s="700"/>
      <c r="G175" s="700"/>
      <c r="H175" s="700"/>
      <c r="I175" s="700"/>
      <c r="J175" s="700"/>
      <c r="K175" s="700"/>
      <c r="L175" s="700"/>
      <c r="M175" s="700"/>
      <c r="N175" s="700"/>
      <c r="O175" s="700"/>
      <c r="P175" s="700"/>
      <c r="Q175" s="700"/>
      <c r="R175" s="700"/>
      <c r="S175" s="700"/>
      <c r="T175" s="700"/>
      <c r="U175" s="700"/>
      <c r="V175" s="700"/>
      <c r="W175" s="700"/>
      <c r="X175" s="700"/>
      <c r="Y175" s="700"/>
      <c r="Z175" s="700"/>
    </row>
    <row r="176" ht="12.75" customHeight="1">
      <c r="A176" s="720"/>
      <c r="B176" s="700"/>
      <c r="C176" s="700"/>
      <c r="D176" s="700"/>
      <c r="E176" s="700"/>
      <c r="F176" s="700"/>
      <c r="G176" s="700"/>
      <c r="H176" s="700"/>
      <c r="I176" s="700"/>
      <c r="J176" s="700"/>
      <c r="K176" s="700"/>
      <c r="L176" s="700"/>
      <c r="M176" s="700"/>
      <c r="N176" s="700"/>
      <c r="O176" s="700"/>
      <c r="P176" s="700"/>
      <c r="Q176" s="700"/>
      <c r="R176" s="700"/>
      <c r="S176" s="700"/>
      <c r="T176" s="700"/>
      <c r="U176" s="700"/>
      <c r="V176" s="700"/>
      <c r="W176" s="700"/>
      <c r="X176" s="700"/>
      <c r="Y176" s="700"/>
      <c r="Z176" s="700"/>
    </row>
    <row r="177" ht="12.75" customHeight="1">
      <c r="A177" s="720"/>
      <c r="B177" s="700"/>
      <c r="C177" s="700"/>
      <c r="D177" s="700"/>
      <c r="E177" s="700"/>
      <c r="F177" s="700"/>
      <c r="G177" s="700"/>
      <c r="H177" s="700"/>
      <c r="I177" s="700"/>
      <c r="J177" s="700"/>
      <c r="K177" s="700"/>
      <c r="L177" s="700"/>
      <c r="M177" s="700"/>
      <c r="N177" s="700"/>
      <c r="O177" s="700"/>
      <c r="P177" s="700"/>
      <c r="Q177" s="700"/>
      <c r="R177" s="700"/>
      <c r="S177" s="700"/>
      <c r="T177" s="700"/>
      <c r="U177" s="700"/>
      <c r="V177" s="700"/>
      <c r="W177" s="700"/>
      <c r="X177" s="700"/>
      <c r="Y177" s="700"/>
      <c r="Z177" s="700"/>
    </row>
    <row r="178" ht="12.75" customHeight="1">
      <c r="A178" s="72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0"/>
      <c r="P178" s="700"/>
      <c r="Q178" s="700"/>
      <c r="R178" s="700"/>
      <c r="S178" s="700"/>
      <c r="T178" s="700"/>
      <c r="U178" s="700"/>
      <c r="V178" s="700"/>
      <c r="W178" s="700"/>
      <c r="X178" s="700"/>
      <c r="Y178" s="700"/>
      <c r="Z178" s="700"/>
    </row>
    <row r="179" ht="12.75" customHeight="1">
      <c r="A179" s="72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0"/>
      <c r="P179" s="700"/>
      <c r="Q179" s="700"/>
      <c r="R179" s="700"/>
      <c r="S179" s="700"/>
      <c r="T179" s="700"/>
      <c r="U179" s="700"/>
      <c r="V179" s="700"/>
      <c r="W179" s="700"/>
      <c r="X179" s="700"/>
      <c r="Y179" s="700"/>
      <c r="Z179" s="700"/>
    </row>
    <row r="180" ht="12.75" customHeight="1">
      <c r="A180" s="720"/>
      <c r="B180" s="700"/>
      <c r="C180" s="700"/>
      <c r="D180" s="700"/>
      <c r="E180" s="700"/>
      <c r="F180" s="700"/>
      <c r="G180" s="700"/>
      <c r="H180" s="700"/>
      <c r="I180" s="700"/>
      <c r="J180" s="700"/>
      <c r="K180" s="700"/>
      <c r="L180" s="700"/>
      <c r="M180" s="700"/>
      <c r="N180" s="700"/>
      <c r="O180" s="700"/>
      <c r="P180" s="700"/>
      <c r="Q180" s="700"/>
      <c r="R180" s="700"/>
      <c r="S180" s="700"/>
      <c r="T180" s="700"/>
      <c r="U180" s="700"/>
      <c r="V180" s="700"/>
      <c r="W180" s="700"/>
      <c r="X180" s="700"/>
      <c r="Y180" s="700"/>
      <c r="Z180" s="700"/>
    </row>
    <row r="181" ht="12.75" customHeight="1">
      <c r="A181" s="720"/>
      <c r="B181" s="700"/>
      <c r="C181" s="700"/>
      <c r="D181" s="700"/>
      <c r="E181" s="700"/>
      <c r="F181" s="700"/>
      <c r="G181" s="700"/>
      <c r="H181" s="700"/>
      <c r="I181" s="700"/>
      <c r="J181" s="700"/>
      <c r="K181" s="700"/>
      <c r="L181" s="700"/>
      <c r="M181" s="700"/>
      <c r="N181" s="700"/>
      <c r="O181" s="700"/>
      <c r="P181" s="700"/>
      <c r="Q181" s="700"/>
      <c r="R181" s="700"/>
      <c r="S181" s="700"/>
      <c r="T181" s="700"/>
      <c r="U181" s="700"/>
      <c r="V181" s="700"/>
      <c r="W181" s="700"/>
      <c r="X181" s="700"/>
      <c r="Y181" s="700"/>
      <c r="Z181" s="700"/>
    </row>
    <row r="182" ht="12.75" customHeight="1">
      <c r="A182" s="720"/>
      <c r="B182" s="700"/>
      <c r="C182" s="700"/>
      <c r="D182" s="700"/>
      <c r="E182" s="700"/>
      <c r="F182" s="700"/>
      <c r="G182" s="700"/>
      <c r="H182" s="700"/>
      <c r="I182" s="700"/>
      <c r="J182" s="700"/>
      <c r="K182" s="700"/>
      <c r="L182" s="700"/>
      <c r="M182" s="700"/>
      <c r="N182" s="700"/>
      <c r="O182" s="700"/>
      <c r="P182" s="700"/>
      <c r="Q182" s="700"/>
      <c r="R182" s="700"/>
      <c r="S182" s="700"/>
      <c r="T182" s="700"/>
      <c r="U182" s="700"/>
      <c r="V182" s="700"/>
      <c r="W182" s="700"/>
      <c r="X182" s="700"/>
      <c r="Y182" s="700"/>
      <c r="Z182" s="700"/>
    </row>
    <row r="183" ht="12.75" customHeight="1">
      <c r="A183" s="720"/>
      <c r="B183" s="700"/>
      <c r="C183" s="700"/>
      <c r="D183" s="700"/>
      <c r="E183" s="700"/>
      <c r="F183" s="700"/>
      <c r="G183" s="700"/>
      <c r="H183" s="700"/>
      <c r="I183" s="700"/>
      <c r="J183" s="700"/>
      <c r="K183" s="700"/>
      <c r="L183" s="700"/>
      <c r="M183" s="700"/>
      <c r="N183" s="700"/>
      <c r="O183" s="700"/>
      <c r="P183" s="700"/>
      <c r="Q183" s="700"/>
      <c r="R183" s="700"/>
      <c r="S183" s="700"/>
      <c r="T183" s="700"/>
      <c r="U183" s="700"/>
      <c r="V183" s="700"/>
      <c r="W183" s="700"/>
      <c r="X183" s="700"/>
      <c r="Y183" s="700"/>
      <c r="Z183" s="700"/>
    </row>
    <row r="184" ht="12.75" customHeight="1">
      <c r="A184" s="72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0"/>
      <c r="P184" s="700"/>
      <c r="Q184" s="700"/>
      <c r="R184" s="700"/>
      <c r="S184" s="700"/>
      <c r="T184" s="700"/>
      <c r="U184" s="700"/>
      <c r="V184" s="700"/>
      <c r="W184" s="700"/>
      <c r="X184" s="700"/>
      <c r="Y184" s="700"/>
      <c r="Z184" s="700"/>
    </row>
    <row r="185" ht="12.75" customHeight="1">
      <c r="A185" s="72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0"/>
      <c r="P185" s="700"/>
      <c r="Q185" s="700"/>
      <c r="R185" s="700"/>
      <c r="S185" s="700"/>
      <c r="T185" s="700"/>
      <c r="U185" s="700"/>
      <c r="V185" s="700"/>
      <c r="W185" s="700"/>
      <c r="X185" s="700"/>
      <c r="Y185" s="700"/>
      <c r="Z185" s="700"/>
    </row>
    <row r="186" ht="12.75" customHeight="1">
      <c r="A186" s="720"/>
      <c r="B186" s="700"/>
      <c r="C186" s="700"/>
      <c r="D186" s="700"/>
      <c r="E186" s="700"/>
      <c r="F186" s="700"/>
      <c r="G186" s="700"/>
      <c r="H186" s="700"/>
      <c r="I186" s="700"/>
      <c r="J186" s="700"/>
      <c r="K186" s="700"/>
      <c r="L186" s="700"/>
      <c r="M186" s="700"/>
      <c r="N186" s="700"/>
      <c r="O186" s="700"/>
      <c r="P186" s="700"/>
      <c r="Q186" s="700"/>
      <c r="R186" s="700"/>
      <c r="S186" s="700"/>
      <c r="T186" s="700"/>
      <c r="U186" s="700"/>
      <c r="V186" s="700"/>
      <c r="W186" s="700"/>
      <c r="X186" s="700"/>
      <c r="Y186" s="700"/>
      <c r="Z186" s="700"/>
    </row>
    <row r="187" ht="12.75" customHeight="1">
      <c r="A187" s="720"/>
      <c r="B187" s="700"/>
      <c r="C187" s="700"/>
      <c r="D187" s="700"/>
      <c r="E187" s="700"/>
      <c r="F187" s="700"/>
      <c r="G187" s="700"/>
      <c r="H187" s="700"/>
      <c r="I187" s="700"/>
      <c r="J187" s="700"/>
      <c r="K187" s="700"/>
      <c r="L187" s="700"/>
      <c r="M187" s="700"/>
      <c r="N187" s="700"/>
      <c r="O187" s="700"/>
      <c r="P187" s="700"/>
      <c r="Q187" s="700"/>
      <c r="R187" s="700"/>
      <c r="S187" s="700"/>
      <c r="T187" s="700"/>
      <c r="U187" s="700"/>
      <c r="V187" s="700"/>
      <c r="W187" s="700"/>
      <c r="X187" s="700"/>
      <c r="Y187" s="700"/>
      <c r="Z187" s="700"/>
    </row>
    <row r="188" ht="12.75" customHeight="1">
      <c r="A188" s="720"/>
      <c r="B188" s="700"/>
      <c r="C188" s="700"/>
      <c r="D188" s="700"/>
      <c r="E188" s="700"/>
      <c r="F188" s="700"/>
      <c r="G188" s="700"/>
      <c r="H188" s="700"/>
      <c r="I188" s="700"/>
      <c r="J188" s="700"/>
      <c r="K188" s="700"/>
      <c r="L188" s="700"/>
      <c r="M188" s="700"/>
      <c r="N188" s="700"/>
      <c r="O188" s="700"/>
      <c r="P188" s="700"/>
      <c r="Q188" s="700"/>
      <c r="R188" s="700"/>
      <c r="S188" s="700"/>
      <c r="T188" s="700"/>
      <c r="U188" s="700"/>
      <c r="V188" s="700"/>
      <c r="W188" s="700"/>
      <c r="X188" s="700"/>
      <c r="Y188" s="700"/>
      <c r="Z188" s="700"/>
    </row>
    <row r="189" ht="12.75" customHeight="1">
      <c r="A189" s="72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0"/>
      <c r="P189" s="700"/>
      <c r="Q189" s="700"/>
      <c r="R189" s="700"/>
      <c r="S189" s="700"/>
      <c r="T189" s="700"/>
      <c r="U189" s="700"/>
      <c r="V189" s="700"/>
      <c r="W189" s="700"/>
      <c r="X189" s="700"/>
      <c r="Y189" s="700"/>
      <c r="Z189" s="700"/>
    </row>
    <row r="190" ht="12.75" customHeight="1">
      <c r="A190" s="72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0"/>
      <c r="P190" s="700"/>
      <c r="Q190" s="700"/>
      <c r="R190" s="700"/>
      <c r="S190" s="700"/>
      <c r="T190" s="700"/>
      <c r="U190" s="700"/>
      <c r="V190" s="700"/>
      <c r="W190" s="700"/>
      <c r="X190" s="700"/>
      <c r="Y190" s="700"/>
      <c r="Z190" s="700"/>
    </row>
    <row r="191" ht="12.75" customHeight="1">
      <c r="A191" s="720"/>
      <c r="B191" s="700"/>
      <c r="C191" s="700"/>
      <c r="D191" s="700"/>
      <c r="E191" s="700"/>
      <c r="F191" s="700"/>
      <c r="G191" s="700"/>
      <c r="H191" s="700"/>
      <c r="I191" s="700"/>
      <c r="J191" s="700"/>
      <c r="K191" s="700"/>
      <c r="L191" s="700"/>
      <c r="M191" s="700"/>
      <c r="N191" s="700"/>
      <c r="O191" s="700"/>
      <c r="P191" s="700"/>
      <c r="Q191" s="700"/>
      <c r="R191" s="700"/>
      <c r="S191" s="700"/>
      <c r="T191" s="700"/>
      <c r="U191" s="700"/>
      <c r="V191" s="700"/>
      <c r="W191" s="700"/>
      <c r="X191" s="700"/>
      <c r="Y191" s="700"/>
      <c r="Z191" s="700"/>
    </row>
    <row r="192" ht="12.75" customHeight="1">
      <c r="A192" s="720"/>
      <c r="B192" s="700"/>
      <c r="C192" s="700"/>
      <c r="D192" s="700"/>
      <c r="E192" s="700"/>
      <c r="F192" s="700"/>
      <c r="G192" s="700"/>
      <c r="H192" s="700"/>
      <c r="I192" s="700"/>
      <c r="J192" s="700"/>
      <c r="K192" s="700"/>
      <c r="L192" s="700"/>
      <c r="M192" s="700"/>
      <c r="N192" s="700"/>
      <c r="O192" s="700"/>
      <c r="P192" s="700"/>
      <c r="Q192" s="700"/>
      <c r="R192" s="700"/>
      <c r="S192" s="700"/>
      <c r="T192" s="700"/>
      <c r="U192" s="700"/>
      <c r="V192" s="700"/>
      <c r="W192" s="700"/>
      <c r="X192" s="700"/>
      <c r="Y192" s="700"/>
      <c r="Z192" s="700"/>
    </row>
    <row r="193" ht="12.75" customHeight="1">
      <c r="A193" s="72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0"/>
      <c r="P193" s="700"/>
      <c r="Q193" s="700"/>
      <c r="R193" s="700"/>
      <c r="S193" s="700"/>
      <c r="T193" s="700"/>
      <c r="U193" s="700"/>
      <c r="V193" s="700"/>
      <c r="W193" s="700"/>
      <c r="X193" s="700"/>
      <c r="Y193" s="700"/>
      <c r="Z193" s="700"/>
    </row>
    <row r="194" ht="12.75" customHeight="1">
      <c r="A194" s="72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0"/>
      <c r="P194" s="700"/>
      <c r="Q194" s="700"/>
      <c r="R194" s="700"/>
      <c r="S194" s="700"/>
      <c r="T194" s="700"/>
      <c r="U194" s="700"/>
      <c r="V194" s="700"/>
      <c r="W194" s="700"/>
      <c r="X194" s="700"/>
      <c r="Y194" s="700"/>
      <c r="Z194" s="700"/>
    </row>
    <row r="195" ht="12.75" customHeight="1">
      <c r="A195" s="720"/>
      <c r="B195" s="700"/>
      <c r="C195" s="700"/>
      <c r="D195" s="700"/>
      <c r="E195" s="700"/>
      <c r="F195" s="700"/>
      <c r="G195" s="700"/>
      <c r="H195" s="700"/>
      <c r="I195" s="700"/>
      <c r="J195" s="700"/>
      <c r="K195" s="700"/>
      <c r="L195" s="700"/>
      <c r="M195" s="700"/>
      <c r="N195" s="700"/>
      <c r="O195" s="700"/>
      <c r="P195" s="700"/>
      <c r="Q195" s="700"/>
      <c r="R195" s="700"/>
      <c r="S195" s="700"/>
      <c r="T195" s="700"/>
      <c r="U195" s="700"/>
      <c r="V195" s="700"/>
      <c r="W195" s="700"/>
      <c r="X195" s="700"/>
      <c r="Y195" s="700"/>
      <c r="Z195" s="700"/>
    </row>
    <row r="196" ht="12.75" customHeight="1">
      <c r="A196" s="720"/>
      <c r="B196" s="700"/>
      <c r="C196" s="700"/>
      <c r="D196" s="700"/>
      <c r="E196" s="700"/>
      <c r="F196" s="700"/>
      <c r="G196" s="700"/>
      <c r="H196" s="700"/>
      <c r="I196" s="700"/>
      <c r="J196" s="700"/>
      <c r="K196" s="700"/>
      <c r="L196" s="700"/>
      <c r="M196" s="700"/>
      <c r="N196" s="700"/>
      <c r="O196" s="700"/>
      <c r="P196" s="700"/>
      <c r="Q196" s="700"/>
      <c r="R196" s="700"/>
      <c r="S196" s="700"/>
      <c r="T196" s="700"/>
      <c r="U196" s="700"/>
      <c r="V196" s="700"/>
      <c r="W196" s="700"/>
      <c r="X196" s="700"/>
      <c r="Y196" s="700"/>
      <c r="Z196" s="700"/>
    </row>
    <row r="197" ht="12.75" customHeight="1">
      <c r="A197" s="720"/>
      <c r="B197" s="700"/>
      <c r="C197" s="700"/>
      <c r="D197" s="700"/>
      <c r="E197" s="700"/>
      <c r="F197" s="700"/>
      <c r="G197" s="700"/>
      <c r="H197" s="700"/>
      <c r="I197" s="700"/>
      <c r="J197" s="700"/>
      <c r="K197" s="700"/>
      <c r="L197" s="700"/>
      <c r="M197" s="700"/>
      <c r="N197" s="700"/>
      <c r="O197" s="700"/>
      <c r="P197" s="700"/>
      <c r="Q197" s="700"/>
      <c r="R197" s="700"/>
      <c r="S197" s="700"/>
      <c r="T197" s="700"/>
      <c r="U197" s="700"/>
      <c r="V197" s="700"/>
      <c r="W197" s="700"/>
      <c r="X197" s="700"/>
      <c r="Y197" s="700"/>
      <c r="Z197" s="700"/>
    </row>
    <row r="198" ht="12.75" customHeight="1">
      <c r="A198" s="720"/>
      <c r="B198" s="700"/>
      <c r="C198" s="700"/>
      <c r="D198" s="700"/>
      <c r="E198" s="700"/>
      <c r="F198" s="700"/>
      <c r="G198" s="700"/>
      <c r="H198" s="700"/>
      <c r="I198" s="700"/>
      <c r="J198" s="700"/>
      <c r="K198" s="700"/>
      <c r="L198" s="700"/>
      <c r="M198" s="700"/>
      <c r="N198" s="700"/>
      <c r="O198" s="700"/>
      <c r="P198" s="700"/>
      <c r="Q198" s="700"/>
      <c r="R198" s="700"/>
      <c r="S198" s="700"/>
      <c r="T198" s="700"/>
      <c r="U198" s="700"/>
      <c r="V198" s="700"/>
      <c r="W198" s="700"/>
      <c r="X198" s="700"/>
      <c r="Y198" s="700"/>
      <c r="Z198" s="700"/>
    </row>
    <row r="199" ht="12.75" customHeight="1">
      <c r="A199" s="720"/>
      <c r="B199" s="700"/>
      <c r="C199" s="700"/>
      <c r="D199" s="700"/>
      <c r="E199" s="700"/>
      <c r="F199" s="700"/>
      <c r="G199" s="700"/>
      <c r="H199" s="700"/>
      <c r="I199" s="700"/>
      <c r="J199" s="700"/>
      <c r="K199" s="700"/>
      <c r="L199" s="700"/>
      <c r="M199" s="700"/>
      <c r="N199" s="700"/>
      <c r="O199" s="700"/>
      <c r="P199" s="700"/>
      <c r="Q199" s="700"/>
      <c r="R199" s="700"/>
      <c r="S199" s="700"/>
      <c r="T199" s="700"/>
      <c r="U199" s="700"/>
      <c r="V199" s="700"/>
      <c r="W199" s="700"/>
      <c r="X199" s="700"/>
      <c r="Y199" s="700"/>
      <c r="Z199" s="700"/>
    </row>
    <row r="200" ht="12.75" customHeight="1">
      <c r="A200" s="720"/>
      <c r="B200" s="700"/>
      <c r="C200" s="700"/>
      <c r="D200" s="700"/>
      <c r="E200" s="700"/>
      <c r="F200" s="700"/>
      <c r="G200" s="700"/>
      <c r="H200" s="700"/>
      <c r="I200" s="700"/>
      <c r="J200" s="700"/>
      <c r="K200" s="700"/>
      <c r="L200" s="700"/>
      <c r="M200" s="700"/>
      <c r="N200" s="700"/>
      <c r="O200" s="700"/>
      <c r="P200" s="700"/>
      <c r="Q200" s="700"/>
      <c r="R200" s="700"/>
      <c r="S200" s="700"/>
      <c r="T200" s="700"/>
      <c r="U200" s="700"/>
      <c r="V200" s="700"/>
      <c r="W200" s="700"/>
      <c r="X200" s="700"/>
      <c r="Y200" s="700"/>
      <c r="Z200" s="700"/>
    </row>
    <row r="201" ht="12.75" customHeight="1">
      <c r="A201" s="720"/>
      <c r="B201" s="700"/>
      <c r="C201" s="700"/>
      <c r="D201" s="700"/>
      <c r="E201" s="700"/>
      <c r="F201" s="700"/>
      <c r="G201" s="700"/>
      <c r="H201" s="700"/>
      <c r="I201" s="700"/>
      <c r="J201" s="700"/>
      <c r="K201" s="700"/>
      <c r="L201" s="700"/>
      <c r="M201" s="700"/>
      <c r="N201" s="700"/>
      <c r="O201" s="700"/>
      <c r="P201" s="700"/>
      <c r="Q201" s="700"/>
      <c r="R201" s="700"/>
      <c r="S201" s="700"/>
      <c r="T201" s="700"/>
      <c r="U201" s="700"/>
      <c r="V201" s="700"/>
      <c r="W201" s="700"/>
      <c r="X201" s="700"/>
      <c r="Y201" s="700"/>
      <c r="Z201" s="700"/>
    </row>
    <row r="202" ht="12.75" customHeight="1">
      <c r="A202" s="720"/>
      <c r="B202" s="700"/>
      <c r="C202" s="700"/>
      <c r="D202" s="700"/>
      <c r="E202" s="700"/>
      <c r="F202" s="700"/>
      <c r="G202" s="700"/>
      <c r="H202" s="700"/>
      <c r="I202" s="700"/>
      <c r="J202" s="700"/>
      <c r="K202" s="700"/>
      <c r="L202" s="700"/>
      <c r="M202" s="700"/>
      <c r="N202" s="700"/>
      <c r="O202" s="700"/>
      <c r="P202" s="700"/>
      <c r="Q202" s="700"/>
      <c r="R202" s="700"/>
      <c r="S202" s="700"/>
      <c r="T202" s="700"/>
      <c r="U202" s="700"/>
      <c r="V202" s="700"/>
      <c r="W202" s="700"/>
      <c r="X202" s="700"/>
      <c r="Y202" s="700"/>
      <c r="Z202" s="700"/>
    </row>
    <row r="203" ht="12.75" customHeight="1">
      <c r="A203" s="720"/>
      <c r="B203" s="700"/>
      <c r="C203" s="700"/>
      <c r="D203" s="700"/>
      <c r="E203" s="700"/>
      <c r="F203" s="700"/>
      <c r="G203" s="700"/>
      <c r="H203" s="700"/>
      <c r="I203" s="700"/>
      <c r="J203" s="700"/>
      <c r="K203" s="700"/>
      <c r="L203" s="700"/>
      <c r="M203" s="700"/>
      <c r="N203" s="700"/>
      <c r="O203" s="700"/>
      <c r="P203" s="700"/>
      <c r="Q203" s="700"/>
      <c r="R203" s="700"/>
      <c r="S203" s="700"/>
      <c r="T203" s="700"/>
      <c r="U203" s="700"/>
      <c r="V203" s="700"/>
      <c r="W203" s="700"/>
      <c r="X203" s="700"/>
      <c r="Y203" s="700"/>
      <c r="Z203" s="700"/>
    </row>
    <row r="204" ht="12.75" customHeight="1">
      <c r="A204" s="720"/>
      <c r="B204" s="700"/>
      <c r="C204" s="700"/>
      <c r="D204" s="700"/>
      <c r="E204" s="700"/>
      <c r="F204" s="700"/>
      <c r="G204" s="700"/>
      <c r="H204" s="700"/>
      <c r="I204" s="700"/>
      <c r="J204" s="700"/>
      <c r="K204" s="700"/>
      <c r="L204" s="700"/>
      <c r="M204" s="700"/>
      <c r="N204" s="700"/>
      <c r="O204" s="700"/>
      <c r="P204" s="700"/>
      <c r="Q204" s="700"/>
      <c r="R204" s="700"/>
      <c r="S204" s="700"/>
      <c r="T204" s="700"/>
      <c r="U204" s="700"/>
      <c r="V204" s="700"/>
      <c r="W204" s="700"/>
      <c r="X204" s="700"/>
      <c r="Y204" s="700"/>
      <c r="Z204" s="700"/>
    </row>
    <row r="205" ht="12.75" customHeight="1">
      <c r="A205" s="72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0"/>
      <c r="P205" s="700"/>
      <c r="Q205" s="700"/>
      <c r="R205" s="700"/>
      <c r="S205" s="700"/>
      <c r="T205" s="700"/>
      <c r="U205" s="700"/>
      <c r="V205" s="700"/>
      <c r="W205" s="700"/>
      <c r="X205" s="700"/>
      <c r="Y205" s="700"/>
      <c r="Z205" s="700"/>
    </row>
    <row r="206" ht="12.75" customHeight="1">
      <c r="A206" s="72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0"/>
      <c r="P206" s="700"/>
      <c r="Q206" s="700"/>
      <c r="R206" s="700"/>
      <c r="S206" s="700"/>
      <c r="T206" s="700"/>
      <c r="U206" s="700"/>
      <c r="V206" s="700"/>
      <c r="W206" s="700"/>
      <c r="X206" s="700"/>
      <c r="Y206" s="700"/>
      <c r="Z206" s="700"/>
    </row>
    <row r="207" ht="12.75" customHeight="1">
      <c r="A207" s="720"/>
      <c r="B207" s="700"/>
      <c r="C207" s="700"/>
      <c r="D207" s="700"/>
      <c r="E207" s="700"/>
      <c r="F207" s="700"/>
      <c r="G207" s="700"/>
      <c r="H207" s="700"/>
      <c r="I207" s="700"/>
      <c r="J207" s="700"/>
      <c r="K207" s="700"/>
      <c r="L207" s="700"/>
      <c r="M207" s="700"/>
      <c r="N207" s="700"/>
      <c r="O207" s="700"/>
      <c r="P207" s="700"/>
      <c r="Q207" s="700"/>
      <c r="R207" s="700"/>
      <c r="S207" s="700"/>
      <c r="T207" s="700"/>
      <c r="U207" s="700"/>
      <c r="V207" s="700"/>
      <c r="W207" s="700"/>
      <c r="X207" s="700"/>
      <c r="Y207" s="700"/>
      <c r="Z207" s="700"/>
    </row>
    <row r="208" ht="12.75" customHeight="1">
      <c r="A208" s="720"/>
      <c r="B208" s="700"/>
      <c r="C208" s="700"/>
      <c r="D208" s="700"/>
      <c r="E208" s="700"/>
      <c r="F208" s="700"/>
      <c r="G208" s="700"/>
      <c r="H208" s="700"/>
      <c r="I208" s="700"/>
      <c r="J208" s="700"/>
      <c r="K208" s="700"/>
      <c r="L208" s="700"/>
      <c r="M208" s="700"/>
      <c r="N208" s="700"/>
      <c r="O208" s="700"/>
      <c r="P208" s="700"/>
      <c r="Q208" s="700"/>
      <c r="R208" s="700"/>
      <c r="S208" s="700"/>
      <c r="T208" s="700"/>
      <c r="U208" s="700"/>
      <c r="V208" s="700"/>
      <c r="W208" s="700"/>
      <c r="X208" s="700"/>
      <c r="Y208" s="700"/>
      <c r="Z208" s="700"/>
    </row>
    <row r="209" ht="12.75" customHeight="1">
      <c r="A209" s="720"/>
      <c r="B209" s="700"/>
      <c r="C209" s="700"/>
      <c r="D209" s="700"/>
      <c r="E209" s="700"/>
      <c r="F209" s="700"/>
      <c r="G209" s="700"/>
      <c r="H209" s="700"/>
      <c r="I209" s="700"/>
      <c r="J209" s="700"/>
      <c r="K209" s="700"/>
      <c r="L209" s="700"/>
      <c r="M209" s="700"/>
      <c r="N209" s="700"/>
      <c r="O209" s="700"/>
      <c r="P209" s="700"/>
      <c r="Q209" s="700"/>
      <c r="R209" s="700"/>
      <c r="S209" s="700"/>
      <c r="T209" s="700"/>
      <c r="U209" s="700"/>
      <c r="V209" s="700"/>
      <c r="W209" s="700"/>
      <c r="X209" s="700"/>
      <c r="Y209" s="700"/>
      <c r="Z209" s="700"/>
    </row>
    <row r="210" ht="12.75" customHeight="1">
      <c r="A210" s="72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0"/>
      <c r="P210" s="700"/>
      <c r="Q210" s="700"/>
      <c r="R210" s="700"/>
      <c r="S210" s="700"/>
      <c r="T210" s="700"/>
      <c r="U210" s="700"/>
      <c r="V210" s="700"/>
      <c r="W210" s="700"/>
      <c r="X210" s="700"/>
      <c r="Y210" s="700"/>
      <c r="Z210" s="700"/>
    </row>
    <row r="211" ht="12.75" customHeight="1">
      <c r="A211" s="72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0"/>
      <c r="P211" s="700"/>
      <c r="Q211" s="700"/>
      <c r="R211" s="700"/>
      <c r="S211" s="700"/>
      <c r="T211" s="700"/>
      <c r="U211" s="700"/>
      <c r="V211" s="700"/>
      <c r="W211" s="700"/>
      <c r="X211" s="700"/>
      <c r="Y211" s="700"/>
      <c r="Z211" s="700"/>
    </row>
    <row r="212" ht="12.75" customHeight="1">
      <c r="A212" s="720"/>
      <c r="B212" s="700"/>
      <c r="C212" s="700"/>
      <c r="D212" s="700"/>
      <c r="E212" s="700"/>
      <c r="F212" s="700"/>
      <c r="G212" s="700"/>
      <c r="H212" s="700"/>
      <c r="I212" s="700"/>
      <c r="J212" s="700"/>
      <c r="K212" s="700"/>
      <c r="L212" s="700"/>
      <c r="M212" s="700"/>
      <c r="N212" s="700"/>
      <c r="O212" s="700"/>
      <c r="P212" s="700"/>
      <c r="Q212" s="700"/>
      <c r="R212" s="700"/>
      <c r="S212" s="700"/>
      <c r="T212" s="700"/>
      <c r="U212" s="700"/>
      <c r="V212" s="700"/>
      <c r="W212" s="700"/>
      <c r="X212" s="700"/>
      <c r="Y212" s="700"/>
      <c r="Z212" s="700"/>
    </row>
    <row r="213" ht="12.75" customHeight="1">
      <c r="A213" s="720"/>
      <c r="B213" s="700"/>
      <c r="C213" s="700"/>
      <c r="D213" s="700"/>
      <c r="E213" s="700"/>
      <c r="F213" s="700"/>
      <c r="G213" s="700"/>
      <c r="H213" s="700"/>
      <c r="I213" s="700"/>
      <c r="J213" s="700"/>
      <c r="K213" s="700"/>
      <c r="L213" s="700"/>
      <c r="M213" s="700"/>
      <c r="N213" s="700"/>
      <c r="O213" s="700"/>
      <c r="P213" s="700"/>
      <c r="Q213" s="700"/>
      <c r="R213" s="700"/>
      <c r="S213" s="700"/>
      <c r="T213" s="700"/>
      <c r="U213" s="700"/>
      <c r="V213" s="700"/>
      <c r="W213" s="700"/>
      <c r="X213" s="700"/>
      <c r="Y213" s="700"/>
      <c r="Z213" s="700"/>
    </row>
    <row r="214" ht="12.75" customHeight="1">
      <c r="A214" s="720"/>
      <c r="B214" s="700"/>
      <c r="C214" s="700"/>
      <c r="D214" s="700"/>
      <c r="E214" s="700"/>
      <c r="F214" s="700"/>
      <c r="G214" s="700"/>
      <c r="H214" s="700"/>
      <c r="I214" s="700"/>
      <c r="J214" s="700"/>
      <c r="K214" s="700"/>
      <c r="L214" s="700"/>
      <c r="M214" s="700"/>
      <c r="N214" s="700"/>
      <c r="O214" s="700"/>
      <c r="P214" s="700"/>
      <c r="Q214" s="700"/>
      <c r="R214" s="700"/>
      <c r="S214" s="700"/>
      <c r="T214" s="700"/>
      <c r="U214" s="700"/>
      <c r="V214" s="700"/>
      <c r="W214" s="700"/>
      <c r="X214" s="700"/>
      <c r="Y214" s="700"/>
      <c r="Z214" s="700"/>
    </row>
    <row r="215" ht="12.75" customHeight="1">
      <c r="A215" s="720"/>
      <c r="B215" s="700"/>
      <c r="C215" s="700"/>
      <c r="D215" s="700"/>
      <c r="E215" s="700"/>
      <c r="F215" s="700"/>
      <c r="G215" s="700"/>
      <c r="H215" s="700"/>
      <c r="I215" s="700"/>
      <c r="J215" s="700"/>
      <c r="K215" s="700"/>
      <c r="L215" s="700"/>
      <c r="M215" s="700"/>
      <c r="N215" s="700"/>
      <c r="O215" s="700"/>
      <c r="P215" s="700"/>
      <c r="Q215" s="700"/>
      <c r="R215" s="700"/>
      <c r="S215" s="700"/>
      <c r="T215" s="700"/>
      <c r="U215" s="700"/>
      <c r="V215" s="700"/>
      <c r="W215" s="700"/>
      <c r="X215" s="700"/>
      <c r="Y215" s="700"/>
      <c r="Z215" s="700"/>
    </row>
    <row r="216" ht="12.75" customHeight="1">
      <c r="A216" s="720"/>
      <c r="B216" s="700"/>
      <c r="C216" s="700"/>
      <c r="D216" s="700"/>
      <c r="E216" s="700"/>
      <c r="F216" s="700"/>
      <c r="G216" s="700"/>
      <c r="H216" s="700"/>
      <c r="I216" s="700"/>
      <c r="J216" s="700"/>
      <c r="K216" s="700"/>
      <c r="L216" s="700"/>
      <c r="M216" s="700"/>
      <c r="N216" s="700"/>
      <c r="O216" s="700"/>
      <c r="P216" s="700"/>
      <c r="Q216" s="700"/>
      <c r="R216" s="700"/>
      <c r="S216" s="700"/>
      <c r="T216" s="700"/>
      <c r="U216" s="700"/>
      <c r="V216" s="700"/>
      <c r="W216" s="700"/>
      <c r="X216" s="700"/>
      <c r="Y216" s="700"/>
      <c r="Z216" s="700"/>
    </row>
    <row r="217" ht="12.75" customHeight="1">
      <c r="A217" s="720"/>
      <c r="B217" s="700"/>
      <c r="C217" s="700"/>
      <c r="D217" s="700"/>
      <c r="E217" s="700"/>
      <c r="F217" s="700"/>
      <c r="G217" s="700"/>
      <c r="H217" s="700"/>
      <c r="I217" s="700"/>
      <c r="J217" s="700"/>
      <c r="K217" s="700"/>
      <c r="L217" s="700"/>
      <c r="M217" s="700"/>
      <c r="N217" s="700"/>
      <c r="O217" s="700"/>
      <c r="P217" s="700"/>
      <c r="Q217" s="700"/>
      <c r="R217" s="700"/>
      <c r="S217" s="700"/>
      <c r="T217" s="700"/>
      <c r="U217" s="700"/>
      <c r="V217" s="700"/>
      <c r="W217" s="700"/>
      <c r="X217" s="700"/>
      <c r="Y217" s="700"/>
      <c r="Z217" s="700"/>
    </row>
    <row r="218" ht="12.75" customHeight="1">
      <c r="A218" s="720"/>
      <c r="B218" s="700"/>
      <c r="C218" s="700"/>
      <c r="D218" s="700"/>
      <c r="E218" s="700"/>
      <c r="F218" s="700"/>
      <c r="G218" s="700"/>
      <c r="H218" s="700"/>
      <c r="I218" s="700"/>
      <c r="J218" s="700"/>
      <c r="K218" s="700"/>
      <c r="L218" s="700"/>
      <c r="M218" s="700"/>
      <c r="N218" s="700"/>
      <c r="O218" s="700"/>
      <c r="P218" s="700"/>
      <c r="Q218" s="700"/>
      <c r="R218" s="700"/>
      <c r="S218" s="700"/>
      <c r="T218" s="700"/>
      <c r="U218" s="700"/>
      <c r="V218" s="700"/>
      <c r="W218" s="700"/>
      <c r="X218" s="700"/>
      <c r="Y218" s="700"/>
      <c r="Z218" s="700"/>
    </row>
    <row r="219" ht="12.75" customHeight="1">
      <c r="A219" s="720"/>
      <c r="B219" s="700"/>
      <c r="C219" s="700"/>
      <c r="D219" s="700"/>
      <c r="E219" s="700"/>
      <c r="F219" s="700"/>
      <c r="G219" s="700"/>
      <c r="H219" s="700"/>
      <c r="I219" s="700"/>
      <c r="J219" s="700"/>
      <c r="K219" s="700"/>
      <c r="L219" s="700"/>
      <c r="M219" s="700"/>
      <c r="N219" s="700"/>
      <c r="O219" s="700"/>
      <c r="P219" s="700"/>
      <c r="Q219" s="700"/>
      <c r="R219" s="700"/>
      <c r="S219" s="700"/>
      <c r="T219" s="700"/>
      <c r="U219" s="700"/>
      <c r="V219" s="700"/>
      <c r="W219" s="700"/>
      <c r="X219" s="700"/>
      <c r="Y219" s="700"/>
      <c r="Z219" s="700"/>
    </row>
    <row r="220" ht="12.75" customHeight="1">
      <c r="A220" s="720"/>
      <c r="B220" s="700"/>
      <c r="C220" s="700"/>
      <c r="D220" s="700"/>
      <c r="E220" s="700"/>
      <c r="F220" s="700"/>
      <c r="G220" s="700"/>
      <c r="H220" s="700"/>
      <c r="I220" s="700"/>
      <c r="J220" s="700"/>
      <c r="K220" s="700"/>
      <c r="L220" s="700"/>
      <c r="M220" s="700"/>
      <c r="N220" s="700"/>
      <c r="O220" s="700"/>
      <c r="P220" s="700"/>
      <c r="Q220" s="700"/>
      <c r="R220" s="700"/>
      <c r="S220" s="700"/>
      <c r="T220" s="700"/>
      <c r="U220" s="700"/>
      <c r="V220" s="700"/>
      <c r="W220" s="700"/>
      <c r="X220" s="700"/>
      <c r="Y220" s="700"/>
      <c r="Z220" s="700"/>
    </row>
    <row r="221" ht="12.75" customHeight="1">
      <c r="A221" s="720"/>
      <c r="B221" s="700"/>
      <c r="C221" s="700"/>
      <c r="D221" s="700"/>
      <c r="E221" s="700"/>
      <c r="F221" s="700"/>
      <c r="G221" s="700"/>
      <c r="H221" s="700"/>
      <c r="I221" s="700"/>
      <c r="J221" s="700"/>
      <c r="K221" s="700"/>
      <c r="L221" s="700"/>
      <c r="M221" s="700"/>
      <c r="N221" s="700"/>
      <c r="O221" s="700"/>
      <c r="P221" s="700"/>
      <c r="Q221" s="700"/>
      <c r="R221" s="700"/>
      <c r="S221" s="700"/>
      <c r="T221" s="700"/>
      <c r="U221" s="700"/>
      <c r="V221" s="700"/>
      <c r="W221" s="700"/>
      <c r="X221" s="700"/>
      <c r="Y221" s="700"/>
      <c r="Z221" s="700"/>
    </row>
    <row r="222" ht="12.75" customHeight="1">
      <c r="A222" s="720"/>
      <c r="B222" s="700"/>
      <c r="C222" s="700"/>
      <c r="D222" s="700"/>
      <c r="E222" s="700"/>
      <c r="F222" s="700"/>
      <c r="G222" s="700"/>
      <c r="H222" s="700"/>
      <c r="I222" s="700"/>
      <c r="J222" s="700"/>
      <c r="K222" s="700"/>
      <c r="L222" s="700"/>
      <c r="M222" s="700"/>
      <c r="N222" s="700"/>
      <c r="O222" s="700"/>
      <c r="P222" s="700"/>
      <c r="Q222" s="700"/>
      <c r="R222" s="700"/>
      <c r="S222" s="700"/>
      <c r="T222" s="700"/>
      <c r="U222" s="700"/>
      <c r="V222" s="700"/>
      <c r="W222" s="700"/>
      <c r="X222" s="700"/>
      <c r="Y222" s="700"/>
      <c r="Z222" s="700"/>
    </row>
    <row r="223" ht="12.75" customHeight="1">
      <c r="A223" s="720"/>
      <c r="B223" s="700"/>
      <c r="C223" s="700"/>
      <c r="D223" s="700"/>
      <c r="E223" s="700"/>
      <c r="F223" s="700"/>
      <c r="G223" s="700"/>
      <c r="H223" s="700"/>
      <c r="I223" s="700"/>
      <c r="J223" s="700"/>
      <c r="K223" s="700"/>
      <c r="L223" s="700"/>
      <c r="M223" s="700"/>
      <c r="N223" s="700"/>
      <c r="O223" s="700"/>
      <c r="P223" s="700"/>
      <c r="Q223" s="700"/>
      <c r="R223" s="700"/>
      <c r="S223" s="700"/>
      <c r="T223" s="700"/>
      <c r="U223" s="700"/>
      <c r="V223" s="700"/>
      <c r="W223" s="700"/>
      <c r="X223" s="700"/>
      <c r="Y223" s="700"/>
      <c r="Z223" s="700"/>
    </row>
    <row r="224" ht="12.75" customHeight="1">
      <c r="A224" s="720"/>
      <c r="B224" s="700"/>
      <c r="C224" s="700"/>
      <c r="D224" s="700"/>
      <c r="E224" s="700"/>
      <c r="F224" s="700"/>
      <c r="G224" s="700"/>
      <c r="H224" s="700"/>
      <c r="I224" s="700"/>
      <c r="J224" s="700"/>
      <c r="K224" s="700"/>
      <c r="L224" s="700"/>
      <c r="M224" s="700"/>
      <c r="N224" s="700"/>
      <c r="O224" s="700"/>
      <c r="P224" s="700"/>
      <c r="Q224" s="700"/>
      <c r="R224" s="700"/>
      <c r="S224" s="700"/>
      <c r="T224" s="700"/>
      <c r="U224" s="700"/>
      <c r="V224" s="700"/>
      <c r="W224" s="700"/>
      <c r="X224" s="700"/>
      <c r="Y224" s="700"/>
      <c r="Z224" s="700"/>
    </row>
    <row r="225" ht="12.75" customHeight="1">
      <c r="A225" s="720"/>
      <c r="B225" s="700"/>
      <c r="C225" s="700"/>
      <c r="D225" s="700"/>
      <c r="E225" s="700"/>
      <c r="F225" s="700"/>
      <c r="G225" s="700"/>
      <c r="H225" s="700"/>
      <c r="I225" s="700"/>
      <c r="J225" s="700"/>
      <c r="K225" s="700"/>
      <c r="L225" s="700"/>
      <c r="M225" s="700"/>
      <c r="N225" s="700"/>
      <c r="O225" s="700"/>
      <c r="P225" s="700"/>
      <c r="Q225" s="700"/>
      <c r="R225" s="700"/>
      <c r="S225" s="700"/>
      <c r="T225" s="700"/>
      <c r="U225" s="700"/>
      <c r="V225" s="700"/>
      <c r="W225" s="700"/>
      <c r="X225" s="700"/>
      <c r="Y225" s="700"/>
      <c r="Z225" s="700"/>
    </row>
    <row r="226" ht="12.75" customHeight="1">
      <c r="A226" s="720"/>
      <c r="B226" s="700"/>
      <c r="C226" s="700"/>
      <c r="D226" s="700"/>
      <c r="E226" s="700"/>
      <c r="F226" s="700"/>
      <c r="G226" s="700"/>
      <c r="H226" s="700"/>
      <c r="I226" s="700"/>
      <c r="J226" s="700"/>
      <c r="K226" s="700"/>
      <c r="L226" s="700"/>
      <c r="M226" s="700"/>
      <c r="N226" s="700"/>
      <c r="O226" s="700"/>
      <c r="P226" s="700"/>
      <c r="Q226" s="700"/>
      <c r="R226" s="700"/>
      <c r="S226" s="700"/>
      <c r="T226" s="700"/>
      <c r="U226" s="700"/>
      <c r="V226" s="700"/>
      <c r="W226" s="700"/>
      <c r="X226" s="700"/>
      <c r="Y226" s="700"/>
      <c r="Z226" s="700"/>
    </row>
    <row r="227" ht="12.75" customHeight="1">
      <c r="A227" s="72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0"/>
      <c r="P227" s="700"/>
      <c r="Q227" s="700"/>
      <c r="R227" s="700"/>
      <c r="S227" s="700"/>
      <c r="T227" s="700"/>
      <c r="U227" s="700"/>
      <c r="V227" s="700"/>
      <c r="W227" s="700"/>
      <c r="X227" s="700"/>
      <c r="Y227" s="700"/>
      <c r="Z227" s="700"/>
    </row>
    <row r="228" ht="12.75" customHeight="1">
      <c r="A228" s="72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0"/>
      <c r="P228" s="700"/>
      <c r="Q228" s="700"/>
      <c r="R228" s="700"/>
      <c r="S228" s="700"/>
      <c r="T228" s="700"/>
      <c r="U228" s="700"/>
      <c r="V228" s="700"/>
      <c r="W228" s="700"/>
      <c r="X228" s="700"/>
      <c r="Y228" s="700"/>
      <c r="Z228" s="700"/>
    </row>
    <row r="229" ht="12.75" customHeight="1">
      <c r="A229" s="720"/>
      <c r="B229" s="700"/>
      <c r="C229" s="700"/>
      <c r="D229" s="700"/>
      <c r="E229" s="700"/>
      <c r="F229" s="700"/>
      <c r="G229" s="700"/>
      <c r="H229" s="700"/>
      <c r="I229" s="700"/>
      <c r="J229" s="700"/>
      <c r="K229" s="700"/>
      <c r="L229" s="700"/>
      <c r="M229" s="700"/>
      <c r="N229" s="700"/>
      <c r="O229" s="700"/>
      <c r="P229" s="700"/>
      <c r="Q229" s="700"/>
      <c r="R229" s="700"/>
      <c r="S229" s="700"/>
      <c r="T229" s="700"/>
      <c r="U229" s="700"/>
      <c r="V229" s="700"/>
      <c r="W229" s="700"/>
      <c r="X229" s="700"/>
      <c r="Y229" s="700"/>
      <c r="Z229" s="700"/>
    </row>
    <row r="230" ht="12.75" customHeight="1">
      <c r="A230" s="720"/>
      <c r="B230" s="700"/>
      <c r="C230" s="700"/>
      <c r="D230" s="700"/>
      <c r="E230" s="700"/>
      <c r="F230" s="700"/>
      <c r="G230" s="700"/>
      <c r="H230" s="700"/>
      <c r="I230" s="700"/>
      <c r="J230" s="700"/>
      <c r="K230" s="700"/>
      <c r="L230" s="700"/>
      <c r="M230" s="700"/>
      <c r="N230" s="700"/>
      <c r="O230" s="700"/>
      <c r="P230" s="700"/>
      <c r="Q230" s="700"/>
      <c r="R230" s="700"/>
      <c r="S230" s="700"/>
      <c r="T230" s="700"/>
      <c r="U230" s="700"/>
      <c r="V230" s="700"/>
      <c r="W230" s="700"/>
      <c r="X230" s="700"/>
      <c r="Y230" s="700"/>
      <c r="Z230" s="700"/>
    </row>
    <row r="231" ht="12.75" customHeight="1">
      <c r="A231" s="720"/>
      <c r="B231" s="700"/>
      <c r="C231" s="700"/>
      <c r="D231" s="700"/>
      <c r="E231" s="700"/>
      <c r="F231" s="700"/>
      <c r="G231" s="700"/>
      <c r="H231" s="700"/>
      <c r="I231" s="700"/>
      <c r="J231" s="700"/>
      <c r="K231" s="700"/>
      <c r="L231" s="700"/>
      <c r="M231" s="700"/>
      <c r="N231" s="700"/>
      <c r="O231" s="700"/>
      <c r="P231" s="700"/>
      <c r="Q231" s="700"/>
      <c r="R231" s="700"/>
      <c r="S231" s="700"/>
      <c r="T231" s="700"/>
      <c r="U231" s="700"/>
      <c r="V231" s="700"/>
      <c r="W231" s="700"/>
      <c r="X231" s="700"/>
      <c r="Y231" s="700"/>
      <c r="Z231" s="700"/>
    </row>
    <row r="232" ht="12.75" customHeight="1">
      <c r="A232" s="720"/>
      <c r="B232" s="700"/>
      <c r="C232" s="700"/>
      <c r="D232" s="700"/>
      <c r="E232" s="700"/>
      <c r="F232" s="700"/>
      <c r="G232" s="700"/>
      <c r="H232" s="700"/>
      <c r="I232" s="700"/>
      <c r="J232" s="700"/>
      <c r="K232" s="700"/>
      <c r="L232" s="700"/>
      <c r="M232" s="700"/>
      <c r="N232" s="700"/>
      <c r="O232" s="700"/>
      <c r="P232" s="700"/>
      <c r="Q232" s="700"/>
      <c r="R232" s="700"/>
      <c r="S232" s="700"/>
      <c r="T232" s="700"/>
      <c r="U232" s="700"/>
      <c r="V232" s="700"/>
      <c r="W232" s="700"/>
      <c r="X232" s="700"/>
      <c r="Y232" s="700"/>
      <c r="Z232" s="700"/>
    </row>
    <row r="233" ht="12.75" customHeight="1">
      <c r="A233" s="720"/>
      <c r="B233" s="700"/>
      <c r="C233" s="700"/>
      <c r="D233" s="700"/>
      <c r="E233" s="700"/>
      <c r="F233" s="700"/>
      <c r="G233" s="700"/>
      <c r="H233" s="700"/>
      <c r="I233" s="700"/>
      <c r="J233" s="700"/>
      <c r="K233" s="700"/>
      <c r="L233" s="700"/>
      <c r="M233" s="700"/>
      <c r="N233" s="700"/>
      <c r="O233" s="700"/>
      <c r="P233" s="700"/>
      <c r="Q233" s="700"/>
      <c r="R233" s="700"/>
      <c r="S233" s="700"/>
      <c r="T233" s="700"/>
      <c r="U233" s="700"/>
      <c r="V233" s="700"/>
      <c r="W233" s="700"/>
      <c r="X233" s="700"/>
      <c r="Y233" s="700"/>
      <c r="Z233" s="700"/>
    </row>
    <row r="234" ht="12.75" customHeight="1">
      <c r="A234" s="720"/>
      <c r="B234" s="700"/>
      <c r="C234" s="700"/>
      <c r="D234" s="700"/>
      <c r="E234" s="700"/>
      <c r="F234" s="700"/>
      <c r="G234" s="700"/>
      <c r="H234" s="700"/>
      <c r="I234" s="700"/>
      <c r="J234" s="700"/>
      <c r="K234" s="700"/>
      <c r="L234" s="700"/>
      <c r="M234" s="700"/>
      <c r="N234" s="700"/>
      <c r="O234" s="700"/>
      <c r="P234" s="700"/>
      <c r="Q234" s="700"/>
      <c r="R234" s="700"/>
      <c r="S234" s="700"/>
      <c r="T234" s="700"/>
      <c r="U234" s="700"/>
      <c r="V234" s="700"/>
      <c r="W234" s="700"/>
      <c r="X234" s="700"/>
      <c r="Y234" s="700"/>
      <c r="Z234" s="700"/>
    </row>
    <row r="235" ht="12.75" customHeight="1">
      <c r="A235" s="72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0"/>
      <c r="P235" s="700"/>
      <c r="Q235" s="700"/>
      <c r="R235" s="700"/>
      <c r="S235" s="700"/>
      <c r="T235" s="700"/>
      <c r="U235" s="700"/>
      <c r="V235" s="700"/>
      <c r="W235" s="700"/>
      <c r="X235" s="700"/>
      <c r="Y235" s="700"/>
      <c r="Z235" s="700"/>
    </row>
    <row r="236" ht="12.75" customHeight="1">
      <c r="A236" s="72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0"/>
      <c r="P236" s="700"/>
      <c r="Q236" s="700"/>
      <c r="R236" s="700"/>
      <c r="S236" s="700"/>
      <c r="T236" s="700"/>
      <c r="U236" s="700"/>
      <c r="V236" s="700"/>
      <c r="W236" s="700"/>
      <c r="X236" s="700"/>
      <c r="Y236" s="700"/>
      <c r="Z236" s="700"/>
    </row>
    <row r="237" ht="12.75" customHeight="1">
      <c r="A237" s="720"/>
      <c r="B237" s="700"/>
      <c r="C237" s="700"/>
      <c r="D237" s="700"/>
      <c r="E237" s="700"/>
      <c r="F237" s="700"/>
      <c r="G237" s="700"/>
      <c r="H237" s="700"/>
      <c r="I237" s="700"/>
      <c r="J237" s="700"/>
      <c r="K237" s="700"/>
      <c r="L237" s="700"/>
      <c r="M237" s="700"/>
      <c r="N237" s="700"/>
      <c r="O237" s="700"/>
      <c r="P237" s="700"/>
      <c r="Q237" s="700"/>
      <c r="R237" s="700"/>
      <c r="S237" s="700"/>
      <c r="T237" s="700"/>
      <c r="U237" s="700"/>
      <c r="V237" s="700"/>
      <c r="W237" s="700"/>
      <c r="X237" s="700"/>
      <c r="Y237" s="700"/>
      <c r="Z237" s="700"/>
    </row>
    <row r="238" ht="12.75" customHeight="1">
      <c r="A238" s="720"/>
      <c r="B238" s="700"/>
      <c r="C238" s="700"/>
      <c r="D238" s="700"/>
      <c r="E238" s="700"/>
      <c r="F238" s="700"/>
      <c r="G238" s="700"/>
      <c r="H238" s="700"/>
      <c r="I238" s="700"/>
      <c r="J238" s="700"/>
      <c r="K238" s="700"/>
      <c r="L238" s="700"/>
      <c r="M238" s="700"/>
      <c r="N238" s="700"/>
      <c r="O238" s="700"/>
      <c r="P238" s="700"/>
      <c r="Q238" s="700"/>
      <c r="R238" s="700"/>
      <c r="S238" s="700"/>
      <c r="T238" s="700"/>
      <c r="U238" s="700"/>
      <c r="V238" s="700"/>
      <c r="W238" s="700"/>
      <c r="X238" s="700"/>
      <c r="Y238" s="700"/>
      <c r="Z238" s="700"/>
    </row>
    <row r="239" ht="12.75" customHeight="1">
      <c r="A239" s="720"/>
      <c r="B239" s="700"/>
      <c r="C239" s="700"/>
      <c r="D239" s="700"/>
      <c r="E239" s="700"/>
      <c r="F239" s="700"/>
      <c r="G239" s="700"/>
      <c r="H239" s="700"/>
      <c r="I239" s="700"/>
      <c r="J239" s="700"/>
      <c r="K239" s="700"/>
      <c r="L239" s="700"/>
      <c r="M239" s="700"/>
      <c r="N239" s="700"/>
      <c r="O239" s="700"/>
      <c r="P239" s="700"/>
      <c r="Q239" s="700"/>
      <c r="R239" s="700"/>
      <c r="S239" s="700"/>
      <c r="T239" s="700"/>
      <c r="U239" s="700"/>
      <c r="V239" s="700"/>
      <c r="W239" s="700"/>
      <c r="X239" s="700"/>
      <c r="Y239" s="700"/>
      <c r="Z239" s="700"/>
    </row>
    <row r="240" ht="12.75" customHeight="1">
      <c r="A240" s="720"/>
      <c r="B240" s="700"/>
      <c r="C240" s="700"/>
      <c r="D240" s="700"/>
      <c r="E240" s="700"/>
      <c r="F240" s="700"/>
      <c r="G240" s="700"/>
      <c r="H240" s="700"/>
      <c r="I240" s="700"/>
      <c r="J240" s="700"/>
      <c r="K240" s="700"/>
      <c r="L240" s="700"/>
      <c r="M240" s="700"/>
      <c r="N240" s="700"/>
      <c r="O240" s="700"/>
      <c r="P240" s="700"/>
      <c r="Q240" s="700"/>
      <c r="R240" s="700"/>
      <c r="S240" s="700"/>
      <c r="T240" s="700"/>
      <c r="U240" s="700"/>
      <c r="V240" s="700"/>
      <c r="W240" s="700"/>
      <c r="X240" s="700"/>
      <c r="Y240" s="700"/>
      <c r="Z240" s="700"/>
    </row>
    <row r="241" ht="12.75" customHeight="1">
      <c r="A241" s="72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0"/>
      <c r="P241" s="700"/>
      <c r="Q241" s="700"/>
      <c r="R241" s="700"/>
      <c r="S241" s="700"/>
      <c r="T241" s="700"/>
      <c r="U241" s="700"/>
      <c r="V241" s="700"/>
      <c r="W241" s="700"/>
      <c r="X241" s="700"/>
      <c r="Y241" s="700"/>
      <c r="Z241" s="700"/>
    </row>
    <row r="242" ht="12.75" customHeight="1">
      <c r="A242" s="72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0"/>
      <c r="P242" s="700"/>
      <c r="Q242" s="700"/>
      <c r="R242" s="700"/>
      <c r="S242" s="700"/>
      <c r="T242" s="700"/>
      <c r="U242" s="700"/>
      <c r="V242" s="700"/>
      <c r="W242" s="700"/>
      <c r="X242" s="700"/>
      <c r="Y242" s="700"/>
      <c r="Z242" s="700"/>
    </row>
    <row r="243" ht="12.75" customHeight="1">
      <c r="A243" s="720"/>
      <c r="B243" s="700"/>
      <c r="C243" s="700"/>
      <c r="D243" s="700"/>
      <c r="E243" s="700"/>
      <c r="F243" s="700"/>
      <c r="G243" s="700"/>
      <c r="H243" s="700"/>
      <c r="I243" s="700"/>
      <c r="J243" s="700"/>
      <c r="K243" s="700"/>
      <c r="L243" s="700"/>
      <c r="M243" s="700"/>
      <c r="N243" s="700"/>
      <c r="O243" s="700"/>
      <c r="P243" s="700"/>
      <c r="Q243" s="700"/>
      <c r="R243" s="700"/>
      <c r="S243" s="700"/>
      <c r="T243" s="700"/>
      <c r="U243" s="700"/>
      <c r="V243" s="700"/>
      <c r="W243" s="700"/>
      <c r="X243" s="700"/>
      <c r="Y243" s="700"/>
      <c r="Z243" s="700"/>
    </row>
    <row r="244" ht="12.75" customHeight="1">
      <c r="A244" s="720"/>
      <c r="B244" s="700"/>
      <c r="C244" s="700"/>
      <c r="D244" s="700"/>
      <c r="E244" s="700"/>
      <c r="F244" s="700"/>
      <c r="G244" s="700"/>
      <c r="H244" s="700"/>
      <c r="I244" s="700"/>
      <c r="J244" s="700"/>
      <c r="K244" s="700"/>
      <c r="L244" s="700"/>
      <c r="M244" s="700"/>
      <c r="N244" s="700"/>
      <c r="O244" s="700"/>
      <c r="P244" s="700"/>
      <c r="Q244" s="700"/>
      <c r="R244" s="700"/>
      <c r="S244" s="700"/>
      <c r="T244" s="700"/>
      <c r="U244" s="700"/>
      <c r="V244" s="700"/>
      <c r="W244" s="700"/>
      <c r="X244" s="700"/>
      <c r="Y244" s="700"/>
      <c r="Z244" s="700"/>
    </row>
    <row r="245" ht="12.75" customHeight="1">
      <c r="A245" s="72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0"/>
      <c r="P245" s="700"/>
      <c r="Q245" s="700"/>
      <c r="R245" s="700"/>
      <c r="S245" s="700"/>
      <c r="T245" s="700"/>
      <c r="U245" s="700"/>
      <c r="V245" s="700"/>
      <c r="W245" s="700"/>
      <c r="X245" s="700"/>
      <c r="Y245" s="700"/>
      <c r="Z245" s="700"/>
    </row>
    <row r="246" ht="12.75" customHeight="1">
      <c r="A246" s="72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0"/>
      <c r="P246" s="700"/>
      <c r="Q246" s="700"/>
      <c r="R246" s="700"/>
      <c r="S246" s="700"/>
      <c r="T246" s="700"/>
      <c r="U246" s="700"/>
      <c r="V246" s="700"/>
      <c r="W246" s="700"/>
      <c r="X246" s="700"/>
      <c r="Y246" s="700"/>
      <c r="Z246" s="700"/>
    </row>
    <row r="247" ht="12.75" customHeight="1">
      <c r="A247" s="720"/>
      <c r="B247" s="700"/>
      <c r="C247" s="700"/>
      <c r="D247" s="700"/>
      <c r="E247" s="700"/>
      <c r="F247" s="700"/>
      <c r="G247" s="700"/>
      <c r="H247" s="700"/>
      <c r="I247" s="700"/>
      <c r="J247" s="700"/>
      <c r="K247" s="700"/>
      <c r="L247" s="700"/>
      <c r="M247" s="700"/>
      <c r="N247" s="700"/>
      <c r="O247" s="700"/>
      <c r="P247" s="700"/>
      <c r="Q247" s="700"/>
      <c r="R247" s="700"/>
      <c r="S247" s="700"/>
      <c r="T247" s="700"/>
      <c r="U247" s="700"/>
      <c r="V247" s="700"/>
      <c r="W247" s="700"/>
      <c r="X247" s="700"/>
      <c r="Y247" s="700"/>
      <c r="Z247" s="700"/>
    </row>
    <row r="248" ht="12.75" customHeight="1">
      <c r="A248" s="720"/>
      <c r="B248" s="700"/>
      <c r="C248" s="700"/>
      <c r="D248" s="700"/>
      <c r="E248" s="700"/>
      <c r="F248" s="700"/>
      <c r="G248" s="700"/>
      <c r="H248" s="700"/>
      <c r="I248" s="700"/>
      <c r="J248" s="700"/>
      <c r="K248" s="700"/>
      <c r="L248" s="700"/>
      <c r="M248" s="700"/>
      <c r="N248" s="700"/>
      <c r="O248" s="700"/>
      <c r="P248" s="700"/>
      <c r="Q248" s="700"/>
      <c r="R248" s="700"/>
      <c r="S248" s="700"/>
      <c r="T248" s="700"/>
      <c r="U248" s="700"/>
      <c r="V248" s="700"/>
      <c r="W248" s="700"/>
      <c r="X248" s="700"/>
      <c r="Y248" s="700"/>
      <c r="Z248" s="700"/>
    </row>
    <row r="249" ht="12.75" customHeight="1">
      <c r="A249" s="720"/>
      <c r="B249" s="700"/>
      <c r="C249" s="700"/>
      <c r="D249" s="700"/>
      <c r="E249" s="700"/>
      <c r="F249" s="700"/>
      <c r="G249" s="700"/>
      <c r="H249" s="700"/>
      <c r="I249" s="700"/>
      <c r="J249" s="700"/>
      <c r="K249" s="700"/>
      <c r="L249" s="700"/>
      <c r="M249" s="700"/>
      <c r="N249" s="700"/>
      <c r="O249" s="700"/>
      <c r="P249" s="700"/>
      <c r="Q249" s="700"/>
      <c r="R249" s="700"/>
      <c r="S249" s="700"/>
      <c r="T249" s="700"/>
      <c r="U249" s="700"/>
      <c r="V249" s="700"/>
      <c r="W249" s="700"/>
      <c r="X249" s="700"/>
      <c r="Y249" s="700"/>
      <c r="Z249" s="700"/>
    </row>
    <row r="250" ht="12.75" customHeight="1">
      <c r="A250" s="720"/>
      <c r="B250" s="700"/>
      <c r="C250" s="700"/>
      <c r="D250" s="700"/>
      <c r="E250" s="700"/>
      <c r="F250" s="700"/>
      <c r="G250" s="700"/>
      <c r="H250" s="700"/>
      <c r="I250" s="700"/>
      <c r="J250" s="700"/>
      <c r="K250" s="700"/>
      <c r="L250" s="700"/>
      <c r="M250" s="700"/>
      <c r="N250" s="700"/>
      <c r="O250" s="700"/>
      <c r="P250" s="700"/>
      <c r="Q250" s="700"/>
      <c r="R250" s="700"/>
      <c r="S250" s="700"/>
      <c r="T250" s="700"/>
      <c r="U250" s="700"/>
      <c r="V250" s="700"/>
      <c r="W250" s="700"/>
      <c r="X250" s="700"/>
      <c r="Y250" s="700"/>
      <c r="Z250" s="700"/>
    </row>
    <row r="251" ht="12.75" customHeight="1">
      <c r="A251" s="72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0"/>
      <c r="P251" s="700"/>
      <c r="Q251" s="700"/>
      <c r="R251" s="700"/>
      <c r="S251" s="700"/>
      <c r="T251" s="700"/>
      <c r="U251" s="700"/>
      <c r="V251" s="700"/>
      <c r="W251" s="700"/>
      <c r="X251" s="700"/>
      <c r="Y251" s="700"/>
      <c r="Z251" s="700"/>
    </row>
    <row r="252" ht="12.75" customHeight="1">
      <c r="A252" s="72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0"/>
      <c r="P252" s="700"/>
      <c r="Q252" s="700"/>
      <c r="R252" s="700"/>
      <c r="S252" s="700"/>
      <c r="T252" s="700"/>
      <c r="U252" s="700"/>
      <c r="V252" s="700"/>
      <c r="W252" s="700"/>
      <c r="X252" s="700"/>
      <c r="Y252" s="700"/>
      <c r="Z252" s="700"/>
    </row>
    <row r="253" ht="12.75" customHeight="1">
      <c r="A253" s="720"/>
      <c r="B253" s="700"/>
      <c r="C253" s="700"/>
      <c r="D253" s="700"/>
      <c r="E253" s="700"/>
      <c r="F253" s="700"/>
      <c r="G253" s="700"/>
      <c r="H253" s="700"/>
      <c r="I253" s="700"/>
      <c r="J253" s="700"/>
      <c r="K253" s="700"/>
      <c r="L253" s="700"/>
      <c r="M253" s="700"/>
      <c r="N253" s="700"/>
      <c r="O253" s="700"/>
      <c r="P253" s="700"/>
      <c r="Q253" s="700"/>
      <c r="R253" s="700"/>
      <c r="S253" s="700"/>
      <c r="T253" s="700"/>
      <c r="U253" s="700"/>
      <c r="V253" s="700"/>
      <c r="W253" s="700"/>
      <c r="X253" s="700"/>
      <c r="Y253" s="700"/>
      <c r="Z253" s="700"/>
    </row>
    <row r="254" ht="12.75" customHeight="1">
      <c r="A254" s="720"/>
      <c r="B254" s="700"/>
      <c r="C254" s="700"/>
      <c r="D254" s="700"/>
      <c r="E254" s="700"/>
      <c r="F254" s="700"/>
      <c r="G254" s="700"/>
      <c r="H254" s="700"/>
      <c r="I254" s="700"/>
      <c r="J254" s="700"/>
      <c r="K254" s="700"/>
      <c r="L254" s="700"/>
      <c r="M254" s="700"/>
      <c r="N254" s="700"/>
      <c r="O254" s="700"/>
      <c r="P254" s="700"/>
      <c r="Q254" s="700"/>
      <c r="R254" s="700"/>
      <c r="S254" s="700"/>
      <c r="T254" s="700"/>
      <c r="U254" s="700"/>
      <c r="V254" s="700"/>
      <c r="W254" s="700"/>
      <c r="X254" s="700"/>
      <c r="Y254" s="700"/>
      <c r="Z254" s="700"/>
    </row>
    <row r="255" ht="12.75" customHeight="1">
      <c r="A255" s="720"/>
      <c r="B255" s="700"/>
      <c r="C255" s="700"/>
      <c r="D255" s="700"/>
      <c r="E255" s="700"/>
      <c r="F255" s="700"/>
      <c r="G255" s="700"/>
      <c r="H255" s="700"/>
      <c r="I255" s="700"/>
      <c r="J255" s="700"/>
      <c r="K255" s="700"/>
      <c r="L255" s="700"/>
      <c r="M255" s="700"/>
      <c r="N255" s="700"/>
      <c r="O255" s="700"/>
      <c r="P255" s="700"/>
      <c r="Q255" s="700"/>
      <c r="R255" s="700"/>
      <c r="S255" s="700"/>
      <c r="T255" s="700"/>
      <c r="U255" s="700"/>
      <c r="V255" s="700"/>
      <c r="W255" s="700"/>
      <c r="X255" s="700"/>
      <c r="Y255" s="700"/>
      <c r="Z255" s="700"/>
    </row>
    <row r="256" ht="12.75" customHeight="1">
      <c r="A256" s="72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0"/>
      <c r="P256" s="700"/>
      <c r="Q256" s="700"/>
      <c r="R256" s="700"/>
      <c r="S256" s="700"/>
      <c r="T256" s="700"/>
      <c r="U256" s="700"/>
      <c r="V256" s="700"/>
      <c r="W256" s="700"/>
      <c r="X256" s="700"/>
      <c r="Y256" s="700"/>
      <c r="Z256" s="700"/>
    </row>
    <row r="257" ht="12.75" customHeight="1">
      <c r="A257" s="72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0"/>
      <c r="P257" s="700"/>
      <c r="Q257" s="700"/>
      <c r="R257" s="700"/>
      <c r="S257" s="700"/>
      <c r="T257" s="700"/>
      <c r="U257" s="700"/>
      <c r="V257" s="700"/>
      <c r="W257" s="700"/>
      <c r="X257" s="700"/>
      <c r="Y257" s="700"/>
      <c r="Z257" s="700"/>
    </row>
    <row r="258" ht="12.75" customHeight="1">
      <c r="A258" s="720"/>
      <c r="B258" s="700"/>
      <c r="C258" s="700"/>
      <c r="D258" s="700"/>
      <c r="E258" s="700"/>
      <c r="F258" s="700"/>
      <c r="G258" s="700"/>
      <c r="H258" s="700"/>
      <c r="I258" s="700"/>
      <c r="J258" s="700"/>
      <c r="K258" s="700"/>
      <c r="L258" s="700"/>
      <c r="M258" s="700"/>
      <c r="N258" s="700"/>
      <c r="O258" s="700"/>
      <c r="P258" s="700"/>
      <c r="Q258" s="700"/>
      <c r="R258" s="700"/>
      <c r="S258" s="700"/>
      <c r="T258" s="700"/>
      <c r="U258" s="700"/>
      <c r="V258" s="700"/>
      <c r="W258" s="700"/>
      <c r="X258" s="700"/>
      <c r="Y258" s="700"/>
      <c r="Z258" s="700"/>
    </row>
    <row r="259" ht="12.75" customHeight="1">
      <c r="A259" s="720"/>
      <c r="B259" s="700"/>
      <c r="C259" s="700"/>
      <c r="D259" s="700"/>
      <c r="E259" s="700"/>
      <c r="F259" s="700"/>
      <c r="G259" s="700"/>
      <c r="H259" s="700"/>
      <c r="I259" s="700"/>
      <c r="J259" s="700"/>
      <c r="K259" s="700"/>
      <c r="L259" s="700"/>
      <c r="M259" s="700"/>
      <c r="N259" s="700"/>
      <c r="O259" s="700"/>
      <c r="P259" s="700"/>
      <c r="Q259" s="700"/>
      <c r="R259" s="700"/>
      <c r="S259" s="700"/>
      <c r="T259" s="700"/>
      <c r="U259" s="700"/>
      <c r="V259" s="700"/>
      <c r="W259" s="700"/>
      <c r="X259" s="700"/>
      <c r="Y259" s="700"/>
      <c r="Z259" s="700"/>
    </row>
    <row r="260" ht="12.75" customHeight="1">
      <c r="A260" s="720"/>
      <c r="B260" s="700"/>
      <c r="C260" s="700"/>
      <c r="D260" s="700"/>
      <c r="E260" s="700"/>
      <c r="F260" s="700"/>
      <c r="G260" s="700"/>
      <c r="H260" s="700"/>
      <c r="I260" s="700"/>
      <c r="J260" s="700"/>
      <c r="K260" s="700"/>
      <c r="L260" s="700"/>
      <c r="M260" s="700"/>
      <c r="N260" s="700"/>
      <c r="O260" s="700"/>
      <c r="P260" s="700"/>
      <c r="Q260" s="700"/>
      <c r="R260" s="700"/>
      <c r="S260" s="700"/>
      <c r="T260" s="700"/>
      <c r="U260" s="700"/>
      <c r="V260" s="700"/>
      <c r="W260" s="700"/>
      <c r="X260" s="700"/>
      <c r="Y260" s="700"/>
      <c r="Z260" s="700"/>
    </row>
    <row r="261" ht="12.75" customHeight="1">
      <c r="A261" s="720"/>
      <c r="B261" s="700"/>
      <c r="C261" s="700"/>
      <c r="D261" s="700"/>
      <c r="E261" s="700"/>
      <c r="F261" s="700"/>
      <c r="G261" s="700"/>
      <c r="H261" s="700"/>
      <c r="I261" s="700"/>
      <c r="J261" s="700"/>
      <c r="K261" s="700"/>
      <c r="L261" s="700"/>
      <c r="M261" s="700"/>
      <c r="N261" s="700"/>
      <c r="O261" s="700"/>
      <c r="P261" s="700"/>
      <c r="Q261" s="700"/>
      <c r="R261" s="700"/>
      <c r="S261" s="700"/>
      <c r="T261" s="700"/>
      <c r="U261" s="700"/>
      <c r="V261" s="700"/>
      <c r="W261" s="700"/>
      <c r="X261" s="700"/>
      <c r="Y261" s="700"/>
      <c r="Z261" s="700"/>
    </row>
    <row r="262" ht="12.75" customHeight="1">
      <c r="A262" s="720"/>
      <c r="B262" s="700"/>
      <c r="C262" s="700"/>
      <c r="D262" s="700"/>
      <c r="E262" s="700"/>
      <c r="F262" s="700"/>
      <c r="G262" s="700"/>
      <c r="H262" s="700"/>
      <c r="I262" s="700"/>
      <c r="J262" s="700"/>
      <c r="K262" s="700"/>
      <c r="L262" s="700"/>
      <c r="M262" s="700"/>
      <c r="N262" s="700"/>
      <c r="O262" s="700"/>
      <c r="P262" s="700"/>
      <c r="Q262" s="700"/>
      <c r="R262" s="700"/>
      <c r="S262" s="700"/>
      <c r="T262" s="700"/>
      <c r="U262" s="700"/>
      <c r="V262" s="700"/>
      <c r="W262" s="700"/>
      <c r="X262" s="700"/>
      <c r="Y262" s="700"/>
      <c r="Z262" s="700"/>
    </row>
    <row r="263" ht="12.75" customHeight="1">
      <c r="A263" s="720"/>
      <c r="B263" s="700"/>
      <c r="C263" s="700"/>
      <c r="D263" s="700"/>
      <c r="E263" s="700"/>
      <c r="F263" s="700"/>
      <c r="G263" s="700"/>
      <c r="H263" s="700"/>
      <c r="I263" s="700"/>
      <c r="J263" s="700"/>
      <c r="K263" s="700"/>
      <c r="L263" s="700"/>
      <c r="M263" s="700"/>
      <c r="N263" s="700"/>
      <c r="O263" s="700"/>
      <c r="P263" s="700"/>
      <c r="Q263" s="700"/>
      <c r="R263" s="700"/>
      <c r="S263" s="700"/>
      <c r="T263" s="700"/>
      <c r="U263" s="700"/>
      <c r="V263" s="700"/>
      <c r="W263" s="700"/>
      <c r="X263" s="700"/>
      <c r="Y263" s="700"/>
      <c r="Z263" s="700"/>
    </row>
    <row r="264" ht="12.75" customHeight="1">
      <c r="A264" s="720"/>
      <c r="B264" s="700"/>
      <c r="C264" s="700"/>
      <c r="D264" s="700"/>
      <c r="E264" s="700"/>
      <c r="F264" s="700"/>
      <c r="G264" s="700"/>
      <c r="H264" s="700"/>
      <c r="I264" s="700"/>
      <c r="J264" s="700"/>
      <c r="K264" s="700"/>
      <c r="L264" s="700"/>
      <c r="M264" s="700"/>
      <c r="N264" s="700"/>
      <c r="O264" s="700"/>
      <c r="P264" s="700"/>
      <c r="Q264" s="700"/>
      <c r="R264" s="700"/>
      <c r="S264" s="700"/>
      <c r="T264" s="700"/>
      <c r="U264" s="700"/>
      <c r="V264" s="700"/>
      <c r="W264" s="700"/>
      <c r="X264" s="700"/>
      <c r="Y264" s="700"/>
      <c r="Z264" s="700"/>
    </row>
    <row r="265" ht="12.75" customHeight="1">
      <c r="A265" s="720"/>
      <c r="B265" s="700"/>
      <c r="C265" s="700"/>
      <c r="D265" s="700"/>
      <c r="E265" s="700"/>
      <c r="F265" s="700"/>
      <c r="G265" s="700"/>
      <c r="H265" s="700"/>
      <c r="I265" s="700"/>
      <c r="J265" s="700"/>
      <c r="K265" s="700"/>
      <c r="L265" s="700"/>
      <c r="M265" s="700"/>
      <c r="N265" s="700"/>
      <c r="O265" s="700"/>
      <c r="P265" s="700"/>
      <c r="Q265" s="700"/>
      <c r="R265" s="700"/>
      <c r="S265" s="700"/>
      <c r="T265" s="700"/>
      <c r="U265" s="700"/>
      <c r="V265" s="700"/>
      <c r="W265" s="700"/>
      <c r="X265" s="700"/>
      <c r="Y265" s="700"/>
      <c r="Z265" s="700"/>
    </row>
    <row r="266" ht="12.75" customHeight="1">
      <c r="A266" s="720"/>
      <c r="B266" s="700"/>
      <c r="C266" s="700"/>
      <c r="D266" s="700"/>
      <c r="E266" s="700"/>
      <c r="F266" s="700"/>
      <c r="G266" s="700"/>
      <c r="H266" s="700"/>
      <c r="I266" s="700"/>
      <c r="J266" s="700"/>
      <c r="K266" s="700"/>
      <c r="L266" s="700"/>
      <c r="M266" s="700"/>
      <c r="N266" s="700"/>
      <c r="O266" s="700"/>
      <c r="P266" s="700"/>
      <c r="Q266" s="700"/>
      <c r="R266" s="700"/>
      <c r="S266" s="700"/>
      <c r="T266" s="700"/>
      <c r="U266" s="700"/>
      <c r="V266" s="700"/>
      <c r="W266" s="700"/>
      <c r="X266" s="700"/>
      <c r="Y266" s="700"/>
      <c r="Z266" s="700"/>
    </row>
    <row r="267" ht="12.75" customHeight="1">
      <c r="A267" s="72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0"/>
      <c r="P267" s="700"/>
      <c r="Q267" s="700"/>
      <c r="R267" s="700"/>
      <c r="S267" s="700"/>
      <c r="T267" s="700"/>
      <c r="U267" s="700"/>
      <c r="V267" s="700"/>
      <c r="W267" s="700"/>
      <c r="X267" s="700"/>
      <c r="Y267" s="700"/>
      <c r="Z267" s="700"/>
    </row>
    <row r="268" ht="12.75" customHeight="1">
      <c r="A268" s="72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0"/>
      <c r="P268" s="700"/>
      <c r="Q268" s="700"/>
      <c r="R268" s="700"/>
      <c r="S268" s="700"/>
      <c r="T268" s="700"/>
      <c r="U268" s="700"/>
      <c r="V268" s="700"/>
      <c r="W268" s="700"/>
      <c r="X268" s="700"/>
      <c r="Y268" s="700"/>
      <c r="Z268" s="700"/>
    </row>
    <row r="269" ht="12.75" customHeight="1">
      <c r="A269" s="720"/>
      <c r="B269" s="700"/>
      <c r="C269" s="700"/>
      <c r="D269" s="700"/>
      <c r="E269" s="700"/>
      <c r="F269" s="700"/>
      <c r="G269" s="700"/>
      <c r="H269" s="700"/>
      <c r="I269" s="700"/>
      <c r="J269" s="700"/>
      <c r="K269" s="700"/>
      <c r="L269" s="700"/>
      <c r="M269" s="700"/>
      <c r="N269" s="700"/>
      <c r="O269" s="700"/>
      <c r="P269" s="700"/>
      <c r="Q269" s="700"/>
      <c r="R269" s="700"/>
      <c r="S269" s="700"/>
      <c r="T269" s="700"/>
      <c r="U269" s="700"/>
      <c r="V269" s="700"/>
      <c r="W269" s="700"/>
      <c r="X269" s="700"/>
      <c r="Y269" s="700"/>
      <c r="Z269" s="700"/>
    </row>
    <row r="270" ht="12.75" customHeight="1">
      <c r="A270" s="720"/>
      <c r="B270" s="700"/>
      <c r="C270" s="700"/>
      <c r="D270" s="700"/>
      <c r="E270" s="700"/>
      <c r="F270" s="700"/>
      <c r="G270" s="700"/>
      <c r="H270" s="700"/>
      <c r="I270" s="700"/>
      <c r="J270" s="700"/>
      <c r="K270" s="700"/>
      <c r="L270" s="700"/>
      <c r="M270" s="700"/>
      <c r="N270" s="700"/>
      <c r="O270" s="700"/>
      <c r="P270" s="700"/>
      <c r="Q270" s="700"/>
      <c r="R270" s="700"/>
      <c r="S270" s="700"/>
      <c r="T270" s="700"/>
      <c r="U270" s="700"/>
      <c r="V270" s="700"/>
      <c r="W270" s="700"/>
      <c r="X270" s="700"/>
      <c r="Y270" s="700"/>
      <c r="Z270" s="700"/>
    </row>
    <row r="271" ht="12.75" customHeight="1">
      <c r="A271" s="720"/>
      <c r="B271" s="700"/>
      <c r="C271" s="700"/>
      <c r="D271" s="700"/>
      <c r="E271" s="700"/>
      <c r="F271" s="700"/>
      <c r="G271" s="700"/>
      <c r="H271" s="700"/>
      <c r="I271" s="700"/>
      <c r="J271" s="700"/>
      <c r="K271" s="700"/>
      <c r="L271" s="700"/>
      <c r="M271" s="700"/>
      <c r="N271" s="700"/>
      <c r="O271" s="700"/>
      <c r="P271" s="700"/>
      <c r="Q271" s="700"/>
      <c r="R271" s="700"/>
      <c r="S271" s="700"/>
      <c r="T271" s="700"/>
      <c r="U271" s="700"/>
      <c r="V271" s="700"/>
      <c r="W271" s="700"/>
      <c r="X271" s="700"/>
      <c r="Y271" s="700"/>
      <c r="Z271" s="700"/>
    </row>
    <row r="272" ht="12.75" customHeight="1">
      <c r="A272" s="720"/>
      <c r="B272" s="700"/>
      <c r="C272" s="700"/>
      <c r="D272" s="700"/>
      <c r="E272" s="700"/>
      <c r="F272" s="700"/>
      <c r="G272" s="700"/>
      <c r="H272" s="700"/>
      <c r="I272" s="700"/>
      <c r="J272" s="700"/>
      <c r="K272" s="700"/>
      <c r="L272" s="700"/>
      <c r="M272" s="700"/>
      <c r="N272" s="700"/>
      <c r="O272" s="700"/>
      <c r="P272" s="700"/>
      <c r="Q272" s="700"/>
      <c r="R272" s="700"/>
      <c r="S272" s="700"/>
      <c r="T272" s="700"/>
      <c r="U272" s="700"/>
      <c r="V272" s="700"/>
      <c r="W272" s="700"/>
      <c r="X272" s="700"/>
      <c r="Y272" s="700"/>
      <c r="Z272" s="700"/>
    </row>
    <row r="273" ht="12.75" customHeight="1">
      <c r="A273" s="720"/>
      <c r="B273" s="700"/>
      <c r="C273" s="700"/>
      <c r="D273" s="700"/>
      <c r="E273" s="700"/>
      <c r="F273" s="700"/>
      <c r="G273" s="700"/>
      <c r="H273" s="700"/>
      <c r="I273" s="700"/>
      <c r="J273" s="700"/>
      <c r="K273" s="700"/>
      <c r="L273" s="700"/>
      <c r="M273" s="700"/>
      <c r="N273" s="700"/>
      <c r="O273" s="700"/>
      <c r="P273" s="700"/>
      <c r="Q273" s="700"/>
      <c r="R273" s="700"/>
      <c r="S273" s="700"/>
      <c r="T273" s="700"/>
      <c r="U273" s="700"/>
      <c r="V273" s="700"/>
      <c r="W273" s="700"/>
      <c r="X273" s="700"/>
      <c r="Y273" s="700"/>
      <c r="Z273" s="700"/>
    </row>
    <row r="274" ht="12.75" customHeight="1">
      <c r="A274" s="720"/>
      <c r="B274" s="700"/>
      <c r="C274" s="700"/>
      <c r="D274" s="700"/>
      <c r="E274" s="700"/>
      <c r="F274" s="700"/>
      <c r="G274" s="700"/>
      <c r="H274" s="700"/>
      <c r="I274" s="700"/>
      <c r="J274" s="700"/>
      <c r="K274" s="700"/>
      <c r="L274" s="700"/>
      <c r="M274" s="700"/>
      <c r="N274" s="700"/>
      <c r="O274" s="700"/>
      <c r="P274" s="700"/>
      <c r="Q274" s="700"/>
      <c r="R274" s="700"/>
      <c r="S274" s="700"/>
      <c r="T274" s="700"/>
      <c r="U274" s="700"/>
      <c r="V274" s="700"/>
      <c r="W274" s="700"/>
      <c r="X274" s="700"/>
      <c r="Y274" s="700"/>
      <c r="Z274" s="700"/>
    </row>
    <row r="275" ht="12.75" customHeight="1">
      <c r="A275" s="720"/>
      <c r="B275" s="700"/>
      <c r="C275" s="700"/>
      <c r="D275" s="700"/>
      <c r="E275" s="700"/>
      <c r="F275" s="700"/>
      <c r="G275" s="700"/>
      <c r="H275" s="700"/>
      <c r="I275" s="700"/>
      <c r="J275" s="700"/>
      <c r="K275" s="700"/>
      <c r="L275" s="700"/>
      <c r="M275" s="700"/>
      <c r="N275" s="700"/>
      <c r="O275" s="700"/>
      <c r="P275" s="700"/>
      <c r="Q275" s="700"/>
      <c r="R275" s="700"/>
      <c r="S275" s="700"/>
      <c r="T275" s="700"/>
      <c r="U275" s="700"/>
      <c r="V275" s="700"/>
      <c r="W275" s="700"/>
      <c r="X275" s="700"/>
      <c r="Y275" s="700"/>
      <c r="Z275" s="700"/>
    </row>
    <row r="276" ht="12.75" customHeight="1">
      <c r="A276" s="720"/>
      <c r="B276" s="700"/>
      <c r="C276" s="700"/>
      <c r="D276" s="700"/>
      <c r="E276" s="700"/>
      <c r="F276" s="700"/>
      <c r="G276" s="700"/>
      <c r="H276" s="700"/>
      <c r="I276" s="700"/>
      <c r="J276" s="700"/>
      <c r="K276" s="700"/>
      <c r="L276" s="700"/>
      <c r="M276" s="700"/>
      <c r="N276" s="700"/>
      <c r="O276" s="700"/>
      <c r="P276" s="700"/>
      <c r="Q276" s="700"/>
      <c r="R276" s="700"/>
      <c r="S276" s="700"/>
      <c r="T276" s="700"/>
      <c r="U276" s="700"/>
      <c r="V276" s="700"/>
      <c r="W276" s="700"/>
      <c r="X276" s="700"/>
      <c r="Y276" s="700"/>
      <c r="Z276" s="700"/>
    </row>
    <row r="277" ht="12.75" customHeight="1">
      <c r="A277" s="720"/>
      <c r="B277" s="700"/>
      <c r="C277" s="700"/>
      <c r="D277" s="700"/>
      <c r="E277" s="700"/>
      <c r="F277" s="700"/>
      <c r="G277" s="700"/>
      <c r="H277" s="700"/>
      <c r="I277" s="700"/>
      <c r="J277" s="700"/>
      <c r="K277" s="700"/>
      <c r="L277" s="700"/>
      <c r="M277" s="700"/>
      <c r="N277" s="700"/>
      <c r="O277" s="700"/>
      <c r="P277" s="700"/>
      <c r="Q277" s="700"/>
      <c r="R277" s="700"/>
      <c r="S277" s="700"/>
      <c r="T277" s="700"/>
      <c r="U277" s="700"/>
      <c r="V277" s="700"/>
      <c r="W277" s="700"/>
      <c r="X277" s="700"/>
      <c r="Y277" s="700"/>
      <c r="Z277" s="700"/>
    </row>
    <row r="278" ht="12.75" customHeight="1">
      <c r="A278" s="720"/>
      <c r="B278" s="700"/>
      <c r="C278" s="700"/>
      <c r="D278" s="700"/>
      <c r="E278" s="700"/>
      <c r="F278" s="700"/>
      <c r="G278" s="700"/>
      <c r="H278" s="700"/>
      <c r="I278" s="700"/>
      <c r="J278" s="700"/>
      <c r="K278" s="700"/>
      <c r="L278" s="700"/>
      <c r="M278" s="700"/>
      <c r="N278" s="700"/>
      <c r="O278" s="700"/>
      <c r="P278" s="700"/>
      <c r="Q278" s="700"/>
      <c r="R278" s="700"/>
      <c r="S278" s="700"/>
      <c r="T278" s="700"/>
      <c r="U278" s="700"/>
      <c r="V278" s="700"/>
      <c r="W278" s="700"/>
      <c r="X278" s="700"/>
      <c r="Y278" s="700"/>
      <c r="Z278" s="700"/>
    </row>
    <row r="279" ht="12.75" customHeight="1">
      <c r="A279" s="720"/>
      <c r="B279" s="700"/>
      <c r="C279" s="700"/>
      <c r="D279" s="700"/>
      <c r="E279" s="700"/>
      <c r="F279" s="700"/>
      <c r="G279" s="700"/>
      <c r="H279" s="700"/>
      <c r="I279" s="700"/>
      <c r="J279" s="700"/>
      <c r="K279" s="700"/>
      <c r="L279" s="700"/>
      <c r="M279" s="700"/>
      <c r="N279" s="700"/>
      <c r="O279" s="700"/>
      <c r="P279" s="700"/>
      <c r="Q279" s="700"/>
      <c r="R279" s="700"/>
      <c r="S279" s="700"/>
      <c r="T279" s="700"/>
      <c r="U279" s="700"/>
      <c r="V279" s="700"/>
      <c r="W279" s="700"/>
      <c r="X279" s="700"/>
      <c r="Y279" s="700"/>
      <c r="Z279" s="700"/>
    </row>
    <row r="280" ht="12.75" customHeight="1">
      <c r="A280" s="720"/>
      <c r="B280" s="700"/>
      <c r="C280" s="700"/>
      <c r="D280" s="700"/>
      <c r="E280" s="700"/>
      <c r="F280" s="700"/>
      <c r="G280" s="700"/>
      <c r="H280" s="700"/>
      <c r="I280" s="700"/>
      <c r="J280" s="700"/>
      <c r="K280" s="700"/>
      <c r="L280" s="700"/>
      <c r="M280" s="700"/>
      <c r="N280" s="700"/>
      <c r="O280" s="700"/>
      <c r="P280" s="700"/>
      <c r="Q280" s="700"/>
      <c r="R280" s="700"/>
      <c r="S280" s="700"/>
      <c r="T280" s="700"/>
      <c r="U280" s="700"/>
      <c r="V280" s="700"/>
      <c r="W280" s="700"/>
      <c r="X280" s="700"/>
      <c r="Y280" s="700"/>
      <c r="Z280" s="700"/>
    </row>
    <row r="281" ht="12.75" customHeight="1">
      <c r="A281" s="720"/>
      <c r="B281" s="700"/>
      <c r="C281" s="700"/>
      <c r="D281" s="700"/>
      <c r="E281" s="700"/>
      <c r="F281" s="700"/>
      <c r="G281" s="700"/>
      <c r="H281" s="700"/>
      <c r="I281" s="700"/>
      <c r="J281" s="700"/>
      <c r="K281" s="700"/>
      <c r="L281" s="700"/>
      <c r="M281" s="700"/>
      <c r="N281" s="700"/>
      <c r="O281" s="700"/>
      <c r="P281" s="700"/>
      <c r="Q281" s="700"/>
      <c r="R281" s="700"/>
      <c r="S281" s="700"/>
      <c r="T281" s="700"/>
      <c r="U281" s="700"/>
      <c r="V281" s="700"/>
      <c r="W281" s="700"/>
      <c r="X281" s="700"/>
      <c r="Y281" s="700"/>
      <c r="Z281" s="700"/>
    </row>
    <row r="282" ht="12.75" customHeight="1">
      <c r="A282" s="72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0"/>
      <c r="P282" s="700"/>
      <c r="Q282" s="700"/>
      <c r="R282" s="700"/>
      <c r="S282" s="700"/>
      <c r="T282" s="700"/>
      <c r="U282" s="700"/>
      <c r="V282" s="700"/>
      <c r="W282" s="700"/>
      <c r="X282" s="700"/>
      <c r="Y282" s="700"/>
      <c r="Z282" s="700"/>
    </row>
    <row r="283" ht="12.75" customHeight="1">
      <c r="A283" s="72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0"/>
      <c r="P283" s="700"/>
      <c r="Q283" s="700"/>
      <c r="R283" s="700"/>
      <c r="S283" s="700"/>
      <c r="T283" s="700"/>
      <c r="U283" s="700"/>
      <c r="V283" s="700"/>
      <c r="W283" s="700"/>
      <c r="X283" s="700"/>
      <c r="Y283" s="700"/>
      <c r="Z283" s="700"/>
    </row>
    <row r="284" ht="12.75" customHeight="1">
      <c r="A284" s="720"/>
      <c r="B284" s="700"/>
      <c r="C284" s="700"/>
      <c r="D284" s="700"/>
      <c r="E284" s="700"/>
      <c r="F284" s="700"/>
      <c r="G284" s="700"/>
      <c r="H284" s="700"/>
      <c r="I284" s="700"/>
      <c r="J284" s="700"/>
      <c r="K284" s="700"/>
      <c r="L284" s="700"/>
      <c r="M284" s="700"/>
      <c r="N284" s="700"/>
      <c r="O284" s="700"/>
      <c r="P284" s="700"/>
      <c r="Q284" s="700"/>
      <c r="R284" s="700"/>
      <c r="S284" s="700"/>
      <c r="T284" s="700"/>
      <c r="U284" s="700"/>
      <c r="V284" s="700"/>
      <c r="W284" s="700"/>
      <c r="X284" s="700"/>
      <c r="Y284" s="700"/>
      <c r="Z284" s="700"/>
    </row>
    <row r="285" ht="12.75" customHeight="1">
      <c r="A285" s="720"/>
      <c r="B285" s="700"/>
      <c r="C285" s="700"/>
      <c r="D285" s="700"/>
      <c r="E285" s="700"/>
      <c r="F285" s="700"/>
      <c r="G285" s="700"/>
      <c r="H285" s="700"/>
      <c r="I285" s="700"/>
      <c r="J285" s="700"/>
      <c r="K285" s="700"/>
      <c r="L285" s="700"/>
      <c r="M285" s="700"/>
      <c r="N285" s="700"/>
      <c r="O285" s="700"/>
      <c r="P285" s="700"/>
      <c r="Q285" s="700"/>
      <c r="R285" s="700"/>
      <c r="S285" s="700"/>
      <c r="T285" s="700"/>
      <c r="U285" s="700"/>
      <c r="V285" s="700"/>
      <c r="W285" s="700"/>
      <c r="X285" s="700"/>
      <c r="Y285" s="700"/>
      <c r="Z285" s="700"/>
    </row>
    <row r="286" ht="12.75" customHeight="1">
      <c r="A286" s="720"/>
      <c r="B286" s="700"/>
      <c r="C286" s="700"/>
      <c r="D286" s="700"/>
      <c r="E286" s="700"/>
      <c r="F286" s="700"/>
      <c r="G286" s="700"/>
      <c r="H286" s="700"/>
      <c r="I286" s="700"/>
      <c r="J286" s="700"/>
      <c r="K286" s="700"/>
      <c r="L286" s="700"/>
      <c r="M286" s="700"/>
      <c r="N286" s="700"/>
      <c r="O286" s="700"/>
      <c r="P286" s="700"/>
      <c r="Q286" s="700"/>
      <c r="R286" s="700"/>
      <c r="S286" s="700"/>
      <c r="T286" s="700"/>
      <c r="U286" s="700"/>
      <c r="V286" s="700"/>
      <c r="W286" s="700"/>
      <c r="X286" s="700"/>
      <c r="Y286" s="700"/>
      <c r="Z286" s="700"/>
    </row>
    <row r="287" ht="12.75" customHeight="1">
      <c r="A287" s="72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0"/>
      <c r="P287" s="700"/>
      <c r="Q287" s="700"/>
      <c r="R287" s="700"/>
      <c r="S287" s="700"/>
      <c r="T287" s="700"/>
      <c r="U287" s="700"/>
      <c r="V287" s="700"/>
      <c r="W287" s="700"/>
      <c r="X287" s="700"/>
      <c r="Y287" s="700"/>
      <c r="Z287" s="700"/>
    </row>
    <row r="288" ht="12.75" customHeight="1">
      <c r="A288" s="72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0"/>
      <c r="P288" s="700"/>
      <c r="Q288" s="700"/>
      <c r="R288" s="700"/>
      <c r="S288" s="700"/>
      <c r="T288" s="700"/>
      <c r="U288" s="700"/>
      <c r="V288" s="700"/>
      <c r="W288" s="700"/>
      <c r="X288" s="700"/>
      <c r="Y288" s="700"/>
      <c r="Z288" s="700"/>
    </row>
    <row r="289" ht="12.75" customHeight="1">
      <c r="A289" s="720"/>
      <c r="B289" s="700"/>
      <c r="C289" s="700"/>
      <c r="D289" s="700"/>
      <c r="E289" s="700"/>
      <c r="F289" s="700"/>
      <c r="G289" s="700"/>
      <c r="H289" s="700"/>
      <c r="I289" s="700"/>
      <c r="J289" s="700"/>
      <c r="K289" s="700"/>
      <c r="L289" s="700"/>
      <c r="M289" s="700"/>
      <c r="N289" s="700"/>
      <c r="O289" s="700"/>
      <c r="P289" s="700"/>
      <c r="Q289" s="700"/>
      <c r="R289" s="700"/>
      <c r="S289" s="700"/>
      <c r="T289" s="700"/>
      <c r="U289" s="700"/>
      <c r="V289" s="700"/>
      <c r="W289" s="700"/>
      <c r="X289" s="700"/>
      <c r="Y289" s="700"/>
      <c r="Z289" s="700"/>
    </row>
    <row r="290" ht="12.75" customHeight="1">
      <c r="A290" s="720"/>
      <c r="B290" s="700"/>
      <c r="C290" s="700"/>
      <c r="D290" s="700"/>
      <c r="E290" s="700"/>
      <c r="F290" s="700"/>
      <c r="G290" s="700"/>
      <c r="H290" s="700"/>
      <c r="I290" s="700"/>
      <c r="J290" s="700"/>
      <c r="K290" s="700"/>
      <c r="L290" s="700"/>
      <c r="M290" s="700"/>
      <c r="N290" s="700"/>
      <c r="O290" s="700"/>
      <c r="P290" s="700"/>
      <c r="Q290" s="700"/>
      <c r="R290" s="700"/>
      <c r="S290" s="700"/>
      <c r="T290" s="700"/>
      <c r="U290" s="700"/>
      <c r="V290" s="700"/>
      <c r="W290" s="700"/>
      <c r="X290" s="700"/>
      <c r="Y290" s="700"/>
      <c r="Z290" s="700"/>
    </row>
    <row r="291" ht="12.75" customHeight="1">
      <c r="A291" s="720"/>
      <c r="B291" s="700"/>
      <c r="C291" s="700"/>
      <c r="D291" s="700"/>
      <c r="E291" s="700"/>
      <c r="F291" s="700"/>
      <c r="G291" s="700"/>
      <c r="H291" s="700"/>
      <c r="I291" s="700"/>
      <c r="J291" s="700"/>
      <c r="K291" s="700"/>
      <c r="L291" s="700"/>
      <c r="M291" s="700"/>
      <c r="N291" s="700"/>
      <c r="O291" s="700"/>
      <c r="P291" s="700"/>
      <c r="Q291" s="700"/>
      <c r="R291" s="700"/>
      <c r="S291" s="700"/>
      <c r="T291" s="700"/>
      <c r="U291" s="700"/>
      <c r="V291" s="700"/>
      <c r="W291" s="700"/>
      <c r="X291" s="700"/>
      <c r="Y291" s="700"/>
      <c r="Z291" s="700"/>
    </row>
    <row r="292" ht="12.75" customHeight="1">
      <c r="A292" s="720"/>
      <c r="B292" s="700"/>
      <c r="C292" s="700"/>
      <c r="D292" s="700"/>
      <c r="E292" s="700"/>
      <c r="F292" s="700"/>
      <c r="G292" s="700"/>
      <c r="H292" s="700"/>
      <c r="I292" s="700"/>
      <c r="J292" s="700"/>
      <c r="K292" s="700"/>
      <c r="L292" s="700"/>
      <c r="M292" s="700"/>
      <c r="N292" s="700"/>
      <c r="O292" s="700"/>
      <c r="P292" s="700"/>
      <c r="Q292" s="700"/>
      <c r="R292" s="700"/>
      <c r="S292" s="700"/>
      <c r="T292" s="700"/>
      <c r="U292" s="700"/>
      <c r="V292" s="700"/>
      <c r="W292" s="700"/>
      <c r="X292" s="700"/>
      <c r="Y292" s="700"/>
      <c r="Z292" s="700"/>
    </row>
    <row r="293" ht="12.75" customHeight="1">
      <c r="A293" s="720"/>
      <c r="B293" s="700"/>
      <c r="C293" s="700"/>
      <c r="D293" s="700"/>
      <c r="E293" s="700"/>
      <c r="F293" s="700"/>
      <c r="G293" s="700"/>
      <c r="H293" s="700"/>
      <c r="I293" s="700"/>
      <c r="J293" s="700"/>
      <c r="K293" s="700"/>
      <c r="L293" s="700"/>
      <c r="M293" s="700"/>
      <c r="N293" s="700"/>
      <c r="O293" s="700"/>
      <c r="P293" s="700"/>
      <c r="Q293" s="700"/>
      <c r="R293" s="700"/>
      <c r="S293" s="700"/>
      <c r="T293" s="700"/>
      <c r="U293" s="700"/>
      <c r="V293" s="700"/>
      <c r="W293" s="700"/>
      <c r="X293" s="700"/>
      <c r="Y293" s="700"/>
      <c r="Z293" s="700"/>
    </row>
    <row r="294" ht="12.75" customHeight="1">
      <c r="A294" s="720"/>
      <c r="B294" s="700"/>
      <c r="C294" s="700"/>
      <c r="D294" s="700"/>
      <c r="E294" s="700"/>
      <c r="F294" s="700"/>
      <c r="G294" s="700"/>
      <c r="H294" s="700"/>
      <c r="I294" s="700"/>
      <c r="J294" s="700"/>
      <c r="K294" s="700"/>
      <c r="L294" s="700"/>
      <c r="M294" s="700"/>
      <c r="N294" s="700"/>
      <c r="O294" s="700"/>
      <c r="P294" s="700"/>
      <c r="Q294" s="700"/>
      <c r="R294" s="700"/>
      <c r="S294" s="700"/>
      <c r="T294" s="700"/>
      <c r="U294" s="700"/>
      <c r="V294" s="700"/>
      <c r="W294" s="700"/>
      <c r="X294" s="700"/>
      <c r="Y294" s="700"/>
      <c r="Z294" s="700"/>
    </row>
    <row r="295" ht="12.75" customHeight="1">
      <c r="A295" s="720"/>
      <c r="B295" s="700"/>
      <c r="C295" s="700"/>
      <c r="D295" s="700"/>
      <c r="E295" s="700"/>
      <c r="F295" s="700"/>
      <c r="G295" s="700"/>
      <c r="H295" s="700"/>
      <c r="I295" s="700"/>
      <c r="J295" s="700"/>
      <c r="K295" s="700"/>
      <c r="L295" s="700"/>
      <c r="M295" s="700"/>
      <c r="N295" s="700"/>
      <c r="O295" s="700"/>
      <c r="P295" s="700"/>
      <c r="Q295" s="700"/>
      <c r="R295" s="700"/>
      <c r="S295" s="700"/>
      <c r="T295" s="700"/>
      <c r="U295" s="700"/>
      <c r="V295" s="700"/>
      <c r="W295" s="700"/>
      <c r="X295" s="700"/>
      <c r="Y295" s="700"/>
      <c r="Z295" s="700"/>
    </row>
    <row r="296" ht="12.75" customHeight="1">
      <c r="A296" s="720"/>
      <c r="B296" s="700"/>
      <c r="C296" s="700"/>
      <c r="D296" s="700"/>
      <c r="E296" s="700"/>
      <c r="F296" s="700"/>
      <c r="G296" s="700"/>
      <c r="H296" s="700"/>
      <c r="I296" s="700"/>
      <c r="J296" s="700"/>
      <c r="K296" s="700"/>
      <c r="L296" s="700"/>
      <c r="M296" s="700"/>
      <c r="N296" s="700"/>
      <c r="O296" s="700"/>
      <c r="P296" s="700"/>
      <c r="Q296" s="700"/>
      <c r="R296" s="700"/>
      <c r="S296" s="700"/>
      <c r="T296" s="700"/>
      <c r="U296" s="700"/>
      <c r="V296" s="700"/>
      <c r="W296" s="700"/>
      <c r="X296" s="700"/>
      <c r="Y296" s="700"/>
      <c r="Z296" s="700"/>
    </row>
    <row r="297" ht="12.75" customHeight="1">
      <c r="A297" s="720"/>
      <c r="B297" s="700"/>
      <c r="C297" s="700"/>
      <c r="D297" s="700"/>
      <c r="E297" s="700"/>
      <c r="F297" s="700"/>
      <c r="G297" s="700"/>
      <c r="H297" s="700"/>
      <c r="I297" s="700"/>
      <c r="J297" s="700"/>
      <c r="K297" s="700"/>
      <c r="L297" s="700"/>
      <c r="M297" s="700"/>
      <c r="N297" s="700"/>
      <c r="O297" s="700"/>
      <c r="P297" s="700"/>
      <c r="Q297" s="700"/>
      <c r="R297" s="700"/>
      <c r="S297" s="700"/>
      <c r="T297" s="700"/>
      <c r="U297" s="700"/>
      <c r="V297" s="700"/>
      <c r="W297" s="700"/>
      <c r="X297" s="700"/>
      <c r="Y297" s="700"/>
      <c r="Z297" s="700"/>
    </row>
    <row r="298" ht="12.75" customHeight="1">
      <c r="A298" s="72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0"/>
      <c r="P298" s="700"/>
      <c r="Q298" s="700"/>
      <c r="R298" s="700"/>
      <c r="S298" s="700"/>
      <c r="T298" s="700"/>
      <c r="U298" s="700"/>
      <c r="V298" s="700"/>
      <c r="W298" s="700"/>
      <c r="X298" s="700"/>
      <c r="Y298" s="700"/>
      <c r="Z298" s="700"/>
    </row>
    <row r="299" ht="12.75" customHeight="1">
      <c r="A299" s="72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0"/>
      <c r="P299" s="700"/>
      <c r="Q299" s="700"/>
      <c r="R299" s="700"/>
      <c r="S299" s="700"/>
      <c r="T299" s="700"/>
      <c r="U299" s="700"/>
      <c r="V299" s="700"/>
      <c r="W299" s="700"/>
      <c r="X299" s="700"/>
      <c r="Y299" s="700"/>
      <c r="Z299" s="700"/>
    </row>
    <row r="300" ht="12.75" customHeight="1">
      <c r="A300" s="720"/>
      <c r="B300" s="700"/>
      <c r="C300" s="700"/>
      <c r="D300" s="700"/>
      <c r="E300" s="700"/>
      <c r="F300" s="700"/>
      <c r="G300" s="700"/>
      <c r="H300" s="700"/>
      <c r="I300" s="700"/>
      <c r="J300" s="700"/>
      <c r="K300" s="700"/>
      <c r="L300" s="700"/>
      <c r="M300" s="700"/>
      <c r="N300" s="700"/>
      <c r="O300" s="700"/>
      <c r="P300" s="700"/>
      <c r="Q300" s="700"/>
      <c r="R300" s="700"/>
      <c r="S300" s="700"/>
      <c r="T300" s="700"/>
      <c r="U300" s="700"/>
      <c r="V300" s="700"/>
      <c r="W300" s="700"/>
      <c r="X300" s="700"/>
      <c r="Y300" s="700"/>
      <c r="Z300" s="700"/>
    </row>
    <row r="301" ht="12.75" customHeight="1">
      <c r="A301" s="720"/>
      <c r="B301" s="700"/>
      <c r="C301" s="700"/>
      <c r="D301" s="700"/>
      <c r="E301" s="700"/>
      <c r="F301" s="700"/>
      <c r="G301" s="700"/>
      <c r="H301" s="700"/>
      <c r="I301" s="700"/>
      <c r="J301" s="700"/>
      <c r="K301" s="700"/>
      <c r="L301" s="700"/>
      <c r="M301" s="700"/>
      <c r="N301" s="700"/>
      <c r="O301" s="700"/>
      <c r="P301" s="700"/>
      <c r="Q301" s="700"/>
      <c r="R301" s="700"/>
      <c r="S301" s="700"/>
      <c r="T301" s="700"/>
      <c r="U301" s="700"/>
      <c r="V301" s="700"/>
      <c r="W301" s="700"/>
      <c r="X301" s="700"/>
      <c r="Y301" s="700"/>
      <c r="Z301" s="700"/>
    </row>
    <row r="302" ht="12.75" customHeight="1">
      <c r="A302" s="72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0"/>
      <c r="P302" s="700"/>
      <c r="Q302" s="700"/>
      <c r="R302" s="700"/>
      <c r="S302" s="700"/>
      <c r="T302" s="700"/>
      <c r="U302" s="700"/>
      <c r="V302" s="700"/>
      <c r="W302" s="700"/>
      <c r="X302" s="700"/>
      <c r="Y302" s="700"/>
      <c r="Z302" s="700"/>
    </row>
    <row r="303" ht="12.75" customHeight="1">
      <c r="A303" s="72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0"/>
      <c r="P303" s="700"/>
      <c r="Q303" s="700"/>
      <c r="R303" s="700"/>
      <c r="S303" s="700"/>
      <c r="T303" s="700"/>
      <c r="U303" s="700"/>
      <c r="V303" s="700"/>
      <c r="W303" s="700"/>
      <c r="X303" s="700"/>
      <c r="Y303" s="700"/>
      <c r="Z303" s="700"/>
    </row>
    <row r="304" ht="12.75" customHeight="1">
      <c r="A304" s="720"/>
      <c r="B304" s="700"/>
      <c r="C304" s="700"/>
      <c r="D304" s="700"/>
      <c r="E304" s="700"/>
      <c r="F304" s="700"/>
      <c r="G304" s="700"/>
      <c r="H304" s="700"/>
      <c r="I304" s="700"/>
      <c r="J304" s="700"/>
      <c r="K304" s="700"/>
      <c r="L304" s="700"/>
      <c r="M304" s="700"/>
      <c r="N304" s="700"/>
      <c r="O304" s="700"/>
      <c r="P304" s="700"/>
      <c r="Q304" s="700"/>
      <c r="R304" s="700"/>
      <c r="S304" s="700"/>
      <c r="T304" s="700"/>
      <c r="U304" s="700"/>
      <c r="V304" s="700"/>
      <c r="W304" s="700"/>
      <c r="X304" s="700"/>
      <c r="Y304" s="700"/>
      <c r="Z304" s="700"/>
    </row>
    <row r="305" ht="12.75" customHeight="1">
      <c r="A305" s="720"/>
      <c r="B305" s="700"/>
      <c r="C305" s="700"/>
      <c r="D305" s="700"/>
      <c r="E305" s="700"/>
      <c r="F305" s="700"/>
      <c r="G305" s="700"/>
      <c r="H305" s="700"/>
      <c r="I305" s="700"/>
      <c r="J305" s="700"/>
      <c r="K305" s="700"/>
      <c r="L305" s="700"/>
      <c r="M305" s="700"/>
      <c r="N305" s="700"/>
      <c r="O305" s="700"/>
      <c r="P305" s="700"/>
      <c r="Q305" s="700"/>
      <c r="R305" s="700"/>
      <c r="S305" s="700"/>
      <c r="T305" s="700"/>
      <c r="U305" s="700"/>
      <c r="V305" s="700"/>
      <c r="W305" s="700"/>
      <c r="X305" s="700"/>
      <c r="Y305" s="700"/>
      <c r="Z305" s="700"/>
    </row>
    <row r="306" ht="12.75" customHeight="1">
      <c r="A306" s="72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0"/>
      <c r="P306" s="700"/>
      <c r="Q306" s="700"/>
      <c r="R306" s="700"/>
      <c r="S306" s="700"/>
      <c r="T306" s="700"/>
      <c r="U306" s="700"/>
      <c r="V306" s="700"/>
      <c r="W306" s="700"/>
      <c r="X306" s="700"/>
      <c r="Y306" s="700"/>
      <c r="Z306" s="700"/>
    </row>
    <row r="307" ht="12.75" customHeight="1">
      <c r="A307" s="72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0"/>
      <c r="P307" s="700"/>
      <c r="Q307" s="700"/>
      <c r="R307" s="700"/>
      <c r="S307" s="700"/>
      <c r="T307" s="700"/>
      <c r="U307" s="700"/>
      <c r="V307" s="700"/>
      <c r="W307" s="700"/>
      <c r="X307" s="700"/>
      <c r="Y307" s="700"/>
      <c r="Z307" s="700"/>
    </row>
    <row r="308" ht="12.75" customHeight="1">
      <c r="A308" s="720"/>
      <c r="B308" s="700"/>
      <c r="C308" s="700"/>
      <c r="D308" s="700"/>
      <c r="E308" s="700"/>
      <c r="F308" s="700"/>
      <c r="G308" s="700"/>
      <c r="H308" s="700"/>
      <c r="I308" s="700"/>
      <c r="J308" s="700"/>
      <c r="K308" s="700"/>
      <c r="L308" s="700"/>
      <c r="M308" s="700"/>
      <c r="N308" s="700"/>
      <c r="O308" s="700"/>
      <c r="P308" s="700"/>
      <c r="Q308" s="700"/>
      <c r="R308" s="700"/>
      <c r="S308" s="700"/>
      <c r="T308" s="700"/>
      <c r="U308" s="700"/>
      <c r="V308" s="700"/>
      <c r="W308" s="700"/>
      <c r="X308" s="700"/>
      <c r="Y308" s="700"/>
      <c r="Z308" s="700"/>
    </row>
    <row r="309" ht="12.75" customHeight="1">
      <c r="A309" s="720"/>
      <c r="B309" s="700"/>
      <c r="C309" s="700"/>
      <c r="D309" s="700"/>
      <c r="E309" s="700"/>
      <c r="F309" s="700"/>
      <c r="G309" s="700"/>
      <c r="H309" s="700"/>
      <c r="I309" s="700"/>
      <c r="J309" s="700"/>
      <c r="K309" s="700"/>
      <c r="L309" s="700"/>
      <c r="M309" s="700"/>
      <c r="N309" s="700"/>
      <c r="O309" s="700"/>
      <c r="P309" s="700"/>
      <c r="Q309" s="700"/>
      <c r="R309" s="700"/>
      <c r="S309" s="700"/>
      <c r="T309" s="700"/>
      <c r="U309" s="700"/>
      <c r="V309" s="700"/>
      <c r="W309" s="700"/>
      <c r="X309" s="700"/>
      <c r="Y309" s="700"/>
      <c r="Z309" s="700"/>
    </row>
    <row r="310" ht="12.75" customHeight="1">
      <c r="A310" s="720"/>
      <c r="B310" s="700"/>
      <c r="C310" s="700"/>
      <c r="D310" s="700"/>
      <c r="E310" s="700"/>
      <c r="F310" s="700"/>
      <c r="G310" s="700"/>
      <c r="H310" s="700"/>
      <c r="I310" s="700"/>
      <c r="J310" s="700"/>
      <c r="K310" s="700"/>
      <c r="L310" s="700"/>
      <c r="M310" s="700"/>
      <c r="N310" s="700"/>
      <c r="O310" s="700"/>
      <c r="P310" s="700"/>
      <c r="Q310" s="700"/>
      <c r="R310" s="700"/>
      <c r="S310" s="700"/>
      <c r="T310" s="700"/>
      <c r="U310" s="700"/>
      <c r="V310" s="700"/>
      <c r="W310" s="700"/>
      <c r="X310" s="700"/>
      <c r="Y310" s="700"/>
      <c r="Z310" s="700"/>
    </row>
    <row r="311" ht="12.75" customHeight="1">
      <c r="A311" s="720"/>
      <c r="B311" s="700"/>
      <c r="C311" s="700"/>
      <c r="D311" s="700"/>
      <c r="E311" s="700"/>
      <c r="F311" s="700"/>
      <c r="G311" s="700"/>
      <c r="H311" s="700"/>
      <c r="I311" s="700"/>
      <c r="J311" s="700"/>
      <c r="K311" s="700"/>
      <c r="L311" s="700"/>
      <c r="M311" s="700"/>
      <c r="N311" s="700"/>
      <c r="O311" s="700"/>
      <c r="P311" s="700"/>
      <c r="Q311" s="700"/>
      <c r="R311" s="700"/>
      <c r="S311" s="700"/>
      <c r="T311" s="700"/>
      <c r="U311" s="700"/>
      <c r="V311" s="700"/>
      <c r="W311" s="700"/>
      <c r="X311" s="700"/>
      <c r="Y311" s="700"/>
      <c r="Z311" s="700"/>
    </row>
    <row r="312" ht="12.75" customHeight="1">
      <c r="A312" s="72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0"/>
      <c r="P312" s="700"/>
      <c r="Q312" s="700"/>
      <c r="R312" s="700"/>
      <c r="S312" s="700"/>
      <c r="T312" s="700"/>
      <c r="U312" s="700"/>
      <c r="V312" s="700"/>
      <c r="W312" s="700"/>
      <c r="X312" s="700"/>
      <c r="Y312" s="700"/>
      <c r="Z312" s="700"/>
    </row>
    <row r="313" ht="12.75" customHeight="1">
      <c r="A313" s="72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0"/>
      <c r="P313" s="700"/>
      <c r="Q313" s="700"/>
      <c r="R313" s="700"/>
      <c r="S313" s="700"/>
      <c r="T313" s="700"/>
      <c r="U313" s="700"/>
      <c r="V313" s="700"/>
      <c r="W313" s="700"/>
      <c r="X313" s="700"/>
      <c r="Y313" s="700"/>
      <c r="Z313" s="700"/>
    </row>
    <row r="314" ht="12.75" customHeight="1">
      <c r="A314" s="720"/>
      <c r="B314" s="700"/>
      <c r="C314" s="700"/>
      <c r="D314" s="700"/>
      <c r="E314" s="700"/>
      <c r="F314" s="700"/>
      <c r="G314" s="700"/>
      <c r="H314" s="700"/>
      <c r="I314" s="700"/>
      <c r="J314" s="700"/>
      <c r="K314" s="700"/>
      <c r="L314" s="700"/>
      <c r="M314" s="700"/>
      <c r="N314" s="700"/>
      <c r="O314" s="700"/>
      <c r="P314" s="700"/>
      <c r="Q314" s="700"/>
      <c r="R314" s="700"/>
      <c r="S314" s="700"/>
      <c r="T314" s="700"/>
      <c r="U314" s="700"/>
      <c r="V314" s="700"/>
      <c r="W314" s="700"/>
      <c r="X314" s="700"/>
      <c r="Y314" s="700"/>
      <c r="Z314" s="700"/>
    </row>
    <row r="315" ht="12.75" customHeight="1">
      <c r="A315" s="720"/>
      <c r="B315" s="700"/>
      <c r="C315" s="700"/>
      <c r="D315" s="700"/>
      <c r="E315" s="700"/>
      <c r="F315" s="700"/>
      <c r="G315" s="700"/>
      <c r="H315" s="700"/>
      <c r="I315" s="700"/>
      <c r="J315" s="700"/>
      <c r="K315" s="700"/>
      <c r="L315" s="700"/>
      <c r="M315" s="700"/>
      <c r="N315" s="700"/>
      <c r="O315" s="700"/>
      <c r="P315" s="700"/>
      <c r="Q315" s="700"/>
      <c r="R315" s="700"/>
      <c r="S315" s="700"/>
      <c r="T315" s="700"/>
      <c r="U315" s="700"/>
      <c r="V315" s="700"/>
      <c r="W315" s="700"/>
      <c r="X315" s="700"/>
      <c r="Y315" s="700"/>
      <c r="Z315" s="700"/>
    </row>
    <row r="316" ht="12.75" customHeight="1">
      <c r="A316" s="720"/>
      <c r="B316" s="700"/>
      <c r="C316" s="700"/>
      <c r="D316" s="700"/>
      <c r="E316" s="700"/>
      <c r="F316" s="700"/>
      <c r="G316" s="700"/>
      <c r="H316" s="700"/>
      <c r="I316" s="700"/>
      <c r="J316" s="700"/>
      <c r="K316" s="700"/>
      <c r="L316" s="700"/>
      <c r="M316" s="700"/>
      <c r="N316" s="700"/>
      <c r="O316" s="700"/>
      <c r="P316" s="700"/>
      <c r="Q316" s="700"/>
      <c r="R316" s="700"/>
      <c r="S316" s="700"/>
      <c r="T316" s="700"/>
      <c r="U316" s="700"/>
      <c r="V316" s="700"/>
      <c r="W316" s="700"/>
      <c r="X316" s="700"/>
      <c r="Y316" s="700"/>
      <c r="Z316" s="700"/>
    </row>
    <row r="317" ht="12.75" customHeight="1">
      <c r="A317" s="720"/>
      <c r="B317" s="700"/>
      <c r="C317" s="700"/>
      <c r="D317" s="700"/>
      <c r="E317" s="700"/>
      <c r="F317" s="700"/>
      <c r="G317" s="700"/>
      <c r="H317" s="700"/>
      <c r="I317" s="700"/>
      <c r="J317" s="700"/>
      <c r="K317" s="700"/>
      <c r="L317" s="700"/>
      <c r="M317" s="700"/>
      <c r="N317" s="700"/>
      <c r="O317" s="700"/>
      <c r="P317" s="700"/>
      <c r="Q317" s="700"/>
      <c r="R317" s="700"/>
      <c r="S317" s="700"/>
      <c r="T317" s="700"/>
      <c r="U317" s="700"/>
      <c r="V317" s="700"/>
      <c r="W317" s="700"/>
      <c r="X317" s="700"/>
      <c r="Y317" s="700"/>
      <c r="Z317" s="700"/>
    </row>
    <row r="318" ht="12.75" customHeight="1">
      <c r="A318" s="720"/>
      <c r="B318" s="700"/>
      <c r="C318" s="700"/>
      <c r="D318" s="700"/>
      <c r="E318" s="700"/>
      <c r="F318" s="700"/>
      <c r="G318" s="700"/>
      <c r="H318" s="700"/>
      <c r="I318" s="700"/>
      <c r="J318" s="700"/>
      <c r="K318" s="700"/>
      <c r="L318" s="700"/>
      <c r="M318" s="700"/>
      <c r="N318" s="700"/>
      <c r="O318" s="700"/>
      <c r="P318" s="700"/>
      <c r="Q318" s="700"/>
      <c r="R318" s="700"/>
      <c r="S318" s="700"/>
      <c r="T318" s="700"/>
      <c r="U318" s="700"/>
      <c r="V318" s="700"/>
      <c r="W318" s="700"/>
      <c r="X318" s="700"/>
      <c r="Y318" s="700"/>
      <c r="Z318" s="700"/>
    </row>
    <row r="319" ht="12.75" customHeight="1">
      <c r="A319" s="720"/>
      <c r="B319" s="700"/>
      <c r="C319" s="700"/>
      <c r="D319" s="700"/>
      <c r="E319" s="700"/>
      <c r="F319" s="700"/>
      <c r="G319" s="700"/>
      <c r="H319" s="700"/>
      <c r="I319" s="700"/>
      <c r="J319" s="700"/>
      <c r="K319" s="700"/>
      <c r="L319" s="700"/>
      <c r="M319" s="700"/>
      <c r="N319" s="700"/>
      <c r="O319" s="700"/>
      <c r="P319" s="700"/>
      <c r="Q319" s="700"/>
      <c r="R319" s="700"/>
      <c r="S319" s="700"/>
      <c r="T319" s="700"/>
      <c r="U319" s="700"/>
      <c r="V319" s="700"/>
      <c r="W319" s="700"/>
      <c r="X319" s="700"/>
      <c r="Y319" s="700"/>
      <c r="Z319" s="700"/>
    </row>
    <row r="320" ht="12.75" customHeight="1">
      <c r="A320" s="720"/>
      <c r="B320" s="700"/>
      <c r="C320" s="700"/>
      <c r="D320" s="700"/>
      <c r="E320" s="700"/>
      <c r="F320" s="700"/>
      <c r="G320" s="700"/>
      <c r="H320" s="700"/>
      <c r="I320" s="700"/>
      <c r="J320" s="700"/>
      <c r="K320" s="700"/>
      <c r="L320" s="700"/>
      <c r="M320" s="700"/>
      <c r="N320" s="700"/>
      <c r="O320" s="700"/>
      <c r="P320" s="700"/>
      <c r="Q320" s="700"/>
      <c r="R320" s="700"/>
      <c r="S320" s="700"/>
      <c r="T320" s="700"/>
      <c r="U320" s="700"/>
      <c r="V320" s="700"/>
      <c r="W320" s="700"/>
      <c r="X320" s="700"/>
      <c r="Y320" s="700"/>
      <c r="Z320" s="700"/>
    </row>
    <row r="321" ht="12.75" customHeight="1">
      <c r="A321" s="72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0"/>
      <c r="P321" s="700"/>
      <c r="Q321" s="700"/>
      <c r="R321" s="700"/>
      <c r="S321" s="700"/>
      <c r="T321" s="700"/>
      <c r="U321" s="700"/>
      <c r="V321" s="700"/>
      <c r="W321" s="700"/>
      <c r="X321" s="700"/>
      <c r="Y321" s="700"/>
      <c r="Z321" s="700"/>
    </row>
    <row r="322" ht="12.75" customHeight="1">
      <c r="A322" s="72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0"/>
      <c r="P322" s="700"/>
      <c r="Q322" s="700"/>
      <c r="R322" s="700"/>
      <c r="S322" s="700"/>
      <c r="T322" s="700"/>
      <c r="U322" s="700"/>
      <c r="V322" s="700"/>
      <c r="W322" s="700"/>
      <c r="X322" s="700"/>
      <c r="Y322" s="700"/>
      <c r="Z322" s="700"/>
    </row>
    <row r="323" ht="12.75" customHeight="1">
      <c r="A323" s="720"/>
      <c r="B323" s="700"/>
      <c r="C323" s="700"/>
      <c r="D323" s="700"/>
      <c r="E323" s="700"/>
      <c r="F323" s="700"/>
      <c r="G323" s="700"/>
      <c r="H323" s="700"/>
      <c r="I323" s="700"/>
      <c r="J323" s="700"/>
      <c r="K323" s="700"/>
      <c r="L323" s="700"/>
      <c r="M323" s="700"/>
      <c r="N323" s="700"/>
      <c r="O323" s="700"/>
      <c r="P323" s="700"/>
      <c r="Q323" s="700"/>
      <c r="R323" s="700"/>
      <c r="S323" s="700"/>
      <c r="T323" s="700"/>
      <c r="U323" s="700"/>
      <c r="V323" s="700"/>
      <c r="W323" s="700"/>
      <c r="X323" s="700"/>
      <c r="Y323" s="700"/>
      <c r="Z323" s="700"/>
    </row>
    <row r="324" ht="12.75" customHeight="1">
      <c r="A324" s="720"/>
      <c r="B324" s="700"/>
      <c r="C324" s="700"/>
      <c r="D324" s="700"/>
      <c r="E324" s="700"/>
      <c r="F324" s="700"/>
      <c r="G324" s="700"/>
      <c r="H324" s="700"/>
      <c r="I324" s="700"/>
      <c r="J324" s="700"/>
      <c r="K324" s="700"/>
      <c r="L324" s="700"/>
      <c r="M324" s="700"/>
      <c r="N324" s="700"/>
      <c r="O324" s="700"/>
      <c r="P324" s="700"/>
      <c r="Q324" s="700"/>
      <c r="R324" s="700"/>
      <c r="S324" s="700"/>
      <c r="T324" s="700"/>
      <c r="U324" s="700"/>
      <c r="V324" s="700"/>
      <c r="W324" s="700"/>
      <c r="X324" s="700"/>
      <c r="Y324" s="700"/>
      <c r="Z324" s="700"/>
    </row>
    <row r="325" ht="12.75" customHeight="1">
      <c r="A325" s="720"/>
      <c r="B325" s="700"/>
      <c r="C325" s="700"/>
      <c r="D325" s="700"/>
      <c r="E325" s="700"/>
      <c r="F325" s="700"/>
      <c r="G325" s="700"/>
      <c r="H325" s="700"/>
      <c r="I325" s="700"/>
      <c r="J325" s="700"/>
      <c r="K325" s="700"/>
      <c r="L325" s="700"/>
      <c r="M325" s="700"/>
      <c r="N325" s="700"/>
      <c r="O325" s="700"/>
      <c r="P325" s="700"/>
      <c r="Q325" s="700"/>
      <c r="R325" s="700"/>
      <c r="S325" s="700"/>
      <c r="T325" s="700"/>
      <c r="U325" s="700"/>
      <c r="V325" s="700"/>
      <c r="W325" s="700"/>
      <c r="X325" s="700"/>
      <c r="Y325" s="700"/>
      <c r="Z325" s="700"/>
    </row>
    <row r="326" ht="12.75" customHeight="1">
      <c r="A326" s="720"/>
      <c r="B326" s="700"/>
      <c r="C326" s="700"/>
      <c r="D326" s="700"/>
      <c r="E326" s="700"/>
      <c r="F326" s="700"/>
      <c r="G326" s="700"/>
      <c r="H326" s="700"/>
      <c r="I326" s="700"/>
      <c r="J326" s="700"/>
      <c r="K326" s="700"/>
      <c r="L326" s="700"/>
      <c r="M326" s="700"/>
      <c r="N326" s="700"/>
      <c r="O326" s="700"/>
      <c r="P326" s="700"/>
      <c r="Q326" s="700"/>
      <c r="R326" s="700"/>
      <c r="S326" s="700"/>
      <c r="T326" s="700"/>
      <c r="U326" s="700"/>
      <c r="V326" s="700"/>
      <c r="W326" s="700"/>
      <c r="X326" s="700"/>
      <c r="Y326" s="700"/>
      <c r="Z326" s="700"/>
    </row>
    <row r="327" ht="12.75" customHeight="1">
      <c r="A327" s="720"/>
      <c r="B327" s="700"/>
      <c r="C327" s="700"/>
      <c r="D327" s="700"/>
      <c r="E327" s="700"/>
      <c r="F327" s="700"/>
      <c r="G327" s="700"/>
      <c r="H327" s="700"/>
      <c r="I327" s="700"/>
      <c r="J327" s="700"/>
      <c r="K327" s="700"/>
      <c r="L327" s="700"/>
      <c r="M327" s="700"/>
      <c r="N327" s="700"/>
      <c r="O327" s="700"/>
      <c r="P327" s="700"/>
      <c r="Q327" s="700"/>
      <c r="R327" s="700"/>
      <c r="S327" s="700"/>
      <c r="T327" s="700"/>
      <c r="U327" s="700"/>
      <c r="V327" s="700"/>
      <c r="W327" s="700"/>
      <c r="X327" s="700"/>
      <c r="Y327" s="700"/>
      <c r="Z327" s="700"/>
    </row>
    <row r="328" ht="12.75" customHeight="1">
      <c r="A328" s="72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0"/>
      <c r="P328" s="700"/>
      <c r="Q328" s="700"/>
      <c r="R328" s="700"/>
      <c r="S328" s="700"/>
      <c r="T328" s="700"/>
      <c r="U328" s="700"/>
      <c r="V328" s="700"/>
      <c r="W328" s="700"/>
      <c r="X328" s="700"/>
      <c r="Y328" s="700"/>
      <c r="Z328" s="700"/>
    </row>
    <row r="329" ht="12.75" customHeight="1">
      <c r="A329" s="72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0"/>
      <c r="P329" s="700"/>
      <c r="Q329" s="700"/>
      <c r="R329" s="700"/>
      <c r="S329" s="700"/>
      <c r="T329" s="700"/>
      <c r="U329" s="700"/>
      <c r="V329" s="700"/>
      <c r="W329" s="700"/>
      <c r="X329" s="700"/>
      <c r="Y329" s="700"/>
      <c r="Z329" s="700"/>
    </row>
    <row r="330" ht="12.75" customHeight="1">
      <c r="A330" s="720"/>
      <c r="B330" s="700"/>
      <c r="C330" s="700"/>
      <c r="D330" s="700"/>
      <c r="E330" s="700"/>
      <c r="F330" s="700"/>
      <c r="G330" s="700"/>
      <c r="H330" s="700"/>
      <c r="I330" s="700"/>
      <c r="J330" s="700"/>
      <c r="K330" s="700"/>
      <c r="L330" s="700"/>
      <c r="M330" s="700"/>
      <c r="N330" s="700"/>
      <c r="O330" s="700"/>
      <c r="P330" s="700"/>
      <c r="Q330" s="700"/>
      <c r="R330" s="700"/>
      <c r="S330" s="700"/>
      <c r="T330" s="700"/>
      <c r="U330" s="700"/>
      <c r="V330" s="700"/>
      <c r="W330" s="700"/>
      <c r="X330" s="700"/>
      <c r="Y330" s="700"/>
      <c r="Z330" s="700"/>
    </row>
    <row r="331" ht="12.75" customHeight="1">
      <c r="A331" s="720"/>
      <c r="B331" s="700"/>
      <c r="C331" s="700"/>
      <c r="D331" s="700"/>
      <c r="E331" s="700"/>
      <c r="F331" s="700"/>
      <c r="G331" s="700"/>
      <c r="H331" s="700"/>
      <c r="I331" s="700"/>
      <c r="J331" s="700"/>
      <c r="K331" s="700"/>
      <c r="L331" s="700"/>
      <c r="M331" s="700"/>
      <c r="N331" s="700"/>
      <c r="O331" s="700"/>
      <c r="P331" s="700"/>
      <c r="Q331" s="700"/>
      <c r="R331" s="700"/>
      <c r="S331" s="700"/>
      <c r="T331" s="700"/>
      <c r="U331" s="700"/>
      <c r="V331" s="700"/>
      <c r="W331" s="700"/>
      <c r="X331" s="700"/>
      <c r="Y331" s="700"/>
      <c r="Z331" s="700"/>
    </row>
    <row r="332" ht="12.75" customHeight="1">
      <c r="A332" s="720"/>
      <c r="B332" s="700"/>
      <c r="C332" s="700"/>
      <c r="D332" s="700"/>
      <c r="E332" s="700"/>
      <c r="F332" s="700"/>
      <c r="G332" s="700"/>
      <c r="H332" s="700"/>
      <c r="I332" s="700"/>
      <c r="J332" s="700"/>
      <c r="K332" s="700"/>
      <c r="L332" s="700"/>
      <c r="M332" s="700"/>
      <c r="N332" s="700"/>
      <c r="O332" s="700"/>
      <c r="P332" s="700"/>
      <c r="Q332" s="700"/>
      <c r="R332" s="700"/>
      <c r="S332" s="700"/>
      <c r="T332" s="700"/>
      <c r="U332" s="700"/>
      <c r="V332" s="700"/>
      <c r="W332" s="700"/>
      <c r="X332" s="700"/>
      <c r="Y332" s="700"/>
      <c r="Z332" s="700"/>
    </row>
    <row r="333" ht="12.75" customHeight="1">
      <c r="A333" s="720"/>
      <c r="B333" s="700"/>
      <c r="C333" s="700"/>
      <c r="D333" s="700"/>
      <c r="E333" s="700"/>
      <c r="F333" s="700"/>
      <c r="G333" s="700"/>
      <c r="H333" s="700"/>
      <c r="I333" s="700"/>
      <c r="J333" s="700"/>
      <c r="K333" s="700"/>
      <c r="L333" s="700"/>
      <c r="M333" s="700"/>
      <c r="N333" s="700"/>
      <c r="O333" s="700"/>
      <c r="P333" s="700"/>
      <c r="Q333" s="700"/>
      <c r="R333" s="700"/>
      <c r="S333" s="700"/>
      <c r="T333" s="700"/>
      <c r="U333" s="700"/>
      <c r="V333" s="700"/>
      <c r="W333" s="700"/>
      <c r="X333" s="700"/>
      <c r="Y333" s="700"/>
      <c r="Z333" s="700"/>
    </row>
    <row r="334" ht="12.75" customHeight="1">
      <c r="A334" s="720"/>
      <c r="B334" s="700"/>
      <c r="C334" s="700"/>
      <c r="D334" s="700"/>
      <c r="E334" s="700"/>
      <c r="F334" s="700"/>
      <c r="G334" s="700"/>
      <c r="H334" s="700"/>
      <c r="I334" s="700"/>
      <c r="J334" s="700"/>
      <c r="K334" s="700"/>
      <c r="L334" s="700"/>
      <c r="M334" s="700"/>
      <c r="N334" s="700"/>
      <c r="O334" s="700"/>
      <c r="P334" s="700"/>
      <c r="Q334" s="700"/>
      <c r="R334" s="700"/>
      <c r="S334" s="700"/>
      <c r="T334" s="700"/>
      <c r="U334" s="700"/>
      <c r="V334" s="700"/>
      <c r="W334" s="700"/>
      <c r="X334" s="700"/>
      <c r="Y334" s="700"/>
      <c r="Z334" s="700"/>
    </row>
    <row r="335" ht="12.75" customHeight="1">
      <c r="A335" s="720"/>
      <c r="B335" s="700"/>
      <c r="C335" s="700"/>
      <c r="D335" s="700"/>
      <c r="E335" s="700"/>
      <c r="F335" s="700"/>
      <c r="G335" s="700"/>
      <c r="H335" s="700"/>
      <c r="I335" s="700"/>
      <c r="J335" s="700"/>
      <c r="K335" s="700"/>
      <c r="L335" s="700"/>
      <c r="M335" s="700"/>
      <c r="N335" s="700"/>
      <c r="O335" s="700"/>
      <c r="P335" s="700"/>
      <c r="Q335" s="700"/>
      <c r="R335" s="700"/>
      <c r="S335" s="700"/>
      <c r="T335" s="700"/>
      <c r="U335" s="700"/>
      <c r="V335" s="700"/>
      <c r="W335" s="700"/>
      <c r="X335" s="700"/>
      <c r="Y335" s="700"/>
      <c r="Z335" s="700"/>
    </row>
    <row r="336" ht="12.75" customHeight="1">
      <c r="A336" s="720"/>
      <c r="B336" s="700"/>
      <c r="C336" s="700"/>
      <c r="D336" s="700"/>
      <c r="E336" s="700"/>
      <c r="F336" s="700"/>
      <c r="G336" s="700"/>
      <c r="H336" s="700"/>
      <c r="I336" s="700"/>
      <c r="J336" s="700"/>
      <c r="K336" s="700"/>
      <c r="L336" s="700"/>
      <c r="M336" s="700"/>
      <c r="N336" s="700"/>
      <c r="O336" s="700"/>
      <c r="P336" s="700"/>
      <c r="Q336" s="700"/>
      <c r="R336" s="700"/>
      <c r="S336" s="700"/>
      <c r="T336" s="700"/>
      <c r="U336" s="700"/>
      <c r="V336" s="700"/>
      <c r="W336" s="700"/>
      <c r="X336" s="700"/>
      <c r="Y336" s="700"/>
      <c r="Z336" s="700"/>
    </row>
    <row r="337" ht="12.75" customHeight="1">
      <c r="A337" s="72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0"/>
      <c r="P337" s="700"/>
      <c r="Q337" s="700"/>
      <c r="R337" s="700"/>
      <c r="S337" s="700"/>
      <c r="T337" s="700"/>
      <c r="U337" s="700"/>
      <c r="V337" s="700"/>
      <c r="W337" s="700"/>
      <c r="X337" s="700"/>
      <c r="Y337" s="700"/>
      <c r="Z337" s="700"/>
    </row>
    <row r="338" ht="12.75" customHeight="1">
      <c r="A338" s="72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0"/>
      <c r="P338" s="700"/>
      <c r="Q338" s="700"/>
      <c r="R338" s="700"/>
      <c r="S338" s="700"/>
      <c r="T338" s="700"/>
      <c r="U338" s="700"/>
      <c r="V338" s="700"/>
      <c r="W338" s="700"/>
      <c r="X338" s="700"/>
      <c r="Y338" s="700"/>
      <c r="Z338" s="700"/>
    </row>
    <row r="339" ht="12.75" customHeight="1">
      <c r="A339" s="720"/>
      <c r="B339" s="700"/>
      <c r="C339" s="700"/>
      <c r="D339" s="700"/>
      <c r="E339" s="700"/>
      <c r="F339" s="700"/>
      <c r="G339" s="700"/>
      <c r="H339" s="700"/>
      <c r="I339" s="700"/>
      <c r="J339" s="700"/>
      <c r="K339" s="700"/>
      <c r="L339" s="700"/>
      <c r="M339" s="700"/>
      <c r="N339" s="700"/>
      <c r="O339" s="700"/>
      <c r="P339" s="700"/>
      <c r="Q339" s="700"/>
      <c r="R339" s="700"/>
      <c r="S339" s="700"/>
      <c r="T339" s="700"/>
      <c r="U339" s="700"/>
      <c r="V339" s="700"/>
      <c r="W339" s="700"/>
      <c r="X339" s="700"/>
      <c r="Y339" s="700"/>
      <c r="Z339" s="700"/>
    </row>
    <row r="340" ht="12.75" customHeight="1">
      <c r="A340" s="720"/>
      <c r="B340" s="700"/>
      <c r="C340" s="700"/>
      <c r="D340" s="700"/>
      <c r="E340" s="700"/>
      <c r="F340" s="700"/>
      <c r="G340" s="700"/>
      <c r="H340" s="700"/>
      <c r="I340" s="700"/>
      <c r="J340" s="700"/>
      <c r="K340" s="700"/>
      <c r="L340" s="700"/>
      <c r="M340" s="700"/>
      <c r="N340" s="700"/>
      <c r="O340" s="700"/>
      <c r="P340" s="700"/>
      <c r="Q340" s="700"/>
      <c r="R340" s="700"/>
      <c r="S340" s="700"/>
      <c r="T340" s="700"/>
      <c r="U340" s="700"/>
      <c r="V340" s="700"/>
      <c r="W340" s="700"/>
      <c r="X340" s="700"/>
      <c r="Y340" s="700"/>
      <c r="Z340" s="700"/>
    </row>
    <row r="341" ht="12.75" customHeight="1">
      <c r="A341" s="720"/>
      <c r="B341" s="700"/>
      <c r="C341" s="700"/>
      <c r="D341" s="700"/>
      <c r="E341" s="700"/>
      <c r="F341" s="700"/>
      <c r="G341" s="700"/>
      <c r="H341" s="700"/>
      <c r="I341" s="700"/>
      <c r="J341" s="700"/>
      <c r="K341" s="700"/>
      <c r="L341" s="700"/>
      <c r="M341" s="700"/>
      <c r="N341" s="700"/>
      <c r="O341" s="700"/>
      <c r="P341" s="700"/>
      <c r="Q341" s="700"/>
      <c r="R341" s="700"/>
      <c r="S341" s="700"/>
      <c r="T341" s="700"/>
      <c r="U341" s="700"/>
      <c r="V341" s="700"/>
      <c r="W341" s="700"/>
      <c r="X341" s="700"/>
      <c r="Y341" s="700"/>
      <c r="Z341" s="700"/>
    </row>
    <row r="342" ht="12.75" customHeight="1">
      <c r="A342" s="72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0"/>
      <c r="P342" s="700"/>
      <c r="Q342" s="700"/>
      <c r="R342" s="700"/>
      <c r="S342" s="700"/>
      <c r="T342" s="700"/>
      <c r="U342" s="700"/>
      <c r="V342" s="700"/>
      <c r="W342" s="700"/>
      <c r="X342" s="700"/>
      <c r="Y342" s="700"/>
      <c r="Z342" s="700"/>
    </row>
    <row r="343" ht="12.75" customHeight="1">
      <c r="A343" s="72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0"/>
      <c r="P343" s="700"/>
      <c r="Q343" s="700"/>
      <c r="R343" s="700"/>
      <c r="S343" s="700"/>
      <c r="T343" s="700"/>
      <c r="U343" s="700"/>
      <c r="V343" s="700"/>
      <c r="W343" s="700"/>
      <c r="X343" s="700"/>
      <c r="Y343" s="700"/>
      <c r="Z343" s="700"/>
    </row>
    <row r="344" ht="12.75" customHeight="1">
      <c r="A344" s="720"/>
      <c r="B344" s="700"/>
      <c r="C344" s="700"/>
      <c r="D344" s="700"/>
      <c r="E344" s="700"/>
      <c r="F344" s="700"/>
      <c r="G344" s="700"/>
      <c r="H344" s="700"/>
      <c r="I344" s="700"/>
      <c r="J344" s="700"/>
      <c r="K344" s="700"/>
      <c r="L344" s="700"/>
      <c r="M344" s="700"/>
      <c r="N344" s="700"/>
      <c r="O344" s="700"/>
      <c r="P344" s="700"/>
      <c r="Q344" s="700"/>
      <c r="R344" s="700"/>
      <c r="S344" s="700"/>
      <c r="T344" s="700"/>
      <c r="U344" s="700"/>
      <c r="V344" s="700"/>
      <c r="W344" s="700"/>
      <c r="X344" s="700"/>
      <c r="Y344" s="700"/>
      <c r="Z344" s="700"/>
    </row>
    <row r="345" ht="12.75" customHeight="1">
      <c r="A345" s="720"/>
      <c r="B345" s="700"/>
      <c r="C345" s="700"/>
      <c r="D345" s="700"/>
      <c r="E345" s="700"/>
      <c r="F345" s="700"/>
      <c r="G345" s="700"/>
      <c r="H345" s="700"/>
      <c r="I345" s="700"/>
      <c r="J345" s="700"/>
      <c r="K345" s="700"/>
      <c r="L345" s="700"/>
      <c r="M345" s="700"/>
      <c r="N345" s="700"/>
      <c r="O345" s="700"/>
      <c r="P345" s="700"/>
      <c r="Q345" s="700"/>
      <c r="R345" s="700"/>
      <c r="S345" s="700"/>
      <c r="T345" s="700"/>
      <c r="U345" s="700"/>
      <c r="V345" s="700"/>
      <c r="W345" s="700"/>
      <c r="X345" s="700"/>
      <c r="Y345" s="700"/>
      <c r="Z345" s="700"/>
    </row>
    <row r="346" ht="12.75" customHeight="1">
      <c r="A346" s="720"/>
      <c r="B346" s="700"/>
      <c r="C346" s="700"/>
      <c r="D346" s="700"/>
      <c r="E346" s="700"/>
      <c r="F346" s="700"/>
      <c r="G346" s="700"/>
      <c r="H346" s="700"/>
      <c r="I346" s="700"/>
      <c r="J346" s="700"/>
      <c r="K346" s="700"/>
      <c r="L346" s="700"/>
      <c r="M346" s="700"/>
      <c r="N346" s="700"/>
      <c r="O346" s="700"/>
      <c r="P346" s="700"/>
      <c r="Q346" s="700"/>
      <c r="R346" s="700"/>
      <c r="S346" s="700"/>
      <c r="T346" s="700"/>
      <c r="U346" s="700"/>
      <c r="V346" s="700"/>
      <c r="W346" s="700"/>
      <c r="X346" s="700"/>
      <c r="Y346" s="700"/>
      <c r="Z346" s="700"/>
    </row>
    <row r="347" ht="12.75" customHeight="1">
      <c r="A347" s="720"/>
      <c r="B347" s="700"/>
      <c r="C347" s="700"/>
      <c r="D347" s="700"/>
      <c r="E347" s="700"/>
      <c r="F347" s="700"/>
      <c r="G347" s="700"/>
      <c r="H347" s="700"/>
      <c r="I347" s="700"/>
      <c r="J347" s="700"/>
      <c r="K347" s="700"/>
      <c r="L347" s="700"/>
      <c r="M347" s="700"/>
      <c r="N347" s="700"/>
      <c r="O347" s="700"/>
      <c r="P347" s="700"/>
      <c r="Q347" s="700"/>
      <c r="R347" s="700"/>
      <c r="S347" s="700"/>
      <c r="T347" s="700"/>
      <c r="U347" s="700"/>
      <c r="V347" s="700"/>
      <c r="W347" s="700"/>
      <c r="X347" s="700"/>
      <c r="Y347" s="700"/>
      <c r="Z347" s="700"/>
    </row>
    <row r="348" ht="12.75" customHeight="1">
      <c r="A348" s="720"/>
      <c r="B348" s="700"/>
      <c r="C348" s="700"/>
      <c r="D348" s="700"/>
      <c r="E348" s="700"/>
      <c r="F348" s="700"/>
      <c r="G348" s="700"/>
      <c r="H348" s="700"/>
      <c r="I348" s="700"/>
      <c r="J348" s="700"/>
      <c r="K348" s="700"/>
      <c r="L348" s="700"/>
      <c r="M348" s="700"/>
      <c r="N348" s="700"/>
      <c r="O348" s="700"/>
      <c r="P348" s="700"/>
      <c r="Q348" s="700"/>
      <c r="R348" s="700"/>
      <c r="S348" s="700"/>
      <c r="T348" s="700"/>
      <c r="U348" s="700"/>
      <c r="V348" s="700"/>
      <c r="W348" s="700"/>
      <c r="X348" s="700"/>
      <c r="Y348" s="700"/>
      <c r="Z348" s="700"/>
    </row>
    <row r="349" ht="12.75" customHeight="1">
      <c r="A349" s="72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0"/>
      <c r="P349" s="700"/>
      <c r="Q349" s="700"/>
      <c r="R349" s="700"/>
      <c r="S349" s="700"/>
      <c r="T349" s="700"/>
      <c r="U349" s="700"/>
      <c r="V349" s="700"/>
      <c r="W349" s="700"/>
      <c r="X349" s="700"/>
      <c r="Y349" s="700"/>
      <c r="Z349" s="700"/>
    </row>
    <row r="350" ht="12.75" customHeight="1">
      <c r="A350" s="72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0"/>
      <c r="P350" s="700"/>
      <c r="Q350" s="700"/>
      <c r="R350" s="700"/>
      <c r="S350" s="700"/>
      <c r="T350" s="700"/>
      <c r="U350" s="700"/>
      <c r="V350" s="700"/>
      <c r="W350" s="700"/>
      <c r="X350" s="700"/>
      <c r="Y350" s="700"/>
      <c r="Z350" s="700"/>
    </row>
    <row r="351" ht="12.75" customHeight="1">
      <c r="A351" s="720"/>
      <c r="B351" s="700"/>
      <c r="C351" s="700"/>
      <c r="D351" s="700"/>
      <c r="E351" s="700"/>
      <c r="F351" s="700"/>
      <c r="G351" s="700"/>
      <c r="H351" s="700"/>
      <c r="I351" s="700"/>
      <c r="J351" s="700"/>
      <c r="K351" s="700"/>
      <c r="L351" s="700"/>
      <c r="M351" s="700"/>
      <c r="N351" s="700"/>
      <c r="O351" s="700"/>
      <c r="P351" s="700"/>
      <c r="Q351" s="700"/>
      <c r="R351" s="700"/>
      <c r="S351" s="700"/>
      <c r="T351" s="700"/>
      <c r="U351" s="700"/>
      <c r="V351" s="700"/>
      <c r="W351" s="700"/>
      <c r="X351" s="700"/>
      <c r="Y351" s="700"/>
      <c r="Z351" s="700"/>
    </row>
    <row r="352" ht="12.75" customHeight="1">
      <c r="A352" s="720"/>
      <c r="B352" s="700"/>
      <c r="C352" s="700"/>
      <c r="D352" s="700"/>
      <c r="E352" s="700"/>
      <c r="F352" s="700"/>
      <c r="G352" s="700"/>
      <c r="H352" s="700"/>
      <c r="I352" s="700"/>
      <c r="J352" s="700"/>
      <c r="K352" s="700"/>
      <c r="L352" s="700"/>
      <c r="M352" s="700"/>
      <c r="N352" s="700"/>
      <c r="O352" s="700"/>
      <c r="P352" s="700"/>
      <c r="Q352" s="700"/>
      <c r="R352" s="700"/>
      <c r="S352" s="700"/>
      <c r="T352" s="700"/>
      <c r="U352" s="700"/>
      <c r="V352" s="700"/>
      <c r="W352" s="700"/>
      <c r="X352" s="700"/>
      <c r="Y352" s="700"/>
      <c r="Z352" s="700"/>
    </row>
    <row r="353" ht="12.75" customHeight="1">
      <c r="A353" s="720"/>
      <c r="B353" s="700"/>
      <c r="C353" s="700"/>
      <c r="D353" s="700"/>
      <c r="E353" s="700"/>
      <c r="F353" s="700"/>
      <c r="G353" s="700"/>
      <c r="H353" s="700"/>
      <c r="I353" s="700"/>
      <c r="J353" s="700"/>
      <c r="K353" s="700"/>
      <c r="L353" s="700"/>
      <c r="M353" s="700"/>
      <c r="N353" s="700"/>
      <c r="O353" s="700"/>
      <c r="P353" s="700"/>
      <c r="Q353" s="700"/>
      <c r="R353" s="700"/>
      <c r="S353" s="700"/>
      <c r="T353" s="700"/>
      <c r="U353" s="700"/>
      <c r="V353" s="700"/>
      <c r="W353" s="700"/>
      <c r="X353" s="700"/>
      <c r="Y353" s="700"/>
      <c r="Z353" s="700"/>
    </row>
    <row r="354" ht="12.75" customHeight="1">
      <c r="A354" s="720"/>
      <c r="B354" s="700"/>
      <c r="C354" s="700"/>
      <c r="D354" s="700"/>
      <c r="E354" s="700"/>
      <c r="F354" s="700"/>
      <c r="G354" s="700"/>
      <c r="H354" s="700"/>
      <c r="I354" s="700"/>
      <c r="J354" s="700"/>
      <c r="K354" s="700"/>
      <c r="L354" s="700"/>
      <c r="M354" s="700"/>
      <c r="N354" s="700"/>
      <c r="O354" s="700"/>
      <c r="P354" s="700"/>
      <c r="Q354" s="700"/>
      <c r="R354" s="700"/>
      <c r="S354" s="700"/>
      <c r="T354" s="700"/>
      <c r="U354" s="700"/>
      <c r="V354" s="700"/>
      <c r="W354" s="700"/>
      <c r="X354" s="700"/>
      <c r="Y354" s="700"/>
      <c r="Z354" s="700"/>
    </row>
    <row r="355" ht="12.75" customHeight="1">
      <c r="A355" s="720"/>
      <c r="B355" s="700"/>
      <c r="C355" s="700"/>
      <c r="D355" s="700"/>
      <c r="E355" s="700"/>
      <c r="F355" s="700"/>
      <c r="G355" s="700"/>
      <c r="H355" s="700"/>
      <c r="I355" s="700"/>
      <c r="J355" s="700"/>
      <c r="K355" s="700"/>
      <c r="L355" s="700"/>
      <c r="M355" s="700"/>
      <c r="N355" s="700"/>
      <c r="O355" s="700"/>
      <c r="P355" s="700"/>
      <c r="Q355" s="700"/>
      <c r="R355" s="700"/>
      <c r="S355" s="700"/>
      <c r="T355" s="700"/>
      <c r="U355" s="700"/>
      <c r="V355" s="700"/>
      <c r="W355" s="700"/>
      <c r="X355" s="700"/>
      <c r="Y355" s="700"/>
      <c r="Z355" s="700"/>
    </row>
    <row r="356" ht="12.75" customHeight="1">
      <c r="A356" s="720"/>
      <c r="B356" s="700"/>
      <c r="C356" s="700"/>
      <c r="D356" s="700"/>
      <c r="E356" s="700"/>
      <c r="F356" s="700"/>
      <c r="G356" s="700"/>
      <c r="H356" s="700"/>
      <c r="I356" s="700"/>
      <c r="J356" s="700"/>
      <c r="K356" s="700"/>
      <c r="L356" s="700"/>
      <c r="M356" s="700"/>
      <c r="N356" s="700"/>
      <c r="O356" s="700"/>
      <c r="P356" s="700"/>
      <c r="Q356" s="700"/>
      <c r="R356" s="700"/>
      <c r="S356" s="700"/>
      <c r="T356" s="700"/>
      <c r="U356" s="700"/>
      <c r="V356" s="700"/>
      <c r="W356" s="700"/>
      <c r="X356" s="700"/>
      <c r="Y356" s="700"/>
      <c r="Z356" s="700"/>
    </row>
    <row r="357" ht="12.75" customHeight="1">
      <c r="A357" s="720"/>
      <c r="B357" s="700"/>
      <c r="C357" s="700"/>
      <c r="D357" s="700"/>
      <c r="E357" s="700"/>
      <c r="F357" s="700"/>
      <c r="G357" s="700"/>
      <c r="H357" s="700"/>
      <c r="I357" s="700"/>
      <c r="J357" s="700"/>
      <c r="K357" s="700"/>
      <c r="L357" s="700"/>
      <c r="M357" s="700"/>
      <c r="N357" s="700"/>
      <c r="O357" s="700"/>
      <c r="P357" s="700"/>
      <c r="Q357" s="700"/>
      <c r="R357" s="700"/>
      <c r="S357" s="700"/>
      <c r="T357" s="700"/>
      <c r="U357" s="700"/>
      <c r="V357" s="700"/>
      <c r="W357" s="700"/>
      <c r="X357" s="700"/>
      <c r="Y357" s="700"/>
      <c r="Z357" s="700"/>
    </row>
    <row r="358" ht="12.75" customHeight="1">
      <c r="A358" s="720"/>
      <c r="B358" s="700"/>
      <c r="C358" s="700"/>
      <c r="D358" s="700"/>
      <c r="E358" s="700"/>
      <c r="F358" s="700"/>
      <c r="G358" s="700"/>
      <c r="H358" s="700"/>
      <c r="I358" s="700"/>
      <c r="J358" s="700"/>
      <c r="K358" s="700"/>
      <c r="L358" s="700"/>
      <c r="M358" s="700"/>
      <c r="N358" s="700"/>
      <c r="O358" s="700"/>
      <c r="P358" s="700"/>
      <c r="Q358" s="700"/>
      <c r="R358" s="700"/>
      <c r="S358" s="700"/>
      <c r="T358" s="700"/>
      <c r="U358" s="700"/>
      <c r="V358" s="700"/>
      <c r="W358" s="700"/>
      <c r="X358" s="700"/>
      <c r="Y358" s="700"/>
      <c r="Z358" s="700"/>
    </row>
    <row r="359" ht="12.75" customHeight="1">
      <c r="A359" s="72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0"/>
      <c r="P359" s="700"/>
      <c r="Q359" s="700"/>
      <c r="R359" s="700"/>
      <c r="S359" s="700"/>
      <c r="T359" s="700"/>
      <c r="U359" s="700"/>
      <c r="V359" s="700"/>
      <c r="W359" s="700"/>
      <c r="X359" s="700"/>
      <c r="Y359" s="700"/>
      <c r="Z359" s="700"/>
    </row>
    <row r="360" ht="12.75" customHeight="1">
      <c r="A360" s="72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0"/>
      <c r="P360" s="700"/>
      <c r="Q360" s="700"/>
      <c r="R360" s="700"/>
      <c r="S360" s="700"/>
      <c r="T360" s="700"/>
      <c r="U360" s="700"/>
      <c r="V360" s="700"/>
      <c r="W360" s="700"/>
      <c r="X360" s="700"/>
      <c r="Y360" s="700"/>
      <c r="Z360" s="700"/>
    </row>
    <row r="361" ht="12.75" customHeight="1">
      <c r="A361" s="720"/>
      <c r="B361" s="700"/>
      <c r="C361" s="700"/>
      <c r="D361" s="700"/>
      <c r="E361" s="700"/>
      <c r="F361" s="700"/>
      <c r="G361" s="700"/>
      <c r="H361" s="700"/>
      <c r="I361" s="700"/>
      <c r="J361" s="700"/>
      <c r="K361" s="700"/>
      <c r="L361" s="700"/>
      <c r="M361" s="700"/>
      <c r="N361" s="700"/>
      <c r="O361" s="700"/>
      <c r="P361" s="700"/>
      <c r="Q361" s="700"/>
      <c r="R361" s="700"/>
      <c r="S361" s="700"/>
      <c r="T361" s="700"/>
      <c r="U361" s="700"/>
      <c r="V361" s="700"/>
      <c r="W361" s="700"/>
      <c r="X361" s="700"/>
      <c r="Y361" s="700"/>
      <c r="Z361" s="700"/>
    </row>
    <row r="362" ht="12.75" customHeight="1">
      <c r="A362" s="720"/>
      <c r="B362" s="700"/>
      <c r="C362" s="700"/>
      <c r="D362" s="700"/>
      <c r="E362" s="700"/>
      <c r="F362" s="700"/>
      <c r="G362" s="700"/>
      <c r="H362" s="700"/>
      <c r="I362" s="700"/>
      <c r="J362" s="700"/>
      <c r="K362" s="700"/>
      <c r="L362" s="700"/>
      <c r="M362" s="700"/>
      <c r="N362" s="700"/>
      <c r="O362" s="700"/>
      <c r="P362" s="700"/>
      <c r="Q362" s="700"/>
      <c r="R362" s="700"/>
      <c r="S362" s="700"/>
      <c r="T362" s="700"/>
      <c r="U362" s="700"/>
      <c r="V362" s="700"/>
      <c r="W362" s="700"/>
      <c r="X362" s="700"/>
      <c r="Y362" s="700"/>
      <c r="Z362" s="700"/>
    </row>
    <row r="363" ht="12.75" customHeight="1">
      <c r="A363" s="720"/>
      <c r="B363" s="700"/>
      <c r="C363" s="700"/>
      <c r="D363" s="700"/>
      <c r="E363" s="700"/>
      <c r="F363" s="700"/>
      <c r="G363" s="700"/>
      <c r="H363" s="700"/>
      <c r="I363" s="700"/>
      <c r="J363" s="700"/>
      <c r="K363" s="700"/>
      <c r="L363" s="700"/>
      <c r="M363" s="700"/>
      <c r="N363" s="700"/>
      <c r="O363" s="700"/>
      <c r="P363" s="700"/>
      <c r="Q363" s="700"/>
      <c r="R363" s="700"/>
      <c r="S363" s="700"/>
      <c r="T363" s="700"/>
      <c r="U363" s="700"/>
      <c r="V363" s="700"/>
      <c r="W363" s="700"/>
      <c r="X363" s="700"/>
      <c r="Y363" s="700"/>
      <c r="Z363" s="700"/>
    </row>
    <row r="364" ht="12.75" customHeight="1">
      <c r="A364" s="720"/>
      <c r="B364" s="700"/>
      <c r="C364" s="700"/>
      <c r="D364" s="700"/>
      <c r="E364" s="700"/>
      <c r="F364" s="700"/>
      <c r="G364" s="700"/>
      <c r="H364" s="700"/>
      <c r="I364" s="700"/>
      <c r="J364" s="700"/>
      <c r="K364" s="700"/>
      <c r="L364" s="700"/>
      <c r="M364" s="700"/>
      <c r="N364" s="700"/>
      <c r="O364" s="700"/>
      <c r="P364" s="700"/>
      <c r="Q364" s="700"/>
      <c r="R364" s="700"/>
      <c r="S364" s="700"/>
      <c r="T364" s="700"/>
      <c r="U364" s="700"/>
      <c r="V364" s="700"/>
      <c r="W364" s="700"/>
      <c r="X364" s="700"/>
      <c r="Y364" s="700"/>
      <c r="Z364" s="700"/>
    </row>
    <row r="365" ht="12.75" customHeight="1">
      <c r="A365" s="720"/>
      <c r="B365" s="700"/>
      <c r="C365" s="700"/>
      <c r="D365" s="700"/>
      <c r="E365" s="700"/>
      <c r="F365" s="700"/>
      <c r="G365" s="700"/>
      <c r="H365" s="700"/>
      <c r="I365" s="700"/>
      <c r="J365" s="700"/>
      <c r="K365" s="700"/>
      <c r="L365" s="700"/>
      <c r="M365" s="700"/>
      <c r="N365" s="700"/>
      <c r="O365" s="700"/>
      <c r="P365" s="700"/>
      <c r="Q365" s="700"/>
      <c r="R365" s="700"/>
      <c r="S365" s="700"/>
      <c r="T365" s="700"/>
      <c r="U365" s="700"/>
      <c r="V365" s="700"/>
      <c r="W365" s="700"/>
      <c r="X365" s="700"/>
      <c r="Y365" s="700"/>
      <c r="Z365" s="700"/>
    </row>
    <row r="366" ht="12.75" customHeight="1">
      <c r="A366" s="720"/>
      <c r="B366" s="700"/>
      <c r="C366" s="700"/>
      <c r="D366" s="700"/>
      <c r="E366" s="700"/>
      <c r="F366" s="700"/>
      <c r="G366" s="700"/>
      <c r="H366" s="700"/>
      <c r="I366" s="700"/>
      <c r="J366" s="700"/>
      <c r="K366" s="700"/>
      <c r="L366" s="700"/>
      <c r="M366" s="700"/>
      <c r="N366" s="700"/>
      <c r="O366" s="700"/>
      <c r="P366" s="700"/>
      <c r="Q366" s="700"/>
      <c r="R366" s="700"/>
      <c r="S366" s="700"/>
      <c r="T366" s="700"/>
      <c r="U366" s="700"/>
      <c r="V366" s="700"/>
      <c r="W366" s="700"/>
      <c r="X366" s="700"/>
      <c r="Y366" s="700"/>
      <c r="Z366" s="700"/>
    </row>
    <row r="367" ht="12.75" customHeight="1">
      <c r="A367" s="720"/>
      <c r="B367" s="700"/>
      <c r="C367" s="700"/>
      <c r="D367" s="700"/>
      <c r="E367" s="700"/>
      <c r="F367" s="700"/>
      <c r="G367" s="700"/>
      <c r="H367" s="700"/>
      <c r="I367" s="700"/>
      <c r="J367" s="700"/>
      <c r="K367" s="700"/>
      <c r="L367" s="700"/>
      <c r="M367" s="700"/>
      <c r="N367" s="700"/>
      <c r="O367" s="700"/>
      <c r="P367" s="700"/>
      <c r="Q367" s="700"/>
      <c r="R367" s="700"/>
      <c r="S367" s="700"/>
      <c r="T367" s="700"/>
      <c r="U367" s="700"/>
      <c r="V367" s="700"/>
      <c r="W367" s="700"/>
      <c r="X367" s="700"/>
      <c r="Y367" s="700"/>
      <c r="Z367" s="700"/>
    </row>
    <row r="368" ht="12.75" customHeight="1">
      <c r="A368" s="720"/>
      <c r="B368" s="700"/>
      <c r="C368" s="700"/>
      <c r="D368" s="700"/>
      <c r="E368" s="700"/>
      <c r="F368" s="700"/>
      <c r="G368" s="700"/>
      <c r="H368" s="700"/>
      <c r="I368" s="700"/>
      <c r="J368" s="700"/>
      <c r="K368" s="700"/>
      <c r="L368" s="700"/>
      <c r="M368" s="700"/>
      <c r="N368" s="700"/>
      <c r="O368" s="700"/>
      <c r="P368" s="700"/>
      <c r="Q368" s="700"/>
      <c r="R368" s="700"/>
      <c r="S368" s="700"/>
      <c r="T368" s="700"/>
      <c r="U368" s="700"/>
      <c r="V368" s="700"/>
      <c r="W368" s="700"/>
      <c r="X368" s="700"/>
      <c r="Y368" s="700"/>
      <c r="Z368" s="700"/>
    </row>
    <row r="369" ht="12.75" customHeight="1">
      <c r="A369" s="72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0"/>
      <c r="P369" s="700"/>
      <c r="Q369" s="700"/>
      <c r="R369" s="700"/>
      <c r="S369" s="700"/>
      <c r="T369" s="700"/>
      <c r="U369" s="700"/>
      <c r="V369" s="700"/>
      <c r="W369" s="700"/>
      <c r="X369" s="700"/>
      <c r="Y369" s="700"/>
      <c r="Z369" s="700"/>
    </row>
    <row r="370" ht="12.75" customHeight="1">
      <c r="A370" s="72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0"/>
      <c r="P370" s="700"/>
      <c r="Q370" s="700"/>
      <c r="R370" s="700"/>
      <c r="S370" s="700"/>
      <c r="T370" s="700"/>
      <c r="U370" s="700"/>
      <c r="V370" s="700"/>
      <c r="W370" s="700"/>
      <c r="X370" s="700"/>
      <c r="Y370" s="700"/>
      <c r="Z370" s="700"/>
    </row>
    <row r="371" ht="12.75" customHeight="1">
      <c r="A371" s="720"/>
      <c r="B371" s="700"/>
      <c r="C371" s="700"/>
      <c r="D371" s="700"/>
      <c r="E371" s="700"/>
      <c r="F371" s="700"/>
      <c r="G371" s="700"/>
      <c r="H371" s="700"/>
      <c r="I371" s="700"/>
      <c r="J371" s="700"/>
      <c r="K371" s="700"/>
      <c r="L371" s="700"/>
      <c r="M371" s="700"/>
      <c r="N371" s="700"/>
      <c r="O371" s="700"/>
      <c r="P371" s="700"/>
      <c r="Q371" s="700"/>
      <c r="R371" s="700"/>
      <c r="S371" s="700"/>
      <c r="T371" s="700"/>
      <c r="U371" s="700"/>
      <c r="V371" s="700"/>
      <c r="W371" s="700"/>
      <c r="X371" s="700"/>
      <c r="Y371" s="700"/>
      <c r="Z371" s="700"/>
    </row>
    <row r="372" ht="12.75" customHeight="1">
      <c r="A372" s="720"/>
      <c r="B372" s="700"/>
      <c r="C372" s="700"/>
      <c r="D372" s="700"/>
      <c r="E372" s="700"/>
      <c r="F372" s="700"/>
      <c r="G372" s="700"/>
      <c r="H372" s="700"/>
      <c r="I372" s="700"/>
      <c r="J372" s="700"/>
      <c r="K372" s="700"/>
      <c r="L372" s="700"/>
      <c r="M372" s="700"/>
      <c r="N372" s="700"/>
      <c r="O372" s="700"/>
      <c r="P372" s="700"/>
      <c r="Q372" s="700"/>
      <c r="R372" s="700"/>
      <c r="S372" s="700"/>
      <c r="T372" s="700"/>
      <c r="U372" s="700"/>
      <c r="V372" s="700"/>
      <c r="W372" s="700"/>
      <c r="X372" s="700"/>
      <c r="Y372" s="700"/>
      <c r="Z372" s="700"/>
    </row>
    <row r="373" ht="12.75" customHeight="1">
      <c r="A373" s="720"/>
      <c r="B373" s="700"/>
      <c r="C373" s="700"/>
      <c r="D373" s="700"/>
      <c r="E373" s="700"/>
      <c r="F373" s="700"/>
      <c r="G373" s="700"/>
      <c r="H373" s="700"/>
      <c r="I373" s="700"/>
      <c r="J373" s="700"/>
      <c r="K373" s="700"/>
      <c r="L373" s="700"/>
      <c r="M373" s="700"/>
      <c r="N373" s="700"/>
      <c r="O373" s="700"/>
      <c r="P373" s="700"/>
      <c r="Q373" s="700"/>
      <c r="R373" s="700"/>
      <c r="S373" s="700"/>
      <c r="T373" s="700"/>
      <c r="U373" s="700"/>
      <c r="V373" s="700"/>
      <c r="W373" s="700"/>
      <c r="X373" s="700"/>
      <c r="Y373" s="700"/>
      <c r="Z373" s="700"/>
    </row>
    <row r="374" ht="12.75" customHeight="1">
      <c r="A374" s="720"/>
      <c r="B374" s="700"/>
      <c r="C374" s="700"/>
      <c r="D374" s="700"/>
      <c r="E374" s="700"/>
      <c r="F374" s="700"/>
      <c r="G374" s="700"/>
      <c r="H374" s="700"/>
      <c r="I374" s="700"/>
      <c r="J374" s="700"/>
      <c r="K374" s="700"/>
      <c r="L374" s="700"/>
      <c r="M374" s="700"/>
      <c r="N374" s="700"/>
      <c r="O374" s="700"/>
      <c r="P374" s="700"/>
      <c r="Q374" s="700"/>
      <c r="R374" s="700"/>
      <c r="S374" s="700"/>
      <c r="T374" s="700"/>
      <c r="U374" s="700"/>
      <c r="V374" s="700"/>
      <c r="W374" s="700"/>
      <c r="X374" s="700"/>
      <c r="Y374" s="700"/>
      <c r="Z374" s="700"/>
    </row>
    <row r="375" ht="12.75" customHeight="1">
      <c r="A375" s="720"/>
      <c r="B375" s="700"/>
      <c r="C375" s="700"/>
      <c r="D375" s="700"/>
      <c r="E375" s="700"/>
      <c r="F375" s="700"/>
      <c r="G375" s="700"/>
      <c r="H375" s="700"/>
      <c r="I375" s="700"/>
      <c r="J375" s="700"/>
      <c r="K375" s="700"/>
      <c r="L375" s="700"/>
      <c r="M375" s="700"/>
      <c r="N375" s="700"/>
      <c r="O375" s="700"/>
      <c r="P375" s="700"/>
      <c r="Q375" s="700"/>
      <c r="R375" s="700"/>
      <c r="S375" s="700"/>
      <c r="T375" s="700"/>
      <c r="U375" s="700"/>
      <c r="V375" s="700"/>
      <c r="W375" s="700"/>
      <c r="X375" s="700"/>
      <c r="Y375" s="700"/>
      <c r="Z375" s="700"/>
    </row>
    <row r="376" ht="12.75" customHeight="1">
      <c r="A376" s="72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0"/>
      <c r="P376" s="700"/>
      <c r="Q376" s="700"/>
      <c r="R376" s="700"/>
      <c r="S376" s="700"/>
      <c r="T376" s="700"/>
      <c r="U376" s="700"/>
      <c r="V376" s="700"/>
      <c r="W376" s="700"/>
      <c r="X376" s="700"/>
      <c r="Y376" s="700"/>
      <c r="Z376" s="700"/>
    </row>
    <row r="377" ht="12.75" customHeight="1">
      <c r="A377" s="72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0"/>
      <c r="P377" s="700"/>
      <c r="Q377" s="700"/>
      <c r="R377" s="700"/>
      <c r="S377" s="700"/>
      <c r="T377" s="700"/>
      <c r="U377" s="700"/>
      <c r="V377" s="700"/>
      <c r="W377" s="700"/>
      <c r="X377" s="700"/>
      <c r="Y377" s="700"/>
      <c r="Z377" s="700"/>
    </row>
    <row r="378" ht="12.75" customHeight="1">
      <c r="A378" s="720"/>
      <c r="B378" s="700"/>
      <c r="C378" s="700"/>
      <c r="D378" s="700"/>
      <c r="E378" s="700"/>
      <c r="F378" s="700"/>
      <c r="G378" s="700"/>
      <c r="H378" s="700"/>
      <c r="I378" s="700"/>
      <c r="J378" s="700"/>
      <c r="K378" s="700"/>
      <c r="L378" s="700"/>
      <c r="M378" s="700"/>
      <c r="N378" s="700"/>
      <c r="O378" s="700"/>
      <c r="P378" s="700"/>
      <c r="Q378" s="700"/>
      <c r="R378" s="700"/>
      <c r="S378" s="700"/>
      <c r="T378" s="700"/>
      <c r="U378" s="700"/>
      <c r="V378" s="700"/>
      <c r="W378" s="700"/>
      <c r="X378" s="700"/>
      <c r="Y378" s="700"/>
      <c r="Z378" s="700"/>
    </row>
    <row r="379" ht="12.75" customHeight="1">
      <c r="A379" s="720"/>
      <c r="B379" s="700"/>
      <c r="C379" s="700"/>
      <c r="D379" s="700"/>
      <c r="E379" s="700"/>
      <c r="F379" s="700"/>
      <c r="G379" s="700"/>
      <c r="H379" s="700"/>
      <c r="I379" s="700"/>
      <c r="J379" s="700"/>
      <c r="K379" s="700"/>
      <c r="L379" s="700"/>
      <c r="M379" s="700"/>
      <c r="N379" s="700"/>
      <c r="O379" s="700"/>
      <c r="P379" s="700"/>
      <c r="Q379" s="700"/>
      <c r="R379" s="700"/>
      <c r="S379" s="700"/>
      <c r="T379" s="700"/>
      <c r="U379" s="700"/>
      <c r="V379" s="700"/>
      <c r="W379" s="700"/>
      <c r="X379" s="700"/>
      <c r="Y379" s="700"/>
      <c r="Z379" s="700"/>
    </row>
    <row r="380" ht="12.75" customHeight="1">
      <c r="A380" s="720"/>
      <c r="B380" s="700"/>
      <c r="C380" s="700"/>
      <c r="D380" s="700"/>
      <c r="E380" s="700"/>
      <c r="F380" s="700"/>
      <c r="G380" s="700"/>
      <c r="H380" s="700"/>
      <c r="I380" s="700"/>
      <c r="J380" s="700"/>
      <c r="K380" s="700"/>
      <c r="L380" s="700"/>
      <c r="M380" s="700"/>
      <c r="N380" s="700"/>
      <c r="O380" s="700"/>
      <c r="P380" s="700"/>
      <c r="Q380" s="700"/>
      <c r="R380" s="700"/>
      <c r="S380" s="700"/>
      <c r="T380" s="700"/>
      <c r="U380" s="700"/>
      <c r="V380" s="700"/>
      <c r="W380" s="700"/>
      <c r="X380" s="700"/>
      <c r="Y380" s="700"/>
      <c r="Z380" s="700"/>
    </row>
    <row r="381" ht="12.75" customHeight="1">
      <c r="A381" s="720"/>
      <c r="B381" s="700"/>
      <c r="C381" s="700"/>
      <c r="D381" s="700"/>
      <c r="E381" s="700"/>
      <c r="F381" s="700"/>
      <c r="G381" s="700"/>
      <c r="H381" s="700"/>
      <c r="I381" s="700"/>
      <c r="J381" s="700"/>
      <c r="K381" s="700"/>
      <c r="L381" s="700"/>
      <c r="M381" s="700"/>
      <c r="N381" s="700"/>
      <c r="O381" s="700"/>
      <c r="P381" s="700"/>
      <c r="Q381" s="700"/>
      <c r="R381" s="700"/>
      <c r="S381" s="700"/>
      <c r="T381" s="700"/>
      <c r="U381" s="700"/>
      <c r="V381" s="700"/>
      <c r="W381" s="700"/>
      <c r="X381" s="700"/>
      <c r="Y381" s="700"/>
      <c r="Z381" s="700"/>
    </row>
    <row r="382" ht="12.75" customHeight="1">
      <c r="A382" s="72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0"/>
      <c r="P382" s="700"/>
      <c r="Q382" s="700"/>
      <c r="R382" s="700"/>
      <c r="S382" s="700"/>
      <c r="T382" s="700"/>
      <c r="U382" s="700"/>
      <c r="V382" s="700"/>
      <c r="W382" s="700"/>
      <c r="X382" s="700"/>
      <c r="Y382" s="700"/>
      <c r="Z382" s="700"/>
    </row>
    <row r="383" ht="12.75" customHeight="1">
      <c r="A383" s="72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0"/>
      <c r="P383" s="700"/>
      <c r="Q383" s="700"/>
      <c r="R383" s="700"/>
      <c r="S383" s="700"/>
      <c r="T383" s="700"/>
      <c r="U383" s="700"/>
      <c r="V383" s="700"/>
      <c r="W383" s="700"/>
      <c r="X383" s="700"/>
      <c r="Y383" s="700"/>
      <c r="Z383" s="700"/>
    </row>
    <row r="384" ht="12.75" customHeight="1">
      <c r="A384" s="720"/>
      <c r="B384" s="700"/>
      <c r="C384" s="700"/>
      <c r="D384" s="700"/>
      <c r="E384" s="700"/>
      <c r="F384" s="700"/>
      <c r="G384" s="700"/>
      <c r="H384" s="700"/>
      <c r="I384" s="700"/>
      <c r="J384" s="700"/>
      <c r="K384" s="700"/>
      <c r="L384" s="700"/>
      <c r="M384" s="700"/>
      <c r="N384" s="700"/>
      <c r="O384" s="700"/>
      <c r="P384" s="700"/>
      <c r="Q384" s="700"/>
      <c r="R384" s="700"/>
      <c r="S384" s="700"/>
      <c r="T384" s="700"/>
      <c r="U384" s="700"/>
      <c r="V384" s="700"/>
      <c r="W384" s="700"/>
      <c r="X384" s="700"/>
      <c r="Y384" s="700"/>
      <c r="Z384" s="700"/>
    </row>
    <row r="385" ht="12.75" customHeight="1">
      <c r="A385" s="720"/>
      <c r="B385" s="700"/>
      <c r="C385" s="700"/>
      <c r="D385" s="700"/>
      <c r="E385" s="700"/>
      <c r="F385" s="700"/>
      <c r="G385" s="700"/>
      <c r="H385" s="700"/>
      <c r="I385" s="700"/>
      <c r="J385" s="700"/>
      <c r="K385" s="700"/>
      <c r="L385" s="700"/>
      <c r="M385" s="700"/>
      <c r="N385" s="700"/>
      <c r="O385" s="700"/>
      <c r="P385" s="700"/>
      <c r="Q385" s="700"/>
      <c r="R385" s="700"/>
      <c r="S385" s="700"/>
      <c r="T385" s="700"/>
      <c r="U385" s="700"/>
      <c r="V385" s="700"/>
      <c r="W385" s="700"/>
      <c r="X385" s="700"/>
      <c r="Y385" s="700"/>
      <c r="Z385" s="700"/>
    </row>
    <row r="386" ht="12.75" customHeight="1">
      <c r="A386" s="720"/>
      <c r="B386" s="700"/>
      <c r="C386" s="700"/>
      <c r="D386" s="700"/>
      <c r="E386" s="700"/>
      <c r="F386" s="700"/>
      <c r="G386" s="700"/>
      <c r="H386" s="700"/>
      <c r="I386" s="700"/>
      <c r="J386" s="700"/>
      <c r="K386" s="700"/>
      <c r="L386" s="700"/>
      <c r="M386" s="700"/>
      <c r="N386" s="700"/>
      <c r="O386" s="700"/>
      <c r="P386" s="700"/>
      <c r="Q386" s="700"/>
      <c r="R386" s="700"/>
      <c r="S386" s="700"/>
      <c r="T386" s="700"/>
      <c r="U386" s="700"/>
      <c r="V386" s="700"/>
      <c r="W386" s="700"/>
      <c r="X386" s="700"/>
      <c r="Y386" s="700"/>
      <c r="Z386" s="700"/>
    </row>
    <row r="387" ht="12.75" customHeight="1">
      <c r="A387" s="720"/>
      <c r="B387" s="700"/>
      <c r="C387" s="700"/>
      <c r="D387" s="700"/>
      <c r="E387" s="700"/>
      <c r="F387" s="700"/>
      <c r="G387" s="700"/>
      <c r="H387" s="700"/>
      <c r="I387" s="700"/>
      <c r="J387" s="700"/>
      <c r="K387" s="700"/>
      <c r="L387" s="700"/>
      <c r="M387" s="700"/>
      <c r="N387" s="700"/>
      <c r="O387" s="700"/>
      <c r="P387" s="700"/>
      <c r="Q387" s="700"/>
      <c r="R387" s="700"/>
      <c r="S387" s="700"/>
      <c r="T387" s="700"/>
      <c r="U387" s="700"/>
      <c r="V387" s="700"/>
      <c r="W387" s="700"/>
      <c r="X387" s="700"/>
      <c r="Y387" s="700"/>
      <c r="Z387" s="700"/>
    </row>
    <row r="388" ht="12.75" customHeight="1">
      <c r="A388" s="720"/>
      <c r="B388" s="700"/>
      <c r="C388" s="700"/>
      <c r="D388" s="700"/>
      <c r="E388" s="700"/>
      <c r="F388" s="700"/>
      <c r="G388" s="700"/>
      <c r="H388" s="700"/>
      <c r="I388" s="700"/>
      <c r="J388" s="700"/>
      <c r="K388" s="700"/>
      <c r="L388" s="700"/>
      <c r="M388" s="700"/>
      <c r="N388" s="700"/>
      <c r="O388" s="700"/>
      <c r="P388" s="700"/>
      <c r="Q388" s="700"/>
      <c r="R388" s="700"/>
      <c r="S388" s="700"/>
      <c r="T388" s="700"/>
      <c r="U388" s="700"/>
      <c r="V388" s="700"/>
      <c r="W388" s="700"/>
      <c r="X388" s="700"/>
      <c r="Y388" s="700"/>
      <c r="Z388" s="700"/>
    </row>
    <row r="389" ht="12.75" customHeight="1">
      <c r="A389" s="72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0"/>
      <c r="P389" s="700"/>
      <c r="Q389" s="700"/>
      <c r="R389" s="700"/>
      <c r="S389" s="700"/>
      <c r="T389" s="700"/>
      <c r="U389" s="700"/>
      <c r="V389" s="700"/>
      <c r="W389" s="700"/>
      <c r="X389" s="700"/>
      <c r="Y389" s="700"/>
      <c r="Z389" s="700"/>
    </row>
    <row r="390" ht="12.75" customHeight="1">
      <c r="A390" s="72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0"/>
      <c r="P390" s="700"/>
      <c r="Q390" s="700"/>
      <c r="R390" s="700"/>
      <c r="S390" s="700"/>
      <c r="T390" s="700"/>
      <c r="U390" s="700"/>
      <c r="V390" s="700"/>
      <c r="W390" s="700"/>
      <c r="X390" s="700"/>
      <c r="Y390" s="700"/>
      <c r="Z390" s="700"/>
    </row>
    <row r="391" ht="12.75" customHeight="1">
      <c r="A391" s="720"/>
      <c r="B391" s="700"/>
      <c r="C391" s="700"/>
      <c r="D391" s="700"/>
      <c r="E391" s="700"/>
      <c r="F391" s="700"/>
      <c r="G391" s="700"/>
      <c r="H391" s="700"/>
      <c r="I391" s="700"/>
      <c r="J391" s="700"/>
      <c r="K391" s="700"/>
      <c r="L391" s="700"/>
      <c r="M391" s="700"/>
      <c r="N391" s="700"/>
      <c r="O391" s="700"/>
      <c r="P391" s="700"/>
      <c r="Q391" s="700"/>
      <c r="R391" s="700"/>
      <c r="S391" s="700"/>
      <c r="T391" s="700"/>
      <c r="U391" s="700"/>
      <c r="V391" s="700"/>
      <c r="W391" s="700"/>
      <c r="X391" s="700"/>
      <c r="Y391" s="700"/>
      <c r="Z391" s="700"/>
    </row>
    <row r="392" ht="12.75" customHeight="1">
      <c r="A392" s="720"/>
      <c r="B392" s="700"/>
      <c r="C392" s="700"/>
      <c r="D392" s="700"/>
      <c r="E392" s="700"/>
      <c r="F392" s="700"/>
      <c r="G392" s="700"/>
      <c r="H392" s="700"/>
      <c r="I392" s="700"/>
      <c r="J392" s="700"/>
      <c r="K392" s="700"/>
      <c r="L392" s="700"/>
      <c r="M392" s="700"/>
      <c r="N392" s="700"/>
      <c r="O392" s="700"/>
      <c r="P392" s="700"/>
      <c r="Q392" s="700"/>
      <c r="R392" s="700"/>
      <c r="S392" s="700"/>
      <c r="T392" s="700"/>
      <c r="U392" s="700"/>
      <c r="V392" s="700"/>
      <c r="W392" s="700"/>
      <c r="X392" s="700"/>
      <c r="Y392" s="700"/>
      <c r="Z392" s="700"/>
    </row>
    <row r="393" ht="12.75" customHeight="1">
      <c r="A393" s="720"/>
      <c r="B393" s="700"/>
      <c r="C393" s="700"/>
      <c r="D393" s="700"/>
      <c r="E393" s="700"/>
      <c r="F393" s="700"/>
      <c r="G393" s="700"/>
      <c r="H393" s="700"/>
      <c r="I393" s="700"/>
      <c r="J393" s="700"/>
      <c r="K393" s="700"/>
      <c r="L393" s="700"/>
      <c r="M393" s="700"/>
      <c r="N393" s="700"/>
      <c r="O393" s="700"/>
      <c r="P393" s="700"/>
      <c r="Q393" s="700"/>
      <c r="R393" s="700"/>
      <c r="S393" s="700"/>
      <c r="T393" s="700"/>
      <c r="U393" s="700"/>
      <c r="V393" s="700"/>
      <c r="W393" s="700"/>
      <c r="X393" s="700"/>
      <c r="Y393" s="700"/>
      <c r="Z393" s="700"/>
    </row>
    <row r="394" ht="12.75" customHeight="1">
      <c r="A394" s="720"/>
      <c r="B394" s="700"/>
      <c r="C394" s="700"/>
      <c r="D394" s="700"/>
      <c r="E394" s="700"/>
      <c r="F394" s="700"/>
      <c r="G394" s="700"/>
      <c r="H394" s="700"/>
      <c r="I394" s="700"/>
      <c r="J394" s="700"/>
      <c r="K394" s="700"/>
      <c r="L394" s="700"/>
      <c r="M394" s="700"/>
      <c r="N394" s="700"/>
      <c r="O394" s="700"/>
      <c r="P394" s="700"/>
      <c r="Q394" s="700"/>
      <c r="R394" s="700"/>
      <c r="S394" s="700"/>
      <c r="T394" s="700"/>
      <c r="U394" s="700"/>
      <c r="V394" s="700"/>
      <c r="W394" s="700"/>
      <c r="X394" s="700"/>
      <c r="Y394" s="700"/>
      <c r="Z394" s="700"/>
    </row>
    <row r="395" ht="12.75" customHeight="1">
      <c r="A395" s="72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0"/>
      <c r="P395" s="700"/>
      <c r="Q395" s="700"/>
      <c r="R395" s="700"/>
      <c r="S395" s="700"/>
      <c r="T395" s="700"/>
      <c r="U395" s="700"/>
      <c r="V395" s="700"/>
      <c r="W395" s="700"/>
      <c r="X395" s="700"/>
      <c r="Y395" s="700"/>
      <c r="Z395" s="700"/>
    </row>
    <row r="396" ht="12.75" customHeight="1">
      <c r="A396" s="72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0"/>
      <c r="P396" s="700"/>
      <c r="Q396" s="700"/>
      <c r="R396" s="700"/>
      <c r="S396" s="700"/>
      <c r="T396" s="700"/>
      <c r="U396" s="700"/>
      <c r="V396" s="700"/>
      <c r="W396" s="700"/>
      <c r="X396" s="700"/>
      <c r="Y396" s="700"/>
      <c r="Z396" s="700"/>
    </row>
    <row r="397" ht="12.75" customHeight="1">
      <c r="A397" s="720"/>
      <c r="B397" s="700"/>
      <c r="C397" s="700"/>
      <c r="D397" s="700"/>
      <c r="E397" s="700"/>
      <c r="F397" s="700"/>
      <c r="G397" s="700"/>
      <c r="H397" s="700"/>
      <c r="I397" s="700"/>
      <c r="J397" s="700"/>
      <c r="K397" s="700"/>
      <c r="L397" s="700"/>
      <c r="M397" s="700"/>
      <c r="N397" s="700"/>
      <c r="O397" s="700"/>
      <c r="P397" s="700"/>
      <c r="Q397" s="700"/>
      <c r="R397" s="700"/>
      <c r="S397" s="700"/>
      <c r="T397" s="700"/>
      <c r="U397" s="700"/>
      <c r="V397" s="700"/>
      <c r="W397" s="700"/>
      <c r="X397" s="700"/>
      <c r="Y397" s="700"/>
      <c r="Z397" s="700"/>
    </row>
    <row r="398" ht="12.75" customHeight="1">
      <c r="A398" s="720"/>
      <c r="B398" s="700"/>
      <c r="C398" s="700"/>
      <c r="D398" s="700"/>
      <c r="E398" s="700"/>
      <c r="F398" s="700"/>
      <c r="G398" s="700"/>
      <c r="H398" s="700"/>
      <c r="I398" s="700"/>
      <c r="J398" s="700"/>
      <c r="K398" s="700"/>
      <c r="L398" s="700"/>
      <c r="M398" s="700"/>
      <c r="N398" s="700"/>
      <c r="O398" s="700"/>
      <c r="P398" s="700"/>
      <c r="Q398" s="700"/>
      <c r="R398" s="700"/>
      <c r="S398" s="700"/>
      <c r="T398" s="700"/>
      <c r="U398" s="700"/>
      <c r="V398" s="700"/>
      <c r="W398" s="700"/>
      <c r="X398" s="700"/>
      <c r="Y398" s="700"/>
      <c r="Z398" s="700"/>
    </row>
    <row r="399" ht="12.75" customHeight="1">
      <c r="A399" s="720"/>
      <c r="B399" s="700"/>
      <c r="C399" s="700"/>
      <c r="D399" s="700"/>
      <c r="E399" s="700"/>
      <c r="F399" s="700"/>
      <c r="G399" s="700"/>
      <c r="H399" s="700"/>
      <c r="I399" s="700"/>
      <c r="J399" s="700"/>
      <c r="K399" s="700"/>
      <c r="L399" s="700"/>
      <c r="M399" s="700"/>
      <c r="N399" s="700"/>
      <c r="O399" s="700"/>
      <c r="P399" s="700"/>
      <c r="Q399" s="700"/>
      <c r="R399" s="700"/>
      <c r="S399" s="700"/>
      <c r="T399" s="700"/>
      <c r="U399" s="700"/>
      <c r="V399" s="700"/>
      <c r="W399" s="700"/>
      <c r="X399" s="700"/>
      <c r="Y399" s="700"/>
      <c r="Z399" s="700"/>
    </row>
    <row r="400" ht="12.75" customHeight="1">
      <c r="A400" s="720"/>
      <c r="B400" s="700"/>
      <c r="C400" s="700"/>
      <c r="D400" s="700"/>
      <c r="E400" s="700"/>
      <c r="F400" s="700"/>
      <c r="G400" s="700"/>
      <c r="H400" s="700"/>
      <c r="I400" s="700"/>
      <c r="J400" s="700"/>
      <c r="K400" s="700"/>
      <c r="L400" s="700"/>
      <c r="M400" s="700"/>
      <c r="N400" s="700"/>
      <c r="O400" s="700"/>
      <c r="P400" s="700"/>
      <c r="Q400" s="700"/>
      <c r="R400" s="700"/>
      <c r="S400" s="700"/>
      <c r="T400" s="700"/>
      <c r="U400" s="700"/>
      <c r="V400" s="700"/>
      <c r="W400" s="700"/>
      <c r="X400" s="700"/>
      <c r="Y400" s="700"/>
      <c r="Z400" s="700"/>
    </row>
    <row r="401" ht="12.75" customHeight="1">
      <c r="A401" s="72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0"/>
      <c r="P401" s="700"/>
      <c r="Q401" s="700"/>
      <c r="R401" s="700"/>
      <c r="S401" s="700"/>
      <c r="T401" s="700"/>
      <c r="U401" s="700"/>
      <c r="V401" s="700"/>
      <c r="W401" s="700"/>
      <c r="X401" s="700"/>
      <c r="Y401" s="700"/>
      <c r="Z401" s="700"/>
    </row>
    <row r="402" ht="12.75" customHeight="1">
      <c r="A402" s="72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0"/>
      <c r="P402" s="700"/>
      <c r="Q402" s="700"/>
      <c r="R402" s="700"/>
      <c r="S402" s="700"/>
      <c r="T402" s="700"/>
      <c r="U402" s="700"/>
      <c r="V402" s="700"/>
      <c r="W402" s="700"/>
      <c r="X402" s="700"/>
      <c r="Y402" s="700"/>
      <c r="Z402" s="700"/>
    </row>
    <row r="403" ht="12.75" customHeight="1">
      <c r="A403" s="720"/>
      <c r="B403" s="700"/>
      <c r="C403" s="700"/>
      <c r="D403" s="700"/>
      <c r="E403" s="700"/>
      <c r="F403" s="700"/>
      <c r="G403" s="700"/>
      <c r="H403" s="700"/>
      <c r="I403" s="700"/>
      <c r="J403" s="700"/>
      <c r="K403" s="700"/>
      <c r="L403" s="700"/>
      <c r="M403" s="700"/>
      <c r="N403" s="700"/>
      <c r="O403" s="700"/>
      <c r="P403" s="700"/>
      <c r="Q403" s="700"/>
      <c r="R403" s="700"/>
      <c r="S403" s="700"/>
      <c r="T403" s="700"/>
      <c r="U403" s="700"/>
      <c r="V403" s="700"/>
      <c r="W403" s="700"/>
      <c r="X403" s="700"/>
      <c r="Y403" s="700"/>
      <c r="Z403" s="700"/>
    </row>
    <row r="404" ht="12.75" customHeight="1">
      <c r="A404" s="720"/>
      <c r="B404" s="700"/>
      <c r="C404" s="700"/>
      <c r="D404" s="700"/>
      <c r="E404" s="700"/>
      <c r="F404" s="700"/>
      <c r="G404" s="700"/>
      <c r="H404" s="700"/>
      <c r="I404" s="700"/>
      <c r="J404" s="700"/>
      <c r="K404" s="700"/>
      <c r="L404" s="700"/>
      <c r="M404" s="700"/>
      <c r="N404" s="700"/>
      <c r="O404" s="700"/>
      <c r="P404" s="700"/>
      <c r="Q404" s="700"/>
      <c r="R404" s="700"/>
      <c r="S404" s="700"/>
      <c r="T404" s="700"/>
      <c r="U404" s="700"/>
      <c r="V404" s="700"/>
      <c r="W404" s="700"/>
      <c r="X404" s="700"/>
      <c r="Y404" s="700"/>
      <c r="Z404" s="700"/>
    </row>
    <row r="405" ht="12.75" customHeight="1">
      <c r="A405" s="720"/>
      <c r="B405" s="700"/>
      <c r="C405" s="700"/>
      <c r="D405" s="700"/>
      <c r="E405" s="700"/>
      <c r="F405" s="700"/>
      <c r="G405" s="700"/>
      <c r="H405" s="700"/>
      <c r="I405" s="700"/>
      <c r="J405" s="700"/>
      <c r="K405" s="700"/>
      <c r="L405" s="700"/>
      <c r="M405" s="700"/>
      <c r="N405" s="700"/>
      <c r="O405" s="700"/>
      <c r="P405" s="700"/>
      <c r="Q405" s="700"/>
      <c r="R405" s="700"/>
      <c r="S405" s="700"/>
      <c r="T405" s="700"/>
      <c r="U405" s="700"/>
      <c r="V405" s="700"/>
      <c r="W405" s="700"/>
      <c r="X405" s="700"/>
      <c r="Y405" s="700"/>
      <c r="Z405" s="700"/>
    </row>
    <row r="406" ht="12.75" customHeight="1">
      <c r="A406" s="720"/>
      <c r="B406" s="700"/>
      <c r="C406" s="700"/>
      <c r="D406" s="700"/>
      <c r="E406" s="700"/>
      <c r="F406" s="700"/>
      <c r="G406" s="700"/>
      <c r="H406" s="700"/>
      <c r="I406" s="700"/>
      <c r="J406" s="700"/>
      <c r="K406" s="700"/>
      <c r="L406" s="700"/>
      <c r="M406" s="700"/>
      <c r="N406" s="700"/>
      <c r="O406" s="700"/>
      <c r="P406" s="700"/>
      <c r="Q406" s="700"/>
      <c r="R406" s="700"/>
      <c r="S406" s="700"/>
      <c r="T406" s="700"/>
      <c r="U406" s="700"/>
      <c r="V406" s="700"/>
      <c r="W406" s="700"/>
      <c r="X406" s="700"/>
      <c r="Y406" s="700"/>
      <c r="Z406" s="700"/>
    </row>
    <row r="407" ht="12.75" customHeight="1">
      <c r="A407" s="720"/>
      <c r="B407" s="700"/>
      <c r="C407" s="700"/>
      <c r="D407" s="700"/>
      <c r="E407" s="700"/>
      <c r="F407" s="700"/>
      <c r="G407" s="700"/>
      <c r="H407" s="700"/>
      <c r="I407" s="700"/>
      <c r="J407" s="700"/>
      <c r="K407" s="700"/>
      <c r="L407" s="700"/>
      <c r="M407" s="700"/>
      <c r="N407" s="700"/>
      <c r="O407" s="700"/>
      <c r="P407" s="700"/>
      <c r="Q407" s="700"/>
      <c r="R407" s="700"/>
      <c r="S407" s="700"/>
      <c r="T407" s="700"/>
      <c r="U407" s="700"/>
      <c r="V407" s="700"/>
      <c r="W407" s="700"/>
      <c r="X407" s="700"/>
      <c r="Y407" s="700"/>
      <c r="Z407" s="700"/>
    </row>
    <row r="408" ht="12.75" customHeight="1">
      <c r="A408" s="72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0"/>
      <c r="P408" s="700"/>
      <c r="Q408" s="700"/>
      <c r="R408" s="700"/>
      <c r="S408" s="700"/>
      <c r="T408" s="700"/>
      <c r="U408" s="700"/>
      <c r="V408" s="700"/>
      <c r="W408" s="700"/>
      <c r="X408" s="700"/>
      <c r="Y408" s="700"/>
      <c r="Z408" s="700"/>
    </row>
    <row r="409" ht="12.75" customHeight="1">
      <c r="A409" s="72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0"/>
      <c r="P409" s="700"/>
      <c r="Q409" s="700"/>
      <c r="R409" s="700"/>
      <c r="S409" s="700"/>
      <c r="T409" s="700"/>
      <c r="U409" s="700"/>
      <c r="V409" s="700"/>
      <c r="W409" s="700"/>
      <c r="X409" s="700"/>
      <c r="Y409" s="700"/>
      <c r="Z409" s="700"/>
    </row>
    <row r="410" ht="12.75" customHeight="1">
      <c r="A410" s="720"/>
      <c r="B410" s="700"/>
      <c r="C410" s="700"/>
      <c r="D410" s="700"/>
      <c r="E410" s="700"/>
      <c r="F410" s="700"/>
      <c r="G410" s="700"/>
      <c r="H410" s="700"/>
      <c r="I410" s="700"/>
      <c r="J410" s="700"/>
      <c r="K410" s="700"/>
      <c r="L410" s="700"/>
      <c r="M410" s="700"/>
      <c r="N410" s="700"/>
      <c r="O410" s="700"/>
      <c r="P410" s="700"/>
      <c r="Q410" s="700"/>
      <c r="R410" s="700"/>
      <c r="S410" s="700"/>
      <c r="T410" s="700"/>
      <c r="U410" s="700"/>
      <c r="V410" s="700"/>
      <c r="W410" s="700"/>
      <c r="X410" s="700"/>
      <c r="Y410" s="700"/>
      <c r="Z410" s="700"/>
    </row>
    <row r="411" ht="12.75" customHeight="1">
      <c r="A411" s="720"/>
      <c r="B411" s="700"/>
      <c r="C411" s="700"/>
      <c r="D411" s="700"/>
      <c r="E411" s="700"/>
      <c r="F411" s="700"/>
      <c r="G411" s="700"/>
      <c r="H411" s="700"/>
      <c r="I411" s="700"/>
      <c r="J411" s="700"/>
      <c r="K411" s="700"/>
      <c r="L411" s="700"/>
      <c r="M411" s="700"/>
      <c r="N411" s="700"/>
      <c r="O411" s="700"/>
      <c r="P411" s="700"/>
      <c r="Q411" s="700"/>
      <c r="R411" s="700"/>
      <c r="S411" s="700"/>
      <c r="T411" s="700"/>
      <c r="U411" s="700"/>
      <c r="V411" s="700"/>
      <c r="W411" s="700"/>
      <c r="X411" s="700"/>
      <c r="Y411" s="700"/>
      <c r="Z411" s="700"/>
    </row>
    <row r="412" ht="12.75" customHeight="1">
      <c r="A412" s="720"/>
      <c r="B412" s="700"/>
      <c r="C412" s="700"/>
      <c r="D412" s="700"/>
      <c r="E412" s="700"/>
      <c r="F412" s="700"/>
      <c r="G412" s="700"/>
      <c r="H412" s="700"/>
      <c r="I412" s="700"/>
      <c r="J412" s="700"/>
      <c r="K412" s="700"/>
      <c r="L412" s="700"/>
      <c r="M412" s="700"/>
      <c r="N412" s="700"/>
      <c r="O412" s="700"/>
      <c r="P412" s="700"/>
      <c r="Q412" s="700"/>
      <c r="R412" s="700"/>
      <c r="S412" s="700"/>
      <c r="T412" s="700"/>
      <c r="U412" s="700"/>
      <c r="V412" s="700"/>
      <c r="W412" s="700"/>
      <c r="X412" s="700"/>
      <c r="Y412" s="700"/>
      <c r="Z412" s="700"/>
    </row>
    <row r="413" ht="12.75" customHeight="1">
      <c r="A413" s="720"/>
      <c r="B413" s="700"/>
      <c r="C413" s="700"/>
      <c r="D413" s="700"/>
      <c r="E413" s="700"/>
      <c r="F413" s="700"/>
      <c r="G413" s="700"/>
      <c r="H413" s="700"/>
      <c r="I413" s="700"/>
      <c r="J413" s="700"/>
      <c r="K413" s="700"/>
      <c r="L413" s="700"/>
      <c r="M413" s="700"/>
      <c r="N413" s="700"/>
      <c r="O413" s="700"/>
      <c r="P413" s="700"/>
      <c r="Q413" s="700"/>
      <c r="R413" s="700"/>
      <c r="S413" s="700"/>
      <c r="T413" s="700"/>
      <c r="U413" s="700"/>
      <c r="V413" s="700"/>
      <c r="W413" s="700"/>
      <c r="X413" s="700"/>
      <c r="Y413" s="700"/>
      <c r="Z413" s="700"/>
    </row>
    <row r="414" ht="12.75" customHeight="1">
      <c r="A414" s="720"/>
      <c r="B414" s="700"/>
      <c r="C414" s="700"/>
      <c r="D414" s="700"/>
      <c r="E414" s="700"/>
      <c r="F414" s="700"/>
      <c r="G414" s="700"/>
      <c r="H414" s="700"/>
      <c r="I414" s="700"/>
      <c r="J414" s="700"/>
      <c r="K414" s="700"/>
      <c r="L414" s="700"/>
      <c r="M414" s="700"/>
      <c r="N414" s="700"/>
      <c r="O414" s="700"/>
      <c r="P414" s="700"/>
      <c r="Q414" s="700"/>
      <c r="R414" s="700"/>
      <c r="S414" s="700"/>
      <c r="T414" s="700"/>
      <c r="U414" s="700"/>
      <c r="V414" s="700"/>
      <c r="W414" s="700"/>
      <c r="X414" s="700"/>
      <c r="Y414" s="700"/>
      <c r="Z414" s="700"/>
    </row>
    <row r="415" ht="12.75" customHeight="1">
      <c r="A415" s="720"/>
      <c r="B415" s="700"/>
      <c r="C415" s="700"/>
      <c r="D415" s="700"/>
      <c r="E415" s="700"/>
      <c r="F415" s="700"/>
      <c r="G415" s="700"/>
      <c r="H415" s="700"/>
      <c r="I415" s="700"/>
      <c r="J415" s="700"/>
      <c r="K415" s="700"/>
      <c r="L415" s="700"/>
      <c r="M415" s="700"/>
      <c r="N415" s="700"/>
      <c r="O415" s="700"/>
      <c r="P415" s="700"/>
      <c r="Q415" s="700"/>
      <c r="R415" s="700"/>
      <c r="S415" s="700"/>
      <c r="T415" s="700"/>
      <c r="U415" s="700"/>
      <c r="V415" s="700"/>
      <c r="W415" s="700"/>
      <c r="X415" s="700"/>
      <c r="Y415" s="700"/>
      <c r="Z415" s="700"/>
    </row>
    <row r="416" ht="12.75" customHeight="1">
      <c r="A416" s="720"/>
      <c r="B416" s="700"/>
      <c r="C416" s="700"/>
      <c r="D416" s="700"/>
      <c r="E416" s="700"/>
      <c r="F416" s="700"/>
      <c r="G416" s="700"/>
      <c r="H416" s="700"/>
      <c r="I416" s="700"/>
      <c r="J416" s="700"/>
      <c r="K416" s="700"/>
      <c r="L416" s="700"/>
      <c r="M416" s="700"/>
      <c r="N416" s="700"/>
      <c r="O416" s="700"/>
      <c r="P416" s="700"/>
      <c r="Q416" s="700"/>
      <c r="R416" s="700"/>
      <c r="S416" s="700"/>
      <c r="T416" s="700"/>
      <c r="U416" s="700"/>
      <c r="V416" s="700"/>
      <c r="W416" s="700"/>
      <c r="X416" s="700"/>
      <c r="Y416" s="700"/>
      <c r="Z416" s="700"/>
    </row>
    <row r="417" ht="12.75" customHeight="1">
      <c r="A417" s="720"/>
      <c r="B417" s="700"/>
      <c r="C417" s="700"/>
      <c r="D417" s="700"/>
      <c r="E417" s="700"/>
      <c r="F417" s="700"/>
      <c r="G417" s="700"/>
      <c r="H417" s="700"/>
      <c r="I417" s="700"/>
      <c r="J417" s="700"/>
      <c r="K417" s="700"/>
      <c r="L417" s="700"/>
      <c r="M417" s="700"/>
      <c r="N417" s="700"/>
      <c r="O417" s="700"/>
      <c r="P417" s="700"/>
      <c r="Q417" s="700"/>
      <c r="R417" s="700"/>
      <c r="S417" s="700"/>
      <c r="T417" s="700"/>
      <c r="U417" s="700"/>
      <c r="V417" s="700"/>
      <c r="W417" s="700"/>
      <c r="X417" s="700"/>
      <c r="Y417" s="700"/>
      <c r="Z417" s="700"/>
    </row>
    <row r="418" ht="12.75" customHeight="1">
      <c r="A418" s="720"/>
      <c r="B418" s="700"/>
      <c r="C418" s="700"/>
      <c r="D418" s="700"/>
      <c r="E418" s="700"/>
      <c r="F418" s="700"/>
      <c r="G418" s="700"/>
      <c r="H418" s="700"/>
      <c r="I418" s="700"/>
      <c r="J418" s="700"/>
      <c r="K418" s="700"/>
      <c r="L418" s="700"/>
      <c r="M418" s="700"/>
      <c r="N418" s="700"/>
      <c r="O418" s="700"/>
      <c r="P418" s="700"/>
      <c r="Q418" s="700"/>
      <c r="R418" s="700"/>
      <c r="S418" s="700"/>
      <c r="T418" s="700"/>
      <c r="U418" s="700"/>
      <c r="V418" s="700"/>
      <c r="W418" s="700"/>
      <c r="X418" s="700"/>
      <c r="Y418" s="700"/>
      <c r="Z418" s="700"/>
    </row>
    <row r="419" ht="12.75" customHeight="1">
      <c r="A419" s="720"/>
      <c r="B419" s="700"/>
      <c r="C419" s="700"/>
      <c r="D419" s="700"/>
      <c r="E419" s="700"/>
      <c r="F419" s="700"/>
      <c r="G419" s="700"/>
      <c r="H419" s="700"/>
      <c r="I419" s="700"/>
      <c r="J419" s="700"/>
      <c r="K419" s="700"/>
      <c r="L419" s="700"/>
      <c r="M419" s="700"/>
      <c r="N419" s="700"/>
      <c r="O419" s="700"/>
      <c r="P419" s="700"/>
      <c r="Q419" s="700"/>
      <c r="R419" s="700"/>
      <c r="S419" s="700"/>
      <c r="T419" s="700"/>
      <c r="U419" s="700"/>
      <c r="V419" s="700"/>
      <c r="W419" s="700"/>
      <c r="X419" s="700"/>
      <c r="Y419" s="700"/>
      <c r="Z419" s="700"/>
    </row>
    <row r="420" ht="12.75" customHeight="1">
      <c r="A420" s="720"/>
      <c r="B420" s="700"/>
      <c r="C420" s="700"/>
      <c r="D420" s="700"/>
      <c r="E420" s="700"/>
      <c r="F420" s="700"/>
      <c r="G420" s="700"/>
      <c r="H420" s="700"/>
      <c r="I420" s="700"/>
      <c r="J420" s="700"/>
      <c r="K420" s="700"/>
      <c r="L420" s="700"/>
      <c r="M420" s="700"/>
      <c r="N420" s="700"/>
      <c r="O420" s="700"/>
      <c r="P420" s="700"/>
      <c r="Q420" s="700"/>
      <c r="R420" s="700"/>
      <c r="S420" s="700"/>
      <c r="T420" s="700"/>
      <c r="U420" s="700"/>
      <c r="V420" s="700"/>
      <c r="W420" s="700"/>
      <c r="X420" s="700"/>
      <c r="Y420" s="700"/>
      <c r="Z420" s="700"/>
    </row>
    <row r="421" ht="12.75" customHeight="1">
      <c r="A421" s="72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0"/>
      <c r="P421" s="700"/>
      <c r="Q421" s="700"/>
      <c r="R421" s="700"/>
      <c r="S421" s="700"/>
      <c r="T421" s="700"/>
      <c r="U421" s="700"/>
      <c r="V421" s="700"/>
      <c r="W421" s="700"/>
      <c r="X421" s="700"/>
      <c r="Y421" s="700"/>
      <c r="Z421" s="700"/>
    </row>
    <row r="422" ht="12.75" customHeight="1">
      <c r="A422" s="72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0"/>
      <c r="P422" s="700"/>
      <c r="Q422" s="700"/>
      <c r="R422" s="700"/>
      <c r="S422" s="700"/>
      <c r="T422" s="700"/>
      <c r="U422" s="700"/>
      <c r="V422" s="700"/>
      <c r="W422" s="700"/>
      <c r="X422" s="700"/>
      <c r="Y422" s="700"/>
      <c r="Z422" s="700"/>
    </row>
    <row r="423" ht="12.75" customHeight="1">
      <c r="A423" s="720"/>
      <c r="B423" s="700"/>
      <c r="C423" s="700"/>
      <c r="D423" s="700"/>
      <c r="E423" s="700"/>
      <c r="F423" s="700"/>
      <c r="G423" s="700"/>
      <c r="H423" s="700"/>
      <c r="I423" s="700"/>
      <c r="J423" s="700"/>
      <c r="K423" s="700"/>
      <c r="L423" s="700"/>
      <c r="M423" s="700"/>
      <c r="N423" s="700"/>
      <c r="O423" s="700"/>
      <c r="P423" s="700"/>
      <c r="Q423" s="700"/>
      <c r="R423" s="700"/>
      <c r="S423" s="700"/>
      <c r="T423" s="700"/>
      <c r="U423" s="700"/>
      <c r="V423" s="700"/>
      <c r="W423" s="700"/>
      <c r="X423" s="700"/>
      <c r="Y423" s="700"/>
      <c r="Z423" s="700"/>
    </row>
    <row r="424" ht="12.75" customHeight="1">
      <c r="A424" s="720"/>
      <c r="B424" s="700"/>
      <c r="C424" s="700"/>
      <c r="D424" s="700"/>
      <c r="E424" s="700"/>
      <c r="F424" s="700"/>
      <c r="G424" s="700"/>
      <c r="H424" s="700"/>
      <c r="I424" s="700"/>
      <c r="J424" s="700"/>
      <c r="K424" s="700"/>
      <c r="L424" s="700"/>
      <c r="M424" s="700"/>
      <c r="N424" s="700"/>
      <c r="O424" s="700"/>
      <c r="P424" s="700"/>
      <c r="Q424" s="700"/>
      <c r="R424" s="700"/>
      <c r="S424" s="700"/>
      <c r="T424" s="700"/>
      <c r="U424" s="700"/>
      <c r="V424" s="700"/>
      <c r="W424" s="700"/>
      <c r="X424" s="700"/>
      <c r="Y424" s="700"/>
      <c r="Z424" s="700"/>
    </row>
    <row r="425" ht="12.75" customHeight="1">
      <c r="A425" s="720"/>
      <c r="B425" s="700"/>
      <c r="C425" s="700"/>
      <c r="D425" s="700"/>
      <c r="E425" s="700"/>
      <c r="F425" s="700"/>
      <c r="G425" s="700"/>
      <c r="H425" s="700"/>
      <c r="I425" s="700"/>
      <c r="J425" s="700"/>
      <c r="K425" s="700"/>
      <c r="L425" s="700"/>
      <c r="M425" s="700"/>
      <c r="N425" s="700"/>
      <c r="O425" s="700"/>
      <c r="P425" s="700"/>
      <c r="Q425" s="700"/>
      <c r="R425" s="700"/>
      <c r="S425" s="700"/>
      <c r="T425" s="700"/>
      <c r="U425" s="700"/>
      <c r="V425" s="700"/>
      <c r="W425" s="700"/>
      <c r="X425" s="700"/>
      <c r="Y425" s="700"/>
      <c r="Z425" s="700"/>
    </row>
    <row r="426" ht="12.75" customHeight="1">
      <c r="A426" s="720"/>
      <c r="B426" s="700"/>
      <c r="C426" s="700"/>
      <c r="D426" s="700"/>
      <c r="E426" s="700"/>
      <c r="F426" s="700"/>
      <c r="G426" s="700"/>
      <c r="H426" s="700"/>
      <c r="I426" s="700"/>
      <c r="J426" s="700"/>
      <c r="K426" s="700"/>
      <c r="L426" s="700"/>
      <c r="M426" s="700"/>
      <c r="N426" s="700"/>
      <c r="O426" s="700"/>
      <c r="P426" s="700"/>
      <c r="Q426" s="700"/>
      <c r="R426" s="700"/>
      <c r="S426" s="700"/>
      <c r="T426" s="700"/>
      <c r="U426" s="700"/>
      <c r="V426" s="700"/>
      <c r="W426" s="700"/>
      <c r="X426" s="700"/>
      <c r="Y426" s="700"/>
      <c r="Z426" s="700"/>
    </row>
    <row r="427" ht="12.75" customHeight="1">
      <c r="A427" s="72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0"/>
      <c r="P427" s="700"/>
      <c r="Q427" s="700"/>
      <c r="R427" s="700"/>
      <c r="S427" s="700"/>
      <c r="T427" s="700"/>
      <c r="U427" s="700"/>
      <c r="V427" s="700"/>
      <c r="W427" s="700"/>
      <c r="X427" s="700"/>
      <c r="Y427" s="700"/>
      <c r="Z427" s="700"/>
    </row>
    <row r="428" ht="12.75" customHeight="1">
      <c r="A428" s="72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0"/>
      <c r="P428" s="700"/>
      <c r="Q428" s="700"/>
      <c r="R428" s="700"/>
      <c r="S428" s="700"/>
      <c r="T428" s="700"/>
      <c r="U428" s="700"/>
      <c r="V428" s="700"/>
      <c r="W428" s="700"/>
      <c r="X428" s="700"/>
      <c r="Y428" s="700"/>
      <c r="Z428" s="700"/>
    </row>
    <row r="429" ht="12.75" customHeight="1">
      <c r="A429" s="720"/>
      <c r="B429" s="700"/>
      <c r="C429" s="700"/>
      <c r="D429" s="700"/>
      <c r="E429" s="700"/>
      <c r="F429" s="700"/>
      <c r="G429" s="700"/>
      <c r="H429" s="700"/>
      <c r="I429" s="700"/>
      <c r="J429" s="700"/>
      <c r="K429" s="700"/>
      <c r="L429" s="700"/>
      <c r="M429" s="700"/>
      <c r="N429" s="700"/>
      <c r="O429" s="700"/>
      <c r="P429" s="700"/>
      <c r="Q429" s="700"/>
      <c r="R429" s="700"/>
      <c r="S429" s="700"/>
      <c r="T429" s="700"/>
      <c r="U429" s="700"/>
      <c r="V429" s="700"/>
      <c r="W429" s="700"/>
      <c r="X429" s="700"/>
      <c r="Y429" s="700"/>
      <c r="Z429" s="700"/>
    </row>
    <row r="430" ht="12.75" customHeight="1">
      <c r="A430" s="720"/>
      <c r="B430" s="700"/>
      <c r="C430" s="700"/>
      <c r="D430" s="700"/>
      <c r="E430" s="700"/>
      <c r="F430" s="700"/>
      <c r="G430" s="700"/>
      <c r="H430" s="700"/>
      <c r="I430" s="700"/>
      <c r="J430" s="700"/>
      <c r="K430" s="700"/>
      <c r="L430" s="700"/>
      <c r="M430" s="700"/>
      <c r="N430" s="700"/>
      <c r="O430" s="700"/>
      <c r="P430" s="700"/>
      <c r="Q430" s="700"/>
      <c r="R430" s="700"/>
      <c r="S430" s="700"/>
      <c r="T430" s="700"/>
      <c r="U430" s="700"/>
      <c r="V430" s="700"/>
      <c r="W430" s="700"/>
      <c r="X430" s="700"/>
      <c r="Y430" s="700"/>
      <c r="Z430" s="700"/>
    </row>
    <row r="431" ht="12.75" customHeight="1">
      <c r="A431" s="720"/>
      <c r="B431" s="700"/>
      <c r="C431" s="700"/>
      <c r="D431" s="700"/>
      <c r="E431" s="700"/>
      <c r="F431" s="700"/>
      <c r="G431" s="700"/>
      <c r="H431" s="700"/>
      <c r="I431" s="700"/>
      <c r="J431" s="700"/>
      <c r="K431" s="700"/>
      <c r="L431" s="700"/>
      <c r="M431" s="700"/>
      <c r="N431" s="700"/>
      <c r="O431" s="700"/>
      <c r="P431" s="700"/>
      <c r="Q431" s="700"/>
      <c r="R431" s="700"/>
      <c r="S431" s="700"/>
      <c r="T431" s="700"/>
      <c r="U431" s="700"/>
      <c r="V431" s="700"/>
      <c r="W431" s="700"/>
      <c r="X431" s="700"/>
      <c r="Y431" s="700"/>
      <c r="Z431" s="700"/>
    </row>
    <row r="432" ht="12.75" customHeight="1">
      <c r="A432" s="720"/>
      <c r="B432" s="700"/>
      <c r="C432" s="700"/>
      <c r="D432" s="700"/>
      <c r="E432" s="700"/>
      <c r="F432" s="700"/>
      <c r="G432" s="700"/>
      <c r="H432" s="700"/>
      <c r="I432" s="700"/>
      <c r="J432" s="700"/>
      <c r="K432" s="700"/>
      <c r="L432" s="700"/>
      <c r="M432" s="700"/>
      <c r="N432" s="700"/>
      <c r="O432" s="700"/>
      <c r="P432" s="700"/>
      <c r="Q432" s="700"/>
      <c r="R432" s="700"/>
      <c r="S432" s="700"/>
      <c r="T432" s="700"/>
      <c r="U432" s="700"/>
      <c r="V432" s="700"/>
      <c r="W432" s="700"/>
      <c r="X432" s="700"/>
      <c r="Y432" s="700"/>
      <c r="Z432" s="700"/>
    </row>
    <row r="433" ht="12.75" customHeight="1">
      <c r="A433" s="72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0"/>
      <c r="P433" s="700"/>
      <c r="Q433" s="700"/>
      <c r="R433" s="700"/>
      <c r="S433" s="700"/>
      <c r="T433" s="700"/>
      <c r="U433" s="700"/>
      <c r="V433" s="700"/>
      <c r="W433" s="700"/>
      <c r="X433" s="700"/>
      <c r="Y433" s="700"/>
      <c r="Z433" s="700"/>
    </row>
    <row r="434" ht="12.75" customHeight="1">
      <c r="A434" s="72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0"/>
      <c r="P434" s="700"/>
      <c r="Q434" s="700"/>
      <c r="R434" s="700"/>
      <c r="S434" s="700"/>
      <c r="T434" s="700"/>
      <c r="U434" s="700"/>
      <c r="V434" s="700"/>
      <c r="W434" s="700"/>
      <c r="X434" s="700"/>
      <c r="Y434" s="700"/>
      <c r="Z434" s="700"/>
    </row>
    <row r="435" ht="12.75" customHeight="1">
      <c r="A435" s="720"/>
      <c r="B435" s="700"/>
      <c r="C435" s="700"/>
      <c r="D435" s="700"/>
      <c r="E435" s="700"/>
      <c r="F435" s="700"/>
      <c r="G435" s="700"/>
      <c r="H435" s="700"/>
      <c r="I435" s="700"/>
      <c r="J435" s="700"/>
      <c r="K435" s="700"/>
      <c r="L435" s="700"/>
      <c r="M435" s="700"/>
      <c r="N435" s="700"/>
      <c r="O435" s="700"/>
      <c r="P435" s="700"/>
      <c r="Q435" s="700"/>
      <c r="R435" s="700"/>
      <c r="S435" s="700"/>
      <c r="T435" s="700"/>
      <c r="U435" s="700"/>
      <c r="V435" s="700"/>
      <c r="W435" s="700"/>
      <c r="X435" s="700"/>
      <c r="Y435" s="700"/>
      <c r="Z435" s="700"/>
    </row>
    <row r="436" ht="12.75" customHeight="1">
      <c r="A436" s="720"/>
      <c r="B436" s="700"/>
      <c r="C436" s="700"/>
      <c r="D436" s="700"/>
      <c r="E436" s="700"/>
      <c r="F436" s="700"/>
      <c r="G436" s="700"/>
      <c r="H436" s="700"/>
      <c r="I436" s="700"/>
      <c r="J436" s="700"/>
      <c r="K436" s="700"/>
      <c r="L436" s="700"/>
      <c r="M436" s="700"/>
      <c r="N436" s="700"/>
      <c r="O436" s="700"/>
      <c r="P436" s="700"/>
      <c r="Q436" s="700"/>
      <c r="R436" s="700"/>
      <c r="S436" s="700"/>
      <c r="T436" s="700"/>
      <c r="U436" s="700"/>
      <c r="V436" s="700"/>
      <c r="W436" s="700"/>
      <c r="X436" s="700"/>
      <c r="Y436" s="700"/>
      <c r="Z436" s="700"/>
    </row>
    <row r="437" ht="12.75" customHeight="1">
      <c r="A437" s="720"/>
      <c r="B437" s="700"/>
      <c r="C437" s="700"/>
      <c r="D437" s="700"/>
      <c r="E437" s="700"/>
      <c r="F437" s="700"/>
      <c r="G437" s="700"/>
      <c r="H437" s="700"/>
      <c r="I437" s="700"/>
      <c r="J437" s="700"/>
      <c r="K437" s="700"/>
      <c r="L437" s="700"/>
      <c r="M437" s="700"/>
      <c r="N437" s="700"/>
      <c r="O437" s="700"/>
      <c r="P437" s="700"/>
      <c r="Q437" s="700"/>
      <c r="R437" s="700"/>
      <c r="S437" s="700"/>
      <c r="T437" s="700"/>
      <c r="U437" s="700"/>
      <c r="V437" s="700"/>
      <c r="W437" s="700"/>
      <c r="X437" s="700"/>
      <c r="Y437" s="700"/>
      <c r="Z437" s="700"/>
    </row>
    <row r="438" ht="12.75" customHeight="1">
      <c r="A438" s="72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0"/>
      <c r="P438" s="700"/>
      <c r="Q438" s="700"/>
      <c r="R438" s="700"/>
      <c r="S438" s="700"/>
      <c r="T438" s="700"/>
      <c r="U438" s="700"/>
      <c r="V438" s="700"/>
      <c r="W438" s="700"/>
      <c r="X438" s="700"/>
      <c r="Y438" s="700"/>
      <c r="Z438" s="700"/>
    </row>
    <row r="439" ht="12.75" customHeight="1">
      <c r="A439" s="72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0"/>
      <c r="P439" s="700"/>
      <c r="Q439" s="700"/>
      <c r="R439" s="700"/>
      <c r="S439" s="700"/>
      <c r="T439" s="700"/>
      <c r="U439" s="700"/>
      <c r="V439" s="700"/>
      <c r="W439" s="700"/>
      <c r="X439" s="700"/>
      <c r="Y439" s="700"/>
      <c r="Z439" s="700"/>
    </row>
    <row r="440" ht="12.75" customHeight="1">
      <c r="A440" s="720"/>
      <c r="B440" s="700"/>
      <c r="C440" s="700"/>
      <c r="D440" s="700"/>
      <c r="E440" s="700"/>
      <c r="F440" s="700"/>
      <c r="G440" s="700"/>
      <c r="H440" s="700"/>
      <c r="I440" s="700"/>
      <c r="J440" s="700"/>
      <c r="K440" s="700"/>
      <c r="L440" s="700"/>
      <c r="M440" s="700"/>
      <c r="N440" s="700"/>
      <c r="O440" s="700"/>
      <c r="P440" s="700"/>
      <c r="Q440" s="700"/>
      <c r="R440" s="700"/>
      <c r="S440" s="700"/>
      <c r="T440" s="700"/>
      <c r="U440" s="700"/>
      <c r="V440" s="700"/>
      <c r="W440" s="700"/>
      <c r="X440" s="700"/>
      <c r="Y440" s="700"/>
      <c r="Z440" s="700"/>
    </row>
    <row r="441" ht="12.75" customHeight="1">
      <c r="A441" s="720"/>
      <c r="B441" s="700"/>
      <c r="C441" s="700"/>
      <c r="D441" s="700"/>
      <c r="E441" s="700"/>
      <c r="F441" s="700"/>
      <c r="G441" s="700"/>
      <c r="H441" s="700"/>
      <c r="I441" s="700"/>
      <c r="J441" s="700"/>
      <c r="K441" s="700"/>
      <c r="L441" s="700"/>
      <c r="M441" s="700"/>
      <c r="N441" s="700"/>
      <c r="O441" s="700"/>
      <c r="P441" s="700"/>
      <c r="Q441" s="700"/>
      <c r="R441" s="700"/>
      <c r="S441" s="700"/>
      <c r="T441" s="700"/>
      <c r="U441" s="700"/>
      <c r="V441" s="700"/>
      <c r="W441" s="700"/>
      <c r="X441" s="700"/>
      <c r="Y441" s="700"/>
      <c r="Z441" s="700"/>
    </row>
    <row r="442" ht="12.75" customHeight="1">
      <c r="A442" s="720"/>
      <c r="B442" s="700"/>
      <c r="C442" s="700"/>
      <c r="D442" s="700"/>
      <c r="E442" s="700"/>
      <c r="F442" s="700"/>
      <c r="G442" s="700"/>
      <c r="H442" s="700"/>
      <c r="I442" s="700"/>
      <c r="J442" s="700"/>
      <c r="K442" s="700"/>
      <c r="L442" s="700"/>
      <c r="M442" s="700"/>
      <c r="N442" s="700"/>
      <c r="O442" s="700"/>
      <c r="P442" s="700"/>
      <c r="Q442" s="700"/>
      <c r="R442" s="700"/>
      <c r="S442" s="700"/>
      <c r="T442" s="700"/>
      <c r="U442" s="700"/>
      <c r="V442" s="700"/>
      <c r="W442" s="700"/>
      <c r="X442" s="700"/>
      <c r="Y442" s="700"/>
      <c r="Z442" s="700"/>
    </row>
    <row r="443" ht="12.75" customHeight="1">
      <c r="A443" s="720"/>
      <c r="B443" s="700"/>
      <c r="C443" s="700"/>
      <c r="D443" s="700"/>
      <c r="E443" s="700"/>
      <c r="F443" s="700"/>
      <c r="G443" s="700"/>
      <c r="H443" s="700"/>
      <c r="I443" s="700"/>
      <c r="J443" s="700"/>
      <c r="K443" s="700"/>
      <c r="L443" s="700"/>
      <c r="M443" s="700"/>
      <c r="N443" s="700"/>
      <c r="O443" s="700"/>
      <c r="P443" s="700"/>
      <c r="Q443" s="700"/>
      <c r="R443" s="700"/>
      <c r="S443" s="700"/>
      <c r="T443" s="700"/>
      <c r="U443" s="700"/>
      <c r="V443" s="700"/>
      <c r="W443" s="700"/>
      <c r="X443" s="700"/>
      <c r="Y443" s="700"/>
      <c r="Z443" s="700"/>
    </row>
    <row r="444" ht="12.75" customHeight="1">
      <c r="A444" s="72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0"/>
      <c r="P444" s="700"/>
      <c r="Q444" s="700"/>
      <c r="R444" s="700"/>
      <c r="S444" s="700"/>
      <c r="T444" s="700"/>
      <c r="U444" s="700"/>
      <c r="V444" s="700"/>
      <c r="W444" s="700"/>
      <c r="X444" s="700"/>
      <c r="Y444" s="700"/>
      <c r="Z444" s="700"/>
    </row>
    <row r="445" ht="12.75" customHeight="1">
      <c r="A445" s="72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0"/>
      <c r="P445" s="700"/>
      <c r="Q445" s="700"/>
      <c r="R445" s="700"/>
      <c r="S445" s="700"/>
      <c r="T445" s="700"/>
      <c r="U445" s="700"/>
      <c r="V445" s="700"/>
      <c r="W445" s="700"/>
      <c r="X445" s="700"/>
      <c r="Y445" s="700"/>
      <c r="Z445" s="700"/>
    </row>
    <row r="446" ht="12.75" customHeight="1">
      <c r="A446" s="720"/>
      <c r="B446" s="700"/>
      <c r="C446" s="700"/>
      <c r="D446" s="700"/>
      <c r="E446" s="700"/>
      <c r="F446" s="700"/>
      <c r="G446" s="700"/>
      <c r="H446" s="700"/>
      <c r="I446" s="700"/>
      <c r="J446" s="700"/>
      <c r="K446" s="700"/>
      <c r="L446" s="700"/>
      <c r="M446" s="700"/>
      <c r="N446" s="700"/>
      <c r="O446" s="700"/>
      <c r="P446" s="700"/>
      <c r="Q446" s="700"/>
      <c r="R446" s="700"/>
      <c r="S446" s="700"/>
      <c r="T446" s="700"/>
      <c r="U446" s="700"/>
      <c r="V446" s="700"/>
      <c r="W446" s="700"/>
      <c r="X446" s="700"/>
      <c r="Y446" s="700"/>
      <c r="Z446" s="700"/>
    </row>
    <row r="447" ht="12.75" customHeight="1">
      <c r="A447" s="720"/>
      <c r="B447" s="700"/>
      <c r="C447" s="700"/>
      <c r="D447" s="700"/>
      <c r="E447" s="700"/>
      <c r="F447" s="700"/>
      <c r="G447" s="700"/>
      <c r="H447" s="700"/>
      <c r="I447" s="700"/>
      <c r="J447" s="700"/>
      <c r="K447" s="700"/>
      <c r="L447" s="700"/>
      <c r="M447" s="700"/>
      <c r="N447" s="700"/>
      <c r="O447" s="700"/>
      <c r="P447" s="700"/>
      <c r="Q447" s="700"/>
      <c r="R447" s="700"/>
      <c r="S447" s="700"/>
      <c r="T447" s="700"/>
      <c r="U447" s="700"/>
      <c r="V447" s="700"/>
      <c r="W447" s="700"/>
      <c r="X447" s="700"/>
      <c r="Y447" s="700"/>
      <c r="Z447" s="700"/>
    </row>
    <row r="448" ht="12.75" customHeight="1">
      <c r="A448" s="72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0"/>
      <c r="P448" s="700"/>
      <c r="Q448" s="700"/>
      <c r="R448" s="700"/>
      <c r="S448" s="700"/>
      <c r="T448" s="700"/>
      <c r="U448" s="700"/>
      <c r="V448" s="700"/>
      <c r="W448" s="700"/>
      <c r="X448" s="700"/>
      <c r="Y448" s="700"/>
      <c r="Z448" s="700"/>
    </row>
    <row r="449" ht="12.75" customHeight="1">
      <c r="A449" s="72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0"/>
      <c r="P449" s="700"/>
      <c r="Q449" s="700"/>
      <c r="R449" s="700"/>
      <c r="S449" s="700"/>
      <c r="T449" s="700"/>
      <c r="U449" s="700"/>
      <c r="V449" s="700"/>
      <c r="W449" s="700"/>
      <c r="X449" s="700"/>
      <c r="Y449" s="700"/>
      <c r="Z449" s="700"/>
    </row>
    <row r="450" ht="12.75" customHeight="1">
      <c r="A450" s="720"/>
      <c r="B450" s="700"/>
      <c r="C450" s="700"/>
      <c r="D450" s="700"/>
      <c r="E450" s="700"/>
      <c r="F450" s="700"/>
      <c r="G450" s="700"/>
      <c r="H450" s="700"/>
      <c r="I450" s="700"/>
      <c r="J450" s="700"/>
      <c r="K450" s="700"/>
      <c r="L450" s="700"/>
      <c r="M450" s="700"/>
      <c r="N450" s="700"/>
      <c r="O450" s="700"/>
      <c r="P450" s="700"/>
      <c r="Q450" s="700"/>
      <c r="R450" s="700"/>
      <c r="S450" s="700"/>
      <c r="T450" s="700"/>
      <c r="U450" s="700"/>
      <c r="V450" s="700"/>
      <c r="W450" s="700"/>
      <c r="X450" s="700"/>
      <c r="Y450" s="700"/>
      <c r="Z450" s="700"/>
    </row>
    <row r="451" ht="12.75" customHeight="1">
      <c r="A451" s="720"/>
      <c r="B451" s="700"/>
      <c r="C451" s="700"/>
      <c r="D451" s="700"/>
      <c r="E451" s="700"/>
      <c r="F451" s="700"/>
      <c r="G451" s="700"/>
      <c r="H451" s="700"/>
      <c r="I451" s="700"/>
      <c r="J451" s="700"/>
      <c r="K451" s="700"/>
      <c r="L451" s="700"/>
      <c r="M451" s="700"/>
      <c r="N451" s="700"/>
      <c r="O451" s="700"/>
      <c r="P451" s="700"/>
      <c r="Q451" s="700"/>
      <c r="R451" s="700"/>
      <c r="S451" s="700"/>
      <c r="T451" s="700"/>
      <c r="U451" s="700"/>
      <c r="V451" s="700"/>
      <c r="W451" s="700"/>
      <c r="X451" s="700"/>
      <c r="Y451" s="700"/>
      <c r="Z451" s="700"/>
    </row>
    <row r="452" ht="12.75" customHeight="1">
      <c r="A452" s="720"/>
      <c r="B452" s="700"/>
      <c r="C452" s="700"/>
      <c r="D452" s="700"/>
      <c r="E452" s="700"/>
      <c r="F452" s="700"/>
      <c r="G452" s="700"/>
      <c r="H452" s="700"/>
      <c r="I452" s="700"/>
      <c r="J452" s="700"/>
      <c r="K452" s="700"/>
      <c r="L452" s="700"/>
      <c r="M452" s="700"/>
      <c r="N452" s="700"/>
      <c r="O452" s="700"/>
      <c r="P452" s="700"/>
      <c r="Q452" s="700"/>
      <c r="R452" s="700"/>
      <c r="S452" s="700"/>
      <c r="T452" s="700"/>
      <c r="U452" s="700"/>
      <c r="V452" s="700"/>
      <c r="W452" s="700"/>
      <c r="X452" s="700"/>
      <c r="Y452" s="700"/>
      <c r="Z452" s="700"/>
    </row>
    <row r="453" ht="12.75" customHeight="1">
      <c r="A453" s="720"/>
      <c r="B453" s="700"/>
      <c r="C453" s="700"/>
      <c r="D453" s="700"/>
      <c r="E453" s="700"/>
      <c r="F453" s="700"/>
      <c r="G453" s="700"/>
      <c r="H453" s="700"/>
      <c r="I453" s="700"/>
      <c r="J453" s="700"/>
      <c r="K453" s="700"/>
      <c r="L453" s="700"/>
      <c r="M453" s="700"/>
      <c r="N453" s="700"/>
      <c r="O453" s="700"/>
      <c r="P453" s="700"/>
      <c r="Q453" s="700"/>
      <c r="R453" s="700"/>
      <c r="S453" s="700"/>
      <c r="T453" s="700"/>
      <c r="U453" s="700"/>
      <c r="V453" s="700"/>
      <c r="W453" s="700"/>
      <c r="X453" s="700"/>
      <c r="Y453" s="700"/>
      <c r="Z453" s="700"/>
    </row>
    <row r="454" ht="12.75" customHeight="1">
      <c r="A454" s="72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0"/>
      <c r="P454" s="700"/>
      <c r="Q454" s="700"/>
      <c r="R454" s="700"/>
      <c r="S454" s="700"/>
      <c r="T454" s="700"/>
      <c r="U454" s="700"/>
      <c r="V454" s="700"/>
      <c r="W454" s="700"/>
      <c r="X454" s="700"/>
      <c r="Y454" s="700"/>
      <c r="Z454" s="700"/>
    </row>
    <row r="455" ht="12.75" customHeight="1">
      <c r="A455" s="72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0"/>
      <c r="P455" s="700"/>
      <c r="Q455" s="700"/>
      <c r="R455" s="700"/>
      <c r="S455" s="700"/>
      <c r="T455" s="700"/>
      <c r="U455" s="700"/>
      <c r="V455" s="700"/>
      <c r="W455" s="700"/>
      <c r="X455" s="700"/>
      <c r="Y455" s="700"/>
      <c r="Z455" s="700"/>
    </row>
    <row r="456" ht="12.75" customHeight="1">
      <c r="A456" s="720"/>
      <c r="B456" s="700"/>
      <c r="C456" s="700"/>
      <c r="D456" s="700"/>
      <c r="E456" s="700"/>
      <c r="F456" s="700"/>
      <c r="G456" s="700"/>
      <c r="H456" s="700"/>
      <c r="I456" s="700"/>
      <c r="J456" s="700"/>
      <c r="K456" s="700"/>
      <c r="L456" s="700"/>
      <c r="M456" s="700"/>
      <c r="N456" s="700"/>
      <c r="O456" s="700"/>
      <c r="P456" s="700"/>
      <c r="Q456" s="700"/>
      <c r="R456" s="700"/>
      <c r="S456" s="700"/>
      <c r="T456" s="700"/>
      <c r="U456" s="700"/>
      <c r="V456" s="700"/>
      <c r="W456" s="700"/>
      <c r="X456" s="700"/>
      <c r="Y456" s="700"/>
      <c r="Z456" s="700"/>
    </row>
    <row r="457" ht="12.75" customHeight="1">
      <c r="A457" s="720"/>
      <c r="B457" s="700"/>
      <c r="C457" s="700"/>
      <c r="D457" s="700"/>
      <c r="E457" s="700"/>
      <c r="F457" s="700"/>
      <c r="G457" s="700"/>
      <c r="H457" s="700"/>
      <c r="I457" s="700"/>
      <c r="J457" s="700"/>
      <c r="K457" s="700"/>
      <c r="L457" s="700"/>
      <c r="M457" s="700"/>
      <c r="N457" s="700"/>
      <c r="O457" s="700"/>
      <c r="P457" s="700"/>
      <c r="Q457" s="700"/>
      <c r="R457" s="700"/>
      <c r="S457" s="700"/>
      <c r="T457" s="700"/>
      <c r="U457" s="700"/>
      <c r="V457" s="700"/>
      <c r="W457" s="700"/>
      <c r="X457" s="700"/>
      <c r="Y457" s="700"/>
      <c r="Z457" s="700"/>
    </row>
    <row r="458" ht="12.75" customHeight="1">
      <c r="A458" s="720"/>
      <c r="B458" s="700"/>
      <c r="C458" s="700"/>
      <c r="D458" s="700"/>
      <c r="E458" s="700"/>
      <c r="F458" s="700"/>
      <c r="G458" s="700"/>
      <c r="H458" s="700"/>
      <c r="I458" s="700"/>
      <c r="J458" s="700"/>
      <c r="K458" s="700"/>
      <c r="L458" s="700"/>
      <c r="M458" s="700"/>
      <c r="N458" s="700"/>
      <c r="O458" s="700"/>
      <c r="P458" s="700"/>
      <c r="Q458" s="700"/>
      <c r="R458" s="700"/>
      <c r="S458" s="700"/>
      <c r="T458" s="700"/>
      <c r="U458" s="700"/>
      <c r="V458" s="700"/>
      <c r="W458" s="700"/>
      <c r="X458" s="700"/>
      <c r="Y458" s="700"/>
      <c r="Z458" s="700"/>
    </row>
    <row r="459" ht="12.75" customHeight="1">
      <c r="A459" s="720"/>
      <c r="B459" s="700"/>
      <c r="C459" s="700"/>
      <c r="D459" s="700"/>
      <c r="E459" s="700"/>
      <c r="F459" s="700"/>
      <c r="G459" s="700"/>
      <c r="H459" s="700"/>
      <c r="I459" s="700"/>
      <c r="J459" s="700"/>
      <c r="K459" s="700"/>
      <c r="L459" s="700"/>
      <c r="M459" s="700"/>
      <c r="N459" s="700"/>
      <c r="O459" s="700"/>
      <c r="P459" s="700"/>
      <c r="Q459" s="700"/>
      <c r="R459" s="700"/>
      <c r="S459" s="700"/>
      <c r="T459" s="700"/>
      <c r="U459" s="700"/>
      <c r="V459" s="700"/>
      <c r="W459" s="700"/>
      <c r="X459" s="700"/>
      <c r="Y459" s="700"/>
      <c r="Z459" s="700"/>
    </row>
    <row r="460" ht="12.75" customHeight="1">
      <c r="A460" s="720"/>
      <c r="B460" s="700"/>
      <c r="C460" s="700"/>
      <c r="D460" s="700"/>
      <c r="E460" s="700"/>
      <c r="F460" s="700"/>
      <c r="G460" s="700"/>
      <c r="H460" s="700"/>
      <c r="I460" s="700"/>
      <c r="J460" s="700"/>
      <c r="K460" s="700"/>
      <c r="L460" s="700"/>
      <c r="M460" s="700"/>
      <c r="N460" s="700"/>
      <c r="O460" s="700"/>
      <c r="P460" s="700"/>
      <c r="Q460" s="700"/>
      <c r="R460" s="700"/>
      <c r="S460" s="700"/>
      <c r="T460" s="700"/>
      <c r="U460" s="700"/>
      <c r="V460" s="700"/>
      <c r="W460" s="700"/>
      <c r="X460" s="700"/>
      <c r="Y460" s="700"/>
      <c r="Z460" s="700"/>
    </row>
    <row r="461" ht="12.75" customHeight="1">
      <c r="A461" s="720"/>
      <c r="B461" s="700"/>
      <c r="C461" s="700"/>
      <c r="D461" s="700"/>
      <c r="E461" s="700"/>
      <c r="F461" s="700"/>
      <c r="G461" s="700"/>
      <c r="H461" s="700"/>
      <c r="I461" s="700"/>
      <c r="J461" s="700"/>
      <c r="K461" s="700"/>
      <c r="L461" s="700"/>
      <c r="M461" s="700"/>
      <c r="N461" s="700"/>
      <c r="O461" s="700"/>
      <c r="P461" s="700"/>
      <c r="Q461" s="700"/>
      <c r="R461" s="700"/>
      <c r="S461" s="700"/>
      <c r="T461" s="700"/>
      <c r="U461" s="700"/>
      <c r="V461" s="700"/>
      <c r="W461" s="700"/>
      <c r="X461" s="700"/>
      <c r="Y461" s="700"/>
      <c r="Z461" s="700"/>
    </row>
    <row r="462" ht="12.75" customHeight="1">
      <c r="A462" s="720"/>
      <c r="B462" s="700"/>
      <c r="C462" s="700"/>
      <c r="D462" s="700"/>
      <c r="E462" s="700"/>
      <c r="F462" s="700"/>
      <c r="G462" s="700"/>
      <c r="H462" s="700"/>
      <c r="I462" s="700"/>
      <c r="J462" s="700"/>
      <c r="K462" s="700"/>
      <c r="L462" s="700"/>
      <c r="M462" s="700"/>
      <c r="N462" s="700"/>
      <c r="O462" s="700"/>
      <c r="P462" s="700"/>
      <c r="Q462" s="700"/>
      <c r="R462" s="700"/>
      <c r="S462" s="700"/>
      <c r="T462" s="700"/>
      <c r="U462" s="700"/>
      <c r="V462" s="700"/>
      <c r="W462" s="700"/>
      <c r="X462" s="700"/>
      <c r="Y462" s="700"/>
      <c r="Z462" s="700"/>
    </row>
    <row r="463" ht="12.75" customHeight="1">
      <c r="A463" s="720"/>
      <c r="B463" s="700"/>
      <c r="C463" s="700"/>
      <c r="D463" s="700"/>
      <c r="E463" s="700"/>
      <c r="F463" s="700"/>
      <c r="G463" s="700"/>
      <c r="H463" s="700"/>
      <c r="I463" s="700"/>
      <c r="J463" s="700"/>
      <c r="K463" s="700"/>
      <c r="L463" s="700"/>
      <c r="M463" s="700"/>
      <c r="N463" s="700"/>
      <c r="O463" s="700"/>
      <c r="P463" s="700"/>
      <c r="Q463" s="700"/>
      <c r="R463" s="700"/>
      <c r="S463" s="700"/>
      <c r="T463" s="700"/>
      <c r="U463" s="700"/>
      <c r="V463" s="700"/>
      <c r="W463" s="700"/>
      <c r="X463" s="700"/>
      <c r="Y463" s="700"/>
      <c r="Z463" s="700"/>
    </row>
    <row r="464" ht="12.75" customHeight="1">
      <c r="A464" s="720"/>
      <c r="B464" s="700"/>
      <c r="C464" s="700"/>
      <c r="D464" s="700"/>
      <c r="E464" s="700"/>
      <c r="F464" s="700"/>
      <c r="G464" s="700"/>
      <c r="H464" s="700"/>
      <c r="I464" s="700"/>
      <c r="J464" s="700"/>
      <c r="K464" s="700"/>
      <c r="L464" s="700"/>
      <c r="M464" s="700"/>
      <c r="N464" s="700"/>
      <c r="O464" s="700"/>
      <c r="P464" s="700"/>
      <c r="Q464" s="700"/>
      <c r="R464" s="700"/>
      <c r="S464" s="700"/>
      <c r="T464" s="700"/>
      <c r="U464" s="700"/>
      <c r="V464" s="700"/>
      <c r="W464" s="700"/>
      <c r="X464" s="700"/>
      <c r="Y464" s="700"/>
      <c r="Z464" s="700"/>
    </row>
    <row r="465" ht="12.75" customHeight="1">
      <c r="A465" s="72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0"/>
      <c r="P465" s="700"/>
      <c r="Q465" s="700"/>
      <c r="R465" s="700"/>
      <c r="S465" s="700"/>
      <c r="T465" s="700"/>
      <c r="U465" s="700"/>
      <c r="V465" s="700"/>
      <c r="W465" s="700"/>
      <c r="X465" s="700"/>
      <c r="Y465" s="700"/>
      <c r="Z465" s="700"/>
    </row>
    <row r="466" ht="12.75" customHeight="1">
      <c r="A466" s="72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0"/>
      <c r="P466" s="700"/>
      <c r="Q466" s="700"/>
      <c r="R466" s="700"/>
      <c r="S466" s="700"/>
      <c r="T466" s="700"/>
      <c r="U466" s="700"/>
      <c r="V466" s="700"/>
      <c r="W466" s="700"/>
      <c r="X466" s="700"/>
      <c r="Y466" s="700"/>
      <c r="Z466" s="700"/>
    </row>
    <row r="467" ht="12.75" customHeight="1">
      <c r="A467" s="720"/>
      <c r="B467" s="700"/>
      <c r="C467" s="700"/>
      <c r="D467" s="700"/>
      <c r="E467" s="700"/>
      <c r="F467" s="700"/>
      <c r="G467" s="700"/>
      <c r="H467" s="700"/>
      <c r="I467" s="700"/>
      <c r="J467" s="700"/>
      <c r="K467" s="700"/>
      <c r="L467" s="700"/>
      <c r="M467" s="700"/>
      <c r="N467" s="700"/>
      <c r="O467" s="700"/>
      <c r="P467" s="700"/>
      <c r="Q467" s="700"/>
      <c r="R467" s="700"/>
      <c r="S467" s="700"/>
      <c r="T467" s="700"/>
      <c r="U467" s="700"/>
      <c r="V467" s="700"/>
      <c r="W467" s="700"/>
      <c r="X467" s="700"/>
      <c r="Y467" s="700"/>
      <c r="Z467" s="700"/>
    </row>
    <row r="468" ht="12.75" customHeight="1">
      <c r="A468" s="720"/>
      <c r="B468" s="700"/>
      <c r="C468" s="700"/>
      <c r="D468" s="700"/>
      <c r="E468" s="700"/>
      <c r="F468" s="700"/>
      <c r="G468" s="700"/>
      <c r="H468" s="700"/>
      <c r="I468" s="700"/>
      <c r="J468" s="700"/>
      <c r="K468" s="700"/>
      <c r="L468" s="700"/>
      <c r="M468" s="700"/>
      <c r="N468" s="700"/>
      <c r="O468" s="700"/>
      <c r="P468" s="700"/>
      <c r="Q468" s="700"/>
      <c r="R468" s="700"/>
      <c r="S468" s="700"/>
      <c r="T468" s="700"/>
      <c r="U468" s="700"/>
      <c r="V468" s="700"/>
      <c r="W468" s="700"/>
      <c r="X468" s="700"/>
      <c r="Y468" s="700"/>
      <c r="Z468" s="700"/>
    </row>
    <row r="469" ht="12.75" customHeight="1">
      <c r="A469" s="720"/>
      <c r="B469" s="700"/>
      <c r="C469" s="700"/>
      <c r="D469" s="700"/>
      <c r="E469" s="700"/>
      <c r="F469" s="700"/>
      <c r="G469" s="700"/>
      <c r="H469" s="700"/>
      <c r="I469" s="700"/>
      <c r="J469" s="700"/>
      <c r="K469" s="700"/>
      <c r="L469" s="700"/>
      <c r="M469" s="700"/>
      <c r="N469" s="700"/>
      <c r="O469" s="700"/>
      <c r="P469" s="700"/>
      <c r="Q469" s="700"/>
      <c r="R469" s="700"/>
      <c r="S469" s="700"/>
      <c r="T469" s="700"/>
      <c r="U469" s="700"/>
      <c r="V469" s="700"/>
      <c r="W469" s="700"/>
      <c r="X469" s="700"/>
      <c r="Y469" s="700"/>
      <c r="Z469" s="700"/>
    </row>
    <row r="470" ht="12.75" customHeight="1">
      <c r="A470" s="72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0"/>
      <c r="P470" s="700"/>
      <c r="Q470" s="700"/>
      <c r="R470" s="700"/>
      <c r="S470" s="700"/>
      <c r="T470" s="700"/>
      <c r="U470" s="700"/>
      <c r="V470" s="700"/>
      <c r="W470" s="700"/>
      <c r="X470" s="700"/>
      <c r="Y470" s="700"/>
      <c r="Z470" s="700"/>
    </row>
    <row r="471" ht="12.75" customHeight="1">
      <c r="A471" s="72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0"/>
      <c r="P471" s="700"/>
      <c r="Q471" s="700"/>
      <c r="R471" s="700"/>
      <c r="S471" s="700"/>
      <c r="T471" s="700"/>
      <c r="U471" s="700"/>
      <c r="V471" s="700"/>
      <c r="W471" s="700"/>
      <c r="X471" s="700"/>
      <c r="Y471" s="700"/>
      <c r="Z471" s="700"/>
    </row>
    <row r="472" ht="12.75" customHeight="1">
      <c r="A472" s="720"/>
      <c r="B472" s="700"/>
      <c r="C472" s="700"/>
      <c r="D472" s="700"/>
      <c r="E472" s="700"/>
      <c r="F472" s="700"/>
      <c r="G472" s="700"/>
      <c r="H472" s="700"/>
      <c r="I472" s="700"/>
      <c r="J472" s="700"/>
      <c r="K472" s="700"/>
      <c r="L472" s="700"/>
      <c r="M472" s="700"/>
      <c r="N472" s="700"/>
      <c r="O472" s="700"/>
      <c r="P472" s="700"/>
      <c r="Q472" s="700"/>
      <c r="R472" s="700"/>
      <c r="S472" s="700"/>
      <c r="T472" s="700"/>
      <c r="U472" s="700"/>
      <c r="V472" s="700"/>
      <c r="W472" s="700"/>
      <c r="X472" s="700"/>
      <c r="Y472" s="700"/>
      <c r="Z472" s="700"/>
    </row>
    <row r="473" ht="12.75" customHeight="1">
      <c r="A473" s="720"/>
      <c r="B473" s="700"/>
      <c r="C473" s="700"/>
      <c r="D473" s="700"/>
      <c r="E473" s="700"/>
      <c r="F473" s="700"/>
      <c r="G473" s="700"/>
      <c r="H473" s="700"/>
      <c r="I473" s="700"/>
      <c r="J473" s="700"/>
      <c r="K473" s="700"/>
      <c r="L473" s="700"/>
      <c r="M473" s="700"/>
      <c r="N473" s="700"/>
      <c r="O473" s="700"/>
      <c r="P473" s="700"/>
      <c r="Q473" s="700"/>
      <c r="R473" s="700"/>
      <c r="S473" s="700"/>
      <c r="T473" s="700"/>
      <c r="U473" s="700"/>
      <c r="V473" s="700"/>
      <c r="W473" s="700"/>
      <c r="X473" s="700"/>
      <c r="Y473" s="700"/>
      <c r="Z473" s="700"/>
    </row>
    <row r="474" ht="12.75" customHeight="1">
      <c r="A474" s="720"/>
      <c r="B474" s="700"/>
      <c r="C474" s="700"/>
      <c r="D474" s="700"/>
      <c r="E474" s="700"/>
      <c r="F474" s="700"/>
      <c r="G474" s="700"/>
      <c r="H474" s="700"/>
      <c r="I474" s="700"/>
      <c r="J474" s="700"/>
      <c r="K474" s="700"/>
      <c r="L474" s="700"/>
      <c r="M474" s="700"/>
      <c r="N474" s="700"/>
      <c r="O474" s="700"/>
      <c r="P474" s="700"/>
      <c r="Q474" s="700"/>
      <c r="R474" s="700"/>
      <c r="S474" s="700"/>
      <c r="T474" s="700"/>
      <c r="U474" s="700"/>
      <c r="V474" s="700"/>
      <c r="W474" s="700"/>
      <c r="X474" s="700"/>
      <c r="Y474" s="700"/>
      <c r="Z474" s="700"/>
    </row>
    <row r="475" ht="12.75" customHeight="1">
      <c r="A475" s="72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0"/>
      <c r="P475" s="700"/>
      <c r="Q475" s="700"/>
      <c r="R475" s="700"/>
      <c r="S475" s="700"/>
      <c r="T475" s="700"/>
      <c r="U475" s="700"/>
      <c r="V475" s="700"/>
      <c r="W475" s="700"/>
      <c r="X475" s="700"/>
      <c r="Y475" s="700"/>
      <c r="Z475" s="700"/>
    </row>
    <row r="476" ht="12.75" customHeight="1">
      <c r="A476" s="72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0"/>
      <c r="P476" s="700"/>
      <c r="Q476" s="700"/>
      <c r="R476" s="700"/>
      <c r="S476" s="700"/>
      <c r="T476" s="700"/>
      <c r="U476" s="700"/>
      <c r="V476" s="700"/>
      <c r="W476" s="700"/>
      <c r="X476" s="700"/>
      <c r="Y476" s="700"/>
      <c r="Z476" s="700"/>
    </row>
    <row r="477" ht="12.75" customHeight="1">
      <c r="A477" s="720"/>
      <c r="B477" s="700"/>
      <c r="C477" s="700"/>
      <c r="D477" s="700"/>
      <c r="E477" s="700"/>
      <c r="F477" s="700"/>
      <c r="G477" s="700"/>
      <c r="H477" s="700"/>
      <c r="I477" s="700"/>
      <c r="J477" s="700"/>
      <c r="K477" s="700"/>
      <c r="L477" s="700"/>
      <c r="M477" s="700"/>
      <c r="N477" s="700"/>
      <c r="O477" s="700"/>
      <c r="P477" s="700"/>
      <c r="Q477" s="700"/>
      <c r="R477" s="700"/>
      <c r="S477" s="700"/>
      <c r="T477" s="700"/>
      <c r="U477" s="700"/>
      <c r="V477" s="700"/>
      <c r="W477" s="700"/>
      <c r="X477" s="700"/>
      <c r="Y477" s="700"/>
      <c r="Z477" s="700"/>
    </row>
    <row r="478" ht="12.75" customHeight="1">
      <c r="A478" s="720"/>
      <c r="B478" s="700"/>
      <c r="C478" s="700"/>
      <c r="D478" s="700"/>
      <c r="E478" s="700"/>
      <c r="F478" s="700"/>
      <c r="G478" s="700"/>
      <c r="H478" s="700"/>
      <c r="I478" s="700"/>
      <c r="J478" s="700"/>
      <c r="K478" s="700"/>
      <c r="L478" s="700"/>
      <c r="M478" s="700"/>
      <c r="N478" s="700"/>
      <c r="O478" s="700"/>
      <c r="P478" s="700"/>
      <c r="Q478" s="700"/>
      <c r="R478" s="700"/>
      <c r="S478" s="700"/>
      <c r="T478" s="700"/>
      <c r="U478" s="700"/>
      <c r="V478" s="700"/>
      <c r="W478" s="700"/>
      <c r="X478" s="700"/>
      <c r="Y478" s="700"/>
      <c r="Z478" s="700"/>
    </row>
    <row r="479" ht="12.75" customHeight="1">
      <c r="A479" s="720"/>
      <c r="B479" s="700"/>
      <c r="C479" s="700"/>
      <c r="D479" s="700"/>
      <c r="E479" s="700"/>
      <c r="F479" s="700"/>
      <c r="G479" s="700"/>
      <c r="H479" s="700"/>
      <c r="I479" s="700"/>
      <c r="J479" s="700"/>
      <c r="K479" s="700"/>
      <c r="L479" s="700"/>
      <c r="M479" s="700"/>
      <c r="N479" s="700"/>
      <c r="O479" s="700"/>
      <c r="P479" s="700"/>
      <c r="Q479" s="700"/>
      <c r="R479" s="700"/>
      <c r="S479" s="700"/>
      <c r="T479" s="700"/>
      <c r="U479" s="700"/>
      <c r="V479" s="700"/>
      <c r="W479" s="700"/>
      <c r="X479" s="700"/>
      <c r="Y479" s="700"/>
      <c r="Z479" s="700"/>
    </row>
    <row r="480" ht="12.75" customHeight="1">
      <c r="A480" s="720"/>
      <c r="B480" s="700"/>
      <c r="C480" s="700"/>
      <c r="D480" s="700"/>
      <c r="E480" s="700"/>
      <c r="F480" s="700"/>
      <c r="G480" s="700"/>
      <c r="H480" s="700"/>
      <c r="I480" s="700"/>
      <c r="J480" s="700"/>
      <c r="K480" s="700"/>
      <c r="L480" s="700"/>
      <c r="M480" s="700"/>
      <c r="N480" s="700"/>
      <c r="O480" s="700"/>
      <c r="P480" s="700"/>
      <c r="Q480" s="700"/>
      <c r="R480" s="700"/>
      <c r="S480" s="700"/>
      <c r="T480" s="700"/>
      <c r="U480" s="700"/>
      <c r="V480" s="700"/>
      <c r="W480" s="700"/>
      <c r="X480" s="700"/>
      <c r="Y480" s="700"/>
      <c r="Z480" s="700"/>
    </row>
    <row r="481" ht="12.75" customHeight="1">
      <c r="A481" s="72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0"/>
      <c r="P481" s="700"/>
      <c r="Q481" s="700"/>
      <c r="R481" s="700"/>
      <c r="S481" s="700"/>
      <c r="T481" s="700"/>
      <c r="U481" s="700"/>
      <c r="V481" s="700"/>
      <c r="W481" s="700"/>
      <c r="X481" s="700"/>
      <c r="Y481" s="700"/>
      <c r="Z481" s="700"/>
    </row>
    <row r="482" ht="12.75" customHeight="1">
      <c r="A482" s="72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0"/>
      <c r="P482" s="700"/>
      <c r="Q482" s="700"/>
      <c r="R482" s="700"/>
      <c r="S482" s="700"/>
      <c r="T482" s="700"/>
      <c r="U482" s="700"/>
      <c r="V482" s="700"/>
      <c r="W482" s="700"/>
      <c r="X482" s="700"/>
      <c r="Y482" s="700"/>
      <c r="Z482" s="700"/>
    </row>
    <row r="483" ht="12.75" customHeight="1">
      <c r="A483" s="720"/>
      <c r="B483" s="700"/>
      <c r="C483" s="700"/>
      <c r="D483" s="700"/>
      <c r="E483" s="700"/>
      <c r="F483" s="700"/>
      <c r="G483" s="700"/>
      <c r="H483" s="700"/>
      <c r="I483" s="700"/>
      <c r="J483" s="700"/>
      <c r="K483" s="700"/>
      <c r="L483" s="700"/>
      <c r="M483" s="700"/>
      <c r="N483" s="700"/>
      <c r="O483" s="700"/>
      <c r="P483" s="700"/>
      <c r="Q483" s="700"/>
      <c r="R483" s="700"/>
      <c r="S483" s="700"/>
      <c r="T483" s="700"/>
      <c r="U483" s="700"/>
      <c r="V483" s="700"/>
      <c r="W483" s="700"/>
      <c r="X483" s="700"/>
      <c r="Y483" s="700"/>
      <c r="Z483" s="700"/>
    </row>
    <row r="484" ht="12.75" customHeight="1">
      <c r="A484" s="720"/>
      <c r="B484" s="700"/>
      <c r="C484" s="700"/>
      <c r="D484" s="700"/>
      <c r="E484" s="700"/>
      <c r="F484" s="700"/>
      <c r="G484" s="700"/>
      <c r="H484" s="700"/>
      <c r="I484" s="700"/>
      <c r="J484" s="700"/>
      <c r="K484" s="700"/>
      <c r="L484" s="700"/>
      <c r="M484" s="700"/>
      <c r="N484" s="700"/>
      <c r="O484" s="700"/>
      <c r="P484" s="700"/>
      <c r="Q484" s="700"/>
      <c r="R484" s="700"/>
      <c r="S484" s="700"/>
      <c r="T484" s="700"/>
      <c r="U484" s="700"/>
      <c r="V484" s="700"/>
      <c r="W484" s="700"/>
      <c r="X484" s="700"/>
      <c r="Y484" s="700"/>
      <c r="Z484" s="700"/>
    </row>
    <row r="485" ht="12.75" customHeight="1">
      <c r="A485" s="720"/>
      <c r="B485" s="700"/>
      <c r="C485" s="700"/>
      <c r="D485" s="700"/>
      <c r="E485" s="700"/>
      <c r="F485" s="700"/>
      <c r="G485" s="700"/>
      <c r="H485" s="700"/>
      <c r="I485" s="700"/>
      <c r="J485" s="700"/>
      <c r="K485" s="700"/>
      <c r="L485" s="700"/>
      <c r="M485" s="700"/>
      <c r="N485" s="700"/>
      <c r="O485" s="700"/>
      <c r="P485" s="700"/>
      <c r="Q485" s="700"/>
      <c r="R485" s="700"/>
      <c r="S485" s="700"/>
      <c r="T485" s="700"/>
      <c r="U485" s="700"/>
      <c r="V485" s="700"/>
      <c r="W485" s="700"/>
      <c r="X485" s="700"/>
      <c r="Y485" s="700"/>
      <c r="Z485" s="700"/>
    </row>
    <row r="486" ht="12.75" customHeight="1">
      <c r="A486" s="720"/>
      <c r="B486" s="700"/>
      <c r="C486" s="700"/>
      <c r="D486" s="700"/>
      <c r="E486" s="700"/>
      <c r="F486" s="700"/>
      <c r="G486" s="700"/>
      <c r="H486" s="700"/>
      <c r="I486" s="700"/>
      <c r="J486" s="700"/>
      <c r="K486" s="700"/>
      <c r="L486" s="700"/>
      <c r="M486" s="700"/>
      <c r="N486" s="700"/>
      <c r="O486" s="700"/>
      <c r="P486" s="700"/>
      <c r="Q486" s="700"/>
      <c r="R486" s="700"/>
      <c r="S486" s="700"/>
      <c r="T486" s="700"/>
      <c r="U486" s="700"/>
      <c r="V486" s="700"/>
      <c r="W486" s="700"/>
      <c r="X486" s="700"/>
      <c r="Y486" s="700"/>
      <c r="Z486" s="700"/>
    </row>
    <row r="487" ht="12.75" customHeight="1">
      <c r="A487" s="720"/>
      <c r="B487" s="700"/>
      <c r="C487" s="700"/>
      <c r="D487" s="700"/>
      <c r="E487" s="700"/>
      <c r="F487" s="700"/>
      <c r="G487" s="700"/>
      <c r="H487" s="700"/>
      <c r="I487" s="700"/>
      <c r="J487" s="700"/>
      <c r="K487" s="700"/>
      <c r="L487" s="700"/>
      <c r="M487" s="700"/>
      <c r="N487" s="700"/>
      <c r="O487" s="700"/>
      <c r="P487" s="700"/>
      <c r="Q487" s="700"/>
      <c r="R487" s="700"/>
      <c r="S487" s="700"/>
      <c r="T487" s="700"/>
      <c r="U487" s="700"/>
      <c r="V487" s="700"/>
      <c r="W487" s="700"/>
      <c r="X487" s="700"/>
      <c r="Y487" s="700"/>
      <c r="Z487" s="700"/>
    </row>
    <row r="488" ht="12.75" customHeight="1">
      <c r="A488" s="720"/>
      <c r="B488" s="700"/>
      <c r="C488" s="700"/>
      <c r="D488" s="700"/>
      <c r="E488" s="700"/>
      <c r="F488" s="700"/>
      <c r="G488" s="700"/>
      <c r="H488" s="700"/>
      <c r="I488" s="700"/>
      <c r="J488" s="700"/>
      <c r="K488" s="700"/>
      <c r="L488" s="700"/>
      <c r="M488" s="700"/>
      <c r="N488" s="700"/>
      <c r="O488" s="700"/>
      <c r="P488" s="700"/>
      <c r="Q488" s="700"/>
      <c r="R488" s="700"/>
      <c r="S488" s="700"/>
      <c r="T488" s="700"/>
      <c r="U488" s="700"/>
      <c r="V488" s="700"/>
      <c r="W488" s="700"/>
      <c r="X488" s="700"/>
      <c r="Y488" s="700"/>
      <c r="Z488" s="700"/>
    </row>
    <row r="489" ht="12.75" customHeight="1">
      <c r="A489" s="720"/>
      <c r="B489" s="700"/>
      <c r="C489" s="700"/>
      <c r="D489" s="700"/>
      <c r="E489" s="700"/>
      <c r="F489" s="700"/>
      <c r="G489" s="700"/>
      <c r="H489" s="700"/>
      <c r="I489" s="700"/>
      <c r="J489" s="700"/>
      <c r="K489" s="700"/>
      <c r="L489" s="700"/>
      <c r="M489" s="700"/>
      <c r="N489" s="700"/>
      <c r="O489" s="700"/>
      <c r="P489" s="700"/>
      <c r="Q489" s="700"/>
      <c r="R489" s="700"/>
      <c r="S489" s="700"/>
      <c r="T489" s="700"/>
      <c r="U489" s="700"/>
      <c r="V489" s="700"/>
      <c r="W489" s="700"/>
      <c r="X489" s="700"/>
      <c r="Y489" s="700"/>
      <c r="Z489" s="700"/>
    </row>
    <row r="490" ht="12.75" customHeight="1">
      <c r="A490" s="720"/>
      <c r="B490" s="700"/>
      <c r="C490" s="700"/>
      <c r="D490" s="700"/>
      <c r="E490" s="700"/>
      <c r="F490" s="700"/>
      <c r="G490" s="700"/>
      <c r="H490" s="700"/>
      <c r="I490" s="700"/>
      <c r="J490" s="700"/>
      <c r="K490" s="700"/>
      <c r="L490" s="700"/>
      <c r="M490" s="700"/>
      <c r="N490" s="700"/>
      <c r="O490" s="700"/>
      <c r="P490" s="700"/>
      <c r="Q490" s="700"/>
      <c r="R490" s="700"/>
      <c r="S490" s="700"/>
      <c r="T490" s="700"/>
      <c r="U490" s="700"/>
      <c r="V490" s="700"/>
      <c r="W490" s="700"/>
      <c r="X490" s="700"/>
      <c r="Y490" s="700"/>
      <c r="Z490" s="700"/>
    </row>
    <row r="491" ht="12.75" customHeight="1">
      <c r="A491" s="720"/>
      <c r="B491" s="700"/>
      <c r="C491" s="700"/>
      <c r="D491" s="700"/>
      <c r="E491" s="700"/>
      <c r="F491" s="700"/>
      <c r="G491" s="700"/>
      <c r="H491" s="700"/>
      <c r="I491" s="700"/>
      <c r="J491" s="700"/>
      <c r="K491" s="700"/>
      <c r="L491" s="700"/>
      <c r="M491" s="700"/>
      <c r="N491" s="700"/>
      <c r="O491" s="700"/>
      <c r="P491" s="700"/>
      <c r="Q491" s="700"/>
      <c r="R491" s="700"/>
      <c r="S491" s="700"/>
      <c r="T491" s="700"/>
      <c r="U491" s="700"/>
      <c r="V491" s="700"/>
      <c r="W491" s="700"/>
      <c r="X491" s="700"/>
      <c r="Y491" s="700"/>
      <c r="Z491" s="700"/>
    </row>
    <row r="492" ht="12.75" customHeight="1">
      <c r="A492" s="720"/>
      <c r="B492" s="700"/>
      <c r="C492" s="700"/>
      <c r="D492" s="700"/>
      <c r="E492" s="700"/>
      <c r="F492" s="700"/>
      <c r="G492" s="700"/>
      <c r="H492" s="700"/>
      <c r="I492" s="700"/>
      <c r="J492" s="700"/>
      <c r="K492" s="700"/>
      <c r="L492" s="700"/>
      <c r="M492" s="700"/>
      <c r="N492" s="700"/>
      <c r="O492" s="700"/>
      <c r="P492" s="700"/>
      <c r="Q492" s="700"/>
      <c r="R492" s="700"/>
      <c r="S492" s="700"/>
      <c r="T492" s="700"/>
      <c r="U492" s="700"/>
      <c r="V492" s="700"/>
      <c r="W492" s="700"/>
      <c r="X492" s="700"/>
      <c r="Y492" s="700"/>
      <c r="Z492" s="700"/>
    </row>
    <row r="493" ht="12.75" customHeight="1">
      <c r="A493" s="720"/>
      <c r="B493" s="700"/>
      <c r="C493" s="700"/>
      <c r="D493" s="700"/>
      <c r="E493" s="700"/>
      <c r="F493" s="700"/>
      <c r="G493" s="700"/>
      <c r="H493" s="700"/>
      <c r="I493" s="700"/>
      <c r="J493" s="700"/>
      <c r="K493" s="700"/>
      <c r="L493" s="700"/>
      <c r="M493" s="700"/>
      <c r="N493" s="700"/>
      <c r="O493" s="700"/>
      <c r="P493" s="700"/>
      <c r="Q493" s="700"/>
      <c r="R493" s="700"/>
      <c r="S493" s="700"/>
      <c r="T493" s="700"/>
      <c r="U493" s="700"/>
      <c r="V493" s="700"/>
      <c r="W493" s="700"/>
      <c r="X493" s="700"/>
      <c r="Y493" s="700"/>
      <c r="Z493" s="700"/>
    </row>
    <row r="494" ht="12.75" customHeight="1">
      <c r="A494" s="720"/>
      <c r="B494" s="700"/>
      <c r="C494" s="700"/>
      <c r="D494" s="700"/>
      <c r="E494" s="700"/>
      <c r="F494" s="700"/>
      <c r="G494" s="700"/>
      <c r="H494" s="700"/>
      <c r="I494" s="700"/>
      <c r="J494" s="700"/>
      <c r="K494" s="700"/>
      <c r="L494" s="700"/>
      <c r="M494" s="700"/>
      <c r="N494" s="700"/>
      <c r="O494" s="700"/>
      <c r="P494" s="700"/>
      <c r="Q494" s="700"/>
      <c r="R494" s="700"/>
      <c r="S494" s="700"/>
      <c r="T494" s="700"/>
      <c r="U494" s="700"/>
      <c r="V494" s="700"/>
      <c r="W494" s="700"/>
      <c r="X494" s="700"/>
      <c r="Y494" s="700"/>
      <c r="Z494" s="700"/>
    </row>
    <row r="495" ht="12.75" customHeight="1">
      <c r="A495" s="72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0"/>
      <c r="P495" s="700"/>
      <c r="Q495" s="700"/>
      <c r="R495" s="700"/>
      <c r="S495" s="700"/>
      <c r="T495" s="700"/>
      <c r="U495" s="700"/>
      <c r="V495" s="700"/>
      <c r="W495" s="700"/>
      <c r="X495" s="700"/>
      <c r="Y495" s="700"/>
      <c r="Z495" s="700"/>
    </row>
    <row r="496" ht="12.75" customHeight="1">
      <c r="A496" s="72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0"/>
      <c r="P496" s="700"/>
      <c r="Q496" s="700"/>
      <c r="R496" s="700"/>
      <c r="S496" s="700"/>
      <c r="T496" s="700"/>
      <c r="U496" s="700"/>
      <c r="V496" s="700"/>
      <c r="W496" s="700"/>
      <c r="X496" s="700"/>
      <c r="Y496" s="700"/>
      <c r="Z496" s="700"/>
    </row>
    <row r="497" ht="12.75" customHeight="1">
      <c r="A497" s="720"/>
      <c r="B497" s="700"/>
      <c r="C497" s="700"/>
      <c r="D497" s="700"/>
      <c r="E497" s="700"/>
      <c r="F497" s="700"/>
      <c r="G497" s="700"/>
      <c r="H497" s="700"/>
      <c r="I497" s="700"/>
      <c r="J497" s="700"/>
      <c r="K497" s="700"/>
      <c r="L497" s="700"/>
      <c r="M497" s="700"/>
      <c r="N497" s="700"/>
      <c r="O497" s="700"/>
      <c r="P497" s="700"/>
      <c r="Q497" s="700"/>
      <c r="R497" s="700"/>
      <c r="S497" s="700"/>
      <c r="T497" s="700"/>
      <c r="U497" s="700"/>
      <c r="V497" s="700"/>
      <c r="W497" s="700"/>
      <c r="X497" s="700"/>
      <c r="Y497" s="700"/>
      <c r="Z497" s="700"/>
    </row>
    <row r="498" ht="12.75" customHeight="1">
      <c r="A498" s="720"/>
      <c r="B498" s="700"/>
      <c r="C498" s="700"/>
      <c r="D498" s="700"/>
      <c r="E498" s="700"/>
      <c r="F498" s="700"/>
      <c r="G498" s="700"/>
      <c r="H498" s="700"/>
      <c r="I498" s="700"/>
      <c r="J498" s="700"/>
      <c r="K498" s="700"/>
      <c r="L498" s="700"/>
      <c r="M498" s="700"/>
      <c r="N498" s="700"/>
      <c r="O498" s="700"/>
      <c r="P498" s="700"/>
      <c r="Q498" s="700"/>
      <c r="R498" s="700"/>
      <c r="S498" s="700"/>
      <c r="T498" s="700"/>
      <c r="U498" s="700"/>
      <c r="V498" s="700"/>
      <c r="W498" s="700"/>
      <c r="X498" s="700"/>
      <c r="Y498" s="700"/>
      <c r="Z498" s="700"/>
    </row>
    <row r="499" ht="12.75" customHeight="1">
      <c r="A499" s="720"/>
      <c r="B499" s="700"/>
      <c r="C499" s="700"/>
      <c r="D499" s="700"/>
      <c r="E499" s="700"/>
      <c r="F499" s="700"/>
      <c r="G499" s="700"/>
      <c r="H499" s="700"/>
      <c r="I499" s="700"/>
      <c r="J499" s="700"/>
      <c r="K499" s="700"/>
      <c r="L499" s="700"/>
      <c r="M499" s="700"/>
      <c r="N499" s="700"/>
      <c r="O499" s="700"/>
      <c r="P499" s="700"/>
      <c r="Q499" s="700"/>
      <c r="R499" s="700"/>
      <c r="S499" s="700"/>
      <c r="T499" s="700"/>
      <c r="U499" s="700"/>
      <c r="V499" s="700"/>
      <c r="W499" s="700"/>
      <c r="X499" s="700"/>
      <c r="Y499" s="700"/>
      <c r="Z499" s="700"/>
    </row>
    <row r="500" ht="12.75" customHeight="1">
      <c r="A500" s="720"/>
      <c r="B500" s="700"/>
      <c r="C500" s="700"/>
      <c r="D500" s="700"/>
      <c r="E500" s="700"/>
      <c r="F500" s="700"/>
      <c r="G500" s="700"/>
      <c r="H500" s="700"/>
      <c r="I500" s="700"/>
      <c r="J500" s="700"/>
      <c r="K500" s="700"/>
      <c r="L500" s="700"/>
      <c r="M500" s="700"/>
      <c r="N500" s="700"/>
      <c r="O500" s="700"/>
      <c r="P500" s="700"/>
      <c r="Q500" s="700"/>
      <c r="R500" s="700"/>
      <c r="S500" s="700"/>
      <c r="T500" s="700"/>
      <c r="U500" s="700"/>
      <c r="V500" s="700"/>
      <c r="W500" s="700"/>
      <c r="X500" s="700"/>
      <c r="Y500" s="700"/>
      <c r="Z500" s="700"/>
    </row>
    <row r="501" ht="12.75" customHeight="1">
      <c r="A501" s="72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0"/>
      <c r="P501" s="700"/>
      <c r="Q501" s="700"/>
      <c r="R501" s="700"/>
      <c r="S501" s="700"/>
      <c r="T501" s="700"/>
      <c r="U501" s="700"/>
      <c r="V501" s="700"/>
      <c r="W501" s="700"/>
      <c r="X501" s="700"/>
      <c r="Y501" s="700"/>
      <c r="Z501" s="700"/>
    </row>
    <row r="502" ht="12.75" customHeight="1">
      <c r="A502" s="72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0"/>
      <c r="P502" s="700"/>
      <c r="Q502" s="700"/>
      <c r="R502" s="700"/>
      <c r="S502" s="700"/>
      <c r="T502" s="700"/>
      <c r="U502" s="700"/>
      <c r="V502" s="700"/>
      <c r="W502" s="700"/>
      <c r="X502" s="700"/>
      <c r="Y502" s="700"/>
      <c r="Z502" s="700"/>
    </row>
    <row r="503" ht="12.75" customHeight="1">
      <c r="A503" s="720"/>
      <c r="B503" s="700"/>
      <c r="C503" s="700"/>
      <c r="D503" s="700"/>
      <c r="E503" s="700"/>
      <c r="F503" s="700"/>
      <c r="G503" s="700"/>
      <c r="H503" s="700"/>
      <c r="I503" s="700"/>
      <c r="J503" s="700"/>
      <c r="K503" s="700"/>
      <c r="L503" s="700"/>
      <c r="M503" s="700"/>
      <c r="N503" s="700"/>
      <c r="O503" s="700"/>
      <c r="P503" s="700"/>
      <c r="Q503" s="700"/>
      <c r="R503" s="700"/>
      <c r="S503" s="700"/>
      <c r="T503" s="700"/>
      <c r="U503" s="700"/>
      <c r="V503" s="700"/>
      <c r="W503" s="700"/>
      <c r="X503" s="700"/>
      <c r="Y503" s="700"/>
      <c r="Z503" s="700"/>
    </row>
    <row r="504" ht="12.75" customHeight="1">
      <c r="A504" s="720"/>
      <c r="B504" s="700"/>
      <c r="C504" s="700"/>
      <c r="D504" s="700"/>
      <c r="E504" s="700"/>
      <c r="F504" s="700"/>
      <c r="G504" s="700"/>
      <c r="H504" s="700"/>
      <c r="I504" s="700"/>
      <c r="J504" s="700"/>
      <c r="K504" s="700"/>
      <c r="L504" s="700"/>
      <c r="M504" s="700"/>
      <c r="N504" s="700"/>
      <c r="O504" s="700"/>
      <c r="P504" s="700"/>
      <c r="Q504" s="700"/>
      <c r="R504" s="700"/>
      <c r="S504" s="700"/>
      <c r="T504" s="700"/>
      <c r="U504" s="700"/>
      <c r="V504" s="700"/>
      <c r="W504" s="700"/>
      <c r="X504" s="700"/>
      <c r="Y504" s="700"/>
      <c r="Z504" s="700"/>
    </row>
    <row r="505" ht="12.75" customHeight="1">
      <c r="A505" s="720"/>
      <c r="B505" s="700"/>
      <c r="C505" s="700"/>
      <c r="D505" s="700"/>
      <c r="E505" s="700"/>
      <c r="F505" s="700"/>
      <c r="G505" s="700"/>
      <c r="H505" s="700"/>
      <c r="I505" s="700"/>
      <c r="J505" s="700"/>
      <c r="K505" s="700"/>
      <c r="L505" s="700"/>
      <c r="M505" s="700"/>
      <c r="N505" s="700"/>
      <c r="O505" s="700"/>
      <c r="P505" s="700"/>
      <c r="Q505" s="700"/>
      <c r="R505" s="700"/>
      <c r="S505" s="700"/>
      <c r="T505" s="700"/>
      <c r="U505" s="700"/>
      <c r="V505" s="700"/>
      <c r="W505" s="700"/>
      <c r="X505" s="700"/>
      <c r="Y505" s="700"/>
      <c r="Z505" s="700"/>
    </row>
    <row r="506" ht="12.75" customHeight="1">
      <c r="A506" s="720"/>
      <c r="B506" s="700"/>
      <c r="C506" s="700"/>
      <c r="D506" s="700"/>
      <c r="E506" s="700"/>
      <c r="F506" s="700"/>
      <c r="G506" s="700"/>
      <c r="H506" s="700"/>
      <c r="I506" s="700"/>
      <c r="J506" s="700"/>
      <c r="K506" s="700"/>
      <c r="L506" s="700"/>
      <c r="M506" s="700"/>
      <c r="N506" s="700"/>
      <c r="O506" s="700"/>
      <c r="P506" s="700"/>
      <c r="Q506" s="700"/>
      <c r="R506" s="700"/>
      <c r="S506" s="700"/>
      <c r="T506" s="700"/>
      <c r="U506" s="700"/>
      <c r="V506" s="700"/>
      <c r="W506" s="700"/>
      <c r="X506" s="700"/>
      <c r="Y506" s="700"/>
      <c r="Z506" s="700"/>
    </row>
    <row r="507" ht="12.75" customHeight="1">
      <c r="A507" s="720"/>
      <c r="B507" s="700"/>
      <c r="C507" s="700"/>
      <c r="D507" s="700"/>
      <c r="E507" s="700"/>
      <c r="F507" s="700"/>
      <c r="G507" s="700"/>
      <c r="H507" s="700"/>
      <c r="I507" s="700"/>
      <c r="J507" s="700"/>
      <c r="K507" s="700"/>
      <c r="L507" s="700"/>
      <c r="M507" s="700"/>
      <c r="N507" s="700"/>
      <c r="O507" s="700"/>
      <c r="P507" s="700"/>
      <c r="Q507" s="700"/>
      <c r="R507" s="700"/>
      <c r="S507" s="700"/>
      <c r="T507" s="700"/>
      <c r="U507" s="700"/>
      <c r="V507" s="700"/>
      <c r="W507" s="700"/>
      <c r="X507" s="700"/>
      <c r="Y507" s="700"/>
      <c r="Z507" s="700"/>
    </row>
    <row r="508" ht="12.75" customHeight="1">
      <c r="A508" s="720"/>
      <c r="B508" s="700"/>
      <c r="C508" s="700"/>
      <c r="D508" s="700"/>
      <c r="E508" s="700"/>
      <c r="F508" s="700"/>
      <c r="G508" s="700"/>
      <c r="H508" s="700"/>
      <c r="I508" s="700"/>
      <c r="J508" s="700"/>
      <c r="K508" s="700"/>
      <c r="L508" s="700"/>
      <c r="M508" s="700"/>
      <c r="N508" s="700"/>
      <c r="O508" s="700"/>
      <c r="P508" s="700"/>
      <c r="Q508" s="700"/>
      <c r="R508" s="700"/>
      <c r="S508" s="700"/>
      <c r="T508" s="700"/>
      <c r="U508" s="700"/>
      <c r="V508" s="700"/>
      <c r="W508" s="700"/>
      <c r="X508" s="700"/>
      <c r="Y508" s="700"/>
      <c r="Z508" s="700"/>
    </row>
    <row r="509" ht="12.75" customHeight="1">
      <c r="A509" s="720"/>
      <c r="B509" s="700"/>
      <c r="C509" s="700"/>
      <c r="D509" s="700"/>
      <c r="E509" s="700"/>
      <c r="F509" s="700"/>
      <c r="G509" s="700"/>
      <c r="H509" s="700"/>
      <c r="I509" s="700"/>
      <c r="J509" s="700"/>
      <c r="K509" s="700"/>
      <c r="L509" s="700"/>
      <c r="M509" s="700"/>
      <c r="N509" s="700"/>
      <c r="O509" s="700"/>
      <c r="P509" s="700"/>
      <c r="Q509" s="700"/>
      <c r="R509" s="700"/>
      <c r="S509" s="700"/>
      <c r="T509" s="700"/>
      <c r="U509" s="700"/>
      <c r="V509" s="700"/>
      <c r="W509" s="700"/>
      <c r="X509" s="700"/>
      <c r="Y509" s="700"/>
      <c r="Z509" s="700"/>
    </row>
    <row r="510" ht="12.75" customHeight="1">
      <c r="A510" s="720"/>
      <c r="B510" s="700"/>
      <c r="C510" s="700"/>
      <c r="D510" s="700"/>
      <c r="E510" s="700"/>
      <c r="F510" s="700"/>
      <c r="G510" s="700"/>
      <c r="H510" s="700"/>
      <c r="I510" s="700"/>
      <c r="J510" s="700"/>
      <c r="K510" s="700"/>
      <c r="L510" s="700"/>
      <c r="M510" s="700"/>
      <c r="N510" s="700"/>
      <c r="O510" s="700"/>
      <c r="P510" s="700"/>
      <c r="Q510" s="700"/>
      <c r="R510" s="700"/>
      <c r="S510" s="700"/>
      <c r="T510" s="700"/>
      <c r="U510" s="700"/>
      <c r="V510" s="700"/>
      <c r="W510" s="700"/>
      <c r="X510" s="700"/>
      <c r="Y510" s="700"/>
      <c r="Z510" s="700"/>
    </row>
    <row r="511" ht="12.75" customHeight="1">
      <c r="A511" s="72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0"/>
      <c r="P511" s="700"/>
      <c r="Q511" s="700"/>
      <c r="R511" s="700"/>
      <c r="S511" s="700"/>
      <c r="T511" s="700"/>
      <c r="U511" s="700"/>
      <c r="V511" s="700"/>
      <c r="W511" s="700"/>
      <c r="X511" s="700"/>
      <c r="Y511" s="700"/>
      <c r="Z511" s="700"/>
    </row>
    <row r="512" ht="12.75" customHeight="1">
      <c r="A512" s="72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0"/>
      <c r="P512" s="700"/>
      <c r="Q512" s="700"/>
      <c r="R512" s="700"/>
      <c r="S512" s="700"/>
      <c r="T512" s="700"/>
      <c r="U512" s="700"/>
      <c r="V512" s="700"/>
      <c r="W512" s="700"/>
      <c r="X512" s="700"/>
      <c r="Y512" s="700"/>
      <c r="Z512" s="700"/>
    </row>
    <row r="513" ht="12.75" customHeight="1">
      <c r="A513" s="720"/>
      <c r="B513" s="700"/>
      <c r="C513" s="700"/>
      <c r="D513" s="700"/>
      <c r="E513" s="700"/>
      <c r="F513" s="700"/>
      <c r="G513" s="700"/>
      <c r="H513" s="700"/>
      <c r="I513" s="700"/>
      <c r="J513" s="700"/>
      <c r="K513" s="700"/>
      <c r="L513" s="700"/>
      <c r="M513" s="700"/>
      <c r="N513" s="700"/>
      <c r="O513" s="700"/>
      <c r="P513" s="700"/>
      <c r="Q513" s="700"/>
      <c r="R513" s="700"/>
      <c r="S513" s="700"/>
      <c r="T513" s="700"/>
      <c r="U513" s="700"/>
      <c r="V513" s="700"/>
      <c r="W513" s="700"/>
      <c r="X513" s="700"/>
      <c r="Y513" s="700"/>
      <c r="Z513" s="700"/>
    </row>
    <row r="514" ht="12.75" customHeight="1">
      <c r="A514" s="720"/>
      <c r="B514" s="700"/>
      <c r="C514" s="700"/>
      <c r="D514" s="700"/>
      <c r="E514" s="700"/>
      <c r="F514" s="700"/>
      <c r="G514" s="700"/>
      <c r="H514" s="700"/>
      <c r="I514" s="700"/>
      <c r="J514" s="700"/>
      <c r="K514" s="700"/>
      <c r="L514" s="700"/>
      <c r="M514" s="700"/>
      <c r="N514" s="700"/>
      <c r="O514" s="700"/>
      <c r="P514" s="700"/>
      <c r="Q514" s="700"/>
      <c r="R514" s="700"/>
      <c r="S514" s="700"/>
      <c r="T514" s="700"/>
      <c r="U514" s="700"/>
      <c r="V514" s="700"/>
      <c r="W514" s="700"/>
      <c r="X514" s="700"/>
      <c r="Y514" s="700"/>
      <c r="Z514" s="700"/>
    </row>
    <row r="515" ht="12.75" customHeight="1">
      <c r="A515" s="720"/>
      <c r="B515" s="700"/>
      <c r="C515" s="700"/>
      <c r="D515" s="700"/>
      <c r="E515" s="700"/>
      <c r="F515" s="700"/>
      <c r="G515" s="700"/>
      <c r="H515" s="700"/>
      <c r="I515" s="700"/>
      <c r="J515" s="700"/>
      <c r="K515" s="700"/>
      <c r="L515" s="700"/>
      <c r="M515" s="700"/>
      <c r="N515" s="700"/>
      <c r="O515" s="700"/>
      <c r="P515" s="700"/>
      <c r="Q515" s="700"/>
      <c r="R515" s="700"/>
      <c r="S515" s="700"/>
      <c r="T515" s="700"/>
      <c r="U515" s="700"/>
      <c r="V515" s="700"/>
      <c r="W515" s="700"/>
      <c r="X515" s="700"/>
      <c r="Y515" s="700"/>
      <c r="Z515" s="700"/>
    </row>
    <row r="516" ht="12.75" customHeight="1">
      <c r="A516" s="720"/>
      <c r="B516" s="700"/>
      <c r="C516" s="700"/>
      <c r="D516" s="700"/>
      <c r="E516" s="700"/>
      <c r="F516" s="700"/>
      <c r="G516" s="700"/>
      <c r="H516" s="700"/>
      <c r="I516" s="700"/>
      <c r="J516" s="700"/>
      <c r="K516" s="700"/>
      <c r="L516" s="700"/>
      <c r="M516" s="700"/>
      <c r="N516" s="700"/>
      <c r="O516" s="700"/>
      <c r="P516" s="700"/>
      <c r="Q516" s="700"/>
      <c r="R516" s="700"/>
      <c r="S516" s="700"/>
      <c r="T516" s="700"/>
      <c r="U516" s="700"/>
      <c r="V516" s="700"/>
      <c r="W516" s="700"/>
      <c r="X516" s="700"/>
      <c r="Y516" s="700"/>
      <c r="Z516" s="700"/>
    </row>
    <row r="517" ht="12.75" customHeight="1">
      <c r="A517" s="72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0"/>
      <c r="P517" s="700"/>
      <c r="Q517" s="700"/>
      <c r="R517" s="700"/>
      <c r="S517" s="700"/>
      <c r="T517" s="700"/>
      <c r="U517" s="700"/>
      <c r="V517" s="700"/>
      <c r="W517" s="700"/>
      <c r="X517" s="700"/>
      <c r="Y517" s="700"/>
      <c r="Z517" s="700"/>
    </row>
    <row r="518" ht="12.75" customHeight="1">
      <c r="A518" s="72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0"/>
      <c r="P518" s="700"/>
      <c r="Q518" s="700"/>
      <c r="R518" s="700"/>
      <c r="S518" s="700"/>
      <c r="T518" s="700"/>
      <c r="U518" s="700"/>
      <c r="V518" s="700"/>
      <c r="W518" s="700"/>
      <c r="X518" s="700"/>
      <c r="Y518" s="700"/>
      <c r="Z518" s="700"/>
    </row>
    <row r="519" ht="12.75" customHeight="1">
      <c r="A519" s="720"/>
      <c r="B519" s="700"/>
      <c r="C519" s="700"/>
      <c r="D519" s="700"/>
      <c r="E519" s="700"/>
      <c r="F519" s="700"/>
      <c r="G519" s="700"/>
      <c r="H519" s="700"/>
      <c r="I519" s="700"/>
      <c r="J519" s="700"/>
      <c r="K519" s="700"/>
      <c r="L519" s="700"/>
      <c r="M519" s="700"/>
      <c r="N519" s="700"/>
      <c r="O519" s="700"/>
      <c r="P519" s="700"/>
      <c r="Q519" s="700"/>
      <c r="R519" s="700"/>
      <c r="S519" s="700"/>
      <c r="T519" s="700"/>
      <c r="U519" s="700"/>
      <c r="V519" s="700"/>
      <c r="W519" s="700"/>
      <c r="X519" s="700"/>
      <c r="Y519" s="700"/>
      <c r="Z519" s="700"/>
    </row>
    <row r="520" ht="12.75" customHeight="1">
      <c r="A520" s="720"/>
      <c r="B520" s="700"/>
      <c r="C520" s="700"/>
      <c r="D520" s="700"/>
      <c r="E520" s="700"/>
      <c r="F520" s="700"/>
      <c r="G520" s="700"/>
      <c r="H520" s="700"/>
      <c r="I520" s="700"/>
      <c r="J520" s="700"/>
      <c r="K520" s="700"/>
      <c r="L520" s="700"/>
      <c r="M520" s="700"/>
      <c r="N520" s="700"/>
      <c r="O520" s="700"/>
      <c r="P520" s="700"/>
      <c r="Q520" s="700"/>
      <c r="R520" s="700"/>
      <c r="S520" s="700"/>
      <c r="T520" s="700"/>
      <c r="U520" s="700"/>
      <c r="V520" s="700"/>
      <c r="W520" s="700"/>
      <c r="X520" s="700"/>
      <c r="Y520" s="700"/>
      <c r="Z520" s="700"/>
    </row>
    <row r="521" ht="12.75" customHeight="1">
      <c r="A521" s="72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0"/>
      <c r="P521" s="700"/>
      <c r="Q521" s="700"/>
      <c r="R521" s="700"/>
      <c r="S521" s="700"/>
      <c r="T521" s="700"/>
      <c r="U521" s="700"/>
      <c r="V521" s="700"/>
      <c r="W521" s="700"/>
      <c r="X521" s="700"/>
      <c r="Y521" s="700"/>
      <c r="Z521" s="700"/>
    </row>
    <row r="522" ht="12.75" customHeight="1">
      <c r="A522" s="72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0"/>
      <c r="P522" s="700"/>
      <c r="Q522" s="700"/>
      <c r="R522" s="700"/>
      <c r="S522" s="700"/>
      <c r="T522" s="700"/>
      <c r="U522" s="700"/>
      <c r="V522" s="700"/>
      <c r="W522" s="700"/>
      <c r="X522" s="700"/>
      <c r="Y522" s="700"/>
      <c r="Z522" s="700"/>
    </row>
    <row r="523" ht="12.75" customHeight="1">
      <c r="A523" s="720"/>
      <c r="B523" s="700"/>
      <c r="C523" s="700"/>
      <c r="D523" s="700"/>
      <c r="E523" s="700"/>
      <c r="F523" s="700"/>
      <c r="G523" s="700"/>
      <c r="H523" s="700"/>
      <c r="I523" s="700"/>
      <c r="J523" s="700"/>
      <c r="K523" s="700"/>
      <c r="L523" s="700"/>
      <c r="M523" s="700"/>
      <c r="N523" s="700"/>
      <c r="O523" s="700"/>
      <c r="P523" s="700"/>
      <c r="Q523" s="700"/>
      <c r="R523" s="700"/>
      <c r="S523" s="700"/>
      <c r="T523" s="700"/>
      <c r="U523" s="700"/>
      <c r="V523" s="700"/>
      <c r="W523" s="700"/>
      <c r="X523" s="700"/>
      <c r="Y523" s="700"/>
      <c r="Z523" s="700"/>
    </row>
    <row r="524" ht="12.75" customHeight="1">
      <c r="A524" s="720"/>
      <c r="B524" s="700"/>
      <c r="C524" s="700"/>
      <c r="D524" s="700"/>
      <c r="E524" s="700"/>
      <c r="F524" s="700"/>
      <c r="G524" s="700"/>
      <c r="H524" s="700"/>
      <c r="I524" s="700"/>
      <c r="J524" s="700"/>
      <c r="K524" s="700"/>
      <c r="L524" s="700"/>
      <c r="M524" s="700"/>
      <c r="N524" s="700"/>
      <c r="O524" s="700"/>
      <c r="P524" s="700"/>
      <c r="Q524" s="700"/>
      <c r="R524" s="700"/>
      <c r="S524" s="700"/>
      <c r="T524" s="700"/>
      <c r="U524" s="700"/>
      <c r="V524" s="700"/>
      <c r="W524" s="700"/>
      <c r="X524" s="700"/>
      <c r="Y524" s="700"/>
      <c r="Z524" s="700"/>
    </row>
    <row r="525" ht="12.75" customHeight="1">
      <c r="A525" s="720"/>
      <c r="B525" s="700"/>
      <c r="C525" s="700"/>
      <c r="D525" s="700"/>
      <c r="E525" s="700"/>
      <c r="F525" s="700"/>
      <c r="G525" s="700"/>
      <c r="H525" s="700"/>
      <c r="I525" s="700"/>
      <c r="J525" s="700"/>
      <c r="K525" s="700"/>
      <c r="L525" s="700"/>
      <c r="M525" s="700"/>
      <c r="N525" s="700"/>
      <c r="O525" s="700"/>
      <c r="P525" s="700"/>
      <c r="Q525" s="700"/>
      <c r="R525" s="700"/>
      <c r="S525" s="700"/>
      <c r="T525" s="700"/>
      <c r="U525" s="700"/>
      <c r="V525" s="700"/>
      <c r="W525" s="700"/>
      <c r="X525" s="700"/>
      <c r="Y525" s="700"/>
      <c r="Z525" s="700"/>
    </row>
    <row r="526" ht="12.75" customHeight="1">
      <c r="A526" s="72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0"/>
      <c r="P526" s="700"/>
      <c r="Q526" s="700"/>
      <c r="R526" s="700"/>
      <c r="S526" s="700"/>
      <c r="T526" s="700"/>
      <c r="U526" s="700"/>
      <c r="V526" s="700"/>
      <c r="W526" s="700"/>
      <c r="X526" s="700"/>
      <c r="Y526" s="700"/>
      <c r="Z526" s="700"/>
    </row>
    <row r="527" ht="12.75" customHeight="1">
      <c r="A527" s="72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0"/>
      <c r="P527" s="700"/>
      <c r="Q527" s="700"/>
      <c r="R527" s="700"/>
      <c r="S527" s="700"/>
      <c r="T527" s="700"/>
      <c r="U527" s="700"/>
      <c r="V527" s="700"/>
      <c r="W527" s="700"/>
      <c r="X527" s="700"/>
      <c r="Y527" s="700"/>
      <c r="Z527" s="700"/>
    </row>
    <row r="528" ht="12.75" customHeight="1">
      <c r="A528" s="720"/>
      <c r="B528" s="700"/>
      <c r="C528" s="700"/>
      <c r="D528" s="700"/>
      <c r="E528" s="700"/>
      <c r="F528" s="700"/>
      <c r="G528" s="700"/>
      <c r="H528" s="700"/>
      <c r="I528" s="700"/>
      <c r="J528" s="700"/>
      <c r="K528" s="700"/>
      <c r="L528" s="700"/>
      <c r="M528" s="700"/>
      <c r="N528" s="700"/>
      <c r="O528" s="700"/>
      <c r="P528" s="700"/>
      <c r="Q528" s="700"/>
      <c r="R528" s="700"/>
      <c r="S528" s="700"/>
      <c r="T528" s="700"/>
      <c r="U528" s="700"/>
      <c r="V528" s="700"/>
      <c r="W528" s="700"/>
      <c r="X528" s="700"/>
      <c r="Y528" s="700"/>
      <c r="Z528" s="700"/>
    </row>
    <row r="529" ht="12.75" customHeight="1">
      <c r="A529" s="720"/>
      <c r="B529" s="700"/>
      <c r="C529" s="700"/>
      <c r="D529" s="700"/>
      <c r="E529" s="700"/>
      <c r="F529" s="700"/>
      <c r="G529" s="700"/>
      <c r="H529" s="700"/>
      <c r="I529" s="700"/>
      <c r="J529" s="700"/>
      <c r="K529" s="700"/>
      <c r="L529" s="700"/>
      <c r="M529" s="700"/>
      <c r="N529" s="700"/>
      <c r="O529" s="700"/>
      <c r="P529" s="700"/>
      <c r="Q529" s="700"/>
      <c r="R529" s="700"/>
      <c r="S529" s="700"/>
      <c r="T529" s="700"/>
      <c r="U529" s="700"/>
      <c r="V529" s="700"/>
      <c r="W529" s="700"/>
      <c r="X529" s="700"/>
      <c r="Y529" s="700"/>
      <c r="Z529" s="700"/>
    </row>
    <row r="530" ht="12.75" customHeight="1">
      <c r="A530" s="72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0"/>
      <c r="P530" s="700"/>
      <c r="Q530" s="700"/>
      <c r="R530" s="700"/>
      <c r="S530" s="700"/>
      <c r="T530" s="700"/>
      <c r="U530" s="700"/>
      <c r="V530" s="700"/>
      <c r="W530" s="700"/>
      <c r="X530" s="700"/>
      <c r="Y530" s="700"/>
      <c r="Z530" s="700"/>
    </row>
    <row r="531" ht="12.75" customHeight="1">
      <c r="A531" s="72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0"/>
      <c r="P531" s="700"/>
      <c r="Q531" s="700"/>
      <c r="R531" s="700"/>
      <c r="S531" s="700"/>
      <c r="T531" s="700"/>
      <c r="U531" s="700"/>
      <c r="V531" s="700"/>
      <c r="W531" s="700"/>
      <c r="X531" s="700"/>
      <c r="Y531" s="700"/>
      <c r="Z531" s="700"/>
    </row>
    <row r="532" ht="12.75" customHeight="1">
      <c r="A532" s="720"/>
      <c r="B532" s="700"/>
      <c r="C532" s="700"/>
      <c r="D532" s="700"/>
      <c r="E532" s="700"/>
      <c r="F532" s="700"/>
      <c r="G532" s="700"/>
      <c r="H532" s="700"/>
      <c r="I532" s="700"/>
      <c r="J532" s="700"/>
      <c r="K532" s="700"/>
      <c r="L532" s="700"/>
      <c r="M532" s="700"/>
      <c r="N532" s="700"/>
      <c r="O532" s="700"/>
      <c r="P532" s="700"/>
      <c r="Q532" s="700"/>
      <c r="R532" s="700"/>
      <c r="S532" s="700"/>
      <c r="T532" s="700"/>
      <c r="U532" s="700"/>
      <c r="V532" s="700"/>
      <c r="W532" s="700"/>
      <c r="X532" s="700"/>
      <c r="Y532" s="700"/>
      <c r="Z532" s="700"/>
    </row>
    <row r="533" ht="12.75" customHeight="1">
      <c r="A533" s="720"/>
      <c r="B533" s="700"/>
      <c r="C533" s="700"/>
      <c r="D533" s="700"/>
      <c r="E533" s="700"/>
      <c r="F533" s="700"/>
      <c r="G533" s="700"/>
      <c r="H533" s="700"/>
      <c r="I533" s="700"/>
      <c r="J533" s="700"/>
      <c r="K533" s="700"/>
      <c r="L533" s="700"/>
      <c r="M533" s="700"/>
      <c r="N533" s="700"/>
      <c r="O533" s="700"/>
      <c r="P533" s="700"/>
      <c r="Q533" s="700"/>
      <c r="R533" s="700"/>
      <c r="S533" s="700"/>
      <c r="T533" s="700"/>
      <c r="U533" s="700"/>
      <c r="V533" s="700"/>
      <c r="W533" s="700"/>
      <c r="X533" s="700"/>
      <c r="Y533" s="700"/>
      <c r="Z533" s="700"/>
    </row>
    <row r="534" ht="12.75" customHeight="1">
      <c r="A534" s="720"/>
      <c r="B534" s="700"/>
      <c r="C534" s="700"/>
      <c r="D534" s="700"/>
      <c r="E534" s="700"/>
      <c r="F534" s="700"/>
      <c r="G534" s="700"/>
      <c r="H534" s="700"/>
      <c r="I534" s="700"/>
      <c r="J534" s="700"/>
      <c r="K534" s="700"/>
      <c r="L534" s="700"/>
      <c r="M534" s="700"/>
      <c r="N534" s="700"/>
      <c r="O534" s="700"/>
      <c r="P534" s="700"/>
      <c r="Q534" s="700"/>
      <c r="R534" s="700"/>
      <c r="S534" s="700"/>
      <c r="T534" s="700"/>
      <c r="U534" s="700"/>
      <c r="V534" s="700"/>
      <c r="W534" s="700"/>
      <c r="X534" s="700"/>
      <c r="Y534" s="700"/>
      <c r="Z534" s="700"/>
    </row>
    <row r="535" ht="12.75" customHeight="1">
      <c r="A535" s="72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0"/>
      <c r="P535" s="700"/>
      <c r="Q535" s="700"/>
      <c r="R535" s="700"/>
      <c r="S535" s="700"/>
      <c r="T535" s="700"/>
      <c r="U535" s="700"/>
      <c r="V535" s="700"/>
      <c r="W535" s="700"/>
      <c r="X535" s="700"/>
      <c r="Y535" s="700"/>
      <c r="Z535" s="700"/>
    </row>
    <row r="536" ht="12.75" customHeight="1">
      <c r="A536" s="72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0"/>
      <c r="P536" s="700"/>
      <c r="Q536" s="700"/>
      <c r="R536" s="700"/>
      <c r="S536" s="700"/>
      <c r="T536" s="700"/>
      <c r="U536" s="700"/>
      <c r="V536" s="700"/>
      <c r="W536" s="700"/>
      <c r="X536" s="700"/>
      <c r="Y536" s="700"/>
      <c r="Z536" s="700"/>
    </row>
    <row r="537" ht="12.75" customHeight="1">
      <c r="A537" s="720"/>
      <c r="B537" s="700"/>
      <c r="C537" s="700"/>
      <c r="D537" s="700"/>
      <c r="E537" s="700"/>
      <c r="F537" s="700"/>
      <c r="G537" s="700"/>
      <c r="H537" s="700"/>
      <c r="I537" s="700"/>
      <c r="J537" s="700"/>
      <c r="K537" s="700"/>
      <c r="L537" s="700"/>
      <c r="M537" s="700"/>
      <c r="N537" s="700"/>
      <c r="O537" s="700"/>
      <c r="P537" s="700"/>
      <c r="Q537" s="700"/>
      <c r="R537" s="700"/>
      <c r="S537" s="700"/>
      <c r="T537" s="700"/>
      <c r="U537" s="700"/>
      <c r="V537" s="700"/>
      <c r="W537" s="700"/>
      <c r="X537" s="700"/>
      <c r="Y537" s="700"/>
      <c r="Z537" s="700"/>
    </row>
    <row r="538" ht="12.75" customHeight="1">
      <c r="A538" s="720"/>
      <c r="B538" s="700"/>
      <c r="C538" s="700"/>
      <c r="D538" s="700"/>
      <c r="E538" s="700"/>
      <c r="F538" s="700"/>
      <c r="G538" s="700"/>
      <c r="H538" s="700"/>
      <c r="I538" s="700"/>
      <c r="J538" s="700"/>
      <c r="K538" s="700"/>
      <c r="L538" s="700"/>
      <c r="M538" s="700"/>
      <c r="N538" s="700"/>
      <c r="O538" s="700"/>
      <c r="P538" s="700"/>
      <c r="Q538" s="700"/>
      <c r="R538" s="700"/>
      <c r="S538" s="700"/>
      <c r="T538" s="700"/>
      <c r="U538" s="700"/>
      <c r="V538" s="700"/>
      <c r="W538" s="700"/>
      <c r="X538" s="700"/>
      <c r="Y538" s="700"/>
      <c r="Z538" s="700"/>
    </row>
    <row r="539" ht="12.75" customHeight="1">
      <c r="A539" s="720"/>
      <c r="B539" s="700"/>
      <c r="C539" s="700"/>
      <c r="D539" s="700"/>
      <c r="E539" s="700"/>
      <c r="F539" s="700"/>
      <c r="G539" s="700"/>
      <c r="H539" s="700"/>
      <c r="I539" s="700"/>
      <c r="J539" s="700"/>
      <c r="K539" s="700"/>
      <c r="L539" s="700"/>
      <c r="M539" s="700"/>
      <c r="N539" s="700"/>
      <c r="O539" s="700"/>
      <c r="P539" s="700"/>
      <c r="Q539" s="700"/>
      <c r="R539" s="700"/>
      <c r="S539" s="700"/>
      <c r="T539" s="700"/>
      <c r="U539" s="700"/>
      <c r="V539" s="700"/>
      <c r="W539" s="700"/>
      <c r="X539" s="700"/>
      <c r="Y539" s="700"/>
      <c r="Z539" s="700"/>
    </row>
    <row r="540" ht="12.75" customHeight="1">
      <c r="A540" s="72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0"/>
      <c r="P540" s="700"/>
      <c r="Q540" s="700"/>
      <c r="R540" s="700"/>
      <c r="S540" s="700"/>
      <c r="T540" s="700"/>
      <c r="U540" s="700"/>
      <c r="V540" s="700"/>
      <c r="W540" s="700"/>
      <c r="X540" s="700"/>
      <c r="Y540" s="700"/>
      <c r="Z540" s="700"/>
    </row>
    <row r="541" ht="12.75" customHeight="1">
      <c r="A541" s="72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0"/>
      <c r="P541" s="700"/>
      <c r="Q541" s="700"/>
      <c r="R541" s="700"/>
      <c r="S541" s="700"/>
      <c r="T541" s="700"/>
      <c r="U541" s="700"/>
      <c r="V541" s="700"/>
      <c r="W541" s="700"/>
      <c r="X541" s="700"/>
      <c r="Y541" s="700"/>
      <c r="Z541" s="700"/>
    </row>
    <row r="542" ht="12.75" customHeight="1">
      <c r="A542" s="72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700"/>
      <c r="P542" s="700"/>
      <c r="Q542" s="700"/>
      <c r="R542" s="700"/>
      <c r="S542" s="700"/>
      <c r="T542" s="700"/>
      <c r="U542" s="700"/>
      <c r="V542" s="700"/>
      <c r="W542" s="700"/>
      <c r="X542" s="700"/>
      <c r="Y542" s="700"/>
      <c r="Z542" s="700"/>
    </row>
    <row r="543" ht="12.75" customHeight="1">
      <c r="A543" s="72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700"/>
      <c r="P543" s="700"/>
      <c r="Q543" s="700"/>
      <c r="R543" s="700"/>
      <c r="S543" s="700"/>
      <c r="T543" s="700"/>
      <c r="U543" s="700"/>
      <c r="V543" s="700"/>
      <c r="W543" s="700"/>
      <c r="X543" s="700"/>
      <c r="Y543" s="700"/>
      <c r="Z543" s="700"/>
    </row>
    <row r="544" ht="12.75" customHeight="1">
      <c r="A544" s="72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700"/>
      <c r="P544" s="700"/>
      <c r="Q544" s="700"/>
      <c r="R544" s="700"/>
      <c r="S544" s="700"/>
      <c r="T544" s="700"/>
      <c r="U544" s="700"/>
      <c r="V544" s="700"/>
      <c r="W544" s="700"/>
      <c r="X544" s="700"/>
      <c r="Y544" s="700"/>
      <c r="Z544" s="700"/>
    </row>
    <row r="545" ht="12.75" customHeight="1">
      <c r="A545" s="72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700"/>
      <c r="P545" s="700"/>
      <c r="Q545" s="700"/>
      <c r="R545" s="700"/>
      <c r="S545" s="700"/>
      <c r="T545" s="700"/>
      <c r="U545" s="700"/>
      <c r="V545" s="700"/>
      <c r="W545" s="700"/>
      <c r="X545" s="700"/>
      <c r="Y545" s="700"/>
      <c r="Z545" s="700"/>
    </row>
    <row r="546" ht="12.75" customHeight="1">
      <c r="A546" s="72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700"/>
      <c r="P546" s="700"/>
      <c r="Q546" s="700"/>
      <c r="R546" s="700"/>
      <c r="S546" s="700"/>
      <c r="T546" s="700"/>
      <c r="U546" s="700"/>
      <c r="V546" s="700"/>
      <c r="W546" s="700"/>
      <c r="X546" s="700"/>
      <c r="Y546" s="700"/>
      <c r="Z546" s="700"/>
    </row>
    <row r="547" ht="12.75" customHeight="1">
      <c r="A547" s="72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700"/>
      <c r="P547" s="700"/>
      <c r="Q547" s="700"/>
      <c r="R547" s="700"/>
      <c r="S547" s="700"/>
      <c r="T547" s="700"/>
      <c r="U547" s="700"/>
      <c r="V547" s="700"/>
      <c r="W547" s="700"/>
      <c r="X547" s="700"/>
      <c r="Y547" s="700"/>
      <c r="Z547" s="700"/>
    </row>
    <row r="548" ht="12.75" customHeight="1">
      <c r="A548" s="720"/>
      <c r="B548" s="700"/>
      <c r="C548" s="700"/>
      <c r="D548" s="700"/>
      <c r="E548" s="700"/>
      <c r="F548" s="700"/>
      <c r="G548" s="700"/>
      <c r="H548" s="700"/>
      <c r="I548" s="700"/>
      <c r="J548" s="700"/>
      <c r="K548" s="700"/>
      <c r="L548" s="700"/>
      <c r="M548" s="700"/>
      <c r="N548" s="700"/>
      <c r="O548" s="700"/>
      <c r="P548" s="700"/>
      <c r="Q548" s="700"/>
      <c r="R548" s="700"/>
      <c r="S548" s="700"/>
      <c r="T548" s="700"/>
      <c r="U548" s="700"/>
      <c r="V548" s="700"/>
      <c r="W548" s="700"/>
      <c r="X548" s="700"/>
      <c r="Y548" s="700"/>
      <c r="Z548" s="700"/>
    </row>
    <row r="549" ht="12.75" customHeight="1">
      <c r="A549" s="720"/>
      <c r="B549" s="700"/>
      <c r="C549" s="700"/>
      <c r="D549" s="700"/>
      <c r="E549" s="700"/>
      <c r="F549" s="700"/>
      <c r="G549" s="700"/>
      <c r="H549" s="700"/>
      <c r="I549" s="700"/>
      <c r="J549" s="700"/>
      <c r="K549" s="700"/>
      <c r="L549" s="700"/>
      <c r="M549" s="700"/>
      <c r="N549" s="700"/>
      <c r="O549" s="700"/>
      <c r="P549" s="700"/>
      <c r="Q549" s="700"/>
      <c r="R549" s="700"/>
      <c r="S549" s="700"/>
      <c r="T549" s="700"/>
      <c r="U549" s="700"/>
      <c r="V549" s="700"/>
      <c r="W549" s="700"/>
      <c r="X549" s="700"/>
      <c r="Y549" s="700"/>
      <c r="Z549" s="700"/>
    </row>
    <row r="550" ht="12.75" customHeight="1">
      <c r="A550" s="720"/>
      <c r="B550" s="700"/>
      <c r="C550" s="700"/>
      <c r="D550" s="700"/>
      <c r="E550" s="700"/>
      <c r="F550" s="700"/>
      <c r="G550" s="700"/>
      <c r="H550" s="700"/>
      <c r="I550" s="700"/>
      <c r="J550" s="700"/>
      <c r="K550" s="700"/>
      <c r="L550" s="700"/>
      <c r="M550" s="700"/>
      <c r="N550" s="700"/>
      <c r="O550" s="700"/>
      <c r="P550" s="700"/>
      <c r="Q550" s="700"/>
      <c r="R550" s="700"/>
      <c r="S550" s="700"/>
      <c r="T550" s="700"/>
      <c r="U550" s="700"/>
      <c r="V550" s="700"/>
      <c r="W550" s="700"/>
      <c r="X550" s="700"/>
      <c r="Y550" s="700"/>
      <c r="Z550" s="700"/>
    </row>
    <row r="551" ht="12.75" customHeight="1">
      <c r="A551" s="720"/>
      <c r="B551" s="700"/>
      <c r="C551" s="700"/>
      <c r="D551" s="700"/>
      <c r="E551" s="700"/>
      <c r="F551" s="700"/>
      <c r="G551" s="700"/>
      <c r="H551" s="700"/>
      <c r="I551" s="700"/>
      <c r="J551" s="700"/>
      <c r="K551" s="700"/>
      <c r="L551" s="700"/>
      <c r="M551" s="700"/>
      <c r="N551" s="700"/>
      <c r="O551" s="700"/>
      <c r="P551" s="700"/>
      <c r="Q551" s="700"/>
      <c r="R551" s="700"/>
      <c r="S551" s="700"/>
      <c r="T551" s="700"/>
      <c r="U551" s="700"/>
      <c r="V551" s="700"/>
      <c r="W551" s="700"/>
      <c r="X551" s="700"/>
      <c r="Y551" s="700"/>
      <c r="Z551" s="700"/>
    </row>
    <row r="552" ht="12.75" customHeight="1">
      <c r="A552" s="720"/>
      <c r="B552" s="700"/>
      <c r="C552" s="700"/>
      <c r="D552" s="700"/>
      <c r="E552" s="700"/>
      <c r="F552" s="700"/>
      <c r="G552" s="700"/>
      <c r="H552" s="700"/>
      <c r="I552" s="700"/>
      <c r="J552" s="700"/>
      <c r="K552" s="700"/>
      <c r="L552" s="700"/>
      <c r="M552" s="700"/>
      <c r="N552" s="700"/>
      <c r="O552" s="700"/>
      <c r="P552" s="700"/>
      <c r="Q552" s="700"/>
      <c r="R552" s="700"/>
      <c r="S552" s="700"/>
      <c r="T552" s="700"/>
      <c r="U552" s="700"/>
      <c r="V552" s="700"/>
      <c r="W552" s="700"/>
      <c r="X552" s="700"/>
      <c r="Y552" s="700"/>
      <c r="Z552" s="700"/>
    </row>
    <row r="553" ht="12.75" customHeight="1">
      <c r="A553" s="720"/>
      <c r="B553" s="700"/>
      <c r="C553" s="700"/>
      <c r="D553" s="700"/>
      <c r="E553" s="700"/>
      <c r="F553" s="700"/>
      <c r="G553" s="700"/>
      <c r="H553" s="700"/>
      <c r="I553" s="700"/>
      <c r="J553" s="700"/>
      <c r="K553" s="700"/>
      <c r="L553" s="700"/>
      <c r="M553" s="700"/>
      <c r="N553" s="700"/>
      <c r="O553" s="700"/>
      <c r="P553" s="700"/>
      <c r="Q553" s="700"/>
      <c r="R553" s="700"/>
      <c r="S553" s="700"/>
      <c r="T553" s="700"/>
      <c r="U553" s="700"/>
      <c r="V553" s="700"/>
      <c r="W553" s="700"/>
      <c r="X553" s="700"/>
      <c r="Y553" s="700"/>
      <c r="Z553" s="700"/>
    </row>
    <row r="554" ht="12.75" customHeight="1">
      <c r="A554" s="720"/>
      <c r="B554" s="700"/>
      <c r="C554" s="700"/>
      <c r="D554" s="700"/>
      <c r="E554" s="700"/>
      <c r="F554" s="700"/>
      <c r="G554" s="700"/>
      <c r="H554" s="700"/>
      <c r="I554" s="700"/>
      <c r="J554" s="700"/>
      <c r="K554" s="700"/>
      <c r="L554" s="700"/>
      <c r="M554" s="700"/>
      <c r="N554" s="700"/>
      <c r="O554" s="700"/>
      <c r="P554" s="700"/>
      <c r="Q554" s="700"/>
      <c r="R554" s="700"/>
      <c r="S554" s="700"/>
      <c r="T554" s="700"/>
      <c r="U554" s="700"/>
      <c r="V554" s="700"/>
      <c r="W554" s="700"/>
      <c r="X554" s="700"/>
      <c r="Y554" s="700"/>
      <c r="Z554" s="700"/>
    </row>
    <row r="555" ht="12.75" customHeight="1">
      <c r="A555" s="720"/>
      <c r="B555" s="700"/>
      <c r="C555" s="700"/>
      <c r="D555" s="700"/>
      <c r="E555" s="700"/>
      <c r="F555" s="700"/>
      <c r="G555" s="700"/>
      <c r="H555" s="700"/>
      <c r="I555" s="700"/>
      <c r="J555" s="700"/>
      <c r="K555" s="700"/>
      <c r="L555" s="700"/>
      <c r="M555" s="700"/>
      <c r="N555" s="700"/>
      <c r="O555" s="700"/>
      <c r="P555" s="700"/>
      <c r="Q555" s="700"/>
      <c r="R555" s="700"/>
      <c r="S555" s="700"/>
      <c r="T555" s="700"/>
      <c r="U555" s="700"/>
      <c r="V555" s="700"/>
      <c r="W555" s="700"/>
      <c r="X555" s="700"/>
      <c r="Y555" s="700"/>
      <c r="Z555" s="700"/>
    </row>
    <row r="556" ht="12.75" customHeight="1">
      <c r="A556" s="720"/>
      <c r="B556" s="700"/>
      <c r="C556" s="700"/>
      <c r="D556" s="700"/>
      <c r="E556" s="700"/>
      <c r="F556" s="700"/>
      <c r="G556" s="700"/>
      <c r="H556" s="700"/>
      <c r="I556" s="700"/>
      <c r="J556" s="700"/>
      <c r="K556" s="700"/>
      <c r="L556" s="700"/>
      <c r="M556" s="700"/>
      <c r="N556" s="700"/>
      <c r="O556" s="700"/>
      <c r="P556" s="700"/>
      <c r="Q556" s="700"/>
      <c r="R556" s="700"/>
      <c r="S556" s="700"/>
      <c r="T556" s="700"/>
      <c r="U556" s="700"/>
      <c r="V556" s="700"/>
      <c r="W556" s="700"/>
      <c r="X556" s="700"/>
      <c r="Y556" s="700"/>
      <c r="Z556" s="700"/>
    </row>
    <row r="557" ht="12.75" customHeight="1">
      <c r="A557" s="720"/>
      <c r="B557" s="700"/>
      <c r="C557" s="700"/>
      <c r="D557" s="700"/>
      <c r="E557" s="700"/>
      <c r="F557" s="700"/>
      <c r="G557" s="700"/>
      <c r="H557" s="700"/>
      <c r="I557" s="700"/>
      <c r="J557" s="700"/>
      <c r="K557" s="700"/>
      <c r="L557" s="700"/>
      <c r="M557" s="700"/>
      <c r="N557" s="700"/>
      <c r="O557" s="700"/>
      <c r="P557" s="700"/>
      <c r="Q557" s="700"/>
      <c r="R557" s="700"/>
      <c r="S557" s="700"/>
      <c r="T557" s="700"/>
      <c r="U557" s="700"/>
      <c r="V557" s="700"/>
      <c r="W557" s="700"/>
      <c r="X557" s="700"/>
      <c r="Y557" s="700"/>
      <c r="Z557" s="700"/>
    </row>
    <row r="558" ht="12.75" customHeight="1">
      <c r="A558" s="720"/>
      <c r="B558" s="700"/>
      <c r="C558" s="700"/>
      <c r="D558" s="700"/>
      <c r="E558" s="700"/>
      <c r="F558" s="700"/>
      <c r="G558" s="700"/>
      <c r="H558" s="700"/>
      <c r="I558" s="700"/>
      <c r="J558" s="700"/>
      <c r="K558" s="700"/>
      <c r="L558" s="700"/>
      <c r="M558" s="700"/>
      <c r="N558" s="700"/>
      <c r="O558" s="700"/>
      <c r="P558" s="700"/>
      <c r="Q558" s="700"/>
      <c r="R558" s="700"/>
      <c r="S558" s="700"/>
      <c r="T558" s="700"/>
      <c r="U558" s="700"/>
      <c r="V558" s="700"/>
      <c r="W558" s="700"/>
      <c r="X558" s="700"/>
      <c r="Y558" s="700"/>
      <c r="Z558" s="700"/>
    </row>
    <row r="559" ht="12.75" customHeight="1">
      <c r="A559" s="720"/>
      <c r="B559" s="700"/>
      <c r="C559" s="700"/>
      <c r="D559" s="700"/>
      <c r="E559" s="700"/>
      <c r="F559" s="700"/>
      <c r="G559" s="700"/>
      <c r="H559" s="700"/>
      <c r="I559" s="700"/>
      <c r="J559" s="700"/>
      <c r="K559" s="700"/>
      <c r="L559" s="700"/>
      <c r="M559" s="700"/>
      <c r="N559" s="700"/>
      <c r="O559" s="700"/>
      <c r="P559" s="700"/>
      <c r="Q559" s="700"/>
      <c r="R559" s="700"/>
      <c r="S559" s="700"/>
      <c r="T559" s="700"/>
      <c r="U559" s="700"/>
      <c r="V559" s="700"/>
      <c r="W559" s="700"/>
      <c r="X559" s="700"/>
      <c r="Y559" s="700"/>
      <c r="Z559" s="700"/>
    </row>
    <row r="560" ht="12.75" customHeight="1">
      <c r="A560" s="720"/>
      <c r="B560" s="700"/>
      <c r="C560" s="700"/>
      <c r="D560" s="700"/>
      <c r="E560" s="700"/>
      <c r="F560" s="700"/>
      <c r="G560" s="700"/>
      <c r="H560" s="700"/>
      <c r="I560" s="700"/>
      <c r="J560" s="700"/>
      <c r="K560" s="700"/>
      <c r="L560" s="700"/>
      <c r="M560" s="700"/>
      <c r="N560" s="700"/>
      <c r="O560" s="700"/>
      <c r="P560" s="700"/>
      <c r="Q560" s="700"/>
      <c r="R560" s="700"/>
      <c r="S560" s="700"/>
      <c r="T560" s="700"/>
      <c r="U560" s="700"/>
      <c r="V560" s="700"/>
      <c r="W560" s="700"/>
      <c r="X560" s="700"/>
      <c r="Y560" s="700"/>
      <c r="Z560" s="700"/>
    </row>
    <row r="561" ht="12.75" customHeight="1">
      <c r="A561" s="720"/>
      <c r="B561" s="700"/>
      <c r="C561" s="700"/>
      <c r="D561" s="700"/>
      <c r="E561" s="700"/>
      <c r="F561" s="700"/>
      <c r="G561" s="700"/>
      <c r="H561" s="700"/>
      <c r="I561" s="700"/>
      <c r="J561" s="700"/>
      <c r="K561" s="700"/>
      <c r="L561" s="700"/>
      <c r="M561" s="700"/>
      <c r="N561" s="700"/>
      <c r="O561" s="700"/>
      <c r="P561" s="700"/>
      <c r="Q561" s="700"/>
      <c r="R561" s="700"/>
      <c r="S561" s="700"/>
      <c r="T561" s="700"/>
      <c r="U561" s="700"/>
      <c r="V561" s="700"/>
      <c r="W561" s="700"/>
      <c r="X561" s="700"/>
      <c r="Y561" s="700"/>
      <c r="Z561" s="700"/>
    </row>
    <row r="562" ht="12.75" customHeight="1">
      <c r="A562" s="720"/>
      <c r="B562" s="700"/>
      <c r="C562" s="700"/>
      <c r="D562" s="700"/>
      <c r="E562" s="700"/>
      <c r="F562" s="700"/>
      <c r="G562" s="700"/>
      <c r="H562" s="700"/>
      <c r="I562" s="700"/>
      <c r="J562" s="700"/>
      <c r="K562" s="700"/>
      <c r="L562" s="700"/>
      <c r="M562" s="700"/>
      <c r="N562" s="700"/>
      <c r="O562" s="700"/>
      <c r="P562" s="700"/>
      <c r="Q562" s="700"/>
      <c r="R562" s="700"/>
      <c r="S562" s="700"/>
      <c r="T562" s="700"/>
      <c r="U562" s="700"/>
      <c r="V562" s="700"/>
      <c r="W562" s="700"/>
      <c r="X562" s="700"/>
      <c r="Y562" s="700"/>
      <c r="Z562" s="700"/>
    </row>
    <row r="563" ht="12.75" customHeight="1">
      <c r="A563" s="720"/>
      <c r="B563" s="700"/>
      <c r="C563" s="700"/>
      <c r="D563" s="700"/>
      <c r="E563" s="700"/>
      <c r="F563" s="700"/>
      <c r="G563" s="700"/>
      <c r="H563" s="700"/>
      <c r="I563" s="700"/>
      <c r="J563" s="700"/>
      <c r="K563" s="700"/>
      <c r="L563" s="700"/>
      <c r="M563" s="700"/>
      <c r="N563" s="700"/>
      <c r="O563" s="700"/>
      <c r="P563" s="700"/>
      <c r="Q563" s="700"/>
      <c r="R563" s="700"/>
      <c r="S563" s="700"/>
      <c r="T563" s="700"/>
      <c r="U563" s="700"/>
      <c r="V563" s="700"/>
      <c r="W563" s="700"/>
      <c r="X563" s="700"/>
      <c r="Y563" s="700"/>
      <c r="Z563" s="700"/>
    </row>
    <row r="564" ht="12.75" customHeight="1">
      <c r="A564" s="720"/>
      <c r="B564" s="700"/>
      <c r="C564" s="700"/>
      <c r="D564" s="700"/>
      <c r="E564" s="700"/>
      <c r="F564" s="700"/>
      <c r="G564" s="700"/>
      <c r="H564" s="700"/>
      <c r="I564" s="700"/>
      <c r="J564" s="700"/>
      <c r="K564" s="700"/>
      <c r="L564" s="700"/>
      <c r="M564" s="700"/>
      <c r="N564" s="700"/>
      <c r="O564" s="700"/>
      <c r="P564" s="700"/>
      <c r="Q564" s="700"/>
      <c r="R564" s="700"/>
      <c r="S564" s="700"/>
      <c r="T564" s="700"/>
      <c r="U564" s="700"/>
      <c r="V564" s="700"/>
      <c r="W564" s="700"/>
      <c r="X564" s="700"/>
      <c r="Y564" s="700"/>
      <c r="Z564" s="700"/>
    </row>
    <row r="565" ht="12.75" customHeight="1">
      <c r="A565" s="720"/>
      <c r="B565" s="700"/>
      <c r="C565" s="700"/>
      <c r="D565" s="700"/>
      <c r="E565" s="700"/>
      <c r="F565" s="700"/>
      <c r="G565" s="700"/>
      <c r="H565" s="700"/>
      <c r="I565" s="700"/>
      <c r="J565" s="700"/>
      <c r="K565" s="700"/>
      <c r="L565" s="700"/>
      <c r="M565" s="700"/>
      <c r="N565" s="700"/>
      <c r="O565" s="700"/>
      <c r="P565" s="700"/>
      <c r="Q565" s="700"/>
      <c r="R565" s="700"/>
      <c r="S565" s="700"/>
      <c r="T565" s="700"/>
      <c r="U565" s="700"/>
      <c r="V565" s="700"/>
      <c r="W565" s="700"/>
      <c r="X565" s="700"/>
      <c r="Y565" s="700"/>
      <c r="Z565" s="700"/>
    </row>
    <row r="566" ht="12.75" customHeight="1">
      <c r="A566" s="720"/>
      <c r="B566" s="700"/>
      <c r="C566" s="700"/>
      <c r="D566" s="700"/>
      <c r="E566" s="700"/>
      <c r="F566" s="700"/>
      <c r="G566" s="700"/>
      <c r="H566" s="700"/>
      <c r="I566" s="700"/>
      <c r="J566" s="700"/>
      <c r="K566" s="700"/>
      <c r="L566" s="700"/>
      <c r="M566" s="700"/>
      <c r="N566" s="700"/>
      <c r="O566" s="700"/>
      <c r="P566" s="700"/>
      <c r="Q566" s="700"/>
      <c r="R566" s="700"/>
      <c r="S566" s="700"/>
      <c r="T566" s="700"/>
      <c r="U566" s="700"/>
      <c r="V566" s="700"/>
      <c r="W566" s="700"/>
      <c r="X566" s="700"/>
      <c r="Y566" s="700"/>
      <c r="Z566" s="700"/>
    </row>
    <row r="567" ht="12.75" customHeight="1">
      <c r="A567" s="720"/>
      <c r="B567" s="700"/>
      <c r="C567" s="700"/>
      <c r="D567" s="700"/>
      <c r="E567" s="700"/>
      <c r="F567" s="700"/>
      <c r="G567" s="700"/>
      <c r="H567" s="700"/>
      <c r="I567" s="700"/>
      <c r="J567" s="700"/>
      <c r="K567" s="700"/>
      <c r="L567" s="700"/>
      <c r="M567" s="700"/>
      <c r="N567" s="700"/>
      <c r="O567" s="700"/>
      <c r="P567" s="700"/>
      <c r="Q567" s="700"/>
      <c r="R567" s="700"/>
      <c r="S567" s="700"/>
      <c r="T567" s="700"/>
      <c r="U567" s="700"/>
      <c r="V567" s="700"/>
      <c r="W567" s="700"/>
      <c r="X567" s="700"/>
      <c r="Y567" s="700"/>
      <c r="Z567" s="700"/>
    </row>
    <row r="568" ht="12.75" customHeight="1">
      <c r="A568" s="720"/>
      <c r="B568" s="700"/>
      <c r="C568" s="700"/>
      <c r="D568" s="700"/>
      <c r="E568" s="700"/>
      <c r="F568" s="700"/>
      <c r="G568" s="700"/>
      <c r="H568" s="700"/>
      <c r="I568" s="700"/>
      <c r="J568" s="700"/>
      <c r="K568" s="700"/>
      <c r="L568" s="700"/>
      <c r="M568" s="700"/>
      <c r="N568" s="700"/>
      <c r="O568" s="700"/>
      <c r="P568" s="700"/>
      <c r="Q568" s="700"/>
      <c r="R568" s="700"/>
      <c r="S568" s="700"/>
      <c r="T568" s="700"/>
      <c r="U568" s="700"/>
      <c r="V568" s="700"/>
      <c r="W568" s="700"/>
      <c r="X568" s="700"/>
      <c r="Y568" s="700"/>
      <c r="Z568" s="700"/>
    </row>
    <row r="569" ht="12.75" customHeight="1">
      <c r="A569" s="720"/>
      <c r="B569" s="700"/>
      <c r="C569" s="700"/>
      <c r="D569" s="700"/>
      <c r="E569" s="700"/>
      <c r="F569" s="700"/>
      <c r="G569" s="700"/>
      <c r="H569" s="700"/>
      <c r="I569" s="700"/>
      <c r="J569" s="700"/>
      <c r="K569" s="700"/>
      <c r="L569" s="700"/>
      <c r="M569" s="700"/>
      <c r="N569" s="700"/>
      <c r="O569" s="700"/>
      <c r="P569" s="700"/>
      <c r="Q569" s="700"/>
      <c r="R569" s="700"/>
      <c r="S569" s="700"/>
      <c r="T569" s="700"/>
      <c r="U569" s="700"/>
      <c r="V569" s="700"/>
      <c r="W569" s="700"/>
      <c r="X569" s="700"/>
      <c r="Y569" s="700"/>
      <c r="Z569" s="700"/>
    </row>
    <row r="570" ht="12.75" customHeight="1">
      <c r="A570" s="720"/>
      <c r="B570" s="700"/>
      <c r="C570" s="700"/>
      <c r="D570" s="700"/>
      <c r="E570" s="700"/>
      <c r="F570" s="700"/>
      <c r="G570" s="700"/>
      <c r="H570" s="700"/>
      <c r="I570" s="700"/>
      <c r="J570" s="700"/>
      <c r="K570" s="700"/>
      <c r="L570" s="700"/>
      <c r="M570" s="700"/>
      <c r="N570" s="700"/>
      <c r="O570" s="700"/>
      <c r="P570" s="700"/>
      <c r="Q570" s="700"/>
      <c r="R570" s="700"/>
      <c r="S570" s="700"/>
      <c r="T570" s="700"/>
      <c r="U570" s="700"/>
      <c r="V570" s="700"/>
      <c r="W570" s="700"/>
      <c r="X570" s="700"/>
      <c r="Y570" s="700"/>
      <c r="Z570" s="700"/>
    </row>
    <row r="571" ht="12.75" customHeight="1">
      <c r="A571" s="720"/>
      <c r="B571" s="700"/>
      <c r="C571" s="700"/>
      <c r="D571" s="700"/>
      <c r="E571" s="700"/>
      <c r="F571" s="700"/>
      <c r="G571" s="700"/>
      <c r="H571" s="700"/>
      <c r="I571" s="700"/>
      <c r="J571" s="700"/>
      <c r="K571" s="700"/>
      <c r="L571" s="700"/>
      <c r="M571" s="700"/>
      <c r="N571" s="700"/>
      <c r="O571" s="700"/>
      <c r="P571" s="700"/>
      <c r="Q571" s="700"/>
      <c r="R571" s="700"/>
      <c r="S571" s="700"/>
      <c r="T571" s="700"/>
      <c r="U571" s="700"/>
      <c r="V571" s="700"/>
      <c r="W571" s="700"/>
      <c r="X571" s="700"/>
      <c r="Y571" s="700"/>
      <c r="Z571" s="700"/>
    </row>
    <row r="572" ht="12.75" customHeight="1">
      <c r="A572" s="720"/>
      <c r="B572" s="700"/>
      <c r="C572" s="700"/>
      <c r="D572" s="700"/>
      <c r="E572" s="700"/>
      <c r="F572" s="700"/>
      <c r="G572" s="700"/>
      <c r="H572" s="700"/>
      <c r="I572" s="700"/>
      <c r="J572" s="700"/>
      <c r="K572" s="700"/>
      <c r="L572" s="700"/>
      <c r="M572" s="700"/>
      <c r="N572" s="700"/>
      <c r="O572" s="700"/>
      <c r="P572" s="700"/>
      <c r="Q572" s="700"/>
      <c r="R572" s="700"/>
      <c r="S572" s="700"/>
      <c r="T572" s="700"/>
      <c r="U572" s="700"/>
      <c r="V572" s="700"/>
      <c r="W572" s="700"/>
      <c r="X572" s="700"/>
      <c r="Y572" s="700"/>
      <c r="Z572" s="700"/>
    </row>
    <row r="573" ht="12.75" customHeight="1">
      <c r="A573" s="720"/>
      <c r="B573" s="700"/>
      <c r="C573" s="700"/>
      <c r="D573" s="700"/>
      <c r="E573" s="700"/>
      <c r="F573" s="700"/>
      <c r="G573" s="700"/>
      <c r="H573" s="700"/>
      <c r="I573" s="700"/>
      <c r="J573" s="700"/>
      <c r="K573" s="700"/>
      <c r="L573" s="700"/>
      <c r="M573" s="700"/>
      <c r="N573" s="700"/>
      <c r="O573" s="700"/>
      <c r="P573" s="700"/>
      <c r="Q573" s="700"/>
      <c r="R573" s="700"/>
      <c r="S573" s="700"/>
      <c r="T573" s="700"/>
      <c r="U573" s="700"/>
      <c r="V573" s="700"/>
      <c r="W573" s="700"/>
      <c r="X573" s="700"/>
      <c r="Y573" s="700"/>
      <c r="Z573" s="700"/>
    </row>
    <row r="574" ht="12.75" customHeight="1">
      <c r="A574" s="720"/>
      <c r="B574" s="700"/>
      <c r="C574" s="700"/>
      <c r="D574" s="700"/>
      <c r="E574" s="700"/>
      <c r="F574" s="700"/>
      <c r="G574" s="700"/>
      <c r="H574" s="700"/>
      <c r="I574" s="700"/>
      <c r="J574" s="700"/>
      <c r="K574" s="700"/>
      <c r="L574" s="700"/>
      <c r="M574" s="700"/>
      <c r="N574" s="700"/>
      <c r="O574" s="700"/>
      <c r="P574" s="700"/>
      <c r="Q574" s="700"/>
      <c r="R574" s="700"/>
      <c r="S574" s="700"/>
      <c r="T574" s="700"/>
      <c r="U574" s="700"/>
      <c r="V574" s="700"/>
      <c r="W574" s="700"/>
      <c r="X574" s="700"/>
      <c r="Y574" s="700"/>
      <c r="Z574" s="700"/>
    </row>
    <row r="575" ht="12.75" customHeight="1">
      <c r="A575" s="720"/>
      <c r="B575" s="700"/>
      <c r="C575" s="700"/>
      <c r="D575" s="700"/>
      <c r="E575" s="700"/>
      <c r="F575" s="700"/>
      <c r="G575" s="700"/>
      <c r="H575" s="700"/>
      <c r="I575" s="700"/>
      <c r="J575" s="700"/>
      <c r="K575" s="700"/>
      <c r="L575" s="700"/>
      <c r="M575" s="700"/>
      <c r="N575" s="700"/>
      <c r="O575" s="700"/>
      <c r="P575" s="700"/>
      <c r="Q575" s="700"/>
      <c r="R575" s="700"/>
      <c r="S575" s="700"/>
      <c r="T575" s="700"/>
      <c r="U575" s="700"/>
      <c r="V575" s="700"/>
      <c r="W575" s="700"/>
      <c r="X575" s="700"/>
      <c r="Y575" s="700"/>
      <c r="Z575" s="700"/>
    </row>
    <row r="576" ht="12.75" customHeight="1">
      <c r="A576" s="720"/>
      <c r="B576" s="700"/>
      <c r="C576" s="700"/>
      <c r="D576" s="700"/>
      <c r="E576" s="700"/>
      <c r="F576" s="700"/>
      <c r="G576" s="700"/>
      <c r="H576" s="700"/>
      <c r="I576" s="700"/>
      <c r="J576" s="700"/>
      <c r="K576" s="700"/>
      <c r="L576" s="700"/>
      <c r="M576" s="700"/>
      <c r="N576" s="700"/>
      <c r="O576" s="700"/>
      <c r="P576" s="700"/>
      <c r="Q576" s="700"/>
      <c r="R576" s="700"/>
      <c r="S576" s="700"/>
      <c r="T576" s="700"/>
      <c r="U576" s="700"/>
      <c r="V576" s="700"/>
      <c r="W576" s="700"/>
      <c r="X576" s="700"/>
      <c r="Y576" s="700"/>
      <c r="Z576" s="700"/>
    </row>
    <row r="577" ht="12.75" customHeight="1">
      <c r="A577" s="720"/>
      <c r="B577" s="700"/>
      <c r="C577" s="700"/>
      <c r="D577" s="700"/>
      <c r="E577" s="700"/>
      <c r="F577" s="700"/>
      <c r="G577" s="700"/>
      <c r="H577" s="700"/>
      <c r="I577" s="700"/>
      <c r="J577" s="700"/>
      <c r="K577" s="700"/>
      <c r="L577" s="700"/>
      <c r="M577" s="700"/>
      <c r="N577" s="700"/>
      <c r="O577" s="700"/>
      <c r="P577" s="700"/>
      <c r="Q577" s="700"/>
      <c r="R577" s="700"/>
      <c r="S577" s="700"/>
      <c r="T577" s="700"/>
      <c r="U577" s="700"/>
      <c r="V577" s="700"/>
      <c r="W577" s="700"/>
      <c r="X577" s="700"/>
      <c r="Y577" s="700"/>
      <c r="Z577" s="700"/>
    </row>
    <row r="578" ht="12.75" customHeight="1">
      <c r="A578" s="720"/>
      <c r="B578" s="700"/>
      <c r="C578" s="700"/>
      <c r="D578" s="700"/>
      <c r="E578" s="700"/>
      <c r="F578" s="700"/>
      <c r="G578" s="700"/>
      <c r="H578" s="700"/>
      <c r="I578" s="700"/>
      <c r="J578" s="700"/>
      <c r="K578" s="700"/>
      <c r="L578" s="700"/>
      <c r="M578" s="700"/>
      <c r="N578" s="700"/>
      <c r="O578" s="700"/>
      <c r="P578" s="700"/>
      <c r="Q578" s="700"/>
      <c r="R578" s="700"/>
      <c r="S578" s="700"/>
      <c r="T578" s="700"/>
      <c r="U578" s="700"/>
      <c r="V578" s="700"/>
      <c r="W578" s="700"/>
      <c r="X578" s="700"/>
      <c r="Y578" s="700"/>
      <c r="Z578" s="700"/>
    </row>
    <row r="579" ht="12.75" customHeight="1">
      <c r="A579" s="720"/>
      <c r="B579" s="700"/>
      <c r="C579" s="700"/>
      <c r="D579" s="700"/>
      <c r="E579" s="700"/>
      <c r="F579" s="700"/>
      <c r="G579" s="700"/>
      <c r="H579" s="700"/>
      <c r="I579" s="700"/>
      <c r="J579" s="700"/>
      <c r="K579" s="700"/>
      <c r="L579" s="700"/>
      <c r="M579" s="700"/>
      <c r="N579" s="700"/>
      <c r="O579" s="700"/>
      <c r="P579" s="700"/>
      <c r="Q579" s="700"/>
      <c r="R579" s="700"/>
      <c r="S579" s="700"/>
      <c r="T579" s="700"/>
      <c r="U579" s="700"/>
      <c r="V579" s="700"/>
      <c r="W579" s="700"/>
      <c r="X579" s="700"/>
      <c r="Y579" s="700"/>
      <c r="Z579" s="700"/>
    </row>
    <row r="580" ht="12.75" customHeight="1">
      <c r="A580" s="720"/>
      <c r="B580" s="700"/>
      <c r="C580" s="700"/>
      <c r="D580" s="700"/>
      <c r="E580" s="700"/>
      <c r="F580" s="700"/>
      <c r="G580" s="700"/>
      <c r="H580" s="700"/>
      <c r="I580" s="700"/>
      <c r="J580" s="700"/>
      <c r="K580" s="700"/>
      <c r="L580" s="700"/>
      <c r="M580" s="700"/>
      <c r="N580" s="700"/>
      <c r="O580" s="700"/>
      <c r="P580" s="700"/>
      <c r="Q580" s="700"/>
      <c r="R580" s="700"/>
      <c r="S580" s="700"/>
      <c r="T580" s="700"/>
      <c r="U580" s="700"/>
      <c r="V580" s="700"/>
      <c r="W580" s="700"/>
      <c r="X580" s="700"/>
      <c r="Y580" s="700"/>
      <c r="Z580" s="700"/>
    </row>
    <row r="581" ht="12.75" customHeight="1">
      <c r="A581" s="720"/>
      <c r="B581" s="700"/>
      <c r="C581" s="700"/>
      <c r="D581" s="700"/>
      <c r="E581" s="700"/>
      <c r="F581" s="700"/>
      <c r="G581" s="700"/>
      <c r="H581" s="700"/>
      <c r="I581" s="700"/>
      <c r="J581" s="700"/>
      <c r="K581" s="700"/>
      <c r="L581" s="700"/>
      <c r="M581" s="700"/>
      <c r="N581" s="700"/>
      <c r="O581" s="700"/>
      <c r="P581" s="700"/>
      <c r="Q581" s="700"/>
      <c r="R581" s="700"/>
      <c r="S581" s="700"/>
      <c r="T581" s="700"/>
      <c r="U581" s="700"/>
      <c r="V581" s="700"/>
      <c r="W581" s="700"/>
      <c r="X581" s="700"/>
      <c r="Y581" s="700"/>
      <c r="Z581" s="700"/>
    </row>
    <row r="582" ht="12.75" customHeight="1">
      <c r="A582" s="720"/>
      <c r="B582" s="700"/>
      <c r="C582" s="700"/>
      <c r="D582" s="700"/>
      <c r="E582" s="700"/>
      <c r="F582" s="700"/>
      <c r="G582" s="700"/>
      <c r="H582" s="700"/>
      <c r="I582" s="700"/>
      <c r="J582" s="700"/>
      <c r="K582" s="700"/>
      <c r="L582" s="700"/>
      <c r="M582" s="700"/>
      <c r="N582" s="700"/>
      <c r="O582" s="700"/>
      <c r="P582" s="700"/>
      <c r="Q582" s="700"/>
      <c r="R582" s="700"/>
      <c r="S582" s="700"/>
      <c r="T582" s="700"/>
      <c r="U582" s="700"/>
      <c r="V582" s="700"/>
      <c r="W582" s="700"/>
      <c r="X582" s="700"/>
      <c r="Y582" s="700"/>
      <c r="Z582" s="700"/>
    </row>
    <row r="583" ht="12.75" customHeight="1">
      <c r="A583" s="720"/>
      <c r="B583" s="700"/>
      <c r="C583" s="700"/>
      <c r="D583" s="700"/>
      <c r="E583" s="700"/>
      <c r="F583" s="700"/>
      <c r="G583" s="700"/>
      <c r="H583" s="700"/>
      <c r="I583" s="700"/>
      <c r="J583" s="700"/>
      <c r="K583" s="700"/>
      <c r="L583" s="700"/>
      <c r="M583" s="700"/>
      <c r="N583" s="700"/>
      <c r="O583" s="700"/>
      <c r="P583" s="700"/>
      <c r="Q583" s="700"/>
      <c r="R583" s="700"/>
      <c r="S583" s="700"/>
      <c r="T583" s="700"/>
      <c r="U583" s="700"/>
      <c r="V583" s="700"/>
      <c r="W583" s="700"/>
      <c r="X583" s="700"/>
      <c r="Y583" s="700"/>
      <c r="Z583" s="700"/>
    </row>
    <row r="584" ht="12.75" customHeight="1">
      <c r="A584" s="720"/>
      <c r="B584" s="700"/>
      <c r="C584" s="700"/>
      <c r="D584" s="700"/>
      <c r="E584" s="700"/>
      <c r="F584" s="700"/>
      <c r="G584" s="700"/>
      <c r="H584" s="700"/>
      <c r="I584" s="700"/>
      <c r="J584" s="700"/>
      <c r="K584" s="700"/>
      <c r="L584" s="700"/>
      <c r="M584" s="700"/>
      <c r="N584" s="700"/>
      <c r="O584" s="700"/>
      <c r="P584" s="700"/>
      <c r="Q584" s="700"/>
      <c r="R584" s="700"/>
      <c r="S584" s="700"/>
      <c r="T584" s="700"/>
      <c r="U584" s="700"/>
      <c r="V584" s="700"/>
      <c r="W584" s="700"/>
      <c r="X584" s="700"/>
      <c r="Y584" s="700"/>
      <c r="Z584" s="700"/>
    </row>
    <row r="585" ht="12.75" customHeight="1">
      <c r="A585" s="720"/>
      <c r="B585" s="700"/>
      <c r="C585" s="700"/>
      <c r="D585" s="700"/>
      <c r="E585" s="700"/>
      <c r="F585" s="700"/>
      <c r="G585" s="700"/>
      <c r="H585" s="700"/>
      <c r="I585" s="700"/>
      <c r="J585" s="700"/>
      <c r="K585" s="700"/>
      <c r="L585" s="700"/>
      <c r="M585" s="700"/>
      <c r="N585" s="700"/>
      <c r="O585" s="700"/>
      <c r="P585" s="700"/>
      <c r="Q585" s="700"/>
      <c r="R585" s="700"/>
      <c r="S585" s="700"/>
      <c r="T585" s="700"/>
      <c r="U585" s="700"/>
      <c r="V585" s="700"/>
      <c r="W585" s="700"/>
      <c r="X585" s="700"/>
      <c r="Y585" s="700"/>
      <c r="Z585" s="700"/>
    </row>
    <row r="586" ht="12.75" customHeight="1">
      <c r="A586" s="720"/>
      <c r="B586" s="700"/>
      <c r="C586" s="700"/>
      <c r="D586" s="700"/>
      <c r="E586" s="700"/>
      <c r="F586" s="700"/>
      <c r="G586" s="700"/>
      <c r="H586" s="700"/>
      <c r="I586" s="700"/>
      <c r="J586" s="700"/>
      <c r="K586" s="700"/>
      <c r="L586" s="700"/>
      <c r="M586" s="700"/>
      <c r="N586" s="700"/>
      <c r="O586" s="700"/>
      <c r="P586" s="700"/>
      <c r="Q586" s="700"/>
      <c r="R586" s="700"/>
      <c r="S586" s="700"/>
      <c r="T586" s="700"/>
      <c r="U586" s="700"/>
      <c r="V586" s="700"/>
      <c r="W586" s="700"/>
      <c r="X586" s="700"/>
      <c r="Y586" s="700"/>
      <c r="Z586" s="700"/>
    </row>
    <row r="587" ht="12.75" customHeight="1">
      <c r="A587" s="720"/>
      <c r="B587" s="700"/>
      <c r="C587" s="700"/>
      <c r="D587" s="700"/>
      <c r="E587" s="700"/>
      <c r="F587" s="700"/>
      <c r="G587" s="700"/>
      <c r="H587" s="700"/>
      <c r="I587" s="700"/>
      <c r="J587" s="700"/>
      <c r="K587" s="700"/>
      <c r="L587" s="700"/>
      <c r="M587" s="700"/>
      <c r="N587" s="700"/>
      <c r="O587" s="700"/>
      <c r="P587" s="700"/>
      <c r="Q587" s="700"/>
      <c r="R587" s="700"/>
      <c r="S587" s="700"/>
      <c r="T587" s="700"/>
      <c r="U587" s="700"/>
      <c r="V587" s="700"/>
      <c r="W587" s="700"/>
      <c r="X587" s="700"/>
      <c r="Y587" s="700"/>
      <c r="Z587" s="700"/>
    </row>
    <row r="588" ht="12.75" customHeight="1">
      <c r="A588" s="720"/>
      <c r="B588" s="700"/>
      <c r="C588" s="700"/>
      <c r="D588" s="700"/>
      <c r="E588" s="700"/>
      <c r="F588" s="700"/>
      <c r="G588" s="700"/>
      <c r="H588" s="700"/>
      <c r="I588" s="700"/>
      <c r="J588" s="700"/>
      <c r="K588" s="700"/>
      <c r="L588" s="700"/>
      <c r="M588" s="700"/>
      <c r="N588" s="700"/>
      <c r="O588" s="700"/>
      <c r="P588" s="700"/>
      <c r="Q588" s="700"/>
      <c r="R588" s="700"/>
      <c r="S588" s="700"/>
      <c r="T588" s="700"/>
      <c r="U588" s="700"/>
      <c r="V588" s="700"/>
      <c r="W588" s="700"/>
      <c r="X588" s="700"/>
      <c r="Y588" s="700"/>
      <c r="Z588" s="700"/>
    </row>
    <row r="589" ht="12.75" customHeight="1">
      <c r="A589" s="720"/>
      <c r="B589" s="700"/>
      <c r="C589" s="700"/>
      <c r="D589" s="700"/>
      <c r="E589" s="700"/>
      <c r="F589" s="700"/>
      <c r="G589" s="700"/>
      <c r="H589" s="700"/>
      <c r="I589" s="700"/>
      <c r="J589" s="700"/>
      <c r="K589" s="700"/>
      <c r="L589" s="700"/>
      <c r="M589" s="700"/>
      <c r="N589" s="700"/>
      <c r="O589" s="700"/>
      <c r="P589" s="700"/>
      <c r="Q589" s="700"/>
      <c r="R589" s="700"/>
      <c r="S589" s="700"/>
      <c r="T589" s="700"/>
      <c r="U589" s="700"/>
      <c r="V589" s="700"/>
      <c r="W589" s="700"/>
      <c r="X589" s="700"/>
      <c r="Y589" s="700"/>
      <c r="Z589" s="700"/>
    </row>
    <row r="590" ht="12.75" customHeight="1">
      <c r="A590" s="720"/>
      <c r="B590" s="700"/>
      <c r="C590" s="700"/>
      <c r="D590" s="700"/>
      <c r="E590" s="700"/>
      <c r="F590" s="700"/>
      <c r="G590" s="700"/>
      <c r="H590" s="700"/>
      <c r="I590" s="700"/>
      <c r="J590" s="700"/>
      <c r="K590" s="700"/>
      <c r="L590" s="700"/>
      <c r="M590" s="700"/>
      <c r="N590" s="700"/>
      <c r="O590" s="700"/>
      <c r="P590" s="700"/>
      <c r="Q590" s="700"/>
      <c r="R590" s="700"/>
      <c r="S590" s="700"/>
      <c r="T590" s="700"/>
      <c r="U590" s="700"/>
      <c r="V590" s="700"/>
      <c r="W590" s="700"/>
      <c r="X590" s="700"/>
      <c r="Y590" s="700"/>
      <c r="Z590" s="700"/>
    </row>
    <row r="591" ht="12.75" customHeight="1">
      <c r="A591" s="720"/>
      <c r="B591" s="700"/>
      <c r="C591" s="700"/>
      <c r="D591" s="700"/>
      <c r="E591" s="700"/>
      <c r="F591" s="700"/>
      <c r="G591" s="700"/>
      <c r="H591" s="700"/>
      <c r="I591" s="700"/>
      <c r="J591" s="700"/>
      <c r="K591" s="700"/>
      <c r="L591" s="700"/>
      <c r="M591" s="700"/>
      <c r="N591" s="700"/>
      <c r="O591" s="700"/>
      <c r="P591" s="700"/>
      <c r="Q591" s="700"/>
      <c r="R591" s="700"/>
      <c r="S591" s="700"/>
      <c r="T591" s="700"/>
      <c r="U591" s="700"/>
      <c r="V591" s="700"/>
      <c r="W591" s="700"/>
      <c r="X591" s="700"/>
      <c r="Y591" s="700"/>
      <c r="Z591" s="700"/>
    </row>
    <row r="592" ht="12.75" customHeight="1">
      <c r="A592" s="720"/>
      <c r="B592" s="700"/>
      <c r="C592" s="700"/>
      <c r="D592" s="700"/>
      <c r="E592" s="700"/>
      <c r="F592" s="700"/>
      <c r="G592" s="700"/>
      <c r="H592" s="700"/>
      <c r="I592" s="700"/>
      <c r="J592" s="700"/>
      <c r="K592" s="700"/>
      <c r="L592" s="700"/>
      <c r="M592" s="700"/>
      <c r="N592" s="700"/>
      <c r="O592" s="700"/>
      <c r="P592" s="700"/>
      <c r="Q592" s="700"/>
      <c r="R592" s="700"/>
      <c r="S592" s="700"/>
      <c r="T592" s="700"/>
      <c r="U592" s="700"/>
      <c r="V592" s="700"/>
      <c r="W592" s="700"/>
      <c r="X592" s="700"/>
      <c r="Y592" s="700"/>
      <c r="Z592" s="700"/>
    </row>
    <row r="593" ht="12.75" customHeight="1">
      <c r="A593" s="720"/>
      <c r="B593" s="700"/>
      <c r="C593" s="700"/>
      <c r="D593" s="700"/>
      <c r="E593" s="700"/>
      <c r="F593" s="700"/>
      <c r="G593" s="700"/>
      <c r="H593" s="700"/>
      <c r="I593" s="700"/>
      <c r="J593" s="700"/>
      <c r="K593" s="700"/>
      <c r="L593" s="700"/>
      <c r="M593" s="700"/>
      <c r="N593" s="700"/>
      <c r="O593" s="700"/>
      <c r="P593" s="700"/>
      <c r="Q593" s="700"/>
      <c r="R593" s="700"/>
      <c r="S593" s="700"/>
      <c r="T593" s="700"/>
      <c r="U593" s="700"/>
      <c r="V593" s="700"/>
      <c r="W593" s="700"/>
      <c r="X593" s="700"/>
      <c r="Y593" s="700"/>
      <c r="Z593" s="700"/>
    </row>
    <row r="594" ht="12.75" customHeight="1">
      <c r="A594" s="720"/>
      <c r="B594" s="700"/>
      <c r="C594" s="700"/>
      <c r="D594" s="700"/>
      <c r="E594" s="700"/>
      <c r="F594" s="700"/>
      <c r="G594" s="700"/>
      <c r="H594" s="700"/>
      <c r="I594" s="700"/>
      <c r="J594" s="700"/>
      <c r="K594" s="700"/>
      <c r="L594" s="700"/>
      <c r="M594" s="700"/>
      <c r="N594" s="700"/>
      <c r="O594" s="700"/>
      <c r="P594" s="700"/>
      <c r="Q594" s="700"/>
      <c r="R594" s="700"/>
      <c r="S594" s="700"/>
      <c r="T594" s="700"/>
      <c r="U594" s="700"/>
      <c r="V594" s="700"/>
      <c r="W594" s="700"/>
      <c r="X594" s="700"/>
      <c r="Y594" s="700"/>
      <c r="Z594" s="700"/>
    </row>
    <row r="595" ht="12.75" customHeight="1">
      <c r="A595" s="720"/>
      <c r="B595" s="700"/>
      <c r="C595" s="700"/>
      <c r="D595" s="700"/>
      <c r="E595" s="700"/>
      <c r="F595" s="700"/>
      <c r="G595" s="700"/>
      <c r="H595" s="700"/>
      <c r="I595" s="700"/>
      <c r="J595" s="700"/>
      <c r="K595" s="700"/>
      <c r="L595" s="700"/>
      <c r="M595" s="700"/>
      <c r="N595" s="700"/>
      <c r="O595" s="700"/>
      <c r="P595" s="700"/>
      <c r="Q595" s="700"/>
      <c r="R595" s="700"/>
      <c r="S595" s="700"/>
      <c r="T595" s="700"/>
      <c r="U595" s="700"/>
      <c r="V595" s="700"/>
      <c r="W595" s="700"/>
      <c r="X595" s="700"/>
      <c r="Y595" s="700"/>
      <c r="Z595" s="700"/>
    </row>
    <row r="596" ht="12.75" customHeight="1">
      <c r="A596" s="720"/>
      <c r="B596" s="700"/>
      <c r="C596" s="700"/>
      <c r="D596" s="700"/>
      <c r="E596" s="700"/>
      <c r="F596" s="700"/>
      <c r="G596" s="700"/>
      <c r="H596" s="700"/>
      <c r="I596" s="700"/>
      <c r="J596" s="700"/>
      <c r="K596" s="700"/>
      <c r="L596" s="700"/>
      <c r="M596" s="700"/>
      <c r="N596" s="700"/>
      <c r="O596" s="700"/>
      <c r="P596" s="700"/>
      <c r="Q596" s="700"/>
      <c r="R596" s="700"/>
      <c r="S596" s="700"/>
      <c r="T596" s="700"/>
      <c r="U596" s="700"/>
      <c r="V596" s="700"/>
      <c r="W596" s="700"/>
      <c r="X596" s="700"/>
      <c r="Y596" s="700"/>
      <c r="Z596" s="700"/>
    </row>
    <row r="597" ht="12.75" customHeight="1">
      <c r="A597" s="720"/>
      <c r="B597" s="700"/>
      <c r="C597" s="700"/>
      <c r="D597" s="700"/>
      <c r="E597" s="700"/>
      <c r="F597" s="700"/>
      <c r="G597" s="700"/>
      <c r="H597" s="700"/>
      <c r="I597" s="700"/>
      <c r="J597" s="700"/>
      <c r="K597" s="700"/>
      <c r="L597" s="700"/>
      <c r="M597" s="700"/>
      <c r="N597" s="700"/>
      <c r="O597" s="700"/>
      <c r="P597" s="700"/>
      <c r="Q597" s="700"/>
      <c r="R597" s="700"/>
      <c r="S597" s="700"/>
      <c r="T597" s="700"/>
      <c r="U597" s="700"/>
      <c r="V597" s="700"/>
      <c r="W597" s="700"/>
      <c r="X597" s="700"/>
      <c r="Y597" s="700"/>
      <c r="Z597" s="700"/>
    </row>
    <row r="598" ht="12.75" customHeight="1">
      <c r="A598" s="720"/>
      <c r="B598" s="700"/>
      <c r="C598" s="700"/>
      <c r="D598" s="700"/>
      <c r="E598" s="700"/>
      <c r="F598" s="700"/>
      <c r="G598" s="700"/>
      <c r="H598" s="700"/>
      <c r="I598" s="700"/>
      <c r="J598" s="700"/>
      <c r="K598" s="700"/>
      <c r="L598" s="700"/>
      <c r="M598" s="700"/>
      <c r="N598" s="700"/>
      <c r="O598" s="700"/>
      <c r="P598" s="700"/>
      <c r="Q598" s="700"/>
      <c r="R598" s="700"/>
      <c r="S598" s="700"/>
      <c r="T598" s="700"/>
      <c r="U598" s="700"/>
      <c r="V598" s="700"/>
      <c r="W598" s="700"/>
      <c r="X598" s="700"/>
      <c r="Y598" s="700"/>
      <c r="Z598" s="700"/>
    </row>
    <row r="599" ht="12.75" customHeight="1">
      <c r="A599" s="720"/>
      <c r="B599" s="700"/>
      <c r="C599" s="700"/>
      <c r="D599" s="700"/>
      <c r="E599" s="700"/>
      <c r="F599" s="700"/>
      <c r="G599" s="700"/>
      <c r="H599" s="700"/>
      <c r="I599" s="700"/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0"/>
      <c r="W599" s="700"/>
      <c r="X599" s="700"/>
      <c r="Y599" s="700"/>
      <c r="Z599" s="700"/>
    </row>
    <row r="600" ht="12.75" customHeight="1">
      <c r="A600" s="720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700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</row>
    <row r="601" ht="12.75" customHeight="1">
      <c r="A601" s="720"/>
      <c r="B601" s="700"/>
      <c r="C601" s="700"/>
      <c r="D601" s="700"/>
      <c r="E601" s="700"/>
      <c r="F601" s="700"/>
      <c r="G601" s="700"/>
      <c r="H601" s="700"/>
      <c r="I601" s="700"/>
      <c r="J601" s="700"/>
      <c r="K601" s="700"/>
      <c r="L601" s="700"/>
      <c r="M601" s="700"/>
      <c r="N601" s="700"/>
      <c r="O601" s="700"/>
      <c r="P601" s="700"/>
      <c r="Q601" s="700"/>
      <c r="R601" s="700"/>
      <c r="S601" s="700"/>
      <c r="T601" s="700"/>
      <c r="U601" s="700"/>
      <c r="V601" s="700"/>
      <c r="W601" s="700"/>
      <c r="X601" s="700"/>
      <c r="Y601" s="700"/>
      <c r="Z601" s="700"/>
    </row>
    <row r="602" ht="12.75" customHeight="1">
      <c r="A602" s="720"/>
      <c r="B602" s="700"/>
      <c r="C602" s="700"/>
      <c r="D602" s="700"/>
      <c r="E602" s="700"/>
      <c r="F602" s="700"/>
      <c r="G602" s="700"/>
      <c r="H602" s="700"/>
      <c r="I602" s="700"/>
      <c r="J602" s="700"/>
      <c r="K602" s="700"/>
      <c r="L602" s="700"/>
      <c r="M602" s="700"/>
      <c r="N602" s="700"/>
      <c r="O602" s="700"/>
      <c r="P602" s="700"/>
      <c r="Q602" s="700"/>
      <c r="R602" s="700"/>
      <c r="S602" s="700"/>
      <c r="T602" s="700"/>
      <c r="U602" s="700"/>
      <c r="V602" s="700"/>
      <c r="W602" s="700"/>
      <c r="X602" s="700"/>
      <c r="Y602" s="700"/>
      <c r="Z602" s="700"/>
    </row>
    <row r="603" ht="12.75" customHeight="1">
      <c r="A603" s="720"/>
      <c r="B603" s="700"/>
      <c r="C603" s="700"/>
      <c r="D603" s="700"/>
      <c r="E603" s="700"/>
      <c r="F603" s="700"/>
      <c r="G603" s="700"/>
      <c r="H603" s="700"/>
      <c r="I603" s="700"/>
      <c r="J603" s="700"/>
      <c r="K603" s="700"/>
      <c r="L603" s="700"/>
      <c r="M603" s="700"/>
      <c r="N603" s="700"/>
      <c r="O603" s="700"/>
      <c r="P603" s="700"/>
      <c r="Q603" s="700"/>
      <c r="R603" s="700"/>
      <c r="S603" s="700"/>
      <c r="T603" s="700"/>
      <c r="U603" s="700"/>
      <c r="V603" s="700"/>
      <c r="W603" s="700"/>
      <c r="X603" s="700"/>
      <c r="Y603" s="700"/>
      <c r="Z603" s="700"/>
    </row>
    <row r="604" ht="12.75" customHeight="1">
      <c r="A604" s="720"/>
      <c r="B604" s="700"/>
      <c r="C604" s="700"/>
      <c r="D604" s="700"/>
      <c r="E604" s="700"/>
      <c r="F604" s="700"/>
      <c r="G604" s="700"/>
      <c r="H604" s="700"/>
      <c r="I604" s="700"/>
      <c r="J604" s="700"/>
      <c r="K604" s="700"/>
      <c r="L604" s="700"/>
      <c r="M604" s="700"/>
      <c r="N604" s="700"/>
      <c r="O604" s="700"/>
      <c r="P604" s="700"/>
      <c r="Q604" s="700"/>
      <c r="R604" s="700"/>
      <c r="S604" s="700"/>
      <c r="T604" s="700"/>
      <c r="U604" s="700"/>
      <c r="V604" s="700"/>
      <c r="W604" s="700"/>
      <c r="X604" s="700"/>
      <c r="Y604" s="700"/>
      <c r="Z604" s="700"/>
    </row>
    <row r="605" ht="12.75" customHeight="1">
      <c r="A605" s="720"/>
      <c r="B605" s="700"/>
      <c r="C605" s="700"/>
      <c r="D605" s="700"/>
      <c r="E605" s="700"/>
      <c r="F605" s="700"/>
      <c r="G605" s="700"/>
      <c r="H605" s="700"/>
      <c r="I605" s="700"/>
      <c r="J605" s="700"/>
      <c r="K605" s="700"/>
      <c r="L605" s="700"/>
      <c r="M605" s="700"/>
      <c r="N605" s="700"/>
      <c r="O605" s="700"/>
      <c r="P605" s="700"/>
      <c r="Q605" s="700"/>
      <c r="R605" s="700"/>
      <c r="S605" s="700"/>
      <c r="T605" s="700"/>
      <c r="U605" s="700"/>
      <c r="V605" s="700"/>
      <c r="W605" s="700"/>
      <c r="X605" s="700"/>
      <c r="Y605" s="700"/>
      <c r="Z605" s="700"/>
    </row>
    <row r="606" ht="12.75" customHeight="1">
      <c r="A606" s="720"/>
      <c r="B606" s="700"/>
      <c r="C606" s="700"/>
      <c r="D606" s="700"/>
      <c r="E606" s="700"/>
      <c r="F606" s="700"/>
      <c r="G606" s="700"/>
      <c r="H606" s="700"/>
      <c r="I606" s="700"/>
      <c r="J606" s="700"/>
      <c r="K606" s="700"/>
      <c r="L606" s="700"/>
      <c r="M606" s="700"/>
      <c r="N606" s="700"/>
      <c r="O606" s="700"/>
      <c r="P606" s="700"/>
      <c r="Q606" s="700"/>
      <c r="R606" s="700"/>
      <c r="S606" s="700"/>
      <c r="T606" s="700"/>
      <c r="U606" s="700"/>
      <c r="V606" s="700"/>
      <c r="W606" s="700"/>
      <c r="X606" s="700"/>
      <c r="Y606" s="700"/>
      <c r="Z606" s="700"/>
    </row>
    <row r="607" ht="12.75" customHeight="1">
      <c r="A607" s="720"/>
      <c r="B607" s="700"/>
      <c r="C607" s="700"/>
      <c r="D607" s="700"/>
      <c r="E607" s="700"/>
      <c r="F607" s="700"/>
      <c r="G607" s="700"/>
      <c r="H607" s="700"/>
      <c r="I607" s="700"/>
      <c r="J607" s="700"/>
      <c r="K607" s="700"/>
      <c r="L607" s="700"/>
      <c r="M607" s="700"/>
      <c r="N607" s="700"/>
      <c r="O607" s="700"/>
      <c r="P607" s="700"/>
      <c r="Q607" s="700"/>
      <c r="R607" s="700"/>
      <c r="S607" s="700"/>
      <c r="T607" s="700"/>
      <c r="U607" s="700"/>
      <c r="V607" s="700"/>
      <c r="W607" s="700"/>
      <c r="X607" s="700"/>
      <c r="Y607" s="700"/>
      <c r="Z607" s="700"/>
    </row>
    <row r="608" ht="12.75" customHeight="1">
      <c r="A608" s="720"/>
      <c r="B608" s="700"/>
      <c r="C608" s="700"/>
      <c r="D608" s="700"/>
      <c r="E608" s="700"/>
      <c r="F608" s="700"/>
      <c r="G608" s="700"/>
      <c r="H608" s="700"/>
      <c r="I608" s="700"/>
      <c r="J608" s="700"/>
      <c r="K608" s="700"/>
      <c r="L608" s="700"/>
      <c r="M608" s="700"/>
      <c r="N608" s="700"/>
      <c r="O608" s="700"/>
      <c r="P608" s="700"/>
      <c r="Q608" s="700"/>
      <c r="R608" s="700"/>
      <c r="S608" s="700"/>
      <c r="T608" s="700"/>
      <c r="U608" s="700"/>
      <c r="V608" s="700"/>
      <c r="W608" s="700"/>
      <c r="X608" s="700"/>
      <c r="Y608" s="700"/>
      <c r="Z608" s="700"/>
    </row>
    <row r="609" ht="12.75" customHeight="1">
      <c r="A609" s="720"/>
      <c r="B609" s="700"/>
      <c r="C609" s="700"/>
      <c r="D609" s="700"/>
      <c r="E609" s="700"/>
      <c r="F609" s="700"/>
      <c r="G609" s="700"/>
      <c r="H609" s="700"/>
      <c r="I609" s="700"/>
      <c r="J609" s="700"/>
      <c r="K609" s="700"/>
      <c r="L609" s="700"/>
      <c r="M609" s="700"/>
      <c r="N609" s="700"/>
      <c r="O609" s="700"/>
      <c r="P609" s="700"/>
      <c r="Q609" s="700"/>
      <c r="R609" s="700"/>
      <c r="S609" s="700"/>
      <c r="T609" s="700"/>
      <c r="U609" s="700"/>
      <c r="V609" s="700"/>
      <c r="W609" s="700"/>
      <c r="X609" s="700"/>
      <c r="Y609" s="700"/>
      <c r="Z609" s="700"/>
    </row>
    <row r="610" ht="12.75" customHeight="1">
      <c r="A610" s="720"/>
      <c r="B610" s="700"/>
      <c r="C610" s="700"/>
      <c r="D610" s="700"/>
      <c r="E610" s="700"/>
      <c r="F610" s="700"/>
      <c r="G610" s="700"/>
      <c r="H610" s="700"/>
      <c r="I610" s="700"/>
      <c r="J610" s="700"/>
      <c r="K610" s="700"/>
      <c r="L610" s="700"/>
      <c r="M610" s="700"/>
      <c r="N610" s="700"/>
      <c r="O610" s="700"/>
      <c r="P610" s="700"/>
      <c r="Q610" s="700"/>
      <c r="R610" s="700"/>
      <c r="S610" s="700"/>
      <c r="T610" s="700"/>
      <c r="U610" s="700"/>
      <c r="V610" s="700"/>
      <c r="W610" s="700"/>
      <c r="X610" s="700"/>
      <c r="Y610" s="700"/>
      <c r="Z610" s="700"/>
    </row>
    <row r="611" ht="12.75" customHeight="1">
      <c r="A611" s="720"/>
      <c r="B611" s="700"/>
      <c r="C611" s="700"/>
      <c r="D611" s="700"/>
      <c r="E611" s="700"/>
      <c r="F611" s="700"/>
      <c r="G611" s="700"/>
      <c r="H611" s="700"/>
      <c r="I611" s="700"/>
      <c r="J611" s="700"/>
      <c r="K611" s="700"/>
      <c r="L611" s="700"/>
      <c r="M611" s="700"/>
      <c r="N611" s="700"/>
      <c r="O611" s="700"/>
      <c r="P611" s="700"/>
      <c r="Q611" s="700"/>
      <c r="R611" s="700"/>
      <c r="S611" s="700"/>
      <c r="T611" s="700"/>
      <c r="U611" s="700"/>
      <c r="V611" s="700"/>
      <c r="W611" s="700"/>
      <c r="X611" s="700"/>
      <c r="Y611" s="700"/>
      <c r="Z611" s="700"/>
    </row>
    <row r="612" ht="12.75" customHeight="1">
      <c r="A612" s="720"/>
      <c r="B612" s="700"/>
      <c r="C612" s="700"/>
      <c r="D612" s="700"/>
      <c r="E612" s="700"/>
      <c r="F612" s="700"/>
      <c r="G612" s="700"/>
      <c r="H612" s="700"/>
      <c r="I612" s="700"/>
      <c r="J612" s="700"/>
      <c r="K612" s="700"/>
      <c r="L612" s="700"/>
      <c r="M612" s="700"/>
      <c r="N612" s="700"/>
      <c r="O612" s="700"/>
      <c r="P612" s="700"/>
      <c r="Q612" s="700"/>
      <c r="R612" s="700"/>
      <c r="S612" s="700"/>
      <c r="T612" s="700"/>
      <c r="U612" s="700"/>
      <c r="V612" s="700"/>
      <c r="W612" s="700"/>
      <c r="X612" s="700"/>
      <c r="Y612" s="700"/>
      <c r="Z612" s="700"/>
    </row>
    <row r="613" ht="12.75" customHeight="1">
      <c r="A613" s="720"/>
      <c r="B613" s="700"/>
      <c r="C613" s="700"/>
      <c r="D613" s="700"/>
      <c r="E613" s="700"/>
      <c r="F613" s="700"/>
      <c r="G613" s="700"/>
      <c r="H613" s="700"/>
      <c r="I613" s="700"/>
      <c r="J613" s="700"/>
      <c r="K613" s="700"/>
      <c r="L613" s="700"/>
      <c r="M613" s="700"/>
      <c r="N613" s="700"/>
      <c r="O613" s="700"/>
      <c r="P613" s="700"/>
      <c r="Q613" s="700"/>
      <c r="R613" s="700"/>
      <c r="S613" s="700"/>
      <c r="T613" s="700"/>
      <c r="U613" s="700"/>
      <c r="V613" s="700"/>
      <c r="W613" s="700"/>
      <c r="X613" s="700"/>
      <c r="Y613" s="700"/>
      <c r="Z613" s="700"/>
    </row>
    <row r="614" ht="12.75" customHeight="1">
      <c r="A614" s="720"/>
      <c r="B614" s="700"/>
      <c r="C614" s="700"/>
      <c r="D614" s="700"/>
      <c r="E614" s="700"/>
      <c r="F614" s="700"/>
      <c r="G614" s="700"/>
      <c r="H614" s="700"/>
      <c r="I614" s="700"/>
      <c r="J614" s="700"/>
      <c r="K614" s="700"/>
      <c r="L614" s="700"/>
      <c r="M614" s="700"/>
      <c r="N614" s="700"/>
      <c r="O614" s="700"/>
      <c r="P614" s="700"/>
      <c r="Q614" s="700"/>
      <c r="R614" s="700"/>
      <c r="S614" s="700"/>
      <c r="T614" s="700"/>
      <c r="U614" s="700"/>
      <c r="V614" s="700"/>
      <c r="W614" s="700"/>
      <c r="X614" s="700"/>
      <c r="Y614" s="700"/>
      <c r="Z614" s="700"/>
    </row>
    <row r="615" ht="12.75" customHeight="1">
      <c r="A615" s="720"/>
      <c r="B615" s="700"/>
      <c r="C615" s="700"/>
      <c r="D615" s="700"/>
      <c r="E615" s="700"/>
      <c r="F615" s="700"/>
      <c r="G615" s="700"/>
      <c r="H615" s="700"/>
      <c r="I615" s="700"/>
      <c r="J615" s="700"/>
      <c r="K615" s="700"/>
      <c r="L615" s="700"/>
      <c r="M615" s="700"/>
      <c r="N615" s="700"/>
      <c r="O615" s="700"/>
      <c r="P615" s="700"/>
      <c r="Q615" s="700"/>
      <c r="R615" s="700"/>
      <c r="S615" s="700"/>
      <c r="T615" s="700"/>
      <c r="U615" s="700"/>
      <c r="V615" s="700"/>
      <c r="W615" s="700"/>
      <c r="X615" s="700"/>
      <c r="Y615" s="700"/>
      <c r="Z615" s="700"/>
    </row>
    <row r="616" ht="12.75" customHeight="1">
      <c r="A616" s="720"/>
      <c r="B616" s="700"/>
      <c r="C616" s="700"/>
      <c r="D616" s="700"/>
      <c r="E616" s="700"/>
      <c r="F616" s="700"/>
      <c r="G616" s="700"/>
      <c r="H616" s="700"/>
      <c r="I616" s="700"/>
      <c r="J616" s="700"/>
      <c r="K616" s="700"/>
      <c r="L616" s="700"/>
      <c r="M616" s="700"/>
      <c r="N616" s="700"/>
      <c r="O616" s="700"/>
      <c r="P616" s="700"/>
      <c r="Q616" s="700"/>
      <c r="R616" s="700"/>
      <c r="S616" s="700"/>
      <c r="T616" s="700"/>
      <c r="U616" s="700"/>
      <c r="V616" s="700"/>
      <c r="W616" s="700"/>
      <c r="X616" s="700"/>
      <c r="Y616" s="700"/>
      <c r="Z616" s="700"/>
    </row>
    <row r="617" ht="12.75" customHeight="1">
      <c r="A617" s="720"/>
      <c r="B617" s="700"/>
      <c r="C617" s="700"/>
      <c r="D617" s="700"/>
      <c r="E617" s="700"/>
      <c r="F617" s="700"/>
      <c r="G617" s="700"/>
      <c r="H617" s="700"/>
      <c r="I617" s="700"/>
      <c r="J617" s="700"/>
      <c r="K617" s="700"/>
      <c r="L617" s="700"/>
      <c r="M617" s="700"/>
      <c r="N617" s="700"/>
      <c r="O617" s="700"/>
      <c r="P617" s="700"/>
      <c r="Q617" s="700"/>
      <c r="R617" s="700"/>
      <c r="S617" s="700"/>
      <c r="T617" s="700"/>
      <c r="U617" s="700"/>
      <c r="V617" s="700"/>
      <c r="W617" s="700"/>
      <c r="X617" s="700"/>
      <c r="Y617" s="700"/>
      <c r="Z617" s="700"/>
    </row>
    <row r="618" ht="12.75" customHeight="1">
      <c r="A618" s="720"/>
      <c r="B618" s="700"/>
      <c r="C618" s="700"/>
      <c r="D618" s="700"/>
      <c r="E618" s="700"/>
      <c r="F618" s="700"/>
      <c r="G618" s="700"/>
      <c r="H618" s="700"/>
      <c r="I618" s="700"/>
      <c r="J618" s="700"/>
      <c r="K618" s="700"/>
      <c r="L618" s="700"/>
      <c r="M618" s="700"/>
      <c r="N618" s="700"/>
      <c r="O618" s="700"/>
      <c r="P618" s="700"/>
      <c r="Q618" s="700"/>
      <c r="R618" s="700"/>
      <c r="S618" s="700"/>
      <c r="T618" s="700"/>
      <c r="U618" s="700"/>
      <c r="V618" s="700"/>
      <c r="W618" s="700"/>
      <c r="X618" s="700"/>
      <c r="Y618" s="700"/>
      <c r="Z618" s="700"/>
    </row>
    <row r="619" ht="12.75" customHeight="1">
      <c r="A619" s="720"/>
      <c r="B619" s="700"/>
      <c r="C619" s="700"/>
      <c r="D619" s="700"/>
      <c r="E619" s="700"/>
      <c r="F619" s="700"/>
      <c r="G619" s="700"/>
      <c r="H619" s="700"/>
      <c r="I619" s="700"/>
      <c r="J619" s="700"/>
      <c r="K619" s="700"/>
      <c r="L619" s="700"/>
      <c r="M619" s="700"/>
      <c r="N619" s="700"/>
      <c r="O619" s="700"/>
      <c r="P619" s="700"/>
      <c r="Q619" s="700"/>
      <c r="R619" s="700"/>
      <c r="S619" s="700"/>
      <c r="T619" s="700"/>
      <c r="U619" s="700"/>
      <c r="V619" s="700"/>
      <c r="W619" s="700"/>
      <c r="X619" s="700"/>
      <c r="Y619" s="700"/>
      <c r="Z619" s="700"/>
    </row>
    <row r="620" ht="12.75" customHeight="1">
      <c r="A620" s="720"/>
      <c r="B620" s="700"/>
      <c r="C620" s="700"/>
      <c r="D620" s="700"/>
      <c r="E620" s="700"/>
      <c r="F620" s="700"/>
      <c r="G620" s="700"/>
      <c r="H620" s="700"/>
      <c r="I620" s="700"/>
      <c r="J620" s="700"/>
      <c r="K620" s="700"/>
      <c r="L620" s="700"/>
      <c r="M620" s="700"/>
      <c r="N620" s="700"/>
      <c r="O620" s="700"/>
      <c r="P620" s="700"/>
      <c r="Q620" s="700"/>
      <c r="R620" s="700"/>
      <c r="S620" s="700"/>
      <c r="T620" s="700"/>
      <c r="U620" s="700"/>
      <c r="V620" s="700"/>
      <c r="W620" s="700"/>
      <c r="X620" s="700"/>
      <c r="Y620" s="700"/>
      <c r="Z620" s="700"/>
    </row>
    <row r="621" ht="12.75" customHeight="1">
      <c r="A621" s="720"/>
      <c r="B621" s="700"/>
      <c r="C621" s="700"/>
      <c r="D621" s="700"/>
      <c r="E621" s="700"/>
      <c r="F621" s="700"/>
      <c r="G621" s="700"/>
      <c r="H621" s="700"/>
      <c r="I621" s="700"/>
      <c r="J621" s="700"/>
      <c r="K621" s="700"/>
      <c r="L621" s="700"/>
      <c r="M621" s="700"/>
      <c r="N621" s="700"/>
      <c r="O621" s="700"/>
      <c r="P621" s="700"/>
      <c r="Q621" s="700"/>
      <c r="R621" s="700"/>
      <c r="S621" s="700"/>
      <c r="T621" s="700"/>
      <c r="U621" s="700"/>
      <c r="V621" s="700"/>
      <c r="W621" s="700"/>
      <c r="X621" s="700"/>
      <c r="Y621" s="700"/>
      <c r="Z621" s="700"/>
    </row>
    <row r="622" ht="12.75" customHeight="1">
      <c r="A622" s="720"/>
      <c r="B622" s="700"/>
      <c r="C622" s="700"/>
      <c r="D622" s="700"/>
      <c r="E622" s="700"/>
      <c r="F622" s="700"/>
      <c r="G622" s="700"/>
      <c r="H622" s="700"/>
      <c r="I622" s="700"/>
      <c r="J622" s="700"/>
      <c r="K622" s="700"/>
      <c r="L622" s="700"/>
      <c r="M622" s="700"/>
      <c r="N622" s="700"/>
      <c r="O622" s="700"/>
      <c r="P622" s="700"/>
      <c r="Q622" s="700"/>
      <c r="R622" s="700"/>
      <c r="S622" s="700"/>
      <c r="T622" s="700"/>
      <c r="U622" s="700"/>
      <c r="V622" s="700"/>
      <c r="W622" s="700"/>
      <c r="X622" s="700"/>
      <c r="Y622" s="700"/>
      <c r="Z622" s="700"/>
    </row>
    <row r="623" ht="12.75" customHeight="1">
      <c r="A623" s="720"/>
      <c r="B623" s="700"/>
      <c r="C623" s="700"/>
      <c r="D623" s="700"/>
      <c r="E623" s="700"/>
      <c r="F623" s="700"/>
      <c r="G623" s="700"/>
      <c r="H623" s="700"/>
      <c r="I623" s="700"/>
      <c r="J623" s="700"/>
      <c r="K623" s="700"/>
      <c r="L623" s="700"/>
      <c r="M623" s="700"/>
      <c r="N623" s="700"/>
      <c r="O623" s="700"/>
      <c r="P623" s="700"/>
      <c r="Q623" s="700"/>
      <c r="R623" s="700"/>
      <c r="S623" s="700"/>
      <c r="T623" s="700"/>
      <c r="U623" s="700"/>
      <c r="V623" s="700"/>
      <c r="W623" s="700"/>
      <c r="X623" s="700"/>
      <c r="Y623" s="700"/>
      <c r="Z623" s="700"/>
    </row>
    <row r="624" ht="12.75" customHeight="1">
      <c r="A624" s="720"/>
      <c r="B624" s="700"/>
      <c r="C624" s="700"/>
      <c r="D624" s="700"/>
      <c r="E624" s="700"/>
      <c r="F624" s="700"/>
      <c r="G624" s="700"/>
      <c r="H624" s="700"/>
      <c r="I624" s="700"/>
      <c r="J624" s="700"/>
      <c r="K624" s="700"/>
      <c r="L624" s="700"/>
      <c r="M624" s="700"/>
      <c r="N624" s="700"/>
      <c r="O624" s="700"/>
      <c r="P624" s="700"/>
      <c r="Q624" s="700"/>
      <c r="R624" s="700"/>
      <c r="S624" s="700"/>
      <c r="T624" s="700"/>
      <c r="U624" s="700"/>
      <c r="V624" s="700"/>
      <c r="W624" s="700"/>
      <c r="X624" s="700"/>
      <c r="Y624" s="700"/>
      <c r="Z624" s="700"/>
    </row>
    <row r="625" ht="12.75" customHeight="1">
      <c r="A625" s="720"/>
      <c r="B625" s="700"/>
      <c r="C625" s="700"/>
      <c r="D625" s="700"/>
      <c r="E625" s="700"/>
      <c r="F625" s="700"/>
      <c r="G625" s="700"/>
      <c r="H625" s="700"/>
      <c r="I625" s="700"/>
      <c r="J625" s="700"/>
      <c r="K625" s="700"/>
      <c r="L625" s="700"/>
      <c r="M625" s="700"/>
      <c r="N625" s="700"/>
      <c r="O625" s="700"/>
      <c r="P625" s="700"/>
      <c r="Q625" s="700"/>
      <c r="R625" s="700"/>
      <c r="S625" s="700"/>
      <c r="T625" s="700"/>
      <c r="U625" s="700"/>
      <c r="V625" s="700"/>
      <c r="W625" s="700"/>
      <c r="X625" s="700"/>
      <c r="Y625" s="700"/>
      <c r="Z625" s="700"/>
    </row>
    <row r="626" ht="12.75" customHeight="1">
      <c r="A626" s="720"/>
      <c r="B626" s="700"/>
      <c r="C626" s="700"/>
      <c r="D626" s="700"/>
      <c r="E626" s="700"/>
      <c r="F626" s="700"/>
      <c r="G626" s="700"/>
      <c r="H626" s="700"/>
      <c r="I626" s="700"/>
      <c r="J626" s="700"/>
      <c r="K626" s="700"/>
      <c r="L626" s="700"/>
      <c r="M626" s="700"/>
      <c r="N626" s="700"/>
      <c r="O626" s="700"/>
      <c r="P626" s="700"/>
      <c r="Q626" s="700"/>
      <c r="R626" s="700"/>
      <c r="S626" s="700"/>
      <c r="T626" s="700"/>
      <c r="U626" s="700"/>
      <c r="V626" s="700"/>
      <c r="W626" s="700"/>
      <c r="X626" s="700"/>
      <c r="Y626" s="700"/>
      <c r="Z626" s="700"/>
    </row>
    <row r="627" ht="12.75" customHeight="1">
      <c r="A627" s="720"/>
      <c r="B627" s="700"/>
      <c r="C627" s="700"/>
      <c r="D627" s="700"/>
      <c r="E627" s="700"/>
      <c r="F627" s="700"/>
      <c r="G627" s="700"/>
      <c r="H627" s="700"/>
      <c r="I627" s="700"/>
      <c r="J627" s="700"/>
      <c r="K627" s="700"/>
      <c r="L627" s="700"/>
      <c r="M627" s="700"/>
      <c r="N627" s="700"/>
      <c r="O627" s="700"/>
      <c r="P627" s="700"/>
      <c r="Q627" s="700"/>
      <c r="R627" s="700"/>
      <c r="S627" s="700"/>
      <c r="T627" s="700"/>
      <c r="U627" s="700"/>
      <c r="V627" s="700"/>
      <c r="W627" s="700"/>
      <c r="X627" s="700"/>
      <c r="Y627" s="700"/>
      <c r="Z627" s="700"/>
    </row>
    <row r="628" ht="12.75" customHeight="1">
      <c r="A628" s="720"/>
      <c r="B628" s="700"/>
      <c r="C628" s="700"/>
      <c r="D628" s="700"/>
      <c r="E628" s="700"/>
      <c r="F628" s="700"/>
      <c r="G628" s="700"/>
      <c r="H628" s="700"/>
      <c r="I628" s="700"/>
      <c r="J628" s="700"/>
      <c r="K628" s="700"/>
      <c r="L628" s="700"/>
      <c r="M628" s="700"/>
      <c r="N628" s="700"/>
      <c r="O628" s="700"/>
      <c r="P628" s="700"/>
      <c r="Q628" s="700"/>
      <c r="R628" s="700"/>
      <c r="S628" s="700"/>
      <c r="T628" s="700"/>
      <c r="U628" s="700"/>
      <c r="V628" s="700"/>
      <c r="W628" s="700"/>
      <c r="X628" s="700"/>
      <c r="Y628" s="700"/>
      <c r="Z628" s="700"/>
    </row>
    <row r="629" ht="12.75" customHeight="1">
      <c r="A629" s="720"/>
      <c r="B629" s="700"/>
      <c r="C629" s="700"/>
      <c r="D629" s="700"/>
      <c r="E629" s="700"/>
      <c r="F629" s="700"/>
      <c r="G629" s="700"/>
      <c r="H629" s="700"/>
      <c r="I629" s="700"/>
      <c r="J629" s="700"/>
      <c r="K629" s="700"/>
      <c r="L629" s="700"/>
      <c r="M629" s="700"/>
      <c r="N629" s="700"/>
      <c r="O629" s="700"/>
      <c r="P629" s="700"/>
      <c r="Q629" s="700"/>
      <c r="R629" s="700"/>
      <c r="S629" s="700"/>
      <c r="T629" s="700"/>
      <c r="U629" s="700"/>
      <c r="V629" s="700"/>
      <c r="W629" s="700"/>
      <c r="X629" s="700"/>
      <c r="Y629" s="700"/>
      <c r="Z629" s="700"/>
    </row>
    <row r="630" ht="12.75" customHeight="1">
      <c r="A630" s="720"/>
      <c r="B630" s="700"/>
      <c r="C630" s="700"/>
      <c r="D630" s="700"/>
      <c r="E630" s="700"/>
      <c r="F630" s="700"/>
      <c r="G630" s="700"/>
      <c r="H630" s="700"/>
      <c r="I630" s="700"/>
      <c r="J630" s="700"/>
      <c r="K630" s="700"/>
      <c r="L630" s="700"/>
      <c r="M630" s="700"/>
      <c r="N630" s="700"/>
      <c r="O630" s="700"/>
      <c r="P630" s="700"/>
      <c r="Q630" s="700"/>
      <c r="R630" s="700"/>
      <c r="S630" s="700"/>
      <c r="T630" s="700"/>
      <c r="U630" s="700"/>
      <c r="V630" s="700"/>
      <c r="W630" s="700"/>
      <c r="X630" s="700"/>
      <c r="Y630" s="700"/>
      <c r="Z630" s="700"/>
    </row>
    <row r="631" ht="12.75" customHeight="1">
      <c r="A631" s="720"/>
      <c r="B631" s="700"/>
      <c r="C631" s="700"/>
      <c r="D631" s="700"/>
      <c r="E631" s="700"/>
      <c r="F631" s="700"/>
      <c r="G631" s="700"/>
      <c r="H631" s="700"/>
      <c r="I631" s="700"/>
      <c r="J631" s="700"/>
      <c r="K631" s="700"/>
      <c r="L631" s="700"/>
      <c r="M631" s="700"/>
      <c r="N631" s="700"/>
      <c r="O631" s="700"/>
      <c r="P631" s="700"/>
      <c r="Q631" s="700"/>
      <c r="R631" s="700"/>
      <c r="S631" s="700"/>
      <c r="T631" s="700"/>
      <c r="U631" s="700"/>
      <c r="V631" s="700"/>
      <c r="W631" s="700"/>
      <c r="X631" s="700"/>
      <c r="Y631" s="700"/>
      <c r="Z631" s="700"/>
    </row>
    <row r="632" ht="12.75" customHeight="1">
      <c r="A632" s="720"/>
      <c r="B632" s="700"/>
      <c r="C632" s="700"/>
      <c r="D632" s="700"/>
      <c r="E632" s="700"/>
      <c r="F632" s="700"/>
      <c r="G632" s="700"/>
      <c r="H632" s="700"/>
      <c r="I632" s="700"/>
      <c r="J632" s="700"/>
      <c r="K632" s="700"/>
      <c r="L632" s="700"/>
      <c r="M632" s="700"/>
      <c r="N632" s="700"/>
      <c r="O632" s="700"/>
      <c r="P632" s="700"/>
      <c r="Q632" s="700"/>
      <c r="R632" s="700"/>
      <c r="S632" s="700"/>
      <c r="T632" s="700"/>
      <c r="U632" s="700"/>
      <c r="V632" s="700"/>
      <c r="W632" s="700"/>
      <c r="X632" s="700"/>
      <c r="Y632" s="700"/>
      <c r="Z632" s="700"/>
    </row>
    <row r="633" ht="12.75" customHeight="1">
      <c r="A633" s="720"/>
      <c r="B633" s="700"/>
      <c r="C633" s="700"/>
      <c r="D633" s="700"/>
      <c r="E633" s="700"/>
      <c r="F633" s="700"/>
      <c r="G633" s="700"/>
      <c r="H633" s="700"/>
      <c r="I633" s="700"/>
      <c r="J633" s="700"/>
      <c r="K633" s="700"/>
      <c r="L633" s="700"/>
      <c r="M633" s="700"/>
      <c r="N633" s="700"/>
      <c r="O633" s="700"/>
      <c r="P633" s="700"/>
      <c r="Q633" s="700"/>
      <c r="R633" s="700"/>
      <c r="S633" s="700"/>
      <c r="T633" s="700"/>
      <c r="U633" s="700"/>
      <c r="V633" s="700"/>
      <c r="W633" s="700"/>
      <c r="X633" s="700"/>
      <c r="Y633" s="700"/>
      <c r="Z633" s="700"/>
    </row>
    <row r="634" ht="12.75" customHeight="1">
      <c r="A634" s="720"/>
      <c r="B634" s="700"/>
      <c r="C634" s="700"/>
      <c r="D634" s="700"/>
      <c r="E634" s="700"/>
      <c r="F634" s="700"/>
      <c r="G634" s="700"/>
      <c r="H634" s="700"/>
      <c r="I634" s="700"/>
      <c r="J634" s="700"/>
      <c r="K634" s="700"/>
      <c r="L634" s="700"/>
      <c r="M634" s="700"/>
      <c r="N634" s="700"/>
      <c r="O634" s="700"/>
      <c r="P634" s="700"/>
      <c r="Q634" s="700"/>
      <c r="R634" s="700"/>
      <c r="S634" s="700"/>
      <c r="T634" s="700"/>
      <c r="U634" s="700"/>
      <c r="V634" s="700"/>
      <c r="W634" s="700"/>
      <c r="X634" s="700"/>
      <c r="Y634" s="700"/>
      <c r="Z634" s="700"/>
    </row>
    <row r="635" ht="12.75" customHeight="1">
      <c r="A635" s="720"/>
      <c r="B635" s="700"/>
      <c r="C635" s="700"/>
      <c r="D635" s="700"/>
      <c r="E635" s="700"/>
      <c r="F635" s="700"/>
      <c r="G635" s="700"/>
      <c r="H635" s="700"/>
      <c r="I635" s="700"/>
      <c r="J635" s="700"/>
      <c r="K635" s="700"/>
      <c r="L635" s="700"/>
      <c r="M635" s="700"/>
      <c r="N635" s="700"/>
      <c r="O635" s="700"/>
      <c r="P635" s="700"/>
      <c r="Q635" s="700"/>
      <c r="R635" s="700"/>
      <c r="S635" s="700"/>
      <c r="T635" s="700"/>
      <c r="U635" s="700"/>
      <c r="V635" s="700"/>
      <c r="W635" s="700"/>
      <c r="X635" s="700"/>
      <c r="Y635" s="700"/>
      <c r="Z635" s="700"/>
    </row>
    <row r="636" ht="12.75" customHeight="1">
      <c r="A636" s="720"/>
      <c r="B636" s="700"/>
      <c r="C636" s="700"/>
      <c r="D636" s="700"/>
      <c r="E636" s="700"/>
      <c r="F636" s="700"/>
      <c r="G636" s="700"/>
      <c r="H636" s="700"/>
      <c r="I636" s="700"/>
      <c r="J636" s="700"/>
      <c r="K636" s="700"/>
      <c r="L636" s="700"/>
      <c r="M636" s="700"/>
      <c r="N636" s="700"/>
      <c r="O636" s="700"/>
      <c r="P636" s="700"/>
      <c r="Q636" s="700"/>
      <c r="R636" s="700"/>
      <c r="S636" s="700"/>
      <c r="T636" s="700"/>
      <c r="U636" s="700"/>
      <c r="V636" s="700"/>
      <c r="W636" s="700"/>
      <c r="X636" s="700"/>
      <c r="Y636" s="700"/>
      <c r="Z636" s="700"/>
    </row>
    <row r="637" ht="12.75" customHeight="1">
      <c r="A637" s="720"/>
      <c r="B637" s="700"/>
      <c r="C637" s="700"/>
      <c r="D637" s="700"/>
      <c r="E637" s="700"/>
      <c r="F637" s="700"/>
      <c r="G637" s="700"/>
      <c r="H637" s="700"/>
      <c r="I637" s="700"/>
      <c r="J637" s="700"/>
      <c r="K637" s="700"/>
      <c r="L637" s="700"/>
      <c r="M637" s="700"/>
      <c r="N637" s="700"/>
      <c r="O637" s="700"/>
      <c r="P637" s="700"/>
      <c r="Q637" s="700"/>
      <c r="R637" s="700"/>
      <c r="S637" s="700"/>
      <c r="T637" s="700"/>
      <c r="U637" s="700"/>
      <c r="V637" s="700"/>
      <c r="W637" s="700"/>
      <c r="X637" s="700"/>
      <c r="Y637" s="700"/>
      <c r="Z637" s="700"/>
    </row>
    <row r="638" ht="12.75" customHeight="1">
      <c r="A638" s="720"/>
      <c r="B638" s="700"/>
      <c r="C638" s="700"/>
      <c r="D638" s="700"/>
      <c r="E638" s="700"/>
      <c r="F638" s="700"/>
      <c r="G638" s="700"/>
      <c r="H638" s="700"/>
      <c r="I638" s="700"/>
      <c r="J638" s="700"/>
      <c r="K638" s="700"/>
      <c r="L638" s="700"/>
      <c r="M638" s="700"/>
      <c r="N638" s="700"/>
      <c r="O638" s="700"/>
      <c r="P638" s="700"/>
      <c r="Q638" s="700"/>
      <c r="R638" s="700"/>
      <c r="S638" s="700"/>
      <c r="T638" s="700"/>
      <c r="U638" s="700"/>
      <c r="V638" s="700"/>
      <c r="W638" s="700"/>
      <c r="X638" s="700"/>
      <c r="Y638" s="700"/>
      <c r="Z638" s="700"/>
    </row>
    <row r="639" ht="12.75" customHeight="1">
      <c r="A639" s="720"/>
      <c r="B639" s="700"/>
      <c r="C639" s="700"/>
      <c r="D639" s="700"/>
      <c r="E639" s="700"/>
      <c r="F639" s="700"/>
      <c r="G639" s="700"/>
      <c r="H639" s="700"/>
      <c r="I639" s="700"/>
      <c r="J639" s="700"/>
      <c r="K639" s="700"/>
      <c r="L639" s="700"/>
      <c r="M639" s="700"/>
      <c r="N639" s="700"/>
      <c r="O639" s="700"/>
      <c r="P639" s="700"/>
      <c r="Q639" s="700"/>
      <c r="R639" s="700"/>
      <c r="S639" s="700"/>
      <c r="T639" s="700"/>
      <c r="U639" s="700"/>
      <c r="V639" s="700"/>
      <c r="W639" s="700"/>
      <c r="X639" s="700"/>
      <c r="Y639" s="700"/>
      <c r="Z639" s="700"/>
    </row>
    <row r="640" ht="12.75" customHeight="1">
      <c r="A640" s="720"/>
      <c r="B640" s="700"/>
      <c r="C640" s="700"/>
      <c r="D640" s="700"/>
      <c r="E640" s="700"/>
      <c r="F640" s="700"/>
      <c r="G640" s="700"/>
      <c r="H640" s="700"/>
      <c r="I640" s="700"/>
      <c r="J640" s="700"/>
      <c r="K640" s="700"/>
      <c r="L640" s="700"/>
      <c r="M640" s="700"/>
      <c r="N640" s="700"/>
      <c r="O640" s="700"/>
      <c r="P640" s="700"/>
      <c r="Q640" s="700"/>
      <c r="R640" s="700"/>
      <c r="S640" s="700"/>
      <c r="T640" s="700"/>
      <c r="U640" s="700"/>
      <c r="V640" s="700"/>
      <c r="W640" s="700"/>
      <c r="X640" s="700"/>
      <c r="Y640" s="700"/>
      <c r="Z640" s="700"/>
    </row>
    <row r="641" ht="12.75" customHeight="1">
      <c r="A641" s="720"/>
      <c r="B641" s="700"/>
      <c r="C641" s="700"/>
      <c r="D641" s="700"/>
      <c r="E641" s="700"/>
      <c r="F641" s="700"/>
      <c r="G641" s="700"/>
      <c r="H641" s="700"/>
      <c r="I641" s="700"/>
      <c r="J641" s="700"/>
      <c r="K641" s="700"/>
      <c r="L641" s="700"/>
      <c r="M641" s="700"/>
      <c r="N641" s="700"/>
      <c r="O641" s="700"/>
      <c r="P641" s="700"/>
      <c r="Q641" s="700"/>
      <c r="R641" s="700"/>
      <c r="S641" s="700"/>
      <c r="T641" s="700"/>
      <c r="U641" s="700"/>
      <c r="V641" s="700"/>
      <c r="W641" s="700"/>
      <c r="X641" s="700"/>
      <c r="Y641" s="700"/>
      <c r="Z641" s="700"/>
    </row>
    <row r="642" ht="12.75" customHeight="1">
      <c r="A642" s="720"/>
      <c r="B642" s="700"/>
      <c r="C642" s="700"/>
      <c r="D642" s="700"/>
      <c r="E642" s="700"/>
      <c r="F642" s="700"/>
      <c r="G642" s="700"/>
      <c r="H642" s="700"/>
      <c r="I642" s="700"/>
      <c r="J642" s="700"/>
      <c r="K642" s="700"/>
      <c r="L642" s="700"/>
      <c r="M642" s="700"/>
      <c r="N642" s="700"/>
      <c r="O642" s="700"/>
      <c r="P642" s="700"/>
      <c r="Q642" s="700"/>
      <c r="R642" s="700"/>
      <c r="S642" s="700"/>
      <c r="T642" s="700"/>
      <c r="U642" s="700"/>
      <c r="V642" s="700"/>
      <c r="W642" s="700"/>
      <c r="X642" s="700"/>
      <c r="Y642" s="700"/>
      <c r="Z642" s="700"/>
    </row>
    <row r="643" ht="12.75" customHeight="1">
      <c r="A643" s="720"/>
      <c r="B643" s="700"/>
      <c r="C643" s="700"/>
      <c r="D643" s="700"/>
      <c r="E643" s="700"/>
      <c r="F643" s="700"/>
      <c r="G643" s="700"/>
      <c r="H643" s="700"/>
      <c r="I643" s="700"/>
      <c r="J643" s="700"/>
      <c r="K643" s="700"/>
      <c r="L643" s="700"/>
      <c r="M643" s="700"/>
      <c r="N643" s="700"/>
      <c r="O643" s="700"/>
      <c r="P643" s="700"/>
      <c r="Q643" s="700"/>
      <c r="R643" s="700"/>
      <c r="S643" s="700"/>
      <c r="T643" s="700"/>
      <c r="U643" s="700"/>
      <c r="V643" s="700"/>
      <c r="W643" s="700"/>
      <c r="X643" s="700"/>
      <c r="Y643" s="700"/>
      <c r="Z643" s="700"/>
    </row>
    <row r="644" ht="12.75" customHeight="1">
      <c r="A644" s="720"/>
      <c r="B644" s="700"/>
      <c r="C644" s="700"/>
      <c r="D644" s="700"/>
      <c r="E644" s="700"/>
      <c r="F644" s="700"/>
      <c r="G644" s="700"/>
      <c r="H644" s="700"/>
      <c r="I644" s="700"/>
      <c r="J644" s="700"/>
      <c r="K644" s="700"/>
      <c r="L644" s="700"/>
      <c r="M644" s="700"/>
      <c r="N644" s="700"/>
      <c r="O644" s="700"/>
      <c r="P644" s="700"/>
      <c r="Q644" s="700"/>
      <c r="R644" s="700"/>
      <c r="S644" s="700"/>
      <c r="T644" s="700"/>
      <c r="U644" s="700"/>
      <c r="V644" s="700"/>
      <c r="W644" s="700"/>
      <c r="X644" s="700"/>
      <c r="Y644" s="700"/>
      <c r="Z644" s="700"/>
    </row>
    <row r="645" ht="12.75" customHeight="1">
      <c r="A645" s="720"/>
      <c r="B645" s="700"/>
      <c r="C645" s="700"/>
      <c r="D645" s="700"/>
      <c r="E645" s="700"/>
      <c r="F645" s="700"/>
      <c r="G645" s="700"/>
      <c r="H645" s="700"/>
      <c r="I645" s="700"/>
      <c r="J645" s="700"/>
      <c r="K645" s="700"/>
      <c r="L645" s="700"/>
      <c r="M645" s="700"/>
      <c r="N645" s="700"/>
      <c r="O645" s="700"/>
      <c r="P645" s="700"/>
      <c r="Q645" s="700"/>
      <c r="R645" s="700"/>
      <c r="S645" s="700"/>
      <c r="T645" s="700"/>
      <c r="U645" s="700"/>
      <c r="V645" s="700"/>
      <c r="W645" s="700"/>
      <c r="X645" s="700"/>
      <c r="Y645" s="700"/>
      <c r="Z645" s="700"/>
    </row>
    <row r="646" ht="12.75" customHeight="1">
      <c r="A646" s="720"/>
      <c r="B646" s="700"/>
      <c r="C646" s="700"/>
      <c r="D646" s="700"/>
      <c r="E646" s="700"/>
      <c r="F646" s="700"/>
      <c r="G646" s="700"/>
      <c r="H646" s="700"/>
      <c r="I646" s="700"/>
      <c r="J646" s="700"/>
      <c r="K646" s="700"/>
      <c r="L646" s="700"/>
      <c r="M646" s="700"/>
      <c r="N646" s="700"/>
      <c r="O646" s="700"/>
      <c r="P646" s="700"/>
      <c r="Q646" s="700"/>
      <c r="R646" s="700"/>
      <c r="S646" s="700"/>
      <c r="T646" s="700"/>
      <c r="U646" s="700"/>
      <c r="V646" s="700"/>
      <c r="W646" s="700"/>
      <c r="X646" s="700"/>
      <c r="Y646" s="700"/>
      <c r="Z646" s="700"/>
    </row>
    <row r="647" ht="12.75" customHeight="1">
      <c r="A647" s="720"/>
      <c r="B647" s="700"/>
      <c r="C647" s="700"/>
      <c r="D647" s="700"/>
      <c r="E647" s="700"/>
      <c r="F647" s="700"/>
      <c r="G647" s="700"/>
      <c r="H647" s="700"/>
      <c r="I647" s="700"/>
      <c r="J647" s="700"/>
      <c r="K647" s="700"/>
      <c r="L647" s="700"/>
      <c r="M647" s="700"/>
      <c r="N647" s="700"/>
      <c r="O647" s="700"/>
      <c r="P647" s="700"/>
      <c r="Q647" s="700"/>
      <c r="R647" s="700"/>
      <c r="S647" s="700"/>
      <c r="T647" s="700"/>
      <c r="U647" s="700"/>
      <c r="V647" s="700"/>
      <c r="W647" s="700"/>
      <c r="X647" s="700"/>
      <c r="Y647" s="700"/>
      <c r="Z647" s="700"/>
    </row>
    <row r="648" ht="12.75" customHeight="1">
      <c r="A648" s="720"/>
      <c r="B648" s="700"/>
      <c r="C648" s="700"/>
      <c r="D648" s="700"/>
      <c r="E648" s="700"/>
      <c r="F648" s="700"/>
      <c r="G648" s="700"/>
      <c r="H648" s="700"/>
      <c r="I648" s="700"/>
      <c r="J648" s="700"/>
      <c r="K648" s="700"/>
      <c r="L648" s="700"/>
      <c r="M648" s="700"/>
      <c r="N648" s="700"/>
      <c r="O648" s="700"/>
      <c r="P648" s="700"/>
      <c r="Q648" s="700"/>
      <c r="R648" s="700"/>
      <c r="S648" s="700"/>
      <c r="T648" s="700"/>
      <c r="U648" s="700"/>
      <c r="V648" s="700"/>
      <c r="W648" s="700"/>
      <c r="X648" s="700"/>
      <c r="Y648" s="700"/>
      <c r="Z648" s="700"/>
    </row>
    <row r="649" ht="12.75" customHeight="1">
      <c r="A649" s="720"/>
      <c r="B649" s="700"/>
      <c r="C649" s="700"/>
      <c r="D649" s="700"/>
      <c r="E649" s="700"/>
      <c r="F649" s="700"/>
      <c r="G649" s="700"/>
      <c r="H649" s="700"/>
      <c r="I649" s="700"/>
      <c r="J649" s="700"/>
      <c r="K649" s="700"/>
      <c r="L649" s="700"/>
      <c r="M649" s="700"/>
      <c r="N649" s="700"/>
      <c r="O649" s="700"/>
      <c r="P649" s="700"/>
      <c r="Q649" s="700"/>
      <c r="R649" s="700"/>
      <c r="S649" s="700"/>
      <c r="T649" s="700"/>
      <c r="U649" s="700"/>
      <c r="V649" s="700"/>
      <c r="W649" s="700"/>
      <c r="X649" s="700"/>
      <c r="Y649" s="700"/>
      <c r="Z649" s="700"/>
    </row>
    <row r="650" ht="12.75" customHeight="1">
      <c r="A650" s="720"/>
      <c r="B650" s="700"/>
      <c r="C650" s="700"/>
      <c r="D650" s="700"/>
      <c r="E650" s="700"/>
      <c r="F650" s="700"/>
      <c r="G650" s="700"/>
      <c r="H650" s="700"/>
      <c r="I650" s="700"/>
      <c r="J650" s="700"/>
      <c r="K650" s="700"/>
      <c r="L650" s="700"/>
      <c r="M650" s="700"/>
      <c r="N650" s="700"/>
      <c r="O650" s="700"/>
      <c r="P650" s="700"/>
      <c r="Q650" s="700"/>
      <c r="R650" s="700"/>
      <c r="S650" s="700"/>
      <c r="T650" s="700"/>
      <c r="U650" s="700"/>
      <c r="V650" s="700"/>
      <c r="W650" s="700"/>
      <c r="X650" s="700"/>
      <c r="Y650" s="700"/>
      <c r="Z650" s="700"/>
    </row>
    <row r="651" ht="12.75" customHeight="1">
      <c r="A651" s="720"/>
      <c r="B651" s="700"/>
      <c r="C651" s="700"/>
      <c r="D651" s="700"/>
      <c r="E651" s="700"/>
      <c r="F651" s="700"/>
      <c r="G651" s="700"/>
      <c r="H651" s="700"/>
      <c r="I651" s="700"/>
      <c r="J651" s="700"/>
      <c r="K651" s="700"/>
      <c r="L651" s="700"/>
      <c r="M651" s="700"/>
      <c r="N651" s="700"/>
      <c r="O651" s="700"/>
      <c r="P651" s="700"/>
      <c r="Q651" s="700"/>
      <c r="R651" s="700"/>
      <c r="S651" s="700"/>
      <c r="T651" s="700"/>
      <c r="U651" s="700"/>
      <c r="V651" s="700"/>
      <c r="W651" s="700"/>
      <c r="X651" s="700"/>
      <c r="Y651" s="700"/>
      <c r="Z651" s="700"/>
    </row>
    <row r="652" ht="12.75" customHeight="1">
      <c r="A652" s="720"/>
      <c r="B652" s="700"/>
      <c r="C652" s="700"/>
      <c r="D652" s="700"/>
      <c r="E652" s="700"/>
      <c r="F652" s="700"/>
      <c r="G652" s="700"/>
      <c r="H652" s="700"/>
      <c r="I652" s="700"/>
      <c r="J652" s="700"/>
      <c r="K652" s="700"/>
      <c r="L652" s="700"/>
      <c r="M652" s="700"/>
      <c r="N652" s="700"/>
      <c r="O652" s="700"/>
      <c r="P652" s="700"/>
      <c r="Q652" s="700"/>
      <c r="R652" s="700"/>
      <c r="S652" s="700"/>
      <c r="T652" s="700"/>
      <c r="U652" s="700"/>
      <c r="V652" s="700"/>
      <c r="W652" s="700"/>
      <c r="X652" s="700"/>
      <c r="Y652" s="700"/>
      <c r="Z652" s="700"/>
    </row>
    <row r="653" ht="12.75" customHeight="1">
      <c r="A653" s="720"/>
      <c r="B653" s="700"/>
      <c r="C653" s="700"/>
      <c r="D653" s="700"/>
      <c r="E653" s="700"/>
      <c r="F653" s="700"/>
      <c r="G653" s="700"/>
      <c r="H653" s="700"/>
      <c r="I653" s="700"/>
      <c r="J653" s="700"/>
      <c r="K653" s="700"/>
      <c r="L653" s="700"/>
      <c r="M653" s="700"/>
      <c r="N653" s="700"/>
      <c r="O653" s="700"/>
      <c r="P653" s="700"/>
      <c r="Q653" s="700"/>
      <c r="R653" s="700"/>
      <c r="S653" s="700"/>
      <c r="T653" s="700"/>
      <c r="U653" s="700"/>
      <c r="V653" s="700"/>
      <c r="W653" s="700"/>
      <c r="X653" s="700"/>
      <c r="Y653" s="700"/>
      <c r="Z653" s="700"/>
    </row>
    <row r="654" ht="12.75" customHeight="1">
      <c r="A654" s="720"/>
      <c r="B654" s="700"/>
      <c r="C654" s="700"/>
      <c r="D654" s="700"/>
      <c r="E654" s="700"/>
      <c r="F654" s="700"/>
      <c r="G654" s="700"/>
      <c r="H654" s="700"/>
      <c r="I654" s="700"/>
      <c r="J654" s="700"/>
      <c r="K654" s="700"/>
      <c r="L654" s="700"/>
      <c r="M654" s="700"/>
      <c r="N654" s="700"/>
      <c r="O654" s="700"/>
      <c r="P654" s="700"/>
      <c r="Q654" s="700"/>
      <c r="R654" s="700"/>
      <c r="S654" s="700"/>
      <c r="T654" s="700"/>
      <c r="U654" s="700"/>
      <c r="V654" s="700"/>
      <c r="W654" s="700"/>
      <c r="X654" s="700"/>
      <c r="Y654" s="700"/>
      <c r="Z654" s="700"/>
    </row>
    <row r="655" ht="12.75" customHeight="1">
      <c r="A655" s="720"/>
      <c r="B655" s="700"/>
      <c r="C655" s="700"/>
      <c r="D655" s="700"/>
      <c r="E655" s="700"/>
      <c r="F655" s="700"/>
      <c r="G655" s="700"/>
      <c r="H655" s="700"/>
      <c r="I655" s="700"/>
      <c r="J655" s="700"/>
      <c r="K655" s="700"/>
      <c r="L655" s="700"/>
      <c r="M655" s="700"/>
      <c r="N655" s="700"/>
      <c r="O655" s="700"/>
      <c r="P655" s="700"/>
      <c r="Q655" s="700"/>
      <c r="R655" s="700"/>
      <c r="S655" s="700"/>
      <c r="T655" s="700"/>
      <c r="U655" s="700"/>
      <c r="V655" s="700"/>
      <c r="W655" s="700"/>
      <c r="X655" s="700"/>
      <c r="Y655" s="700"/>
      <c r="Z655" s="700"/>
    </row>
    <row r="656" ht="12.75" customHeight="1">
      <c r="A656" s="720"/>
      <c r="B656" s="700"/>
      <c r="C656" s="700"/>
      <c r="D656" s="700"/>
      <c r="E656" s="700"/>
      <c r="F656" s="700"/>
      <c r="G656" s="700"/>
      <c r="H656" s="700"/>
      <c r="I656" s="700"/>
      <c r="J656" s="700"/>
      <c r="K656" s="700"/>
      <c r="L656" s="700"/>
      <c r="M656" s="700"/>
      <c r="N656" s="700"/>
      <c r="O656" s="700"/>
      <c r="P656" s="700"/>
      <c r="Q656" s="700"/>
      <c r="R656" s="700"/>
      <c r="S656" s="700"/>
      <c r="T656" s="700"/>
      <c r="U656" s="700"/>
      <c r="V656" s="700"/>
      <c r="W656" s="700"/>
      <c r="X656" s="700"/>
      <c r="Y656" s="700"/>
      <c r="Z656" s="700"/>
    </row>
    <row r="657" ht="12.75" customHeight="1">
      <c r="A657" s="720"/>
      <c r="B657" s="700"/>
      <c r="C657" s="700"/>
      <c r="D657" s="700"/>
      <c r="E657" s="700"/>
      <c r="F657" s="700"/>
      <c r="G657" s="700"/>
      <c r="H657" s="700"/>
      <c r="I657" s="700"/>
      <c r="J657" s="700"/>
      <c r="K657" s="700"/>
      <c r="L657" s="700"/>
      <c r="M657" s="700"/>
      <c r="N657" s="700"/>
      <c r="O657" s="700"/>
      <c r="P657" s="700"/>
      <c r="Q657" s="700"/>
      <c r="R657" s="700"/>
      <c r="S657" s="700"/>
      <c r="T657" s="700"/>
      <c r="U657" s="700"/>
      <c r="V657" s="700"/>
      <c r="W657" s="700"/>
      <c r="X657" s="700"/>
      <c r="Y657" s="700"/>
      <c r="Z657" s="700"/>
    </row>
    <row r="658" ht="12.75" customHeight="1">
      <c r="A658" s="720"/>
      <c r="B658" s="700"/>
      <c r="C658" s="700"/>
      <c r="D658" s="700"/>
      <c r="E658" s="700"/>
      <c r="F658" s="700"/>
      <c r="G658" s="700"/>
      <c r="H658" s="700"/>
      <c r="I658" s="700"/>
      <c r="J658" s="700"/>
      <c r="K658" s="700"/>
      <c r="L658" s="700"/>
      <c r="M658" s="700"/>
      <c r="N658" s="700"/>
      <c r="O658" s="700"/>
      <c r="P658" s="700"/>
      <c r="Q658" s="700"/>
      <c r="R658" s="700"/>
      <c r="S658" s="700"/>
      <c r="T658" s="700"/>
      <c r="U658" s="700"/>
      <c r="V658" s="700"/>
      <c r="W658" s="700"/>
      <c r="X658" s="700"/>
      <c r="Y658" s="700"/>
      <c r="Z658" s="700"/>
    </row>
    <row r="659" ht="12.75" customHeight="1">
      <c r="A659" s="720"/>
      <c r="B659" s="700"/>
      <c r="C659" s="700"/>
      <c r="D659" s="700"/>
      <c r="E659" s="700"/>
      <c r="F659" s="700"/>
      <c r="G659" s="700"/>
      <c r="H659" s="700"/>
      <c r="I659" s="700"/>
      <c r="J659" s="700"/>
      <c r="K659" s="700"/>
      <c r="L659" s="700"/>
      <c r="M659" s="700"/>
      <c r="N659" s="700"/>
      <c r="O659" s="700"/>
      <c r="P659" s="700"/>
      <c r="Q659" s="700"/>
      <c r="R659" s="700"/>
      <c r="S659" s="700"/>
      <c r="T659" s="700"/>
      <c r="U659" s="700"/>
      <c r="V659" s="700"/>
      <c r="W659" s="700"/>
      <c r="X659" s="700"/>
      <c r="Y659" s="700"/>
      <c r="Z659" s="700"/>
    </row>
    <row r="660" ht="12.75" customHeight="1">
      <c r="A660" s="720"/>
      <c r="B660" s="700"/>
      <c r="C660" s="700"/>
      <c r="D660" s="700"/>
      <c r="E660" s="700"/>
      <c r="F660" s="700"/>
      <c r="G660" s="700"/>
      <c r="H660" s="700"/>
      <c r="I660" s="700"/>
      <c r="J660" s="700"/>
      <c r="K660" s="700"/>
      <c r="L660" s="700"/>
      <c r="M660" s="700"/>
      <c r="N660" s="700"/>
      <c r="O660" s="700"/>
      <c r="P660" s="700"/>
      <c r="Q660" s="700"/>
      <c r="R660" s="700"/>
      <c r="S660" s="700"/>
      <c r="T660" s="700"/>
      <c r="U660" s="700"/>
      <c r="V660" s="700"/>
      <c r="W660" s="700"/>
      <c r="X660" s="700"/>
      <c r="Y660" s="700"/>
      <c r="Z660" s="700"/>
    </row>
    <row r="661" ht="12.75" customHeight="1">
      <c r="A661" s="720"/>
      <c r="B661" s="700"/>
      <c r="C661" s="700"/>
      <c r="D661" s="700"/>
      <c r="E661" s="700"/>
      <c r="F661" s="700"/>
      <c r="G661" s="700"/>
      <c r="H661" s="700"/>
      <c r="I661" s="700"/>
      <c r="J661" s="700"/>
      <c r="K661" s="700"/>
      <c r="L661" s="700"/>
      <c r="M661" s="700"/>
      <c r="N661" s="700"/>
      <c r="O661" s="700"/>
      <c r="P661" s="700"/>
      <c r="Q661" s="700"/>
      <c r="R661" s="700"/>
      <c r="S661" s="700"/>
      <c r="T661" s="700"/>
      <c r="U661" s="700"/>
      <c r="V661" s="700"/>
      <c r="W661" s="700"/>
      <c r="X661" s="700"/>
      <c r="Y661" s="700"/>
      <c r="Z661" s="700"/>
    </row>
    <row r="662" ht="12.75" customHeight="1">
      <c r="A662" s="720"/>
      <c r="B662" s="700"/>
      <c r="C662" s="700"/>
      <c r="D662" s="700"/>
      <c r="E662" s="700"/>
      <c r="F662" s="700"/>
      <c r="G662" s="700"/>
      <c r="H662" s="700"/>
      <c r="I662" s="700"/>
      <c r="J662" s="700"/>
      <c r="K662" s="700"/>
      <c r="L662" s="700"/>
      <c r="M662" s="700"/>
      <c r="N662" s="700"/>
      <c r="O662" s="700"/>
      <c r="P662" s="700"/>
      <c r="Q662" s="700"/>
      <c r="R662" s="700"/>
      <c r="S662" s="700"/>
      <c r="T662" s="700"/>
      <c r="U662" s="700"/>
      <c r="V662" s="700"/>
      <c r="W662" s="700"/>
      <c r="X662" s="700"/>
      <c r="Y662" s="700"/>
      <c r="Z662" s="700"/>
    </row>
    <row r="663" ht="12.75" customHeight="1">
      <c r="A663" s="720"/>
      <c r="B663" s="700"/>
      <c r="C663" s="700"/>
      <c r="D663" s="700"/>
      <c r="E663" s="700"/>
      <c r="F663" s="700"/>
      <c r="G663" s="700"/>
      <c r="H663" s="700"/>
      <c r="I663" s="700"/>
      <c r="J663" s="700"/>
      <c r="K663" s="700"/>
      <c r="L663" s="700"/>
      <c r="M663" s="700"/>
      <c r="N663" s="700"/>
      <c r="O663" s="700"/>
      <c r="P663" s="700"/>
      <c r="Q663" s="700"/>
      <c r="R663" s="700"/>
      <c r="S663" s="700"/>
      <c r="T663" s="700"/>
      <c r="U663" s="700"/>
      <c r="V663" s="700"/>
      <c r="W663" s="700"/>
      <c r="X663" s="700"/>
      <c r="Y663" s="700"/>
      <c r="Z663" s="700"/>
    </row>
    <row r="664" ht="12.75" customHeight="1">
      <c r="A664" s="720"/>
      <c r="B664" s="700"/>
      <c r="C664" s="700"/>
      <c r="D664" s="700"/>
      <c r="E664" s="700"/>
      <c r="F664" s="700"/>
      <c r="G664" s="700"/>
      <c r="H664" s="700"/>
      <c r="I664" s="700"/>
      <c r="J664" s="700"/>
      <c r="K664" s="700"/>
      <c r="L664" s="700"/>
      <c r="M664" s="700"/>
      <c r="N664" s="700"/>
      <c r="O664" s="700"/>
      <c r="P664" s="700"/>
      <c r="Q664" s="700"/>
      <c r="R664" s="700"/>
      <c r="S664" s="700"/>
      <c r="T664" s="700"/>
      <c r="U664" s="700"/>
      <c r="V664" s="700"/>
      <c r="W664" s="700"/>
      <c r="X664" s="700"/>
      <c r="Y664" s="700"/>
      <c r="Z664" s="700"/>
    </row>
    <row r="665" ht="12.75" customHeight="1">
      <c r="A665" s="720"/>
      <c r="B665" s="700"/>
      <c r="C665" s="700"/>
      <c r="D665" s="700"/>
      <c r="E665" s="700"/>
      <c r="F665" s="700"/>
      <c r="G665" s="700"/>
      <c r="H665" s="700"/>
      <c r="I665" s="700"/>
      <c r="J665" s="700"/>
      <c r="K665" s="700"/>
      <c r="L665" s="700"/>
      <c r="M665" s="700"/>
      <c r="N665" s="700"/>
      <c r="O665" s="700"/>
      <c r="P665" s="700"/>
      <c r="Q665" s="700"/>
      <c r="R665" s="700"/>
      <c r="S665" s="700"/>
      <c r="T665" s="700"/>
      <c r="U665" s="700"/>
      <c r="V665" s="700"/>
      <c r="W665" s="700"/>
      <c r="X665" s="700"/>
      <c r="Y665" s="700"/>
      <c r="Z665" s="700"/>
    </row>
    <row r="666" ht="12.75" customHeight="1">
      <c r="A666" s="720"/>
      <c r="B666" s="700"/>
      <c r="C666" s="700"/>
      <c r="D666" s="700"/>
      <c r="E666" s="700"/>
      <c r="F666" s="700"/>
      <c r="G666" s="700"/>
      <c r="H666" s="700"/>
      <c r="I666" s="700"/>
      <c r="J666" s="700"/>
      <c r="K666" s="700"/>
      <c r="L666" s="700"/>
      <c r="M666" s="700"/>
      <c r="N666" s="700"/>
      <c r="O666" s="700"/>
      <c r="P666" s="700"/>
      <c r="Q666" s="700"/>
      <c r="R666" s="700"/>
      <c r="S666" s="700"/>
      <c r="T666" s="700"/>
      <c r="U666" s="700"/>
      <c r="V666" s="700"/>
      <c r="W666" s="700"/>
      <c r="X666" s="700"/>
      <c r="Y666" s="700"/>
      <c r="Z666" s="700"/>
    </row>
    <row r="667" ht="12.75" customHeight="1">
      <c r="A667" s="720"/>
      <c r="B667" s="700"/>
      <c r="C667" s="700"/>
      <c r="D667" s="700"/>
      <c r="E667" s="700"/>
      <c r="F667" s="700"/>
      <c r="G667" s="700"/>
      <c r="H667" s="700"/>
      <c r="I667" s="700"/>
      <c r="J667" s="700"/>
      <c r="K667" s="700"/>
      <c r="L667" s="700"/>
      <c r="M667" s="700"/>
      <c r="N667" s="700"/>
      <c r="O667" s="700"/>
      <c r="P667" s="700"/>
      <c r="Q667" s="700"/>
      <c r="R667" s="700"/>
      <c r="S667" s="700"/>
      <c r="T667" s="700"/>
      <c r="U667" s="700"/>
      <c r="V667" s="700"/>
      <c r="W667" s="700"/>
      <c r="X667" s="700"/>
      <c r="Y667" s="700"/>
      <c r="Z667" s="700"/>
    </row>
    <row r="668" ht="12.75" customHeight="1">
      <c r="A668" s="720"/>
      <c r="B668" s="700"/>
      <c r="C668" s="700"/>
      <c r="D668" s="700"/>
      <c r="E668" s="700"/>
      <c r="F668" s="700"/>
      <c r="G668" s="700"/>
      <c r="H668" s="700"/>
      <c r="I668" s="700"/>
      <c r="J668" s="700"/>
      <c r="K668" s="700"/>
      <c r="L668" s="700"/>
      <c r="M668" s="700"/>
      <c r="N668" s="700"/>
      <c r="O668" s="700"/>
      <c r="P668" s="700"/>
      <c r="Q668" s="700"/>
      <c r="R668" s="700"/>
      <c r="S668" s="700"/>
      <c r="T668" s="700"/>
      <c r="U668" s="700"/>
      <c r="V668" s="700"/>
      <c r="W668" s="700"/>
      <c r="X668" s="700"/>
      <c r="Y668" s="700"/>
      <c r="Z668" s="700"/>
    </row>
    <row r="669" ht="12.75" customHeight="1">
      <c r="A669" s="720"/>
      <c r="B669" s="700"/>
      <c r="C669" s="700"/>
      <c r="D669" s="700"/>
      <c r="E669" s="700"/>
      <c r="F669" s="700"/>
      <c r="G669" s="700"/>
      <c r="H669" s="700"/>
      <c r="I669" s="700"/>
      <c r="J669" s="700"/>
      <c r="K669" s="700"/>
      <c r="L669" s="700"/>
      <c r="M669" s="700"/>
      <c r="N669" s="700"/>
      <c r="O669" s="700"/>
      <c r="P669" s="700"/>
      <c r="Q669" s="700"/>
      <c r="R669" s="700"/>
      <c r="S669" s="700"/>
      <c r="T669" s="700"/>
      <c r="U669" s="700"/>
      <c r="V669" s="700"/>
      <c r="W669" s="700"/>
      <c r="X669" s="700"/>
      <c r="Y669" s="700"/>
      <c r="Z669" s="700"/>
    </row>
    <row r="670" ht="12.75" customHeight="1">
      <c r="A670" s="720"/>
      <c r="B670" s="700"/>
      <c r="C670" s="700"/>
      <c r="D670" s="700"/>
      <c r="E670" s="700"/>
      <c r="F670" s="700"/>
      <c r="G670" s="700"/>
      <c r="H670" s="700"/>
      <c r="I670" s="700"/>
      <c r="J670" s="700"/>
      <c r="K670" s="700"/>
      <c r="L670" s="700"/>
      <c r="M670" s="700"/>
      <c r="N670" s="700"/>
      <c r="O670" s="700"/>
      <c r="P670" s="700"/>
      <c r="Q670" s="700"/>
      <c r="R670" s="700"/>
      <c r="S670" s="700"/>
      <c r="T670" s="700"/>
      <c r="U670" s="700"/>
      <c r="V670" s="700"/>
      <c r="W670" s="700"/>
      <c r="X670" s="700"/>
      <c r="Y670" s="700"/>
      <c r="Z670" s="700"/>
    </row>
    <row r="671" ht="12.75" customHeight="1">
      <c r="A671" s="720"/>
      <c r="B671" s="700"/>
      <c r="C671" s="700"/>
      <c r="D671" s="700"/>
      <c r="E671" s="700"/>
      <c r="F671" s="700"/>
      <c r="G671" s="700"/>
      <c r="H671" s="700"/>
      <c r="I671" s="700"/>
      <c r="J671" s="700"/>
      <c r="K671" s="700"/>
      <c r="L671" s="700"/>
      <c r="M671" s="700"/>
      <c r="N671" s="700"/>
      <c r="O671" s="700"/>
      <c r="P671" s="700"/>
      <c r="Q671" s="700"/>
      <c r="R671" s="700"/>
      <c r="S671" s="700"/>
      <c r="T671" s="700"/>
      <c r="U671" s="700"/>
      <c r="V671" s="700"/>
      <c r="W671" s="700"/>
      <c r="X671" s="700"/>
      <c r="Y671" s="700"/>
      <c r="Z671" s="700"/>
    </row>
    <row r="672" ht="12.75" customHeight="1">
      <c r="A672" s="720"/>
      <c r="B672" s="700"/>
      <c r="C672" s="700"/>
      <c r="D672" s="700"/>
      <c r="E672" s="700"/>
      <c r="F672" s="700"/>
      <c r="G672" s="700"/>
      <c r="H672" s="700"/>
      <c r="I672" s="700"/>
      <c r="J672" s="700"/>
      <c r="K672" s="700"/>
      <c r="L672" s="700"/>
      <c r="M672" s="700"/>
      <c r="N672" s="700"/>
      <c r="O672" s="700"/>
      <c r="P672" s="700"/>
      <c r="Q672" s="700"/>
      <c r="R672" s="700"/>
      <c r="S672" s="700"/>
      <c r="T672" s="700"/>
      <c r="U672" s="700"/>
      <c r="V672" s="700"/>
      <c r="W672" s="700"/>
      <c r="X672" s="700"/>
      <c r="Y672" s="700"/>
      <c r="Z672" s="700"/>
    </row>
    <row r="673" ht="12.75" customHeight="1">
      <c r="A673" s="720"/>
      <c r="B673" s="700"/>
      <c r="C673" s="700"/>
      <c r="D673" s="700"/>
      <c r="E673" s="700"/>
      <c r="F673" s="700"/>
      <c r="G673" s="700"/>
      <c r="H673" s="700"/>
      <c r="I673" s="700"/>
      <c r="J673" s="700"/>
      <c r="K673" s="700"/>
      <c r="L673" s="700"/>
      <c r="M673" s="700"/>
      <c r="N673" s="700"/>
      <c r="O673" s="700"/>
      <c r="P673" s="700"/>
      <c r="Q673" s="700"/>
      <c r="R673" s="700"/>
      <c r="S673" s="700"/>
      <c r="T673" s="700"/>
      <c r="U673" s="700"/>
      <c r="V673" s="700"/>
      <c r="W673" s="700"/>
      <c r="X673" s="700"/>
      <c r="Y673" s="700"/>
      <c r="Z673" s="700"/>
    </row>
    <row r="674" ht="12.75" customHeight="1">
      <c r="A674" s="720"/>
      <c r="B674" s="700"/>
      <c r="C674" s="700"/>
      <c r="D674" s="700"/>
      <c r="E674" s="700"/>
      <c r="F674" s="700"/>
      <c r="G674" s="700"/>
      <c r="H674" s="700"/>
      <c r="I674" s="700"/>
      <c r="J674" s="700"/>
      <c r="K674" s="700"/>
      <c r="L674" s="700"/>
      <c r="M674" s="700"/>
      <c r="N674" s="700"/>
      <c r="O674" s="700"/>
      <c r="P674" s="700"/>
      <c r="Q674" s="700"/>
      <c r="R674" s="700"/>
      <c r="S674" s="700"/>
      <c r="T674" s="700"/>
      <c r="U674" s="700"/>
      <c r="V674" s="700"/>
      <c r="W674" s="700"/>
      <c r="X674" s="700"/>
      <c r="Y674" s="700"/>
      <c r="Z674" s="700"/>
    </row>
    <row r="675" ht="12.75" customHeight="1">
      <c r="A675" s="720"/>
      <c r="B675" s="700"/>
      <c r="C675" s="700"/>
      <c r="D675" s="700"/>
      <c r="E675" s="700"/>
      <c r="F675" s="700"/>
      <c r="G675" s="700"/>
      <c r="H675" s="700"/>
      <c r="I675" s="700"/>
      <c r="J675" s="700"/>
      <c r="K675" s="700"/>
      <c r="L675" s="700"/>
      <c r="M675" s="700"/>
      <c r="N675" s="700"/>
      <c r="O675" s="700"/>
      <c r="P675" s="700"/>
      <c r="Q675" s="700"/>
      <c r="R675" s="700"/>
      <c r="S675" s="700"/>
      <c r="T675" s="700"/>
      <c r="U675" s="700"/>
      <c r="V675" s="700"/>
      <c r="W675" s="700"/>
      <c r="X675" s="700"/>
      <c r="Y675" s="700"/>
      <c r="Z675" s="700"/>
    </row>
    <row r="676" ht="12.75" customHeight="1">
      <c r="A676" s="720"/>
      <c r="B676" s="700"/>
      <c r="C676" s="700"/>
      <c r="D676" s="700"/>
      <c r="E676" s="700"/>
      <c r="F676" s="700"/>
      <c r="G676" s="700"/>
      <c r="H676" s="700"/>
      <c r="I676" s="700"/>
      <c r="J676" s="700"/>
      <c r="K676" s="700"/>
      <c r="L676" s="700"/>
      <c r="M676" s="700"/>
      <c r="N676" s="700"/>
      <c r="O676" s="700"/>
      <c r="P676" s="700"/>
      <c r="Q676" s="700"/>
      <c r="R676" s="700"/>
      <c r="S676" s="700"/>
      <c r="T676" s="700"/>
      <c r="U676" s="700"/>
      <c r="V676" s="700"/>
      <c r="W676" s="700"/>
      <c r="X676" s="700"/>
      <c r="Y676" s="700"/>
      <c r="Z676" s="700"/>
    </row>
    <row r="677" ht="12.75" customHeight="1">
      <c r="A677" s="720"/>
      <c r="B677" s="700"/>
      <c r="C677" s="700"/>
      <c r="D677" s="700"/>
      <c r="E677" s="700"/>
      <c r="F677" s="700"/>
      <c r="G677" s="700"/>
      <c r="H677" s="700"/>
      <c r="I677" s="700"/>
      <c r="J677" s="700"/>
      <c r="K677" s="700"/>
      <c r="L677" s="700"/>
      <c r="M677" s="700"/>
      <c r="N677" s="700"/>
      <c r="O677" s="700"/>
      <c r="P677" s="700"/>
      <c r="Q677" s="700"/>
      <c r="R677" s="700"/>
      <c r="S677" s="700"/>
      <c r="T677" s="700"/>
      <c r="U677" s="700"/>
      <c r="V677" s="700"/>
      <c r="W677" s="700"/>
      <c r="X677" s="700"/>
      <c r="Y677" s="700"/>
      <c r="Z677" s="700"/>
    </row>
    <row r="678" ht="12.75" customHeight="1">
      <c r="A678" s="720"/>
      <c r="B678" s="700"/>
      <c r="C678" s="700"/>
      <c r="D678" s="700"/>
      <c r="E678" s="700"/>
      <c r="F678" s="700"/>
      <c r="G678" s="700"/>
      <c r="H678" s="700"/>
      <c r="I678" s="700"/>
      <c r="J678" s="700"/>
      <c r="K678" s="700"/>
      <c r="L678" s="700"/>
      <c r="M678" s="700"/>
      <c r="N678" s="700"/>
      <c r="O678" s="700"/>
      <c r="P678" s="700"/>
      <c r="Q678" s="700"/>
      <c r="R678" s="700"/>
      <c r="S678" s="700"/>
      <c r="T678" s="700"/>
      <c r="U678" s="700"/>
      <c r="V678" s="700"/>
      <c r="W678" s="700"/>
      <c r="X678" s="700"/>
      <c r="Y678" s="700"/>
      <c r="Z678" s="700"/>
    </row>
    <row r="679" ht="12.75" customHeight="1">
      <c r="A679" s="720"/>
      <c r="B679" s="700"/>
      <c r="C679" s="700"/>
      <c r="D679" s="700"/>
      <c r="E679" s="700"/>
      <c r="F679" s="700"/>
      <c r="G679" s="700"/>
      <c r="H679" s="700"/>
      <c r="I679" s="700"/>
      <c r="J679" s="700"/>
      <c r="K679" s="700"/>
      <c r="L679" s="700"/>
      <c r="M679" s="700"/>
      <c r="N679" s="700"/>
      <c r="O679" s="700"/>
      <c r="P679" s="700"/>
      <c r="Q679" s="700"/>
      <c r="R679" s="700"/>
      <c r="S679" s="700"/>
      <c r="T679" s="700"/>
      <c r="U679" s="700"/>
      <c r="V679" s="700"/>
      <c r="W679" s="700"/>
      <c r="X679" s="700"/>
      <c r="Y679" s="700"/>
      <c r="Z679" s="700"/>
    </row>
    <row r="680" ht="12.75" customHeight="1">
      <c r="A680" s="720"/>
      <c r="B680" s="700"/>
      <c r="C680" s="700"/>
      <c r="D680" s="700"/>
      <c r="E680" s="700"/>
      <c r="F680" s="700"/>
      <c r="G680" s="700"/>
      <c r="H680" s="700"/>
      <c r="I680" s="700"/>
      <c r="J680" s="700"/>
      <c r="K680" s="700"/>
      <c r="L680" s="700"/>
      <c r="M680" s="700"/>
      <c r="N680" s="700"/>
      <c r="O680" s="700"/>
      <c r="P680" s="700"/>
      <c r="Q680" s="700"/>
      <c r="R680" s="700"/>
      <c r="S680" s="700"/>
      <c r="T680" s="700"/>
      <c r="U680" s="700"/>
      <c r="V680" s="700"/>
      <c r="W680" s="700"/>
      <c r="X680" s="700"/>
      <c r="Y680" s="700"/>
      <c r="Z680" s="700"/>
    </row>
    <row r="681" ht="12.75" customHeight="1">
      <c r="A681" s="720"/>
      <c r="B681" s="700"/>
      <c r="C681" s="700"/>
      <c r="D681" s="700"/>
      <c r="E681" s="700"/>
      <c r="F681" s="700"/>
      <c r="G681" s="700"/>
      <c r="H681" s="700"/>
      <c r="I681" s="700"/>
      <c r="J681" s="700"/>
      <c r="K681" s="700"/>
      <c r="L681" s="700"/>
      <c r="M681" s="700"/>
      <c r="N681" s="700"/>
      <c r="O681" s="700"/>
      <c r="P681" s="700"/>
      <c r="Q681" s="700"/>
      <c r="R681" s="700"/>
      <c r="S681" s="700"/>
      <c r="T681" s="700"/>
      <c r="U681" s="700"/>
      <c r="V681" s="700"/>
      <c r="W681" s="700"/>
      <c r="X681" s="700"/>
      <c r="Y681" s="700"/>
      <c r="Z681" s="700"/>
    </row>
    <row r="682" ht="12.75" customHeight="1">
      <c r="A682" s="720"/>
      <c r="B682" s="700"/>
      <c r="C682" s="700"/>
      <c r="D682" s="700"/>
      <c r="E682" s="700"/>
      <c r="F682" s="700"/>
      <c r="G682" s="700"/>
      <c r="H682" s="700"/>
      <c r="I682" s="700"/>
      <c r="J682" s="700"/>
      <c r="K682" s="700"/>
      <c r="L682" s="700"/>
      <c r="M682" s="700"/>
      <c r="N682" s="700"/>
      <c r="O682" s="700"/>
      <c r="P682" s="700"/>
      <c r="Q682" s="700"/>
      <c r="R682" s="700"/>
      <c r="S682" s="700"/>
      <c r="T682" s="700"/>
      <c r="U682" s="700"/>
      <c r="V682" s="700"/>
      <c r="W682" s="700"/>
      <c r="X682" s="700"/>
      <c r="Y682" s="700"/>
      <c r="Z682" s="700"/>
    </row>
    <row r="683" ht="12.75" customHeight="1">
      <c r="A683" s="720"/>
      <c r="B683" s="700"/>
      <c r="C683" s="700"/>
      <c r="D683" s="700"/>
      <c r="E683" s="700"/>
      <c r="F683" s="700"/>
      <c r="G683" s="700"/>
      <c r="H683" s="700"/>
      <c r="I683" s="700"/>
      <c r="J683" s="700"/>
      <c r="K683" s="700"/>
      <c r="L683" s="700"/>
      <c r="M683" s="700"/>
      <c r="N683" s="700"/>
      <c r="O683" s="700"/>
      <c r="P683" s="700"/>
      <c r="Q683" s="700"/>
      <c r="R683" s="700"/>
      <c r="S683" s="700"/>
      <c r="T683" s="700"/>
      <c r="U683" s="700"/>
      <c r="V683" s="700"/>
      <c r="W683" s="700"/>
      <c r="X683" s="700"/>
      <c r="Y683" s="700"/>
      <c r="Z683" s="700"/>
    </row>
    <row r="684" ht="12.75" customHeight="1">
      <c r="A684" s="720"/>
      <c r="B684" s="700"/>
      <c r="C684" s="700"/>
      <c r="D684" s="700"/>
      <c r="E684" s="700"/>
      <c r="F684" s="700"/>
      <c r="G684" s="700"/>
      <c r="H684" s="700"/>
      <c r="I684" s="700"/>
      <c r="J684" s="700"/>
      <c r="K684" s="700"/>
      <c r="L684" s="700"/>
      <c r="M684" s="700"/>
      <c r="N684" s="700"/>
      <c r="O684" s="700"/>
      <c r="P684" s="700"/>
      <c r="Q684" s="700"/>
      <c r="R684" s="700"/>
      <c r="S684" s="700"/>
      <c r="T684" s="700"/>
      <c r="U684" s="700"/>
      <c r="V684" s="700"/>
      <c r="W684" s="700"/>
      <c r="X684" s="700"/>
      <c r="Y684" s="700"/>
      <c r="Z684" s="700"/>
    </row>
    <row r="685" ht="12.75" customHeight="1">
      <c r="A685" s="720"/>
      <c r="B685" s="700"/>
      <c r="C685" s="700"/>
      <c r="D685" s="700"/>
      <c r="E685" s="700"/>
      <c r="F685" s="700"/>
      <c r="G685" s="700"/>
      <c r="H685" s="700"/>
      <c r="I685" s="700"/>
      <c r="J685" s="700"/>
      <c r="K685" s="700"/>
      <c r="L685" s="700"/>
      <c r="M685" s="700"/>
      <c r="N685" s="700"/>
      <c r="O685" s="700"/>
      <c r="P685" s="700"/>
      <c r="Q685" s="700"/>
      <c r="R685" s="700"/>
      <c r="S685" s="700"/>
      <c r="T685" s="700"/>
      <c r="U685" s="700"/>
      <c r="V685" s="700"/>
      <c r="W685" s="700"/>
      <c r="X685" s="700"/>
      <c r="Y685" s="700"/>
      <c r="Z685" s="700"/>
    </row>
    <row r="686" ht="12.75" customHeight="1">
      <c r="A686" s="720"/>
      <c r="B686" s="700"/>
      <c r="C686" s="700"/>
      <c r="D686" s="700"/>
      <c r="E686" s="700"/>
      <c r="F686" s="700"/>
      <c r="G686" s="700"/>
      <c r="H686" s="700"/>
      <c r="I686" s="700"/>
      <c r="J686" s="700"/>
      <c r="K686" s="700"/>
      <c r="L686" s="700"/>
      <c r="M686" s="700"/>
      <c r="N686" s="700"/>
      <c r="O686" s="700"/>
      <c r="P686" s="700"/>
      <c r="Q686" s="700"/>
      <c r="R686" s="700"/>
      <c r="S686" s="700"/>
      <c r="T686" s="700"/>
      <c r="U686" s="700"/>
      <c r="V686" s="700"/>
      <c r="W686" s="700"/>
      <c r="X686" s="700"/>
      <c r="Y686" s="700"/>
      <c r="Z686" s="700"/>
    </row>
    <row r="687" ht="12.75" customHeight="1">
      <c r="A687" s="720"/>
      <c r="B687" s="700"/>
      <c r="C687" s="700"/>
      <c r="D687" s="700"/>
      <c r="E687" s="700"/>
      <c r="F687" s="700"/>
      <c r="G687" s="700"/>
      <c r="H687" s="700"/>
      <c r="I687" s="700"/>
      <c r="J687" s="700"/>
      <c r="K687" s="700"/>
      <c r="L687" s="700"/>
      <c r="M687" s="700"/>
      <c r="N687" s="700"/>
      <c r="O687" s="700"/>
      <c r="P687" s="700"/>
      <c r="Q687" s="700"/>
      <c r="R687" s="700"/>
      <c r="S687" s="700"/>
      <c r="T687" s="700"/>
      <c r="U687" s="700"/>
      <c r="V687" s="700"/>
      <c r="W687" s="700"/>
      <c r="X687" s="700"/>
      <c r="Y687" s="700"/>
      <c r="Z687" s="700"/>
    </row>
    <row r="688" ht="12.75" customHeight="1">
      <c r="A688" s="720"/>
      <c r="B688" s="700"/>
      <c r="C688" s="700"/>
      <c r="D688" s="700"/>
      <c r="E688" s="700"/>
      <c r="F688" s="700"/>
      <c r="G688" s="700"/>
      <c r="H688" s="700"/>
      <c r="I688" s="700"/>
      <c r="J688" s="700"/>
      <c r="K688" s="700"/>
      <c r="L688" s="700"/>
      <c r="M688" s="700"/>
      <c r="N688" s="700"/>
      <c r="O688" s="700"/>
      <c r="P688" s="700"/>
      <c r="Q688" s="700"/>
      <c r="R688" s="700"/>
      <c r="S688" s="700"/>
      <c r="T688" s="700"/>
      <c r="U688" s="700"/>
      <c r="V688" s="700"/>
      <c r="W688" s="700"/>
      <c r="X688" s="700"/>
      <c r="Y688" s="700"/>
      <c r="Z688" s="700"/>
    </row>
    <row r="689" ht="12.75" customHeight="1">
      <c r="A689" s="720"/>
      <c r="B689" s="700"/>
      <c r="C689" s="700"/>
      <c r="D689" s="700"/>
      <c r="E689" s="700"/>
      <c r="F689" s="700"/>
      <c r="G689" s="700"/>
      <c r="H689" s="700"/>
      <c r="I689" s="700"/>
      <c r="J689" s="700"/>
      <c r="K689" s="700"/>
      <c r="L689" s="700"/>
      <c r="M689" s="700"/>
      <c r="N689" s="700"/>
      <c r="O689" s="700"/>
      <c r="P689" s="700"/>
      <c r="Q689" s="700"/>
      <c r="R689" s="700"/>
      <c r="S689" s="700"/>
      <c r="T689" s="700"/>
      <c r="U689" s="700"/>
      <c r="V689" s="700"/>
      <c r="W689" s="700"/>
      <c r="X689" s="700"/>
      <c r="Y689" s="700"/>
      <c r="Z689" s="700"/>
    </row>
    <row r="690" ht="12.75" customHeight="1">
      <c r="A690" s="720"/>
      <c r="B690" s="700"/>
      <c r="C690" s="700"/>
      <c r="D690" s="700"/>
      <c r="E690" s="700"/>
      <c r="F690" s="700"/>
      <c r="G690" s="700"/>
      <c r="H690" s="700"/>
      <c r="I690" s="700"/>
      <c r="J690" s="700"/>
      <c r="K690" s="700"/>
      <c r="L690" s="700"/>
      <c r="M690" s="700"/>
      <c r="N690" s="700"/>
      <c r="O690" s="700"/>
      <c r="P690" s="700"/>
      <c r="Q690" s="700"/>
      <c r="R690" s="700"/>
      <c r="S690" s="700"/>
      <c r="T690" s="700"/>
      <c r="U690" s="700"/>
      <c r="V690" s="700"/>
      <c r="W690" s="700"/>
      <c r="X690" s="700"/>
      <c r="Y690" s="700"/>
      <c r="Z690" s="700"/>
    </row>
    <row r="691" ht="12.75" customHeight="1">
      <c r="A691" s="720"/>
      <c r="B691" s="700"/>
      <c r="C691" s="700"/>
      <c r="D691" s="700"/>
      <c r="E691" s="700"/>
      <c r="F691" s="700"/>
      <c r="G691" s="700"/>
      <c r="H691" s="700"/>
      <c r="I691" s="700"/>
      <c r="J691" s="700"/>
      <c r="K691" s="700"/>
      <c r="L691" s="700"/>
      <c r="M691" s="700"/>
      <c r="N691" s="700"/>
      <c r="O691" s="700"/>
      <c r="P691" s="700"/>
      <c r="Q691" s="700"/>
      <c r="R691" s="700"/>
      <c r="S691" s="700"/>
      <c r="T691" s="700"/>
      <c r="U691" s="700"/>
      <c r="V691" s="700"/>
      <c r="W691" s="700"/>
      <c r="X691" s="700"/>
      <c r="Y691" s="700"/>
      <c r="Z691" s="700"/>
    </row>
    <row r="692" ht="12.75" customHeight="1">
      <c r="A692" s="720"/>
      <c r="B692" s="700"/>
      <c r="C692" s="700"/>
      <c r="D692" s="700"/>
      <c r="E692" s="700"/>
      <c r="F692" s="700"/>
      <c r="G692" s="700"/>
      <c r="H692" s="700"/>
      <c r="I692" s="700"/>
      <c r="J692" s="700"/>
      <c r="K692" s="700"/>
      <c r="L692" s="700"/>
      <c r="M692" s="700"/>
      <c r="N692" s="700"/>
      <c r="O692" s="700"/>
      <c r="P692" s="700"/>
      <c r="Q692" s="700"/>
      <c r="R692" s="700"/>
      <c r="S692" s="700"/>
      <c r="T692" s="700"/>
      <c r="U692" s="700"/>
      <c r="V692" s="700"/>
      <c r="W692" s="700"/>
      <c r="X692" s="700"/>
      <c r="Y692" s="700"/>
      <c r="Z692" s="700"/>
    </row>
    <row r="693" ht="12.75" customHeight="1">
      <c r="A693" s="720"/>
      <c r="B693" s="700"/>
      <c r="C693" s="700"/>
      <c r="D693" s="700"/>
      <c r="E693" s="700"/>
      <c r="F693" s="700"/>
      <c r="G693" s="700"/>
      <c r="H693" s="700"/>
      <c r="I693" s="700"/>
      <c r="J693" s="700"/>
      <c r="K693" s="700"/>
      <c r="L693" s="700"/>
      <c r="M693" s="700"/>
      <c r="N693" s="700"/>
      <c r="O693" s="700"/>
      <c r="P693" s="700"/>
      <c r="Q693" s="700"/>
      <c r="R693" s="700"/>
      <c r="S693" s="700"/>
      <c r="T693" s="700"/>
      <c r="U693" s="700"/>
      <c r="V693" s="700"/>
      <c r="W693" s="700"/>
      <c r="X693" s="700"/>
      <c r="Y693" s="700"/>
      <c r="Z693" s="700"/>
    </row>
    <row r="694" ht="12.75" customHeight="1">
      <c r="A694" s="720"/>
      <c r="B694" s="700"/>
      <c r="C694" s="700"/>
      <c r="D694" s="700"/>
      <c r="E694" s="700"/>
      <c r="F694" s="700"/>
      <c r="G694" s="700"/>
      <c r="H694" s="700"/>
      <c r="I694" s="700"/>
      <c r="J694" s="700"/>
      <c r="K694" s="700"/>
      <c r="L694" s="700"/>
      <c r="M694" s="700"/>
      <c r="N694" s="700"/>
      <c r="O694" s="700"/>
      <c r="P694" s="700"/>
      <c r="Q694" s="700"/>
      <c r="R694" s="700"/>
      <c r="S694" s="700"/>
      <c r="T694" s="700"/>
      <c r="U694" s="700"/>
      <c r="V694" s="700"/>
      <c r="W694" s="700"/>
      <c r="X694" s="700"/>
      <c r="Y694" s="700"/>
      <c r="Z694" s="700"/>
    </row>
    <row r="695" ht="12.75" customHeight="1">
      <c r="A695" s="720"/>
      <c r="B695" s="700"/>
      <c r="C695" s="700"/>
      <c r="D695" s="700"/>
      <c r="E695" s="700"/>
      <c r="F695" s="700"/>
      <c r="G695" s="700"/>
      <c r="H695" s="700"/>
      <c r="I695" s="700"/>
      <c r="J695" s="700"/>
      <c r="K695" s="700"/>
      <c r="L695" s="700"/>
      <c r="M695" s="700"/>
      <c r="N695" s="700"/>
      <c r="O695" s="700"/>
      <c r="P695" s="700"/>
      <c r="Q695" s="700"/>
      <c r="R695" s="700"/>
      <c r="S695" s="700"/>
      <c r="T695" s="700"/>
      <c r="U695" s="700"/>
      <c r="V695" s="700"/>
      <c r="W695" s="700"/>
      <c r="X695" s="700"/>
      <c r="Y695" s="700"/>
      <c r="Z695" s="700"/>
    </row>
    <row r="696" ht="12.75" customHeight="1">
      <c r="A696" s="720"/>
      <c r="B696" s="700"/>
      <c r="C696" s="700"/>
      <c r="D696" s="700"/>
      <c r="E696" s="700"/>
      <c r="F696" s="700"/>
      <c r="G696" s="700"/>
      <c r="H696" s="700"/>
      <c r="I696" s="700"/>
      <c r="J696" s="700"/>
      <c r="K696" s="700"/>
      <c r="L696" s="700"/>
      <c r="M696" s="700"/>
      <c r="N696" s="700"/>
      <c r="O696" s="700"/>
      <c r="P696" s="700"/>
      <c r="Q696" s="700"/>
      <c r="R696" s="700"/>
      <c r="S696" s="700"/>
      <c r="T696" s="700"/>
      <c r="U696" s="700"/>
      <c r="V696" s="700"/>
      <c r="W696" s="700"/>
      <c r="X696" s="700"/>
      <c r="Y696" s="700"/>
      <c r="Z696" s="700"/>
    </row>
    <row r="697" ht="12.75" customHeight="1">
      <c r="A697" s="720"/>
      <c r="B697" s="700"/>
      <c r="C697" s="700"/>
      <c r="D697" s="700"/>
      <c r="E697" s="700"/>
      <c r="F697" s="700"/>
      <c r="G697" s="700"/>
      <c r="H697" s="700"/>
      <c r="I697" s="700"/>
      <c r="J697" s="700"/>
      <c r="K697" s="700"/>
      <c r="L697" s="700"/>
      <c r="M697" s="700"/>
      <c r="N697" s="700"/>
      <c r="O697" s="700"/>
      <c r="P697" s="700"/>
      <c r="Q697" s="700"/>
      <c r="R697" s="700"/>
      <c r="S697" s="700"/>
      <c r="T697" s="700"/>
      <c r="U697" s="700"/>
      <c r="V697" s="700"/>
      <c r="W697" s="700"/>
      <c r="X697" s="700"/>
      <c r="Y697" s="700"/>
      <c r="Z697" s="700"/>
    </row>
    <row r="698" ht="12.75" customHeight="1">
      <c r="A698" s="720"/>
      <c r="B698" s="700"/>
      <c r="C698" s="700"/>
      <c r="D698" s="700"/>
      <c r="E698" s="700"/>
      <c r="F698" s="700"/>
      <c r="G698" s="700"/>
      <c r="H698" s="700"/>
      <c r="I698" s="700"/>
      <c r="J698" s="700"/>
      <c r="K698" s="700"/>
      <c r="L698" s="700"/>
      <c r="M698" s="700"/>
      <c r="N698" s="700"/>
      <c r="O698" s="700"/>
      <c r="P698" s="700"/>
      <c r="Q698" s="700"/>
      <c r="R698" s="700"/>
      <c r="S698" s="700"/>
      <c r="T698" s="700"/>
      <c r="U698" s="700"/>
      <c r="V698" s="700"/>
      <c r="W698" s="700"/>
      <c r="X698" s="700"/>
      <c r="Y698" s="700"/>
      <c r="Z698" s="700"/>
    </row>
    <row r="699" ht="12.75" customHeight="1">
      <c r="A699" s="720"/>
      <c r="B699" s="700"/>
      <c r="C699" s="700"/>
      <c r="D699" s="700"/>
      <c r="E699" s="700"/>
      <c r="F699" s="700"/>
      <c r="G699" s="700"/>
      <c r="H699" s="700"/>
      <c r="I699" s="700"/>
      <c r="J699" s="700"/>
      <c r="K699" s="700"/>
      <c r="L699" s="700"/>
      <c r="M699" s="700"/>
      <c r="N699" s="700"/>
      <c r="O699" s="700"/>
      <c r="P699" s="700"/>
      <c r="Q699" s="700"/>
      <c r="R699" s="700"/>
      <c r="S699" s="700"/>
      <c r="T699" s="700"/>
      <c r="U699" s="700"/>
      <c r="V699" s="700"/>
      <c r="W699" s="700"/>
      <c r="X699" s="700"/>
      <c r="Y699" s="700"/>
      <c r="Z699" s="700"/>
    </row>
    <row r="700" ht="12.75" customHeight="1">
      <c r="A700" s="720"/>
      <c r="B700" s="700"/>
      <c r="C700" s="700"/>
      <c r="D700" s="700"/>
      <c r="E700" s="700"/>
      <c r="F700" s="700"/>
      <c r="G700" s="700"/>
      <c r="H700" s="700"/>
      <c r="I700" s="700"/>
      <c r="J700" s="700"/>
      <c r="K700" s="700"/>
      <c r="L700" s="700"/>
      <c r="M700" s="700"/>
      <c r="N700" s="700"/>
      <c r="O700" s="700"/>
      <c r="P700" s="700"/>
      <c r="Q700" s="700"/>
      <c r="R700" s="700"/>
      <c r="S700" s="700"/>
      <c r="T700" s="700"/>
      <c r="U700" s="700"/>
      <c r="V700" s="700"/>
      <c r="W700" s="700"/>
      <c r="X700" s="700"/>
      <c r="Y700" s="700"/>
      <c r="Z700" s="700"/>
    </row>
    <row r="701" ht="12.75" customHeight="1">
      <c r="A701" s="720"/>
      <c r="B701" s="700"/>
      <c r="C701" s="700"/>
      <c r="D701" s="700"/>
      <c r="E701" s="700"/>
      <c r="F701" s="700"/>
      <c r="G701" s="700"/>
      <c r="H701" s="700"/>
      <c r="I701" s="700"/>
      <c r="J701" s="700"/>
      <c r="K701" s="700"/>
      <c r="L701" s="700"/>
      <c r="M701" s="700"/>
      <c r="N701" s="700"/>
      <c r="O701" s="700"/>
      <c r="P701" s="700"/>
      <c r="Q701" s="700"/>
      <c r="R701" s="700"/>
      <c r="S701" s="700"/>
      <c r="T701" s="700"/>
      <c r="U701" s="700"/>
      <c r="V701" s="700"/>
      <c r="W701" s="700"/>
      <c r="X701" s="700"/>
      <c r="Y701" s="700"/>
      <c r="Z701" s="700"/>
    </row>
    <row r="702" ht="12.75" customHeight="1">
      <c r="A702" s="720"/>
      <c r="B702" s="700"/>
      <c r="C702" s="700"/>
      <c r="D702" s="700"/>
      <c r="E702" s="700"/>
      <c r="F702" s="700"/>
      <c r="G702" s="700"/>
      <c r="H702" s="700"/>
      <c r="I702" s="700"/>
      <c r="J702" s="700"/>
      <c r="K702" s="700"/>
      <c r="L702" s="700"/>
      <c r="M702" s="700"/>
      <c r="N702" s="700"/>
      <c r="O702" s="700"/>
      <c r="P702" s="700"/>
      <c r="Q702" s="700"/>
      <c r="R702" s="700"/>
      <c r="S702" s="700"/>
      <c r="T702" s="700"/>
      <c r="U702" s="700"/>
      <c r="V702" s="700"/>
      <c r="W702" s="700"/>
      <c r="X702" s="700"/>
      <c r="Y702" s="700"/>
      <c r="Z702" s="700"/>
    </row>
    <row r="703" ht="12.75" customHeight="1">
      <c r="A703" s="720"/>
      <c r="B703" s="700"/>
      <c r="C703" s="700"/>
      <c r="D703" s="700"/>
      <c r="E703" s="700"/>
      <c r="F703" s="700"/>
      <c r="G703" s="700"/>
      <c r="H703" s="700"/>
      <c r="I703" s="700"/>
      <c r="J703" s="700"/>
      <c r="K703" s="700"/>
      <c r="L703" s="700"/>
      <c r="M703" s="700"/>
      <c r="N703" s="700"/>
      <c r="O703" s="700"/>
      <c r="P703" s="700"/>
      <c r="Q703" s="700"/>
      <c r="R703" s="700"/>
      <c r="S703" s="700"/>
      <c r="T703" s="700"/>
      <c r="U703" s="700"/>
      <c r="V703" s="700"/>
      <c r="W703" s="700"/>
      <c r="X703" s="700"/>
      <c r="Y703" s="700"/>
      <c r="Z703" s="700"/>
    </row>
    <row r="704" ht="12.75" customHeight="1">
      <c r="A704" s="720"/>
      <c r="B704" s="700"/>
      <c r="C704" s="700"/>
      <c r="D704" s="700"/>
      <c r="E704" s="700"/>
      <c r="F704" s="700"/>
      <c r="G704" s="700"/>
      <c r="H704" s="700"/>
      <c r="I704" s="700"/>
      <c r="J704" s="700"/>
      <c r="K704" s="700"/>
      <c r="L704" s="700"/>
      <c r="M704" s="700"/>
      <c r="N704" s="700"/>
      <c r="O704" s="700"/>
      <c r="P704" s="700"/>
      <c r="Q704" s="700"/>
      <c r="R704" s="700"/>
      <c r="S704" s="700"/>
      <c r="T704" s="700"/>
      <c r="U704" s="700"/>
      <c r="V704" s="700"/>
      <c r="W704" s="700"/>
      <c r="X704" s="700"/>
      <c r="Y704" s="700"/>
      <c r="Z704" s="700"/>
    </row>
    <row r="705" ht="12.75" customHeight="1">
      <c r="A705" s="720"/>
      <c r="B705" s="700"/>
      <c r="C705" s="700"/>
      <c r="D705" s="700"/>
      <c r="E705" s="700"/>
      <c r="F705" s="700"/>
      <c r="G705" s="700"/>
      <c r="H705" s="700"/>
      <c r="I705" s="700"/>
      <c r="J705" s="700"/>
      <c r="K705" s="700"/>
      <c r="L705" s="700"/>
      <c r="M705" s="700"/>
      <c r="N705" s="700"/>
      <c r="O705" s="700"/>
      <c r="P705" s="700"/>
      <c r="Q705" s="700"/>
      <c r="R705" s="700"/>
      <c r="S705" s="700"/>
      <c r="T705" s="700"/>
      <c r="U705" s="700"/>
      <c r="V705" s="700"/>
      <c r="W705" s="700"/>
      <c r="X705" s="700"/>
      <c r="Y705" s="700"/>
      <c r="Z705" s="700"/>
    </row>
    <row r="706" ht="12.75" customHeight="1">
      <c r="A706" s="720"/>
      <c r="B706" s="700"/>
      <c r="C706" s="700"/>
      <c r="D706" s="700"/>
      <c r="E706" s="700"/>
      <c r="F706" s="700"/>
      <c r="G706" s="700"/>
      <c r="H706" s="700"/>
      <c r="I706" s="700"/>
      <c r="J706" s="700"/>
      <c r="K706" s="700"/>
      <c r="L706" s="700"/>
      <c r="M706" s="700"/>
      <c r="N706" s="700"/>
      <c r="O706" s="700"/>
      <c r="P706" s="700"/>
      <c r="Q706" s="700"/>
      <c r="R706" s="700"/>
      <c r="S706" s="700"/>
      <c r="T706" s="700"/>
      <c r="U706" s="700"/>
      <c r="V706" s="700"/>
      <c r="W706" s="700"/>
      <c r="X706" s="700"/>
      <c r="Y706" s="700"/>
      <c r="Z706" s="700"/>
    </row>
    <row r="707" ht="12.75" customHeight="1">
      <c r="A707" s="720"/>
      <c r="B707" s="700"/>
      <c r="C707" s="700"/>
      <c r="D707" s="700"/>
      <c r="E707" s="700"/>
      <c r="F707" s="700"/>
      <c r="G707" s="700"/>
      <c r="H707" s="700"/>
      <c r="I707" s="700"/>
      <c r="J707" s="700"/>
      <c r="K707" s="700"/>
      <c r="L707" s="700"/>
      <c r="M707" s="700"/>
      <c r="N707" s="700"/>
      <c r="O707" s="700"/>
      <c r="P707" s="700"/>
      <c r="Q707" s="700"/>
      <c r="R707" s="700"/>
      <c r="S707" s="700"/>
      <c r="T707" s="700"/>
      <c r="U707" s="700"/>
      <c r="V707" s="700"/>
      <c r="W707" s="700"/>
      <c r="X707" s="700"/>
      <c r="Y707" s="700"/>
      <c r="Z707" s="700"/>
    </row>
    <row r="708" ht="12.75" customHeight="1">
      <c r="A708" s="720"/>
      <c r="B708" s="700"/>
      <c r="C708" s="700"/>
      <c r="D708" s="700"/>
      <c r="E708" s="700"/>
      <c r="F708" s="700"/>
      <c r="G708" s="700"/>
      <c r="H708" s="700"/>
      <c r="I708" s="700"/>
      <c r="J708" s="700"/>
      <c r="K708" s="700"/>
      <c r="L708" s="700"/>
      <c r="M708" s="700"/>
      <c r="N708" s="700"/>
      <c r="O708" s="700"/>
      <c r="P708" s="700"/>
      <c r="Q708" s="700"/>
      <c r="R708" s="700"/>
      <c r="S708" s="700"/>
      <c r="T708" s="700"/>
      <c r="U708" s="700"/>
      <c r="V708" s="700"/>
      <c r="W708" s="700"/>
      <c r="X708" s="700"/>
      <c r="Y708" s="700"/>
      <c r="Z708" s="700"/>
    </row>
    <row r="709" ht="12.75" customHeight="1">
      <c r="A709" s="720"/>
      <c r="B709" s="700"/>
      <c r="C709" s="700"/>
      <c r="D709" s="700"/>
      <c r="E709" s="700"/>
      <c r="F709" s="700"/>
      <c r="G709" s="700"/>
      <c r="H709" s="700"/>
      <c r="I709" s="700"/>
      <c r="J709" s="700"/>
      <c r="K709" s="700"/>
      <c r="L709" s="700"/>
      <c r="M709" s="700"/>
      <c r="N709" s="700"/>
      <c r="O709" s="700"/>
      <c r="P709" s="700"/>
      <c r="Q709" s="700"/>
      <c r="R709" s="700"/>
      <c r="S709" s="700"/>
      <c r="T709" s="700"/>
      <c r="U709" s="700"/>
      <c r="V709" s="700"/>
      <c r="W709" s="700"/>
      <c r="X709" s="700"/>
      <c r="Y709" s="700"/>
      <c r="Z709" s="700"/>
    </row>
    <row r="710" ht="12.75" customHeight="1">
      <c r="A710" s="720"/>
      <c r="B710" s="700"/>
      <c r="C710" s="700"/>
      <c r="D710" s="700"/>
      <c r="E710" s="700"/>
      <c r="F710" s="700"/>
      <c r="G710" s="700"/>
      <c r="H710" s="700"/>
      <c r="I710" s="700"/>
      <c r="J710" s="700"/>
      <c r="K710" s="700"/>
      <c r="L710" s="700"/>
      <c r="M710" s="700"/>
      <c r="N710" s="700"/>
      <c r="O710" s="700"/>
      <c r="P710" s="700"/>
      <c r="Q710" s="700"/>
      <c r="R710" s="700"/>
      <c r="S710" s="700"/>
      <c r="T710" s="700"/>
      <c r="U710" s="700"/>
      <c r="V710" s="700"/>
      <c r="W710" s="700"/>
      <c r="X710" s="700"/>
      <c r="Y710" s="700"/>
      <c r="Z710" s="700"/>
    </row>
    <row r="711" ht="12.75" customHeight="1">
      <c r="A711" s="720"/>
      <c r="B711" s="700"/>
      <c r="C711" s="700"/>
      <c r="D711" s="700"/>
      <c r="E711" s="700"/>
      <c r="F711" s="700"/>
      <c r="G711" s="700"/>
      <c r="H711" s="700"/>
      <c r="I711" s="700"/>
      <c r="J711" s="700"/>
      <c r="K711" s="700"/>
      <c r="L711" s="700"/>
      <c r="M711" s="700"/>
      <c r="N711" s="700"/>
      <c r="O711" s="700"/>
      <c r="P711" s="700"/>
      <c r="Q711" s="700"/>
      <c r="R711" s="700"/>
      <c r="S711" s="700"/>
      <c r="T711" s="700"/>
      <c r="U711" s="700"/>
      <c r="V711" s="700"/>
      <c r="W711" s="700"/>
      <c r="X711" s="700"/>
      <c r="Y711" s="700"/>
      <c r="Z711" s="700"/>
    </row>
    <row r="712" ht="12.75" customHeight="1">
      <c r="A712" s="720"/>
      <c r="B712" s="700"/>
      <c r="C712" s="700"/>
      <c r="D712" s="700"/>
      <c r="E712" s="700"/>
      <c r="F712" s="700"/>
      <c r="G712" s="700"/>
      <c r="H712" s="700"/>
      <c r="I712" s="700"/>
      <c r="J712" s="700"/>
      <c r="K712" s="700"/>
      <c r="L712" s="700"/>
      <c r="M712" s="700"/>
      <c r="N712" s="700"/>
      <c r="O712" s="700"/>
      <c r="P712" s="700"/>
      <c r="Q712" s="700"/>
      <c r="R712" s="700"/>
      <c r="S712" s="700"/>
      <c r="T712" s="700"/>
      <c r="U712" s="700"/>
      <c r="V712" s="700"/>
      <c r="W712" s="700"/>
      <c r="X712" s="700"/>
      <c r="Y712" s="700"/>
      <c r="Z712" s="700"/>
    </row>
    <row r="713" ht="12.75" customHeight="1">
      <c r="A713" s="720"/>
      <c r="B713" s="700"/>
      <c r="C713" s="700"/>
      <c r="D713" s="700"/>
      <c r="E713" s="700"/>
      <c r="F713" s="700"/>
      <c r="G713" s="700"/>
      <c r="H713" s="700"/>
      <c r="I713" s="700"/>
      <c r="J713" s="700"/>
      <c r="K713" s="700"/>
      <c r="L713" s="700"/>
      <c r="M713" s="700"/>
      <c r="N713" s="700"/>
      <c r="O713" s="700"/>
      <c r="P713" s="700"/>
      <c r="Q713" s="700"/>
      <c r="R713" s="700"/>
      <c r="S713" s="700"/>
      <c r="T713" s="700"/>
      <c r="U713" s="700"/>
      <c r="V713" s="700"/>
      <c r="W713" s="700"/>
      <c r="X713" s="700"/>
      <c r="Y713" s="700"/>
      <c r="Z713" s="700"/>
    </row>
    <row r="714" ht="12.75" customHeight="1">
      <c r="A714" s="720"/>
      <c r="B714" s="700"/>
      <c r="C714" s="700"/>
      <c r="D714" s="700"/>
      <c r="E714" s="700"/>
      <c r="F714" s="700"/>
      <c r="G714" s="700"/>
      <c r="H714" s="700"/>
      <c r="I714" s="700"/>
      <c r="J714" s="700"/>
      <c r="K714" s="700"/>
      <c r="L714" s="700"/>
      <c r="M714" s="700"/>
      <c r="N714" s="700"/>
      <c r="O714" s="700"/>
      <c r="P714" s="700"/>
      <c r="Q714" s="700"/>
      <c r="R714" s="700"/>
      <c r="S714" s="700"/>
      <c r="T714" s="700"/>
      <c r="U714" s="700"/>
      <c r="V714" s="700"/>
      <c r="W714" s="700"/>
      <c r="X714" s="700"/>
      <c r="Y714" s="700"/>
      <c r="Z714" s="700"/>
    </row>
    <row r="715" ht="12.75" customHeight="1">
      <c r="A715" s="720"/>
      <c r="B715" s="700"/>
      <c r="C715" s="700"/>
      <c r="D715" s="700"/>
      <c r="E715" s="700"/>
      <c r="F715" s="700"/>
      <c r="G715" s="700"/>
      <c r="H715" s="700"/>
      <c r="I715" s="700"/>
      <c r="J715" s="700"/>
      <c r="K715" s="700"/>
      <c r="L715" s="700"/>
      <c r="M715" s="700"/>
      <c r="N715" s="700"/>
      <c r="O715" s="700"/>
      <c r="P715" s="700"/>
      <c r="Q715" s="700"/>
      <c r="R715" s="700"/>
      <c r="S715" s="700"/>
      <c r="T715" s="700"/>
      <c r="U715" s="700"/>
      <c r="V715" s="700"/>
      <c r="W715" s="700"/>
      <c r="X715" s="700"/>
      <c r="Y715" s="700"/>
      <c r="Z715" s="700"/>
    </row>
    <row r="716" ht="12.75" customHeight="1">
      <c r="A716" s="720"/>
      <c r="B716" s="700"/>
      <c r="C716" s="700"/>
      <c r="D716" s="700"/>
      <c r="E716" s="700"/>
      <c r="F716" s="700"/>
      <c r="G716" s="700"/>
      <c r="H716" s="700"/>
      <c r="I716" s="700"/>
      <c r="J716" s="700"/>
      <c r="K716" s="700"/>
      <c r="L716" s="700"/>
      <c r="M716" s="700"/>
      <c r="N716" s="700"/>
      <c r="O716" s="700"/>
      <c r="P716" s="700"/>
      <c r="Q716" s="700"/>
      <c r="R716" s="700"/>
      <c r="S716" s="700"/>
      <c r="T716" s="700"/>
      <c r="U716" s="700"/>
      <c r="V716" s="700"/>
      <c r="W716" s="700"/>
      <c r="X716" s="700"/>
      <c r="Y716" s="700"/>
      <c r="Z716" s="700"/>
    </row>
    <row r="717" ht="12.75" customHeight="1">
      <c r="A717" s="720"/>
      <c r="B717" s="700"/>
      <c r="C717" s="700"/>
      <c r="D717" s="700"/>
      <c r="E717" s="700"/>
      <c r="F717" s="700"/>
      <c r="G717" s="700"/>
      <c r="H717" s="700"/>
      <c r="I717" s="700"/>
      <c r="J717" s="700"/>
      <c r="K717" s="700"/>
      <c r="L717" s="700"/>
      <c r="M717" s="700"/>
      <c r="N717" s="700"/>
      <c r="O717" s="700"/>
      <c r="P717" s="700"/>
      <c r="Q717" s="700"/>
      <c r="R717" s="700"/>
      <c r="S717" s="700"/>
      <c r="T717" s="700"/>
      <c r="U717" s="700"/>
      <c r="V717" s="700"/>
      <c r="W717" s="700"/>
      <c r="X717" s="700"/>
      <c r="Y717" s="700"/>
      <c r="Z717" s="700"/>
    </row>
    <row r="718" ht="12.75" customHeight="1">
      <c r="A718" s="720"/>
      <c r="B718" s="700"/>
      <c r="C718" s="700"/>
      <c r="D718" s="700"/>
      <c r="E718" s="700"/>
      <c r="F718" s="700"/>
      <c r="G718" s="700"/>
      <c r="H718" s="700"/>
      <c r="I718" s="700"/>
      <c r="J718" s="700"/>
      <c r="K718" s="700"/>
      <c r="L718" s="700"/>
      <c r="M718" s="700"/>
      <c r="N718" s="700"/>
      <c r="O718" s="700"/>
      <c r="P718" s="700"/>
      <c r="Q718" s="700"/>
      <c r="R718" s="700"/>
      <c r="S718" s="700"/>
      <c r="T718" s="700"/>
      <c r="U718" s="700"/>
      <c r="V718" s="700"/>
      <c r="W718" s="700"/>
      <c r="X718" s="700"/>
      <c r="Y718" s="700"/>
      <c r="Z718" s="700"/>
    </row>
    <row r="719" ht="12.75" customHeight="1">
      <c r="A719" s="720"/>
      <c r="B719" s="700"/>
      <c r="C719" s="700"/>
      <c r="D719" s="700"/>
      <c r="E719" s="700"/>
      <c r="F719" s="700"/>
      <c r="G719" s="700"/>
      <c r="H719" s="700"/>
      <c r="I719" s="700"/>
      <c r="J719" s="700"/>
      <c r="K719" s="700"/>
      <c r="L719" s="700"/>
      <c r="M719" s="700"/>
      <c r="N719" s="700"/>
      <c r="O719" s="700"/>
      <c r="P719" s="700"/>
      <c r="Q719" s="700"/>
      <c r="R719" s="700"/>
      <c r="S719" s="700"/>
      <c r="T719" s="700"/>
      <c r="U719" s="700"/>
      <c r="V719" s="700"/>
      <c r="W719" s="700"/>
      <c r="X719" s="700"/>
      <c r="Y719" s="700"/>
      <c r="Z719" s="700"/>
    </row>
    <row r="720" ht="12.75" customHeight="1">
      <c r="A720" s="720"/>
      <c r="B720" s="700"/>
      <c r="C720" s="700"/>
      <c r="D720" s="700"/>
      <c r="E720" s="700"/>
      <c r="F720" s="700"/>
      <c r="G720" s="700"/>
      <c r="H720" s="700"/>
      <c r="I720" s="700"/>
      <c r="J720" s="700"/>
      <c r="K720" s="700"/>
      <c r="L720" s="700"/>
      <c r="M720" s="700"/>
      <c r="N720" s="700"/>
      <c r="O720" s="700"/>
      <c r="P720" s="700"/>
      <c r="Q720" s="700"/>
      <c r="R720" s="700"/>
      <c r="S720" s="700"/>
      <c r="T720" s="700"/>
      <c r="U720" s="700"/>
      <c r="V720" s="700"/>
      <c r="W720" s="700"/>
      <c r="X720" s="700"/>
      <c r="Y720" s="700"/>
      <c r="Z720" s="700"/>
    </row>
    <row r="721" ht="12.75" customHeight="1">
      <c r="A721" s="720"/>
      <c r="B721" s="700"/>
      <c r="C721" s="700"/>
      <c r="D721" s="700"/>
      <c r="E721" s="700"/>
      <c r="F721" s="700"/>
      <c r="G721" s="700"/>
      <c r="H721" s="700"/>
      <c r="I721" s="700"/>
      <c r="J721" s="700"/>
      <c r="K721" s="700"/>
      <c r="L721" s="700"/>
      <c r="M721" s="700"/>
      <c r="N721" s="700"/>
      <c r="O721" s="700"/>
      <c r="P721" s="700"/>
      <c r="Q721" s="700"/>
      <c r="R721" s="700"/>
      <c r="S721" s="700"/>
      <c r="T721" s="700"/>
      <c r="U721" s="700"/>
      <c r="V721" s="700"/>
      <c r="W721" s="700"/>
      <c r="X721" s="700"/>
      <c r="Y721" s="700"/>
      <c r="Z721" s="700"/>
    </row>
    <row r="722" ht="12.75" customHeight="1">
      <c r="A722" s="720"/>
      <c r="B722" s="700"/>
      <c r="C722" s="700"/>
      <c r="D722" s="700"/>
      <c r="E722" s="700"/>
      <c r="F722" s="700"/>
      <c r="G722" s="700"/>
      <c r="H722" s="700"/>
      <c r="I722" s="700"/>
      <c r="J722" s="700"/>
      <c r="K722" s="700"/>
      <c r="L722" s="700"/>
      <c r="M722" s="700"/>
      <c r="N722" s="700"/>
      <c r="O722" s="700"/>
      <c r="P722" s="700"/>
      <c r="Q722" s="700"/>
      <c r="R722" s="700"/>
      <c r="S722" s="700"/>
      <c r="T722" s="700"/>
      <c r="U722" s="700"/>
      <c r="V722" s="700"/>
      <c r="W722" s="700"/>
      <c r="X722" s="700"/>
      <c r="Y722" s="700"/>
      <c r="Z722" s="700"/>
    </row>
    <row r="723" ht="12.75" customHeight="1">
      <c r="A723" s="720"/>
      <c r="B723" s="700"/>
      <c r="C723" s="700"/>
      <c r="D723" s="700"/>
      <c r="E723" s="700"/>
      <c r="F723" s="700"/>
      <c r="G723" s="700"/>
      <c r="H723" s="700"/>
      <c r="I723" s="700"/>
      <c r="J723" s="700"/>
      <c r="K723" s="700"/>
      <c r="L723" s="700"/>
      <c r="M723" s="700"/>
      <c r="N723" s="700"/>
      <c r="O723" s="700"/>
      <c r="P723" s="700"/>
      <c r="Q723" s="700"/>
      <c r="R723" s="700"/>
      <c r="S723" s="700"/>
      <c r="T723" s="700"/>
      <c r="U723" s="700"/>
      <c r="V723" s="700"/>
      <c r="W723" s="700"/>
      <c r="X723" s="700"/>
      <c r="Y723" s="700"/>
      <c r="Z723" s="700"/>
    </row>
    <row r="724" ht="12.75" customHeight="1">
      <c r="A724" s="720"/>
      <c r="B724" s="700"/>
      <c r="C724" s="700"/>
      <c r="D724" s="700"/>
      <c r="E724" s="700"/>
      <c r="F724" s="700"/>
      <c r="G724" s="700"/>
      <c r="H724" s="700"/>
      <c r="I724" s="700"/>
      <c r="J724" s="700"/>
      <c r="K724" s="700"/>
      <c r="L724" s="700"/>
      <c r="M724" s="700"/>
      <c r="N724" s="700"/>
      <c r="O724" s="700"/>
      <c r="P724" s="700"/>
      <c r="Q724" s="700"/>
      <c r="R724" s="700"/>
      <c r="S724" s="700"/>
      <c r="T724" s="700"/>
      <c r="U724" s="700"/>
      <c r="V724" s="700"/>
      <c r="W724" s="700"/>
      <c r="X724" s="700"/>
      <c r="Y724" s="700"/>
      <c r="Z724" s="700"/>
    </row>
    <row r="725" ht="12.75" customHeight="1">
      <c r="A725" s="720"/>
      <c r="B725" s="700"/>
      <c r="C725" s="700"/>
      <c r="D725" s="700"/>
      <c r="E725" s="700"/>
      <c r="F725" s="700"/>
      <c r="G725" s="700"/>
      <c r="H725" s="700"/>
      <c r="I725" s="700"/>
      <c r="J725" s="700"/>
      <c r="K725" s="700"/>
      <c r="L725" s="700"/>
      <c r="M725" s="700"/>
      <c r="N725" s="700"/>
      <c r="O725" s="700"/>
      <c r="P725" s="700"/>
      <c r="Q725" s="700"/>
      <c r="R725" s="700"/>
      <c r="S725" s="700"/>
      <c r="T725" s="700"/>
      <c r="U725" s="700"/>
      <c r="V725" s="700"/>
      <c r="W725" s="700"/>
      <c r="X725" s="700"/>
      <c r="Y725" s="700"/>
      <c r="Z725" s="700"/>
    </row>
    <row r="726" ht="12.75" customHeight="1">
      <c r="A726" s="720"/>
      <c r="B726" s="700"/>
      <c r="C726" s="700"/>
      <c r="D726" s="700"/>
      <c r="E726" s="700"/>
      <c r="F726" s="700"/>
      <c r="G726" s="700"/>
      <c r="H726" s="700"/>
      <c r="I726" s="700"/>
      <c r="J726" s="700"/>
      <c r="K726" s="700"/>
      <c r="L726" s="700"/>
      <c r="M726" s="700"/>
      <c r="N726" s="700"/>
      <c r="O726" s="700"/>
      <c r="P726" s="700"/>
      <c r="Q726" s="700"/>
      <c r="R726" s="700"/>
      <c r="S726" s="700"/>
      <c r="T726" s="700"/>
      <c r="U726" s="700"/>
      <c r="V726" s="700"/>
      <c r="W726" s="700"/>
      <c r="X726" s="700"/>
      <c r="Y726" s="700"/>
      <c r="Z726" s="700"/>
    </row>
    <row r="727" ht="12.75" customHeight="1">
      <c r="A727" s="720"/>
      <c r="B727" s="700"/>
      <c r="C727" s="700"/>
      <c r="D727" s="700"/>
      <c r="E727" s="700"/>
      <c r="F727" s="700"/>
      <c r="G727" s="700"/>
      <c r="H727" s="700"/>
      <c r="I727" s="700"/>
      <c r="J727" s="700"/>
      <c r="K727" s="700"/>
      <c r="L727" s="700"/>
      <c r="M727" s="700"/>
      <c r="N727" s="700"/>
      <c r="O727" s="700"/>
      <c r="P727" s="700"/>
      <c r="Q727" s="700"/>
      <c r="R727" s="700"/>
      <c r="S727" s="700"/>
      <c r="T727" s="700"/>
      <c r="U727" s="700"/>
      <c r="V727" s="700"/>
      <c r="W727" s="700"/>
      <c r="X727" s="700"/>
      <c r="Y727" s="700"/>
      <c r="Z727" s="700"/>
    </row>
    <row r="728" ht="12.75" customHeight="1">
      <c r="A728" s="720"/>
      <c r="B728" s="700"/>
      <c r="C728" s="700"/>
      <c r="D728" s="700"/>
      <c r="E728" s="700"/>
      <c r="F728" s="700"/>
      <c r="G728" s="700"/>
      <c r="H728" s="700"/>
      <c r="I728" s="700"/>
      <c r="J728" s="700"/>
      <c r="K728" s="700"/>
      <c r="L728" s="700"/>
      <c r="M728" s="700"/>
      <c r="N728" s="700"/>
      <c r="O728" s="700"/>
      <c r="P728" s="700"/>
      <c r="Q728" s="700"/>
      <c r="R728" s="700"/>
      <c r="S728" s="700"/>
      <c r="T728" s="700"/>
      <c r="U728" s="700"/>
      <c r="V728" s="700"/>
      <c r="W728" s="700"/>
      <c r="X728" s="700"/>
      <c r="Y728" s="700"/>
      <c r="Z728" s="700"/>
    </row>
    <row r="729" ht="12.75" customHeight="1">
      <c r="A729" s="720"/>
      <c r="B729" s="700"/>
      <c r="C729" s="700"/>
      <c r="D729" s="700"/>
      <c r="E729" s="700"/>
      <c r="F729" s="700"/>
      <c r="G729" s="700"/>
      <c r="H729" s="700"/>
      <c r="I729" s="700"/>
      <c r="J729" s="700"/>
      <c r="K729" s="700"/>
      <c r="L729" s="700"/>
      <c r="M729" s="700"/>
      <c r="N729" s="700"/>
      <c r="O729" s="700"/>
      <c r="P729" s="700"/>
      <c r="Q729" s="700"/>
      <c r="R729" s="700"/>
      <c r="S729" s="700"/>
      <c r="T729" s="700"/>
      <c r="U729" s="700"/>
      <c r="V729" s="700"/>
      <c r="W729" s="700"/>
      <c r="X729" s="700"/>
      <c r="Y729" s="700"/>
      <c r="Z729" s="700"/>
    </row>
    <row r="730" ht="12.75" customHeight="1">
      <c r="A730" s="720"/>
      <c r="B730" s="700"/>
      <c r="C730" s="700"/>
      <c r="D730" s="700"/>
      <c r="E730" s="700"/>
      <c r="F730" s="700"/>
      <c r="G730" s="700"/>
      <c r="H730" s="700"/>
      <c r="I730" s="700"/>
      <c r="J730" s="700"/>
      <c r="K730" s="700"/>
      <c r="L730" s="700"/>
      <c r="M730" s="700"/>
      <c r="N730" s="700"/>
      <c r="O730" s="700"/>
      <c r="P730" s="700"/>
      <c r="Q730" s="700"/>
      <c r="R730" s="700"/>
      <c r="S730" s="700"/>
      <c r="T730" s="700"/>
      <c r="U730" s="700"/>
      <c r="V730" s="700"/>
      <c r="W730" s="700"/>
      <c r="X730" s="700"/>
      <c r="Y730" s="700"/>
      <c r="Z730" s="700"/>
    </row>
    <row r="731" ht="12.75" customHeight="1">
      <c r="A731" s="720"/>
      <c r="B731" s="700"/>
      <c r="C731" s="700"/>
      <c r="D731" s="700"/>
      <c r="E731" s="700"/>
      <c r="F731" s="700"/>
      <c r="G731" s="700"/>
      <c r="H731" s="700"/>
      <c r="I731" s="700"/>
      <c r="J731" s="700"/>
      <c r="K731" s="700"/>
      <c r="L731" s="700"/>
      <c r="M731" s="700"/>
      <c r="N731" s="700"/>
      <c r="O731" s="700"/>
      <c r="P731" s="700"/>
      <c r="Q731" s="700"/>
      <c r="R731" s="700"/>
      <c r="S731" s="700"/>
      <c r="T731" s="700"/>
      <c r="U731" s="700"/>
      <c r="V731" s="700"/>
      <c r="W731" s="700"/>
      <c r="X731" s="700"/>
      <c r="Y731" s="700"/>
      <c r="Z731" s="700"/>
    </row>
    <row r="732" ht="12.75" customHeight="1">
      <c r="A732" s="720"/>
      <c r="B732" s="700"/>
      <c r="C732" s="700"/>
      <c r="D732" s="700"/>
      <c r="E732" s="700"/>
      <c r="F732" s="700"/>
      <c r="G732" s="700"/>
      <c r="H732" s="700"/>
      <c r="I732" s="700"/>
      <c r="J732" s="700"/>
      <c r="K732" s="700"/>
      <c r="L732" s="700"/>
      <c r="M732" s="700"/>
      <c r="N732" s="700"/>
      <c r="O732" s="700"/>
      <c r="P732" s="700"/>
      <c r="Q732" s="700"/>
      <c r="R732" s="700"/>
      <c r="S732" s="700"/>
      <c r="T732" s="700"/>
      <c r="U732" s="700"/>
      <c r="V732" s="700"/>
      <c r="W732" s="700"/>
      <c r="X732" s="700"/>
      <c r="Y732" s="700"/>
      <c r="Z732" s="700"/>
    </row>
    <row r="733" ht="12.75" customHeight="1">
      <c r="A733" s="720"/>
      <c r="B733" s="700"/>
      <c r="C733" s="700"/>
      <c r="D733" s="700"/>
      <c r="E733" s="700"/>
      <c r="F733" s="700"/>
      <c r="G733" s="700"/>
      <c r="H733" s="700"/>
      <c r="I733" s="700"/>
      <c r="J733" s="700"/>
      <c r="K733" s="700"/>
      <c r="L733" s="700"/>
      <c r="M733" s="700"/>
      <c r="N733" s="700"/>
      <c r="O733" s="700"/>
      <c r="P733" s="700"/>
      <c r="Q733" s="700"/>
      <c r="R733" s="700"/>
      <c r="S733" s="700"/>
      <c r="T733" s="700"/>
      <c r="U733" s="700"/>
      <c r="V733" s="700"/>
      <c r="W733" s="700"/>
      <c r="X733" s="700"/>
      <c r="Y733" s="700"/>
      <c r="Z733" s="700"/>
    </row>
    <row r="734" ht="12.75" customHeight="1">
      <c r="A734" s="720"/>
      <c r="B734" s="700"/>
      <c r="C734" s="700"/>
      <c r="D734" s="700"/>
      <c r="E734" s="700"/>
      <c r="F734" s="700"/>
      <c r="G734" s="700"/>
      <c r="H734" s="700"/>
      <c r="I734" s="700"/>
      <c r="J734" s="700"/>
      <c r="K734" s="700"/>
      <c r="L734" s="700"/>
      <c r="M734" s="700"/>
      <c r="N734" s="700"/>
      <c r="O734" s="700"/>
      <c r="P734" s="700"/>
      <c r="Q734" s="700"/>
      <c r="R734" s="700"/>
      <c r="S734" s="700"/>
      <c r="T734" s="700"/>
      <c r="U734" s="700"/>
      <c r="V734" s="700"/>
      <c r="W734" s="700"/>
      <c r="X734" s="700"/>
      <c r="Y734" s="700"/>
      <c r="Z734" s="700"/>
    </row>
    <row r="735" ht="12.75" customHeight="1">
      <c r="A735" s="720"/>
      <c r="B735" s="700"/>
      <c r="C735" s="700"/>
      <c r="D735" s="700"/>
      <c r="E735" s="700"/>
      <c r="F735" s="700"/>
      <c r="G735" s="700"/>
      <c r="H735" s="700"/>
      <c r="I735" s="700"/>
      <c r="J735" s="700"/>
      <c r="K735" s="700"/>
      <c r="L735" s="700"/>
      <c r="M735" s="700"/>
      <c r="N735" s="700"/>
      <c r="O735" s="700"/>
      <c r="P735" s="700"/>
      <c r="Q735" s="700"/>
      <c r="R735" s="700"/>
      <c r="S735" s="700"/>
      <c r="T735" s="700"/>
      <c r="U735" s="700"/>
      <c r="V735" s="700"/>
      <c r="W735" s="700"/>
      <c r="X735" s="700"/>
      <c r="Y735" s="700"/>
      <c r="Z735" s="700"/>
    </row>
    <row r="736" ht="12.75" customHeight="1">
      <c r="A736" s="720"/>
      <c r="B736" s="700"/>
      <c r="C736" s="700"/>
      <c r="D736" s="700"/>
      <c r="E736" s="700"/>
      <c r="F736" s="700"/>
      <c r="G736" s="700"/>
      <c r="H736" s="700"/>
      <c r="I736" s="700"/>
      <c r="J736" s="700"/>
      <c r="K736" s="700"/>
      <c r="L736" s="700"/>
      <c r="M736" s="700"/>
      <c r="N736" s="700"/>
      <c r="O736" s="700"/>
      <c r="P736" s="700"/>
      <c r="Q736" s="700"/>
      <c r="R736" s="700"/>
      <c r="S736" s="700"/>
      <c r="T736" s="700"/>
      <c r="U736" s="700"/>
      <c r="V736" s="700"/>
      <c r="W736" s="700"/>
      <c r="X736" s="700"/>
      <c r="Y736" s="700"/>
      <c r="Z736" s="700"/>
    </row>
    <row r="737" ht="12.75" customHeight="1">
      <c r="A737" s="720"/>
      <c r="B737" s="700"/>
      <c r="C737" s="700"/>
      <c r="D737" s="700"/>
      <c r="E737" s="700"/>
      <c r="F737" s="700"/>
      <c r="G737" s="700"/>
      <c r="H737" s="700"/>
      <c r="I737" s="700"/>
      <c r="J737" s="700"/>
      <c r="K737" s="700"/>
      <c r="L737" s="700"/>
      <c r="M737" s="700"/>
      <c r="N737" s="700"/>
      <c r="O737" s="700"/>
      <c r="P737" s="700"/>
      <c r="Q737" s="700"/>
      <c r="R737" s="700"/>
      <c r="S737" s="700"/>
      <c r="T737" s="700"/>
      <c r="U737" s="700"/>
      <c r="V737" s="700"/>
      <c r="W737" s="700"/>
      <c r="X737" s="700"/>
      <c r="Y737" s="700"/>
      <c r="Z737" s="700"/>
    </row>
    <row r="738" ht="12.75" customHeight="1">
      <c r="A738" s="720"/>
      <c r="B738" s="700"/>
      <c r="C738" s="700"/>
      <c r="D738" s="700"/>
      <c r="E738" s="700"/>
      <c r="F738" s="700"/>
      <c r="G738" s="700"/>
      <c r="H738" s="700"/>
      <c r="I738" s="700"/>
      <c r="J738" s="700"/>
      <c r="K738" s="700"/>
      <c r="L738" s="700"/>
      <c r="M738" s="700"/>
      <c r="N738" s="700"/>
      <c r="O738" s="700"/>
      <c r="P738" s="700"/>
      <c r="Q738" s="700"/>
      <c r="R738" s="700"/>
      <c r="S738" s="700"/>
      <c r="T738" s="700"/>
      <c r="U738" s="700"/>
      <c r="V738" s="700"/>
      <c r="W738" s="700"/>
      <c r="X738" s="700"/>
      <c r="Y738" s="700"/>
      <c r="Z738" s="700"/>
    </row>
    <row r="739" ht="12.75" customHeight="1">
      <c r="A739" s="720"/>
      <c r="B739" s="700"/>
      <c r="C739" s="700"/>
      <c r="D739" s="700"/>
      <c r="E739" s="700"/>
      <c r="F739" s="700"/>
      <c r="G739" s="700"/>
      <c r="H739" s="700"/>
      <c r="I739" s="700"/>
      <c r="J739" s="700"/>
      <c r="K739" s="700"/>
      <c r="L739" s="700"/>
      <c r="M739" s="700"/>
      <c r="N739" s="700"/>
      <c r="O739" s="700"/>
      <c r="P739" s="700"/>
      <c r="Q739" s="700"/>
      <c r="R739" s="700"/>
      <c r="S739" s="700"/>
      <c r="T739" s="700"/>
      <c r="U739" s="700"/>
      <c r="V739" s="700"/>
      <c r="W739" s="700"/>
      <c r="X739" s="700"/>
      <c r="Y739" s="700"/>
      <c r="Z739" s="700"/>
    </row>
    <row r="740" ht="12.75" customHeight="1">
      <c r="A740" s="720"/>
      <c r="B740" s="700"/>
      <c r="C740" s="700"/>
      <c r="D740" s="700"/>
      <c r="E740" s="700"/>
      <c r="F740" s="700"/>
      <c r="G740" s="700"/>
      <c r="H740" s="700"/>
      <c r="I740" s="700"/>
      <c r="J740" s="700"/>
      <c r="K740" s="700"/>
      <c r="L740" s="700"/>
      <c r="M740" s="700"/>
      <c r="N740" s="700"/>
      <c r="O740" s="700"/>
      <c r="P740" s="700"/>
      <c r="Q740" s="700"/>
      <c r="R740" s="700"/>
      <c r="S740" s="700"/>
      <c r="T740" s="700"/>
      <c r="U740" s="700"/>
      <c r="V740" s="700"/>
      <c r="W740" s="700"/>
      <c r="X740" s="700"/>
      <c r="Y740" s="700"/>
      <c r="Z740" s="700"/>
    </row>
    <row r="741" ht="12.75" customHeight="1">
      <c r="A741" s="720"/>
      <c r="B741" s="700"/>
      <c r="C741" s="700"/>
      <c r="D741" s="700"/>
      <c r="E741" s="700"/>
      <c r="F741" s="700"/>
      <c r="G741" s="700"/>
      <c r="H741" s="700"/>
      <c r="I741" s="700"/>
      <c r="J741" s="700"/>
      <c r="K741" s="700"/>
      <c r="L741" s="700"/>
      <c r="M741" s="700"/>
      <c r="N741" s="700"/>
      <c r="O741" s="700"/>
      <c r="P741" s="700"/>
      <c r="Q741" s="700"/>
      <c r="R741" s="700"/>
      <c r="S741" s="700"/>
      <c r="T741" s="700"/>
      <c r="U741" s="700"/>
      <c r="V741" s="700"/>
      <c r="W741" s="700"/>
      <c r="X741" s="700"/>
      <c r="Y741" s="700"/>
      <c r="Z741" s="700"/>
    </row>
    <row r="742" ht="12.75" customHeight="1">
      <c r="A742" s="720"/>
      <c r="B742" s="700"/>
      <c r="C742" s="700"/>
      <c r="D742" s="700"/>
      <c r="E742" s="700"/>
      <c r="F742" s="700"/>
      <c r="G742" s="700"/>
      <c r="H742" s="700"/>
      <c r="I742" s="700"/>
      <c r="J742" s="700"/>
      <c r="K742" s="700"/>
      <c r="L742" s="700"/>
      <c r="M742" s="700"/>
      <c r="N742" s="700"/>
      <c r="O742" s="700"/>
      <c r="P742" s="700"/>
      <c r="Q742" s="700"/>
      <c r="R742" s="700"/>
      <c r="S742" s="700"/>
      <c r="T742" s="700"/>
      <c r="U742" s="700"/>
      <c r="V742" s="700"/>
      <c r="W742" s="700"/>
      <c r="X742" s="700"/>
      <c r="Y742" s="700"/>
      <c r="Z742" s="700"/>
    </row>
    <row r="743" ht="12.75" customHeight="1">
      <c r="A743" s="720"/>
      <c r="B743" s="700"/>
      <c r="C743" s="700"/>
      <c r="D743" s="700"/>
      <c r="E743" s="700"/>
      <c r="F743" s="700"/>
      <c r="G743" s="700"/>
      <c r="H743" s="700"/>
      <c r="I743" s="700"/>
      <c r="J743" s="700"/>
      <c r="K743" s="700"/>
      <c r="L743" s="700"/>
      <c r="M743" s="700"/>
      <c r="N743" s="700"/>
      <c r="O743" s="700"/>
      <c r="P743" s="700"/>
      <c r="Q743" s="700"/>
      <c r="R743" s="700"/>
      <c r="S743" s="700"/>
      <c r="T743" s="700"/>
      <c r="U743" s="700"/>
      <c r="V743" s="700"/>
      <c r="W743" s="700"/>
      <c r="X743" s="700"/>
      <c r="Y743" s="700"/>
      <c r="Z743" s="700"/>
    </row>
    <row r="744" ht="12.75" customHeight="1">
      <c r="A744" s="720"/>
      <c r="B744" s="700"/>
      <c r="C744" s="700"/>
      <c r="D744" s="700"/>
      <c r="E744" s="700"/>
      <c r="F744" s="700"/>
      <c r="G744" s="700"/>
      <c r="H744" s="700"/>
      <c r="I744" s="700"/>
      <c r="J744" s="700"/>
      <c r="K744" s="700"/>
      <c r="L744" s="700"/>
      <c r="M744" s="700"/>
      <c r="N744" s="700"/>
      <c r="O744" s="700"/>
      <c r="P744" s="700"/>
      <c r="Q744" s="700"/>
      <c r="R744" s="700"/>
      <c r="S744" s="700"/>
      <c r="T744" s="700"/>
      <c r="U744" s="700"/>
      <c r="V744" s="700"/>
      <c r="W744" s="700"/>
      <c r="X744" s="700"/>
      <c r="Y744" s="700"/>
      <c r="Z744" s="700"/>
    </row>
    <row r="745" ht="12.75" customHeight="1">
      <c r="A745" s="720"/>
      <c r="B745" s="700"/>
      <c r="C745" s="700"/>
      <c r="D745" s="700"/>
      <c r="E745" s="700"/>
      <c r="F745" s="700"/>
      <c r="G745" s="700"/>
      <c r="H745" s="700"/>
      <c r="I745" s="700"/>
      <c r="J745" s="700"/>
      <c r="K745" s="700"/>
      <c r="L745" s="700"/>
      <c r="M745" s="700"/>
      <c r="N745" s="700"/>
      <c r="O745" s="700"/>
      <c r="P745" s="700"/>
      <c r="Q745" s="700"/>
      <c r="R745" s="700"/>
      <c r="S745" s="700"/>
      <c r="T745" s="700"/>
      <c r="U745" s="700"/>
      <c r="V745" s="700"/>
      <c r="W745" s="700"/>
      <c r="X745" s="700"/>
      <c r="Y745" s="700"/>
      <c r="Z745" s="700"/>
    </row>
    <row r="746" ht="12.75" customHeight="1">
      <c r="A746" s="720"/>
      <c r="B746" s="700"/>
      <c r="C746" s="700"/>
      <c r="D746" s="700"/>
      <c r="E746" s="700"/>
      <c r="F746" s="700"/>
      <c r="G746" s="700"/>
      <c r="H746" s="700"/>
      <c r="I746" s="700"/>
      <c r="J746" s="700"/>
      <c r="K746" s="700"/>
      <c r="L746" s="700"/>
      <c r="M746" s="700"/>
      <c r="N746" s="700"/>
      <c r="O746" s="700"/>
      <c r="P746" s="700"/>
      <c r="Q746" s="700"/>
      <c r="R746" s="700"/>
      <c r="S746" s="700"/>
      <c r="T746" s="700"/>
      <c r="U746" s="700"/>
      <c r="V746" s="700"/>
      <c r="W746" s="700"/>
      <c r="X746" s="700"/>
      <c r="Y746" s="700"/>
      <c r="Z746" s="700"/>
    </row>
    <row r="747" ht="12.75" customHeight="1">
      <c r="A747" s="720"/>
      <c r="B747" s="700"/>
      <c r="C747" s="700"/>
      <c r="D747" s="700"/>
      <c r="E747" s="700"/>
      <c r="F747" s="700"/>
      <c r="G747" s="700"/>
      <c r="H747" s="700"/>
      <c r="I747" s="700"/>
      <c r="J747" s="700"/>
      <c r="K747" s="700"/>
      <c r="L747" s="700"/>
      <c r="M747" s="700"/>
      <c r="N747" s="700"/>
      <c r="O747" s="700"/>
      <c r="P747" s="700"/>
      <c r="Q747" s="700"/>
      <c r="R747" s="700"/>
      <c r="S747" s="700"/>
      <c r="T747" s="700"/>
      <c r="U747" s="700"/>
      <c r="V747" s="700"/>
      <c r="W747" s="700"/>
      <c r="X747" s="700"/>
      <c r="Y747" s="700"/>
      <c r="Z747" s="700"/>
    </row>
    <row r="748" ht="12.75" customHeight="1">
      <c r="A748" s="720"/>
      <c r="B748" s="700"/>
      <c r="C748" s="700"/>
      <c r="D748" s="700"/>
      <c r="E748" s="700"/>
      <c r="F748" s="700"/>
      <c r="G748" s="700"/>
      <c r="H748" s="700"/>
      <c r="I748" s="700"/>
      <c r="J748" s="700"/>
      <c r="K748" s="700"/>
      <c r="L748" s="700"/>
      <c r="M748" s="700"/>
      <c r="N748" s="700"/>
      <c r="O748" s="700"/>
      <c r="P748" s="700"/>
      <c r="Q748" s="700"/>
      <c r="R748" s="700"/>
      <c r="S748" s="700"/>
      <c r="T748" s="700"/>
      <c r="U748" s="700"/>
      <c r="V748" s="700"/>
      <c r="W748" s="700"/>
      <c r="X748" s="700"/>
      <c r="Y748" s="700"/>
      <c r="Z748" s="700"/>
    </row>
    <row r="749" ht="12.75" customHeight="1">
      <c r="A749" s="720"/>
      <c r="B749" s="700"/>
      <c r="C749" s="700"/>
      <c r="D749" s="700"/>
      <c r="E749" s="700"/>
      <c r="F749" s="700"/>
      <c r="G749" s="700"/>
      <c r="H749" s="700"/>
      <c r="I749" s="700"/>
      <c r="J749" s="700"/>
      <c r="K749" s="700"/>
      <c r="L749" s="700"/>
      <c r="M749" s="700"/>
      <c r="N749" s="700"/>
      <c r="O749" s="700"/>
      <c r="P749" s="700"/>
      <c r="Q749" s="700"/>
      <c r="R749" s="700"/>
      <c r="S749" s="700"/>
      <c r="T749" s="700"/>
      <c r="U749" s="700"/>
      <c r="V749" s="700"/>
      <c r="W749" s="700"/>
      <c r="X749" s="700"/>
      <c r="Y749" s="700"/>
      <c r="Z749" s="700"/>
    </row>
    <row r="750" ht="12.75" customHeight="1">
      <c r="A750" s="720"/>
      <c r="B750" s="700"/>
      <c r="C750" s="700"/>
      <c r="D750" s="700"/>
      <c r="E750" s="700"/>
      <c r="F750" s="700"/>
      <c r="G750" s="700"/>
      <c r="H750" s="700"/>
      <c r="I750" s="700"/>
      <c r="J750" s="700"/>
      <c r="K750" s="700"/>
      <c r="L750" s="700"/>
      <c r="M750" s="700"/>
      <c r="N750" s="700"/>
      <c r="O750" s="700"/>
      <c r="P750" s="700"/>
      <c r="Q750" s="700"/>
      <c r="R750" s="700"/>
      <c r="S750" s="700"/>
      <c r="T750" s="700"/>
      <c r="U750" s="700"/>
      <c r="V750" s="700"/>
      <c r="W750" s="700"/>
      <c r="X750" s="700"/>
      <c r="Y750" s="700"/>
      <c r="Z750" s="700"/>
    </row>
    <row r="751" ht="12.75" customHeight="1">
      <c r="A751" s="720"/>
      <c r="B751" s="700"/>
      <c r="C751" s="700"/>
      <c r="D751" s="700"/>
      <c r="E751" s="700"/>
      <c r="F751" s="700"/>
      <c r="G751" s="700"/>
      <c r="H751" s="700"/>
      <c r="I751" s="700"/>
      <c r="J751" s="700"/>
      <c r="K751" s="700"/>
      <c r="L751" s="700"/>
      <c r="M751" s="700"/>
      <c r="N751" s="700"/>
      <c r="O751" s="700"/>
      <c r="P751" s="700"/>
      <c r="Q751" s="700"/>
      <c r="R751" s="700"/>
      <c r="S751" s="700"/>
      <c r="T751" s="700"/>
      <c r="U751" s="700"/>
      <c r="V751" s="700"/>
      <c r="W751" s="700"/>
      <c r="X751" s="700"/>
      <c r="Y751" s="700"/>
      <c r="Z751" s="700"/>
    </row>
    <row r="752" ht="12.75" customHeight="1">
      <c r="A752" s="720"/>
      <c r="B752" s="700"/>
      <c r="C752" s="700"/>
      <c r="D752" s="700"/>
      <c r="E752" s="700"/>
      <c r="F752" s="700"/>
      <c r="G752" s="700"/>
      <c r="H752" s="700"/>
      <c r="I752" s="700"/>
      <c r="J752" s="700"/>
      <c r="K752" s="700"/>
      <c r="L752" s="700"/>
      <c r="M752" s="700"/>
      <c r="N752" s="700"/>
      <c r="O752" s="700"/>
      <c r="P752" s="700"/>
      <c r="Q752" s="700"/>
      <c r="R752" s="700"/>
      <c r="S752" s="700"/>
      <c r="T752" s="700"/>
      <c r="U752" s="700"/>
      <c r="V752" s="700"/>
      <c r="W752" s="700"/>
      <c r="X752" s="700"/>
      <c r="Y752" s="700"/>
      <c r="Z752" s="700"/>
    </row>
    <row r="753" ht="12.75" customHeight="1">
      <c r="A753" s="720"/>
      <c r="B753" s="700"/>
      <c r="C753" s="700"/>
      <c r="D753" s="700"/>
      <c r="E753" s="700"/>
      <c r="F753" s="700"/>
      <c r="G753" s="700"/>
      <c r="H753" s="700"/>
      <c r="I753" s="700"/>
      <c r="J753" s="700"/>
      <c r="K753" s="700"/>
      <c r="L753" s="700"/>
      <c r="M753" s="700"/>
      <c r="N753" s="700"/>
      <c r="O753" s="700"/>
      <c r="P753" s="700"/>
      <c r="Q753" s="700"/>
      <c r="R753" s="700"/>
      <c r="S753" s="700"/>
      <c r="T753" s="700"/>
      <c r="U753" s="700"/>
      <c r="V753" s="700"/>
      <c r="W753" s="700"/>
      <c r="X753" s="700"/>
      <c r="Y753" s="700"/>
      <c r="Z753" s="700"/>
    </row>
    <row r="754" ht="12.75" customHeight="1">
      <c r="A754" s="720"/>
      <c r="B754" s="700"/>
      <c r="C754" s="700"/>
      <c r="D754" s="700"/>
      <c r="E754" s="700"/>
      <c r="F754" s="700"/>
      <c r="G754" s="700"/>
      <c r="H754" s="700"/>
      <c r="I754" s="700"/>
      <c r="J754" s="700"/>
      <c r="K754" s="700"/>
      <c r="L754" s="700"/>
      <c r="M754" s="700"/>
      <c r="N754" s="700"/>
      <c r="O754" s="700"/>
      <c r="P754" s="700"/>
      <c r="Q754" s="700"/>
      <c r="R754" s="700"/>
      <c r="S754" s="700"/>
      <c r="T754" s="700"/>
      <c r="U754" s="700"/>
      <c r="V754" s="700"/>
      <c r="W754" s="700"/>
      <c r="X754" s="700"/>
      <c r="Y754" s="700"/>
      <c r="Z754" s="700"/>
    </row>
    <row r="755" ht="12.75" customHeight="1">
      <c r="A755" s="720"/>
      <c r="B755" s="700"/>
      <c r="C755" s="700"/>
      <c r="D755" s="700"/>
      <c r="E755" s="700"/>
      <c r="F755" s="700"/>
      <c r="G755" s="700"/>
      <c r="H755" s="700"/>
      <c r="I755" s="700"/>
      <c r="J755" s="700"/>
      <c r="K755" s="700"/>
      <c r="L755" s="700"/>
      <c r="M755" s="700"/>
      <c r="N755" s="700"/>
      <c r="O755" s="700"/>
      <c r="P755" s="700"/>
      <c r="Q755" s="700"/>
      <c r="R755" s="700"/>
      <c r="S755" s="700"/>
      <c r="T755" s="700"/>
      <c r="U755" s="700"/>
      <c r="V755" s="700"/>
      <c r="W755" s="700"/>
      <c r="X755" s="700"/>
      <c r="Y755" s="700"/>
      <c r="Z755" s="700"/>
    </row>
    <row r="756" ht="12.75" customHeight="1">
      <c r="A756" s="720"/>
      <c r="B756" s="700"/>
      <c r="C756" s="700"/>
      <c r="D756" s="700"/>
      <c r="E756" s="700"/>
      <c r="F756" s="700"/>
      <c r="G756" s="700"/>
      <c r="H756" s="700"/>
      <c r="I756" s="700"/>
      <c r="J756" s="700"/>
      <c r="K756" s="700"/>
      <c r="L756" s="700"/>
      <c r="M756" s="700"/>
      <c r="N756" s="700"/>
      <c r="O756" s="700"/>
      <c r="P756" s="700"/>
      <c r="Q756" s="700"/>
      <c r="R756" s="700"/>
      <c r="S756" s="700"/>
      <c r="T756" s="700"/>
      <c r="U756" s="700"/>
      <c r="V756" s="700"/>
      <c r="W756" s="700"/>
      <c r="X756" s="700"/>
      <c r="Y756" s="700"/>
      <c r="Z756" s="700"/>
    </row>
    <row r="757" ht="12.75" customHeight="1">
      <c r="A757" s="720"/>
      <c r="B757" s="700"/>
      <c r="C757" s="700"/>
      <c r="D757" s="700"/>
      <c r="E757" s="700"/>
      <c r="F757" s="700"/>
      <c r="G757" s="700"/>
      <c r="H757" s="700"/>
      <c r="I757" s="700"/>
      <c r="J757" s="700"/>
      <c r="K757" s="700"/>
      <c r="L757" s="700"/>
      <c r="M757" s="700"/>
      <c r="N757" s="700"/>
      <c r="O757" s="700"/>
      <c r="P757" s="700"/>
      <c r="Q757" s="700"/>
      <c r="R757" s="700"/>
      <c r="S757" s="700"/>
      <c r="T757" s="700"/>
      <c r="U757" s="700"/>
      <c r="V757" s="700"/>
      <c r="W757" s="700"/>
      <c r="X757" s="700"/>
      <c r="Y757" s="700"/>
      <c r="Z757" s="700"/>
    </row>
    <row r="758" ht="12.75" customHeight="1">
      <c r="A758" s="720"/>
      <c r="B758" s="700"/>
      <c r="C758" s="700"/>
      <c r="D758" s="700"/>
      <c r="E758" s="700"/>
      <c r="F758" s="700"/>
      <c r="G758" s="700"/>
      <c r="H758" s="700"/>
      <c r="I758" s="700"/>
      <c r="J758" s="700"/>
      <c r="K758" s="700"/>
      <c r="L758" s="700"/>
      <c r="M758" s="700"/>
      <c r="N758" s="700"/>
      <c r="O758" s="700"/>
      <c r="P758" s="700"/>
      <c r="Q758" s="700"/>
      <c r="R758" s="700"/>
      <c r="S758" s="700"/>
      <c r="T758" s="700"/>
      <c r="U758" s="700"/>
      <c r="V758" s="700"/>
      <c r="W758" s="700"/>
      <c r="X758" s="700"/>
      <c r="Y758" s="700"/>
      <c r="Z758" s="700"/>
    </row>
    <row r="759" ht="12.75" customHeight="1">
      <c r="A759" s="720"/>
      <c r="B759" s="700"/>
      <c r="C759" s="700"/>
      <c r="D759" s="700"/>
      <c r="E759" s="700"/>
      <c r="F759" s="700"/>
      <c r="G759" s="700"/>
      <c r="H759" s="700"/>
      <c r="I759" s="700"/>
      <c r="J759" s="700"/>
      <c r="K759" s="700"/>
      <c r="L759" s="700"/>
      <c r="M759" s="700"/>
      <c r="N759" s="700"/>
      <c r="O759" s="700"/>
      <c r="P759" s="700"/>
      <c r="Q759" s="700"/>
      <c r="R759" s="700"/>
      <c r="S759" s="700"/>
      <c r="T759" s="700"/>
      <c r="U759" s="700"/>
      <c r="V759" s="700"/>
      <c r="W759" s="700"/>
      <c r="X759" s="700"/>
      <c r="Y759" s="700"/>
      <c r="Z759" s="700"/>
    </row>
    <row r="760" ht="12.75" customHeight="1">
      <c r="A760" s="720"/>
      <c r="B760" s="700"/>
      <c r="C760" s="700"/>
      <c r="D760" s="700"/>
      <c r="E760" s="700"/>
      <c r="F760" s="700"/>
      <c r="G760" s="700"/>
      <c r="H760" s="700"/>
      <c r="I760" s="700"/>
      <c r="J760" s="700"/>
      <c r="K760" s="700"/>
      <c r="L760" s="700"/>
      <c r="M760" s="700"/>
      <c r="N760" s="700"/>
      <c r="O760" s="700"/>
      <c r="P760" s="700"/>
      <c r="Q760" s="700"/>
      <c r="R760" s="700"/>
      <c r="S760" s="700"/>
      <c r="T760" s="700"/>
      <c r="U760" s="700"/>
      <c r="V760" s="700"/>
      <c r="W760" s="700"/>
      <c r="X760" s="700"/>
      <c r="Y760" s="700"/>
      <c r="Z760" s="700"/>
    </row>
    <row r="761" ht="12.75" customHeight="1">
      <c r="A761" s="720"/>
      <c r="B761" s="700"/>
      <c r="C761" s="700"/>
      <c r="D761" s="700"/>
      <c r="E761" s="700"/>
      <c r="F761" s="700"/>
      <c r="G761" s="700"/>
      <c r="H761" s="700"/>
      <c r="I761" s="700"/>
      <c r="J761" s="700"/>
      <c r="K761" s="700"/>
      <c r="L761" s="700"/>
      <c r="M761" s="700"/>
      <c r="N761" s="700"/>
      <c r="O761" s="700"/>
      <c r="P761" s="700"/>
      <c r="Q761" s="700"/>
      <c r="R761" s="700"/>
      <c r="S761" s="700"/>
      <c r="T761" s="700"/>
      <c r="U761" s="700"/>
      <c r="V761" s="700"/>
      <c r="W761" s="700"/>
      <c r="X761" s="700"/>
      <c r="Y761" s="700"/>
      <c r="Z761" s="700"/>
    </row>
    <row r="762" ht="12.75" customHeight="1">
      <c r="A762" s="720"/>
      <c r="B762" s="700"/>
      <c r="C762" s="700"/>
      <c r="D762" s="700"/>
      <c r="E762" s="700"/>
      <c r="F762" s="700"/>
      <c r="G762" s="700"/>
      <c r="H762" s="700"/>
      <c r="I762" s="700"/>
      <c r="J762" s="700"/>
      <c r="K762" s="700"/>
      <c r="L762" s="700"/>
      <c r="M762" s="700"/>
      <c r="N762" s="700"/>
      <c r="O762" s="700"/>
      <c r="P762" s="700"/>
      <c r="Q762" s="700"/>
      <c r="R762" s="700"/>
      <c r="S762" s="700"/>
      <c r="T762" s="700"/>
      <c r="U762" s="700"/>
      <c r="V762" s="700"/>
      <c r="W762" s="700"/>
      <c r="X762" s="700"/>
      <c r="Y762" s="700"/>
      <c r="Z762" s="700"/>
    </row>
    <row r="763" ht="12.75" customHeight="1">
      <c r="A763" s="720"/>
      <c r="B763" s="700"/>
      <c r="C763" s="700"/>
      <c r="D763" s="700"/>
      <c r="E763" s="700"/>
      <c r="F763" s="700"/>
      <c r="G763" s="700"/>
      <c r="H763" s="700"/>
      <c r="I763" s="700"/>
      <c r="J763" s="700"/>
      <c r="K763" s="700"/>
      <c r="L763" s="700"/>
      <c r="M763" s="700"/>
      <c r="N763" s="700"/>
      <c r="O763" s="700"/>
      <c r="P763" s="700"/>
      <c r="Q763" s="700"/>
      <c r="R763" s="700"/>
      <c r="S763" s="700"/>
      <c r="T763" s="700"/>
      <c r="U763" s="700"/>
      <c r="V763" s="700"/>
      <c r="W763" s="700"/>
      <c r="X763" s="700"/>
      <c r="Y763" s="700"/>
      <c r="Z763" s="700"/>
    </row>
    <row r="764" ht="12.75" customHeight="1">
      <c r="A764" s="720"/>
      <c r="B764" s="700"/>
      <c r="C764" s="700"/>
      <c r="D764" s="700"/>
      <c r="E764" s="700"/>
      <c r="F764" s="700"/>
      <c r="G764" s="700"/>
      <c r="H764" s="700"/>
      <c r="I764" s="700"/>
      <c r="J764" s="700"/>
      <c r="K764" s="700"/>
      <c r="L764" s="700"/>
      <c r="M764" s="700"/>
      <c r="N764" s="700"/>
      <c r="O764" s="700"/>
      <c r="P764" s="700"/>
      <c r="Q764" s="700"/>
      <c r="R764" s="700"/>
      <c r="S764" s="700"/>
      <c r="T764" s="700"/>
      <c r="U764" s="700"/>
      <c r="V764" s="700"/>
      <c r="W764" s="700"/>
      <c r="X764" s="700"/>
      <c r="Y764" s="700"/>
      <c r="Z764" s="700"/>
    </row>
    <row r="765" ht="12.75" customHeight="1">
      <c r="A765" s="720"/>
      <c r="B765" s="700"/>
      <c r="C765" s="700"/>
      <c r="D765" s="700"/>
      <c r="E765" s="700"/>
      <c r="F765" s="700"/>
      <c r="G765" s="700"/>
      <c r="H765" s="700"/>
      <c r="I765" s="700"/>
      <c r="J765" s="700"/>
      <c r="K765" s="700"/>
      <c r="L765" s="700"/>
      <c r="M765" s="700"/>
      <c r="N765" s="700"/>
      <c r="O765" s="700"/>
      <c r="P765" s="700"/>
      <c r="Q765" s="700"/>
      <c r="R765" s="700"/>
      <c r="S765" s="700"/>
      <c r="T765" s="700"/>
      <c r="U765" s="700"/>
      <c r="V765" s="700"/>
      <c r="W765" s="700"/>
      <c r="X765" s="700"/>
      <c r="Y765" s="700"/>
      <c r="Z765" s="700"/>
    </row>
    <row r="766" ht="12.75" customHeight="1">
      <c r="A766" s="720"/>
      <c r="B766" s="700"/>
      <c r="C766" s="700"/>
      <c r="D766" s="700"/>
      <c r="E766" s="700"/>
      <c r="F766" s="700"/>
      <c r="G766" s="700"/>
      <c r="H766" s="700"/>
      <c r="I766" s="700"/>
      <c r="J766" s="700"/>
      <c r="K766" s="700"/>
      <c r="L766" s="700"/>
      <c r="M766" s="700"/>
      <c r="N766" s="700"/>
      <c r="O766" s="700"/>
      <c r="P766" s="700"/>
      <c r="Q766" s="700"/>
      <c r="R766" s="700"/>
      <c r="S766" s="700"/>
      <c r="T766" s="700"/>
      <c r="U766" s="700"/>
      <c r="V766" s="700"/>
      <c r="W766" s="700"/>
      <c r="X766" s="700"/>
      <c r="Y766" s="700"/>
      <c r="Z766" s="700"/>
    </row>
    <row r="767" ht="12.75" customHeight="1">
      <c r="A767" s="720"/>
      <c r="B767" s="700"/>
      <c r="C767" s="700"/>
      <c r="D767" s="700"/>
      <c r="E767" s="700"/>
      <c r="F767" s="700"/>
      <c r="G767" s="700"/>
      <c r="H767" s="700"/>
      <c r="I767" s="700"/>
      <c r="J767" s="700"/>
      <c r="K767" s="700"/>
      <c r="L767" s="700"/>
      <c r="M767" s="700"/>
      <c r="N767" s="700"/>
      <c r="O767" s="700"/>
      <c r="P767" s="700"/>
      <c r="Q767" s="700"/>
      <c r="R767" s="700"/>
      <c r="S767" s="700"/>
      <c r="T767" s="700"/>
      <c r="U767" s="700"/>
      <c r="V767" s="700"/>
      <c r="W767" s="700"/>
      <c r="X767" s="700"/>
      <c r="Y767" s="700"/>
      <c r="Z767" s="700"/>
    </row>
    <row r="768" ht="12.75" customHeight="1">
      <c r="A768" s="720"/>
      <c r="B768" s="700"/>
      <c r="C768" s="700"/>
      <c r="D768" s="700"/>
      <c r="E768" s="700"/>
      <c r="F768" s="700"/>
      <c r="G768" s="700"/>
      <c r="H768" s="700"/>
      <c r="I768" s="700"/>
      <c r="J768" s="700"/>
      <c r="K768" s="700"/>
      <c r="L768" s="700"/>
      <c r="M768" s="700"/>
      <c r="N768" s="700"/>
      <c r="O768" s="700"/>
      <c r="P768" s="700"/>
      <c r="Q768" s="700"/>
      <c r="R768" s="700"/>
      <c r="S768" s="700"/>
      <c r="T768" s="700"/>
      <c r="U768" s="700"/>
      <c r="V768" s="700"/>
      <c r="W768" s="700"/>
      <c r="X768" s="700"/>
      <c r="Y768" s="700"/>
      <c r="Z768" s="700"/>
    </row>
    <row r="769" ht="12.75" customHeight="1">
      <c r="A769" s="720"/>
      <c r="B769" s="700"/>
      <c r="C769" s="700"/>
      <c r="D769" s="700"/>
      <c r="E769" s="700"/>
      <c r="F769" s="700"/>
      <c r="G769" s="700"/>
      <c r="H769" s="700"/>
      <c r="I769" s="700"/>
      <c r="J769" s="700"/>
      <c r="K769" s="700"/>
      <c r="L769" s="700"/>
      <c r="M769" s="700"/>
      <c r="N769" s="700"/>
      <c r="O769" s="700"/>
      <c r="P769" s="700"/>
      <c r="Q769" s="700"/>
      <c r="R769" s="700"/>
      <c r="S769" s="700"/>
      <c r="T769" s="700"/>
      <c r="U769" s="700"/>
      <c r="V769" s="700"/>
      <c r="W769" s="700"/>
      <c r="X769" s="700"/>
      <c r="Y769" s="700"/>
      <c r="Z769" s="700"/>
    </row>
    <row r="770" ht="12.75" customHeight="1">
      <c r="A770" s="720"/>
      <c r="B770" s="700"/>
      <c r="C770" s="700"/>
      <c r="D770" s="700"/>
      <c r="E770" s="700"/>
      <c r="F770" s="700"/>
      <c r="G770" s="700"/>
      <c r="H770" s="700"/>
      <c r="I770" s="700"/>
      <c r="J770" s="700"/>
      <c r="K770" s="700"/>
      <c r="L770" s="700"/>
      <c r="M770" s="700"/>
      <c r="N770" s="700"/>
      <c r="O770" s="700"/>
      <c r="P770" s="700"/>
      <c r="Q770" s="700"/>
      <c r="R770" s="700"/>
      <c r="S770" s="700"/>
      <c r="T770" s="700"/>
      <c r="U770" s="700"/>
      <c r="V770" s="700"/>
      <c r="W770" s="700"/>
      <c r="X770" s="700"/>
      <c r="Y770" s="700"/>
      <c r="Z770" s="700"/>
    </row>
    <row r="771" ht="12.75" customHeight="1">
      <c r="A771" s="720"/>
      <c r="B771" s="700"/>
      <c r="C771" s="700"/>
      <c r="D771" s="700"/>
      <c r="E771" s="700"/>
      <c r="F771" s="700"/>
      <c r="G771" s="700"/>
      <c r="H771" s="700"/>
      <c r="I771" s="700"/>
      <c r="J771" s="700"/>
      <c r="K771" s="700"/>
      <c r="L771" s="700"/>
      <c r="M771" s="700"/>
      <c r="N771" s="700"/>
      <c r="O771" s="700"/>
      <c r="P771" s="700"/>
      <c r="Q771" s="700"/>
      <c r="R771" s="700"/>
      <c r="S771" s="700"/>
      <c r="T771" s="700"/>
      <c r="U771" s="700"/>
      <c r="V771" s="700"/>
      <c r="W771" s="700"/>
      <c r="X771" s="700"/>
      <c r="Y771" s="700"/>
      <c r="Z771" s="700"/>
    </row>
    <row r="772" ht="12.75" customHeight="1">
      <c r="A772" s="720"/>
      <c r="B772" s="700"/>
      <c r="C772" s="700"/>
      <c r="D772" s="700"/>
      <c r="E772" s="700"/>
      <c r="F772" s="700"/>
      <c r="G772" s="700"/>
      <c r="H772" s="700"/>
      <c r="I772" s="700"/>
      <c r="J772" s="700"/>
      <c r="K772" s="700"/>
      <c r="L772" s="700"/>
      <c r="M772" s="700"/>
      <c r="N772" s="700"/>
      <c r="O772" s="700"/>
      <c r="P772" s="700"/>
      <c r="Q772" s="700"/>
      <c r="R772" s="700"/>
      <c r="S772" s="700"/>
      <c r="T772" s="700"/>
      <c r="U772" s="700"/>
      <c r="V772" s="700"/>
      <c r="W772" s="700"/>
      <c r="X772" s="700"/>
      <c r="Y772" s="700"/>
      <c r="Z772" s="700"/>
    </row>
    <row r="773" ht="12.75" customHeight="1">
      <c r="A773" s="720"/>
      <c r="B773" s="700"/>
      <c r="C773" s="700"/>
      <c r="D773" s="700"/>
      <c r="E773" s="700"/>
      <c r="F773" s="700"/>
      <c r="G773" s="700"/>
      <c r="H773" s="700"/>
      <c r="I773" s="700"/>
      <c r="J773" s="700"/>
      <c r="K773" s="700"/>
      <c r="L773" s="700"/>
      <c r="M773" s="700"/>
      <c r="N773" s="700"/>
      <c r="O773" s="700"/>
      <c r="P773" s="700"/>
      <c r="Q773" s="700"/>
      <c r="R773" s="700"/>
      <c r="S773" s="700"/>
      <c r="T773" s="700"/>
      <c r="U773" s="700"/>
      <c r="V773" s="700"/>
      <c r="W773" s="700"/>
      <c r="X773" s="700"/>
      <c r="Y773" s="700"/>
      <c r="Z773" s="700"/>
    </row>
    <row r="774" ht="12.75" customHeight="1">
      <c r="A774" s="720"/>
      <c r="B774" s="700"/>
      <c r="C774" s="700"/>
      <c r="D774" s="700"/>
      <c r="E774" s="700"/>
      <c r="F774" s="700"/>
      <c r="G774" s="700"/>
      <c r="H774" s="700"/>
      <c r="I774" s="700"/>
      <c r="J774" s="700"/>
      <c r="K774" s="700"/>
      <c r="L774" s="700"/>
      <c r="M774" s="700"/>
      <c r="N774" s="700"/>
      <c r="O774" s="700"/>
      <c r="P774" s="700"/>
      <c r="Q774" s="700"/>
      <c r="R774" s="700"/>
      <c r="S774" s="700"/>
      <c r="T774" s="700"/>
      <c r="U774" s="700"/>
      <c r="V774" s="700"/>
      <c r="W774" s="700"/>
      <c r="X774" s="700"/>
      <c r="Y774" s="700"/>
      <c r="Z774" s="700"/>
    </row>
    <row r="775" ht="12.75" customHeight="1">
      <c r="A775" s="720"/>
      <c r="B775" s="700"/>
      <c r="C775" s="700"/>
      <c r="D775" s="700"/>
      <c r="E775" s="700"/>
      <c r="F775" s="700"/>
      <c r="G775" s="700"/>
      <c r="H775" s="700"/>
      <c r="I775" s="700"/>
      <c r="J775" s="700"/>
      <c r="K775" s="700"/>
      <c r="L775" s="700"/>
      <c r="M775" s="700"/>
      <c r="N775" s="700"/>
      <c r="O775" s="700"/>
      <c r="P775" s="700"/>
      <c r="Q775" s="700"/>
      <c r="R775" s="700"/>
      <c r="S775" s="700"/>
      <c r="T775" s="700"/>
      <c r="U775" s="700"/>
      <c r="V775" s="700"/>
      <c r="W775" s="700"/>
      <c r="X775" s="700"/>
      <c r="Y775" s="700"/>
      <c r="Z775" s="700"/>
    </row>
    <row r="776" ht="12.75" customHeight="1">
      <c r="A776" s="720"/>
      <c r="B776" s="700"/>
      <c r="C776" s="700"/>
      <c r="D776" s="700"/>
      <c r="E776" s="700"/>
      <c r="F776" s="700"/>
      <c r="G776" s="700"/>
      <c r="H776" s="700"/>
      <c r="I776" s="700"/>
      <c r="J776" s="700"/>
      <c r="K776" s="700"/>
      <c r="L776" s="700"/>
      <c r="M776" s="700"/>
      <c r="N776" s="700"/>
      <c r="O776" s="700"/>
      <c r="P776" s="700"/>
      <c r="Q776" s="700"/>
      <c r="R776" s="700"/>
      <c r="S776" s="700"/>
      <c r="T776" s="700"/>
      <c r="U776" s="700"/>
      <c r="V776" s="700"/>
      <c r="W776" s="700"/>
      <c r="X776" s="700"/>
      <c r="Y776" s="700"/>
      <c r="Z776" s="700"/>
    </row>
    <row r="777" ht="12.75" customHeight="1">
      <c r="A777" s="720"/>
      <c r="B777" s="700"/>
      <c r="C777" s="700"/>
      <c r="D777" s="700"/>
      <c r="E777" s="700"/>
      <c r="F777" s="700"/>
      <c r="G777" s="700"/>
      <c r="H777" s="700"/>
      <c r="I777" s="700"/>
      <c r="J777" s="700"/>
      <c r="K777" s="700"/>
      <c r="L777" s="700"/>
      <c r="M777" s="700"/>
      <c r="N777" s="700"/>
      <c r="O777" s="700"/>
      <c r="P777" s="700"/>
      <c r="Q777" s="700"/>
      <c r="R777" s="700"/>
      <c r="S777" s="700"/>
      <c r="T777" s="700"/>
      <c r="U777" s="700"/>
      <c r="V777" s="700"/>
      <c r="W777" s="700"/>
      <c r="X777" s="700"/>
      <c r="Y777" s="700"/>
      <c r="Z777" s="700"/>
    </row>
    <row r="778" ht="12.75" customHeight="1">
      <c r="A778" s="720"/>
      <c r="B778" s="700"/>
      <c r="C778" s="700"/>
      <c r="D778" s="700"/>
      <c r="E778" s="700"/>
      <c r="F778" s="700"/>
      <c r="G778" s="700"/>
      <c r="H778" s="700"/>
      <c r="I778" s="700"/>
      <c r="J778" s="700"/>
      <c r="K778" s="700"/>
      <c r="L778" s="700"/>
      <c r="M778" s="700"/>
      <c r="N778" s="700"/>
      <c r="O778" s="700"/>
      <c r="P778" s="700"/>
      <c r="Q778" s="700"/>
      <c r="R778" s="700"/>
      <c r="S778" s="700"/>
      <c r="T778" s="700"/>
      <c r="U778" s="700"/>
      <c r="V778" s="700"/>
      <c r="W778" s="700"/>
      <c r="X778" s="700"/>
      <c r="Y778" s="700"/>
      <c r="Z778" s="700"/>
    </row>
    <row r="779" ht="12.75" customHeight="1">
      <c r="A779" s="720"/>
      <c r="B779" s="700"/>
      <c r="C779" s="700"/>
      <c r="D779" s="700"/>
      <c r="E779" s="700"/>
      <c r="F779" s="700"/>
      <c r="G779" s="700"/>
      <c r="H779" s="700"/>
      <c r="I779" s="700"/>
      <c r="J779" s="700"/>
      <c r="K779" s="700"/>
      <c r="L779" s="700"/>
      <c r="M779" s="700"/>
      <c r="N779" s="700"/>
      <c r="O779" s="700"/>
      <c r="P779" s="700"/>
      <c r="Q779" s="700"/>
      <c r="R779" s="700"/>
      <c r="S779" s="700"/>
      <c r="T779" s="700"/>
      <c r="U779" s="700"/>
      <c r="V779" s="700"/>
      <c r="W779" s="700"/>
      <c r="X779" s="700"/>
      <c r="Y779" s="700"/>
      <c r="Z779" s="700"/>
    </row>
    <row r="780" ht="12.75" customHeight="1">
      <c r="A780" s="720"/>
      <c r="B780" s="700"/>
      <c r="C780" s="700"/>
      <c r="D780" s="700"/>
      <c r="E780" s="700"/>
      <c r="F780" s="700"/>
      <c r="G780" s="700"/>
      <c r="H780" s="700"/>
      <c r="I780" s="700"/>
      <c r="J780" s="700"/>
      <c r="K780" s="700"/>
      <c r="L780" s="700"/>
      <c r="M780" s="700"/>
      <c r="N780" s="700"/>
      <c r="O780" s="700"/>
      <c r="P780" s="700"/>
      <c r="Q780" s="700"/>
      <c r="R780" s="700"/>
      <c r="S780" s="700"/>
      <c r="T780" s="700"/>
      <c r="U780" s="700"/>
      <c r="V780" s="700"/>
      <c r="W780" s="700"/>
      <c r="X780" s="700"/>
      <c r="Y780" s="700"/>
      <c r="Z780" s="700"/>
    </row>
    <row r="781" ht="12.75" customHeight="1">
      <c r="A781" s="720"/>
      <c r="B781" s="700"/>
      <c r="C781" s="700"/>
      <c r="D781" s="700"/>
      <c r="E781" s="700"/>
      <c r="F781" s="700"/>
      <c r="G781" s="700"/>
      <c r="H781" s="700"/>
      <c r="I781" s="700"/>
      <c r="J781" s="700"/>
      <c r="K781" s="700"/>
      <c r="L781" s="700"/>
      <c r="M781" s="700"/>
      <c r="N781" s="700"/>
      <c r="O781" s="700"/>
      <c r="P781" s="700"/>
      <c r="Q781" s="700"/>
      <c r="R781" s="700"/>
      <c r="S781" s="700"/>
      <c r="T781" s="700"/>
      <c r="U781" s="700"/>
      <c r="V781" s="700"/>
      <c r="W781" s="700"/>
      <c r="X781" s="700"/>
      <c r="Y781" s="700"/>
      <c r="Z781" s="700"/>
    </row>
    <row r="782" ht="12.75" customHeight="1">
      <c r="A782" s="720"/>
      <c r="B782" s="700"/>
      <c r="C782" s="700"/>
      <c r="D782" s="700"/>
      <c r="E782" s="700"/>
      <c r="F782" s="700"/>
      <c r="G782" s="700"/>
      <c r="H782" s="700"/>
      <c r="I782" s="700"/>
      <c r="J782" s="700"/>
      <c r="K782" s="700"/>
      <c r="L782" s="700"/>
      <c r="M782" s="700"/>
      <c r="N782" s="700"/>
      <c r="O782" s="700"/>
      <c r="P782" s="700"/>
      <c r="Q782" s="700"/>
      <c r="R782" s="700"/>
      <c r="S782" s="700"/>
      <c r="T782" s="700"/>
      <c r="U782" s="700"/>
      <c r="V782" s="700"/>
      <c r="W782" s="700"/>
      <c r="X782" s="700"/>
      <c r="Y782" s="700"/>
      <c r="Z782" s="700"/>
    </row>
    <row r="783" ht="12.75" customHeight="1">
      <c r="A783" s="720"/>
      <c r="B783" s="700"/>
      <c r="C783" s="700"/>
      <c r="D783" s="700"/>
      <c r="E783" s="700"/>
      <c r="F783" s="700"/>
      <c r="G783" s="700"/>
      <c r="H783" s="700"/>
      <c r="I783" s="700"/>
      <c r="J783" s="700"/>
      <c r="K783" s="700"/>
      <c r="L783" s="700"/>
      <c r="M783" s="700"/>
      <c r="N783" s="700"/>
      <c r="O783" s="700"/>
      <c r="P783" s="700"/>
      <c r="Q783" s="700"/>
      <c r="R783" s="700"/>
      <c r="S783" s="700"/>
      <c r="T783" s="700"/>
      <c r="U783" s="700"/>
      <c r="V783" s="700"/>
      <c r="W783" s="700"/>
      <c r="X783" s="700"/>
      <c r="Y783" s="700"/>
      <c r="Z783" s="700"/>
    </row>
    <row r="784" ht="12.75" customHeight="1">
      <c r="A784" s="720"/>
      <c r="B784" s="700"/>
      <c r="C784" s="700"/>
      <c r="D784" s="700"/>
      <c r="E784" s="700"/>
      <c r="F784" s="700"/>
      <c r="G784" s="700"/>
      <c r="H784" s="700"/>
      <c r="I784" s="700"/>
      <c r="J784" s="700"/>
      <c r="K784" s="700"/>
      <c r="L784" s="700"/>
      <c r="M784" s="700"/>
      <c r="N784" s="700"/>
      <c r="O784" s="700"/>
      <c r="P784" s="700"/>
      <c r="Q784" s="700"/>
      <c r="R784" s="700"/>
      <c r="S784" s="700"/>
      <c r="T784" s="700"/>
      <c r="U784" s="700"/>
      <c r="V784" s="700"/>
      <c r="W784" s="700"/>
      <c r="X784" s="700"/>
      <c r="Y784" s="700"/>
      <c r="Z784" s="700"/>
    </row>
    <row r="785" ht="12.75" customHeight="1">
      <c r="A785" s="720"/>
      <c r="B785" s="700"/>
      <c r="C785" s="700"/>
      <c r="D785" s="700"/>
      <c r="E785" s="700"/>
      <c r="F785" s="700"/>
      <c r="G785" s="700"/>
      <c r="H785" s="700"/>
      <c r="I785" s="700"/>
      <c r="J785" s="700"/>
      <c r="K785" s="700"/>
      <c r="L785" s="700"/>
      <c r="M785" s="700"/>
      <c r="N785" s="700"/>
      <c r="O785" s="700"/>
      <c r="P785" s="700"/>
      <c r="Q785" s="700"/>
      <c r="R785" s="700"/>
      <c r="S785" s="700"/>
      <c r="T785" s="700"/>
      <c r="U785" s="700"/>
      <c r="V785" s="700"/>
      <c r="W785" s="700"/>
      <c r="X785" s="700"/>
      <c r="Y785" s="700"/>
      <c r="Z785" s="700"/>
    </row>
    <row r="786" ht="12.75" customHeight="1">
      <c r="A786" s="720"/>
      <c r="B786" s="700"/>
      <c r="C786" s="700"/>
      <c r="D786" s="700"/>
      <c r="E786" s="700"/>
      <c r="F786" s="700"/>
      <c r="G786" s="700"/>
      <c r="H786" s="700"/>
      <c r="I786" s="700"/>
      <c r="J786" s="700"/>
      <c r="K786" s="700"/>
      <c r="L786" s="700"/>
      <c r="M786" s="700"/>
      <c r="N786" s="700"/>
      <c r="O786" s="700"/>
      <c r="P786" s="700"/>
      <c r="Q786" s="700"/>
      <c r="R786" s="700"/>
      <c r="S786" s="700"/>
      <c r="T786" s="700"/>
      <c r="U786" s="700"/>
      <c r="V786" s="700"/>
      <c r="W786" s="700"/>
      <c r="X786" s="700"/>
      <c r="Y786" s="700"/>
      <c r="Z786" s="700"/>
    </row>
    <row r="787" ht="12.75" customHeight="1">
      <c r="A787" s="720"/>
      <c r="B787" s="700"/>
      <c r="C787" s="700"/>
      <c r="D787" s="700"/>
      <c r="E787" s="700"/>
      <c r="F787" s="700"/>
      <c r="G787" s="700"/>
      <c r="H787" s="700"/>
      <c r="I787" s="700"/>
      <c r="J787" s="700"/>
      <c r="K787" s="700"/>
      <c r="L787" s="700"/>
      <c r="M787" s="700"/>
      <c r="N787" s="700"/>
      <c r="O787" s="700"/>
      <c r="P787" s="700"/>
      <c r="Q787" s="700"/>
      <c r="R787" s="700"/>
      <c r="S787" s="700"/>
      <c r="T787" s="700"/>
      <c r="U787" s="700"/>
      <c r="V787" s="700"/>
      <c r="W787" s="700"/>
      <c r="X787" s="700"/>
      <c r="Y787" s="700"/>
      <c r="Z787" s="700"/>
    </row>
    <row r="788" ht="12.75" customHeight="1">
      <c r="A788" s="720"/>
      <c r="B788" s="700"/>
      <c r="C788" s="700"/>
      <c r="D788" s="700"/>
      <c r="E788" s="700"/>
      <c r="F788" s="700"/>
      <c r="G788" s="700"/>
      <c r="H788" s="700"/>
      <c r="I788" s="700"/>
      <c r="J788" s="700"/>
      <c r="K788" s="700"/>
      <c r="L788" s="700"/>
      <c r="M788" s="700"/>
      <c r="N788" s="700"/>
      <c r="O788" s="700"/>
      <c r="P788" s="700"/>
      <c r="Q788" s="700"/>
      <c r="R788" s="700"/>
      <c r="S788" s="700"/>
      <c r="T788" s="700"/>
      <c r="U788" s="700"/>
      <c r="V788" s="700"/>
      <c r="W788" s="700"/>
      <c r="X788" s="700"/>
      <c r="Y788" s="700"/>
      <c r="Z788" s="700"/>
    </row>
    <row r="789" ht="12.75" customHeight="1">
      <c r="A789" s="720"/>
      <c r="B789" s="700"/>
      <c r="C789" s="700"/>
      <c r="D789" s="700"/>
      <c r="E789" s="700"/>
      <c r="F789" s="700"/>
      <c r="G789" s="700"/>
      <c r="H789" s="700"/>
      <c r="I789" s="700"/>
      <c r="J789" s="700"/>
      <c r="K789" s="700"/>
      <c r="L789" s="700"/>
      <c r="M789" s="700"/>
      <c r="N789" s="700"/>
      <c r="O789" s="700"/>
      <c r="P789" s="700"/>
      <c r="Q789" s="700"/>
      <c r="R789" s="700"/>
      <c r="S789" s="700"/>
      <c r="T789" s="700"/>
      <c r="U789" s="700"/>
      <c r="V789" s="700"/>
      <c r="W789" s="700"/>
      <c r="X789" s="700"/>
      <c r="Y789" s="700"/>
      <c r="Z789" s="700"/>
    </row>
    <row r="790" ht="12.75" customHeight="1">
      <c r="A790" s="720"/>
      <c r="B790" s="700"/>
      <c r="C790" s="700"/>
      <c r="D790" s="700"/>
      <c r="E790" s="700"/>
      <c r="F790" s="700"/>
      <c r="G790" s="700"/>
      <c r="H790" s="700"/>
      <c r="I790" s="700"/>
      <c r="J790" s="700"/>
      <c r="K790" s="700"/>
      <c r="L790" s="700"/>
      <c r="M790" s="700"/>
      <c r="N790" s="700"/>
      <c r="O790" s="700"/>
      <c r="P790" s="700"/>
      <c r="Q790" s="700"/>
      <c r="R790" s="700"/>
      <c r="S790" s="700"/>
      <c r="T790" s="700"/>
      <c r="U790" s="700"/>
      <c r="V790" s="700"/>
      <c r="W790" s="700"/>
      <c r="X790" s="700"/>
      <c r="Y790" s="700"/>
      <c r="Z790" s="700"/>
    </row>
    <row r="791" ht="12.75" customHeight="1">
      <c r="A791" s="720"/>
      <c r="B791" s="700"/>
      <c r="C791" s="700"/>
      <c r="D791" s="700"/>
      <c r="E791" s="700"/>
      <c r="F791" s="700"/>
      <c r="G791" s="700"/>
      <c r="H791" s="700"/>
      <c r="I791" s="700"/>
      <c r="J791" s="700"/>
      <c r="K791" s="700"/>
      <c r="L791" s="700"/>
      <c r="M791" s="700"/>
      <c r="N791" s="700"/>
      <c r="O791" s="700"/>
      <c r="P791" s="700"/>
      <c r="Q791" s="700"/>
      <c r="R791" s="700"/>
      <c r="S791" s="700"/>
      <c r="T791" s="700"/>
      <c r="U791" s="700"/>
      <c r="V791" s="700"/>
      <c r="W791" s="700"/>
      <c r="X791" s="700"/>
      <c r="Y791" s="700"/>
      <c r="Z791" s="700"/>
    </row>
    <row r="792" ht="12.75" customHeight="1">
      <c r="A792" s="720"/>
      <c r="B792" s="700"/>
      <c r="C792" s="700"/>
      <c r="D792" s="700"/>
      <c r="E792" s="700"/>
      <c r="F792" s="700"/>
      <c r="G792" s="700"/>
      <c r="H792" s="700"/>
      <c r="I792" s="700"/>
      <c r="J792" s="700"/>
      <c r="K792" s="700"/>
      <c r="L792" s="700"/>
      <c r="M792" s="700"/>
      <c r="N792" s="700"/>
      <c r="O792" s="700"/>
      <c r="P792" s="700"/>
      <c r="Q792" s="700"/>
      <c r="R792" s="700"/>
      <c r="S792" s="700"/>
      <c r="T792" s="700"/>
      <c r="U792" s="700"/>
      <c r="V792" s="700"/>
      <c r="W792" s="700"/>
      <c r="X792" s="700"/>
      <c r="Y792" s="700"/>
      <c r="Z792" s="700"/>
    </row>
    <row r="793" ht="12.75" customHeight="1">
      <c r="A793" s="720"/>
      <c r="B793" s="700"/>
      <c r="C793" s="700"/>
      <c r="D793" s="700"/>
      <c r="E793" s="700"/>
      <c r="F793" s="700"/>
      <c r="G793" s="700"/>
      <c r="H793" s="700"/>
      <c r="I793" s="700"/>
      <c r="J793" s="700"/>
      <c r="K793" s="700"/>
      <c r="L793" s="700"/>
      <c r="M793" s="700"/>
      <c r="N793" s="700"/>
      <c r="O793" s="700"/>
      <c r="P793" s="700"/>
      <c r="Q793" s="700"/>
      <c r="R793" s="700"/>
      <c r="S793" s="700"/>
      <c r="T793" s="700"/>
      <c r="U793" s="700"/>
      <c r="V793" s="700"/>
      <c r="W793" s="700"/>
      <c r="X793" s="700"/>
      <c r="Y793" s="700"/>
      <c r="Z793" s="700"/>
    </row>
    <row r="794" ht="12.75" customHeight="1">
      <c r="A794" s="720"/>
      <c r="B794" s="700"/>
      <c r="C794" s="700"/>
      <c r="D794" s="700"/>
      <c r="E794" s="700"/>
      <c r="F794" s="700"/>
      <c r="G794" s="700"/>
      <c r="H794" s="700"/>
      <c r="I794" s="700"/>
      <c r="J794" s="700"/>
      <c r="K794" s="700"/>
      <c r="L794" s="700"/>
      <c r="M794" s="700"/>
      <c r="N794" s="700"/>
      <c r="O794" s="700"/>
      <c r="P794" s="700"/>
      <c r="Q794" s="700"/>
      <c r="R794" s="700"/>
      <c r="S794" s="700"/>
      <c r="T794" s="700"/>
      <c r="U794" s="700"/>
      <c r="V794" s="700"/>
      <c r="W794" s="700"/>
      <c r="X794" s="700"/>
      <c r="Y794" s="700"/>
      <c r="Z794" s="700"/>
    </row>
    <row r="795" ht="12.75" customHeight="1">
      <c r="A795" s="720"/>
      <c r="B795" s="700"/>
      <c r="C795" s="700"/>
      <c r="D795" s="700"/>
      <c r="E795" s="700"/>
      <c r="F795" s="700"/>
      <c r="G795" s="700"/>
      <c r="H795" s="700"/>
      <c r="I795" s="700"/>
      <c r="J795" s="700"/>
      <c r="K795" s="700"/>
      <c r="L795" s="700"/>
      <c r="M795" s="700"/>
      <c r="N795" s="700"/>
      <c r="O795" s="700"/>
      <c r="P795" s="700"/>
      <c r="Q795" s="700"/>
      <c r="R795" s="700"/>
      <c r="S795" s="700"/>
      <c r="T795" s="700"/>
      <c r="U795" s="700"/>
      <c r="V795" s="700"/>
      <c r="W795" s="700"/>
      <c r="X795" s="700"/>
      <c r="Y795" s="700"/>
      <c r="Z795" s="700"/>
    </row>
    <row r="796" ht="12.75" customHeight="1">
      <c r="A796" s="720"/>
      <c r="B796" s="700"/>
      <c r="C796" s="700"/>
      <c r="D796" s="700"/>
      <c r="E796" s="700"/>
      <c r="F796" s="700"/>
      <c r="G796" s="700"/>
      <c r="H796" s="700"/>
      <c r="I796" s="700"/>
      <c r="J796" s="700"/>
      <c r="K796" s="700"/>
      <c r="L796" s="700"/>
      <c r="M796" s="700"/>
      <c r="N796" s="700"/>
      <c r="O796" s="700"/>
      <c r="P796" s="700"/>
      <c r="Q796" s="700"/>
      <c r="R796" s="700"/>
      <c r="S796" s="700"/>
      <c r="T796" s="700"/>
      <c r="U796" s="700"/>
      <c r="V796" s="700"/>
      <c r="W796" s="700"/>
      <c r="X796" s="700"/>
      <c r="Y796" s="700"/>
      <c r="Z796" s="700"/>
    </row>
    <row r="797" ht="12.75" customHeight="1">
      <c r="A797" s="720"/>
      <c r="B797" s="700"/>
      <c r="C797" s="700"/>
      <c r="D797" s="700"/>
      <c r="E797" s="700"/>
      <c r="F797" s="700"/>
      <c r="G797" s="700"/>
      <c r="H797" s="700"/>
      <c r="I797" s="700"/>
      <c r="J797" s="700"/>
      <c r="K797" s="700"/>
      <c r="L797" s="700"/>
      <c r="M797" s="700"/>
      <c r="N797" s="700"/>
      <c r="O797" s="700"/>
      <c r="P797" s="700"/>
      <c r="Q797" s="700"/>
      <c r="R797" s="700"/>
      <c r="S797" s="700"/>
      <c r="T797" s="700"/>
      <c r="U797" s="700"/>
      <c r="V797" s="700"/>
      <c r="W797" s="700"/>
      <c r="X797" s="700"/>
      <c r="Y797" s="700"/>
      <c r="Z797" s="700"/>
    </row>
    <row r="798" ht="12.75" customHeight="1">
      <c r="A798" s="720"/>
      <c r="B798" s="700"/>
      <c r="C798" s="700"/>
      <c r="D798" s="700"/>
      <c r="E798" s="700"/>
      <c r="F798" s="700"/>
      <c r="G798" s="700"/>
      <c r="H798" s="700"/>
      <c r="I798" s="700"/>
      <c r="J798" s="700"/>
      <c r="K798" s="700"/>
      <c r="L798" s="700"/>
      <c r="M798" s="700"/>
      <c r="N798" s="700"/>
      <c r="O798" s="700"/>
      <c r="P798" s="700"/>
      <c r="Q798" s="700"/>
      <c r="R798" s="700"/>
      <c r="S798" s="700"/>
      <c r="T798" s="700"/>
      <c r="U798" s="700"/>
      <c r="V798" s="700"/>
      <c r="W798" s="700"/>
      <c r="X798" s="700"/>
      <c r="Y798" s="700"/>
      <c r="Z798" s="700"/>
    </row>
    <row r="799" ht="12.75" customHeight="1">
      <c r="A799" s="720"/>
      <c r="B799" s="700"/>
      <c r="C799" s="700"/>
      <c r="D799" s="700"/>
      <c r="E799" s="700"/>
      <c r="F799" s="700"/>
      <c r="G799" s="700"/>
      <c r="H799" s="700"/>
      <c r="I799" s="700"/>
      <c r="J799" s="700"/>
      <c r="K799" s="700"/>
      <c r="L799" s="700"/>
      <c r="M799" s="700"/>
      <c r="N799" s="700"/>
      <c r="O799" s="700"/>
      <c r="P799" s="700"/>
      <c r="Q799" s="700"/>
      <c r="R799" s="700"/>
      <c r="S799" s="700"/>
      <c r="T799" s="700"/>
      <c r="U799" s="700"/>
      <c r="V799" s="700"/>
      <c r="W799" s="700"/>
      <c r="X799" s="700"/>
      <c r="Y799" s="700"/>
      <c r="Z799" s="700"/>
    </row>
    <row r="800" ht="12.75" customHeight="1">
      <c r="A800" s="720"/>
      <c r="B800" s="700"/>
      <c r="C800" s="700"/>
      <c r="D800" s="700"/>
      <c r="E800" s="700"/>
      <c r="F800" s="700"/>
      <c r="G800" s="700"/>
      <c r="H800" s="700"/>
      <c r="I800" s="700"/>
      <c r="J800" s="700"/>
      <c r="K800" s="700"/>
      <c r="L800" s="700"/>
      <c r="M800" s="700"/>
      <c r="N800" s="700"/>
      <c r="O800" s="700"/>
      <c r="P800" s="700"/>
      <c r="Q800" s="700"/>
      <c r="R800" s="700"/>
      <c r="S800" s="700"/>
      <c r="T800" s="700"/>
      <c r="U800" s="700"/>
      <c r="V800" s="700"/>
      <c r="W800" s="700"/>
      <c r="X800" s="700"/>
      <c r="Y800" s="700"/>
      <c r="Z800" s="700"/>
    </row>
    <row r="801" ht="12.75" customHeight="1">
      <c r="A801" s="720"/>
      <c r="B801" s="700"/>
      <c r="C801" s="700"/>
      <c r="D801" s="700"/>
      <c r="E801" s="700"/>
      <c r="F801" s="700"/>
      <c r="G801" s="700"/>
      <c r="H801" s="700"/>
      <c r="I801" s="700"/>
      <c r="J801" s="700"/>
      <c r="K801" s="700"/>
      <c r="L801" s="700"/>
      <c r="M801" s="700"/>
      <c r="N801" s="700"/>
      <c r="O801" s="700"/>
      <c r="P801" s="700"/>
      <c r="Q801" s="700"/>
      <c r="R801" s="700"/>
      <c r="S801" s="700"/>
      <c r="T801" s="700"/>
      <c r="U801" s="700"/>
      <c r="V801" s="700"/>
      <c r="W801" s="700"/>
      <c r="X801" s="700"/>
      <c r="Y801" s="700"/>
      <c r="Z801" s="700"/>
    </row>
    <row r="802" ht="12.75" customHeight="1">
      <c r="A802" s="720"/>
      <c r="B802" s="700"/>
      <c r="C802" s="700"/>
      <c r="D802" s="700"/>
      <c r="E802" s="700"/>
      <c r="F802" s="700"/>
      <c r="G802" s="700"/>
      <c r="H802" s="700"/>
      <c r="I802" s="700"/>
      <c r="J802" s="700"/>
      <c r="K802" s="700"/>
      <c r="L802" s="700"/>
      <c r="M802" s="700"/>
      <c r="N802" s="700"/>
      <c r="O802" s="700"/>
      <c r="P802" s="700"/>
      <c r="Q802" s="700"/>
      <c r="R802" s="700"/>
      <c r="S802" s="700"/>
      <c r="T802" s="700"/>
      <c r="U802" s="700"/>
      <c r="V802" s="700"/>
      <c r="W802" s="700"/>
      <c r="X802" s="700"/>
      <c r="Y802" s="700"/>
      <c r="Z802" s="700"/>
    </row>
    <row r="803" ht="12.75" customHeight="1">
      <c r="A803" s="720"/>
      <c r="B803" s="700"/>
      <c r="C803" s="700"/>
      <c r="D803" s="700"/>
      <c r="E803" s="700"/>
      <c r="F803" s="700"/>
      <c r="G803" s="700"/>
      <c r="H803" s="700"/>
      <c r="I803" s="700"/>
      <c r="J803" s="700"/>
      <c r="K803" s="700"/>
      <c r="L803" s="700"/>
      <c r="M803" s="700"/>
      <c r="N803" s="700"/>
      <c r="O803" s="700"/>
      <c r="P803" s="700"/>
      <c r="Q803" s="700"/>
      <c r="R803" s="700"/>
      <c r="S803" s="700"/>
      <c r="T803" s="700"/>
      <c r="U803" s="700"/>
      <c r="V803" s="700"/>
      <c r="W803" s="700"/>
      <c r="X803" s="700"/>
      <c r="Y803" s="700"/>
      <c r="Z803" s="700"/>
    </row>
    <row r="804" ht="12.75" customHeight="1">
      <c r="A804" s="720"/>
      <c r="B804" s="700"/>
      <c r="C804" s="700"/>
      <c r="D804" s="700"/>
      <c r="E804" s="700"/>
      <c r="F804" s="700"/>
      <c r="G804" s="700"/>
      <c r="H804" s="700"/>
      <c r="I804" s="700"/>
      <c r="J804" s="700"/>
      <c r="K804" s="700"/>
      <c r="L804" s="700"/>
      <c r="M804" s="700"/>
      <c r="N804" s="700"/>
      <c r="O804" s="700"/>
      <c r="P804" s="700"/>
      <c r="Q804" s="700"/>
      <c r="R804" s="700"/>
      <c r="S804" s="700"/>
      <c r="T804" s="700"/>
      <c r="U804" s="700"/>
      <c r="V804" s="700"/>
      <c r="W804" s="700"/>
      <c r="X804" s="700"/>
      <c r="Y804" s="700"/>
      <c r="Z804" s="700"/>
    </row>
    <row r="805" ht="12.75" customHeight="1">
      <c r="A805" s="720"/>
      <c r="B805" s="700"/>
      <c r="C805" s="700"/>
      <c r="D805" s="700"/>
      <c r="E805" s="700"/>
      <c r="F805" s="700"/>
      <c r="G805" s="700"/>
      <c r="H805" s="700"/>
      <c r="I805" s="700"/>
      <c r="J805" s="700"/>
      <c r="K805" s="700"/>
      <c r="L805" s="700"/>
      <c r="M805" s="700"/>
      <c r="N805" s="700"/>
      <c r="O805" s="700"/>
      <c r="P805" s="700"/>
      <c r="Q805" s="700"/>
      <c r="R805" s="700"/>
      <c r="S805" s="700"/>
      <c r="T805" s="700"/>
      <c r="U805" s="700"/>
      <c r="V805" s="700"/>
      <c r="W805" s="700"/>
      <c r="X805" s="700"/>
      <c r="Y805" s="700"/>
      <c r="Z805" s="700"/>
    </row>
    <row r="806" ht="12.75" customHeight="1">
      <c r="A806" s="720"/>
      <c r="B806" s="700"/>
      <c r="C806" s="700"/>
      <c r="D806" s="700"/>
      <c r="E806" s="700"/>
      <c r="F806" s="700"/>
      <c r="G806" s="700"/>
      <c r="H806" s="700"/>
      <c r="I806" s="700"/>
      <c r="J806" s="700"/>
      <c r="K806" s="700"/>
      <c r="L806" s="700"/>
      <c r="M806" s="700"/>
      <c r="N806" s="700"/>
      <c r="O806" s="700"/>
      <c r="P806" s="700"/>
      <c r="Q806" s="700"/>
      <c r="R806" s="700"/>
      <c r="S806" s="700"/>
      <c r="T806" s="700"/>
      <c r="U806" s="700"/>
      <c r="V806" s="700"/>
      <c r="W806" s="700"/>
      <c r="X806" s="700"/>
      <c r="Y806" s="700"/>
      <c r="Z806" s="700"/>
    </row>
    <row r="807" ht="12.75" customHeight="1">
      <c r="A807" s="720"/>
      <c r="B807" s="700"/>
      <c r="C807" s="700"/>
      <c r="D807" s="700"/>
      <c r="E807" s="700"/>
      <c r="F807" s="700"/>
      <c r="G807" s="700"/>
      <c r="H807" s="700"/>
      <c r="I807" s="700"/>
      <c r="J807" s="700"/>
      <c r="K807" s="700"/>
      <c r="L807" s="700"/>
      <c r="M807" s="700"/>
      <c r="N807" s="700"/>
      <c r="O807" s="700"/>
      <c r="P807" s="700"/>
      <c r="Q807" s="700"/>
      <c r="R807" s="700"/>
      <c r="S807" s="700"/>
      <c r="T807" s="700"/>
      <c r="U807" s="700"/>
      <c r="V807" s="700"/>
      <c r="W807" s="700"/>
      <c r="X807" s="700"/>
      <c r="Y807" s="700"/>
      <c r="Z807" s="700"/>
    </row>
    <row r="808" ht="12.75" customHeight="1">
      <c r="A808" s="720"/>
      <c r="B808" s="700"/>
      <c r="C808" s="700"/>
      <c r="D808" s="700"/>
      <c r="E808" s="700"/>
      <c r="F808" s="700"/>
      <c r="G808" s="700"/>
      <c r="H808" s="700"/>
      <c r="I808" s="700"/>
      <c r="J808" s="700"/>
      <c r="K808" s="700"/>
      <c r="L808" s="700"/>
      <c r="M808" s="700"/>
      <c r="N808" s="700"/>
      <c r="O808" s="700"/>
      <c r="P808" s="700"/>
      <c r="Q808" s="700"/>
      <c r="R808" s="700"/>
      <c r="S808" s="700"/>
      <c r="T808" s="700"/>
      <c r="U808" s="700"/>
      <c r="V808" s="700"/>
      <c r="W808" s="700"/>
      <c r="X808" s="700"/>
      <c r="Y808" s="700"/>
      <c r="Z808" s="700"/>
    </row>
    <row r="809" ht="12.75" customHeight="1">
      <c r="A809" s="720"/>
      <c r="B809" s="700"/>
      <c r="C809" s="700"/>
      <c r="D809" s="700"/>
      <c r="E809" s="700"/>
      <c r="F809" s="700"/>
      <c r="G809" s="700"/>
      <c r="H809" s="700"/>
      <c r="I809" s="700"/>
      <c r="J809" s="700"/>
      <c r="K809" s="700"/>
      <c r="L809" s="700"/>
      <c r="M809" s="700"/>
      <c r="N809" s="700"/>
      <c r="O809" s="700"/>
      <c r="P809" s="700"/>
      <c r="Q809" s="700"/>
      <c r="R809" s="700"/>
      <c r="S809" s="700"/>
      <c r="T809" s="700"/>
      <c r="U809" s="700"/>
      <c r="V809" s="700"/>
      <c r="W809" s="700"/>
      <c r="X809" s="700"/>
      <c r="Y809" s="700"/>
      <c r="Z809" s="700"/>
    </row>
    <row r="810" ht="12.75" customHeight="1">
      <c r="A810" s="720"/>
      <c r="B810" s="700"/>
      <c r="C810" s="700"/>
      <c r="D810" s="700"/>
      <c r="E810" s="700"/>
      <c r="F810" s="700"/>
      <c r="G810" s="700"/>
      <c r="H810" s="700"/>
      <c r="I810" s="700"/>
      <c r="J810" s="700"/>
      <c r="K810" s="700"/>
      <c r="L810" s="700"/>
      <c r="M810" s="700"/>
      <c r="N810" s="700"/>
      <c r="O810" s="700"/>
      <c r="P810" s="700"/>
      <c r="Q810" s="700"/>
      <c r="R810" s="700"/>
      <c r="S810" s="700"/>
      <c r="T810" s="700"/>
      <c r="U810" s="700"/>
      <c r="V810" s="700"/>
      <c r="W810" s="700"/>
      <c r="X810" s="700"/>
      <c r="Y810" s="700"/>
      <c r="Z810" s="700"/>
    </row>
    <row r="811" ht="12.75" customHeight="1">
      <c r="A811" s="720"/>
      <c r="B811" s="700"/>
      <c r="C811" s="700"/>
      <c r="D811" s="700"/>
      <c r="E811" s="700"/>
      <c r="F811" s="700"/>
      <c r="G811" s="700"/>
      <c r="H811" s="700"/>
      <c r="I811" s="700"/>
      <c r="J811" s="700"/>
      <c r="K811" s="700"/>
      <c r="L811" s="700"/>
      <c r="M811" s="700"/>
      <c r="N811" s="700"/>
      <c r="O811" s="700"/>
      <c r="P811" s="700"/>
      <c r="Q811" s="700"/>
      <c r="R811" s="700"/>
      <c r="S811" s="700"/>
      <c r="T811" s="700"/>
      <c r="U811" s="700"/>
      <c r="V811" s="700"/>
      <c r="W811" s="700"/>
      <c r="X811" s="700"/>
      <c r="Y811" s="700"/>
      <c r="Z811" s="700"/>
    </row>
    <row r="812" ht="12.75" customHeight="1">
      <c r="A812" s="720"/>
      <c r="B812" s="700"/>
      <c r="C812" s="700"/>
      <c r="D812" s="700"/>
      <c r="E812" s="700"/>
      <c r="F812" s="700"/>
      <c r="G812" s="700"/>
      <c r="H812" s="700"/>
      <c r="I812" s="700"/>
      <c r="J812" s="700"/>
      <c r="K812" s="700"/>
      <c r="L812" s="700"/>
      <c r="M812" s="700"/>
      <c r="N812" s="700"/>
      <c r="O812" s="700"/>
      <c r="P812" s="700"/>
      <c r="Q812" s="700"/>
      <c r="R812" s="700"/>
      <c r="S812" s="700"/>
      <c r="T812" s="700"/>
      <c r="U812" s="700"/>
      <c r="V812" s="700"/>
      <c r="W812" s="700"/>
      <c r="X812" s="700"/>
      <c r="Y812" s="700"/>
      <c r="Z812" s="700"/>
    </row>
    <row r="813" ht="12.75" customHeight="1">
      <c r="A813" s="720"/>
      <c r="B813" s="700"/>
      <c r="C813" s="700"/>
      <c r="D813" s="700"/>
      <c r="E813" s="700"/>
      <c r="F813" s="700"/>
      <c r="G813" s="700"/>
      <c r="H813" s="700"/>
      <c r="I813" s="700"/>
      <c r="J813" s="700"/>
      <c r="K813" s="700"/>
      <c r="L813" s="700"/>
      <c r="M813" s="700"/>
      <c r="N813" s="700"/>
      <c r="O813" s="700"/>
      <c r="P813" s="700"/>
      <c r="Q813" s="700"/>
      <c r="R813" s="700"/>
      <c r="S813" s="700"/>
      <c r="T813" s="700"/>
      <c r="U813" s="700"/>
      <c r="V813" s="700"/>
      <c r="W813" s="700"/>
      <c r="X813" s="700"/>
      <c r="Y813" s="700"/>
      <c r="Z813" s="700"/>
    </row>
    <row r="814" ht="12.75" customHeight="1">
      <c r="A814" s="720"/>
      <c r="B814" s="700"/>
      <c r="C814" s="700"/>
      <c r="D814" s="700"/>
      <c r="E814" s="700"/>
      <c r="F814" s="700"/>
      <c r="G814" s="700"/>
      <c r="H814" s="700"/>
      <c r="I814" s="700"/>
      <c r="J814" s="700"/>
      <c r="K814" s="700"/>
      <c r="L814" s="700"/>
      <c r="M814" s="700"/>
      <c r="N814" s="700"/>
      <c r="O814" s="700"/>
      <c r="P814" s="700"/>
      <c r="Q814" s="700"/>
      <c r="R814" s="700"/>
      <c r="S814" s="700"/>
      <c r="T814" s="700"/>
      <c r="U814" s="700"/>
      <c r="V814" s="700"/>
      <c r="W814" s="700"/>
      <c r="X814" s="700"/>
      <c r="Y814" s="700"/>
      <c r="Z814" s="700"/>
    </row>
    <row r="815" ht="12.75" customHeight="1">
      <c r="A815" s="720"/>
      <c r="B815" s="700"/>
      <c r="C815" s="700"/>
      <c r="D815" s="700"/>
      <c r="E815" s="700"/>
      <c r="F815" s="700"/>
      <c r="G815" s="700"/>
      <c r="H815" s="700"/>
      <c r="I815" s="700"/>
      <c r="J815" s="700"/>
      <c r="K815" s="700"/>
      <c r="L815" s="700"/>
      <c r="M815" s="700"/>
      <c r="N815" s="700"/>
      <c r="O815" s="700"/>
      <c r="P815" s="700"/>
      <c r="Q815" s="700"/>
      <c r="R815" s="700"/>
      <c r="S815" s="700"/>
      <c r="T815" s="700"/>
      <c r="U815" s="700"/>
      <c r="V815" s="700"/>
      <c r="W815" s="700"/>
      <c r="X815" s="700"/>
      <c r="Y815" s="700"/>
      <c r="Z815" s="700"/>
    </row>
    <row r="816" ht="12.75" customHeight="1">
      <c r="A816" s="720"/>
      <c r="B816" s="700"/>
      <c r="C816" s="700"/>
      <c r="D816" s="700"/>
      <c r="E816" s="700"/>
      <c r="F816" s="700"/>
      <c r="G816" s="700"/>
      <c r="H816" s="700"/>
      <c r="I816" s="700"/>
      <c r="J816" s="700"/>
      <c r="K816" s="700"/>
      <c r="L816" s="700"/>
      <c r="M816" s="700"/>
      <c r="N816" s="700"/>
      <c r="O816" s="700"/>
      <c r="P816" s="700"/>
      <c r="Q816" s="700"/>
      <c r="R816" s="700"/>
      <c r="S816" s="700"/>
      <c r="T816" s="700"/>
      <c r="U816" s="700"/>
      <c r="V816" s="700"/>
      <c r="W816" s="700"/>
      <c r="X816" s="700"/>
      <c r="Y816" s="700"/>
      <c r="Z816" s="700"/>
    </row>
    <row r="817" ht="12.75" customHeight="1">
      <c r="A817" s="720"/>
      <c r="B817" s="700"/>
      <c r="C817" s="700"/>
      <c r="D817" s="700"/>
      <c r="E817" s="700"/>
      <c r="F817" s="700"/>
      <c r="G817" s="700"/>
      <c r="H817" s="700"/>
      <c r="I817" s="700"/>
      <c r="J817" s="700"/>
      <c r="K817" s="700"/>
      <c r="L817" s="700"/>
      <c r="M817" s="700"/>
      <c r="N817" s="700"/>
      <c r="O817" s="700"/>
      <c r="P817" s="700"/>
      <c r="Q817" s="700"/>
      <c r="R817" s="700"/>
      <c r="S817" s="700"/>
      <c r="T817" s="700"/>
      <c r="U817" s="700"/>
      <c r="V817" s="700"/>
      <c r="W817" s="700"/>
      <c r="X817" s="700"/>
      <c r="Y817" s="700"/>
      <c r="Z817" s="700"/>
    </row>
    <row r="818" ht="12.75" customHeight="1">
      <c r="A818" s="720"/>
      <c r="B818" s="700"/>
      <c r="C818" s="700"/>
      <c r="D818" s="700"/>
      <c r="E818" s="700"/>
      <c r="F818" s="700"/>
      <c r="G818" s="700"/>
      <c r="H818" s="700"/>
      <c r="I818" s="700"/>
      <c r="J818" s="700"/>
      <c r="K818" s="700"/>
      <c r="L818" s="700"/>
      <c r="M818" s="700"/>
      <c r="N818" s="700"/>
      <c r="O818" s="700"/>
      <c r="P818" s="700"/>
      <c r="Q818" s="700"/>
      <c r="R818" s="700"/>
      <c r="S818" s="700"/>
      <c r="T818" s="700"/>
      <c r="U818" s="700"/>
      <c r="V818" s="700"/>
      <c r="W818" s="700"/>
      <c r="X818" s="700"/>
      <c r="Y818" s="700"/>
      <c r="Z818" s="700"/>
    </row>
    <row r="819" ht="12.75" customHeight="1">
      <c r="A819" s="720"/>
      <c r="B819" s="700"/>
      <c r="C819" s="700"/>
      <c r="D819" s="700"/>
      <c r="E819" s="700"/>
      <c r="F819" s="700"/>
      <c r="G819" s="700"/>
      <c r="H819" s="700"/>
      <c r="I819" s="700"/>
      <c r="J819" s="700"/>
      <c r="K819" s="700"/>
      <c r="L819" s="700"/>
      <c r="M819" s="700"/>
      <c r="N819" s="700"/>
      <c r="O819" s="700"/>
      <c r="P819" s="700"/>
      <c r="Q819" s="700"/>
      <c r="R819" s="700"/>
      <c r="S819" s="700"/>
      <c r="T819" s="700"/>
      <c r="U819" s="700"/>
      <c r="V819" s="700"/>
      <c r="W819" s="700"/>
      <c r="X819" s="700"/>
      <c r="Y819" s="700"/>
      <c r="Z819" s="700"/>
    </row>
    <row r="820" ht="12.75" customHeight="1">
      <c r="A820" s="720"/>
      <c r="B820" s="700"/>
      <c r="C820" s="700"/>
      <c r="D820" s="700"/>
      <c r="E820" s="700"/>
      <c r="F820" s="700"/>
      <c r="G820" s="700"/>
      <c r="H820" s="700"/>
      <c r="I820" s="700"/>
      <c r="J820" s="700"/>
      <c r="K820" s="700"/>
      <c r="L820" s="700"/>
      <c r="M820" s="700"/>
      <c r="N820" s="700"/>
      <c r="O820" s="700"/>
      <c r="P820" s="700"/>
      <c r="Q820" s="700"/>
      <c r="R820" s="700"/>
      <c r="S820" s="700"/>
      <c r="T820" s="700"/>
      <c r="U820" s="700"/>
      <c r="V820" s="700"/>
      <c r="W820" s="700"/>
      <c r="X820" s="700"/>
      <c r="Y820" s="700"/>
      <c r="Z820" s="700"/>
    </row>
    <row r="821" ht="12.75" customHeight="1">
      <c r="A821" s="720"/>
      <c r="B821" s="700"/>
      <c r="C821" s="700"/>
      <c r="D821" s="700"/>
      <c r="E821" s="700"/>
      <c r="F821" s="700"/>
      <c r="G821" s="700"/>
      <c r="H821" s="700"/>
      <c r="I821" s="700"/>
      <c r="J821" s="700"/>
      <c r="K821" s="700"/>
      <c r="L821" s="700"/>
      <c r="M821" s="700"/>
      <c r="N821" s="700"/>
      <c r="O821" s="700"/>
      <c r="P821" s="700"/>
      <c r="Q821" s="700"/>
      <c r="R821" s="700"/>
      <c r="S821" s="700"/>
      <c r="T821" s="700"/>
      <c r="U821" s="700"/>
      <c r="V821" s="700"/>
      <c r="W821" s="700"/>
      <c r="X821" s="700"/>
      <c r="Y821" s="700"/>
      <c r="Z821" s="700"/>
    </row>
    <row r="822" ht="12.75" customHeight="1">
      <c r="A822" s="720"/>
      <c r="B822" s="700"/>
      <c r="C822" s="700"/>
      <c r="D822" s="700"/>
      <c r="E822" s="700"/>
      <c r="F822" s="700"/>
      <c r="G822" s="700"/>
      <c r="H822" s="700"/>
      <c r="I822" s="700"/>
      <c r="J822" s="700"/>
      <c r="K822" s="700"/>
      <c r="L822" s="700"/>
      <c r="M822" s="700"/>
      <c r="N822" s="700"/>
      <c r="O822" s="700"/>
      <c r="P822" s="700"/>
      <c r="Q822" s="700"/>
      <c r="R822" s="700"/>
      <c r="S822" s="700"/>
      <c r="T822" s="700"/>
      <c r="U822" s="700"/>
      <c r="V822" s="700"/>
      <c r="W822" s="700"/>
      <c r="X822" s="700"/>
      <c r="Y822" s="700"/>
      <c r="Z822" s="700"/>
    </row>
    <row r="823" ht="12.75" customHeight="1">
      <c r="A823" s="720"/>
      <c r="B823" s="700"/>
      <c r="C823" s="700"/>
      <c r="D823" s="700"/>
      <c r="E823" s="700"/>
      <c r="F823" s="700"/>
      <c r="G823" s="700"/>
      <c r="H823" s="700"/>
      <c r="I823" s="700"/>
      <c r="J823" s="700"/>
      <c r="K823" s="700"/>
      <c r="L823" s="700"/>
      <c r="M823" s="700"/>
      <c r="N823" s="700"/>
      <c r="O823" s="700"/>
      <c r="P823" s="700"/>
      <c r="Q823" s="700"/>
      <c r="R823" s="700"/>
      <c r="S823" s="700"/>
      <c r="T823" s="700"/>
      <c r="U823" s="700"/>
      <c r="V823" s="700"/>
      <c r="W823" s="700"/>
      <c r="X823" s="700"/>
      <c r="Y823" s="700"/>
      <c r="Z823" s="700"/>
    </row>
    <row r="824" ht="12.75" customHeight="1">
      <c r="A824" s="720"/>
      <c r="B824" s="700"/>
      <c r="C824" s="700"/>
      <c r="D824" s="700"/>
      <c r="E824" s="700"/>
      <c r="F824" s="700"/>
      <c r="G824" s="700"/>
      <c r="H824" s="700"/>
      <c r="I824" s="700"/>
      <c r="J824" s="700"/>
      <c r="K824" s="700"/>
      <c r="L824" s="700"/>
      <c r="M824" s="700"/>
      <c r="N824" s="700"/>
      <c r="O824" s="700"/>
      <c r="P824" s="700"/>
      <c r="Q824" s="700"/>
      <c r="R824" s="700"/>
      <c r="S824" s="700"/>
      <c r="T824" s="700"/>
      <c r="U824" s="700"/>
      <c r="V824" s="700"/>
      <c r="W824" s="700"/>
      <c r="X824" s="700"/>
      <c r="Y824" s="700"/>
      <c r="Z824" s="700"/>
    </row>
    <row r="825" ht="12.75" customHeight="1">
      <c r="A825" s="720"/>
      <c r="B825" s="700"/>
      <c r="C825" s="700"/>
      <c r="D825" s="700"/>
      <c r="E825" s="700"/>
      <c r="F825" s="700"/>
      <c r="G825" s="700"/>
      <c r="H825" s="700"/>
      <c r="I825" s="700"/>
      <c r="J825" s="700"/>
      <c r="K825" s="700"/>
      <c r="L825" s="700"/>
      <c r="M825" s="700"/>
      <c r="N825" s="700"/>
      <c r="O825" s="700"/>
      <c r="P825" s="700"/>
      <c r="Q825" s="700"/>
      <c r="R825" s="700"/>
      <c r="S825" s="700"/>
      <c r="T825" s="700"/>
      <c r="U825" s="700"/>
      <c r="V825" s="700"/>
      <c r="W825" s="700"/>
      <c r="X825" s="700"/>
      <c r="Y825" s="700"/>
      <c r="Z825" s="700"/>
    </row>
    <row r="826" ht="12.75" customHeight="1">
      <c r="A826" s="720"/>
      <c r="B826" s="700"/>
      <c r="C826" s="700"/>
      <c r="D826" s="700"/>
      <c r="E826" s="700"/>
      <c r="F826" s="700"/>
      <c r="G826" s="700"/>
      <c r="H826" s="700"/>
      <c r="I826" s="700"/>
      <c r="J826" s="700"/>
      <c r="K826" s="700"/>
      <c r="L826" s="700"/>
      <c r="M826" s="700"/>
      <c r="N826" s="700"/>
      <c r="O826" s="700"/>
      <c r="P826" s="700"/>
      <c r="Q826" s="700"/>
      <c r="R826" s="700"/>
      <c r="S826" s="700"/>
      <c r="T826" s="700"/>
      <c r="U826" s="700"/>
      <c r="V826" s="700"/>
      <c r="W826" s="700"/>
      <c r="X826" s="700"/>
      <c r="Y826" s="700"/>
      <c r="Z826" s="700"/>
    </row>
    <row r="827" ht="12.75" customHeight="1">
      <c r="A827" s="720"/>
      <c r="B827" s="700"/>
      <c r="C827" s="700"/>
      <c r="D827" s="700"/>
      <c r="E827" s="700"/>
      <c r="F827" s="700"/>
      <c r="G827" s="700"/>
      <c r="H827" s="700"/>
      <c r="I827" s="700"/>
      <c r="J827" s="700"/>
      <c r="K827" s="700"/>
      <c r="L827" s="700"/>
      <c r="M827" s="700"/>
      <c r="N827" s="700"/>
      <c r="O827" s="700"/>
      <c r="P827" s="700"/>
      <c r="Q827" s="700"/>
      <c r="R827" s="700"/>
      <c r="S827" s="700"/>
      <c r="T827" s="700"/>
      <c r="U827" s="700"/>
      <c r="V827" s="700"/>
      <c r="W827" s="700"/>
      <c r="X827" s="700"/>
      <c r="Y827" s="700"/>
      <c r="Z827" s="700"/>
    </row>
    <row r="828" ht="12.75" customHeight="1">
      <c r="A828" s="720"/>
      <c r="B828" s="700"/>
      <c r="C828" s="700"/>
      <c r="D828" s="700"/>
      <c r="E828" s="700"/>
      <c r="F828" s="700"/>
      <c r="G828" s="700"/>
      <c r="H828" s="700"/>
      <c r="I828" s="700"/>
      <c r="J828" s="700"/>
      <c r="K828" s="700"/>
      <c r="L828" s="700"/>
      <c r="M828" s="700"/>
      <c r="N828" s="700"/>
      <c r="O828" s="700"/>
      <c r="P828" s="700"/>
      <c r="Q828" s="700"/>
      <c r="R828" s="700"/>
      <c r="S828" s="700"/>
      <c r="T828" s="700"/>
      <c r="U828" s="700"/>
      <c r="V828" s="700"/>
      <c r="W828" s="700"/>
      <c r="X828" s="700"/>
      <c r="Y828" s="700"/>
      <c r="Z828" s="700"/>
    </row>
    <row r="829" ht="12.75" customHeight="1">
      <c r="A829" s="720"/>
      <c r="B829" s="700"/>
      <c r="C829" s="700"/>
      <c r="D829" s="700"/>
      <c r="E829" s="700"/>
      <c r="F829" s="700"/>
      <c r="G829" s="700"/>
      <c r="H829" s="700"/>
      <c r="I829" s="700"/>
      <c r="J829" s="700"/>
      <c r="K829" s="700"/>
      <c r="L829" s="700"/>
      <c r="M829" s="700"/>
      <c r="N829" s="700"/>
      <c r="O829" s="700"/>
      <c r="P829" s="700"/>
      <c r="Q829" s="700"/>
      <c r="R829" s="700"/>
      <c r="S829" s="700"/>
      <c r="T829" s="700"/>
      <c r="U829" s="700"/>
      <c r="V829" s="700"/>
      <c r="W829" s="700"/>
      <c r="X829" s="700"/>
      <c r="Y829" s="700"/>
      <c r="Z829" s="700"/>
    </row>
    <row r="830" ht="12.75" customHeight="1">
      <c r="A830" s="720"/>
      <c r="B830" s="700"/>
      <c r="C830" s="700"/>
      <c r="D830" s="700"/>
      <c r="E830" s="700"/>
      <c r="F830" s="700"/>
      <c r="G830" s="700"/>
      <c r="H830" s="700"/>
      <c r="I830" s="700"/>
      <c r="J830" s="700"/>
      <c r="K830" s="700"/>
      <c r="L830" s="700"/>
      <c r="M830" s="700"/>
      <c r="N830" s="700"/>
      <c r="O830" s="700"/>
      <c r="P830" s="700"/>
      <c r="Q830" s="700"/>
      <c r="R830" s="700"/>
      <c r="S830" s="700"/>
      <c r="T830" s="700"/>
      <c r="U830" s="700"/>
      <c r="V830" s="700"/>
      <c r="W830" s="700"/>
      <c r="X830" s="700"/>
      <c r="Y830" s="700"/>
      <c r="Z830" s="700"/>
    </row>
    <row r="831" ht="12.75" customHeight="1">
      <c r="A831" s="720"/>
      <c r="B831" s="700"/>
      <c r="C831" s="700"/>
      <c r="D831" s="700"/>
      <c r="E831" s="700"/>
      <c r="F831" s="700"/>
      <c r="G831" s="700"/>
      <c r="H831" s="700"/>
      <c r="I831" s="700"/>
      <c r="J831" s="700"/>
      <c r="K831" s="700"/>
      <c r="L831" s="700"/>
      <c r="M831" s="700"/>
      <c r="N831" s="700"/>
      <c r="O831" s="700"/>
      <c r="P831" s="700"/>
      <c r="Q831" s="700"/>
      <c r="R831" s="700"/>
      <c r="S831" s="700"/>
      <c r="T831" s="700"/>
      <c r="U831" s="700"/>
      <c r="V831" s="700"/>
      <c r="W831" s="700"/>
      <c r="X831" s="700"/>
      <c r="Y831" s="700"/>
      <c r="Z831" s="700"/>
    </row>
    <row r="832" ht="12.75" customHeight="1">
      <c r="A832" s="720"/>
      <c r="B832" s="700"/>
      <c r="C832" s="700"/>
      <c r="D832" s="700"/>
      <c r="E832" s="700"/>
      <c r="F832" s="700"/>
      <c r="G832" s="700"/>
      <c r="H832" s="700"/>
      <c r="I832" s="700"/>
      <c r="J832" s="700"/>
      <c r="K832" s="700"/>
      <c r="L832" s="700"/>
      <c r="M832" s="700"/>
      <c r="N832" s="700"/>
      <c r="O832" s="700"/>
      <c r="P832" s="700"/>
      <c r="Q832" s="700"/>
      <c r="R832" s="700"/>
      <c r="S832" s="700"/>
      <c r="T832" s="700"/>
      <c r="U832" s="700"/>
      <c r="V832" s="700"/>
      <c r="W832" s="700"/>
      <c r="X832" s="700"/>
      <c r="Y832" s="700"/>
      <c r="Z832" s="700"/>
    </row>
    <row r="833" ht="12.75" customHeight="1">
      <c r="A833" s="720"/>
      <c r="B833" s="700"/>
      <c r="C833" s="700"/>
      <c r="D833" s="700"/>
      <c r="E833" s="700"/>
      <c r="F833" s="700"/>
      <c r="G833" s="700"/>
      <c r="H833" s="700"/>
      <c r="I833" s="700"/>
      <c r="J833" s="700"/>
      <c r="K833" s="700"/>
      <c r="L833" s="700"/>
      <c r="M833" s="700"/>
      <c r="N833" s="700"/>
      <c r="O833" s="700"/>
      <c r="P833" s="700"/>
      <c r="Q833" s="700"/>
      <c r="R833" s="700"/>
      <c r="S833" s="700"/>
      <c r="T833" s="700"/>
      <c r="U833" s="700"/>
      <c r="V833" s="700"/>
      <c r="W833" s="700"/>
      <c r="X833" s="700"/>
      <c r="Y833" s="700"/>
      <c r="Z833" s="700"/>
    </row>
    <row r="834" ht="12.75" customHeight="1">
      <c r="A834" s="720"/>
      <c r="B834" s="700"/>
      <c r="C834" s="700"/>
      <c r="D834" s="700"/>
      <c r="E834" s="700"/>
      <c r="F834" s="700"/>
      <c r="G834" s="700"/>
      <c r="H834" s="700"/>
      <c r="I834" s="700"/>
      <c r="J834" s="700"/>
      <c r="K834" s="700"/>
      <c r="L834" s="700"/>
      <c r="M834" s="700"/>
      <c r="N834" s="700"/>
      <c r="O834" s="700"/>
      <c r="P834" s="700"/>
      <c r="Q834" s="700"/>
      <c r="R834" s="700"/>
      <c r="S834" s="700"/>
      <c r="T834" s="700"/>
      <c r="U834" s="700"/>
      <c r="V834" s="700"/>
      <c r="W834" s="700"/>
      <c r="X834" s="700"/>
      <c r="Y834" s="700"/>
      <c r="Z834" s="700"/>
    </row>
    <row r="835" ht="12.75" customHeight="1">
      <c r="A835" s="720"/>
      <c r="B835" s="700"/>
      <c r="C835" s="700"/>
      <c r="D835" s="700"/>
      <c r="E835" s="700"/>
      <c r="F835" s="700"/>
      <c r="G835" s="700"/>
      <c r="H835" s="700"/>
      <c r="I835" s="700"/>
      <c r="J835" s="700"/>
      <c r="K835" s="700"/>
      <c r="L835" s="700"/>
      <c r="M835" s="700"/>
      <c r="N835" s="700"/>
      <c r="O835" s="700"/>
      <c r="P835" s="700"/>
      <c r="Q835" s="700"/>
      <c r="R835" s="700"/>
      <c r="S835" s="700"/>
      <c r="T835" s="700"/>
      <c r="U835" s="700"/>
      <c r="V835" s="700"/>
      <c r="W835" s="700"/>
      <c r="X835" s="700"/>
      <c r="Y835" s="700"/>
      <c r="Z835" s="700"/>
    </row>
    <row r="836" ht="12.75" customHeight="1">
      <c r="A836" s="720"/>
      <c r="B836" s="700"/>
      <c r="C836" s="700"/>
      <c r="D836" s="700"/>
      <c r="E836" s="700"/>
      <c r="F836" s="700"/>
      <c r="G836" s="700"/>
      <c r="H836" s="700"/>
      <c r="I836" s="700"/>
      <c r="J836" s="700"/>
      <c r="K836" s="700"/>
      <c r="L836" s="700"/>
      <c r="M836" s="700"/>
      <c r="N836" s="700"/>
      <c r="O836" s="700"/>
      <c r="P836" s="700"/>
      <c r="Q836" s="700"/>
      <c r="R836" s="700"/>
      <c r="S836" s="700"/>
      <c r="T836" s="700"/>
      <c r="U836" s="700"/>
      <c r="V836" s="700"/>
      <c r="W836" s="700"/>
      <c r="X836" s="700"/>
      <c r="Y836" s="700"/>
      <c r="Z836" s="700"/>
    </row>
    <row r="837" ht="12.75" customHeight="1">
      <c r="A837" s="720"/>
      <c r="B837" s="700"/>
      <c r="C837" s="700"/>
      <c r="D837" s="700"/>
      <c r="E837" s="700"/>
      <c r="F837" s="700"/>
      <c r="G837" s="700"/>
      <c r="H837" s="700"/>
      <c r="I837" s="700"/>
      <c r="J837" s="700"/>
      <c r="K837" s="700"/>
      <c r="L837" s="700"/>
      <c r="M837" s="700"/>
      <c r="N837" s="700"/>
      <c r="O837" s="700"/>
      <c r="P837" s="700"/>
      <c r="Q837" s="700"/>
      <c r="R837" s="700"/>
      <c r="S837" s="700"/>
      <c r="T837" s="700"/>
      <c r="U837" s="700"/>
      <c r="V837" s="700"/>
      <c r="W837" s="700"/>
      <c r="X837" s="700"/>
      <c r="Y837" s="700"/>
      <c r="Z837" s="700"/>
    </row>
    <row r="838" ht="12.75" customHeight="1">
      <c r="A838" s="720"/>
      <c r="B838" s="700"/>
      <c r="C838" s="700"/>
      <c r="D838" s="700"/>
      <c r="E838" s="700"/>
      <c r="F838" s="700"/>
      <c r="G838" s="700"/>
      <c r="H838" s="700"/>
      <c r="I838" s="700"/>
      <c r="J838" s="700"/>
      <c r="K838" s="700"/>
      <c r="L838" s="700"/>
      <c r="M838" s="700"/>
      <c r="N838" s="700"/>
      <c r="O838" s="700"/>
      <c r="P838" s="700"/>
      <c r="Q838" s="700"/>
      <c r="R838" s="700"/>
      <c r="S838" s="700"/>
      <c r="T838" s="700"/>
      <c r="U838" s="700"/>
      <c r="V838" s="700"/>
      <c r="W838" s="700"/>
      <c r="X838" s="700"/>
      <c r="Y838" s="700"/>
      <c r="Z838" s="700"/>
    </row>
    <row r="839" ht="12.75" customHeight="1">
      <c r="A839" s="720"/>
      <c r="B839" s="700"/>
      <c r="C839" s="700"/>
      <c r="D839" s="700"/>
      <c r="E839" s="700"/>
      <c r="F839" s="700"/>
      <c r="G839" s="700"/>
      <c r="H839" s="700"/>
      <c r="I839" s="700"/>
      <c r="J839" s="700"/>
      <c r="K839" s="700"/>
      <c r="L839" s="700"/>
      <c r="M839" s="700"/>
      <c r="N839" s="700"/>
      <c r="O839" s="700"/>
      <c r="P839" s="700"/>
      <c r="Q839" s="700"/>
      <c r="R839" s="700"/>
      <c r="S839" s="700"/>
      <c r="T839" s="700"/>
      <c r="U839" s="700"/>
      <c r="V839" s="700"/>
      <c r="W839" s="700"/>
      <c r="X839" s="700"/>
      <c r="Y839" s="700"/>
      <c r="Z839" s="700"/>
    </row>
    <row r="840" ht="12.75" customHeight="1">
      <c r="A840" s="720"/>
      <c r="B840" s="700"/>
      <c r="C840" s="700"/>
      <c r="D840" s="700"/>
      <c r="E840" s="700"/>
      <c r="F840" s="700"/>
      <c r="G840" s="700"/>
      <c r="H840" s="700"/>
      <c r="I840" s="700"/>
      <c r="J840" s="700"/>
      <c r="K840" s="700"/>
      <c r="L840" s="700"/>
      <c r="M840" s="700"/>
      <c r="N840" s="700"/>
      <c r="O840" s="700"/>
      <c r="P840" s="700"/>
      <c r="Q840" s="700"/>
      <c r="R840" s="700"/>
      <c r="S840" s="700"/>
      <c r="T840" s="700"/>
      <c r="U840" s="700"/>
      <c r="V840" s="700"/>
      <c r="W840" s="700"/>
      <c r="X840" s="700"/>
      <c r="Y840" s="700"/>
      <c r="Z840" s="700"/>
    </row>
    <row r="841" ht="12.75" customHeight="1">
      <c r="A841" s="720"/>
      <c r="B841" s="700"/>
      <c r="C841" s="700"/>
      <c r="D841" s="700"/>
      <c r="E841" s="700"/>
      <c r="F841" s="700"/>
      <c r="G841" s="700"/>
      <c r="H841" s="700"/>
      <c r="I841" s="700"/>
      <c r="J841" s="700"/>
      <c r="K841" s="700"/>
      <c r="L841" s="700"/>
      <c r="M841" s="700"/>
      <c r="N841" s="700"/>
      <c r="O841" s="700"/>
      <c r="P841" s="700"/>
      <c r="Q841" s="700"/>
      <c r="R841" s="700"/>
      <c r="S841" s="700"/>
      <c r="T841" s="700"/>
      <c r="U841" s="700"/>
      <c r="V841" s="700"/>
      <c r="W841" s="700"/>
      <c r="X841" s="700"/>
      <c r="Y841" s="700"/>
      <c r="Z841" s="700"/>
    </row>
    <row r="842" ht="12.75" customHeight="1">
      <c r="A842" s="720"/>
      <c r="B842" s="700"/>
      <c r="C842" s="700"/>
      <c r="D842" s="700"/>
      <c r="E842" s="700"/>
      <c r="F842" s="700"/>
      <c r="G842" s="700"/>
      <c r="H842" s="700"/>
      <c r="I842" s="700"/>
      <c r="J842" s="700"/>
      <c r="K842" s="700"/>
      <c r="L842" s="700"/>
      <c r="M842" s="700"/>
      <c r="N842" s="700"/>
      <c r="O842" s="700"/>
      <c r="P842" s="700"/>
      <c r="Q842" s="700"/>
      <c r="R842" s="700"/>
      <c r="S842" s="700"/>
      <c r="T842" s="700"/>
      <c r="U842" s="700"/>
      <c r="V842" s="700"/>
      <c r="W842" s="700"/>
      <c r="X842" s="700"/>
      <c r="Y842" s="700"/>
      <c r="Z842" s="700"/>
    </row>
    <row r="843" ht="12.75" customHeight="1">
      <c r="A843" s="720"/>
      <c r="B843" s="700"/>
      <c r="C843" s="700"/>
      <c r="D843" s="700"/>
      <c r="E843" s="700"/>
      <c r="F843" s="700"/>
      <c r="G843" s="700"/>
      <c r="H843" s="700"/>
      <c r="I843" s="700"/>
      <c r="J843" s="700"/>
      <c r="K843" s="700"/>
      <c r="L843" s="700"/>
      <c r="M843" s="700"/>
      <c r="N843" s="700"/>
      <c r="O843" s="700"/>
      <c r="P843" s="700"/>
      <c r="Q843" s="700"/>
      <c r="R843" s="700"/>
      <c r="S843" s="700"/>
      <c r="T843" s="700"/>
      <c r="U843" s="700"/>
      <c r="V843" s="700"/>
      <c r="W843" s="700"/>
      <c r="X843" s="700"/>
      <c r="Y843" s="700"/>
      <c r="Z843" s="700"/>
    </row>
    <row r="844" ht="12.75" customHeight="1">
      <c r="A844" s="720"/>
      <c r="B844" s="700"/>
      <c r="C844" s="700"/>
      <c r="D844" s="700"/>
      <c r="E844" s="700"/>
      <c r="F844" s="700"/>
      <c r="G844" s="700"/>
      <c r="H844" s="700"/>
      <c r="I844" s="700"/>
      <c r="J844" s="700"/>
      <c r="K844" s="700"/>
      <c r="L844" s="700"/>
      <c r="M844" s="700"/>
      <c r="N844" s="700"/>
      <c r="O844" s="700"/>
      <c r="P844" s="700"/>
      <c r="Q844" s="700"/>
      <c r="R844" s="700"/>
      <c r="S844" s="700"/>
      <c r="T844" s="700"/>
      <c r="U844" s="700"/>
      <c r="V844" s="700"/>
      <c r="W844" s="700"/>
      <c r="X844" s="700"/>
      <c r="Y844" s="700"/>
      <c r="Z844" s="700"/>
    </row>
    <row r="845" ht="12.75" customHeight="1">
      <c r="A845" s="720"/>
      <c r="B845" s="700"/>
      <c r="C845" s="700"/>
      <c r="D845" s="700"/>
      <c r="E845" s="700"/>
      <c r="F845" s="700"/>
      <c r="G845" s="700"/>
      <c r="H845" s="700"/>
      <c r="I845" s="700"/>
      <c r="J845" s="700"/>
      <c r="K845" s="700"/>
      <c r="L845" s="700"/>
      <c r="M845" s="700"/>
      <c r="N845" s="700"/>
      <c r="O845" s="700"/>
      <c r="P845" s="700"/>
      <c r="Q845" s="700"/>
      <c r="R845" s="700"/>
      <c r="S845" s="700"/>
      <c r="T845" s="700"/>
      <c r="U845" s="700"/>
      <c r="V845" s="700"/>
      <c r="W845" s="700"/>
      <c r="X845" s="700"/>
      <c r="Y845" s="700"/>
      <c r="Z845" s="700"/>
    </row>
    <row r="846" ht="12.75" customHeight="1">
      <c r="A846" s="720"/>
      <c r="B846" s="700"/>
      <c r="C846" s="700"/>
      <c r="D846" s="700"/>
      <c r="E846" s="700"/>
      <c r="F846" s="700"/>
      <c r="G846" s="700"/>
      <c r="H846" s="700"/>
      <c r="I846" s="700"/>
      <c r="J846" s="700"/>
      <c r="K846" s="700"/>
      <c r="L846" s="700"/>
      <c r="M846" s="700"/>
      <c r="N846" s="700"/>
      <c r="O846" s="700"/>
      <c r="P846" s="700"/>
      <c r="Q846" s="700"/>
      <c r="R846" s="700"/>
      <c r="S846" s="700"/>
      <c r="T846" s="700"/>
      <c r="U846" s="700"/>
      <c r="V846" s="700"/>
      <c r="W846" s="700"/>
      <c r="X846" s="700"/>
      <c r="Y846" s="700"/>
      <c r="Z846" s="700"/>
    </row>
    <row r="847" ht="12.75" customHeight="1">
      <c r="A847" s="720"/>
      <c r="B847" s="700"/>
      <c r="C847" s="700"/>
      <c r="D847" s="700"/>
      <c r="E847" s="700"/>
      <c r="F847" s="700"/>
      <c r="G847" s="700"/>
      <c r="H847" s="700"/>
      <c r="I847" s="700"/>
      <c r="J847" s="700"/>
      <c r="K847" s="700"/>
      <c r="L847" s="700"/>
      <c r="M847" s="700"/>
      <c r="N847" s="700"/>
      <c r="O847" s="700"/>
      <c r="P847" s="700"/>
      <c r="Q847" s="700"/>
      <c r="R847" s="700"/>
      <c r="S847" s="700"/>
      <c r="T847" s="700"/>
      <c r="U847" s="700"/>
      <c r="V847" s="700"/>
      <c r="W847" s="700"/>
      <c r="X847" s="700"/>
      <c r="Y847" s="700"/>
      <c r="Z847" s="700"/>
    </row>
    <row r="848" ht="12.75" customHeight="1">
      <c r="A848" s="720"/>
      <c r="B848" s="700"/>
      <c r="C848" s="700"/>
      <c r="D848" s="700"/>
      <c r="E848" s="700"/>
      <c r="F848" s="700"/>
      <c r="G848" s="700"/>
      <c r="H848" s="700"/>
      <c r="I848" s="700"/>
      <c r="J848" s="700"/>
      <c r="K848" s="700"/>
      <c r="L848" s="700"/>
      <c r="M848" s="700"/>
      <c r="N848" s="700"/>
      <c r="O848" s="700"/>
      <c r="P848" s="700"/>
      <c r="Q848" s="700"/>
      <c r="R848" s="700"/>
      <c r="S848" s="700"/>
      <c r="T848" s="700"/>
      <c r="U848" s="700"/>
      <c r="V848" s="700"/>
      <c r="W848" s="700"/>
      <c r="X848" s="700"/>
      <c r="Y848" s="700"/>
      <c r="Z848" s="700"/>
    </row>
    <row r="849" ht="12.75" customHeight="1">
      <c r="A849" s="720"/>
      <c r="B849" s="700"/>
      <c r="C849" s="700"/>
      <c r="D849" s="700"/>
      <c r="E849" s="700"/>
      <c r="F849" s="700"/>
      <c r="G849" s="700"/>
      <c r="H849" s="700"/>
      <c r="I849" s="700"/>
      <c r="J849" s="700"/>
      <c r="K849" s="700"/>
      <c r="L849" s="700"/>
      <c r="M849" s="700"/>
      <c r="N849" s="700"/>
      <c r="O849" s="700"/>
      <c r="P849" s="700"/>
      <c r="Q849" s="700"/>
      <c r="R849" s="700"/>
      <c r="S849" s="700"/>
      <c r="T849" s="700"/>
      <c r="U849" s="700"/>
      <c r="V849" s="700"/>
      <c r="W849" s="700"/>
      <c r="X849" s="700"/>
      <c r="Y849" s="700"/>
      <c r="Z849" s="700"/>
    </row>
    <row r="850" ht="12.75" customHeight="1">
      <c r="A850" s="720"/>
      <c r="B850" s="700"/>
      <c r="C850" s="700"/>
      <c r="D850" s="700"/>
      <c r="E850" s="700"/>
      <c r="F850" s="700"/>
      <c r="G850" s="700"/>
      <c r="H850" s="700"/>
      <c r="I850" s="700"/>
      <c r="J850" s="700"/>
      <c r="K850" s="700"/>
      <c r="L850" s="700"/>
      <c r="M850" s="700"/>
      <c r="N850" s="700"/>
      <c r="O850" s="700"/>
      <c r="P850" s="700"/>
      <c r="Q850" s="700"/>
      <c r="R850" s="700"/>
      <c r="S850" s="700"/>
      <c r="T850" s="700"/>
      <c r="U850" s="700"/>
      <c r="V850" s="700"/>
      <c r="W850" s="700"/>
      <c r="X850" s="700"/>
      <c r="Y850" s="700"/>
      <c r="Z850" s="700"/>
    </row>
    <row r="851" ht="12.75" customHeight="1">
      <c r="A851" s="720"/>
      <c r="B851" s="700"/>
      <c r="C851" s="700"/>
      <c r="D851" s="700"/>
      <c r="E851" s="700"/>
      <c r="F851" s="700"/>
      <c r="G851" s="700"/>
      <c r="H851" s="700"/>
      <c r="I851" s="700"/>
      <c r="J851" s="700"/>
      <c r="K851" s="700"/>
      <c r="L851" s="700"/>
      <c r="M851" s="700"/>
      <c r="N851" s="700"/>
      <c r="O851" s="700"/>
      <c r="P851" s="700"/>
      <c r="Q851" s="700"/>
      <c r="R851" s="700"/>
      <c r="S851" s="700"/>
      <c r="T851" s="700"/>
      <c r="U851" s="700"/>
      <c r="V851" s="700"/>
      <c r="W851" s="700"/>
      <c r="X851" s="700"/>
      <c r="Y851" s="700"/>
      <c r="Z851" s="700"/>
    </row>
    <row r="852" ht="12.75" customHeight="1">
      <c r="A852" s="720"/>
      <c r="B852" s="700"/>
      <c r="C852" s="700"/>
      <c r="D852" s="700"/>
      <c r="E852" s="700"/>
      <c r="F852" s="700"/>
      <c r="G852" s="700"/>
      <c r="H852" s="700"/>
      <c r="I852" s="700"/>
      <c r="J852" s="700"/>
      <c r="K852" s="700"/>
      <c r="L852" s="700"/>
      <c r="M852" s="700"/>
      <c r="N852" s="700"/>
      <c r="O852" s="700"/>
      <c r="P852" s="700"/>
      <c r="Q852" s="700"/>
      <c r="R852" s="700"/>
      <c r="S852" s="700"/>
      <c r="T852" s="700"/>
      <c r="U852" s="700"/>
      <c r="V852" s="700"/>
      <c r="W852" s="700"/>
      <c r="X852" s="700"/>
      <c r="Y852" s="700"/>
      <c r="Z852" s="700"/>
    </row>
    <row r="853" ht="12.75" customHeight="1">
      <c r="A853" s="720"/>
      <c r="B853" s="700"/>
      <c r="C853" s="700"/>
      <c r="D853" s="700"/>
      <c r="E853" s="700"/>
      <c r="F853" s="700"/>
      <c r="G853" s="700"/>
      <c r="H853" s="700"/>
      <c r="I853" s="700"/>
      <c r="J853" s="700"/>
      <c r="K853" s="700"/>
      <c r="L853" s="700"/>
      <c r="M853" s="700"/>
      <c r="N853" s="700"/>
      <c r="O853" s="700"/>
      <c r="P853" s="700"/>
      <c r="Q853" s="700"/>
      <c r="R853" s="700"/>
      <c r="S853" s="700"/>
      <c r="T853" s="700"/>
      <c r="U853" s="700"/>
      <c r="V853" s="700"/>
      <c r="W853" s="700"/>
      <c r="X853" s="700"/>
      <c r="Y853" s="700"/>
      <c r="Z853" s="700"/>
    </row>
    <row r="854" ht="12.75" customHeight="1">
      <c r="A854" s="720"/>
      <c r="B854" s="700"/>
      <c r="C854" s="700"/>
      <c r="D854" s="700"/>
      <c r="E854" s="700"/>
      <c r="F854" s="700"/>
      <c r="G854" s="700"/>
      <c r="H854" s="700"/>
      <c r="I854" s="700"/>
      <c r="J854" s="700"/>
      <c r="K854" s="700"/>
      <c r="L854" s="700"/>
      <c r="M854" s="700"/>
      <c r="N854" s="700"/>
      <c r="O854" s="700"/>
      <c r="P854" s="700"/>
      <c r="Q854" s="700"/>
      <c r="R854" s="700"/>
      <c r="S854" s="700"/>
      <c r="T854" s="700"/>
      <c r="U854" s="700"/>
      <c r="V854" s="700"/>
      <c r="W854" s="700"/>
      <c r="X854" s="700"/>
      <c r="Y854" s="700"/>
      <c r="Z854" s="700"/>
    </row>
    <row r="855" ht="12.75" customHeight="1">
      <c r="A855" s="720"/>
      <c r="B855" s="700"/>
      <c r="C855" s="700"/>
      <c r="D855" s="700"/>
      <c r="E855" s="700"/>
      <c r="F855" s="700"/>
      <c r="G855" s="700"/>
      <c r="H855" s="700"/>
      <c r="I855" s="700"/>
      <c r="J855" s="700"/>
      <c r="K855" s="700"/>
      <c r="L855" s="700"/>
      <c r="M855" s="700"/>
      <c r="N855" s="700"/>
      <c r="O855" s="700"/>
      <c r="P855" s="700"/>
      <c r="Q855" s="700"/>
      <c r="R855" s="700"/>
      <c r="S855" s="700"/>
      <c r="T855" s="700"/>
      <c r="U855" s="700"/>
      <c r="V855" s="700"/>
      <c r="W855" s="700"/>
      <c r="X855" s="700"/>
      <c r="Y855" s="700"/>
      <c r="Z855" s="700"/>
    </row>
    <row r="856" ht="12.75" customHeight="1">
      <c r="A856" s="720"/>
      <c r="B856" s="700"/>
      <c r="C856" s="700"/>
      <c r="D856" s="700"/>
      <c r="E856" s="700"/>
      <c r="F856" s="700"/>
      <c r="G856" s="700"/>
      <c r="H856" s="700"/>
      <c r="I856" s="700"/>
      <c r="J856" s="700"/>
      <c r="K856" s="700"/>
      <c r="L856" s="700"/>
      <c r="M856" s="700"/>
      <c r="N856" s="700"/>
      <c r="O856" s="700"/>
      <c r="P856" s="700"/>
      <c r="Q856" s="700"/>
      <c r="R856" s="700"/>
      <c r="S856" s="700"/>
      <c r="T856" s="700"/>
      <c r="U856" s="700"/>
      <c r="V856" s="700"/>
      <c r="W856" s="700"/>
      <c r="X856" s="700"/>
      <c r="Y856" s="700"/>
      <c r="Z856" s="700"/>
    </row>
    <row r="857" ht="12.75" customHeight="1">
      <c r="A857" s="720"/>
      <c r="B857" s="700"/>
      <c r="C857" s="700"/>
      <c r="D857" s="700"/>
      <c r="E857" s="700"/>
      <c r="F857" s="700"/>
      <c r="G857" s="700"/>
      <c r="H857" s="700"/>
      <c r="I857" s="700"/>
      <c r="J857" s="700"/>
      <c r="K857" s="700"/>
      <c r="L857" s="700"/>
      <c r="M857" s="700"/>
      <c r="N857" s="700"/>
      <c r="O857" s="700"/>
      <c r="P857" s="700"/>
      <c r="Q857" s="700"/>
      <c r="R857" s="700"/>
      <c r="S857" s="700"/>
      <c r="T857" s="700"/>
      <c r="U857" s="700"/>
      <c r="V857" s="700"/>
      <c r="W857" s="700"/>
      <c r="X857" s="700"/>
      <c r="Y857" s="700"/>
      <c r="Z857" s="700"/>
    </row>
    <row r="858" ht="12.75" customHeight="1">
      <c r="A858" s="720"/>
      <c r="B858" s="700"/>
      <c r="C858" s="700"/>
      <c r="D858" s="700"/>
      <c r="E858" s="700"/>
      <c r="F858" s="700"/>
      <c r="G858" s="700"/>
      <c r="H858" s="700"/>
      <c r="I858" s="700"/>
      <c r="J858" s="700"/>
      <c r="K858" s="700"/>
      <c r="L858" s="700"/>
      <c r="M858" s="700"/>
      <c r="N858" s="700"/>
      <c r="O858" s="700"/>
      <c r="P858" s="700"/>
      <c r="Q858" s="700"/>
      <c r="R858" s="700"/>
      <c r="S858" s="700"/>
      <c r="T858" s="700"/>
      <c r="U858" s="700"/>
      <c r="V858" s="700"/>
      <c r="W858" s="700"/>
      <c r="X858" s="700"/>
      <c r="Y858" s="700"/>
      <c r="Z858" s="700"/>
    </row>
    <row r="859" ht="12.75" customHeight="1">
      <c r="A859" s="720"/>
      <c r="B859" s="700"/>
      <c r="C859" s="700"/>
      <c r="D859" s="700"/>
      <c r="E859" s="700"/>
      <c r="F859" s="700"/>
      <c r="G859" s="700"/>
      <c r="H859" s="700"/>
      <c r="I859" s="700"/>
      <c r="J859" s="700"/>
      <c r="K859" s="700"/>
      <c r="L859" s="700"/>
      <c r="M859" s="700"/>
      <c r="N859" s="700"/>
      <c r="O859" s="700"/>
      <c r="P859" s="700"/>
      <c r="Q859" s="700"/>
      <c r="R859" s="700"/>
      <c r="S859" s="700"/>
      <c r="T859" s="700"/>
      <c r="U859" s="700"/>
      <c r="V859" s="700"/>
      <c r="W859" s="700"/>
      <c r="X859" s="700"/>
      <c r="Y859" s="700"/>
      <c r="Z859" s="700"/>
    </row>
    <row r="860" ht="12.75" customHeight="1">
      <c r="A860" s="720"/>
      <c r="B860" s="700"/>
      <c r="C860" s="700"/>
      <c r="D860" s="700"/>
      <c r="E860" s="700"/>
      <c r="F860" s="700"/>
      <c r="G860" s="700"/>
      <c r="H860" s="700"/>
      <c r="I860" s="700"/>
      <c r="J860" s="700"/>
      <c r="K860" s="700"/>
      <c r="L860" s="700"/>
      <c r="M860" s="700"/>
      <c r="N860" s="700"/>
      <c r="O860" s="700"/>
      <c r="P860" s="700"/>
      <c r="Q860" s="700"/>
      <c r="R860" s="700"/>
      <c r="S860" s="700"/>
      <c r="T860" s="700"/>
      <c r="U860" s="700"/>
      <c r="V860" s="700"/>
      <c r="W860" s="700"/>
      <c r="X860" s="700"/>
      <c r="Y860" s="700"/>
      <c r="Z860" s="700"/>
    </row>
    <row r="861" ht="12.75" customHeight="1">
      <c r="A861" s="720"/>
      <c r="B861" s="700"/>
      <c r="C861" s="700"/>
      <c r="D861" s="700"/>
      <c r="E861" s="700"/>
      <c r="F861" s="700"/>
      <c r="G861" s="700"/>
      <c r="H861" s="700"/>
      <c r="I861" s="700"/>
      <c r="J861" s="700"/>
      <c r="K861" s="700"/>
      <c r="L861" s="700"/>
      <c r="M861" s="700"/>
      <c r="N861" s="700"/>
      <c r="O861" s="700"/>
      <c r="P861" s="700"/>
      <c r="Q861" s="700"/>
      <c r="R861" s="700"/>
      <c r="S861" s="700"/>
      <c r="T861" s="700"/>
      <c r="U861" s="700"/>
      <c r="V861" s="700"/>
      <c r="W861" s="700"/>
      <c r="X861" s="700"/>
      <c r="Y861" s="700"/>
      <c r="Z861" s="700"/>
    </row>
    <row r="862" ht="12.75" customHeight="1">
      <c r="A862" s="720"/>
      <c r="B862" s="700"/>
      <c r="C862" s="700"/>
      <c r="D862" s="700"/>
      <c r="E862" s="700"/>
      <c r="F862" s="700"/>
      <c r="G862" s="700"/>
      <c r="H862" s="700"/>
      <c r="I862" s="700"/>
      <c r="J862" s="700"/>
      <c r="K862" s="700"/>
      <c r="L862" s="700"/>
      <c r="M862" s="700"/>
      <c r="N862" s="700"/>
      <c r="O862" s="700"/>
      <c r="P862" s="700"/>
      <c r="Q862" s="700"/>
      <c r="R862" s="700"/>
      <c r="S862" s="700"/>
      <c r="T862" s="700"/>
      <c r="U862" s="700"/>
      <c r="V862" s="700"/>
      <c r="W862" s="700"/>
      <c r="X862" s="700"/>
      <c r="Y862" s="700"/>
      <c r="Z862" s="700"/>
    </row>
    <row r="863" ht="12.75" customHeight="1">
      <c r="A863" s="720"/>
      <c r="B863" s="700"/>
      <c r="C863" s="700"/>
      <c r="D863" s="700"/>
      <c r="E863" s="700"/>
      <c r="F863" s="700"/>
      <c r="G863" s="700"/>
      <c r="H863" s="700"/>
      <c r="I863" s="700"/>
      <c r="J863" s="700"/>
      <c r="K863" s="700"/>
      <c r="L863" s="700"/>
      <c r="M863" s="700"/>
      <c r="N863" s="700"/>
      <c r="O863" s="700"/>
      <c r="P863" s="700"/>
      <c r="Q863" s="700"/>
      <c r="R863" s="700"/>
      <c r="S863" s="700"/>
      <c r="T863" s="700"/>
      <c r="U863" s="700"/>
      <c r="V863" s="700"/>
      <c r="W863" s="700"/>
      <c r="X863" s="700"/>
      <c r="Y863" s="700"/>
      <c r="Z863" s="700"/>
    </row>
    <row r="864" ht="12.75" customHeight="1">
      <c r="A864" s="720"/>
      <c r="B864" s="700"/>
      <c r="C864" s="700"/>
      <c r="D864" s="700"/>
      <c r="E864" s="700"/>
      <c r="F864" s="700"/>
      <c r="G864" s="700"/>
      <c r="H864" s="700"/>
      <c r="I864" s="700"/>
      <c r="J864" s="700"/>
      <c r="K864" s="700"/>
      <c r="L864" s="700"/>
      <c r="M864" s="700"/>
      <c r="N864" s="700"/>
      <c r="O864" s="700"/>
      <c r="P864" s="700"/>
      <c r="Q864" s="700"/>
      <c r="R864" s="700"/>
      <c r="S864" s="700"/>
      <c r="T864" s="700"/>
      <c r="U864" s="700"/>
      <c r="V864" s="700"/>
      <c r="W864" s="700"/>
      <c r="X864" s="700"/>
      <c r="Y864" s="700"/>
      <c r="Z864" s="700"/>
    </row>
    <row r="865" ht="12.75" customHeight="1">
      <c r="A865" s="720"/>
      <c r="B865" s="700"/>
      <c r="C865" s="700"/>
      <c r="D865" s="700"/>
      <c r="E865" s="700"/>
      <c r="F865" s="700"/>
      <c r="G865" s="700"/>
      <c r="H865" s="700"/>
      <c r="I865" s="700"/>
      <c r="J865" s="700"/>
      <c r="K865" s="700"/>
      <c r="L865" s="700"/>
      <c r="M865" s="700"/>
      <c r="N865" s="700"/>
      <c r="O865" s="700"/>
      <c r="P865" s="700"/>
      <c r="Q865" s="700"/>
      <c r="R865" s="700"/>
      <c r="S865" s="700"/>
      <c r="T865" s="700"/>
      <c r="U865" s="700"/>
      <c r="V865" s="700"/>
      <c r="W865" s="700"/>
      <c r="X865" s="700"/>
      <c r="Y865" s="700"/>
      <c r="Z865" s="700"/>
    </row>
    <row r="866" ht="12.75" customHeight="1">
      <c r="A866" s="720"/>
      <c r="B866" s="700"/>
      <c r="C866" s="700"/>
      <c r="D866" s="700"/>
      <c r="E866" s="700"/>
      <c r="F866" s="700"/>
      <c r="G866" s="700"/>
      <c r="H866" s="700"/>
      <c r="I866" s="700"/>
      <c r="J866" s="700"/>
      <c r="K866" s="700"/>
      <c r="L866" s="700"/>
      <c r="M866" s="700"/>
      <c r="N866" s="700"/>
      <c r="O866" s="700"/>
      <c r="P866" s="700"/>
      <c r="Q866" s="700"/>
      <c r="R866" s="700"/>
      <c r="S866" s="700"/>
      <c r="T866" s="700"/>
      <c r="U866" s="700"/>
      <c r="V866" s="700"/>
      <c r="W866" s="700"/>
      <c r="X866" s="700"/>
      <c r="Y866" s="700"/>
      <c r="Z866" s="700"/>
    </row>
    <row r="867" ht="12.75" customHeight="1">
      <c r="A867" s="720"/>
      <c r="B867" s="700"/>
      <c r="C867" s="700"/>
      <c r="D867" s="700"/>
      <c r="E867" s="700"/>
      <c r="F867" s="700"/>
      <c r="G867" s="700"/>
      <c r="H867" s="700"/>
      <c r="I867" s="700"/>
      <c r="J867" s="700"/>
      <c r="K867" s="700"/>
      <c r="L867" s="700"/>
      <c r="M867" s="700"/>
      <c r="N867" s="700"/>
      <c r="O867" s="700"/>
      <c r="P867" s="700"/>
      <c r="Q867" s="700"/>
      <c r="R867" s="700"/>
      <c r="S867" s="700"/>
      <c r="T867" s="700"/>
      <c r="U867" s="700"/>
      <c r="V867" s="700"/>
      <c r="W867" s="700"/>
      <c r="X867" s="700"/>
      <c r="Y867" s="700"/>
      <c r="Z867" s="700"/>
    </row>
    <row r="868" ht="12.75" customHeight="1">
      <c r="A868" s="720"/>
      <c r="B868" s="700"/>
      <c r="C868" s="700"/>
      <c r="D868" s="700"/>
      <c r="E868" s="700"/>
      <c r="F868" s="700"/>
      <c r="G868" s="700"/>
      <c r="H868" s="700"/>
      <c r="I868" s="700"/>
      <c r="J868" s="700"/>
      <c r="K868" s="700"/>
      <c r="L868" s="700"/>
      <c r="M868" s="700"/>
      <c r="N868" s="700"/>
      <c r="O868" s="700"/>
      <c r="P868" s="700"/>
      <c r="Q868" s="700"/>
      <c r="R868" s="700"/>
      <c r="S868" s="700"/>
      <c r="T868" s="700"/>
      <c r="U868" s="700"/>
      <c r="V868" s="700"/>
      <c r="W868" s="700"/>
      <c r="X868" s="700"/>
      <c r="Y868" s="700"/>
      <c r="Z868" s="700"/>
    </row>
    <row r="869" ht="12.75" customHeight="1">
      <c r="A869" s="720"/>
      <c r="B869" s="700"/>
      <c r="C869" s="700"/>
      <c r="D869" s="700"/>
      <c r="E869" s="700"/>
      <c r="F869" s="700"/>
      <c r="G869" s="700"/>
      <c r="H869" s="700"/>
      <c r="I869" s="700"/>
      <c r="J869" s="700"/>
      <c r="K869" s="700"/>
      <c r="L869" s="700"/>
      <c r="M869" s="700"/>
      <c r="N869" s="700"/>
      <c r="O869" s="700"/>
      <c r="P869" s="700"/>
      <c r="Q869" s="700"/>
      <c r="R869" s="700"/>
      <c r="S869" s="700"/>
      <c r="T869" s="700"/>
      <c r="U869" s="700"/>
      <c r="V869" s="700"/>
      <c r="W869" s="700"/>
      <c r="X869" s="700"/>
      <c r="Y869" s="700"/>
      <c r="Z869" s="700"/>
    </row>
    <row r="870" ht="12.75" customHeight="1">
      <c r="A870" s="720"/>
      <c r="B870" s="700"/>
      <c r="C870" s="700"/>
      <c r="D870" s="700"/>
      <c r="E870" s="700"/>
      <c r="F870" s="700"/>
      <c r="G870" s="700"/>
      <c r="H870" s="700"/>
      <c r="I870" s="700"/>
      <c r="J870" s="700"/>
      <c r="K870" s="700"/>
      <c r="L870" s="700"/>
      <c r="M870" s="700"/>
      <c r="N870" s="700"/>
      <c r="O870" s="700"/>
      <c r="P870" s="700"/>
      <c r="Q870" s="700"/>
      <c r="R870" s="700"/>
      <c r="S870" s="700"/>
      <c r="T870" s="700"/>
      <c r="U870" s="700"/>
      <c r="V870" s="700"/>
      <c r="W870" s="700"/>
      <c r="X870" s="700"/>
      <c r="Y870" s="700"/>
      <c r="Z870" s="700"/>
    </row>
    <row r="871" ht="12.75" customHeight="1">
      <c r="A871" s="720"/>
      <c r="B871" s="700"/>
      <c r="C871" s="700"/>
      <c r="D871" s="700"/>
      <c r="E871" s="700"/>
      <c r="F871" s="700"/>
      <c r="G871" s="700"/>
      <c r="H871" s="700"/>
      <c r="I871" s="700"/>
      <c r="J871" s="700"/>
      <c r="K871" s="700"/>
      <c r="L871" s="700"/>
      <c r="M871" s="700"/>
      <c r="N871" s="700"/>
      <c r="O871" s="700"/>
      <c r="P871" s="700"/>
      <c r="Q871" s="700"/>
      <c r="R871" s="700"/>
      <c r="S871" s="700"/>
      <c r="T871" s="700"/>
      <c r="U871" s="700"/>
      <c r="V871" s="700"/>
      <c r="W871" s="700"/>
      <c r="X871" s="700"/>
      <c r="Y871" s="700"/>
      <c r="Z871" s="700"/>
    </row>
    <row r="872" ht="12.75" customHeight="1">
      <c r="A872" s="720"/>
      <c r="B872" s="700"/>
      <c r="C872" s="700"/>
      <c r="D872" s="700"/>
      <c r="E872" s="700"/>
      <c r="F872" s="700"/>
      <c r="G872" s="700"/>
      <c r="H872" s="700"/>
      <c r="I872" s="700"/>
      <c r="J872" s="700"/>
      <c r="K872" s="700"/>
      <c r="L872" s="700"/>
      <c r="M872" s="700"/>
      <c r="N872" s="700"/>
      <c r="O872" s="700"/>
      <c r="P872" s="700"/>
      <c r="Q872" s="700"/>
      <c r="R872" s="700"/>
      <c r="S872" s="700"/>
      <c r="T872" s="700"/>
      <c r="U872" s="700"/>
      <c r="V872" s="700"/>
      <c r="W872" s="700"/>
      <c r="X872" s="700"/>
      <c r="Y872" s="700"/>
      <c r="Z872" s="700"/>
    </row>
    <row r="873" ht="12.75" customHeight="1">
      <c r="A873" s="720"/>
      <c r="B873" s="700"/>
      <c r="C873" s="700"/>
      <c r="D873" s="700"/>
      <c r="E873" s="700"/>
      <c r="F873" s="700"/>
      <c r="G873" s="700"/>
      <c r="H873" s="700"/>
      <c r="I873" s="700"/>
      <c r="J873" s="700"/>
      <c r="K873" s="700"/>
      <c r="L873" s="700"/>
      <c r="M873" s="700"/>
      <c r="N873" s="700"/>
      <c r="O873" s="700"/>
      <c r="P873" s="700"/>
      <c r="Q873" s="700"/>
      <c r="R873" s="700"/>
      <c r="S873" s="700"/>
      <c r="T873" s="700"/>
      <c r="U873" s="700"/>
      <c r="V873" s="700"/>
      <c r="W873" s="700"/>
      <c r="X873" s="700"/>
      <c r="Y873" s="700"/>
      <c r="Z873" s="700"/>
    </row>
    <row r="874" ht="12.75" customHeight="1">
      <c r="A874" s="720"/>
      <c r="B874" s="700"/>
      <c r="C874" s="700"/>
      <c r="D874" s="700"/>
      <c r="E874" s="700"/>
      <c r="F874" s="700"/>
      <c r="G874" s="700"/>
      <c r="H874" s="700"/>
      <c r="I874" s="700"/>
      <c r="J874" s="700"/>
      <c r="K874" s="700"/>
      <c r="L874" s="700"/>
      <c r="M874" s="700"/>
      <c r="N874" s="700"/>
      <c r="O874" s="700"/>
      <c r="P874" s="700"/>
      <c r="Q874" s="700"/>
      <c r="R874" s="700"/>
      <c r="S874" s="700"/>
      <c r="T874" s="700"/>
      <c r="U874" s="700"/>
      <c r="V874" s="700"/>
      <c r="W874" s="700"/>
      <c r="X874" s="700"/>
      <c r="Y874" s="700"/>
      <c r="Z874" s="700"/>
    </row>
    <row r="875" ht="12.75" customHeight="1">
      <c r="A875" s="720"/>
      <c r="B875" s="700"/>
      <c r="C875" s="700"/>
      <c r="D875" s="700"/>
      <c r="E875" s="700"/>
      <c r="F875" s="700"/>
      <c r="G875" s="700"/>
      <c r="H875" s="700"/>
      <c r="I875" s="700"/>
      <c r="J875" s="700"/>
      <c r="K875" s="700"/>
      <c r="L875" s="700"/>
      <c r="M875" s="700"/>
      <c r="N875" s="700"/>
      <c r="O875" s="700"/>
      <c r="P875" s="700"/>
      <c r="Q875" s="700"/>
      <c r="R875" s="700"/>
      <c r="S875" s="700"/>
      <c r="T875" s="700"/>
      <c r="U875" s="700"/>
      <c r="V875" s="700"/>
      <c r="W875" s="700"/>
      <c r="X875" s="700"/>
      <c r="Y875" s="700"/>
      <c r="Z875" s="700"/>
    </row>
    <row r="876" ht="12.75" customHeight="1">
      <c r="A876" s="720"/>
      <c r="B876" s="700"/>
      <c r="C876" s="700"/>
      <c r="D876" s="700"/>
      <c r="E876" s="700"/>
      <c r="F876" s="700"/>
      <c r="G876" s="700"/>
      <c r="H876" s="700"/>
      <c r="I876" s="700"/>
      <c r="J876" s="700"/>
      <c r="K876" s="700"/>
      <c r="L876" s="700"/>
      <c r="M876" s="700"/>
      <c r="N876" s="700"/>
      <c r="O876" s="700"/>
      <c r="P876" s="700"/>
      <c r="Q876" s="700"/>
      <c r="R876" s="700"/>
      <c r="S876" s="700"/>
      <c r="T876" s="700"/>
      <c r="U876" s="700"/>
      <c r="V876" s="700"/>
      <c r="W876" s="700"/>
      <c r="X876" s="700"/>
      <c r="Y876" s="700"/>
      <c r="Z876" s="700"/>
    </row>
    <row r="877" ht="12.75" customHeight="1">
      <c r="A877" s="720"/>
      <c r="B877" s="700"/>
      <c r="C877" s="700"/>
      <c r="D877" s="700"/>
      <c r="E877" s="700"/>
      <c r="F877" s="700"/>
      <c r="G877" s="700"/>
      <c r="H877" s="700"/>
      <c r="I877" s="700"/>
      <c r="J877" s="700"/>
      <c r="K877" s="700"/>
      <c r="L877" s="700"/>
      <c r="M877" s="700"/>
      <c r="N877" s="700"/>
      <c r="O877" s="700"/>
      <c r="P877" s="700"/>
      <c r="Q877" s="700"/>
      <c r="R877" s="700"/>
      <c r="S877" s="700"/>
      <c r="T877" s="700"/>
      <c r="U877" s="700"/>
      <c r="V877" s="700"/>
      <c r="W877" s="700"/>
      <c r="X877" s="700"/>
      <c r="Y877" s="700"/>
      <c r="Z877" s="700"/>
    </row>
    <row r="878" ht="12.75" customHeight="1">
      <c r="A878" s="720"/>
      <c r="B878" s="700"/>
      <c r="C878" s="700"/>
      <c r="D878" s="700"/>
      <c r="E878" s="700"/>
      <c r="F878" s="700"/>
      <c r="G878" s="700"/>
      <c r="H878" s="700"/>
      <c r="I878" s="700"/>
      <c r="J878" s="700"/>
      <c r="K878" s="700"/>
      <c r="L878" s="700"/>
      <c r="M878" s="700"/>
      <c r="N878" s="700"/>
      <c r="O878" s="700"/>
      <c r="P878" s="700"/>
      <c r="Q878" s="700"/>
      <c r="R878" s="700"/>
      <c r="S878" s="700"/>
      <c r="T878" s="700"/>
      <c r="U878" s="700"/>
      <c r="V878" s="700"/>
      <c r="W878" s="700"/>
      <c r="X878" s="700"/>
      <c r="Y878" s="700"/>
      <c r="Z878" s="700"/>
    </row>
    <row r="879" ht="12.75" customHeight="1">
      <c r="A879" s="720"/>
      <c r="B879" s="700"/>
      <c r="C879" s="700"/>
      <c r="D879" s="700"/>
      <c r="E879" s="700"/>
      <c r="F879" s="700"/>
      <c r="G879" s="700"/>
      <c r="H879" s="700"/>
      <c r="I879" s="700"/>
      <c r="J879" s="700"/>
      <c r="K879" s="700"/>
      <c r="L879" s="700"/>
      <c r="M879" s="700"/>
      <c r="N879" s="700"/>
      <c r="O879" s="700"/>
      <c r="P879" s="700"/>
      <c r="Q879" s="700"/>
      <c r="R879" s="700"/>
      <c r="S879" s="700"/>
      <c r="T879" s="700"/>
      <c r="U879" s="700"/>
      <c r="V879" s="700"/>
      <c r="W879" s="700"/>
      <c r="X879" s="700"/>
      <c r="Y879" s="700"/>
      <c r="Z879" s="700"/>
    </row>
    <row r="880" ht="12.75" customHeight="1">
      <c r="A880" s="720"/>
      <c r="B880" s="700"/>
      <c r="C880" s="700"/>
      <c r="D880" s="700"/>
      <c r="E880" s="700"/>
      <c r="F880" s="700"/>
      <c r="G880" s="700"/>
      <c r="H880" s="700"/>
      <c r="I880" s="700"/>
      <c r="J880" s="700"/>
      <c r="K880" s="700"/>
      <c r="L880" s="700"/>
      <c r="M880" s="700"/>
      <c r="N880" s="700"/>
      <c r="O880" s="700"/>
      <c r="P880" s="700"/>
      <c r="Q880" s="700"/>
      <c r="R880" s="700"/>
      <c r="S880" s="700"/>
      <c r="T880" s="700"/>
      <c r="U880" s="700"/>
      <c r="V880" s="700"/>
      <c r="W880" s="700"/>
      <c r="X880" s="700"/>
      <c r="Y880" s="700"/>
      <c r="Z880" s="700"/>
    </row>
    <row r="881" ht="12.75" customHeight="1">
      <c r="A881" s="720"/>
      <c r="B881" s="700"/>
      <c r="C881" s="700"/>
      <c r="D881" s="700"/>
      <c r="E881" s="700"/>
      <c r="F881" s="700"/>
      <c r="G881" s="700"/>
      <c r="H881" s="700"/>
      <c r="I881" s="700"/>
      <c r="J881" s="700"/>
      <c r="K881" s="700"/>
      <c r="L881" s="700"/>
      <c r="M881" s="700"/>
      <c r="N881" s="700"/>
      <c r="O881" s="700"/>
      <c r="P881" s="700"/>
      <c r="Q881" s="700"/>
      <c r="R881" s="700"/>
      <c r="S881" s="700"/>
      <c r="T881" s="700"/>
      <c r="U881" s="700"/>
      <c r="V881" s="700"/>
      <c r="W881" s="700"/>
      <c r="X881" s="700"/>
      <c r="Y881" s="700"/>
      <c r="Z881" s="700"/>
    </row>
    <row r="882" ht="12.75" customHeight="1">
      <c r="A882" s="720"/>
      <c r="B882" s="700"/>
      <c r="C882" s="700"/>
      <c r="D882" s="700"/>
      <c r="E882" s="700"/>
      <c r="F882" s="700"/>
      <c r="G882" s="700"/>
      <c r="H882" s="700"/>
      <c r="I882" s="700"/>
      <c r="J882" s="700"/>
      <c r="K882" s="700"/>
      <c r="L882" s="700"/>
      <c r="M882" s="700"/>
      <c r="N882" s="700"/>
      <c r="O882" s="700"/>
      <c r="P882" s="700"/>
      <c r="Q882" s="700"/>
      <c r="R882" s="700"/>
      <c r="S882" s="700"/>
      <c r="T882" s="700"/>
      <c r="U882" s="700"/>
      <c r="V882" s="700"/>
      <c r="W882" s="700"/>
      <c r="X882" s="700"/>
      <c r="Y882" s="700"/>
      <c r="Z882" s="700"/>
    </row>
    <row r="883" ht="12.75" customHeight="1">
      <c r="A883" s="720"/>
      <c r="B883" s="700"/>
      <c r="C883" s="700"/>
      <c r="D883" s="700"/>
      <c r="E883" s="700"/>
      <c r="F883" s="700"/>
      <c r="G883" s="700"/>
      <c r="H883" s="700"/>
      <c r="I883" s="700"/>
      <c r="J883" s="700"/>
      <c r="K883" s="700"/>
      <c r="L883" s="700"/>
      <c r="M883" s="700"/>
      <c r="N883" s="700"/>
      <c r="O883" s="700"/>
      <c r="P883" s="700"/>
      <c r="Q883" s="700"/>
      <c r="R883" s="700"/>
      <c r="S883" s="700"/>
      <c r="T883" s="700"/>
      <c r="U883" s="700"/>
      <c r="V883" s="700"/>
      <c r="W883" s="700"/>
      <c r="X883" s="700"/>
      <c r="Y883" s="700"/>
      <c r="Z883" s="700"/>
    </row>
    <row r="884" ht="12.75" customHeight="1">
      <c r="A884" s="720"/>
      <c r="B884" s="700"/>
      <c r="C884" s="700"/>
      <c r="D884" s="700"/>
      <c r="E884" s="700"/>
      <c r="F884" s="700"/>
      <c r="G884" s="700"/>
      <c r="H884" s="700"/>
      <c r="I884" s="700"/>
      <c r="J884" s="700"/>
      <c r="K884" s="700"/>
      <c r="L884" s="700"/>
      <c r="M884" s="700"/>
      <c r="N884" s="700"/>
      <c r="O884" s="700"/>
      <c r="P884" s="700"/>
      <c r="Q884" s="700"/>
      <c r="R884" s="700"/>
      <c r="S884" s="700"/>
      <c r="T884" s="700"/>
      <c r="U884" s="700"/>
      <c r="V884" s="700"/>
      <c r="W884" s="700"/>
      <c r="X884" s="700"/>
      <c r="Y884" s="700"/>
      <c r="Z884" s="700"/>
    </row>
    <row r="885" ht="12.75" customHeight="1">
      <c r="A885" s="720"/>
      <c r="B885" s="700"/>
      <c r="C885" s="700"/>
      <c r="D885" s="700"/>
      <c r="E885" s="700"/>
      <c r="F885" s="700"/>
      <c r="G885" s="700"/>
      <c r="H885" s="700"/>
      <c r="I885" s="700"/>
      <c r="J885" s="700"/>
      <c r="K885" s="700"/>
      <c r="L885" s="700"/>
      <c r="M885" s="700"/>
      <c r="N885" s="700"/>
      <c r="O885" s="700"/>
      <c r="P885" s="700"/>
      <c r="Q885" s="700"/>
      <c r="R885" s="700"/>
      <c r="S885" s="700"/>
      <c r="T885" s="700"/>
      <c r="U885" s="700"/>
      <c r="V885" s="700"/>
      <c r="W885" s="700"/>
      <c r="X885" s="700"/>
      <c r="Y885" s="700"/>
      <c r="Z885" s="700"/>
    </row>
    <row r="886" ht="12.75" customHeight="1">
      <c r="A886" s="720"/>
      <c r="B886" s="700"/>
      <c r="C886" s="700"/>
      <c r="D886" s="700"/>
      <c r="E886" s="700"/>
      <c r="F886" s="700"/>
      <c r="G886" s="700"/>
      <c r="H886" s="700"/>
      <c r="I886" s="700"/>
      <c r="J886" s="700"/>
      <c r="K886" s="700"/>
      <c r="L886" s="700"/>
      <c r="M886" s="700"/>
      <c r="N886" s="700"/>
      <c r="O886" s="700"/>
      <c r="P886" s="700"/>
      <c r="Q886" s="700"/>
      <c r="R886" s="700"/>
      <c r="S886" s="700"/>
      <c r="T886" s="700"/>
      <c r="U886" s="700"/>
      <c r="V886" s="700"/>
      <c r="W886" s="700"/>
      <c r="X886" s="700"/>
      <c r="Y886" s="700"/>
      <c r="Z886" s="700"/>
    </row>
    <row r="887" ht="12.75" customHeight="1">
      <c r="A887" s="720"/>
      <c r="B887" s="700"/>
      <c r="C887" s="700"/>
      <c r="D887" s="700"/>
      <c r="E887" s="700"/>
      <c r="F887" s="700"/>
      <c r="G887" s="700"/>
      <c r="H887" s="700"/>
      <c r="I887" s="700"/>
      <c r="J887" s="700"/>
      <c r="K887" s="700"/>
      <c r="L887" s="700"/>
      <c r="M887" s="700"/>
      <c r="N887" s="700"/>
      <c r="O887" s="700"/>
      <c r="P887" s="700"/>
      <c r="Q887" s="700"/>
      <c r="R887" s="700"/>
      <c r="S887" s="700"/>
      <c r="T887" s="700"/>
      <c r="U887" s="700"/>
      <c r="V887" s="700"/>
      <c r="W887" s="700"/>
      <c r="X887" s="700"/>
      <c r="Y887" s="700"/>
      <c r="Z887" s="700"/>
    </row>
    <row r="888" ht="12.75" customHeight="1">
      <c r="A888" s="720"/>
      <c r="B888" s="700"/>
      <c r="C888" s="700"/>
      <c r="D888" s="700"/>
      <c r="E888" s="700"/>
      <c r="F888" s="700"/>
      <c r="G888" s="700"/>
      <c r="H888" s="700"/>
      <c r="I888" s="700"/>
      <c r="J888" s="700"/>
      <c r="K888" s="700"/>
      <c r="L888" s="700"/>
      <c r="M888" s="700"/>
      <c r="N888" s="700"/>
      <c r="O888" s="700"/>
      <c r="P888" s="700"/>
      <c r="Q888" s="700"/>
      <c r="R888" s="700"/>
      <c r="S888" s="700"/>
      <c r="T888" s="700"/>
      <c r="U888" s="700"/>
      <c r="V888" s="700"/>
      <c r="W888" s="700"/>
      <c r="X888" s="700"/>
      <c r="Y888" s="700"/>
      <c r="Z888" s="700"/>
    </row>
    <row r="889" ht="12.75" customHeight="1">
      <c r="A889" s="720"/>
      <c r="B889" s="700"/>
      <c r="C889" s="700"/>
      <c r="D889" s="700"/>
      <c r="E889" s="700"/>
      <c r="F889" s="700"/>
      <c r="G889" s="700"/>
      <c r="H889" s="700"/>
      <c r="I889" s="700"/>
      <c r="J889" s="700"/>
      <c r="K889" s="700"/>
      <c r="L889" s="700"/>
      <c r="M889" s="700"/>
      <c r="N889" s="700"/>
      <c r="O889" s="700"/>
      <c r="P889" s="700"/>
      <c r="Q889" s="700"/>
      <c r="R889" s="700"/>
      <c r="S889" s="700"/>
      <c r="T889" s="700"/>
      <c r="U889" s="700"/>
      <c r="V889" s="700"/>
      <c r="W889" s="700"/>
      <c r="X889" s="700"/>
      <c r="Y889" s="700"/>
      <c r="Z889" s="700"/>
    </row>
    <row r="890" ht="12.75" customHeight="1">
      <c r="A890" s="720"/>
      <c r="B890" s="700"/>
      <c r="C890" s="700"/>
      <c r="D890" s="700"/>
      <c r="E890" s="700"/>
      <c r="F890" s="700"/>
      <c r="G890" s="700"/>
      <c r="H890" s="700"/>
      <c r="I890" s="700"/>
      <c r="J890" s="700"/>
      <c r="K890" s="700"/>
      <c r="L890" s="700"/>
      <c r="M890" s="700"/>
      <c r="N890" s="700"/>
      <c r="O890" s="700"/>
      <c r="P890" s="700"/>
      <c r="Q890" s="700"/>
      <c r="R890" s="700"/>
      <c r="S890" s="700"/>
      <c r="T890" s="700"/>
      <c r="U890" s="700"/>
      <c r="V890" s="700"/>
      <c r="W890" s="700"/>
      <c r="X890" s="700"/>
      <c r="Y890" s="700"/>
      <c r="Z890" s="700"/>
    </row>
    <row r="891" ht="12.75" customHeight="1">
      <c r="A891" s="720"/>
      <c r="B891" s="700"/>
      <c r="C891" s="700"/>
      <c r="D891" s="700"/>
      <c r="E891" s="700"/>
      <c r="F891" s="700"/>
      <c r="G891" s="700"/>
      <c r="H891" s="700"/>
      <c r="I891" s="700"/>
      <c r="J891" s="700"/>
      <c r="K891" s="700"/>
      <c r="L891" s="700"/>
      <c r="M891" s="700"/>
      <c r="N891" s="700"/>
      <c r="O891" s="700"/>
      <c r="P891" s="700"/>
      <c r="Q891" s="700"/>
      <c r="R891" s="700"/>
      <c r="S891" s="700"/>
      <c r="T891" s="700"/>
      <c r="U891" s="700"/>
      <c r="V891" s="700"/>
      <c r="W891" s="700"/>
      <c r="X891" s="700"/>
      <c r="Y891" s="700"/>
      <c r="Z891" s="700"/>
    </row>
    <row r="892" ht="12.75" customHeight="1">
      <c r="A892" s="720"/>
      <c r="B892" s="700"/>
      <c r="C892" s="700"/>
      <c r="D892" s="700"/>
      <c r="E892" s="700"/>
      <c r="F892" s="700"/>
      <c r="G892" s="700"/>
      <c r="H892" s="700"/>
      <c r="I892" s="700"/>
      <c r="J892" s="700"/>
      <c r="K892" s="700"/>
      <c r="L892" s="700"/>
      <c r="M892" s="700"/>
      <c r="N892" s="700"/>
      <c r="O892" s="700"/>
      <c r="P892" s="700"/>
      <c r="Q892" s="700"/>
      <c r="R892" s="700"/>
      <c r="S892" s="700"/>
      <c r="T892" s="700"/>
      <c r="U892" s="700"/>
      <c r="V892" s="700"/>
      <c r="W892" s="700"/>
      <c r="X892" s="700"/>
      <c r="Y892" s="700"/>
      <c r="Z892" s="700"/>
    </row>
    <row r="893" ht="12.75" customHeight="1">
      <c r="A893" s="720"/>
      <c r="B893" s="700"/>
      <c r="C893" s="700"/>
      <c r="D893" s="700"/>
      <c r="E893" s="700"/>
      <c r="F893" s="700"/>
      <c r="G893" s="700"/>
      <c r="H893" s="700"/>
      <c r="I893" s="700"/>
      <c r="J893" s="700"/>
      <c r="K893" s="700"/>
      <c r="L893" s="700"/>
      <c r="M893" s="700"/>
      <c r="N893" s="700"/>
      <c r="O893" s="700"/>
      <c r="P893" s="700"/>
      <c r="Q893" s="700"/>
      <c r="R893" s="700"/>
      <c r="S893" s="700"/>
      <c r="T893" s="700"/>
      <c r="U893" s="700"/>
      <c r="V893" s="700"/>
      <c r="W893" s="700"/>
      <c r="X893" s="700"/>
      <c r="Y893" s="700"/>
      <c r="Z893" s="700"/>
    </row>
    <row r="894" ht="12.75" customHeight="1">
      <c r="A894" s="720"/>
      <c r="B894" s="700"/>
      <c r="C894" s="700"/>
      <c r="D894" s="700"/>
      <c r="E894" s="700"/>
      <c r="F894" s="700"/>
      <c r="G894" s="700"/>
      <c r="H894" s="700"/>
      <c r="I894" s="700"/>
      <c r="J894" s="700"/>
      <c r="K894" s="700"/>
      <c r="L894" s="700"/>
      <c r="M894" s="700"/>
      <c r="N894" s="700"/>
      <c r="O894" s="700"/>
      <c r="P894" s="700"/>
      <c r="Q894" s="700"/>
      <c r="R894" s="700"/>
      <c r="S894" s="700"/>
      <c r="T894" s="700"/>
      <c r="U894" s="700"/>
      <c r="V894" s="700"/>
      <c r="W894" s="700"/>
      <c r="X894" s="700"/>
      <c r="Y894" s="700"/>
      <c r="Z894" s="700"/>
    </row>
    <row r="895" ht="12.75" customHeight="1">
      <c r="A895" s="720"/>
      <c r="B895" s="700"/>
      <c r="C895" s="700"/>
      <c r="D895" s="700"/>
      <c r="E895" s="700"/>
      <c r="F895" s="700"/>
      <c r="G895" s="700"/>
      <c r="H895" s="700"/>
      <c r="I895" s="700"/>
      <c r="J895" s="700"/>
      <c r="K895" s="700"/>
      <c r="L895" s="700"/>
      <c r="M895" s="700"/>
      <c r="N895" s="700"/>
      <c r="O895" s="700"/>
      <c r="P895" s="700"/>
      <c r="Q895" s="700"/>
      <c r="R895" s="700"/>
      <c r="S895" s="700"/>
      <c r="T895" s="700"/>
      <c r="U895" s="700"/>
      <c r="V895" s="700"/>
      <c r="W895" s="700"/>
      <c r="X895" s="700"/>
      <c r="Y895" s="700"/>
      <c r="Z895" s="700"/>
    </row>
    <row r="896" ht="12.75" customHeight="1">
      <c r="A896" s="720"/>
      <c r="B896" s="700"/>
      <c r="C896" s="700"/>
      <c r="D896" s="700"/>
      <c r="E896" s="700"/>
      <c r="F896" s="700"/>
      <c r="G896" s="700"/>
      <c r="H896" s="700"/>
      <c r="I896" s="700"/>
      <c r="J896" s="700"/>
      <c r="K896" s="700"/>
      <c r="L896" s="700"/>
      <c r="M896" s="700"/>
      <c r="N896" s="700"/>
      <c r="O896" s="700"/>
      <c r="P896" s="700"/>
      <c r="Q896" s="700"/>
      <c r="R896" s="700"/>
      <c r="S896" s="700"/>
      <c r="T896" s="700"/>
      <c r="U896" s="700"/>
      <c r="V896" s="700"/>
      <c r="W896" s="700"/>
      <c r="X896" s="700"/>
      <c r="Y896" s="700"/>
      <c r="Z896" s="700"/>
    </row>
    <row r="897" ht="12.75" customHeight="1">
      <c r="A897" s="720"/>
      <c r="B897" s="700"/>
      <c r="C897" s="700"/>
      <c r="D897" s="700"/>
      <c r="E897" s="700"/>
      <c r="F897" s="700"/>
      <c r="G897" s="700"/>
      <c r="H897" s="700"/>
      <c r="I897" s="700"/>
      <c r="J897" s="700"/>
      <c r="K897" s="700"/>
      <c r="L897" s="700"/>
      <c r="M897" s="700"/>
      <c r="N897" s="700"/>
      <c r="O897" s="700"/>
      <c r="P897" s="700"/>
      <c r="Q897" s="700"/>
      <c r="R897" s="700"/>
      <c r="S897" s="700"/>
      <c r="T897" s="700"/>
      <c r="U897" s="700"/>
      <c r="V897" s="700"/>
      <c r="W897" s="700"/>
      <c r="X897" s="700"/>
      <c r="Y897" s="700"/>
      <c r="Z897" s="700"/>
    </row>
    <row r="898" ht="12.75" customHeight="1">
      <c r="A898" s="720"/>
      <c r="B898" s="700"/>
      <c r="C898" s="700"/>
      <c r="D898" s="700"/>
      <c r="E898" s="700"/>
      <c r="F898" s="700"/>
      <c r="G898" s="700"/>
      <c r="H898" s="700"/>
      <c r="I898" s="700"/>
      <c r="J898" s="700"/>
      <c r="K898" s="700"/>
      <c r="L898" s="700"/>
      <c r="M898" s="700"/>
      <c r="N898" s="700"/>
      <c r="O898" s="700"/>
      <c r="P898" s="700"/>
      <c r="Q898" s="700"/>
      <c r="R898" s="700"/>
      <c r="S898" s="700"/>
      <c r="T898" s="700"/>
      <c r="U898" s="700"/>
      <c r="V898" s="700"/>
      <c r="W898" s="700"/>
      <c r="X898" s="700"/>
      <c r="Y898" s="700"/>
      <c r="Z898" s="700"/>
    </row>
    <row r="899" ht="12.75" customHeight="1">
      <c r="A899" s="720"/>
      <c r="B899" s="700"/>
      <c r="C899" s="700"/>
      <c r="D899" s="700"/>
      <c r="E899" s="700"/>
      <c r="F899" s="700"/>
      <c r="G899" s="700"/>
      <c r="H899" s="700"/>
      <c r="I899" s="700"/>
      <c r="J899" s="700"/>
      <c r="K899" s="700"/>
      <c r="L899" s="700"/>
      <c r="M899" s="700"/>
      <c r="N899" s="700"/>
      <c r="O899" s="700"/>
      <c r="P899" s="700"/>
      <c r="Q899" s="700"/>
      <c r="R899" s="700"/>
      <c r="S899" s="700"/>
      <c r="T899" s="700"/>
      <c r="U899" s="700"/>
      <c r="V899" s="700"/>
      <c r="W899" s="700"/>
      <c r="X899" s="700"/>
      <c r="Y899" s="700"/>
      <c r="Z899" s="700"/>
    </row>
    <row r="900" ht="12.75" customHeight="1">
      <c r="A900" s="720"/>
      <c r="B900" s="700"/>
      <c r="C900" s="700"/>
      <c r="D900" s="700"/>
      <c r="E900" s="700"/>
      <c r="F900" s="700"/>
      <c r="G900" s="700"/>
      <c r="H900" s="700"/>
      <c r="I900" s="700"/>
      <c r="J900" s="700"/>
      <c r="K900" s="700"/>
      <c r="L900" s="700"/>
      <c r="M900" s="700"/>
      <c r="N900" s="700"/>
      <c r="O900" s="700"/>
      <c r="P900" s="700"/>
      <c r="Q900" s="700"/>
      <c r="R900" s="700"/>
      <c r="S900" s="700"/>
      <c r="T900" s="700"/>
      <c r="U900" s="700"/>
      <c r="V900" s="700"/>
      <c r="W900" s="700"/>
      <c r="X900" s="700"/>
      <c r="Y900" s="700"/>
      <c r="Z900" s="700"/>
    </row>
    <row r="901" ht="12.75" customHeight="1">
      <c r="A901" s="720"/>
      <c r="B901" s="700"/>
      <c r="C901" s="700"/>
      <c r="D901" s="700"/>
      <c r="E901" s="700"/>
      <c r="F901" s="700"/>
      <c r="G901" s="700"/>
      <c r="H901" s="700"/>
      <c r="I901" s="700"/>
      <c r="J901" s="700"/>
      <c r="K901" s="700"/>
      <c r="L901" s="700"/>
      <c r="M901" s="700"/>
      <c r="N901" s="700"/>
      <c r="O901" s="700"/>
      <c r="P901" s="700"/>
      <c r="Q901" s="700"/>
      <c r="R901" s="700"/>
      <c r="S901" s="700"/>
      <c r="T901" s="700"/>
      <c r="U901" s="700"/>
      <c r="V901" s="700"/>
      <c r="W901" s="700"/>
      <c r="X901" s="700"/>
      <c r="Y901" s="700"/>
      <c r="Z901" s="700"/>
    </row>
    <row r="902" ht="12.75" customHeight="1">
      <c r="A902" s="720"/>
      <c r="B902" s="700"/>
      <c r="C902" s="700"/>
      <c r="D902" s="700"/>
      <c r="E902" s="700"/>
      <c r="F902" s="700"/>
      <c r="G902" s="700"/>
      <c r="H902" s="700"/>
      <c r="I902" s="700"/>
      <c r="J902" s="700"/>
      <c r="K902" s="700"/>
      <c r="L902" s="700"/>
      <c r="M902" s="700"/>
      <c r="N902" s="700"/>
      <c r="O902" s="700"/>
      <c r="P902" s="700"/>
      <c r="Q902" s="700"/>
      <c r="R902" s="700"/>
      <c r="S902" s="700"/>
      <c r="T902" s="700"/>
      <c r="U902" s="700"/>
      <c r="V902" s="700"/>
      <c r="W902" s="700"/>
      <c r="X902" s="700"/>
      <c r="Y902" s="700"/>
      <c r="Z902" s="700"/>
    </row>
    <row r="903" ht="12.75" customHeight="1">
      <c r="A903" s="720"/>
      <c r="B903" s="700"/>
      <c r="C903" s="700"/>
      <c r="D903" s="700"/>
      <c r="E903" s="700"/>
      <c r="F903" s="700"/>
      <c r="G903" s="700"/>
      <c r="H903" s="700"/>
      <c r="I903" s="700"/>
      <c r="J903" s="700"/>
      <c r="K903" s="700"/>
      <c r="L903" s="700"/>
      <c r="M903" s="700"/>
      <c r="N903" s="700"/>
      <c r="O903" s="700"/>
      <c r="P903" s="700"/>
      <c r="Q903" s="700"/>
      <c r="R903" s="700"/>
      <c r="S903" s="700"/>
      <c r="T903" s="700"/>
      <c r="U903" s="700"/>
      <c r="V903" s="700"/>
      <c r="W903" s="700"/>
      <c r="X903" s="700"/>
      <c r="Y903" s="700"/>
      <c r="Z903" s="700"/>
    </row>
    <row r="904" ht="12.75" customHeight="1">
      <c r="A904" s="720"/>
      <c r="B904" s="700"/>
      <c r="C904" s="700"/>
      <c r="D904" s="700"/>
      <c r="E904" s="700"/>
      <c r="F904" s="700"/>
      <c r="G904" s="700"/>
      <c r="H904" s="700"/>
      <c r="I904" s="700"/>
      <c r="J904" s="700"/>
      <c r="K904" s="700"/>
      <c r="L904" s="700"/>
      <c r="M904" s="700"/>
      <c r="N904" s="700"/>
      <c r="O904" s="700"/>
      <c r="P904" s="700"/>
      <c r="Q904" s="700"/>
      <c r="R904" s="700"/>
      <c r="S904" s="700"/>
      <c r="T904" s="700"/>
      <c r="U904" s="700"/>
      <c r="V904" s="700"/>
      <c r="W904" s="700"/>
      <c r="X904" s="700"/>
      <c r="Y904" s="700"/>
      <c r="Z904" s="700"/>
    </row>
    <row r="905" ht="12.75" customHeight="1">
      <c r="A905" s="720"/>
      <c r="B905" s="700"/>
      <c r="C905" s="700"/>
      <c r="D905" s="700"/>
      <c r="E905" s="700"/>
      <c r="F905" s="700"/>
      <c r="G905" s="700"/>
      <c r="H905" s="700"/>
      <c r="I905" s="700"/>
      <c r="J905" s="700"/>
      <c r="K905" s="700"/>
      <c r="L905" s="700"/>
      <c r="M905" s="700"/>
      <c r="N905" s="700"/>
      <c r="O905" s="700"/>
      <c r="P905" s="700"/>
      <c r="Q905" s="700"/>
      <c r="R905" s="700"/>
      <c r="S905" s="700"/>
      <c r="T905" s="700"/>
      <c r="U905" s="700"/>
      <c r="V905" s="700"/>
      <c r="W905" s="700"/>
      <c r="X905" s="700"/>
      <c r="Y905" s="700"/>
      <c r="Z905" s="700"/>
    </row>
    <row r="906" ht="12.75" customHeight="1">
      <c r="A906" s="720"/>
      <c r="B906" s="700"/>
      <c r="C906" s="700"/>
      <c r="D906" s="700"/>
      <c r="E906" s="700"/>
      <c r="F906" s="700"/>
      <c r="G906" s="700"/>
      <c r="H906" s="700"/>
      <c r="I906" s="700"/>
      <c r="J906" s="700"/>
      <c r="K906" s="700"/>
      <c r="L906" s="700"/>
      <c r="M906" s="700"/>
      <c r="N906" s="700"/>
      <c r="O906" s="700"/>
      <c r="P906" s="700"/>
      <c r="Q906" s="700"/>
      <c r="R906" s="700"/>
      <c r="S906" s="700"/>
      <c r="T906" s="700"/>
      <c r="U906" s="700"/>
      <c r="V906" s="700"/>
      <c r="W906" s="700"/>
      <c r="X906" s="700"/>
      <c r="Y906" s="700"/>
      <c r="Z906" s="700"/>
    </row>
    <row r="907" ht="12.75" customHeight="1">
      <c r="A907" s="720"/>
      <c r="B907" s="700"/>
      <c r="C907" s="700"/>
      <c r="D907" s="700"/>
      <c r="E907" s="700"/>
      <c r="F907" s="700"/>
      <c r="G907" s="700"/>
      <c r="H907" s="700"/>
      <c r="I907" s="700"/>
      <c r="J907" s="700"/>
      <c r="K907" s="700"/>
      <c r="L907" s="700"/>
      <c r="M907" s="700"/>
      <c r="N907" s="700"/>
      <c r="O907" s="700"/>
      <c r="P907" s="700"/>
      <c r="Q907" s="700"/>
      <c r="R907" s="700"/>
      <c r="S907" s="700"/>
      <c r="T907" s="700"/>
      <c r="U907" s="700"/>
      <c r="V907" s="700"/>
      <c r="W907" s="700"/>
      <c r="X907" s="700"/>
      <c r="Y907" s="700"/>
      <c r="Z907" s="700"/>
    </row>
    <row r="908" ht="12.75" customHeight="1">
      <c r="A908" s="720"/>
      <c r="B908" s="700"/>
      <c r="C908" s="700"/>
      <c r="D908" s="700"/>
      <c r="E908" s="700"/>
      <c r="F908" s="700"/>
      <c r="G908" s="700"/>
      <c r="H908" s="700"/>
      <c r="I908" s="700"/>
      <c r="J908" s="700"/>
      <c r="K908" s="700"/>
      <c r="L908" s="700"/>
      <c r="M908" s="700"/>
      <c r="N908" s="700"/>
      <c r="O908" s="700"/>
      <c r="P908" s="700"/>
      <c r="Q908" s="700"/>
      <c r="R908" s="700"/>
      <c r="S908" s="700"/>
      <c r="T908" s="700"/>
      <c r="U908" s="700"/>
      <c r="V908" s="700"/>
      <c r="W908" s="700"/>
      <c r="X908" s="700"/>
      <c r="Y908" s="700"/>
      <c r="Z908" s="700"/>
    </row>
    <row r="909" ht="12.75" customHeight="1">
      <c r="A909" s="720"/>
      <c r="B909" s="700"/>
      <c r="C909" s="700"/>
      <c r="D909" s="700"/>
      <c r="E909" s="700"/>
      <c r="F909" s="700"/>
      <c r="G909" s="700"/>
      <c r="H909" s="700"/>
      <c r="I909" s="700"/>
      <c r="J909" s="700"/>
      <c r="K909" s="700"/>
      <c r="L909" s="700"/>
      <c r="M909" s="700"/>
      <c r="N909" s="700"/>
      <c r="O909" s="700"/>
      <c r="P909" s="700"/>
      <c r="Q909" s="700"/>
      <c r="R909" s="700"/>
      <c r="S909" s="700"/>
      <c r="T909" s="700"/>
      <c r="U909" s="700"/>
      <c r="V909" s="700"/>
      <c r="W909" s="700"/>
      <c r="X909" s="700"/>
      <c r="Y909" s="700"/>
      <c r="Z909" s="700"/>
    </row>
    <row r="910" ht="12.75" customHeight="1">
      <c r="A910" s="720"/>
      <c r="B910" s="700"/>
      <c r="C910" s="700"/>
      <c r="D910" s="700"/>
      <c r="E910" s="700"/>
      <c r="F910" s="700"/>
      <c r="G910" s="700"/>
      <c r="H910" s="700"/>
      <c r="I910" s="700"/>
      <c r="J910" s="700"/>
      <c r="K910" s="700"/>
      <c r="L910" s="700"/>
      <c r="M910" s="700"/>
      <c r="N910" s="700"/>
      <c r="O910" s="700"/>
      <c r="P910" s="700"/>
      <c r="Q910" s="700"/>
      <c r="R910" s="700"/>
      <c r="S910" s="700"/>
      <c r="T910" s="700"/>
      <c r="U910" s="700"/>
      <c r="V910" s="700"/>
      <c r="W910" s="700"/>
      <c r="X910" s="700"/>
      <c r="Y910" s="700"/>
      <c r="Z910" s="700"/>
    </row>
    <row r="911" ht="12.75" customHeight="1">
      <c r="A911" s="720"/>
      <c r="B911" s="700"/>
      <c r="C911" s="700"/>
      <c r="D911" s="700"/>
      <c r="E911" s="700"/>
      <c r="F911" s="700"/>
      <c r="G911" s="700"/>
      <c r="H911" s="700"/>
      <c r="I911" s="700"/>
      <c r="J911" s="700"/>
      <c r="K911" s="700"/>
      <c r="L911" s="700"/>
      <c r="M911" s="700"/>
      <c r="N911" s="700"/>
      <c r="O911" s="700"/>
      <c r="P911" s="700"/>
      <c r="Q911" s="700"/>
      <c r="R911" s="700"/>
      <c r="S911" s="700"/>
      <c r="T911" s="700"/>
      <c r="U911" s="700"/>
      <c r="V911" s="700"/>
      <c r="W911" s="700"/>
      <c r="X911" s="700"/>
      <c r="Y911" s="700"/>
      <c r="Z911" s="700"/>
    </row>
    <row r="912" ht="12.75" customHeight="1">
      <c r="A912" s="720"/>
      <c r="B912" s="700"/>
      <c r="C912" s="700"/>
      <c r="D912" s="700"/>
      <c r="E912" s="700"/>
      <c r="F912" s="700"/>
      <c r="G912" s="700"/>
      <c r="H912" s="700"/>
      <c r="I912" s="700"/>
      <c r="J912" s="700"/>
      <c r="K912" s="700"/>
      <c r="L912" s="700"/>
      <c r="M912" s="700"/>
      <c r="N912" s="700"/>
      <c r="O912" s="700"/>
      <c r="P912" s="700"/>
      <c r="Q912" s="700"/>
      <c r="R912" s="700"/>
      <c r="S912" s="700"/>
      <c r="T912" s="700"/>
      <c r="U912" s="700"/>
      <c r="V912" s="700"/>
      <c r="W912" s="700"/>
      <c r="X912" s="700"/>
      <c r="Y912" s="700"/>
      <c r="Z912" s="700"/>
    </row>
    <row r="913" ht="12.75" customHeight="1">
      <c r="A913" s="720"/>
      <c r="B913" s="700"/>
      <c r="C913" s="700"/>
      <c r="D913" s="700"/>
      <c r="E913" s="700"/>
      <c r="F913" s="700"/>
      <c r="G913" s="700"/>
      <c r="H913" s="700"/>
      <c r="I913" s="700"/>
      <c r="J913" s="700"/>
      <c r="K913" s="700"/>
      <c r="L913" s="700"/>
      <c r="M913" s="700"/>
      <c r="N913" s="700"/>
      <c r="O913" s="700"/>
      <c r="P913" s="700"/>
      <c r="Q913" s="700"/>
      <c r="R913" s="700"/>
      <c r="S913" s="700"/>
      <c r="T913" s="700"/>
      <c r="U913" s="700"/>
      <c r="V913" s="700"/>
      <c r="W913" s="700"/>
      <c r="X913" s="700"/>
      <c r="Y913" s="700"/>
      <c r="Z913" s="700"/>
    </row>
    <row r="914" ht="12.75" customHeight="1">
      <c r="A914" s="720"/>
      <c r="B914" s="700"/>
      <c r="C914" s="700"/>
      <c r="D914" s="700"/>
      <c r="E914" s="700"/>
      <c r="F914" s="700"/>
      <c r="G914" s="700"/>
      <c r="H914" s="700"/>
      <c r="I914" s="700"/>
      <c r="J914" s="700"/>
      <c r="K914" s="700"/>
      <c r="L914" s="700"/>
      <c r="M914" s="700"/>
      <c r="N914" s="700"/>
      <c r="O914" s="700"/>
      <c r="P914" s="700"/>
      <c r="Q914" s="700"/>
      <c r="R914" s="700"/>
      <c r="S914" s="700"/>
      <c r="T914" s="700"/>
      <c r="U914" s="700"/>
      <c r="V914" s="700"/>
      <c r="W914" s="700"/>
      <c r="X914" s="700"/>
      <c r="Y914" s="700"/>
      <c r="Z914" s="700"/>
    </row>
    <row r="915" ht="12.75" customHeight="1">
      <c r="A915" s="720"/>
      <c r="B915" s="700"/>
      <c r="C915" s="700"/>
      <c r="D915" s="700"/>
      <c r="E915" s="700"/>
      <c r="F915" s="700"/>
      <c r="G915" s="700"/>
      <c r="H915" s="700"/>
      <c r="I915" s="700"/>
      <c r="J915" s="700"/>
      <c r="K915" s="700"/>
      <c r="L915" s="700"/>
      <c r="M915" s="700"/>
      <c r="N915" s="700"/>
      <c r="O915" s="700"/>
      <c r="P915" s="700"/>
      <c r="Q915" s="700"/>
      <c r="R915" s="700"/>
      <c r="S915" s="700"/>
      <c r="T915" s="700"/>
      <c r="U915" s="700"/>
      <c r="V915" s="700"/>
      <c r="W915" s="700"/>
      <c r="X915" s="700"/>
      <c r="Y915" s="700"/>
      <c r="Z915" s="700"/>
    </row>
    <row r="916" ht="12.75" customHeight="1">
      <c r="A916" s="720"/>
      <c r="B916" s="700"/>
      <c r="C916" s="700"/>
      <c r="D916" s="700"/>
      <c r="E916" s="700"/>
      <c r="F916" s="700"/>
      <c r="G916" s="700"/>
      <c r="H916" s="700"/>
      <c r="I916" s="700"/>
      <c r="J916" s="700"/>
      <c r="K916" s="700"/>
      <c r="L916" s="700"/>
      <c r="M916" s="700"/>
      <c r="N916" s="700"/>
      <c r="O916" s="700"/>
      <c r="P916" s="700"/>
      <c r="Q916" s="700"/>
      <c r="R916" s="700"/>
      <c r="S916" s="700"/>
      <c r="T916" s="700"/>
      <c r="U916" s="700"/>
      <c r="V916" s="700"/>
      <c r="W916" s="700"/>
      <c r="X916" s="700"/>
      <c r="Y916" s="700"/>
      <c r="Z916" s="700"/>
    </row>
    <row r="917" ht="12.75" customHeight="1">
      <c r="A917" s="720"/>
      <c r="B917" s="700"/>
      <c r="C917" s="700"/>
      <c r="D917" s="700"/>
      <c r="E917" s="700"/>
      <c r="F917" s="700"/>
      <c r="G917" s="700"/>
      <c r="H917" s="700"/>
      <c r="I917" s="700"/>
      <c r="J917" s="700"/>
      <c r="K917" s="700"/>
      <c r="L917" s="700"/>
      <c r="M917" s="700"/>
      <c r="N917" s="700"/>
      <c r="O917" s="700"/>
      <c r="P917" s="700"/>
      <c r="Q917" s="700"/>
      <c r="R917" s="700"/>
      <c r="S917" s="700"/>
      <c r="T917" s="700"/>
      <c r="U917" s="700"/>
      <c r="V917" s="700"/>
      <c r="W917" s="700"/>
      <c r="X917" s="700"/>
      <c r="Y917" s="700"/>
      <c r="Z917" s="700"/>
    </row>
    <row r="918" ht="12.75" customHeight="1">
      <c r="A918" s="720"/>
      <c r="B918" s="700"/>
      <c r="C918" s="700"/>
      <c r="D918" s="700"/>
      <c r="E918" s="700"/>
      <c r="F918" s="700"/>
      <c r="G918" s="700"/>
      <c r="H918" s="700"/>
      <c r="I918" s="700"/>
      <c r="J918" s="700"/>
      <c r="K918" s="700"/>
      <c r="L918" s="700"/>
      <c r="M918" s="700"/>
      <c r="N918" s="700"/>
      <c r="O918" s="700"/>
      <c r="P918" s="700"/>
      <c r="Q918" s="700"/>
      <c r="R918" s="700"/>
      <c r="S918" s="700"/>
      <c r="T918" s="700"/>
      <c r="U918" s="700"/>
      <c r="V918" s="700"/>
      <c r="W918" s="700"/>
      <c r="X918" s="700"/>
      <c r="Y918" s="700"/>
      <c r="Z918" s="700"/>
    </row>
    <row r="919" ht="12.75" customHeight="1">
      <c r="A919" s="720"/>
      <c r="B919" s="700"/>
      <c r="C919" s="700"/>
      <c r="D919" s="700"/>
      <c r="E919" s="700"/>
      <c r="F919" s="700"/>
      <c r="G919" s="700"/>
      <c r="H919" s="700"/>
      <c r="I919" s="700"/>
      <c r="J919" s="700"/>
      <c r="K919" s="700"/>
      <c r="L919" s="700"/>
      <c r="M919" s="700"/>
      <c r="N919" s="700"/>
      <c r="O919" s="700"/>
      <c r="P919" s="700"/>
      <c r="Q919" s="700"/>
      <c r="R919" s="700"/>
      <c r="S919" s="700"/>
      <c r="T919" s="700"/>
      <c r="U919" s="700"/>
      <c r="V919" s="700"/>
      <c r="W919" s="700"/>
      <c r="X919" s="700"/>
      <c r="Y919" s="700"/>
      <c r="Z919" s="700"/>
    </row>
    <row r="920" ht="12.75" customHeight="1">
      <c r="A920" s="720"/>
      <c r="B920" s="700"/>
      <c r="C920" s="700"/>
      <c r="D920" s="700"/>
      <c r="E920" s="700"/>
      <c r="F920" s="700"/>
      <c r="G920" s="700"/>
      <c r="H920" s="700"/>
      <c r="I920" s="700"/>
      <c r="J920" s="700"/>
      <c r="K920" s="700"/>
      <c r="L920" s="700"/>
      <c r="M920" s="700"/>
      <c r="N920" s="700"/>
      <c r="O920" s="700"/>
      <c r="P920" s="700"/>
      <c r="Q920" s="700"/>
      <c r="R920" s="700"/>
      <c r="S920" s="700"/>
      <c r="T920" s="700"/>
      <c r="U920" s="700"/>
      <c r="V920" s="700"/>
      <c r="W920" s="700"/>
      <c r="X920" s="700"/>
      <c r="Y920" s="700"/>
      <c r="Z920" s="700"/>
    </row>
    <row r="921" ht="12.75" customHeight="1">
      <c r="A921" s="720"/>
      <c r="B921" s="700"/>
      <c r="C921" s="700"/>
      <c r="D921" s="700"/>
      <c r="E921" s="700"/>
      <c r="F921" s="700"/>
      <c r="G921" s="700"/>
      <c r="H921" s="700"/>
      <c r="I921" s="700"/>
      <c r="J921" s="700"/>
      <c r="K921" s="700"/>
      <c r="L921" s="700"/>
      <c r="M921" s="700"/>
      <c r="N921" s="700"/>
      <c r="O921" s="700"/>
      <c r="P921" s="700"/>
      <c r="Q921" s="700"/>
      <c r="R921" s="700"/>
      <c r="S921" s="700"/>
      <c r="T921" s="700"/>
      <c r="U921" s="700"/>
      <c r="V921" s="700"/>
      <c r="W921" s="700"/>
      <c r="X921" s="700"/>
      <c r="Y921" s="700"/>
      <c r="Z921" s="700"/>
    </row>
    <row r="922" ht="12.75" customHeight="1">
      <c r="A922" s="720"/>
      <c r="B922" s="700"/>
      <c r="C922" s="700"/>
      <c r="D922" s="700"/>
      <c r="E922" s="700"/>
      <c r="F922" s="700"/>
      <c r="G922" s="700"/>
      <c r="H922" s="700"/>
      <c r="I922" s="700"/>
      <c r="J922" s="700"/>
      <c r="K922" s="700"/>
      <c r="L922" s="700"/>
      <c r="M922" s="700"/>
      <c r="N922" s="700"/>
      <c r="O922" s="700"/>
      <c r="P922" s="700"/>
      <c r="Q922" s="700"/>
      <c r="R922" s="700"/>
      <c r="S922" s="700"/>
      <c r="T922" s="700"/>
      <c r="U922" s="700"/>
      <c r="V922" s="700"/>
      <c r="W922" s="700"/>
      <c r="X922" s="700"/>
      <c r="Y922" s="700"/>
      <c r="Z922" s="700"/>
    </row>
    <row r="923" ht="12.75" customHeight="1">
      <c r="A923" s="720"/>
      <c r="B923" s="700"/>
      <c r="C923" s="700"/>
      <c r="D923" s="700"/>
      <c r="E923" s="700"/>
      <c r="F923" s="700"/>
      <c r="G923" s="700"/>
      <c r="H923" s="700"/>
      <c r="I923" s="700"/>
      <c r="J923" s="700"/>
      <c r="K923" s="700"/>
      <c r="L923" s="700"/>
      <c r="M923" s="700"/>
      <c r="N923" s="700"/>
      <c r="O923" s="700"/>
      <c r="P923" s="700"/>
      <c r="Q923" s="700"/>
      <c r="R923" s="700"/>
      <c r="S923" s="700"/>
      <c r="T923" s="700"/>
      <c r="U923" s="700"/>
      <c r="V923" s="700"/>
      <c r="W923" s="700"/>
      <c r="X923" s="700"/>
      <c r="Y923" s="700"/>
      <c r="Z923" s="700"/>
    </row>
    <row r="924" ht="12.75" customHeight="1">
      <c r="A924" s="720"/>
      <c r="B924" s="700"/>
      <c r="C924" s="700"/>
      <c r="D924" s="700"/>
      <c r="E924" s="700"/>
      <c r="F924" s="700"/>
      <c r="G924" s="700"/>
      <c r="H924" s="700"/>
      <c r="I924" s="700"/>
      <c r="J924" s="700"/>
      <c r="K924" s="700"/>
      <c r="L924" s="700"/>
      <c r="M924" s="700"/>
      <c r="N924" s="700"/>
      <c r="O924" s="700"/>
      <c r="P924" s="700"/>
      <c r="Q924" s="700"/>
      <c r="R924" s="700"/>
      <c r="S924" s="700"/>
      <c r="T924" s="700"/>
      <c r="U924" s="700"/>
      <c r="V924" s="700"/>
      <c r="W924" s="700"/>
      <c r="X924" s="700"/>
      <c r="Y924" s="700"/>
      <c r="Z924" s="700"/>
    </row>
    <row r="925" ht="12.75" customHeight="1">
      <c r="A925" s="720"/>
      <c r="B925" s="700"/>
      <c r="C925" s="700"/>
      <c r="D925" s="700"/>
      <c r="E925" s="700"/>
      <c r="F925" s="700"/>
      <c r="G925" s="700"/>
      <c r="H925" s="700"/>
      <c r="I925" s="700"/>
      <c r="J925" s="700"/>
      <c r="K925" s="700"/>
      <c r="L925" s="700"/>
      <c r="M925" s="700"/>
      <c r="N925" s="700"/>
      <c r="O925" s="700"/>
      <c r="P925" s="700"/>
      <c r="Q925" s="700"/>
      <c r="R925" s="700"/>
      <c r="S925" s="700"/>
      <c r="T925" s="700"/>
      <c r="U925" s="700"/>
      <c r="V925" s="700"/>
      <c r="W925" s="700"/>
      <c r="X925" s="700"/>
      <c r="Y925" s="700"/>
      <c r="Z925" s="700"/>
    </row>
    <row r="926" ht="12.75" customHeight="1">
      <c r="A926" s="720"/>
      <c r="B926" s="700"/>
      <c r="C926" s="700"/>
      <c r="D926" s="700"/>
      <c r="E926" s="700"/>
      <c r="F926" s="700"/>
      <c r="G926" s="700"/>
      <c r="H926" s="700"/>
      <c r="I926" s="700"/>
      <c r="J926" s="700"/>
      <c r="K926" s="700"/>
      <c r="L926" s="700"/>
      <c r="M926" s="700"/>
      <c r="N926" s="700"/>
      <c r="O926" s="700"/>
      <c r="P926" s="700"/>
      <c r="Q926" s="700"/>
      <c r="R926" s="700"/>
      <c r="S926" s="700"/>
      <c r="T926" s="700"/>
      <c r="U926" s="700"/>
      <c r="V926" s="700"/>
      <c r="W926" s="700"/>
      <c r="X926" s="700"/>
      <c r="Y926" s="700"/>
      <c r="Z926" s="700"/>
    </row>
    <row r="927" ht="12.75" customHeight="1">
      <c r="A927" s="720"/>
      <c r="B927" s="700"/>
      <c r="C927" s="700"/>
      <c r="D927" s="700"/>
      <c r="E927" s="700"/>
      <c r="F927" s="700"/>
      <c r="G927" s="700"/>
      <c r="H927" s="700"/>
      <c r="I927" s="700"/>
      <c r="J927" s="700"/>
      <c r="K927" s="700"/>
      <c r="L927" s="700"/>
      <c r="M927" s="700"/>
      <c r="N927" s="700"/>
      <c r="O927" s="700"/>
      <c r="P927" s="700"/>
      <c r="Q927" s="700"/>
      <c r="R927" s="700"/>
      <c r="S927" s="700"/>
      <c r="T927" s="700"/>
      <c r="U927" s="700"/>
      <c r="V927" s="700"/>
      <c r="W927" s="700"/>
      <c r="X927" s="700"/>
      <c r="Y927" s="700"/>
      <c r="Z927" s="700"/>
    </row>
    <row r="928" ht="12.75" customHeight="1">
      <c r="A928" s="720"/>
      <c r="B928" s="700"/>
      <c r="C928" s="700"/>
      <c r="D928" s="700"/>
      <c r="E928" s="700"/>
      <c r="F928" s="700"/>
      <c r="G928" s="700"/>
      <c r="H928" s="700"/>
      <c r="I928" s="700"/>
      <c r="J928" s="700"/>
      <c r="K928" s="700"/>
      <c r="L928" s="700"/>
      <c r="M928" s="700"/>
      <c r="N928" s="700"/>
      <c r="O928" s="700"/>
      <c r="P928" s="700"/>
      <c r="Q928" s="700"/>
      <c r="R928" s="700"/>
      <c r="S928" s="700"/>
      <c r="T928" s="700"/>
      <c r="U928" s="700"/>
      <c r="V928" s="700"/>
      <c r="W928" s="700"/>
      <c r="X928" s="700"/>
      <c r="Y928" s="700"/>
      <c r="Z928" s="700"/>
    </row>
    <row r="929" ht="12.75" customHeight="1">
      <c r="A929" s="720"/>
      <c r="B929" s="700"/>
      <c r="C929" s="700"/>
      <c r="D929" s="700"/>
      <c r="E929" s="700"/>
      <c r="F929" s="700"/>
      <c r="G929" s="700"/>
      <c r="H929" s="700"/>
      <c r="I929" s="700"/>
      <c r="J929" s="700"/>
      <c r="K929" s="700"/>
      <c r="L929" s="700"/>
      <c r="M929" s="700"/>
      <c r="N929" s="700"/>
      <c r="O929" s="700"/>
      <c r="P929" s="700"/>
      <c r="Q929" s="700"/>
      <c r="R929" s="700"/>
      <c r="S929" s="700"/>
      <c r="T929" s="700"/>
      <c r="U929" s="700"/>
      <c r="V929" s="700"/>
      <c r="W929" s="700"/>
      <c r="X929" s="700"/>
      <c r="Y929" s="700"/>
      <c r="Z929" s="700"/>
    </row>
    <row r="930" ht="12.75" customHeight="1">
      <c r="A930" s="720"/>
      <c r="B930" s="700"/>
      <c r="C930" s="700"/>
      <c r="D930" s="700"/>
      <c r="E930" s="700"/>
      <c r="F930" s="700"/>
      <c r="G930" s="700"/>
      <c r="H930" s="700"/>
      <c r="I930" s="700"/>
      <c r="J930" s="700"/>
      <c r="K930" s="700"/>
      <c r="L930" s="700"/>
      <c r="M930" s="700"/>
      <c r="N930" s="700"/>
      <c r="O930" s="700"/>
      <c r="P930" s="700"/>
      <c r="Q930" s="700"/>
      <c r="R930" s="700"/>
      <c r="S930" s="700"/>
      <c r="T930" s="700"/>
      <c r="U930" s="700"/>
      <c r="V930" s="700"/>
      <c r="W930" s="700"/>
      <c r="X930" s="700"/>
      <c r="Y930" s="700"/>
      <c r="Z930" s="700"/>
    </row>
    <row r="931" ht="12.75" customHeight="1">
      <c r="A931" s="720"/>
      <c r="B931" s="700"/>
      <c r="C931" s="700"/>
      <c r="D931" s="700"/>
      <c r="E931" s="700"/>
      <c r="F931" s="700"/>
      <c r="G931" s="700"/>
      <c r="H931" s="700"/>
      <c r="I931" s="700"/>
      <c r="J931" s="700"/>
      <c r="K931" s="700"/>
      <c r="L931" s="700"/>
      <c r="M931" s="700"/>
      <c r="N931" s="700"/>
      <c r="O931" s="700"/>
      <c r="P931" s="700"/>
      <c r="Q931" s="700"/>
      <c r="R931" s="700"/>
      <c r="S931" s="700"/>
      <c r="T931" s="700"/>
      <c r="U931" s="700"/>
      <c r="V931" s="700"/>
      <c r="W931" s="700"/>
      <c r="X931" s="700"/>
      <c r="Y931" s="700"/>
      <c r="Z931" s="700"/>
    </row>
    <row r="932" ht="12.75" customHeight="1">
      <c r="A932" s="720"/>
      <c r="B932" s="700"/>
      <c r="C932" s="700"/>
      <c r="D932" s="700"/>
      <c r="E932" s="700"/>
      <c r="F932" s="700"/>
      <c r="G932" s="700"/>
      <c r="H932" s="700"/>
      <c r="I932" s="700"/>
      <c r="J932" s="700"/>
      <c r="K932" s="700"/>
      <c r="L932" s="700"/>
      <c r="M932" s="700"/>
      <c r="N932" s="700"/>
      <c r="O932" s="700"/>
      <c r="P932" s="700"/>
      <c r="Q932" s="700"/>
      <c r="R932" s="700"/>
      <c r="S932" s="700"/>
      <c r="T932" s="700"/>
      <c r="U932" s="700"/>
      <c r="V932" s="700"/>
      <c r="W932" s="700"/>
      <c r="X932" s="700"/>
      <c r="Y932" s="700"/>
      <c r="Z932" s="700"/>
    </row>
    <row r="933" ht="12.75" customHeight="1">
      <c r="A933" s="720"/>
      <c r="B933" s="700"/>
      <c r="C933" s="700"/>
      <c r="D933" s="700"/>
      <c r="E933" s="700"/>
      <c r="F933" s="700"/>
      <c r="G933" s="700"/>
      <c r="H933" s="700"/>
      <c r="I933" s="700"/>
      <c r="J933" s="700"/>
      <c r="K933" s="700"/>
      <c r="L933" s="700"/>
      <c r="M933" s="700"/>
      <c r="N933" s="700"/>
      <c r="O933" s="700"/>
      <c r="P933" s="700"/>
      <c r="Q933" s="700"/>
      <c r="R933" s="700"/>
      <c r="S933" s="700"/>
      <c r="T933" s="700"/>
      <c r="U933" s="700"/>
      <c r="V933" s="700"/>
      <c r="W933" s="700"/>
      <c r="X933" s="700"/>
      <c r="Y933" s="700"/>
      <c r="Z933" s="700"/>
    </row>
    <row r="934" ht="12.75" customHeight="1">
      <c r="A934" s="720"/>
      <c r="B934" s="700"/>
      <c r="C934" s="700"/>
      <c r="D934" s="700"/>
      <c r="E934" s="700"/>
      <c r="F934" s="700"/>
      <c r="G934" s="700"/>
      <c r="H934" s="700"/>
      <c r="I934" s="700"/>
      <c r="J934" s="700"/>
      <c r="K934" s="700"/>
      <c r="L934" s="700"/>
      <c r="M934" s="700"/>
      <c r="N934" s="700"/>
      <c r="O934" s="700"/>
      <c r="P934" s="700"/>
      <c r="Q934" s="700"/>
      <c r="R934" s="700"/>
      <c r="S934" s="700"/>
      <c r="T934" s="700"/>
      <c r="U934" s="700"/>
      <c r="V934" s="700"/>
      <c r="W934" s="700"/>
      <c r="X934" s="700"/>
      <c r="Y934" s="700"/>
      <c r="Z934" s="700"/>
    </row>
    <row r="935" ht="12.75" customHeight="1">
      <c r="A935" s="720"/>
      <c r="B935" s="700"/>
      <c r="C935" s="700"/>
      <c r="D935" s="700"/>
      <c r="E935" s="700"/>
      <c r="F935" s="700"/>
      <c r="G935" s="700"/>
      <c r="H935" s="700"/>
      <c r="I935" s="700"/>
      <c r="J935" s="700"/>
      <c r="K935" s="700"/>
      <c r="L935" s="700"/>
      <c r="M935" s="700"/>
      <c r="N935" s="700"/>
      <c r="O935" s="700"/>
      <c r="P935" s="700"/>
      <c r="Q935" s="700"/>
      <c r="R935" s="700"/>
      <c r="S935" s="700"/>
      <c r="T935" s="700"/>
      <c r="U935" s="700"/>
      <c r="V935" s="700"/>
      <c r="W935" s="700"/>
      <c r="X935" s="700"/>
      <c r="Y935" s="700"/>
      <c r="Z935" s="700"/>
    </row>
    <row r="936" ht="12.75" customHeight="1">
      <c r="A936" s="720"/>
      <c r="B936" s="700"/>
      <c r="C936" s="700"/>
      <c r="D936" s="700"/>
      <c r="E936" s="700"/>
      <c r="F936" s="700"/>
      <c r="G936" s="700"/>
      <c r="H936" s="700"/>
      <c r="I936" s="700"/>
      <c r="J936" s="700"/>
      <c r="K936" s="700"/>
      <c r="L936" s="700"/>
      <c r="M936" s="700"/>
      <c r="N936" s="700"/>
      <c r="O936" s="700"/>
      <c r="P936" s="700"/>
      <c r="Q936" s="700"/>
      <c r="R936" s="700"/>
      <c r="S936" s="700"/>
      <c r="T936" s="700"/>
      <c r="U936" s="700"/>
      <c r="V936" s="700"/>
      <c r="W936" s="700"/>
      <c r="X936" s="700"/>
      <c r="Y936" s="700"/>
      <c r="Z936" s="700"/>
    </row>
    <row r="937" ht="12.75" customHeight="1">
      <c r="A937" s="720"/>
      <c r="B937" s="700"/>
      <c r="C937" s="700"/>
      <c r="D937" s="700"/>
      <c r="E937" s="700"/>
      <c r="F937" s="700"/>
      <c r="G937" s="700"/>
      <c r="H937" s="700"/>
      <c r="I937" s="700"/>
      <c r="J937" s="700"/>
      <c r="K937" s="700"/>
      <c r="L937" s="700"/>
      <c r="M937" s="700"/>
      <c r="N937" s="700"/>
      <c r="O937" s="700"/>
      <c r="P937" s="700"/>
      <c r="Q937" s="700"/>
      <c r="R937" s="700"/>
      <c r="S937" s="700"/>
      <c r="T937" s="700"/>
      <c r="U937" s="700"/>
      <c r="V937" s="700"/>
      <c r="W937" s="700"/>
      <c r="X937" s="700"/>
      <c r="Y937" s="700"/>
      <c r="Z937" s="700"/>
    </row>
    <row r="938" ht="12.75" customHeight="1">
      <c r="A938" s="720"/>
      <c r="B938" s="700"/>
      <c r="C938" s="700"/>
      <c r="D938" s="700"/>
      <c r="E938" s="700"/>
      <c r="F938" s="700"/>
      <c r="G938" s="700"/>
      <c r="H938" s="700"/>
      <c r="I938" s="700"/>
      <c r="J938" s="700"/>
      <c r="K938" s="700"/>
      <c r="L938" s="700"/>
      <c r="M938" s="700"/>
      <c r="N938" s="700"/>
      <c r="O938" s="700"/>
      <c r="P938" s="700"/>
      <c r="Q938" s="700"/>
      <c r="R938" s="700"/>
      <c r="S938" s="700"/>
      <c r="T938" s="700"/>
      <c r="U938" s="700"/>
      <c r="V938" s="700"/>
      <c r="W938" s="700"/>
      <c r="X938" s="700"/>
      <c r="Y938" s="700"/>
      <c r="Z938" s="700"/>
    </row>
    <row r="939" ht="12.75" customHeight="1">
      <c r="A939" s="720"/>
      <c r="B939" s="700"/>
      <c r="C939" s="700"/>
      <c r="D939" s="700"/>
      <c r="E939" s="700"/>
      <c r="F939" s="700"/>
      <c r="G939" s="700"/>
      <c r="H939" s="700"/>
      <c r="I939" s="700"/>
      <c r="J939" s="700"/>
      <c r="K939" s="700"/>
      <c r="L939" s="700"/>
      <c r="M939" s="700"/>
      <c r="N939" s="700"/>
      <c r="O939" s="700"/>
      <c r="P939" s="700"/>
      <c r="Q939" s="700"/>
      <c r="R939" s="700"/>
      <c r="S939" s="700"/>
      <c r="T939" s="700"/>
      <c r="U939" s="700"/>
      <c r="V939" s="700"/>
      <c r="W939" s="700"/>
      <c r="X939" s="700"/>
      <c r="Y939" s="700"/>
      <c r="Z939" s="700"/>
    </row>
    <row r="940" ht="12.75" customHeight="1">
      <c r="A940" s="720"/>
      <c r="B940" s="700"/>
      <c r="C940" s="700"/>
      <c r="D940" s="700"/>
      <c r="E940" s="700"/>
      <c r="F940" s="700"/>
      <c r="G940" s="700"/>
      <c r="H940" s="700"/>
      <c r="I940" s="700"/>
      <c r="J940" s="700"/>
      <c r="K940" s="700"/>
      <c r="L940" s="700"/>
      <c r="M940" s="700"/>
      <c r="N940" s="700"/>
      <c r="O940" s="700"/>
      <c r="P940" s="700"/>
      <c r="Q940" s="700"/>
      <c r="R940" s="700"/>
      <c r="S940" s="700"/>
      <c r="T940" s="700"/>
      <c r="U940" s="700"/>
      <c r="V940" s="700"/>
      <c r="W940" s="700"/>
      <c r="X940" s="700"/>
      <c r="Y940" s="700"/>
      <c r="Z940" s="700"/>
    </row>
    <row r="941" ht="12.75" customHeight="1">
      <c r="A941" s="720"/>
      <c r="B941" s="700"/>
      <c r="C941" s="700"/>
      <c r="D941" s="700"/>
      <c r="E941" s="700"/>
      <c r="F941" s="700"/>
      <c r="G941" s="700"/>
      <c r="H941" s="700"/>
      <c r="I941" s="700"/>
      <c r="J941" s="700"/>
      <c r="K941" s="700"/>
      <c r="L941" s="700"/>
      <c r="M941" s="700"/>
      <c r="N941" s="700"/>
      <c r="O941" s="700"/>
      <c r="P941" s="700"/>
      <c r="Q941" s="700"/>
      <c r="R941" s="700"/>
      <c r="S941" s="700"/>
      <c r="T941" s="700"/>
      <c r="U941" s="700"/>
      <c r="V941" s="700"/>
      <c r="W941" s="700"/>
      <c r="X941" s="700"/>
      <c r="Y941" s="700"/>
      <c r="Z941" s="700"/>
    </row>
    <row r="942" ht="12.75" customHeight="1">
      <c r="A942" s="720"/>
      <c r="B942" s="700"/>
      <c r="C942" s="700"/>
      <c r="D942" s="700"/>
      <c r="E942" s="700"/>
      <c r="F942" s="700"/>
      <c r="G942" s="700"/>
      <c r="H942" s="700"/>
      <c r="I942" s="700"/>
      <c r="J942" s="700"/>
      <c r="K942" s="700"/>
      <c r="L942" s="700"/>
      <c r="M942" s="700"/>
      <c r="N942" s="700"/>
      <c r="O942" s="700"/>
      <c r="P942" s="700"/>
      <c r="Q942" s="700"/>
      <c r="R942" s="700"/>
      <c r="S942" s="700"/>
      <c r="T942" s="700"/>
      <c r="U942" s="700"/>
      <c r="V942" s="700"/>
      <c r="W942" s="700"/>
      <c r="X942" s="700"/>
      <c r="Y942" s="700"/>
      <c r="Z942" s="700"/>
    </row>
    <row r="943" ht="12.75" customHeight="1">
      <c r="A943" s="720"/>
      <c r="B943" s="700"/>
      <c r="C943" s="700"/>
      <c r="D943" s="700"/>
      <c r="E943" s="700"/>
      <c r="F943" s="700"/>
      <c r="G943" s="700"/>
      <c r="H943" s="700"/>
      <c r="I943" s="700"/>
      <c r="J943" s="700"/>
      <c r="K943" s="700"/>
      <c r="L943" s="700"/>
      <c r="M943" s="700"/>
      <c r="N943" s="700"/>
      <c r="O943" s="700"/>
      <c r="P943" s="700"/>
      <c r="Q943" s="700"/>
      <c r="R943" s="700"/>
      <c r="S943" s="700"/>
      <c r="T943" s="700"/>
      <c r="U943" s="700"/>
      <c r="V943" s="700"/>
      <c r="W943" s="700"/>
      <c r="X943" s="700"/>
      <c r="Y943" s="700"/>
      <c r="Z943" s="700"/>
    </row>
    <row r="944" ht="12.75" customHeight="1">
      <c r="A944" s="720"/>
      <c r="B944" s="700"/>
      <c r="C944" s="700"/>
      <c r="D944" s="700"/>
      <c r="E944" s="700"/>
      <c r="F944" s="700"/>
      <c r="G944" s="700"/>
      <c r="H944" s="700"/>
      <c r="I944" s="700"/>
      <c r="J944" s="700"/>
      <c r="K944" s="700"/>
      <c r="L944" s="700"/>
      <c r="M944" s="700"/>
      <c r="N944" s="700"/>
      <c r="O944" s="700"/>
      <c r="P944" s="700"/>
      <c r="Q944" s="700"/>
      <c r="R944" s="700"/>
      <c r="S944" s="700"/>
      <c r="T944" s="700"/>
      <c r="U944" s="700"/>
      <c r="V944" s="700"/>
      <c r="W944" s="700"/>
      <c r="X944" s="700"/>
      <c r="Y944" s="700"/>
      <c r="Z944" s="700"/>
    </row>
    <row r="945" ht="12.75" customHeight="1">
      <c r="A945" s="720"/>
      <c r="B945" s="700"/>
      <c r="C945" s="700"/>
      <c r="D945" s="700"/>
      <c r="E945" s="700"/>
      <c r="F945" s="700"/>
      <c r="G945" s="700"/>
      <c r="H945" s="700"/>
      <c r="I945" s="700"/>
      <c r="J945" s="700"/>
      <c r="K945" s="700"/>
      <c r="L945" s="700"/>
      <c r="M945" s="700"/>
      <c r="N945" s="700"/>
      <c r="O945" s="700"/>
      <c r="P945" s="700"/>
      <c r="Q945" s="700"/>
      <c r="R945" s="700"/>
      <c r="S945" s="700"/>
      <c r="T945" s="700"/>
      <c r="U945" s="700"/>
      <c r="V945" s="700"/>
      <c r="W945" s="700"/>
      <c r="X945" s="700"/>
      <c r="Y945" s="700"/>
      <c r="Z945" s="700"/>
    </row>
    <row r="946" ht="12.75" customHeight="1">
      <c r="A946" s="720"/>
      <c r="B946" s="700"/>
      <c r="C946" s="700"/>
      <c r="D946" s="700"/>
      <c r="E946" s="700"/>
      <c r="F946" s="700"/>
      <c r="G946" s="700"/>
      <c r="H946" s="700"/>
      <c r="I946" s="700"/>
      <c r="J946" s="700"/>
      <c r="K946" s="700"/>
      <c r="L946" s="700"/>
      <c r="M946" s="700"/>
      <c r="N946" s="700"/>
      <c r="O946" s="700"/>
      <c r="P946" s="700"/>
      <c r="Q946" s="700"/>
      <c r="R946" s="700"/>
      <c r="S946" s="700"/>
      <c r="T946" s="700"/>
      <c r="U946" s="700"/>
      <c r="V946" s="700"/>
      <c r="W946" s="700"/>
      <c r="X946" s="700"/>
      <c r="Y946" s="700"/>
      <c r="Z946" s="700"/>
    </row>
    <row r="947" ht="12.75" customHeight="1">
      <c r="A947" s="720"/>
      <c r="B947" s="700"/>
      <c r="C947" s="700"/>
      <c r="D947" s="700"/>
      <c r="E947" s="700"/>
      <c r="F947" s="700"/>
      <c r="G947" s="700"/>
      <c r="H947" s="700"/>
      <c r="I947" s="700"/>
      <c r="J947" s="700"/>
      <c r="K947" s="700"/>
      <c r="L947" s="700"/>
      <c r="M947" s="700"/>
      <c r="N947" s="700"/>
      <c r="O947" s="700"/>
      <c r="P947" s="700"/>
      <c r="Q947" s="700"/>
      <c r="R947" s="700"/>
      <c r="S947" s="700"/>
      <c r="T947" s="700"/>
      <c r="U947" s="700"/>
      <c r="V947" s="700"/>
      <c r="W947" s="700"/>
      <c r="X947" s="700"/>
      <c r="Y947" s="700"/>
      <c r="Z947" s="700"/>
    </row>
    <row r="948" ht="12.75" customHeight="1">
      <c r="A948" s="720"/>
      <c r="B948" s="700"/>
      <c r="C948" s="700"/>
      <c r="D948" s="700"/>
      <c r="E948" s="700"/>
      <c r="F948" s="700"/>
      <c r="G948" s="700"/>
      <c r="H948" s="700"/>
      <c r="I948" s="700"/>
      <c r="J948" s="700"/>
      <c r="K948" s="700"/>
      <c r="L948" s="700"/>
      <c r="M948" s="700"/>
      <c r="N948" s="700"/>
      <c r="O948" s="700"/>
      <c r="P948" s="700"/>
      <c r="Q948" s="700"/>
      <c r="R948" s="700"/>
      <c r="S948" s="700"/>
      <c r="T948" s="700"/>
      <c r="U948" s="700"/>
      <c r="V948" s="700"/>
      <c r="W948" s="700"/>
      <c r="X948" s="700"/>
      <c r="Y948" s="700"/>
      <c r="Z948" s="700"/>
    </row>
    <row r="949" ht="12.75" customHeight="1">
      <c r="A949" s="720"/>
      <c r="B949" s="700"/>
      <c r="C949" s="700"/>
      <c r="D949" s="700"/>
      <c r="E949" s="700"/>
      <c r="F949" s="700"/>
      <c r="G949" s="700"/>
      <c r="H949" s="700"/>
      <c r="I949" s="700"/>
      <c r="J949" s="700"/>
      <c r="K949" s="700"/>
      <c r="L949" s="700"/>
      <c r="M949" s="700"/>
      <c r="N949" s="700"/>
      <c r="O949" s="700"/>
      <c r="P949" s="700"/>
      <c r="Q949" s="700"/>
      <c r="R949" s="700"/>
      <c r="S949" s="700"/>
      <c r="T949" s="700"/>
      <c r="U949" s="700"/>
      <c r="V949" s="700"/>
      <c r="W949" s="700"/>
      <c r="X949" s="700"/>
      <c r="Y949" s="700"/>
      <c r="Z949" s="700"/>
    </row>
    <row r="950" ht="12.75" customHeight="1">
      <c r="A950" s="720"/>
      <c r="B950" s="700"/>
      <c r="C950" s="700"/>
      <c r="D950" s="700"/>
      <c r="E950" s="700"/>
      <c r="F950" s="700"/>
      <c r="G950" s="700"/>
      <c r="H950" s="700"/>
      <c r="I950" s="700"/>
      <c r="J950" s="700"/>
      <c r="K950" s="700"/>
      <c r="L950" s="700"/>
      <c r="M950" s="700"/>
      <c r="N950" s="700"/>
      <c r="O950" s="700"/>
      <c r="P950" s="700"/>
      <c r="Q950" s="700"/>
      <c r="R950" s="700"/>
      <c r="S950" s="700"/>
      <c r="T950" s="700"/>
      <c r="U950" s="700"/>
      <c r="V950" s="700"/>
      <c r="W950" s="700"/>
      <c r="X950" s="700"/>
      <c r="Y950" s="700"/>
      <c r="Z950" s="700"/>
    </row>
    <row r="951" ht="12.75" customHeight="1">
      <c r="A951" s="720"/>
      <c r="B951" s="700"/>
      <c r="C951" s="700"/>
      <c r="D951" s="700"/>
      <c r="E951" s="700"/>
      <c r="F951" s="700"/>
      <c r="G951" s="700"/>
      <c r="H951" s="700"/>
      <c r="I951" s="700"/>
      <c r="J951" s="700"/>
      <c r="K951" s="700"/>
      <c r="L951" s="700"/>
      <c r="M951" s="700"/>
      <c r="N951" s="700"/>
      <c r="O951" s="700"/>
      <c r="P951" s="700"/>
      <c r="Q951" s="700"/>
      <c r="R951" s="700"/>
      <c r="S951" s="700"/>
      <c r="T951" s="700"/>
      <c r="U951" s="700"/>
      <c r="V951" s="700"/>
      <c r="W951" s="700"/>
      <c r="X951" s="700"/>
      <c r="Y951" s="700"/>
      <c r="Z951" s="700"/>
    </row>
    <row r="952" ht="12.75" customHeight="1">
      <c r="A952" s="720"/>
      <c r="B952" s="700"/>
      <c r="C952" s="700"/>
      <c r="D952" s="700"/>
      <c r="E952" s="700"/>
      <c r="F952" s="700"/>
      <c r="G952" s="700"/>
      <c r="H952" s="700"/>
      <c r="I952" s="700"/>
      <c r="J952" s="700"/>
      <c r="K952" s="700"/>
      <c r="L952" s="700"/>
      <c r="M952" s="700"/>
      <c r="N952" s="700"/>
      <c r="O952" s="700"/>
      <c r="P952" s="700"/>
      <c r="Q952" s="700"/>
      <c r="R952" s="700"/>
      <c r="S952" s="700"/>
      <c r="T952" s="700"/>
      <c r="U952" s="700"/>
      <c r="V952" s="700"/>
      <c r="W952" s="700"/>
      <c r="X952" s="700"/>
      <c r="Y952" s="700"/>
      <c r="Z952" s="700"/>
    </row>
    <row r="953" ht="12.75" customHeight="1">
      <c r="A953" s="720"/>
      <c r="B953" s="700"/>
      <c r="C953" s="700"/>
      <c r="D953" s="700"/>
      <c r="E953" s="700"/>
      <c r="F953" s="700"/>
      <c r="G953" s="700"/>
      <c r="H953" s="700"/>
      <c r="I953" s="700"/>
      <c r="J953" s="700"/>
      <c r="K953" s="700"/>
      <c r="L953" s="700"/>
      <c r="M953" s="700"/>
      <c r="N953" s="700"/>
      <c r="O953" s="700"/>
      <c r="P953" s="700"/>
      <c r="Q953" s="700"/>
      <c r="R953" s="700"/>
      <c r="S953" s="700"/>
      <c r="T953" s="700"/>
      <c r="U953" s="700"/>
      <c r="V953" s="700"/>
      <c r="W953" s="700"/>
      <c r="X953" s="700"/>
      <c r="Y953" s="700"/>
      <c r="Z953" s="700"/>
    </row>
    <row r="954" ht="12.75" customHeight="1">
      <c r="A954" s="720"/>
      <c r="B954" s="700"/>
      <c r="C954" s="700"/>
      <c r="D954" s="700"/>
      <c r="E954" s="700"/>
      <c r="F954" s="700"/>
      <c r="G954" s="700"/>
      <c r="H954" s="700"/>
      <c r="I954" s="700"/>
      <c r="J954" s="700"/>
      <c r="K954" s="700"/>
      <c r="L954" s="700"/>
      <c r="M954" s="700"/>
      <c r="N954" s="700"/>
      <c r="O954" s="700"/>
      <c r="P954" s="700"/>
      <c r="Q954" s="700"/>
      <c r="R954" s="700"/>
      <c r="S954" s="700"/>
      <c r="T954" s="700"/>
      <c r="U954" s="700"/>
      <c r="V954" s="700"/>
      <c r="W954" s="700"/>
      <c r="X954" s="700"/>
      <c r="Y954" s="700"/>
      <c r="Z954" s="700"/>
    </row>
    <row r="955" ht="12.75" customHeight="1">
      <c r="A955" s="720"/>
      <c r="B955" s="700"/>
      <c r="C955" s="700"/>
      <c r="D955" s="700"/>
      <c r="E955" s="700"/>
      <c r="F955" s="700"/>
      <c r="G955" s="700"/>
      <c r="H955" s="700"/>
      <c r="I955" s="700"/>
      <c r="J955" s="700"/>
      <c r="K955" s="700"/>
      <c r="L955" s="700"/>
      <c r="M955" s="700"/>
      <c r="N955" s="700"/>
      <c r="O955" s="700"/>
      <c r="P955" s="700"/>
      <c r="Q955" s="700"/>
      <c r="R955" s="700"/>
      <c r="S955" s="700"/>
      <c r="T955" s="700"/>
      <c r="U955" s="700"/>
      <c r="V955" s="700"/>
      <c r="W955" s="700"/>
      <c r="X955" s="700"/>
      <c r="Y955" s="700"/>
      <c r="Z955" s="700"/>
    </row>
    <row r="956" ht="12.75" customHeight="1">
      <c r="A956" s="720"/>
      <c r="B956" s="700"/>
      <c r="C956" s="700"/>
      <c r="D956" s="700"/>
      <c r="E956" s="700"/>
      <c r="F956" s="700"/>
      <c r="G956" s="700"/>
      <c r="H956" s="700"/>
      <c r="I956" s="700"/>
      <c r="J956" s="700"/>
      <c r="K956" s="700"/>
      <c r="L956" s="700"/>
      <c r="M956" s="700"/>
      <c r="N956" s="700"/>
      <c r="O956" s="700"/>
      <c r="P956" s="700"/>
      <c r="Q956" s="700"/>
      <c r="R956" s="700"/>
      <c r="S956" s="700"/>
      <c r="T956" s="700"/>
      <c r="U956" s="700"/>
      <c r="V956" s="700"/>
      <c r="W956" s="700"/>
      <c r="X956" s="700"/>
      <c r="Y956" s="700"/>
      <c r="Z956" s="700"/>
    </row>
    <row r="957" ht="12.75" customHeight="1">
      <c r="A957" s="720"/>
      <c r="B957" s="700"/>
      <c r="C957" s="700"/>
      <c r="D957" s="700"/>
      <c r="E957" s="700"/>
      <c r="F957" s="700"/>
      <c r="G957" s="700"/>
      <c r="H957" s="700"/>
      <c r="I957" s="700"/>
      <c r="J957" s="700"/>
      <c r="K957" s="700"/>
      <c r="L957" s="700"/>
      <c r="M957" s="700"/>
      <c r="N957" s="700"/>
      <c r="O957" s="700"/>
      <c r="P957" s="700"/>
      <c r="Q957" s="700"/>
      <c r="R957" s="700"/>
      <c r="S957" s="700"/>
      <c r="T957" s="700"/>
      <c r="U957" s="700"/>
      <c r="V957" s="700"/>
      <c r="W957" s="700"/>
      <c r="X957" s="700"/>
      <c r="Y957" s="700"/>
      <c r="Z957" s="700"/>
    </row>
    <row r="958" ht="12.75" customHeight="1">
      <c r="A958" s="720"/>
      <c r="B958" s="700"/>
      <c r="C958" s="700"/>
      <c r="D958" s="700"/>
      <c r="E958" s="700"/>
      <c r="F958" s="700"/>
      <c r="G958" s="700"/>
      <c r="H958" s="700"/>
      <c r="I958" s="700"/>
      <c r="J958" s="700"/>
      <c r="K958" s="700"/>
      <c r="L958" s="700"/>
      <c r="M958" s="700"/>
      <c r="N958" s="700"/>
      <c r="O958" s="700"/>
      <c r="P958" s="700"/>
      <c r="Q958" s="700"/>
      <c r="R958" s="700"/>
      <c r="S958" s="700"/>
      <c r="T958" s="700"/>
      <c r="U958" s="700"/>
      <c r="V958" s="700"/>
      <c r="W958" s="700"/>
      <c r="X958" s="700"/>
      <c r="Y958" s="700"/>
      <c r="Z958" s="700"/>
    </row>
    <row r="959" ht="12.75" customHeight="1">
      <c r="A959" s="720"/>
      <c r="B959" s="700"/>
      <c r="C959" s="700"/>
      <c r="D959" s="700"/>
      <c r="E959" s="700"/>
      <c r="F959" s="700"/>
      <c r="G959" s="700"/>
      <c r="H959" s="700"/>
      <c r="I959" s="700"/>
      <c r="J959" s="700"/>
      <c r="K959" s="700"/>
      <c r="L959" s="700"/>
      <c r="M959" s="700"/>
      <c r="N959" s="700"/>
      <c r="O959" s="700"/>
      <c r="P959" s="700"/>
      <c r="Q959" s="700"/>
      <c r="R959" s="700"/>
      <c r="S959" s="700"/>
      <c r="T959" s="700"/>
      <c r="U959" s="700"/>
      <c r="V959" s="700"/>
      <c r="W959" s="700"/>
      <c r="X959" s="700"/>
      <c r="Y959" s="700"/>
      <c r="Z959" s="700"/>
    </row>
    <row r="960" ht="12.75" customHeight="1">
      <c r="A960" s="720"/>
      <c r="B960" s="700"/>
      <c r="C960" s="700"/>
      <c r="D960" s="700"/>
      <c r="E960" s="700"/>
      <c r="F960" s="700"/>
      <c r="G960" s="700"/>
      <c r="H960" s="700"/>
      <c r="I960" s="700"/>
      <c r="J960" s="700"/>
      <c r="K960" s="700"/>
      <c r="L960" s="700"/>
      <c r="M960" s="700"/>
      <c r="N960" s="700"/>
      <c r="O960" s="700"/>
      <c r="P960" s="700"/>
      <c r="Q960" s="700"/>
      <c r="R960" s="700"/>
      <c r="S960" s="700"/>
      <c r="T960" s="700"/>
      <c r="U960" s="700"/>
      <c r="V960" s="700"/>
      <c r="W960" s="700"/>
      <c r="X960" s="700"/>
      <c r="Y960" s="700"/>
      <c r="Z960" s="700"/>
    </row>
    <row r="961" ht="12.75" customHeight="1">
      <c r="A961" s="720"/>
      <c r="B961" s="700"/>
      <c r="C961" s="700"/>
      <c r="D961" s="700"/>
      <c r="E961" s="700"/>
      <c r="F961" s="700"/>
      <c r="G961" s="700"/>
      <c r="H961" s="700"/>
      <c r="I961" s="700"/>
      <c r="J961" s="700"/>
      <c r="K961" s="700"/>
      <c r="L961" s="700"/>
      <c r="M961" s="700"/>
      <c r="N961" s="700"/>
      <c r="O961" s="700"/>
      <c r="P961" s="700"/>
      <c r="Q961" s="700"/>
      <c r="R961" s="700"/>
      <c r="S961" s="700"/>
      <c r="T961" s="700"/>
      <c r="U961" s="700"/>
      <c r="V961" s="700"/>
      <c r="W961" s="700"/>
      <c r="X961" s="700"/>
      <c r="Y961" s="700"/>
      <c r="Z961" s="700"/>
    </row>
    <row r="962" ht="12.75" customHeight="1">
      <c r="A962" s="720"/>
      <c r="B962" s="700"/>
      <c r="C962" s="700"/>
      <c r="D962" s="700"/>
      <c r="E962" s="700"/>
      <c r="F962" s="700"/>
      <c r="G962" s="700"/>
      <c r="H962" s="700"/>
      <c r="I962" s="700"/>
      <c r="J962" s="700"/>
      <c r="K962" s="700"/>
      <c r="L962" s="700"/>
      <c r="M962" s="700"/>
      <c r="N962" s="700"/>
      <c r="O962" s="700"/>
      <c r="P962" s="700"/>
      <c r="Q962" s="700"/>
      <c r="R962" s="700"/>
      <c r="S962" s="700"/>
      <c r="T962" s="700"/>
      <c r="U962" s="700"/>
      <c r="V962" s="700"/>
      <c r="W962" s="700"/>
      <c r="X962" s="700"/>
      <c r="Y962" s="700"/>
      <c r="Z962" s="700"/>
    </row>
    <row r="963" ht="12.75" customHeight="1">
      <c r="A963" s="720"/>
      <c r="B963" s="700"/>
      <c r="C963" s="700"/>
      <c r="D963" s="700"/>
      <c r="E963" s="700"/>
      <c r="F963" s="700"/>
      <c r="G963" s="700"/>
      <c r="H963" s="700"/>
      <c r="I963" s="700"/>
      <c r="J963" s="700"/>
      <c r="K963" s="700"/>
      <c r="L963" s="700"/>
      <c r="M963" s="700"/>
      <c r="N963" s="700"/>
      <c r="O963" s="700"/>
      <c r="P963" s="700"/>
      <c r="Q963" s="700"/>
      <c r="R963" s="700"/>
      <c r="S963" s="700"/>
      <c r="T963" s="700"/>
      <c r="U963" s="700"/>
      <c r="V963" s="700"/>
      <c r="W963" s="700"/>
      <c r="X963" s="700"/>
      <c r="Y963" s="700"/>
      <c r="Z963" s="700"/>
    </row>
    <row r="964" ht="12.75" customHeight="1">
      <c r="A964" s="720"/>
      <c r="B964" s="700"/>
      <c r="C964" s="700"/>
      <c r="D964" s="700"/>
      <c r="E964" s="700"/>
      <c r="F964" s="700"/>
      <c r="G964" s="700"/>
      <c r="H964" s="700"/>
      <c r="I964" s="700"/>
      <c r="J964" s="700"/>
      <c r="K964" s="700"/>
      <c r="L964" s="700"/>
      <c r="M964" s="700"/>
      <c r="N964" s="700"/>
      <c r="O964" s="700"/>
      <c r="P964" s="700"/>
      <c r="Q964" s="700"/>
      <c r="R964" s="700"/>
      <c r="S964" s="700"/>
      <c r="T964" s="700"/>
      <c r="U964" s="700"/>
      <c r="V964" s="700"/>
      <c r="W964" s="700"/>
      <c r="X964" s="700"/>
      <c r="Y964" s="700"/>
      <c r="Z964" s="700"/>
    </row>
    <row r="965" ht="12.75" customHeight="1">
      <c r="A965" s="720"/>
      <c r="B965" s="700"/>
      <c r="C965" s="700"/>
      <c r="D965" s="700"/>
      <c r="E965" s="700"/>
      <c r="F965" s="700"/>
      <c r="G965" s="700"/>
      <c r="H965" s="700"/>
      <c r="I965" s="700"/>
      <c r="J965" s="700"/>
      <c r="K965" s="700"/>
      <c r="L965" s="700"/>
      <c r="M965" s="700"/>
      <c r="N965" s="700"/>
      <c r="O965" s="700"/>
      <c r="P965" s="700"/>
      <c r="Q965" s="700"/>
      <c r="R965" s="700"/>
      <c r="S965" s="700"/>
      <c r="T965" s="700"/>
      <c r="U965" s="700"/>
      <c r="V965" s="700"/>
      <c r="W965" s="700"/>
      <c r="X965" s="700"/>
      <c r="Y965" s="700"/>
      <c r="Z965" s="700"/>
    </row>
    <row r="966" ht="12.75" customHeight="1">
      <c r="A966" s="720"/>
      <c r="B966" s="700"/>
      <c r="C966" s="700"/>
      <c r="D966" s="700"/>
      <c r="E966" s="700"/>
      <c r="F966" s="700"/>
      <c r="G966" s="700"/>
      <c r="H966" s="700"/>
      <c r="I966" s="700"/>
      <c r="J966" s="700"/>
      <c r="K966" s="700"/>
      <c r="L966" s="700"/>
      <c r="M966" s="700"/>
      <c r="N966" s="700"/>
      <c r="O966" s="700"/>
      <c r="P966" s="700"/>
      <c r="Q966" s="700"/>
      <c r="R966" s="700"/>
      <c r="S966" s="700"/>
      <c r="T966" s="700"/>
      <c r="U966" s="700"/>
      <c r="V966" s="700"/>
      <c r="W966" s="700"/>
      <c r="X966" s="700"/>
      <c r="Y966" s="700"/>
      <c r="Z966" s="700"/>
    </row>
    <row r="967" ht="12.75" customHeight="1">
      <c r="A967" s="720"/>
      <c r="B967" s="700"/>
      <c r="C967" s="700"/>
      <c r="D967" s="700"/>
      <c r="E967" s="700"/>
      <c r="F967" s="700"/>
      <c r="G967" s="700"/>
      <c r="H967" s="700"/>
      <c r="I967" s="700"/>
      <c r="J967" s="700"/>
      <c r="K967" s="700"/>
      <c r="L967" s="700"/>
      <c r="M967" s="700"/>
      <c r="N967" s="700"/>
      <c r="O967" s="700"/>
      <c r="P967" s="700"/>
      <c r="Q967" s="700"/>
      <c r="R967" s="700"/>
      <c r="S967" s="700"/>
      <c r="T967" s="700"/>
      <c r="U967" s="700"/>
      <c r="V967" s="700"/>
      <c r="W967" s="700"/>
      <c r="X967" s="700"/>
      <c r="Y967" s="700"/>
      <c r="Z967" s="700"/>
    </row>
    <row r="968" ht="12.75" customHeight="1">
      <c r="A968" s="720"/>
      <c r="B968" s="700"/>
      <c r="C968" s="700"/>
      <c r="D968" s="700"/>
      <c r="E968" s="700"/>
      <c r="F968" s="700"/>
      <c r="G968" s="700"/>
      <c r="H968" s="700"/>
      <c r="I968" s="700"/>
      <c r="J968" s="700"/>
      <c r="K968" s="700"/>
      <c r="L968" s="700"/>
      <c r="M968" s="700"/>
      <c r="N968" s="700"/>
      <c r="O968" s="700"/>
      <c r="P968" s="700"/>
      <c r="Q968" s="700"/>
      <c r="R968" s="700"/>
      <c r="S968" s="700"/>
      <c r="T968" s="700"/>
      <c r="U968" s="700"/>
      <c r="V968" s="700"/>
      <c r="W968" s="700"/>
      <c r="X968" s="700"/>
      <c r="Y968" s="700"/>
      <c r="Z968" s="700"/>
    </row>
    <row r="969" ht="12.75" customHeight="1">
      <c r="A969" s="720"/>
      <c r="B969" s="700"/>
      <c r="C969" s="700"/>
      <c r="D969" s="700"/>
      <c r="E969" s="700"/>
      <c r="F969" s="700"/>
      <c r="G969" s="700"/>
      <c r="H969" s="700"/>
      <c r="I969" s="700"/>
      <c r="J969" s="700"/>
      <c r="K969" s="700"/>
      <c r="L969" s="700"/>
      <c r="M969" s="700"/>
      <c r="N969" s="700"/>
      <c r="O969" s="700"/>
      <c r="P969" s="700"/>
      <c r="Q969" s="700"/>
      <c r="R969" s="700"/>
      <c r="S969" s="700"/>
      <c r="T969" s="700"/>
      <c r="U969" s="700"/>
      <c r="V969" s="700"/>
      <c r="W969" s="700"/>
      <c r="X969" s="700"/>
      <c r="Y969" s="700"/>
      <c r="Z969" s="700"/>
    </row>
    <row r="970" ht="12.75" customHeight="1">
      <c r="A970" s="720"/>
      <c r="B970" s="700"/>
      <c r="C970" s="700"/>
      <c r="D970" s="700"/>
      <c r="E970" s="700"/>
      <c r="F970" s="700"/>
      <c r="G970" s="700"/>
      <c r="H970" s="700"/>
      <c r="I970" s="700"/>
      <c r="J970" s="700"/>
      <c r="K970" s="700"/>
      <c r="L970" s="700"/>
      <c r="M970" s="700"/>
      <c r="N970" s="700"/>
      <c r="O970" s="700"/>
      <c r="P970" s="700"/>
      <c r="Q970" s="700"/>
      <c r="R970" s="700"/>
      <c r="S970" s="700"/>
      <c r="T970" s="700"/>
      <c r="U970" s="700"/>
      <c r="V970" s="700"/>
      <c r="W970" s="700"/>
      <c r="X970" s="700"/>
      <c r="Y970" s="700"/>
      <c r="Z970" s="700"/>
    </row>
    <row r="971" ht="12.75" customHeight="1">
      <c r="A971" s="720"/>
      <c r="B971" s="700"/>
      <c r="C971" s="700"/>
      <c r="D971" s="700"/>
      <c r="E971" s="700"/>
      <c r="F971" s="700"/>
      <c r="G971" s="700"/>
      <c r="H971" s="700"/>
      <c r="I971" s="700"/>
      <c r="J971" s="700"/>
      <c r="K971" s="700"/>
      <c r="L971" s="700"/>
      <c r="M971" s="700"/>
      <c r="N971" s="700"/>
      <c r="O971" s="700"/>
      <c r="P971" s="700"/>
      <c r="Q971" s="700"/>
      <c r="R971" s="700"/>
      <c r="S971" s="700"/>
      <c r="T971" s="700"/>
      <c r="U971" s="700"/>
      <c r="V971" s="700"/>
      <c r="W971" s="700"/>
      <c r="X971" s="700"/>
      <c r="Y971" s="700"/>
      <c r="Z971" s="700"/>
    </row>
    <row r="972" ht="12.75" customHeight="1">
      <c r="A972" s="720"/>
      <c r="B972" s="700"/>
      <c r="C972" s="700"/>
      <c r="D972" s="700"/>
      <c r="E972" s="700"/>
      <c r="F972" s="700"/>
      <c r="G972" s="700"/>
      <c r="H972" s="700"/>
      <c r="I972" s="700"/>
      <c r="J972" s="700"/>
      <c r="K972" s="700"/>
      <c r="L972" s="700"/>
      <c r="M972" s="700"/>
      <c r="N972" s="700"/>
      <c r="O972" s="700"/>
      <c r="P972" s="700"/>
      <c r="Q972" s="700"/>
      <c r="R972" s="700"/>
      <c r="S972" s="700"/>
      <c r="T972" s="700"/>
      <c r="U972" s="700"/>
      <c r="V972" s="700"/>
      <c r="W972" s="700"/>
      <c r="X972" s="700"/>
      <c r="Y972" s="700"/>
      <c r="Z972" s="700"/>
    </row>
    <row r="973" ht="12.75" customHeight="1">
      <c r="A973" s="720"/>
      <c r="B973" s="700"/>
      <c r="C973" s="700"/>
      <c r="D973" s="700"/>
      <c r="E973" s="700"/>
      <c r="F973" s="700"/>
      <c r="G973" s="700"/>
      <c r="H973" s="700"/>
      <c r="I973" s="700"/>
      <c r="J973" s="700"/>
      <c r="K973" s="700"/>
      <c r="L973" s="700"/>
      <c r="M973" s="700"/>
      <c r="N973" s="700"/>
      <c r="O973" s="700"/>
      <c r="P973" s="700"/>
      <c r="Q973" s="700"/>
      <c r="R973" s="700"/>
      <c r="S973" s="700"/>
      <c r="T973" s="700"/>
      <c r="U973" s="700"/>
      <c r="V973" s="700"/>
      <c r="W973" s="700"/>
      <c r="X973" s="700"/>
      <c r="Y973" s="700"/>
      <c r="Z973" s="700"/>
    </row>
    <row r="974" ht="12.75" customHeight="1">
      <c r="A974" s="720"/>
      <c r="B974" s="700"/>
      <c r="C974" s="700"/>
      <c r="D974" s="700"/>
      <c r="E974" s="700"/>
      <c r="F974" s="700"/>
      <c r="G974" s="700"/>
      <c r="H974" s="700"/>
      <c r="I974" s="700"/>
      <c r="J974" s="700"/>
      <c r="K974" s="700"/>
      <c r="L974" s="700"/>
      <c r="M974" s="700"/>
      <c r="N974" s="700"/>
      <c r="O974" s="700"/>
      <c r="P974" s="700"/>
      <c r="Q974" s="700"/>
      <c r="R974" s="700"/>
      <c r="S974" s="700"/>
      <c r="T974" s="700"/>
      <c r="U974" s="700"/>
      <c r="V974" s="700"/>
      <c r="W974" s="700"/>
      <c r="X974" s="700"/>
      <c r="Y974" s="700"/>
      <c r="Z974" s="700"/>
    </row>
    <row r="975" ht="12.75" customHeight="1">
      <c r="A975" s="720"/>
      <c r="B975" s="700"/>
      <c r="C975" s="700"/>
      <c r="D975" s="700"/>
      <c r="E975" s="700"/>
      <c r="F975" s="700"/>
      <c r="G975" s="700"/>
      <c r="H975" s="700"/>
      <c r="I975" s="700"/>
      <c r="J975" s="700"/>
      <c r="K975" s="700"/>
      <c r="L975" s="700"/>
      <c r="M975" s="700"/>
      <c r="N975" s="700"/>
      <c r="O975" s="700"/>
      <c r="P975" s="700"/>
      <c r="Q975" s="700"/>
      <c r="R975" s="700"/>
      <c r="S975" s="700"/>
      <c r="T975" s="700"/>
      <c r="U975" s="700"/>
      <c r="V975" s="700"/>
      <c r="W975" s="700"/>
      <c r="X975" s="700"/>
      <c r="Y975" s="700"/>
      <c r="Z975" s="700"/>
    </row>
    <row r="976" ht="12.75" customHeight="1">
      <c r="A976" s="720"/>
      <c r="B976" s="700"/>
      <c r="C976" s="700"/>
      <c r="D976" s="700"/>
      <c r="E976" s="700"/>
      <c r="F976" s="700"/>
      <c r="G976" s="700"/>
      <c r="H976" s="700"/>
      <c r="I976" s="700"/>
      <c r="J976" s="700"/>
      <c r="K976" s="700"/>
      <c r="L976" s="700"/>
      <c r="M976" s="700"/>
      <c r="N976" s="700"/>
      <c r="O976" s="700"/>
      <c r="P976" s="700"/>
      <c r="Q976" s="700"/>
      <c r="R976" s="700"/>
      <c r="S976" s="700"/>
      <c r="T976" s="700"/>
      <c r="U976" s="700"/>
      <c r="V976" s="700"/>
      <c r="W976" s="700"/>
      <c r="X976" s="700"/>
      <c r="Y976" s="700"/>
      <c r="Z976" s="700"/>
    </row>
    <row r="977" ht="12.75" customHeight="1">
      <c r="A977" s="720"/>
      <c r="B977" s="700"/>
      <c r="C977" s="700"/>
      <c r="D977" s="700"/>
      <c r="E977" s="700"/>
      <c r="F977" s="700"/>
      <c r="G977" s="700"/>
      <c r="H977" s="700"/>
      <c r="I977" s="700"/>
      <c r="J977" s="700"/>
      <c r="K977" s="700"/>
      <c r="L977" s="700"/>
      <c r="M977" s="700"/>
      <c r="N977" s="700"/>
      <c r="O977" s="700"/>
      <c r="P977" s="700"/>
      <c r="Q977" s="700"/>
      <c r="R977" s="700"/>
      <c r="S977" s="700"/>
      <c r="T977" s="700"/>
      <c r="U977" s="700"/>
      <c r="V977" s="700"/>
      <c r="W977" s="700"/>
      <c r="X977" s="700"/>
      <c r="Y977" s="700"/>
      <c r="Z977" s="700"/>
    </row>
    <row r="978" ht="12.75" customHeight="1">
      <c r="A978" s="720"/>
      <c r="B978" s="700"/>
      <c r="C978" s="700"/>
      <c r="D978" s="700"/>
      <c r="E978" s="700"/>
      <c r="F978" s="700"/>
      <c r="G978" s="700"/>
      <c r="H978" s="700"/>
      <c r="I978" s="700"/>
      <c r="J978" s="700"/>
      <c r="K978" s="700"/>
      <c r="L978" s="700"/>
      <c r="M978" s="700"/>
      <c r="N978" s="700"/>
      <c r="O978" s="700"/>
      <c r="P978" s="700"/>
      <c r="Q978" s="700"/>
      <c r="R978" s="700"/>
      <c r="S978" s="700"/>
      <c r="T978" s="700"/>
      <c r="U978" s="700"/>
      <c r="V978" s="700"/>
      <c r="W978" s="700"/>
      <c r="X978" s="700"/>
      <c r="Y978" s="700"/>
      <c r="Z978" s="700"/>
    </row>
    <row r="979" ht="12.75" customHeight="1">
      <c r="A979" s="720"/>
      <c r="B979" s="700"/>
      <c r="C979" s="700"/>
      <c r="D979" s="700"/>
      <c r="E979" s="700"/>
      <c r="F979" s="700"/>
      <c r="G979" s="700"/>
      <c r="H979" s="700"/>
      <c r="I979" s="700"/>
      <c r="J979" s="700"/>
      <c r="K979" s="700"/>
      <c r="L979" s="700"/>
      <c r="M979" s="700"/>
      <c r="N979" s="700"/>
      <c r="O979" s="700"/>
      <c r="P979" s="700"/>
      <c r="Q979" s="700"/>
      <c r="R979" s="700"/>
      <c r="S979" s="700"/>
      <c r="T979" s="700"/>
      <c r="U979" s="700"/>
      <c r="V979" s="700"/>
      <c r="W979" s="700"/>
      <c r="X979" s="700"/>
      <c r="Y979" s="700"/>
      <c r="Z979" s="700"/>
    </row>
    <row r="980" ht="12.75" customHeight="1">
      <c r="A980" s="720"/>
      <c r="B980" s="700"/>
      <c r="C980" s="700"/>
      <c r="D980" s="700"/>
      <c r="E980" s="700"/>
      <c r="F980" s="700"/>
      <c r="G980" s="700"/>
      <c r="H980" s="700"/>
      <c r="I980" s="700"/>
      <c r="J980" s="700"/>
      <c r="K980" s="700"/>
      <c r="L980" s="700"/>
      <c r="M980" s="700"/>
      <c r="N980" s="700"/>
      <c r="O980" s="700"/>
      <c r="P980" s="700"/>
      <c r="Q980" s="700"/>
      <c r="R980" s="700"/>
      <c r="S980" s="700"/>
      <c r="T980" s="700"/>
      <c r="U980" s="700"/>
      <c r="V980" s="700"/>
      <c r="W980" s="700"/>
      <c r="X980" s="700"/>
      <c r="Y980" s="700"/>
      <c r="Z980" s="700"/>
    </row>
    <row r="981" ht="12.75" customHeight="1">
      <c r="A981" s="720"/>
      <c r="B981" s="700"/>
      <c r="C981" s="700"/>
      <c r="D981" s="700"/>
      <c r="E981" s="700"/>
      <c r="F981" s="700"/>
      <c r="G981" s="700"/>
      <c r="H981" s="700"/>
      <c r="I981" s="700"/>
      <c r="J981" s="700"/>
      <c r="K981" s="700"/>
      <c r="L981" s="700"/>
      <c r="M981" s="700"/>
      <c r="N981" s="700"/>
      <c r="O981" s="700"/>
      <c r="P981" s="700"/>
      <c r="Q981" s="700"/>
      <c r="R981" s="700"/>
      <c r="S981" s="700"/>
      <c r="T981" s="700"/>
      <c r="U981" s="700"/>
      <c r="V981" s="700"/>
      <c r="W981" s="700"/>
      <c r="X981" s="700"/>
      <c r="Y981" s="700"/>
      <c r="Z981" s="700"/>
    </row>
    <row r="982" ht="12.75" customHeight="1">
      <c r="A982" s="720"/>
      <c r="B982" s="700"/>
      <c r="C982" s="700"/>
      <c r="D982" s="700"/>
      <c r="E982" s="700"/>
      <c r="F982" s="700"/>
      <c r="G982" s="700"/>
      <c r="H982" s="700"/>
      <c r="I982" s="700"/>
      <c r="J982" s="700"/>
      <c r="K982" s="700"/>
      <c r="L982" s="700"/>
      <c r="M982" s="700"/>
      <c r="N982" s="700"/>
      <c r="O982" s="700"/>
      <c r="P982" s="700"/>
      <c r="Q982" s="700"/>
      <c r="R982" s="700"/>
      <c r="S982" s="700"/>
      <c r="T982" s="700"/>
      <c r="U982" s="700"/>
      <c r="V982" s="700"/>
      <c r="W982" s="700"/>
      <c r="X982" s="700"/>
      <c r="Y982" s="700"/>
      <c r="Z982" s="700"/>
    </row>
    <row r="983" ht="12.75" customHeight="1">
      <c r="A983" s="720"/>
      <c r="B983" s="700"/>
      <c r="C983" s="700"/>
      <c r="D983" s="700"/>
      <c r="E983" s="700"/>
      <c r="F983" s="700"/>
      <c r="G983" s="700"/>
      <c r="H983" s="700"/>
      <c r="I983" s="700"/>
      <c r="J983" s="700"/>
      <c r="K983" s="700"/>
      <c r="L983" s="700"/>
      <c r="M983" s="700"/>
      <c r="N983" s="700"/>
      <c r="O983" s="700"/>
      <c r="P983" s="700"/>
      <c r="Q983" s="700"/>
      <c r="R983" s="700"/>
      <c r="S983" s="700"/>
      <c r="T983" s="700"/>
      <c r="U983" s="700"/>
      <c r="V983" s="700"/>
      <c r="W983" s="700"/>
      <c r="X983" s="700"/>
      <c r="Y983" s="700"/>
      <c r="Z983" s="700"/>
    </row>
    <row r="984" ht="12.75" customHeight="1">
      <c r="A984" s="720"/>
      <c r="B984" s="700"/>
      <c r="C984" s="700"/>
      <c r="D984" s="700"/>
      <c r="E984" s="700"/>
      <c r="F984" s="700"/>
      <c r="G984" s="700"/>
      <c r="H984" s="700"/>
      <c r="I984" s="700"/>
      <c r="J984" s="700"/>
      <c r="K984" s="700"/>
      <c r="L984" s="700"/>
      <c r="M984" s="700"/>
      <c r="N984" s="700"/>
      <c r="O984" s="700"/>
      <c r="P984" s="700"/>
      <c r="Q984" s="700"/>
      <c r="R984" s="700"/>
      <c r="S984" s="700"/>
      <c r="T984" s="700"/>
      <c r="U984" s="700"/>
      <c r="V984" s="700"/>
      <c r="W984" s="700"/>
      <c r="X984" s="700"/>
      <c r="Y984" s="700"/>
      <c r="Z984" s="700"/>
    </row>
    <row r="985" ht="12.75" customHeight="1">
      <c r="A985" s="720"/>
      <c r="B985" s="700"/>
      <c r="C985" s="700"/>
      <c r="D985" s="700"/>
      <c r="E985" s="700"/>
      <c r="F985" s="700"/>
      <c r="G985" s="700"/>
      <c r="H985" s="700"/>
      <c r="I985" s="700"/>
      <c r="J985" s="700"/>
      <c r="K985" s="700"/>
      <c r="L985" s="700"/>
      <c r="M985" s="700"/>
      <c r="N985" s="700"/>
      <c r="O985" s="700"/>
      <c r="P985" s="700"/>
      <c r="Q985" s="700"/>
      <c r="R985" s="700"/>
      <c r="S985" s="700"/>
      <c r="T985" s="700"/>
      <c r="U985" s="700"/>
      <c r="V985" s="700"/>
      <c r="W985" s="700"/>
      <c r="X985" s="700"/>
      <c r="Y985" s="700"/>
      <c r="Z985" s="700"/>
    </row>
    <row r="986" ht="12.75" customHeight="1">
      <c r="A986" s="720"/>
      <c r="B986" s="700"/>
      <c r="C986" s="700"/>
      <c r="D986" s="700"/>
      <c r="E986" s="700"/>
      <c r="F986" s="700"/>
      <c r="G986" s="700"/>
      <c r="H986" s="700"/>
      <c r="I986" s="700"/>
      <c r="J986" s="700"/>
      <c r="K986" s="700"/>
      <c r="L986" s="700"/>
      <c r="M986" s="700"/>
      <c r="N986" s="700"/>
      <c r="O986" s="700"/>
      <c r="P986" s="700"/>
      <c r="Q986" s="700"/>
      <c r="R986" s="700"/>
      <c r="S986" s="700"/>
      <c r="T986" s="700"/>
      <c r="U986" s="700"/>
      <c r="V986" s="700"/>
      <c r="W986" s="700"/>
      <c r="X986" s="700"/>
      <c r="Y986" s="700"/>
      <c r="Z986" s="700"/>
    </row>
    <row r="987" ht="12.75" customHeight="1">
      <c r="A987" s="720"/>
      <c r="B987" s="700"/>
      <c r="C987" s="700"/>
      <c r="D987" s="700"/>
      <c r="E987" s="700"/>
      <c r="F987" s="700"/>
      <c r="G987" s="700"/>
      <c r="H987" s="700"/>
      <c r="I987" s="700"/>
      <c r="J987" s="700"/>
      <c r="K987" s="700"/>
      <c r="L987" s="700"/>
      <c r="M987" s="700"/>
      <c r="N987" s="700"/>
      <c r="O987" s="700"/>
      <c r="P987" s="700"/>
      <c r="Q987" s="700"/>
      <c r="R987" s="700"/>
      <c r="S987" s="700"/>
      <c r="T987" s="700"/>
      <c r="U987" s="700"/>
      <c r="V987" s="700"/>
      <c r="W987" s="700"/>
      <c r="X987" s="700"/>
      <c r="Y987" s="700"/>
      <c r="Z987" s="700"/>
    </row>
    <row r="988" ht="12.75" customHeight="1">
      <c r="A988" s="720"/>
      <c r="B988" s="700"/>
      <c r="C988" s="700"/>
      <c r="D988" s="700"/>
      <c r="E988" s="700"/>
      <c r="F988" s="700"/>
      <c r="G988" s="700"/>
      <c r="H988" s="700"/>
      <c r="I988" s="700"/>
      <c r="J988" s="700"/>
      <c r="K988" s="700"/>
      <c r="L988" s="700"/>
      <c r="M988" s="700"/>
      <c r="N988" s="700"/>
      <c r="O988" s="700"/>
      <c r="P988" s="700"/>
      <c r="Q988" s="700"/>
      <c r="R988" s="700"/>
      <c r="S988" s="700"/>
      <c r="T988" s="700"/>
      <c r="U988" s="700"/>
      <c r="V988" s="700"/>
      <c r="W988" s="700"/>
      <c r="X988" s="700"/>
      <c r="Y988" s="700"/>
      <c r="Z988" s="700"/>
    </row>
    <row r="989" ht="12.75" customHeight="1">
      <c r="A989" s="720"/>
      <c r="B989" s="700"/>
      <c r="C989" s="700"/>
      <c r="D989" s="700"/>
      <c r="E989" s="700"/>
      <c r="F989" s="700"/>
      <c r="G989" s="700"/>
      <c r="H989" s="700"/>
      <c r="I989" s="700"/>
      <c r="J989" s="700"/>
      <c r="K989" s="700"/>
      <c r="L989" s="700"/>
      <c r="M989" s="700"/>
      <c r="N989" s="700"/>
      <c r="O989" s="700"/>
      <c r="P989" s="700"/>
      <c r="Q989" s="700"/>
      <c r="R989" s="700"/>
      <c r="S989" s="700"/>
      <c r="T989" s="700"/>
      <c r="U989" s="700"/>
      <c r="V989" s="700"/>
      <c r="W989" s="700"/>
      <c r="X989" s="700"/>
      <c r="Y989" s="700"/>
      <c r="Z989" s="700"/>
    </row>
    <row r="990" ht="12.75" customHeight="1">
      <c r="A990" s="720"/>
      <c r="B990" s="700"/>
      <c r="C990" s="700"/>
      <c r="D990" s="700"/>
      <c r="E990" s="700"/>
      <c r="F990" s="700"/>
      <c r="G990" s="700"/>
      <c r="H990" s="700"/>
      <c r="I990" s="700"/>
      <c r="J990" s="700"/>
      <c r="K990" s="700"/>
      <c r="L990" s="700"/>
      <c r="M990" s="700"/>
      <c r="N990" s="700"/>
      <c r="O990" s="700"/>
      <c r="P990" s="700"/>
      <c r="Q990" s="700"/>
      <c r="R990" s="700"/>
      <c r="S990" s="700"/>
      <c r="T990" s="700"/>
      <c r="U990" s="700"/>
      <c r="V990" s="700"/>
      <c r="W990" s="700"/>
      <c r="X990" s="700"/>
      <c r="Y990" s="700"/>
      <c r="Z990" s="700"/>
    </row>
    <row r="991" ht="12.75" customHeight="1">
      <c r="A991" s="720"/>
      <c r="B991" s="700"/>
      <c r="C991" s="700"/>
      <c r="D991" s="700"/>
      <c r="E991" s="700"/>
      <c r="F991" s="700"/>
      <c r="G991" s="700"/>
      <c r="H991" s="700"/>
      <c r="I991" s="700"/>
      <c r="J991" s="700"/>
      <c r="K991" s="700"/>
      <c r="L991" s="700"/>
      <c r="M991" s="700"/>
      <c r="N991" s="700"/>
      <c r="O991" s="700"/>
      <c r="P991" s="700"/>
      <c r="Q991" s="700"/>
      <c r="R991" s="700"/>
      <c r="S991" s="700"/>
      <c r="T991" s="700"/>
      <c r="U991" s="700"/>
      <c r="V991" s="700"/>
      <c r="W991" s="700"/>
      <c r="X991" s="700"/>
      <c r="Y991" s="700"/>
      <c r="Z991" s="700"/>
    </row>
    <row r="992" ht="12.75" customHeight="1">
      <c r="A992" s="720"/>
      <c r="B992" s="700"/>
      <c r="C992" s="700"/>
      <c r="D992" s="700"/>
      <c r="E992" s="700"/>
      <c r="F992" s="700"/>
      <c r="G992" s="700"/>
      <c r="H992" s="700"/>
      <c r="I992" s="700"/>
      <c r="J992" s="700"/>
      <c r="K992" s="700"/>
      <c r="L992" s="700"/>
      <c r="M992" s="700"/>
      <c r="N992" s="700"/>
      <c r="O992" s="700"/>
      <c r="P992" s="700"/>
      <c r="Q992" s="700"/>
      <c r="R992" s="700"/>
      <c r="S992" s="700"/>
      <c r="T992" s="700"/>
      <c r="U992" s="700"/>
      <c r="V992" s="700"/>
      <c r="W992" s="700"/>
      <c r="X992" s="700"/>
      <c r="Y992" s="700"/>
      <c r="Z992" s="700"/>
    </row>
    <row r="993" ht="12.75" customHeight="1">
      <c r="A993" s="720"/>
      <c r="B993" s="700"/>
      <c r="C993" s="700"/>
      <c r="D993" s="700"/>
      <c r="E993" s="700"/>
      <c r="F993" s="700"/>
      <c r="G993" s="700"/>
      <c r="H993" s="700"/>
      <c r="I993" s="700"/>
      <c r="J993" s="700"/>
      <c r="K993" s="700"/>
      <c r="L993" s="700"/>
      <c r="M993" s="700"/>
      <c r="N993" s="700"/>
      <c r="O993" s="700"/>
      <c r="P993" s="700"/>
      <c r="Q993" s="700"/>
      <c r="R993" s="700"/>
      <c r="S993" s="700"/>
      <c r="T993" s="700"/>
      <c r="U993" s="700"/>
      <c r="V993" s="700"/>
      <c r="W993" s="700"/>
      <c r="X993" s="700"/>
      <c r="Y993" s="700"/>
      <c r="Z993" s="700"/>
    </row>
    <row r="994" ht="12.75" customHeight="1">
      <c r="A994" s="720"/>
      <c r="B994" s="700"/>
      <c r="C994" s="700"/>
      <c r="D994" s="700"/>
      <c r="E994" s="700"/>
      <c r="F994" s="700"/>
      <c r="G994" s="700"/>
      <c r="H994" s="700"/>
      <c r="I994" s="700"/>
      <c r="J994" s="700"/>
      <c r="K994" s="700"/>
      <c r="L994" s="700"/>
      <c r="M994" s="700"/>
      <c r="N994" s="700"/>
      <c r="O994" s="700"/>
      <c r="P994" s="700"/>
      <c r="Q994" s="700"/>
      <c r="R994" s="700"/>
      <c r="S994" s="700"/>
      <c r="T994" s="700"/>
      <c r="U994" s="700"/>
      <c r="V994" s="700"/>
      <c r="W994" s="700"/>
      <c r="X994" s="700"/>
      <c r="Y994" s="700"/>
      <c r="Z994" s="700"/>
    </row>
    <row r="995" ht="12.75" customHeight="1">
      <c r="A995" s="720"/>
      <c r="B995" s="700"/>
      <c r="C995" s="700"/>
      <c r="D995" s="700"/>
      <c r="E995" s="700"/>
      <c r="F995" s="700"/>
      <c r="G995" s="700"/>
      <c r="H995" s="700"/>
      <c r="I995" s="700"/>
      <c r="J995" s="700"/>
      <c r="K995" s="700"/>
      <c r="L995" s="700"/>
      <c r="M995" s="700"/>
      <c r="N995" s="700"/>
      <c r="O995" s="700"/>
      <c r="P995" s="700"/>
      <c r="Q995" s="700"/>
      <c r="R995" s="700"/>
      <c r="S995" s="700"/>
      <c r="T995" s="700"/>
      <c r="U995" s="700"/>
      <c r="V995" s="700"/>
      <c r="W995" s="700"/>
      <c r="X995" s="700"/>
      <c r="Y995" s="700"/>
      <c r="Z995" s="700"/>
    </row>
    <row r="996" ht="12.75" customHeight="1">
      <c r="A996" s="720"/>
      <c r="B996" s="700"/>
      <c r="C996" s="700"/>
      <c r="D996" s="700"/>
      <c r="E996" s="700"/>
      <c r="F996" s="700"/>
      <c r="G996" s="700"/>
      <c r="H996" s="700"/>
      <c r="I996" s="700"/>
      <c r="J996" s="700"/>
      <c r="K996" s="700"/>
      <c r="L996" s="700"/>
      <c r="M996" s="700"/>
      <c r="N996" s="700"/>
      <c r="O996" s="700"/>
      <c r="P996" s="700"/>
      <c r="Q996" s="700"/>
      <c r="R996" s="700"/>
      <c r="S996" s="700"/>
      <c r="T996" s="700"/>
      <c r="U996" s="700"/>
      <c r="V996" s="700"/>
      <c r="W996" s="700"/>
      <c r="X996" s="700"/>
      <c r="Y996" s="700"/>
      <c r="Z996" s="700"/>
    </row>
    <row r="997" ht="12.75" customHeight="1">
      <c r="A997" s="720"/>
      <c r="B997" s="700"/>
      <c r="C997" s="700"/>
      <c r="D997" s="700"/>
      <c r="E997" s="700"/>
      <c r="F997" s="700"/>
      <c r="G997" s="700"/>
      <c r="H997" s="700"/>
      <c r="I997" s="700"/>
      <c r="J997" s="700"/>
      <c r="K997" s="700"/>
      <c r="L997" s="700"/>
      <c r="M997" s="700"/>
      <c r="N997" s="700"/>
      <c r="O997" s="700"/>
      <c r="P997" s="700"/>
      <c r="Q997" s="700"/>
      <c r="R997" s="700"/>
      <c r="S997" s="700"/>
      <c r="T997" s="700"/>
      <c r="U997" s="700"/>
      <c r="V997" s="700"/>
      <c r="W997" s="700"/>
      <c r="X997" s="700"/>
      <c r="Y997" s="700"/>
      <c r="Z997" s="700"/>
    </row>
    <row r="998" ht="12.75" customHeight="1">
      <c r="A998" s="720"/>
      <c r="B998" s="700"/>
      <c r="C998" s="700"/>
      <c r="D998" s="700"/>
      <c r="E998" s="700"/>
      <c r="F998" s="700"/>
      <c r="G998" s="700"/>
      <c r="H998" s="700"/>
      <c r="I998" s="700"/>
      <c r="J998" s="700"/>
      <c r="K998" s="700"/>
      <c r="L998" s="700"/>
      <c r="M998" s="700"/>
      <c r="N998" s="700"/>
      <c r="O998" s="700"/>
      <c r="P998" s="700"/>
      <c r="Q998" s="700"/>
      <c r="R998" s="700"/>
      <c r="S998" s="700"/>
      <c r="T998" s="700"/>
      <c r="U998" s="700"/>
      <c r="V998" s="700"/>
      <c r="W998" s="700"/>
      <c r="X998" s="700"/>
      <c r="Y998" s="700"/>
      <c r="Z998" s="700"/>
    </row>
    <row r="999" ht="12.75" customHeight="1">
      <c r="A999" s="720"/>
      <c r="B999" s="700"/>
      <c r="C999" s="700"/>
      <c r="D999" s="700"/>
      <c r="E999" s="700"/>
      <c r="F999" s="700"/>
      <c r="G999" s="700"/>
      <c r="H999" s="700"/>
      <c r="I999" s="700"/>
      <c r="J999" s="700"/>
      <c r="K999" s="700"/>
      <c r="L999" s="700"/>
      <c r="M999" s="700"/>
      <c r="N999" s="700"/>
      <c r="O999" s="700"/>
      <c r="P999" s="700"/>
      <c r="Q999" s="700"/>
      <c r="R999" s="700"/>
      <c r="S999" s="700"/>
      <c r="T999" s="700"/>
      <c r="U999" s="700"/>
      <c r="V999" s="700"/>
      <c r="W999" s="700"/>
      <c r="X999" s="700"/>
      <c r="Y999" s="700"/>
      <c r="Z999" s="700"/>
    </row>
    <row r="1000" ht="12.75" customHeight="1">
      <c r="A1000" s="720"/>
      <c r="B1000" s="700"/>
      <c r="C1000" s="700"/>
      <c r="D1000" s="700"/>
      <c r="E1000" s="700"/>
      <c r="F1000" s="700"/>
      <c r="G1000" s="700"/>
      <c r="H1000" s="700"/>
      <c r="I1000" s="700"/>
      <c r="J1000" s="700"/>
      <c r="K1000" s="700"/>
      <c r="L1000" s="700"/>
      <c r="M1000" s="700"/>
      <c r="N1000" s="700"/>
      <c r="O1000" s="700"/>
      <c r="P1000" s="700"/>
      <c r="Q1000" s="700"/>
      <c r="R1000" s="700"/>
      <c r="S1000" s="700"/>
      <c r="T1000" s="700"/>
      <c r="U1000" s="700"/>
      <c r="V1000" s="700"/>
      <c r="W1000" s="700"/>
      <c r="X1000" s="700"/>
      <c r="Y1000" s="700"/>
      <c r="Z1000" s="700"/>
    </row>
  </sheetData>
  <mergeCells count="10">
    <mergeCell ref="A11:A14"/>
    <mergeCell ref="B11:B14"/>
    <mergeCell ref="C11:C14"/>
    <mergeCell ref="A1:D1"/>
    <mergeCell ref="A3:A4"/>
    <mergeCell ref="B3:B4"/>
    <mergeCell ref="C3:C4"/>
    <mergeCell ref="A6:A8"/>
    <mergeCell ref="B6:B8"/>
    <mergeCell ref="C6:C8"/>
  </mergeCells>
  <dataValidations>
    <dataValidation type="custom" allowBlank="1" showDropDown="1" sqref="M456 M796">
      <formula1>OR(NOT(ISERROR(DATEVALUE(M456))), AND(ISNUMBER(M456), LEFT(CELL("format", M456))="D"))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1.38"/>
    <col customWidth="1" min="3" max="3" width="15.75"/>
    <col customWidth="1" min="4" max="4" width="37.5"/>
    <col customWidth="1" min="5" max="5" width="8.88"/>
    <col customWidth="1" min="6" max="6" width="19.13"/>
    <col customWidth="1" min="7" max="7" width="54.13"/>
    <col customWidth="1" min="8" max="8" width="53.5"/>
    <col customWidth="1" min="9" max="9" width="31.13"/>
    <col customWidth="1" min="10" max="10" width="12.38"/>
    <col customWidth="1" min="11" max="11" width="13.88"/>
    <col customWidth="1" min="12" max="12" width="35.38"/>
    <col customWidth="1" min="13" max="33" width="8.88"/>
  </cols>
  <sheetData>
    <row r="1" ht="15.0" customHeight="1">
      <c r="A1" s="723"/>
      <c r="B1" s="724" t="s">
        <v>3396</v>
      </c>
      <c r="C1" s="698"/>
      <c r="D1" s="698"/>
      <c r="E1" s="698"/>
      <c r="F1" s="698"/>
      <c r="G1" s="698"/>
      <c r="H1" s="699"/>
      <c r="I1" s="725"/>
      <c r="J1" s="726"/>
      <c r="K1" s="727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  <c r="Y1" s="725"/>
      <c r="Z1" s="725"/>
      <c r="AA1" s="725"/>
      <c r="AB1" s="725"/>
      <c r="AC1" s="725"/>
      <c r="AD1" s="725"/>
      <c r="AE1" s="725"/>
      <c r="AF1" s="725"/>
      <c r="AG1" s="725"/>
    </row>
    <row r="2" ht="14.25" customHeight="1">
      <c r="A2" s="728" t="s">
        <v>3227</v>
      </c>
      <c r="B2" s="730" t="s">
        <v>3397</v>
      </c>
      <c r="C2" s="730" t="s">
        <v>3398</v>
      </c>
      <c r="D2" s="731" t="s">
        <v>0</v>
      </c>
      <c r="E2" s="731" t="s">
        <v>3399</v>
      </c>
      <c r="F2" s="728" t="s">
        <v>3400</v>
      </c>
      <c r="G2" s="730" t="s">
        <v>3401</v>
      </c>
      <c r="H2" s="730" t="s">
        <v>36</v>
      </c>
      <c r="I2" s="730" t="s">
        <v>3402</v>
      </c>
      <c r="J2" s="732" t="s">
        <v>234</v>
      </c>
      <c r="K2" s="733" t="s">
        <v>3403</v>
      </c>
      <c r="L2" s="734" t="s">
        <v>3404</v>
      </c>
      <c r="M2" s="735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736"/>
      <c r="AA2" s="736"/>
      <c r="AB2" s="736"/>
      <c r="AC2" s="736"/>
      <c r="AD2" s="736"/>
      <c r="AE2" s="736"/>
      <c r="AF2" s="736"/>
      <c r="AG2" s="736"/>
    </row>
    <row r="3" ht="14.25" customHeight="1">
      <c r="A3" s="737">
        <v>1.0</v>
      </c>
      <c r="B3" s="555" t="s">
        <v>223</v>
      </c>
      <c r="C3" s="555" t="s">
        <v>3405</v>
      </c>
      <c r="D3" s="738" t="s">
        <v>181</v>
      </c>
      <c r="E3" s="738" t="s">
        <v>248</v>
      </c>
      <c r="F3" s="738"/>
      <c r="G3" s="738" t="s">
        <v>3407</v>
      </c>
      <c r="H3" s="739" t="s">
        <v>3408</v>
      </c>
      <c r="I3" s="740" t="s">
        <v>184</v>
      </c>
      <c r="J3" s="741" t="s">
        <v>3349</v>
      </c>
      <c r="K3" s="742">
        <v>2.0412151E7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</row>
    <row r="4" ht="14.25" customHeight="1">
      <c r="A4" s="737">
        <f t="shared" ref="A4:A793" si="1">A3+1</f>
        <v>2</v>
      </c>
      <c r="B4" s="555" t="s">
        <v>223</v>
      </c>
      <c r="C4" s="555" t="s">
        <v>3405</v>
      </c>
      <c r="D4" s="738" t="s">
        <v>244</v>
      </c>
      <c r="E4" s="743" t="s">
        <v>3409</v>
      </c>
      <c r="F4" s="738"/>
      <c r="G4" s="738" t="s">
        <v>3410</v>
      </c>
      <c r="H4" s="739" t="s">
        <v>3411</v>
      </c>
      <c r="I4" s="740" t="s">
        <v>247</v>
      </c>
      <c r="J4" s="741" t="s">
        <v>248</v>
      </c>
      <c r="K4" s="742">
        <v>2.0776E7</v>
      </c>
      <c r="L4" s="745" t="s">
        <v>315</v>
      </c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</row>
    <row r="5" ht="14.25" customHeight="1">
      <c r="A5" s="737">
        <f t="shared" si="1"/>
        <v>3</v>
      </c>
      <c r="B5" s="555" t="s">
        <v>223</v>
      </c>
      <c r="C5" s="555" t="s">
        <v>3405</v>
      </c>
      <c r="D5" s="738" t="s">
        <v>256</v>
      </c>
      <c r="E5" s="743" t="s">
        <v>3409</v>
      </c>
      <c r="F5" s="738"/>
      <c r="G5" s="738" t="s">
        <v>3412</v>
      </c>
      <c r="H5" s="739" t="s">
        <v>3413</v>
      </c>
      <c r="I5" s="740" t="s">
        <v>259</v>
      </c>
      <c r="J5" s="741" t="s">
        <v>248</v>
      </c>
      <c r="K5" s="742">
        <v>2.0776E7</v>
      </c>
      <c r="L5" s="745" t="s">
        <v>315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</row>
    <row r="6" ht="14.25" customHeight="1">
      <c r="A6" s="737">
        <f t="shared" si="1"/>
        <v>4</v>
      </c>
      <c r="B6" s="555" t="s">
        <v>223</v>
      </c>
      <c r="C6" s="555" t="s">
        <v>3405</v>
      </c>
      <c r="D6" s="738" t="s">
        <v>237</v>
      </c>
      <c r="E6" s="746" t="s">
        <v>680</v>
      </c>
      <c r="F6" s="738"/>
      <c r="G6" s="738" t="s">
        <v>3414</v>
      </c>
      <c r="H6" s="739" t="s">
        <v>3413</v>
      </c>
      <c r="I6" s="740" t="s">
        <v>239</v>
      </c>
      <c r="J6" s="741" t="s">
        <v>3365</v>
      </c>
      <c r="K6" s="742">
        <v>2940000.0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</row>
    <row r="7" ht="14.25" customHeight="1">
      <c r="A7" s="737">
        <f t="shared" si="1"/>
        <v>5</v>
      </c>
      <c r="B7" s="555" t="s">
        <v>223</v>
      </c>
      <c r="C7" s="555" t="s">
        <v>3405</v>
      </c>
      <c r="D7" s="738" t="s">
        <v>63</v>
      </c>
      <c r="E7" s="738" t="s">
        <v>753</v>
      </c>
      <c r="F7" s="738"/>
      <c r="G7" s="738" t="s">
        <v>3415</v>
      </c>
      <c r="H7" s="739" t="s">
        <v>3416</v>
      </c>
      <c r="I7" s="740" t="s">
        <v>13</v>
      </c>
      <c r="J7" s="741" t="s">
        <v>3355</v>
      </c>
      <c r="K7" s="742">
        <v>2737114.0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</row>
    <row r="8" ht="14.25" customHeight="1">
      <c r="A8" s="737">
        <f t="shared" si="1"/>
        <v>6</v>
      </c>
      <c r="B8" s="555" t="s">
        <v>223</v>
      </c>
      <c r="C8" s="555" t="s">
        <v>3405</v>
      </c>
      <c r="D8" s="738" t="s">
        <v>58</v>
      </c>
      <c r="E8" s="738" t="s">
        <v>753</v>
      </c>
      <c r="F8" s="738"/>
      <c r="G8" s="738" t="s">
        <v>3417</v>
      </c>
      <c r="H8" s="739" t="s">
        <v>3413</v>
      </c>
      <c r="I8" s="747" t="s">
        <v>13</v>
      </c>
      <c r="J8" s="741" t="s">
        <v>3355</v>
      </c>
      <c r="K8" s="742">
        <v>2737114.0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</row>
    <row r="9" ht="14.25" customHeight="1">
      <c r="A9" s="737">
        <f t="shared" si="1"/>
        <v>7</v>
      </c>
      <c r="B9" s="555" t="s">
        <v>223</v>
      </c>
      <c r="C9" s="555" t="s">
        <v>3405</v>
      </c>
      <c r="D9" s="738" t="s">
        <v>53</v>
      </c>
      <c r="E9" s="738" t="s">
        <v>753</v>
      </c>
      <c r="F9" s="738"/>
      <c r="G9" s="738" t="s">
        <v>3418</v>
      </c>
      <c r="H9" s="748" t="s">
        <v>3419</v>
      </c>
      <c r="I9" s="740" t="s">
        <v>13</v>
      </c>
      <c r="J9" s="741" t="s">
        <v>3355</v>
      </c>
      <c r="K9" s="742">
        <v>2737114.0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</row>
    <row r="10" ht="14.25" customHeight="1">
      <c r="A10" s="737">
        <f t="shared" si="1"/>
        <v>8</v>
      </c>
      <c r="B10" s="555" t="s">
        <v>223</v>
      </c>
      <c r="C10" s="555" t="s">
        <v>3405</v>
      </c>
      <c r="D10" s="738" t="s">
        <v>48</v>
      </c>
      <c r="E10" s="738" t="s">
        <v>753</v>
      </c>
      <c r="F10" s="738"/>
      <c r="G10" s="738" t="s">
        <v>3420</v>
      </c>
      <c r="H10" s="748" t="s">
        <v>3421</v>
      </c>
      <c r="I10" s="740" t="s">
        <v>13</v>
      </c>
      <c r="J10" s="741" t="s">
        <v>3355</v>
      </c>
      <c r="K10" s="742">
        <v>2737114.0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</row>
    <row r="11" ht="14.25" customHeight="1">
      <c r="A11" s="737">
        <f t="shared" si="1"/>
        <v>9</v>
      </c>
      <c r="B11" s="555" t="s">
        <v>223</v>
      </c>
      <c r="C11" s="555" t="s">
        <v>3405</v>
      </c>
      <c r="D11" s="738">
        <v>7.90038103E8</v>
      </c>
      <c r="E11" s="738" t="s">
        <v>753</v>
      </c>
      <c r="F11" s="738"/>
      <c r="G11" s="738" t="s">
        <v>3422</v>
      </c>
      <c r="H11" s="748" t="s">
        <v>3423</v>
      </c>
      <c r="I11" s="740" t="s">
        <v>13</v>
      </c>
      <c r="J11" s="741" t="s">
        <v>3355</v>
      </c>
      <c r="K11" s="742">
        <v>2737114.0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</row>
    <row r="12" ht="14.25" customHeight="1">
      <c r="A12" s="737">
        <f t="shared" si="1"/>
        <v>10</v>
      </c>
      <c r="B12" s="555" t="s">
        <v>223</v>
      </c>
      <c r="C12" s="555" t="s">
        <v>3405</v>
      </c>
      <c r="D12" s="738">
        <v>7.90226991E8</v>
      </c>
      <c r="E12" s="738" t="s">
        <v>753</v>
      </c>
      <c r="F12" s="738"/>
      <c r="G12" s="738" t="s">
        <v>3424</v>
      </c>
      <c r="H12" s="748" t="s">
        <v>3425</v>
      </c>
      <c r="I12" s="740" t="s">
        <v>13</v>
      </c>
      <c r="J12" s="741" t="s">
        <v>3355</v>
      </c>
      <c r="K12" s="742">
        <v>2737114.0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</row>
    <row r="13" ht="14.25" customHeight="1">
      <c r="A13" s="737">
        <f t="shared" si="1"/>
        <v>11</v>
      </c>
      <c r="B13" s="555" t="s">
        <v>223</v>
      </c>
      <c r="C13" s="555" t="s">
        <v>3405</v>
      </c>
      <c r="D13" s="738">
        <v>1.261472344E9</v>
      </c>
      <c r="E13" s="738" t="s">
        <v>753</v>
      </c>
      <c r="F13" s="738"/>
      <c r="G13" s="738" t="s">
        <v>3426</v>
      </c>
      <c r="H13" s="748" t="s">
        <v>3427</v>
      </c>
      <c r="I13" s="740" t="s">
        <v>13</v>
      </c>
      <c r="J13" s="741" t="s">
        <v>3355</v>
      </c>
      <c r="K13" s="742">
        <v>2737114.0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</row>
    <row r="14" ht="14.25" customHeight="1">
      <c r="A14" s="737">
        <f t="shared" si="1"/>
        <v>12</v>
      </c>
      <c r="B14" s="555" t="s">
        <v>223</v>
      </c>
      <c r="C14" s="555" t="s">
        <v>3405</v>
      </c>
      <c r="D14" s="738">
        <v>1.261472394E9</v>
      </c>
      <c r="E14" s="738" t="s">
        <v>753</v>
      </c>
      <c r="F14" s="738"/>
      <c r="G14" s="738" t="s">
        <v>3428</v>
      </c>
      <c r="H14" s="748" t="s">
        <v>3429</v>
      </c>
      <c r="I14" s="740" t="s">
        <v>13</v>
      </c>
      <c r="J14" s="741" t="s">
        <v>3355</v>
      </c>
      <c r="K14" s="742">
        <v>2737114.0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</row>
    <row r="15" ht="14.25" customHeight="1">
      <c r="A15" s="737">
        <f t="shared" si="1"/>
        <v>13</v>
      </c>
      <c r="B15" s="750" t="s">
        <v>223</v>
      </c>
      <c r="C15" s="750" t="s">
        <v>3405</v>
      </c>
      <c r="D15" s="751" t="s">
        <v>71</v>
      </c>
      <c r="E15" s="752" t="s">
        <v>443</v>
      </c>
      <c r="F15" s="752"/>
      <c r="G15" s="752" t="s">
        <v>3430</v>
      </c>
      <c r="H15" s="753" t="s">
        <v>3431</v>
      </c>
      <c r="I15" s="754" t="s">
        <v>78</v>
      </c>
      <c r="J15" s="755" t="s">
        <v>3350</v>
      </c>
      <c r="K15" s="756">
        <v>2295495.0</v>
      </c>
      <c r="L15" s="757" t="s">
        <v>71</v>
      </c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</row>
    <row r="16" ht="14.25" customHeight="1">
      <c r="A16" s="737">
        <f t="shared" si="1"/>
        <v>14</v>
      </c>
      <c r="B16" s="555" t="s">
        <v>223</v>
      </c>
      <c r="C16" s="555" t="s">
        <v>3405</v>
      </c>
      <c r="D16" s="738" t="s">
        <v>193</v>
      </c>
      <c r="E16" s="746" t="s">
        <v>461</v>
      </c>
      <c r="F16" s="738"/>
      <c r="G16" s="738" t="s">
        <v>3432</v>
      </c>
      <c r="H16" s="748" t="s">
        <v>3433</v>
      </c>
      <c r="I16" s="740" t="s">
        <v>198</v>
      </c>
      <c r="J16" s="741" t="s">
        <v>480</v>
      </c>
      <c r="K16" s="742">
        <v>1950000.0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</row>
    <row r="17" ht="14.25" customHeight="1">
      <c r="A17" s="737">
        <f t="shared" si="1"/>
        <v>15</v>
      </c>
      <c r="B17" s="555" t="s">
        <v>223</v>
      </c>
      <c r="C17" s="555" t="s">
        <v>3405</v>
      </c>
      <c r="D17" s="738" t="s">
        <v>553</v>
      </c>
      <c r="E17" s="738" t="s">
        <v>461</v>
      </c>
      <c r="F17" s="738"/>
      <c r="G17" s="738" t="s">
        <v>3434</v>
      </c>
      <c r="H17" s="748" t="s">
        <v>3435</v>
      </c>
      <c r="I17" s="740" t="s">
        <v>554</v>
      </c>
      <c r="J17" s="741" t="s">
        <v>461</v>
      </c>
      <c r="K17" s="742">
        <v>2319819.0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</row>
    <row r="18" ht="14.25" customHeight="1">
      <c r="A18" s="737">
        <f t="shared" si="1"/>
        <v>16</v>
      </c>
      <c r="B18" s="555" t="s">
        <v>223</v>
      </c>
      <c r="C18" s="555" t="s">
        <v>3405</v>
      </c>
      <c r="D18" s="738" t="s">
        <v>205</v>
      </c>
      <c r="E18" s="738" t="s">
        <v>461</v>
      </c>
      <c r="F18" s="738"/>
      <c r="G18" s="738" t="s">
        <v>3436</v>
      </c>
      <c r="H18" s="748" t="s">
        <v>3437</v>
      </c>
      <c r="I18" s="740" t="s">
        <v>209</v>
      </c>
      <c r="J18" s="741" t="s">
        <v>461</v>
      </c>
      <c r="K18" s="742">
        <v>2319819.0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</row>
    <row r="19" ht="14.25" customHeight="1">
      <c r="A19" s="737">
        <f t="shared" si="1"/>
        <v>17</v>
      </c>
      <c r="B19" s="555" t="s">
        <v>223</v>
      </c>
      <c r="C19" s="555" t="s">
        <v>3405</v>
      </c>
      <c r="D19" s="738" t="s">
        <v>211</v>
      </c>
      <c r="E19" s="738" t="s">
        <v>575</v>
      </c>
      <c r="F19" s="738"/>
      <c r="G19" s="738" t="s">
        <v>3438</v>
      </c>
      <c r="H19" s="748" t="s">
        <v>3439</v>
      </c>
      <c r="I19" s="740" t="s">
        <v>213</v>
      </c>
      <c r="J19" s="741" t="s">
        <v>575</v>
      </c>
      <c r="K19" s="742">
        <v>3671171.0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</row>
    <row r="20" ht="14.25" customHeight="1">
      <c r="A20" s="737">
        <f t="shared" si="1"/>
        <v>18</v>
      </c>
      <c r="B20" s="555" t="s">
        <v>223</v>
      </c>
      <c r="C20" s="555" t="s">
        <v>3405</v>
      </c>
      <c r="D20" s="738" t="s">
        <v>657</v>
      </c>
      <c r="E20" s="738" t="s">
        <v>658</v>
      </c>
      <c r="F20" s="758" t="s">
        <v>190</v>
      </c>
      <c r="G20" s="738" t="s">
        <v>3440</v>
      </c>
      <c r="H20" s="748" t="s">
        <v>3441</v>
      </c>
      <c r="I20" s="740" t="s">
        <v>659</v>
      </c>
      <c r="J20" s="741" t="s">
        <v>658</v>
      </c>
      <c r="K20" s="742">
        <v>9800000.0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</row>
    <row r="21" ht="14.25" customHeight="1">
      <c r="A21" s="737">
        <f t="shared" si="1"/>
        <v>19</v>
      </c>
      <c r="B21" s="759" t="s">
        <v>223</v>
      </c>
      <c r="C21" s="759" t="s">
        <v>3405</v>
      </c>
      <c r="D21" s="760" t="s">
        <v>458</v>
      </c>
      <c r="E21" s="761" t="s">
        <v>461</v>
      </c>
      <c r="F21" s="762"/>
      <c r="G21" s="760" t="s">
        <v>3442</v>
      </c>
      <c r="H21" s="763" t="s">
        <v>3443</v>
      </c>
      <c r="I21" s="764" t="s">
        <v>464</v>
      </c>
      <c r="J21" s="765" t="s">
        <v>753</v>
      </c>
      <c r="K21" s="766">
        <v>2792792.0</v>
      </c>
      <c r="L21" s="767" t="s">
        <v>3444</v>
      </c>
      <c r="M21" s="767"/>
      <c r="N21" s="767"/>
      <c r="O21" s="767"/>
      <c r="P21" s="767"/>
      <c r="Q21" s="767"/>
      <c r="R21" s="767"/>
      <c r="S21" s="767"/>
      <c r="T21" s="767"/>
      <c r="U21" s="767"/>
      <c r="V21" s="767"/>
      <c r="W21" s="767"/>
      <c r="X21" s="767"/>
      <c r="Y21" s="767"/>
      <c r="Z21" s="767"/>
      <c r="AA21" s="767"/>
      <c r="AB21" s="767"/>
      <c r="AC21" s="767"/>
      <c r="AD21" s="767"/>
      <c r="AE21" s="767"/>
      <c r="AF21" s="767"/>
      <c r="AG21" s="767"/>
    </row>
    <row r="22" ht="14.25" customHeight="1">
      <c r="A22" s="737">
        <f t="shared" si="1"/>
        <v>20</v>
      </c>
      <c r="B22" s="555" t="s">
        <v>223</v>
      </c>
      <c r="C22" s="555" t="s">
        <v>230</v>
      </c>
      <c r="D22" s="740" t="s">
        <v>228</v>
      </c>
      <c r="E22" s="768" t="s">
        <v>575</v>
      </c>
      <c r="F22" s="758"/>
      <c r="G22" s="555" t="s">
        <v>3445</v>
      </c>
      <c r="H22" s="748" t="s">
        <v>3446</v>
      </c>
      <c r="I22" s="739" t="s">
        <v>231</v>
      </c>
      <c r="J22" s="769" t="s">
        <v>3353</v>
      </c>
      <c r="K22" s="770">
        <v>5782000.0</v>
      </c>
      <c r="L22" s="771" t="s">
        <v>3447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</row>
    <row r="23" ht="14.25" customHeight="1">
      <c r="A23" s="737">
        <f t="shared" si="1"/>
        <v>21</v>
      </c>
      <c r="B23" s="555" t="s">
        <v>223</v>
      </c>
      <c r="C23" s="555" t="s">
        <v>3405</v>
      </c>
      <c r="D23" s="740">
        <v>1.707535922E9</v>
      </c>
      <c r="E23" s="738">
        <v>0.0</v>
      </c>
      <c r="F23" s="758"/>
      <c r="G23" s="555" t="s">
        <v>3448</v>
      </c>
      <c r="H23" s="748" t="s">
        <v>3449</v>
      </c>
      <c r="I23" s="740"/>
      <c r="J23" s="741" t="s">
        <v>3351</v>
      </c>
      <c r="K23" s="742">
        <v>1412612.0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</row>
    <row r="24" ht="14.25" customHeight="1">
      <c r="A24" s="737">
        <f t="shared" si="1"/>
        <v>22</v>
      </c>
      <c r="B24" s="555" t="s">
        <v>223</v>
      </c>
      <c r="C24" s="555" t="s">
        <v>3405</v>
      </c>
      <c r="D24" s="738" t="s">
        <v>354</v>
      </c>
      <c r="E24" s="743" t="s">
        <v>3409</v>
      </c>
      <c r="F24" s="738"/>
      <c r="G24" s="738" t="s">
        <v>3450</v>
      </c>
      <c r="H24" s="748" t="s">
        <v>3451</v>
      </c>
      <c r="I24" s="738" t="s">
        <v>356</v>
      </c>
      <c r="J24" s="773" t="s">
        <v>248</v>
      </c>
      <c r="K24" s="770">
        <v>2.0776E7</v>
      </c>
      <c r="L24" s="745" t="s">
        <v>315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</row>
    <row r="25" ht="14.25" customHeight="1">
      <c r="A25" s="737">
        <f t="shared" si="1"/>
        <v>23</v>
      </c>
      <c r="B25" s="555" t="s">
        <v>3452</v>
      </c>
      <c r="C25" s="555" t="s">
        <v>346</v>
      </c>
      <c r="D25" s="738" t="s">
        <v>854</v>
      </c>
      <c r="E25" s="738" t="s">
        <v>753</v>
      </c>
      <c r="F25" s="738"/>
      <c r="G25" s="738" t="s">
        <v>3453</v>
      </c>
      <c r="H25" s="748" t="s">
        <v>3454</v>
      </c>
      <c r="I25" s="738" t="s">
        <v>856</v>
      </c>
      <c r="J25" s="773" t="s">
        <v>753</v>
      </c>
      <c r="K25" s="770">
        <v>2792792.0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</row>
    <row r="26" ht="14.25" customHeight="1">
      <c r="A26" s="737">
        <f t="shared" si="1"/>
        <v>24</v>
      </c>
      <c r="B26" s="555" t="s">
        <v>3452</v>
      </c>
      <c r="C26" s="555" t="s">
        <v>346</v>
      </c>
      <c r="D26" s="738" t="s">
        <v>1366</v>
      </c>
      <c r="E26" s="738" t="s">
        <v>753</v>
      </c>
      <c r="F26" s="738"/>
      <c r="G26" s="738" t="s">
        <v>3455</v>
      </c>
      <c r="H26" s="748" t="s">
        <v>3456</v>
      </c>
      <c r="I26" s="738" t="s">
        <v>1368</v>
      </c>
      <c r="J26" s="773" t="s">
        <v>753</v>
      </c>
      <c r="K26" s="770">
        <v>2792792.0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</row>
    <row r="27" ht="14.25" customHeight="1">
      <c r="A27" s="737">
        <f t="shared" si="1"/>
        <v>25</v>
      </c>
      <c r="B27" s="555" t="s">
        <v>3452</v>
      </c>
      <c r="C27" s="555" t="s">
        <v>346</v>
      </c>
      <c r="D27" s="738" t="s">
        <v>1273</v>
      </c>
      <c r="E27" s="738" t="s">
        <v>753</v>
      </c>
      <c r="F27" s="738"/>
      <c r="G27" s="738" t="s">
        <v>3458</v>
      </c>
      <c r="H27" s="748" t="s">
        <v>3459</v>
      </c>
      <c r="I27" s="738" t="s">
        <v>1275</v>
      </c>
      <c r="J27" s="773" t="s">
        <v>753</v>
      </c>
      <c r="K27" s="770">
        <v>2792792.0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</row>
    <row r="28" ht="14.25" customHeight="1">
      <c r="A28" s="737">
        <f t="shared" si="1"/>
        <v>26</v>
      </c>
      <c r="B28" s="555" t="s">
        <v>3452</v>
      </c>
      <c r="C28" s="555" t="s">
        <v>346</v>
      </c>
      <c r="D28" s="738" t="s">
        <v>1250</v>
      </c>
      <c r="E28" s="738" t="s">
        <v>753</v>
      </c>
      <c r="F28" s="738"/>
      <c r="G28" s="738" t="s">
        <v>3460</v>
      </c>
      <c r="H28" s="748" t="s">
        <v>3461</v>
      </c>
      <c r="I28" s="738" t="s">
        <v>1252</v>
      </c>
      <c r="J28" s="773" t="s">
        <v>753</v>
      </c>
      <c r="K28" s="770">
        <v>2792792.0</v>
      </c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</row>
    <row r="29" ht="14.25" customHeight="1">
      <c r="A29" s="737">
        <f t="shared" si="1"/>
        <v>27</v>
      </c>
      <c r="B29" s="555" t="s">
        <v>3452</v>
      </c>
      <c r="C29" s="555" t="s">
        <v>346</v>
      </c>
      <c r="D29" s="738" t="s">
        <v>1264</v>
      </c>
      <c r="E29" s="738" t="s">
        <v>753</v>
      </c>
      <c r="F29" s="738"/>
      <c r="G29" s="738" t="s">
        <v>3462</v>
      </c>
      <c r="H29" s="748" t="s">
        <v>3463</v>
      </c>
      <c r="I29" s="738" t="s">
        <v>1266</v>
      </c>
      <c r="J29" s="773" t="s">
        <v>753</v>
      </c>
      <c r="K29" s="770">
        <v>2792792.0</v>
      </c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</row>
    <row r="30" ht="14.25" customHeight="1">
      <c r="A30" s="737">
        <f t="shared" si="1"/>
        <v>28</v>
      </c>
      <c r="B30" s="555" t="s">
        <v>3452</v>
      </c>
      <c r="C30" s="555" t="s">
        <v>346</v>
      </c>
      <c r="D30" s="738">
        <v>1.262633554E9</v>
      </c>
      <c r="E30" s="738" t="s">
        <v>753</v>
      </c>
      <c r="F30" s="738"/>
      <c r="G30" s="738" t="s">
        <v>3464</v>
      </c>
      <c r="H30" s="748" t="s">
        <v>3465</v>
      </c>
      <c r="I30" s="738" t="s">
        <v>1262</v>
      </c>
      <c r="J30" s="773" t="s">
        <v>753</v>
      </c>
      <c r="K30" s="770">
        <v>2792792.0</v>
      </c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</row>
    <row r="31" ht="14.25" customHeight="1">
      <c r="A31" s="737">
        <f t="shared" si="1"/>
        <v>29</v>
      </c>
      <c r="B31" s="555" t="s">
        <v>3452</v>
      </c>
      <c r="C31" s="555" t="s">
        <v>346</v>
      </c>
      <c r="D31" s="738" t="s">
        <v>851</v>
      </c>
      <c r="E31" s="738" t="s">
        <v>753</v>
      </c>
      <c r="F31" s="738"/>
      <c r="G31" s="738" t="s">
        <v>3466</v>
      </c>
      <c r="H31" s="748" t="s">
        <v>3467</v>
      </c>
      <c r="I31" s="738" t="s">
        <v>853</v>
      </c>
      <c r="J31" s="773" t="s">
        <v>753</v>
      </c>
      <c r="K31" s="770">
        <v>2792792.0</v>
      </c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</row>
    <row r="32" ht="14.25" customHeight="1">
      <c r="A32" s="737">
        <f t="shared" si="1"/>
        <v>30</v>
      </c>
      <c r="B32" s="555" t="s">
        <v>3452</v>
      </c>
      <c r="C32" s="555" t="s">
        <v>346</v>
      </c>
      <c r="D32" s="738">
        <v>1.115276795E9</v>
      </c>
      <c r="E32" s="738" t="s">
        <v>753</v>
      </c>
      <c r="F32" s="738"/>
      <c r="G32" s="738" t="s">
        <v>3468</v>
      </c>
      <c r="H32" s="748" t="s">
        <v>3469</v>
      </c>
      <c r="I32" s="738" t="s">
        <v>1002</v>
      </c>
      <c r="J32" s="773" t="s">
        <v>753</v>
      </c>
      <c r="K32" s="770">
        <v>2792792.0</v>
      </c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</row>
    <row r="33" ht="14.25" customHeight="1">
      <c r="A33" s="737">
        <f t="shared" si="1"/>
        <v>31</v>
      </c>
      <c r="B33" s="555" t="s">
        <v>3452</v>
      </c>
      <c r="C33" s="555" t="s">
        <v>346</v>
      </c>
      <c r="D33" s="738" t="s">
        <v>1363</v>
      </c>
      <c r="E33" s="738" t="s">
        <v>753</v>
      </c>
      <c r="F33" s="738"/>
      <c r="G33" s="738" t="s">
        <v>3470</v>
      </c>
      <c r="H33" s="748" t="s">
        <v>3471</v>
      </c>
      <c r="I33" s="738" t="s">
        <v>1365</v>
      </c>
      <c r="J33" s="773" t="s">
        <v>753</v>
      </c>
      <c r="K33" s="770">
        <v>2792792.0</v>
      </c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</row>
    <row r="34" ht="14.25" customHeight="1">
      <c r="A34" s="737">
        <f t="shared" si="1"/>
        <v>32</v>
      </c>
      <c r="B34" s="555" t="s">
        <v>3452</v>
      </c>
      <c r="C34" s="555" t="s">
        <v>346</v>
      </c>
      <c r="D34" s="738">
        <v>9.43385061E8</v>
      </c>
      <c r="E34" s="738" t="s">
        <v>753</v>
      </c>
      <c r="F34" s="738"/>
      <c r="G34" s="738" t="s">
        <v>3472</v>
      </c>
      <c r="H34" s="748" t="s">
        <v>3473</v>
      </c>
      <c r="I34" s="738" t="s">
        <v>610</v>
      </c>
      <c r="J34" s="773" t="s">
        <v>753</v>
      </c>
      <c r="K34" s="770">
        <v>2792792.0</v>
      </c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</row>
    <row r="35" ht="14.25" customHeight="1">
      <c r="A35" s="737">
        <f t="shared" si="1"/>
        <v>33</v>
      </c>
      <c r="B35" s="555" t="s">
        <v>3452</v>
      </c>
      <c r="C35" s="555" t="s">
        <v>141</v>
      </c>
      <c r="D35" s="738" t="s">
        <v>1066</v>
      </c>
      <c r="E35" s="738" t="s">
        <v>753</v>
      </c>
      <c r="F35" s="738"/>
      <c r="G35" s="738" t="s">
        <v>3474</v>
      </c>
      <c r="H35" s="748" t="s">
        <v>3475</v>
      </c>
      <c r="I35" s="738" t="s">
        <v>1068</v>
      </c>
      <c r="J35" s="773" t="s">
        <v>753</v>
      </c>
      <c r="K35" s="770">
        <v>2792792.0</v>
      </c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</row>
    <row r="36" ht="14.25" customHeight="1">
      <c r="A36" s="737">
        <f t="shared" si="1"/>
        <v>34</v>
      </c>
      <c r="B36" s="555" t="s">
        <v>3452</v>
      </c>
      <c r="C36" s="555" t="s">
        <v>141</v>
      </c>
      <c r="D36" s="738">
        <v>1.148375304E9</v>
      </c>
      <c r="E36" s="738" t="s">
        <v>461</v>
      </c>
      <c r="F36" s="738"/>
      <c r="G36" s="738" t="s">
        <v>3476</v>
      </c>
      <c r="H36" s="748" t="s">
        <v>3477</v>
      </c>
      <c r="I36" s="738" t="s">
        <v>673</v>
      </c>
      <c r="J36" s="773" t="s">
        <v>461</v>
      </c>
      <c r="K36" s="770">
        <v>2319819.0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</row>
    <row r="37" ht="14.25" customHeight="1">
      <c r="A37" s="737">
        <f t="shared" si="1"/>
        <v>35</v>
      </c>
      <c r="B37" s="555" t="s">
        <v>3452</v>
      </c>
      <c r="C37" s="555" t="s">
        <v>141</v>
      </c>
      <c r="D37" s="738" t="s">
        <v>688</v>
      </c>
      <c r="E37" s="738" t="s">
        <v>461</v>
      </c>
      <c r="F37" s="738" t="s">
        <v>190</v>
      </c>
      <c r="G37" s="738" t="s">
        <v>3478</v>
      </c>
      <c r="H37" s="748" t="s">
        <v>3479</v>
      </c>
      <c r="I37" s="738" t="s">
        <v>690</v>
      </c>
      <c r="J37" s="773" t="s">
        <v>461</v>
      </c>
      <c r="K37" s="770">
        <v>2319819.0</v>
      </c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</row>
    <row r="38" ht="14.25" customHeight="1">
      <c r="A38" s="737">
        <f t="shared" si="1"/>
        <v>36</v>
      </c>
      <c r="B38" s="555" t="s">
        <v>3452</v>
      </c>
      <c r="C38" s="555" t="s">
        <v>3480</v>
      </c>
      <c r="D38" s="738">
        <v>1.713913258E9</v>
      </c>
      <c r="E38" s="746" t="s">
        <v>461</v>
      </c>
      <c r="F38" s="738"/>
      <c r="G38" s="738" t="s">
        <v>3481</v>
      </c>
      <c r="H38" s="748" t="s">
        <v>3482</v>
      </c>
      <c r="I38" s="738" t="s">
        <v>1588</v>
      </c>
      <c r="J38" s="773" t="s">
        <v>461</v>
      </c>
      <c r="K38" s="770">
        <v>2319819.0</v>
      </c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</row>
    <row r="39" ht="14.25" customHeight="1">
      <c r="A39" s="737">
        <f t="shared" si="1"/>
        <v>37</v>
      </c>
      <c r="B39" s="555" t="s">
        <v>3452</v>
      </c>
      <c r="C39" s="555" t="s">
        <v>3480</v>
      </c>
      <c r="D39" s="738">
        <v>2.030021918E9</v>
      </c>
      <c r="E39" s="746" t="s">
        <v>461</v>
      </c>
      <c r="F39" s="738"/>
      <c r="G39" s="738" t="s">
        <v>3483</v>
      </c>
      <c r="H39" s="748" t="s">
        <v>3484</v>
      </c>
      <c r="I39" s="738" t="s">
        <v>483</v>
      </c>
      <c r="J39" s="773" t="s">
        <v>461</v>
      </c>
      <c r="K39" s="770">
        <v>2319819.0</v>
      </c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</row>
    <row r="40" ht="14.25" customHeight="1">
      <c r="A40" s="737">
        <f t="shared" si="1"/>
        <v>38</v>
      </c>
      <c r="B40" s="555" t="s">
        <v>3452</v>
      </c>
      <c r="C40" s="555" t="s">
        <v>3480</v>
      </c>
      <c r="D40" s="738" t="s">
        <v>692</v>
      </c>
      <c r="E40" s="738" t="s">
        <v>461</v>
      </c>
      <c r="F40" s="758" t="s">
        <v>190</v>
      </c>
      <c r="G40" s="738" t="s">
        <v>3485</v>
      </c>
      <c r="H40" s="748" t="s">
        <v>3486</v>
      </c>
      <c r="I40" s="738" t="s">
        <v>694</v>
      </c>
      <c r="J40" s="773" t="s">
        <v>461</v>
      </c>
      <c r="K40" s="770">
        <v>2319819.0</v>
      </c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</row>
    <row r="41" ht="14.25" customHeight="1">
      <c r="A41" s="737">
        <f t="shared" si="1"/>
        <v>39</v>
      </c>
      <c r="B41" s="555" t="s">
        <v>3452</v>
      </c>
      <c r="C41" s="555" t="s">
        <v>3480</v>
      </c>
      <c r="D41" s="738" t="s">
        <v>556</v>
      </c>
      <c r="E41" s="738" t="s">
        <v>461</v>
      </c>
      <c r="F41" s="758" t="s">
        <v>190</v>
      </c>
      <c r="G41" s="738" t="s">
        <v>3487</v>
      </c>
      <c r="H41" s="748" t="s">
        <v>3488</v>
      </c>
      <c r="I41" s="738" t="s">
        <v>558</v>
      </c>
      <c r="J41" s="773" t="s">
        <v>461</v>
      </c>
      <c r="K41" s="770">
        <v>2319819.0</v>
      </c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</row>
    <row r="42" ht="14.25" customHeight="1">
      <c r="A42" s="737">
        <f t="shared" si="1"/>
        <v>40</v>
      </c>
      <c r="B42" s="555" t="s">
        <v>3452</v>
      </c>
      <c r="C42" s="555" t="s">
        <v>3480</v>
      </c>
      <c r="D42" s="738" t="s">
        <v>1691</v>
      </c>
      <c r="E42" s="738" t="s">
        <v>461</v>
      </c>
      <c r="F42" s="738"/>
      <c r="G42" s="738" t="s">
        <v>3489</v>
      </c>
      <c r="H42" s="748" t="s">
        <v>3490</v>
      </c>
      <c r="I42" s="738" t="s">
        <v>1772</v>
      </c>
      <c r="J42" s="773" t="s">
        <v>461</v>
      </c>
      <c r="K42" s="770">
        <v>2319819.0</v>
      </c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</row>
    <row r="43" ht="14.25" customHeight="1">
      <c r="A43" s="737">
        <f t="shared" si="1"/>
        <v>41</v>
      </c>
      <c r="B43" s="555" t="s">
        <v>3452</v>
      </c>
      <c r="C43" s="555" t="s">
        <v>3491</v>
      </c>
      <c r="D43" s="738">
        <v>1.113954367E9</v>
      </c>
      <c r="E43" s="738" t="s">
        <v>461</v>
      </c>
      <c r="F43" s="738"/>
      <c r="G43" s="738" t="s">
        <v>3492</v>
      </c>
      <c r="H43" s="748" t="s">
        <v>3493</v>
      </c>
      <c r="I43" s="738" t="s">
        <v>1113</v>
      </c>
      <c r="J43" s="773" t="s">
        <v>461</v>
      </c>
      <c r="K43" s="770">
        <v>2319819.0</v>
      </c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</row>
    <row r="44" ht="14.25" customHeight="1">
      <c r="A44" s="737">
        <f t="shared" si="1"/>
        <v>42</v>
      </c>
      <c r="B44" s="555" t="s">
        <v>3452</v>
      </c>
      <c r="C44" s="555" t="s">
        <v>3491</v>
      </c>
      <c r="D44" s="738">
        <v>1.155255333E9</v>
      </c>
      <c r="E44" s="738" t="s">
        <v>461</v>
      </c>
      <c r="F44" s="738"/>
      <c r="G44" s="738" t="s">
        <v>3494</v>
      </c>
      <c r="H44" s="748" t="s">
        <v>3495</v>
      </c>
      <c r="I44" s="738" t="s">
        <v>1151</v>
      </c>
      <c r="J44" s="773" t="s">
        <v>461</v>
      </c>
      <c r="K44" s="770">
        <v>2319819.0</v>
      </c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</row>
    <row r="45" ht="14.25" customHeight="1">
      <c r="A45" s="737">
        <f t="shared" si="1"/>
        <v>43</v>
      </c>
      <c r="B45" s="555" t="s">
        <v>3452</v>
      </c>
      <c r="C45" s="555" t="s">
        <v>3491</v>
      </c>
      <c r="D45" s="738">
        <v>1.148350816E9</v>
      </c>
      <c r="E45" s="738" t="s">
        <v>461</v>
      </c>
      <c r="F45" s="738"/>
      <c r="G45" s="738" t="s">
        <v>3496</v>
      </c>
      <c r="H45" s="748" t="s">
        <v>3497</v>
      </c>
      <c r="I45" s="738" t="s">
        <v>1177</v>
      </c>
      <c r="J45" s="773" t="s">
        <v>461</v>
      </c>
      <c r="K45" s="770">
        <v>2319819.0</v>
      </c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</row>
    <row r="46" ht="14.25" customHeight="1">
      <c r="A46" s="737">
        <f t="shared" si="1"/>
        <v>44</v>
      </c>
      <c r="B46" s="555" t="s">
        <v>3452</v>
      </c>
      <c r="C46" s="555" t="s">
        <v>3491</v>
      </c>
      <c r="D46" s="738">
        <v>1.151434694E9</v>
      </c>
      <c r="E46" s="738" t="s">
        <v>461</v>
      </c>
      <c r="F46" s="738"/>
      <c r="G46" s="738" t="s">
        <v>3498</v>
      </c>
      <c r="H46" s="748" t="s">
        <v>3499</v>
      </c>
      <c r="I46" s="738" t="s">
        <v>1206</v>
      </c>
      <c r="J46" s="773" t="s">
        <v>461</v>
      </c>
      <c r="K46" s="770">
        <v>2319819.0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</row>
    <row r="47" ht="14.25" customHeight="1">
      <c r="A47" s="737">
        <f t="shared" si="1"/>
        <v>45</v>
      </c>
      <c r="B47" s="555" t="s">
        <v>3452</v>
      </c>
      <c r="C47" s="555" t="s">
        <v>3491</v>
      </c>
      <c r="D47" s="738">
        <v>1.15526784E9</v>
      </c>
      <c r="E47" s="738" t="s">
        <v>461</v>
      </c>
      <c r="F47" s="738"/>
      <c r="G47" s="738" t="s">
        <v>3500</v>
      </c>
      <c r="H47" s="748" t="s">
        <v>3501</v>
      </c>
      <c r="I47" s="738" t="s">
        <v>1665</v>
      </c>
      <c r="J47" s="773" t="s">
        <v>461</v>
      </c>
      <c r="K47" s="770">
        <v>2319819.0</v>
      </c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</row>
    <row r="48" ht="14.25" customHeight="1">
      <c r="A48" s="737">
        <f t="shared" si="1"/>
        <v>46</v>
      </c>
      <c r="B48" s="555" t="s">
        <v>3452</v>
      </c>
      <c r="C48" s="555" t="s">
        <v>3491</v>
      </c>
      <c r="D48" s="738">
        <v>1.761429731E9</v>
      </c>
      <c r="E48" s="738" t="s">
        <v>461</v>
      </c>
      <c r="F48" s="738"/>
      <c r="G48" s="738" t="s">
        <v>3503</v>
      </c>
      <c r="H48" s="748" t="s">
        <v>3504</v>
      </c>
      <c r="I48" s="738" t="s">
        <v>508</v>
      </c>
      <c r="J48" s="773" t="s">
        <v>461</v>
      </c>
      <c r="K48" s="770">
        <v>2319819.0</v>
      </c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</row>
    <row r="49" ht="14.25" customHeight="1">
      <c r="A49" s="737">
        <f t="shared" si="1"/>
        <v>47</v>
      </c>
      <c r="B49" s="555" t="s">
        <v>3452</v>
      </c>
      <c r="C49" s="555" t="s">
        <v>3491</v>
      </c>
      <c r="D49" s="738">
        <v>1.761389108E9</v>
      </c>
      <c r="E49" s="738" t="s">
        <v>461</v>
      </c>
      <c r="F49" s="738"/>
      <c r="G49" s="738" t="s">
        <v>3505</v>
      </c>
      <c r="H49" s="748" t="s">
        <v>3506</v>
      </c>
      <c r="I49" s="738" t="s">
        <v>3507</v>
      </c>
      <c r="J49" s="773" t="s">
        <v>461</v>
      </c>
      <c r="K49" s="770">
        <v>2319819.0</v>
      </c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</row>
    <row r="50" ht="14.25" customHeight="1">
      <c r="A50" s="737">
        <f t="shared" si="1"/>
        <v>48</v>
      </c>
      <c r="B50" s="555" t="s">
        <v>3452</v>
      </c>
      <c r="C50" s="555" t="s">
        <v>3491</v>
      </c>
      <c r="D50" s="738">
        <v>2.028280549E9</v>
      </c>
      <c r="E50" s="738" t="s">
        <v>461</v>
      </c>
      <c r="F50" s="738"/>
      <c r="G50" s="738" t="s">
        <v>3508</v>
      </c>
      <c r="H50" s="748" t="s">
        <v>3509</v>
      </c>
      <c r="I50" s="738" t="s">
        <v>471</v>
      </c>
      <c r="J50" s="773" t="s">
        <v>461</v>
      </c>
      <c r="K50" s="770">
        <v>2319819.0</v>
      </c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</row>
    <row r="51" ht="14.25" customHeight="1">
      <c r="A51" s="737">
        <f t="shared" si="1"/>
        <v>49</v>
      </c>
      <c r="B51" s="555" t="s">
        <v>3452</v>
      </c>
      <c r="C51" s="555" t="s">
        <v>3491</v>
      </c>
      <c r="D51" s="738">
        <v>2.030055106E9</v>
      </c>
      <c r="E51" s="738" t="s">
        <v>461</v>
      </c>
      <c r="F51" s="738"/>
      <c r="G51" s="738" t="s">
        <v>3510</v>
      </c>
      <c r="H51" s="748" t="s">
        <v>3511</v>
      </c>
      <c r="I51" s="738" t="s">
        <v>468</v>
      </c>
      <c r="J51" s="773" t="s">
        <v>461</v>
      </c>
      <c r="K51" s="770">
        <v>2319819.0</v>
      </c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</row>
    <row r="52" ht="14.25" customHeight="1">
      <c r="A52" s="737">
        <f t="shared" si="1"/>
        <v>50</v>
      </c>
      <c r="B52" s="555" t="s">
        <v>3452</v>
      </c>
      <c r="C52" s="555" t="s">
        <v>3491</v>
      </c>
      <c r="D52" s="738">
        <v>2.045612475E9</v>
      </c>
      <c r="E52" s="738" t="s">
        <v>461</v>
      </c>
      <c r="F52" s="738"/>
      <c r="G52" s="738" t="s">
        <v>3512</v>
      </c>
      <c r="H52" s="748" t="s">
        <v>3513</v>
      </c>
      <c r="I52" s="738" t="s">
        <v>474</v>
      </c>
      <c r="J52" s="773" t="s">
        <v>461</v>
      </c>
      <c r="K52" s="770">
        <v>2319819.0</v>
      </c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</row>
    <row r="53" ht="14.25" customHeight="1">
      <c r="A53" s="737">
        <f t="shared" si="1"/>
        <v>51</v>
      </c>
      <c r="B53" s="555" t="s">
        <v>3452</v>
      </c>
      <c r="C53" s="555" t="s">
        <v>3491</v>
      </c>
      <c r="D53" s="738" t="s">
        <v>1704</v>
      </c>
      <c r="E53" s="738" t="s">
        <v>461</v>
      </c>
      <c r="F53" s="738"/>
      <c r="G53" s="738" t="s">
        <v>3514</v>
      </c>
      <c r="H53" s="748" t="s">
        <v>3515</v>
      </c>
      <c r="I53" s="738" t="s">
        <v>1796</v>
      </c>
      <c r="J53" s="773" t="s">
        <v>461</v>
      </c>
      <c r="K53" s="770">
        <v>2319819.0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</row>
    <row r="54" ht="14.25" customHeight="1">
      <c r="A54" s="737">
        <f t="shared" si="1"/>
        <v>52</v>
      </c>
      <c r="B54" s="555" t="s">
        <v>3452</v>
      </c>
      <c r="C54" s="555" t="s">
        <v>3491</v>
      </c>
      <c r="D54" s="738" t="s">
        <v>1717</v>
      </c>
      <c r="E54" s="738" t="s">
        <v>461</v>
      </c>
      <c r="F54" s="738"/>
      <c r="G54" s="738" t="s">
        <v>3516</v>
      </c>
      <c r="H54" s="748" t="s">
        <v>3517</v>
      </c>
      <c r="I54" s="738" t="s">
        <v>1829</v>
      </c>
      <c r="J54" s="773" t="s">
        <v>461</v>
      </c>
      <c r="K54" s="770">
        <v>2319819.0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</row>
    <row r="55" ht="14.25" customHeight="1">
      <c r="A55" s="737">
        <f t="shared" si="1"/>
        <v>53</v>
      </c>
      <c r="B55" s="555" t="s">
        <v>3452</v>
      </c>
      <c r="C55" s="555" t="s">
        <v>3491</v>
      </c>
      <c r="D55" s="738" t="s">
        <v>1726</v>
      </c>
      <c r="E55" s="738" t="s">
        <v>461</v>
      </c>
      <c r="F55" s="738"/>
      <c r="G55" s="738" t="s">
        <v>3518</v>
      </c>
      <c r="H55" s="748" t="s">
        <v>3519</v>
      </c>
      <c r="I55" s="738" t="s">
        <v>1850</v>
      </c>
      <c r="J55" s="773" t="s">
        <v>461</v>
      </c>
      <c r="K55" s="770">
        <v>2319819.0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</row>
    <row r="56" ht="14.25" customHeight="1">
      <c r="A56" s="737">
        <f t="shared" si="1"/>
        <v>54</v>
      </c>
      <c r="B56" s="555" t="s">
        <v>3452</v>
      </c>
      <c r="C56" s="555" t="s">
        <v>3491</v>
      </c>
      <c r="D56" s="738" t="s">
        <v>2152</v>
      </c>
      <c r="E56" s="738" t="s">
        <v>461</v>
      </c>
      <c r="F56" s="738"/>
      <c r="G56" s="738" t="s">
        <v>3520</v>
      </c>
      <c r="H56" s="748" t="s">
        <v>3521</v>
      </c>
      <c r="I56" s="738" t="s">
        <v>2154</v>
      </c>
      <c r="J56" s="773" t="s">
        <v>461</v>
      </c>
      <c r="K56" s="770">
        <v>2319819.0</v>
      </c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</row>
    <row r="57" ht="14.25" customHeight="1">
      <c r="A57" s="737">
        <f t="shared" si="1"/>
        <v>55</v>
      </c>
      <c r="B57" s="555" t="s">
        <v>3452</v>
      </c>
      <c r="C57" s="555" t="s">
        <v>3491</v>
      </c>
      <c r="D57" s="738" t="s">
        <v>1286</v>
      </c>
      <c r="E57" s="738" t="s">
        <v>461</v>
      </c>
      <c r="F57" s="738"/>
      <c r="G57" s="738" t="s">
        <v>3522</v>
      </c>
      <c r="H57" s="748" t="s">
        <v>3523</v>
      </c>
      <c r="I57" s="738" t="s">
        <v>1287</v>
      </c>
      <c r="J57" s="773" t="s">
        <v>461</v>
      </c>
      <c r="K57" s="770">
        <v>2319819.0</v>
      </c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</row>
    <row r="58" ht="14.25" customHeight="1">
      <c r="A58" s="737">
        <f t="shared" si="1"/>
        <v>56</v>
      </c>
      <c r="B58" s="555" t="s">
        <v>3452</v>
      </c>
      <c r="C58" s="555" t="s">
        <v>87</v>
      </c>
      <c r="D58" s="738" t="s">
        <v>547</v>
      </c>
      <c r="E58" s="738" t="s">
        <v>461</v>
      </c>
      <c r="F58" s="738"/>
      <c r="G58" s="738" t="s">
        <v>3524</v>
      </c>
      <c r="H58" s="748" t="s">
        <v>3477</v>
      </c>
      <c r="I58" s="738" t="s">
        <v>549</v>
      </c>
      <c r="J58" s="773" t="s">
        <v>461</v>
      </c>
      <c r="K58" s="770">
        <v>2319819.0</v>
      </c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</row>
    <row r="59" ht="14.25" customHeight="1">
      <c r="A59" s="737">
        <f t="shared" si="1"/>
        <v>57</v>
      </c>
      <c r="B59" s="555" t="s">
        <v>3452</v>
      </c>
      <c r="C59" s="555" t="s">
        <v>87</v>
      </c>
      <c r="D59" s="738" t="s">
        <v>1257</v>
      </c>
      <c r="E59" s="738" t="s">
        <v>1258</v>
      </c>
      <c r="F59" s="738"/>
      <c r="G59" s="738" t="s">
        <v>3525</v>
      </c>
      <c r="H59" s="748" t="s">
        <v>3526</v>
      </c>
      <c r="I59" s="738" t="s">
        <v>1260</v>
      </c>
      <c r="J59" s="773" t="s">
        <v>1258</v>
      </c>
      <c r="K59" s="770">
        <v>1300000.0</v>
      </c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</row>
    <row r="60" ht="14.25" customHeight="1">
      <c r="A60" s="737">
        <f t="shared" si="1"/>
        <v>58</v>
      </c>
      <c r="B60" s="555" t="s">
        <v>3452</v>
      </c>
      <c r="C60" s="555" t="s">
        <v>87</v>
      </c>
      <c r="D60" s="738" t="s">
        <v>1357</v>
      </c>
      <c r="E60" s="738" t="s">
        <v>1258</v>
      </c>
      <c r="F60" s="738"/>
      <c r="G60" s="738" t="s">
        <v>3527</v>
      </c>
      <c r="H60" s="748" t="s">
        <v>3528</v>
      </c>
      <c r="I60" s="738" t="s">
        <v>1358</v>
      </c>
      <c r="J60" s="773" t="s">
        <v>1258</v>
      </c>
      <c r="K60" s="770">
        <v>1300000.0</v>
      </c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</row>
    <row r="61" ht="14.25" customHeight="1">
      <c r="A61" s="737">
        <f t="shared" si="1"/>
        <v>59</v>
      </c>
      <c r="B61" s="555" t="s">
        <v>3452</v>
      </c>
      <c r="C61" s="555" t="s">
        <v>87</v>
      </c>
      <c r="D61" s="738" t="s">
        <v>1406</v>
      </c>
      <c r="E61" s="738" t="s">
        <v>1258</v>
      </c>
      <c r="F61" s="738"/>
      <c r="G61" s="738" t="s">
        <v>3530</v>
      </c>
      <c r="H61" s="748" t="s">
        <v>3531</v>
      </c>
      <c r="I61" s="779" t="s">
        <v>1407</v>
      </c>
      <c r="J61" s="773" t="s">
        <v>1258</v>
      </c>
      <c r="K61" s="770">
        <v>1300000.0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</row>
    <row r="62" ht="14.25" customHeight="1">
      <c r="A62" s="737">
        <f t="shared" si="1"/>
        <v>60</v>
      </c>
      <c r="B62" s="555" t="s">
        <v>3452</v>
      </c>
      <c r="C62" s="555" t="s">
        <v>87</v>
      </c>
      <c r="D62" s="738" t="s">
        <v>1435</v>
      </c>
      <c r="E62" s="738" t="s">
        <v>1258</v>
      </c>
      <c r="F62" s="738"/>
      <c r="G62" s="738" t="s">
        <v>3533</v>
      </c>
      <c r="H62" s="748" t="s">
        <v>3534</v>
      </c>
      <c r="I62" s="779" t="s">
        <v>1437</v>
      </c>
      <c r="J62" s="773" t="s">
        <v>1258</v>
      </c>
      <c r="K62" s="770">
        <v>1300000.0</v>
      </c>
      <c r="L62" s="783">
        <v>45929.0</v>
      </c>
      <c r="M62" s="784" t="s">
        <v>3535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</row>
    <row r="63" ht="14.25" customHeight="1">
      <c r="A63" s="737">
        <f t="shared" si="1"/>
        <v>61</v>
      </c>
      <c r="B63" s="555" t="s">
        <v>3452</v>
      </c>
      <c r="C63" s="555" t="s">
        <v>87</v>
      </c>
      <c r="D63" s="738" t="s">
        <v>1463</v>
      </c>
      <c r="E63" s="738" t="s">
        <v>1258</v>
      </c>
      <c r="F63" s="738"/>
      <c r="G63" s="738" t="s">
        <v>3536</v>
      </c>
      <c r="H63" s="748" t="s">
        <v>3537</v>
      </c>
      <c r="I63" s="779" t="s">
        <v>1465</v>
      </c>
      <c r="J63" s="773" t="s">
        <v>1258</v>
      </c>
      <c r="K63" s="770">
        <v>1300000.0</v>
      </c>
      <c r="L63" s="783">
        <v>45930.0</v>
      </c>
      <c r="M63" s="784" t="s">
        <v>3535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</row>
    <row r="64" ht="14.25" customHeight="1">
      <c r="A64" s="737">
        <f t="shared" si="1"/>
        <v>62</v>
      </c>
      <c r="B64" s="555" t="s">
        <v>3452</v>
      </c>
      <c r="C64" s="555" t="s">
        <v>87</v>
      </c>
      <c r="D64" s="738" t="s">
        <v>1509</v>
      </c>
      <c r="E64" s="738" t="s">
        <v>1258</v>
      </c>
      <c r="F64" s="738"/>
      <c r="G64" s="738" t="s">
        <v>3538</v>
      </c>
      <c r="H64" s="748" t="s">
        <v>3539</v>
      </c>
      <c r="I64" s="738" t="s">
        <v>1510</v>
      </c>
      <c r="J64" s="773" t="s">
        <v>1258</v>
      </c>
      <c r="K64" s="770">
        <v>1300000.0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</row>
    <row r="65" ht="14.25" customHeight="1">
      <c r="A65" s="737">
        <f t="shared" si="1"/>
        <v>63</v>
      </c>
      <c r="B65" s="555" t="s">
        <v>3452</v>
      </c>
      <c r="C65" s="555" t="s">
        <v>87</v>
      </c>
      <c r="D65" s="738" t="s">
        <v>1638</v>
      </c>
      <c r="E65" s="738" t="s">
        <v>1258</v>
      </c>
      <c r="F65" s="738"/>
      <c r="G65" s="738" t="s">
        <v>3540</v>
      </c>
      <c r="H65" s="748" t="s">
        <v>3541</v>
      </c>
      <c r="I65" s="738" t="s">
        <v>1647</v>
      </c>
      <c r="J65" s="773" t="s">
        <v>1258</v>
      </c>
      <c r="K65" s="770">
        <v>1300000.0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</row>
    <row r="66" ht="14.25" customHeight="1">
      <c r="A66" s="737">
        <f t="shared" si="1"/>
        <v>64</v>
      </c>
      <c r="B66" s="555" t="s">
        <v>3452</v>
      </c>
      <c r="C66" s="555" t="s">
        <v>87</v>
      </c>
      <c r="D66" s="738" t="s">
        <v>1619</v>
      </c>
      <c r="E66" s="738" t="s">
        <v>1258</v>
      </c>
      <c r="F66" s="738"/>
      <c r="G66" s="738" t="s">
        <v>3543</v>
      </c>
      <c r="H66" s="748" t="s">
        <v>3544</v>
      </c>
      <c r="I66" s="738" t="s">
        <v>1621</v>
      </c>
      <c r="J66" s="773" t="s">
        <v>1258</v>
      </c>
      <c r="K66" s="770">
        <v>1300000.0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</row>
    <row r="67" ht="14.25" customHeight="1">
      <c r="A67" s="737">
        <f t="shared" si="1"/>
        <v>65</v>
      </c>
      <c r="B67" s="555" t="s">
        <v>3452</v>
      </c>
      <c r="C67" s="555" t="s">
        <v>87</v>
      </c>
      <c r="D67" s="738" t="s">
        <v>1673</v>
      </c>
      <c r="E67" s="738" t="s">
        <v>1258</v>
      </c>
      <c r="F67" s="738"/>
      <c r="G67" s="738" t="s">
        <v>3545</v>
      </c>
      <c r="H67" s="748" t="s">
        <v>3546</v>
      </c>
      <c r="I67" s="738" t="s">
        <v>1727</v>
      </c>
      <c r="J67" s="773" t="s">
        <v>1258</v>
      </c>
      <c r="K67" s="770">
        <v>1300000.0</v>
      </c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</row>
    <row r="68" ht="14.25" customHeight="1">
      <c r="A68" s="737">
        <f t="shared" si="1"/>
        <v>66</v>
      </c>
      <c r="B68" s="555" t="s">
        <v>3452</v>
      </c>
      <c r="C68" s="555" t="s">
        <v>87</v>
      </c>
      <c r="D68" s="738" t="s">
        <v>1681</v>
      </c>
      <c r="E68" s="738" t="s">
        <v>1258</v>
      </c>
      <c r="F68" s="738"/>
      <c r="G68" s="738" t="s">
        <v>3547</v>
      </c>
      <c r="H68" s="748" t="s">
        <v>3548</v>
      </c>
      <c r="I68" s="738" t="s">
        <v>1748</v>
      </c>
      <c r="J68" s="773" t="s">
        <v>1258</v>
      </c>
      <c r="K68" s="770">
        <v>1300000.0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</row>
    <row r="69" ht="14.25" customHeight="1">
      <c r="A69" s="737">
        <f t="shared" si="1"/>
        <v>67</v>
      </c>
      <c r="B69" s="555" t="s">
        <v>3452</v>
      </c>
      <c r="C69" s="555" t="s">
        <v>87</v>
      </c>
      <c r="D69" s="738">
        <v>1.261256999E9</v>
      </c>
      <c r="E69" s="738" t="s">
        <v>1258</v>
      </c>
      <c r="F69" s="738"/>
      <c r="G69" s="738" t="s">
        <v>3549</v>
      </c>
      <c r="H69" s="748" t="s">
        <v>3550</v>
      </c>
      <c r="I69" s="738" t="s">
        <v>1976</v>
      </c>
      <c r="J69" s="773" t="s">
        <v>1258</v>
      </c>
      <c r="K69" s="770">
        <v>1300000.0</v>
      </c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</row>
    <row r="70" ht="14.25" customHeight="1">
      <c r="A70" s="737">
        <f t="shared" si="1"/>
        <v>68</v>
      </c>
      <c r="B70" s="555" t="s">
        <v>3452</v>
      </c>
      <c r="C70" s="555" t="s">
        <v>87</v>
      </c>
      <c r="D70" s="738">
        <v>1.70976939E9</v>
      </c>
      <c r="E70" s="738" t="s">
        <v>1258</v>
      </c>
      <c r="F70" s="738"/>
      <c r="G70" s="738" t="s">
        <v>3551</v>
      </c>
      <c r="H70" s="748" t="s">
        <v>3552</v>
      </c>
      <c r="I70" s="738" t="s">
        <v>1995</v>
      </c>
      <c r="J70" s="773" t="s">
        <v>1258</v>
      </c>
      <c r="K70" s="770">
        <v>1300000.0</v>
      </c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</row>
    <row r="71" ht="14.25" customHeight="1">
      <c r="A71" s="737">
        <f t="shared" si="1"/>
        <v>69</v>
      </c>
      <c r="B71" s="555" t="s">
        <v>3452</v>
      </c>
      <c r="C71" s="555" t="s">
        <v>87</v>
      </c>
      <c r="D71" s="738" t="s">
        <v>1660</v>
      </c>
      <c r="E71" s="738" t="s">
        <v>1258</v>
      </c>
      <c r="F71" s="738"/>
      <c r="G71" s="738" t="s">
        <v>3553</v>
      </c>
      <c r="H71" s="748" t="s">
        <v>3554</v>
      </c>
      <c r="I71" s="738" t="s">
        <v>1705</v>
      </c>
      <c r="J71" s="773" t="s">
        <v>1258</v>
      </c>
      <c r="K71" s="770">
        <v>1300000.0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</row>
    <row r="72" ht="14.25" customHeight="1">
      <c r="A72" s="737">
        <f t="shared" si="1"/>
        <v>70</v>
      </c>
      <c r="B72" s="555" t="s">
        <v>3452</v>
      </c>
      <c r="C72" s="555" t="s">
        <v>87</v>
      </c>
      <c r="D72" s="738">
        <v>1.916899203E9</v>
      </c>
      <c r="E72" s="738" t="s">
        <v>1258</v>
      </c>
      <c r="F72" s="738"/>
      <c r="G72" s="738" t="s">
        <v>3555</v>
      </c>
      <c r="H72" s="748" t="s">
        <v>3556</v>
      </c>
      <c r="I72" s="738" t="s">
        <v>416</v>
      </c>
      <c r="J72" s="773" t="s">
        <v>1258</v>
      </c>
      <c r="K72" s="770">
        <v>1300000.0</v>
      </c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</row>
    <row r="73" ht="14.25" customHeight="1">
      <c r="A73" s="737">
        <f t="shared" si="1"/>
        <v>71</v>
      </c>
      <c r="B73" s="555" t="s">
        <v>3452</v>
      </c>
      <c r="C73" s="555" t="s">
        <v>3557</v>
      </c>
      <c r="D73" s="738" t="s">
        <v>352</v>
      </c>
      <c r="E73" s="738" t="s">
        <v>480</v>
      </c>
      <c r="F73" s="738"/>
      <c r="G73" s="738" t="s">
        <v>3558</v>
      </c>
      <c r="H73" s="748" t="s">
        <v>3559</v>
      </c>
      <c r="I73" s="738" t="s">
        <v>355</v>
      </c>
      <c r="J73" s="773" t="s">
        <v>480</v>
      </c>
      <c r="K73" s="770">
        <v>1950000.0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</row>
    <row r="74" ht="14.25" customHeight="1">
      <c r="A74" s="737">
        <f t="shared" si="1"/>
        <v>72</v>
      </c>
      <c r="B74" s="555" t="s">
        <v>3560</v>
      </c>
      <c r="C74" s="555" t="s">
        <v>3348</v>
      </c>
      <c r="D74" s="740" t="s">
        <v>829</v>
      </c>
      <c r="E74" s="740" t="s">
        <v>575</v>
      </c>
      <c r="F74" s="740"/>
      <c r="G74" s="738" t="s">
        <v>3561</v>
      </c>
      <c r="H74" s="748" t="s">
        <v>3562</v>
      </c>
      <c r="I74" s="740" t="s">
        <v>831</v>
      </c>
      <c r="J74" s="741" t="s">
        <v>575</v>
      </c>
      <c r="K74" s="742">
        <v>3671171.0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</row>
    <row r="75" ht="14.25" customHeight="1">
      <c r="A75" s="737">
        <f t="shared" si="1"/>
        <v>73</v>
      </c>
      <c r="B75" s="555" t="s">
        <v>3560</v>
      </c>
      <c r="C75" s="555" t="s">
        <v>3347</v>
      </c>
      <c r="D75" s="740" t="s">
        <v>615</v>
      </c>
      <c r="E75" s="740" t="s">
        <v>753</v>
      </c>
      <c r="F75" s="740"/>
      <c r="G75" s="740" t="s">
        <v>3563</v>
      </c>
      <c r="H75" s="748" t="s">
        <v>3564</v>
      </c>
      <c r="I75" s="740" t="s">
        <v>3565</v>
      </c>
      <c r="J75" s="741" t="s">
        <v>753</v>
      </c>
      <c r="K75" s="742">
        <v>2792792.0</v>
      </c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</row>
    <row r="76" ht="14.25" customHeight="1">
      <c r="A76" s="737">
        <f t="shared" si="1"/>
        <v>74</v>
      </c>
      <c r="B76" s="555" t="s">
        <v>3560</v>
      </c>
      <c r="C76" s="555" t="s">
        <v>3347</v>
      </c>
      <c r="D76" s="740" t="s">
        <v>1023</v>
      </c>
      <c r="E76" s="740" t="s">
        <v>753</v>
      </c>
      <c r="F76" s="740"/>
      <c r="G76" s="740" t="s">
        <v>3566</v>
      </c>
      <c r="H76" s="748" t="s">
        <v>3567</v>
      </c>
      <c r="I76" s="740" t="s">
        <v>1025</v>
      </c>
      <c r="J76" s="741" t="s">
        <v>753</v>
      </c>
      <c r="K76" s="742">
        <v>2792792.0</v>
      </c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</row>
    <row r="77" ht="14.25" customHeight="1">
      <c r="A77" s="737">
        <f t="shared" si="1"/>
        <v>75</v>
      </c>
      <c r="B77" s="555" t="s">
        <v>3560</v>
      </c>
      <c r="C77" s="555" t="s">
        <v>3347</v>
      </c>
      <c r="D77" s="740" t="s">
        <v>1369</v>
      </c>
      <c r="E77" s="740" t="s">
        <v>753</v>
      </c>
      <c r="F77" s="740"/>
      <c r="G77" s="740" t="s">
        <v>3569</v>
      </c>
      <c r="H77" s="748" t="s">
        <v>3570</v>
      </c>
      <c r="I77" s="740" t="s">
        <v>1371</v>
      </c>
      <c r="J77" s="741" t="s">
        <v>753</v>
      </c>
      <c r="K77" s="742">
        <v>2792792.0</v>
      </c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</row>
    <row r="78" ht="14.25" customHeight="1">
      <c r="A78" s="737">
        <f t="shared" si="1"/>
        <v>76</v>
      </c>
      <c r="B78" s="555" t="s">
        <v>3560</v>
      </c>
      <c r="C78" s="555" t="s">
        <v>3347</v>
      </c>
      <c r="D78" s="740" t="s">
        <v>1342</v>
      </c>
      <c r="E78" s="740" t="s">
        <v>753</v>
      </c>
      <c r="F78" s="740"/>
      <c r="G78" s="740" t="s">
        <v>3571</v>
      </c>
      <c r="H78" s="748" t="s">
        <v>3572</v>
      </c>
      <c r="I78" s="740" t="s">
        <v>1344</v>
      </c>
      <c r="J78" s="741" t="s">
        <v>753</v>
      </c>
      <c r="K78" s="742">
        <v>2792792.0</v>
      </c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</row>
    <row r="79" ht="14.25" customHeight="1">
      <c r="A79" s="737">
        <f t="shared" si="1"/>
        <v>77</v>
      </c>
      <c r="B79" s="555" t="s">
        <v>3560</v>
      </c>
      <c r="C79" s="555" t="s">
        <v>141</v>
      </c>
      <c r="D79" s="740">
        <v>9.66616226E8</v>
      </c>
      <c r="E79" s="740" t="s">
        <v>461</v>
      </c>
      <c r="F79" s="740"/>
      <c r="G79" s="740" t="s">
        <v>3573</v>
      </c>
      <c r="H79" s="748" t="s">
        <v>3574</v>
      </c>
      <c r="I79" s="740" t="s">
        <v>769</v>
      </c>
      <c r="J79" s="741" t="s">
        <v>461</v>
      </c>
      <c r="K79" s="742">
        <v>2319819.0</v>
      </c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</row>
    <row r="80" ht="14.25" customHeight="1">
      <c r="A80" s="737">
        <f t="shared" si="1"/>
        <v>78</v>
      </c>
      <c r="B80" s="555" t="s">
        <v>3560</v>
      </c>
      <c r="C80" s="555" t="s">
        <v>141</v>
      </c>
      <c r="D80" s="740">
        <v>1.114480113E9</v>
      </c>
      <c r="E80" s="740" t="s">
        <v>461</v>
      </c>
      <c r="F80" s="740"/>
      <c r="G80" s="740" t="s">
        <v>3575</v>
      </c>
      <c r="H80" s="748" t="s">
        <v>3576</v>
      </c>
      <c r="I80" s="740" t="s">
        <v>617</v>
      </c>
      <c r="J80" s="741" t="s">
        <v>461</v>
      </c>
      <c r="K80" s="742">
        <v>2319819.0</v>
      </c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</row>
    <row r="81" ht="14.25" customHeight="1">
      <c r="A81" s="737">
        <f t="shared" si="1"/>
        <v>79</v>
      </c>
      <c r="B81" s="555" t="s">
        <v>3560</v>
      </c>
      <c r="C81" s="555" t="s">
        <v>3480</v>
      </c>
      <c r="D81" s="740">
        <v>1.204939755E9</v>
      </c>
      <c r="E81" s="740" t="s">
        <v>461</v>
      </c>
      <c r="F81" s="740"/>
      <c r="G81" s="740" t="s">
        <v>3577</v>
      </c>
      <c r="H81" s="748" t="s">
        <v>3578</v>
      </c>
      <c r="I81" s="740" t="s">
        <v>2754</v>
      </c>
      <c r="J81" s="741" t="s">
        <v>461</v>
      </c>
      <c r="K81" s="742">
        <v>2319819.0</v>
      </c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</row>
    <row r="82" ht="14.25" customHeight="1">
      <c r="A82" s="737">
        <f t="shared" si="1"/>
        <v>80</v>
      </c>
      <c r="B82" s="555" t="s">
        <v>3560</v>
      </c>
      <c r="C82" s="555" t="s">
        <v>3480</v>
      </c>
      <c r="D82" s="740">
        <v>1.204960528E9</v>
      </c>
      <c r="E82" s="740" t="s">
        <v>461</v>
      </c>
      <c r="F82" s="740"/>
      <c r="G82" s="740" t="s">
        <v>3579</v>
      </c>
      <c r="H82" s="748" t="s">
        <v>3580</v>
      </c>
      <c r="I82" s="740" t="s">
        <v>3581</v>
      </c>
      <c r="J82" s="741" t="s">
        <v>461</v>
      </c>
      <c r="K82" s="742">
        <v>2319819.0</v>
      </c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</row>
    <row r="83" ht="14.25" customHeight="1">
      <c r="A83" s="737">
        <f t="shared" si="1"/>
        <v>81</v>
      </c>
      <c r="B83" s="555" t="s">
        <v>3560</v>
      </c>
      <c r="C83" s="555" t="s">
        <v>3480</v>
      </c>
      <c r="D83" s="740">
        <v>1.205434728E9</v>
      </c>
      <c r="E83" s="740" t="s">
        <v>461</v>
      </c>
      <c r="F83" s="740"/>
      <c r="G83" s="740" t="s">
        <v>3582</v>
      </c>
      <c r="H83" s="748" t="s">
        <v>3583</v>
      </c>
      <c r="I83" s="740" t="s">
        <v>2670</v>
      </c>
      <c r="J83" s="741" t="s">
        <v>461</v>
      </c>
      <c r="K83" s="742">
        <v>2319819.0</v>
      </c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</row>
    <row r="84" ht="14.25" customHeight="1">
      <c r="A84" s="737">
        <f t="shared" si="1"/>
        <v>82</v>
      </c>
      <c r="B84" s="555" t="s">
        <v>3560</v>
      </c>
      <c r="C84" s="555" t="s">
        <v>3480</v>
      </c>
      <c r="D84" s="740">
        <v>1.204940214E9</v>
      </c>
      <c r="E84" s="740" t="s">
        <v>461</v>
      </c>
      <c r="F84" s="740"/>
      <c r="G84" s="740" t="s">
        <v>3584</v>
      </c>
      <c r="H84" s="748" t="s">
        <v>3585</v>
      </c>
      <c r="I84" s="740" t="s">
        <v>1931</v>
      </c>
      <c r="J84" s="741" t="s">
        <v>461</v>
      </c>
      <c r="K84" s="742">
        <v>2319819.0</v>
      </c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</row>
    <row r="85" ht="14.25" customHeight="1">
      <c r="A85" s="737">
        <f t="shared" si="1"/>
        <v>83</v>
      </c>
      <c r="B85" s="555" t="s">
        <v>3560</v>
      </c>
      <c r="C85" s="555" t="s">
        <v>3491</v>
      </c>
      <c r="D85" s="740">
        <v>1.204941145E9</v>
      </c>
      <c r="E85" s="740" t="s">
        <v>461</v>
      </c>
      <c r="F85" s="740"/>
      <c r="G85" s="740" t="s">
        <v>3586</v>
      </c>
      <c r="H85" s="748" t="s">
        <v>3587</v>
      </c>
      <c r="I85" s="740" t="s">
        <v>2328</v>
      </c>
      <c r="J85" s="741" t="s">
        <v>461</v>
      </c>
      <c r="K85" s="742">
        <v>2319819.0</v>
      </c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</row>
    <row r="86" ht="14.25" customHeight="1">
      <c r="A86" s="737">
        <f t="shared" si="1"/>
        <v>84</v>
      </c>
      <c r="B86" s="555" t="s">
        <v>3560</v>
      </c>
      <c r="C86" s="555" t="s">
        <v>87</v>
      </c>
      <c r="D86" s="740">
        <v>1.750245204E9</v>
      </c>
      <c r="E86" s="740" t="s">
        <v>1258</v>
      </c>
      <c r="F86" s="740"/>
      <c r="G86" s="740" t="s">
        <v>3588</v>
      </c>
      <c r="H86" s="748" t="s">
        <v>3589</v>
      </c>
      <c r="I86" s="740" t="s">
        <v>2714</v>
      </c>
      <c r="J86" s="741" t="s">
        <v>1258</v>
      </c>
      <c r="K86" s="742">
        <v>1300000.0</v>
      </c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</row>
    <row r="87" ht="14.25" customHeight="1">
      <c r="A87" s="737">
        <f t="shared" si="1"/>
        <v>85</v>
      </c>
      <c r="B87" s="555" t="s">
        <v>3560</v>
      </c>
      <c r="C87" s="555" t="s">
        <v>87</v>
      </c>
      <c r="D87" s="740" t="s">
        <v>1870</v>
      </c>
      <c r="E87" s="740" t="s">
        <v>1258</v>
      </c>
      <c r="F87" s="740"/>
      <c r="G87" s="740" t="s">
        <v>3590</v>
      </c>
      <c r="H87" s="748" t="s">
        <v>3591</v>
      </c>
      <c r="I87" s="740" t="s">
        <v>1872</v>
      </c>
      <c r="J87" s="741" t="s">
        <v>1258</v>
      </c>
      <c r="K87" s="786">
        <v>1300000.0</v>
      </c>
      <c r="L87" s="787">
        <v>45922.0</v>
      </c>
      <c r="M87" s="784" t="s">
        <v>3535</v>
      </c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</row>
    <row r="88" ht="14.25" customHeight="1">
      <c r="A88" s="737">
        <f t="shared" si="1"/>
        <v>86</v>
      </c>
      <c r="B88" s="555" t="s">
        <v>3592</v>
      </c>
      <c r="C88" s="555" t="s">
        <v>3348</v>
      </c>
      <c r="D88" s="740" t="s">
        <v>1143</v>
      </c>
      <c r="E88" s="740" t="s">
        <v>575</v>
      </c>
      <c r="F88" s="740"/>
      <c r="G88" s="738" t="s">
        <v>3593</v>
      </c>
      <c r="H88" s="748" t="s">
        <v>3594</v>
      </c>
      <c r="I88" s="740" t="s">
        <v>3595</v>
      </c>
      <c r="J88" s="741" t="s">
        <v>575</v>
      </c>
      <c r="K88" s="742">
        <v>3671171.0</v>
      </c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</row>
    <row r="89" ht="14.25" customHeight="1">
      <c r="A89" s="737">
        <f t="shared" si="1"/>
        <v>87</v>
      </c>
      <c r="B89" s="555" t="s">
        <v>3592</v>
      </c>
      <c r="C89" s="555" t="s">
        <v>3347</v>
      </c>
      <c r="D89" s="740" t="s">
        <v>1147</v>
      </c>
      <c r="E89" s="740" t="s">
        <v>753</v>
      </c>
      <c r="F89" s="740"/>
      <c r="G89" s="740" t="s">
        <v>3596</v>
      </c>
      <c r="H89" s="748" t="s">
        <v>3597</v>
      </c>
      <c r="I89" s="740" t="s">
        <v>1145</v>
      </c>
      <c r="J89" s="741" t="s">
        <v>753</v>
      </c>
      <c r="K89" s="742">
        <v>2792792.0</v>
      </c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</row>
    <row r="90" ht="14.25" customHeight="1">
      <c r="A90" s="737">
        <f t="shared" si="1"/>
        <v>88</v>
      </c>
      <c r="B90" s="555" t="s">
        <v>3592</v>
      </c>
      <c r="C90" s="555" t="s">
        <v>3347</v>
      </c>
      <c r="D90" s="740" t="s">
        <v>2715</v>
      </c>
      <c r="E90" s="740" t="s">
        <v>753</v>
      </c>
      <c r="F90" s="740"/>
      <c r="G90" s="740" t="s">
        <v>3598</v>
      </c>
      <c r="H90" s="748" t="s">
        <v>3599</v>
      </c>
      <c r="I90" s="740" t="s">
        <v>1075</v>
      </c>
      <c r="J90" s="741" t="s">
        <v>753</v>
      </c>
      <c r="K90" s="742">
        <v>2792792.0</v>
      </c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</row>
    <row r="91" ht="14.25" customHeight="1">
      <c r="A91" s="737">
        <f t="shared" si="1"/>
        <v>89</v>
      </c>
      <c r="B91" s="555" t="s">
        <v>3592</v>
      </c>
      <c r="C91" s="555" t="s">
        <v>3347</v>
      </c>
      <c r="D91" s="740" t="s">
        <v>1300</v>
      </c>
      <c r="E91" s="740" t="s">
        <v>753</v>
      </c>
      <c r="F91" s="740"/>
      <c r="G91" s="740" t="s">
        <v>3600</v>
      </c>
      <c r="H91" s="748" t="s">
        <v>3601</v>
      </c>
      <c r="I91" s="740" t="s">
        <v>1298</v>
      </c>
      <c r="J91" s="741" t="s">
        <v>753</v>
      </c>
      <c r="K91" s="742">
        <v>2792792.0</v>
      </c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</row>
    <row r="92" ht="14.25" customHeight="1">
      <c r="A92" s="737">
        <f t="shared" si="1"/>
        <v>90</v>
      </c>
      <c r="B92" s="555" t="s">
        <v>3592</v>
      </c>
      <c r="C92" s="555" t="s">
        <v>3347</v>
      </c>
      <c r="D92" s="740" t="s">
        <v>1613</v>
      </c>
      <c r="E92" s="740" t="s">
        <v>753</v>
      </c>
      <c r="F92" s="740"/>
      <c r="G92" s="740" t="s">
        <v>3602</v>
      </c>
      <c r="H92" s="748" t="s">
        <v>3603</v>
      </c>
      <c r="I92" s="740" t="s">
        <v>3604</v>
      </c>
      <c r="J92" s="741" t="s">
        <v>753</v>
      </c>
      <c r="K92" s="742">
        <v>2792792.0</v>
      </c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</row>
    <row r="93" ht="14.25" customHeight="1">
      <c r="A93" s="737">
        <f t="shared" si="1"/>
        <v>91</v>
      </c>
      <c r="B93" s="555" t="s">
        <v>3592</v>
      </c>
      <c r="C93" s="555" t="s">
        <v>3347</v>
      </c>
      <c r="D93" s="740" t="s">
        <v>1955</v>
      </c>
      <c r="E93" s="740" t="s">
        <v>753</v>
      </c>
      <c r="F93" s="740"/>
      <c r="G93" s="740" t="s">
        <v>3605</v>
      </c>
      <c r="H93" s="748" t="s">
        <v>3606</v>
      </c>
      <c r="I93" s="740" t="s">
        <v>3607</v>
      </c>
      <c r="J93" s="741" t="s">
        <v>753</v>
      </c>
      <c r="K93" s="742">
        <v>2792792.0</v>
      </c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</row>
    <row r="94" ht="14.25" customHeight="1">
      <c r="A94" s="737">
        <f t="shared" si="1"/>
        <v>92</v>
      </c>
      <c r="B94" s="555" t="s">
        <v>3592</v>
      </c>
      <c r="C94" s="555" t="s">
        <v>141</v>
      </c>
      <c r="D94" s="740" t="s">
        <v>715</v>
      </c>
      <c r="E94" s="740" t="s">
        <v>461</v>
      </c>
      <c r="F94" s="740"/>
      <c r="G94" s="740" t="s">
        <v>3608</v>
      </c>
      <c r="H94" s="748" t="s">
        <v>3609</v>
      </c>
      <c r="I94" s="740" t="s">
        <v>713</v>
      </c>
      <c r="J94" s="741" t="s">
        <v>461</v>
      </c>
      <c r="K94" s="742">
        <v>2319819.0</v>
      </c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</row>
    <row r="95" ht="14.25" customHeight="1">
      <c r="A95" s="737">
        <f t="shared" si="1"/>
        <v>93</v>
      </c>
      <c r="B95" s="555" t="s">
        <v>3592</v>
      </c>
      <c r="C95" s="555" t="s">
        <v>141</v>
      </c>
      <c r="D95" s="740" t="s">
        <v>273</v>
      </c>
      <c r="E95" s="740" t="s">
        <v>461</v>
      </c>
      <c r="F95" s="740"/>
      <c r="G95" s="740" t="s">
        <v>3610</v>
      </c>
      <c r="H95" s="748" t="s">
        <v>3611</v>
      </c>
      <c r="I95" s="740" t="s">
        <v>3612</v>
      </c>
      <c r="J95" s="741" t="s">
        <v>461</v>
      </c>
      <c r="K95" s="742">
        <v>2319819.0</v>
      </c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</row>
    <row r="96" ht="14.25" customHeight="1">
      <c r="A96" s="737">
        <f t="shared" si="1"/>
        <v>94</v>
      </c>
      <c r="B96" s="555" t="s">
        <v>3592</v>
      </c>
      <c r="C96" s="555" t="s">
        <v>3480</v>
      </c>
      <c r="D96" s="740">
        <v>9.57938062E8</v>
      </c>
      <c r="E96" s="740" t="s">
        <v>461</v>
      </c>
      <c r="F96" s="740"/>
      <c r="G96" s="740" t="s">
        <v>3613</v>
      </c>
      <c r="H96" s="748" t="s">
        <v>3614</v>
      </c>
      <c r="I96" s="740" t="s">
        <v>1957</v>
      </c>
      <c r="J96" s="741" t="s">
        <v>461</v>
      </c>
      <c r="K96" s="742">
        <v>2319819.0</v>
      </c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</row>
    <row r="97" ht="14.25" customHeight="1">
      <c r="A97" s="737">
        <f t="shared" si="1"/>
        <v>95</v>
      </c>
      <c r="B97" s="555" t="s">
        <v>3592</v>
      </c>
      <c r="C97" s="555" t="s">
        <v>3491</v>
      </c>
      <c r="D97" s="740">
        <v>1.592942105E9</v>
      </c>
      <c r="E97" s="740" t="s">
        <v>461</v>
      </c>
      <c r="F97" s="740"/>
      <c r="G97" s="740" t="s">
        <v>3615</v>
      </c>
      <c r="H97" s="748" t="s">
        <v>3616</v>
      </c>
      <c r="I97" s="740" t="s">
        <v>3617</v>
      </c>
      <c r="J97" s="741" t="s">
        <v>461</v>
      </c>
      <c r="K97" s="742">
        <v>2319819.0</v>
      </c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</row>
    <row r="98" ht="14.25" customHeight="1">
      <c r="A98" s="737">
        <f t="shared" si="1"/>
        <v>96</v>
      </c>
      <c r="B98" s="555" t="s">
        <v>3592</v>
      </c>
      <c r="C98" s="555" t="s">
        <v>87</v>
      </c>
      <c r="D98" s="740">
        <v>1.750319991E9</v>
      </c>
      <c r="E98" s="740" t="s">
        <v>1258</v>
      </c>
      <c r="F98" s="740"/>
      <c r="G98" s="740" t="s">
        <v>3619</v>
      </c>
      <c r="H98" s="748" t="s">
        <v>3620</v>
      </c>
      <c r="I98" s="740" t="s">
        <v>2717</v>
      </c>
      <c r="J98" s="741" t="s">
        <v>1258</v>
      </c>
      <c r="K98" s="742">
        <v>1300000.0</v>
      </c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</row>
    <row r="99" ht="14.25" customHeight="1">
      <c r="A99" s="737">
        <f t="shared" si="1"/>
        <v>97</v>
      </c>
      <c r="B99" s="555" t="s">
        <v>3592</v>
      </c>
      <c r="C99" s="555" t="s">
        <v>87</v>
      </c>
      <c r="D99" s="740">
        <v>1.714187088E9</v>
      </c>
      <c r="E99" s="738" t="s">
        <v>1258</v>
      </c>
      <c r="F99" s="740"/>
      <c r="G99" s="740" t="s">
        <v>3621</v>
      </c>
      <c r="H99" s="748" t="s">
        <v>3622</v>
      </c>
      <c r="I99" s="740" t="s">
        <v>2720</v>
      </c>
      <c r="J99" s="741" t="s">
        <v>1258</v>
      </c>
      <c r="K99" s="742">
        <v>1300000.0</v>
      </c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</row>
    <row r="100" ht="14.25" customHeight="1">
      <c r="A100" s="737">
        <f t="shared" si="1"/>
        <v>98</v>
      </c>
      <c r="B100" s="555" t="s">
        <v>3592</v>
      </c>
      <c r="C100" s="555" t="s">
        <v>87</v>
      </c>
      <c r="D100" s="740" t="s">
        <v>1617</v>
      </c>
      <c r="E100" s="740" t="s">
        <v>1258</v>
      </c>
      <c r="F100" s="740"/>
      <c r="G100" s="740" t="s">
        <v>3623</v>
      </c>
      <c r="H100" s="748" t="s">
        <v>3624</v>
      </c>
      <c r="I100" s="740" t="s">
        <v>1615</v>
      </c>
      <c r="J100" s="741" t="s">
        <v>1258</v>
      </c>
      <c r="K100" s="742">
        <v>1300000.0</v>
      </c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</row>
    <row r="101" ht="14.25" customHeight="1">
      <c r="A101" s="737">
        <f t="shared" si="1"/>
        <v>99</v>
      </c>
      <c r="B101" s="555" t="s">
        <v>3592</v>
      </c>
      <c r="C101" s="555" t="s">
        <v>87</v>
      </c>
      <c r="D101" s="740" t="s">
        <v>2843</v>
      </c>
      <c r="E101" s="740" t="s">
        <v>1258</v>
      </c>
      <c r="F101" s="740"/>
      <c r="G101" s="740" t="s">
        <v>3625</v>
      </c>
      <c r="H101" s="748" t="s">
        <v>3626</v>
      </c>
      <c r="I101" s="740" t="s">
        <v>2845</v>
      </c>
      <c r="J101" s="741" t="s">
        <v>1258</v>
      </c>
      <c r="K101" s="742">
        <v>1300000.0</v>
      </c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</row>
    <row r="102" ht="14.25" customHeight="1">
      <c r="A102" s="737">
        <f t="shared" si="1"/>
        <v>100</v>
      </c>
      <c r="B102" s="555" t="s">
        <v>3592</v>
      </c>
      <c r="C102" s="555" t="s">
        <v>87</v>
      </c>
      <c r="D102" s="740">
        <v>2.027864991E9</v>
      </c>
      <c r="E102" s="738" t="s">
        <v>1258</v>
      </c>
      <c r="F102" s="740"/>
      <c r="G102" s="740" t="s">
        <v>3627</v>
      </c>
      <c r="H102" s="748" t="s">
        <v>3628</v>
      </c>
      <c r="I102" s="792" t="s">
        <v>3629</v>
      </c>
      <c r="J102" s="742" t="s">
        <v>1258</v>
      </c>
      <c r="K102" s="742">
        <v>1300000.0</v>
      </c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</row>
    <row r="103" ht="14.25" customHeight="1">
      <c r="A103" s="737">
        <f t="shared" si="1"/>
        <v>101</v>
      </c>
      <c r="B103" s="555" t="s">
        <v>3592</v>
      </c>
      <c r="C103" s="555" t="s">
        <v>3557</v>
      </c>
      <c r="D103" s="740" t="s">
        <v>1072</v>
      </c>
      <c r="E103" s="740" t="s">
        <v>480</v>
      </c>
      <c r="F103" s="740"/>
      <c r="G103" s="740" t="s">
        <v>3630</v>
      </c>
      <c r="H103" s="748" t="s">
        <v>3631</v>
      </c>
      <c r="I103" s="740" t="s">
        <v>3632</v>
      </c>
      <c r="J103" s="741" t="s">
        <v>480</v>
      </c>
      <c r="K103" s="742">
        <v>1950000.0</v>
      </c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</row>
    <row r="104" ht="14.25" customHeight="1">
      <c r="A104" s="737">
        <f t="shared" si="1"/>
        <v>102</v>
      </c>
      <c r="B104" s="555" t="s">
        <v>3592</v>
      </c>
      <c r="C104" s="555" t="s">
        <v>3557</v>
      </c>
      <c r="D104" s="740" t="s">
        <v>278</v>
      </c>
      <c r="E104" s="740" t="s">
        <v>480</v>
      </c>
      <c r="F104" s="740"/>
      <c r="G104" s="740" t="s">
        <v>3633</v>
      </c>
      <c r="H104" s="748" t="s">
        <v>3634</v>
      </c>
      <c r="I104" s="740" t="s">
        <v>275</v>
      </c>
      <c r="J104" s="741" t="s">
        <v>480</v>
      </c>
      <c r="K104" s="742">
        <v>1950000.0</v>
      </c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</row>
    <row r="105" ht="14.25" customHeight="1">
      <c r="A105" s="737">
        <f t="shared" si="1"/>
        <v>103</v>
      </c>
      <c r="B105" s="555" t="s">
        <v>3635</v>
      </c>
      <c r="C105" s="555" t="s">
        <v>3348</v>
      </c>
      <c r="D105" s="740" t="s">
        <v>800</v>
      </c>
      <c r="E105" s="740" t="s">
        <v>575</v>
      </c>
      <c r="F105" s="740"/>
      <c r="G105" s="738" t="s">
        <v>3636</v>
      </c>
      <c r="H105" s="748" t="s">
        <v>3637</v>
      </c>
      <c r="I105" s="740" t="s">
        <v>798</v>
      </c>
      <c r="J105" s="741" t="s">
        <v>575</v>
      </c>
      <c r="K105" s="742">
        <v>3671171.0</v>
      </c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</row>
    <row r="106" ht="14.25" customHeight="1">
      <c r="A106" s="737">
        <f t="shared" si="1"/>
        <v>104</v>
      </c>
      <c r="B106" s="555" t="s">
        <v>3635</v>
      </c>
      <c r="C106" s="555" t="s">
        <v>3347</v>
      </c>
      <c r="D106" s="740" t="s">
        <v>1864</v>
      </c>
      <c r="E106" s="740" t="s">
        <v>753</v>
      </c>
      <c r="F106" s="740"/>
      <c r="G106" s="740" t="s">
        <v>3638</v>
      </c>
      <c r="H106" s="748" t="s">
        <v>3639</v>
      </c>
      <c r="I106" s="740" t="s">
        <v>3640</v>
      </c>
      <c r="J106" s="741" t="s">
        <v>753</v>
      </c>
      <c r="K106" s="742">
        <v>2792792.0</v>
      </c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</row>
    <row r="107" ht="14.25" customHeight="1">
      <c r="A107" s="737">
        <f t="shared" si="1"/>
        <v>105</v>
      </c>
      <c r="B107" s="555" t="s">
        <v>3635</v>
      </c>
      <c r="C107" s="555" t="s">
        <v>3347</v>
      </c>
      <c r="D107" s="740" t="s">
        <v>1372</v>
      </c>
      <c r="E107" s="740" t="s">
        <v>753</v>
      </c>
      <c r="F107" s="740"/>
      <c r="G107" s="740" t="s">
        <v>3641</v>
      </c>
      <c r="H107" s="748" t="s">
        <v>3642</v>
      </c>
      <c r="I107" s="740" t="s">
        <v>1203</v>
      </c>
      <c r="J107" s="741" t="s">
        <v>753</v>
      </c>
      <c r="K107" s="742">
        <v>2792792.0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</row>
    <row r="108" ht="14.25" customHeight="1">
      <c r="A108" s="737">
        <f t="shared" si="1"/>
        <v>106</v>
      </c>
      <c r="B108" s="555" t="s">
        <v>3635</v>
      </c>
      <c r="C108" s="555" t="s">
        <v>3347</v>
      </c>
      <c r="D108" s="740" t="s">
        <v>1376</v>
      </c>
      <c r="E108" s="740" t="s">
        <v>753</v>
      </c>
      <c r="F108" s="740"/>
      <c r="G108" s="740" t="s">
        <v>3643</v>
      </c>
      <c r="H108" s="748" t="s">
        <v>3644</v>
      </c>
      <c r="I108" s="740" t="s">
        <v>1374</v>
      </c>
      <c r="J108" s="741" t="s">
        <v>753</v>
      </c>
      <c r="K108" s="742">
        <v>2792792.0</v>
      </c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</row>
    <row r="109" ht="14.25" customHeight="1">
      <c r="A109" s="737">
        <f t="shared" si="1"/>
        <v>107</v>
      </c>
      <c r="B109" s="555" t="s">
        <v>3635</v>
      </c>
      <c r="C109" s="555" t="s">
        <v>141</v>
      </c>
      <c r="D109" s="740" t="s">
        <v>633</v>
      </c>
      <c r="E109" s="740" t="s">
        <v>461</v>
      </c>
      <c r="F109" s="740"/>
      <c r="G109" s="740" t="s">
        <v>3645</v>
      </c>
      <c r="H109" s="748" t="s">
        <v>3646</v>
      </c>
      <c r="I109" s="740" t="s">
        <v>630</v>
      </c>
      <c r="J109" s="741" t="s">
        <v>461</v>
      </c>
      <c r="K109" s="742">
        <v>2319819.0</v>
      </c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</row>
    <row r="110" ht="14.25" customHeight="1">
      <c r="A110" s="737">
        <f t="shared" si="1"/>
        <v>108</v>
      </c>
      <c r="B110" s="555" t="s">
        <v>3635</v>
      </c>
      <c r="C110" s="555" t="s">
        <v>3480</v>
      </c>
      <c r="D110" s="740">
        <v>9.38349762E8</v>
      </c>
      <c r="E110" s="740" t="s">
        <v>461</v>
      </c>
      <c r="F110" s="740"/>
      <c r="G110" s="740" t="s">
        <v>3647</v>
      </c>
      <c r="H110" s="748" t="s">
        <v>3648</v>
      </c>
      <c r="I110" s="740" t="s">
        <v>3649</v>
      </c>
      <c r="J110" s="741" t="s">
        <v>461</v>
      </c>
      <c r="K110" s="742">
        <v>2319819.0</v>
      </c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</row>
    <row r="111" ht="14.25" customHeight="1">
      <c r="A111" s="737">
        <f t="shared" si="1"/>
        <v>109</v>
      </c>
      <c r="B111" s="555" t="s">
        <v>3635</v>
      </c>
      <c r="C111" s="555" t="s">
        <v>3480</v>
      </c>
      <c r="D111" s="740">
        <v>9.38349784E8</v>
      </c>
      <c r="E111" s="740" t="s">
        <v>461</v>
      </c>
      <c r="F111" s="740"/>
      <c r="G111" s="740" t="s">
        <v>3650</v>
      </c>
      <c r="H111" s="748" t="s">
        <v>3651</v>
      </c>
      <c r="I111" s="740" t="s">
        <v>1731</v>
      </c>
      <c r="J111" s="741" t="s">
        <v>461</v>
      </c>
      <c r="K111" s="742">
        <v>2319819.0</v>
      </c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</row>
    <row r="112" ht="14.25" customHeight="1">
      <c r="A112" s="737">
        <f t="shared" si="1"/>
        <v>110</v>
      </c>
      <c r="B112" s="555" t="s">
        <v>3635</v>
      </c>
      <c r="C112" s="555" t="s">
        <v>3480</v>
      </c>
      <c r="D112" s="740" t="s">
        <v>1732</v>
      </c>
      <c r="E112" s="740" t="s">
        <v>461</v>
      </c>
      <c r="F112" s="740"/>
      <c r="G112" s="740" t="s">
        <v>3652</v>
      </c>
      <c r="H112" s="748" t="s">
        <v>3653</v>
      </c>
      <c r="I112" s="740" t="s">
        <v>1734</v>
      </c>
      <c r="J112" s="741" t="s">
        <v>461</v>
      </c>
      <c r="K112" s="742">
        <v>2319819.0</v>
      </c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</row>
    <row r="113" ht="14.25" customHeight="1">
      <c r="A113" s="737">
        <f t="shared" si="1"/>
        <v>111</v>
      </c>
      <c r="B113" s="555" t="s">
        <v>3635</v>
      </c>
      <c r="C113" s="555" t="s">
        <v>3480</v>
      </c>
      <c r="D113" s="740">
        <v>9.38291449E8</v>
      </c>
      <c r="E113" s="740" t="s">
        <v>461</v>
      </c>
      <c r="F113" s="740"/>
      <c r="G113" s="740" t="s">
        <v>3654</v>
      </c>
      <c r="H113" s="748" t="s">
        <v>3655</v>
      </c>
      <c r="I113" s="740" t="s">
        <v>1866</v>
      </c>
      <c r="J113" s="741" t="s">
        <v>461</v>
      </c>
      <c r="K113" s="742">
        <v>2319819.0</v>
      </c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</row>
    <row r="114" ht="14.25" customHeight="1">
      <c r="A114" s="737">
        <f t="shared" si="1"/>
        <v>112</v>
      </c>
      <c r="B114" s="555" t="s">
        <v>3635</v>
      </c>
      <c r="C114" s="555" t="s">
        <v>87</v>
      </c>
      <c r="D114" s="740" t="s">
        <v>1201</v>
      </c>
      <c r="E114" s="740" t="s">
        <v>1258</v>
      </c>
      <c r="F114" s="740"/>
      <c r="G114" s="740" t="s">
        <v>3656</v>
      </c>
      <c r="H114" s="748" t="s">
        <v>3657</v>
      </c>
      <c r="I114" s="740" t="s">
        <v>3658</v>
      </c>
      <c r="J114" s="741" t="s">
        <v>1258</v>
      </c>
      <c r="K114" s="742">
        <v>1300000.0</v>
      </c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</row>
    <row r="115" ht="14.25" customHeight="1">
      <c r="A115" s="737">
        <f t="shared" si="1"/>
        <v>113</v>
      </c>
      <c r="B115" s="555" t="s">
        <v>3659</v>
      </c>
      <c r="C115" s="555" t="s">
        <v>3348</v>
      </c>
      <c r="D115" s="740" t="s">
        <v>917</v>
      </c>
      <c r="E115" s="740" t="s">
        <v>575</v>
      </c>
      <c r="F115" s="740"/>
      <c r="G115" s="740" t="s">
        <v>3661</v>
      </c>
      <c r="H115" s="748" t="s">
        <v>3662</v>
      </c>
      <c r="I115" s="740" t="s">
        <v>919</v>
      </c>
      <c r="J115" s="741" t="s">
        <v>575</v>
      </c>
      <c r="K115" s="742">
        <v>3671171.0</v>
      </c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</row>
    <row r="116" ht="14.25" customHeight="1">
      <c r="A116" s="737">
        <f t="shared" si="1"/>
        <v>114</v>
      </c>
      <c r="B116" s="555" t="s">
        <v>3659</v>
      </c>
      <c r="C116" s="555" t="s">
        <v>3348</v>
      </c>
      <c r="D116" s="740" t="s">
        <v>892</v>
      </c>
      <c r="E116" s="740" t="s">
        <v>575</v>
      </c>
      <c r="F116" s="740"/>
      <c r="G116" s="740" t="s">
        <v>3663</v>
      </c>
      <c r="H116" s="748" t="s">
        <v>3664</v>
      </c>
      <c r="I116" s="740" t="s">
        <v>894</v>
      </c>
      <c r="J116" s="741" t="s">
        <v>575</v>
      </c>
      <c r="K116" s="742">
        <v>3671171.0</v>
      </c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</row>
    <row r="117" ht="14.25" customHeight="1">
      <c r="A117" s="737">
        <f t="shared" si="1"/>
        <v>115</v>
      </c>
      <c r="B117" s="555" t="s">
        <v>3659</v>
      </c>
      <c r="C117" s="555" t="s">
        <v>3348</v>
      </c>
      <c r="D117" s="740" t="s">
        <v>1445</v>
      </c>
      <c r="E117" s="740" t="s">
        <v>575</v>
      </c>
      <c r="F117" s="740"/>
      <c r="G117" s="740" t="s">
        <v>3665</v>
      </c>
      <c r="H117" s="748" t="s">
        <v>3666</v>
      </c>
      <c r="I117" s="740" t="s">
        <v>1447</v>
      </c>
      <c r="J117" s="741" t="s">
        <v>575</v>
      </c>
      <c r="K117" s="742">
        <v>3671171.0</v>
      </c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</row>
    <row r="118" ht="14.25" customHeight="1">
      <c r="A118" s="737">
        <f t="shared" si="1"/>
        <v>116</v>
      </c>
      <c r="B118" s="555" t="s">
        <v>3659</v>
      </c>
      <c r="C118" s="555" t="s">
        <v>3348</v>
      </c>
      <c r="D118" s="740" t="s">
        <v>1483</v>
      </c>
      <c r="E118" s="740" t="s">
        <v>575</v>
      </c>
      <c r="F118" s="740"/>
      <c r="G118" s="740" t="s">
        <v>3667</v>
      </c>
      <c r="H118" s="748" t="s">
        <v>3668</v>
      </c>
      <c r="I118" s="740" t="s">
        <v>1485</v>
      </c>
      <c r="J118" s="741" t="s">
        <v>575</v>
      </c>
      <c r="K118" s="742">
        <v>3671171.0</v>
      </c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</row>
    <row r="119" ht="14.25" customHeight="1">
      <c r="A119" s="737">
        <f t="shared" si="1"/>
        <v>117</v>
      </c>
      <c r="B119" s="555" t="s">
        <v>3659</v>
      </c>
      <c r="C119" s="555" t="s">
        <v>3348</v>
      </c>
      <c r="D119" s="740" t="s">
        <v>1453</v>
      </c>
      <c r="E119" s="740" t="s">
        <v>575</v>
      </c>
      <c r="F119" s="740"/>
      <c r="G119" s="740" t="s">
        <v>3669</v>
      </c>
      <c r="H119" s="748" t="s">
        <v>3670</v>
      </c>
      <c r="I119" s="740" t="s">
        <v>1455</v>
      </c>
      <c r="J119" s="741" t="s">
        <v>575</v>
      </c>
      <c r="K119" s="742">
        <v>3671171.0</v>
      </c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</row>
    <row r="120" ht="14.25" customHeight="1">
      <c r="A120" s="737">
        <f t="shared" si="1"/>
        <v>118</v>
      </c>
      <c r="B120" s="555" t="s">
        <v>3659</v>
      </c>
      <c r="C120" s="555" t="s">
        <v>3348</v>
      </c>
      <c r="D120" s="740">
        <v>1.261240081E9</v>
      </c>
      <c r="E120" s="740" t="s">
        <v>575</v>
      </c>
      <c r="F120" s="740"/>
      <c r="G120" s="740" t="s">
        <v>3671</v>
      </c>
      <c r="H120" s="748" t="s">
        <v>3672</v>
      </c>
      <c r="I120" s="740" t="s">
        <v>958</v>
      </c>
      <c r="J120" s="741" t="s">
        <v>575</v>
      </c>
      <c r="K120" s="742">
        <v>3671171.0</v>
      </c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</row>
    <row r="121" ht="14.25" customHeight="1">
      <c r="A121" s="737">
        <f t="shared" si="1"/>
        <v>119</v>
      </c>
      <c r="B121" s="555" t="s">
        <v>3659</v>
      </c>
      <c r="C121" s="555" t="s">
        <v>3347</v>
      </c>
      <c r="D121" s="740" t="s">
        <v>1152</v>
      </c>
      <c r="E121" s="740" t="s">
        <v>753</v>
      </c>
      <c r="F121" s="740"/>
      <c r="G121" s="740" t="s">
        <v>3673</v>
      </c>
      <c r="H121" s="748" t="s">
        <v>3674</v>
      </c>
      <c r="I121" s="740" t="s">
        <v>1154</v>
      </c>
      <c r="J121" s="741" t="s">
        <v>753</v>
      </c>
      <c r="K121" s="742">
        <v>2792792.0</v>
      </c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</row>
    <row r="122" ht="14.25" customHeight="1">
      <c r="A122" s="737">
        <f t="shared" si="1"/>
        <v>120</v>
      </c>
      <c r="B122" s="555" t="s">
        <v>3659</v>
      </c>
      <c r="C122" s="555" t="s">
        <v>3347</v>
      </c>
      <c r="D122" s="740" t="s">
        <v>1422</v>
      </c>
      <c r="E122" s="740" t="s">
        <v>753</v>
      </c>
      <c r="F122" s="740"/>
      <c r="G122" s="740" t="s">
        <v>3675</v>
      </c>
      <c r="H122" s="748" t="s">
        <v>3676</v>
      </c>
      <c r="I122" s="740" t="s">
        <v>1424</v>
      </c>
      <c r="J122" s="741" t="s">
        <v>753</v>
      </c>
      <c r="K122" s="742">
        <v>2792792.0</v>
      </c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</row>
    <row r="123" ht="14.25" customHeight="1">
      <c r="A123" s="737">
        <f t="shared" si="1"/>
        <v>121</v>
      </c>
      <c r="B123" s="555" t="s">
        <v>3659</v>
      </c>
      <c r="C123" s="555" t="s">
        <v>3347</v>
      </c>
      <c r="D123" s="740" t="s">
        <v>1425</v>
      </c>
      <c r="E123" s="740" t="s">
        <v>753</v>
      </c>
      <c r="F123" s="740"/>
      <c r="G123" s="740" t="s">
        <v>3677</v>
      </c>
      <c r="H123" s="748" t="s">
        <v>3678</v>
      </c>
      <c r="I123" s="740" t="s">
        <v>1427</v>
      </c>
      <c r="J123" s="741" t="s">
        <v>753</v>
      </c>
      <c r="K123" s="742">
        <v>2792792.0</v>
      </c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</row>
    <row r="124" ht="14.25" customHeight="1">
      <c r="A124" s="737">
        <f t="shared" si="1"/>
        <v>122</v>
      </c>
      <c r="B124" s="555" t="s">
        <v>3659</v>
      </c>
      <c r="C124" s="555" t="s">
        <v>3347</v>
      </c>
      <c r="D124" s="740">
        <v>1.711574068E9</v>
      </c>
      <c r="E124" s="740" t="s">
        <v>753</v>
      </c>
      <c r="F124" s="740"/>
      <c r="G124" s="740" t="s">
        <v>3679</v>
      </c>
      <c r="H124" s="748" t="s">
        <v>3680</v>
      </c>
      <c r="I124" s="740" t="s">
        <v>1563</v>
      </c>
      <c r="J124" s="741" t="s">
        <v>753</v>
      </c>
      <c r="K124" s="742">
        <v>2792792.0</v>
      </c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</row>
    <row r="125" ht="14.25" customHeight="1">
      <c r="A125" s="737">
        <f t="shared" si="1"/>
        <v>123</v>
      </c>
      <c r="B125" s="555" t="s">
        <v>3659</v>
      </c>
      <c r="C125" s="555" t="s">
        <v>3347</v>
      </c>
      <c r="D125" s="740" t="s">
        <v>1568</v>
      </c>
      <c r="E125" s="740" t="s">
        <v>753</v>
      </c>
      <c r="F125" s="740"/>
      <c r="G125" s="740" t="s">
        <v>3681</v>
      </c>
      <c r="H125" s="748" t="s">
        <v>3682</v>
      </c>
      <c r="I125" s="740" t="s">
        <v>1570</v>
      </c>
      <c r="J125" s="741" t="s">
        <v>753</v>
      </c>
      <c r="K125" s="742">
        <v>2792792.0</v>
      </c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</row>
    <row r="126" ht="14.25" customHeight="1">
      <c r="A126" s="737">
        <f t="shared" si="1"/>
        <v>124</v>
      </c>
      <c r="B126" s="555" t="s">
        <v>3659</v>
      </c>
      <c r="C126" s="555" t="s">
        <v>3347</v>
      </c>
      <c r="D126" s="740" t="s">
        <v>1565</v>
      </c>
      <c r="E126" s="740" t="s">
        <v>753</v>
      </c>
      <c r="F126" s="740"/>
      <c r="G126" s="740" t="s">
        <v>3683</v>
      </c>
      <c r="H126" s="748" t="s">
        <v>3684</v>
      </c>
      <c r="I126" s="740" t="s">
        <v>1567</v>
      </c>
      <c r="J126" s="741" t="s">
        <v>753</v>
      </c>
      <c r="K126" s="742">
        <v>2792792.0</v>
      </c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</row>
    <row r="127" ht="14.25" customHeight="1">
      <c r="A127" s="737">
        <f t="shared" si="1"/>
        <v>125</v>
      </c>
      <c r="B127" s="555" t="s">
        <v>3659</v>
      </c>
      <c r="C127" s="555" t="s">
        <v>3347</v>
      </c>
      <c r="D127" s="740" t="s">
        <v>1460</v>
      </c>
      <c r="E127" s="740" t="s">
        <v>753</v>
      </c>
      <c r="F127" s="740"/>
      <c r="G127" s="740" t="s">
        <v>3685</v>
      </c>
      <c r="H127" s="748" t="s">
        <v>3686</v>
      </c>
      <c r="I127" s="740" t="s">
        <v>1462</v>
      </c>
      <c r="J127" s="741" t="s">
        <v>753</v>
      </c>
      <c r="K127" s="742">
        <v>2792792.0</v>
      </c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</row>
    <row r="128" ht="14.25" customHeight="1">
      <c r="A128" s="737">
        <f t="shared" si="1"/>
        <v>126</v>
      </c>
      <c r="B128" s="555" t="s">
        <v>3659</v>
      </c>
      <c r="C128" s="555" t="s">
        <v>3347</v>
      </c>
      <c r="D128" s="740" t="s">
        <v>1470</v>
      </c>
      <c r="E128" s="740" t="s">
        <v>753</v>
      </c>
      <c r="F128" s="740"/>
      <c r="G128" s="740" t="s">
        <v>3687</v>
      </c>
      <c r="H128" s="748" t="s">
        <v>3688</v>
      </c>
      <c r="I128" s="740" t="s">
        <v>1472</v>
      </c>
      <c r="J128" s="741" t="s">
        <v>753</v>
      </c>
      <c r="K128" s="742">
        <v>2792792.0</v>
      </c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</row>
    <row r="129" ht="14.25" customHeight="1">
      <c r="A129" s="737">
        <f t="shared" si="1"/>
        <v>127</v>
      </c>
      <c r="B129" s="555" t="s">
        <v>3659</v>
      </c>
      <c r="C129" s="555" t="s">
        <v>3347</v>
      </c>
      <c r="D129" s="740" t="s">
        <v>1456</v>
      </c>
      <c r="E129" s="740" t="s">
        <v>753</v>
      </c>
      <c r="F129" s="740"/>
      <c r="G129" s="740" t="s">
        <v>3689</v>
      </c>
      <c r="H129" s="748" t="s">
        <v>3690</v>
      </c>
      <c r="I129" s="740" t="s">
        <v>1458</v>
      </c>
      <c r="J129" s="741" t="s">
        <v>753</v>
      </c>
      <c r="K129" s="742">
        <v>2792792.0</v>
      </c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</row>
    <row r="130" ht="14.25" customHeight="1">
      <c r="A130" s="737">
        <f t="shared" si="1"/>
        <v>128</v>
      </c>
      <c r="B130" s="555" t="s">
        <v>3659</v>
      </c>
      <c r="C130" s="555" t="s">
        <v>3347</v>
      </c>
      <c r="D130" s="740" t="s">
        <v>1429</v>
      </c>
      <c r="E130" s="740" t="s">
        <v>753</v>
      </c>
      <c r="F130" s="740"/>
      <c r="G130" s="740" t="s">
        <v>3691</v>
      </c>
      <c r="H130" s="748" t="s">
        <v>3692</v>
      </c>
      <c r="I130" s="740" t="s">
        <v>1431</v>
      </c>
      <c r="J130" s="741" t="s">
        <v>753</v>
      </c>
      <c r="K130" s="742">
        <v>2792792.0</v>
      </c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</row>
    <row r="131" ht="14.25" customHeight="1">
      <c r="A131" s="737">
        <f t="shared" si="1"/>
        <v>129</v>
      </c>
      <c r="B131" s="555" t="s">
        <v>3659</v>
      </c>
      <c r="C131" s="555" t="s">
        <v>3347</v>
      </c>
      <c r="D131" s="740" t="s">
        <v>1464</v>
      </c>
      <c r="E131" s="740" t="s">
        <v>753</v>
      </c>
      <c r="F131" s="740"/>
      <c r="G131" s="740" t="s">
        <v>3693</v>
      </c>
      <c r="H131" s="748" t="s">
        <v>3694</v>
      </c>
      <c r="I131" s="740" t="s">
        <v>1468</v>
      </c>
      <c r="J131" s="741" t="s">
        <v>753</v>
      </c>
      <c r="K131" s="742">
        <v>2792792.0</v>
      </c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</row>
    <row r="132" ht="14.25" customHeight="1">
      <c r="A132" s="737">
        <f t="shared" si="1"/>
        <v>130</v>
      </c>
      <c r="B132" s="555" t="s">
        <v>3695</v>
      </c>
      <c r="C132" s="555" t="s">
        <v>3480</v>
      </c>
      <c r="D132" s="740">
        <v>1.165644721E9</v>
      </c>
      <c r="E132" s="740" t="s">
        <v>461</v>
      </c>
      <c r="F132" s="740"/>
      <c r="G132" s="740" t="s">
        <v>3696</v>
      </c>
      <c r="H132" s="748" t="s">
        <v>3697</v>
      </c>
      <c r="I132" s="740" t="s">
        <v>2085</v>
      </c>
      <c r="J132" s="741" t="s">
        <v>461</v>
      </c>
      <c r="K132" s="742">
        <v>2319819.0</v>
      </c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</row>
    <row r="133" ht="14.25" customHeight="1">
      <c r="A133" s="737">
        <f t="shared" si="1"/>
        <v>131</v>
      </c>
      <c r="B133" s="555" t="s">
        <v>3695</v>
      </c>
      <c r="C133" s="555" t="s">
        <v>3480</v>
      </c>
      <c r="D133" s="740">
        <v>1.258097612E9</v>
      </c>
      <c r="E133" s="740" t="s">
        <v>461</v>
      </c>
      <c r="F133" s="740"/>
      <c r="G133" s="740" t="s">
        <v>3698</v>
      </c>
      <c r="H133" s="748" t="s">
        <v>3699</v>
      </c>
      <c r="I133" s="740" t="s">
        <v>2558</v>
      </c>
      <c r="J133" s="741" t="s">
        <v>461</v>
      </c>
      <c r="K133" s="742">
        <v>2319819.0</v>
      </c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</row>
    <row r="134" ht="14.25" customHeight="1">
      <c r="A134" s="737">
        <f t="shared" si="1"/>
        <v>132</v>
      </c>
      <c r="B134" s="750" t="s">
        <v>3700</v>
      </c>
      <c r="C134" s="750" t="s">
        <v>3480</v>
      </c>
      <c r="D134" s="754">
        <v>2.091415475E9</v>
      </c>
      <c r="E134" s="754" t="s">
        <v>461</v>
      </c>
      <c r="F134" s="754"/>
      <c r="G134" s="754" t="s">
        <v>3701</v>
      </c>
      <c r="H134" s="753" t="s">
        <v>3702</v>
      </c>
      <c r="I134" s="793" t="s">
        <v>2876</v>
      </c>
      <c r="J134" s="755" t="s">
        <v>461</v>
      </c>
      <c r="K134" s="756">
        <v>2319819.0</v>
      </c>
      <c r="L134" s="794" t="s">
        <v>3703</v>
      </c>
      <c r="M134" s="267" t="s">
        <v>3704</v>
      </c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</row>
    <row r="135" ht="14.25" customHeight="1">
      <c r="A135" s="737">
        <f t="shared" si="1"/>
        <v>133</v>
      </c>
      <c r="B135" s="555" t="s">
        <v>3705</v>
      </c>
      <c r="C135" s="555" t="s">
        <v>3491</v>
      </c>
      <c r="D135" s="740">
        <v>1.155267758E9</v>
      </c>
      <c r="E135" s="740" t="s">
        <v>461</v>
      </c>
      <c r="F135" s="740"/>
      <c r="G135" s="740" t="s">
        <v>3706</v>
      </c>
      <c r="H135" s="748" t="s">
        <v>3707</v>
      </c>
      <c r="I135" s="740" t="s">
        <v>1928</v>
      </c>
      <c r="J135" s="741" t="s">
        <v>461</v>
      </c>
      <c r="K135" s="742">
        <v>2319819.0</v>
      </c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</row>
    <row r="136" ht="14.25" customHeight="1">
      <c r="A136" s="737">
        <f t="shared" si="1"/>
        <v>134</v>
      </c>
      <c r="B136" s="555" t="s">
        <v>3708</v>
      </c>
      <c r="C136" s="555" t="s">
        <v>3491</v>
      </c>
      <c r="D136" s="740">
        <v>9.67105753E8</v>
      </c>
      <c r="E136" s="740" t="s">
        <v>461</v>
      </c>
      <c r="F136" s="740"/>
      <c r="G136" s="740" t="s">
        <v>3709</v>
      </c>
      <c r="H136" s="748" t="s">
        <v>3710</v>
      </c>
      <c r="I136" s="740" t="s">
        <v>2078</v>
      </c>
      <c r="J136" s="741" t="s">
        <v>461</v>
      </c>
      <c r="K136" s="742">
        <v>2319819.0</v>
      </c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</row>
    <row r="137" ht="14.25" customHeight="1">
      <c r="A137" s="737">
        <f t="shared" si="1"/>
        <v>135</v>
      </c>
      <c r="B137" s="555" t="s">
        <v>3695</v>
      </c>
      <c r="C137" s="555" t="s">
        <v>3491</v>
      </c>
      <c r="D137" s="740">
        <v>1.165616339E9</v>
      </c>
      <c r="E137" s="740" t="s">
        <v>461</v>
      </c>
      <c r="F137" s="740"/>
      <c r="G137" s="740" t="s">
        <v>3711</v>
      </c>
      <c r="H137" s="748" t="s">
        <v>3712</v>
      </c>
      <c r="I137" s="740" t="s">
        <v>2025</v>
      </c>
      <c r="J137" s="741" t="s">
        <v>461</v>
      </c>
      <c r="K137" s="742">
        <v>2319819.0</v>
      </c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</row>
    <row r="138" ht="14.25" customHeight="1">
      <c r="A138" s="737">
        <f t="shared" si="1"/>
        <v>136</v>
      </c>
      <c r="B138" s="555" t="s">
        <v>3705</v>
      </c>
      <c r="C138" s="555" t="s">
        <v>3491</v>
      </c>
      <c r="D138" s="740">
        <v>1.148872558E9</v>
      </c>
      <c r="E138" s="740" t="s">
        <v>461</v>
      </c>
      <c r="F138" s="740"/>
      <c r="G138" s="740" t="s">
        <v>3713</v>
      </c>
      <c r="H138" s="748" t="s">
        <v>3714</v>
      </c>
      <c r="I138" s="740" t="s">
        <v>2130</v>
      </c>
      <c r="J138" s="741" t="s">
        <v>461</v>
      </c>
      <c r="K138" s="742">
        <v>2319819.0</v>
      </c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</row>
    <row r="139" ht="14.25" customHeight="1">
      <c r="A139" s="737">
        <f t="shared" si="1"/>
        <v>137</v>
      </c>
      <c r="B139" s="555" t="s">
        <v>3715</v>
      </c>
      <c r="C139" s="555" t="s">
        <v>3491</v>
      </c>
      <c r="D139" s="740" t="s">
        <v>2279</v>
      </c>
      <c r="E139" s="740" t="s">
        <v>461</v>
      </c>
      <c r="F139" s="740"/>
      <c r="G139" s="740" t="s">
        <v>3716</v>
      </c>
      <c r="H139" s="748" t="s">
        <v>3717</v>
      </c>
      <c r="I139" s="740" t="s">
        <v>2281</v>
      </c>
      <c r="J139" s="741" t="s">
        <v>461</v>
      </c>
      <c r="K139" s="742">
        <v>2319819.0</v>
      </c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</row>
    <row r="140" ht="14.25" customHeight="1">
      <c r="A140" s="737">
        <f t="shared" si="1"/>
        <v>138</v>
      </c>
      <c r="B140" s="555" t="s">
        <v>3718</v>
      </c>
      <c r="C140" s="555" t="s">
        <v>3491</v>
      </c>
      <c r="D140" s="740">
        <v>1.114595284E9</v>
      </c>
      <c r="E140" s="740" t="s">
        <v>461</v>
      </c>
      <c r="F140" s="740"/>
      <c r="G140" s="740" t="s">
        <v>3719</v>
      </c>
      <c r="H140" s="748" t="s">
        <v>3720</v>
      </c>
      <c r="I140" s="740" t="s">
        <v>2397</v>
      </c>
      <c r="J140" s="741" t="s">
        <v>461</v>
      </c>
      <c r="K140" s="742">
        <v>2319819.0</v>
      </c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</row>
    <row r="141" ht="14.25" customHeight="1">
      <c r="A141" s="737">
        <f t="shared" si="1"/>
        <v>139</v>
      </c>
      <c r="B141" s="555" t="s">
        <v>3708</v>
      </c>
      <c r="C141" s="555" t="s">
        <v>3491</v>
      </c>
      <c r="D141" s="740">
        <v>1.261020089E9</v>
      </c>
      <c r="E141" s="740" t="s">
        <v>461</v>
      </c>
      <c r="F141" s="740"/>
      <c r="G141" s="740" t="s">
        <v>3721</v>
      </c>
      <c r="H141" s="748" t="s">
        <v>3722</v>
      </c>
      <c r="I141" s="740" t="s">
        <v>1875</v>
      </c>
      <c r="J141" s="741" t="s">
        <v>461</v>
      </c>
      <c r="K141" s="742">
        <v>2319819.0</v>
      </c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</row>
    <row r="142" ht="14.25" customHeight="1">
      <c r="A142" s="737">
        <f t="shared" si="1"/>
        <v>140</v>
      </c>
      <c r="B142" s="555" t="s">
        <v>3700</v>
      </c>
      <c r="C142" s="555" t="s">
        <v>87</v>
      </c>
      <c r="D142" s="740" t="s">
        <v>2059</v>
      </c>
      <c r="E142" s="738" t="s">
        <v>1258</v>
      </c>
      <c r="F142" s="740"/>
      <c r="G142" s="740" t="s">
        <v>3723</v>
      </c>
      <c r="H142" s="748" t="s">
        <v>3724</v>
      </c>
      <c r="I142" s="740" t="s">
        <v>2061</v>
      </c>
      <c r="J142" s="741" t="s">
        <v>1258</v>
      </c>
      <c r="K142" s="742">
        <v>1300000.0</v>
      </c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</row>
    <row r="143" ht="14.25" customHeight="1">
      <c r="A143" s="737">
        <f t="shared" si="1"/>
        <v>141</v>
      </c>
      <c r="B143" s="555" t="s">
        <v>3718</v>
      </c>
      <c r="C143" s="555" t="s">
        <v>87</v>
      </c>
      <c r="D143" s="740" t="s">
        <v>2155</v>
      </c>
      <c r="E143" s="738" t="s">
        <v>1258</v>
      </c>
      <c r="F143" s="740"/>
      <c r="G143" s="740" t="s">
        <v>3725</v>
      </c>
      <c r="H143" s="748" t="s">
        <v>3726</v>
      </c>
      <c r="I143" s="740" t="s">
        <v>2157</v>
      </c>
      <c r="J143" s="741" t="s">
        <v>1258</v>
      </c>
      <c r="K143" s="742">
        <v>1300000.0</v>
      </c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</row>
    <row r="144" ht="14.25" customHeight="1">
      <c r="A144" s="737">
        <f t="shared" si="1"/>
        <v>142</v>
      </c>
      <c r="B144" s="555" t="s">
        <v>3727</v>
      </c>
      <c r="C144" s="555" t="s">
        <v>87</v>
      </c>
      <c r="D144" s="740">
        <v>2.077360353E9</v>
      </c>
      <c r="E144" s="740" t="s">
        <v>1258</v>
      </c>
      <c r="F144" s="740"/>
      <c r="G144" s="740" t="s">
        <v>3729</v>
      </c>
      <c r="H144" s="748" t="s">
        <v>3730</v>
      </c>
      <c r="I144" s="740" t="s">
        <v>546</v>
      </c>
      <c r="J144" s="741" t="s">
        <v>1258</v>
      </c>
      <c r="K144" s="742">
        <v>1300000.0</v>
      </c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</row>
    <row r="145" ht="14.25" customHeight="1">
      <c r="A145" s="737">
        <f t="shared" si="1"/>
        <v>143</v>
      </c>
      <c r="B145" s="555" t="s">
        <v>3700</v>
      </c>
      <c r="C145" s="555" t="s">
        <v>87</v>
      </c>
      <c r="D145" s="740">
        <v>1.722606517E9</v>
      </c>
      <c r="E145" s="738" t="s">
        <v>1258</v>
      </c>
      <c r="F145" s="740"/>
      <c r="G145" s="740" t="s">
        <v>3731</v>
      </c>
      <c r="H145" s="748" t="s">
        <v>3732</v>
      </c>
      <c r="I145" s="740" t="s">
        <v>2613</v>
      </c>
      <c r="J145" s="741" t="s">
        <v>1258</v>
      </c>
      <c r="K145" s="742">
        <v>1300000.0</v>
      </c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</row>
    <row r="146" ht="14.25" customHeight="1">
      <c r="A146" s="737">
        <f t="shared" si="1"/>
        <v>144</v>
      </c>
      <c r="B146" s="555" t="s">
        <v>3733</v>
      </c>
      <c r="C146" s="555" t="s">
        <v>3348</v>
      </c>
      <c r="D146" s="740">
        <v>1.208383118E9</v>
      </c>
      <c r="E146" s="740" t="s">
        <v>575</v>
      </c>
      <c r="F146" s="740"/>
      <c r="G146" s="738" t="s">
        <v>3734</v>
      </c>
      <c r="H146" s="748" t="s">
        <v>3735</v>
      </c>
      <c r="I146" s="740" t="s">
        <v>840</v>
      </c>
      <c r="J146" s="741" t="s">
        <v>575</v>
      </c>
      <c r="K146" s="742">
        <v>3671171.0</v>
      </c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</row>
    <row r="147" ht="14.25" customHeight="1">
      <c r="A147" s="737">
        <f t="shared" si="1"/>
        <v>145</v>
      </c>
      <c r="B147" s="555" t="s">
        <v>3733</v>
      </c>
      <c r="C147" s="555" t="s">
        <v>3347</v>
      </c>
      <c r="D147" s="740">
        <v>1.792986078E9</v>
      </c>
      <c r="E147" s="740" t="s">
        <v>753</v>
      </c>
      <c r="F147" s="740"/>
      <c r="G147" s="740" t="s">
        <v>3736</v>
      </c>
      <c r="H147" s="748" t="s">
        <v>3737</v>
      </c>
      <c r="I147" s="740" t="s">
        <v>1525</v>
      </c>
      <c r="J147" s="741" t="s">
        <v>753</v>
      </c>
      <c r="K147" s="742">
        <v>2792792.0</v>
      </c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</row>
    <row r="148" ht="14.25" customHeight="1">
      <c r="A148" s="737">
        <f t="shared" si="1"/>
        <v>146</v>
      </c>
      <c r="B148" s="555" t="s">
        <v>3733</v>
      </c>
      <c r="C148" s="555" t="s">
        <v>3347</v>
      </c>
      <c r="D148" s="740">
        <v>1.715587117E9</v>
      </c>
      <c r="E148" s="740" t="s">
        <v>753</v>
      </c>
      <c r="F148" s="740"/>
      <c r="G148" s="740" t="s">
        <v>3738</v>
      </c>
      <c r="H148" s="748" t="s">
        <v>3739</v>
      </c>
      <c r="I148" s="740" t="s">
        <v>3740</v>
      </c>
      <c r="J148" s="741" t="s">
        <v>753</v>
      </c>
      <c r="K148" s="742">
        <v>2792792.0</v>
      </c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</row>
    <row r="149" ht="14.25" customHeight="1">
      <c r="A149" s="737">
        <f t="shared" si="1"/>
        <v>147</v>
      </c>
      <c r="B149" s="555" t="s">
        <v>3733</v>
      </c>
      <c r="C149" s="555" t="s">
        <v>141</v>
      </c>
      <c r="D149" s="740">
        <v>1.138819027E9</v>
      </c>
      <c r="E149" s="740" t="s">
        <v>461</v>
      </c>
      <c r="F149" s="740"/>
      <c r="G149" s="740" t="s">
        <v>3741</v>
      </c>
      <c r="H149" s="748" t="s">
        <v>3742</v>
      </c>
      <c r="I149" s="740" t="s">
        <v>594</v>
      </c>
      <c r="J149" s="741" t="s">
        <v>461</v>
      </c>
      <c r="K149" s="742">
        <v>2319819.0</v>
      </c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</row>
    <row r="150" ht="14.25" customHeight="1">
      <c r="A150" s="737">
        <f t="shared" si="1"/>
        <v>148</v>
      </c>
      <c r="B150" s="555" t="s">
        <v>3733</v>
      </c>
      <c r="C150" s="555" t="s">
        <v>141</v>
      </c>
      <c r="D150" s="740">
        <v>1.015518858E9</v>
      </c>
      <c r="E150" s="740" t="s">
        <v>461</v>
      </c>
      <c r="F150" s="740"/>
      <c r="G150" s="740" t="s">
        <v>3743</v>
      </c>
      <c r="H150" s="748" t="s">
        <v>3744</v>
      </c>
      <c r="I150" s="740" t="s">
        <v>654</v>
      </c>
      <c r="J150" s="741" t="s">
        <v>461</v>
      </c>
      <c r="K150" s="742">
        <v>2319819.0</v>
      </c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</row>
    <row r="151" ht="14.25" customHeight="1">
      <c r="A151" s="737">
        <f t="shared" si="1"/>
        <v>149</v>
      </c>
      <c r="B151" s="555" t="s">
        <v>3733</v>
      </c>
      <c r="C151" s="555" t="s">
        <v>3480</v>
      </c>
      <c r="D151" s="740">
        <v>9.37009324E8</v>
      </c>
      <c r="E151" s="740" t="s">
        <v>461</v>
      </c>
      <c r="F151" s="740"/>
      <c r="G151" s="740" t="s">
        <v>3745</v>
      </c>
      <c r="H151" s="748" t="s">
        <v>3746</v>
      </c>
      <c r="I151" s="740" t="s">
        <v>3747</v>
      </c>
      <c r="J151" s="741" t="s">
        <v>461</v>
      </c>
      <c r="K151" s="742">
        <v>2319819.0</v>
      </c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</row>
    <row r="152" ht="14.25" customHeight="1">
      <c r="A152" s="737">
        <f t="shared" si="1"/>
        <v>150</v>
      </c>
      <c r="B152" s="555" t="s">
        <v>3733</v>
      </c>
      <c r="C152" s="555" t="s">
        <v>3557</v>
      </c>
      <c r="D152" s="740" t="s">
        <v>592</v>
      </c>
      <c r="E152" s="740" t="s">
        <v>480</v>
      </c>
      <c r="F152" s="740"/>
      <c r="G152" s="740" t="s">
        <v>3748</v>
      </c>
      <c r="H152" s="748" t="s">
        <v>3737</v>
      </c>
      <c r="I152" s="740" t="s">
        <v>3749</v>
      </c>
      <c r="J152" s="741" t="s">
        <v>480</v>
      </c>
      <c r="K152" s="742">
        <v>1950000.0</v>
      </c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</row>
    <row r="153" ht="14.25" customHeight="1">
      <c r="A153" s="737">
        <f t="shared" si="1"/>
        <v>151</v>
      </c>
      <c r="B153" s="555" t="s">
        <v>3750</v>
      </c>
      <c r="C153" s="555" t="s">
        <v>3348</v>
      </c>
      <c r="D153" s="740" t="s">
        <v>326</v>
      </c>
      <c r="E153" s="740" t="s">
        <v>575</v>
      </c>
      <c r="F153" s="740"/>
      <c r="G153" s="738" t="s">
        <v>3751</v>
      </c>
      <c r="H153" s="748" t="s">
        <v>3752</v>
      </c>
      <c r="I153" s="740" t="s">
        <v>3753</v>
      </c>
      <c r="J153" s="741" t="s">
        <v>575</v>
      </c>
      <c r="K153" s="742">
        <v>3671171.0</v>
      </c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</row>
    <row r="154" ht="14.25" customHeight="1">
      <c r="A154" s="737">
        <f t="shared" si="1"/>
        <v>152</v>
      </c>
      <c r="B154" s="555" t="s">
        <v>3750</v>
      </c>
      <c r="C154" s="555" t="s">
        <v>3347</v>
      </c>
      <c r="D154" s="740" t="s">
        <v>1003</v>
      </c>
      <c r="E154" s="740" t="s">
        <v>753</v>
      </c>
      <c r="F154" s="740"/>
      <c r="G154" s="740" t="s">
        <v>3754</v>
      </c>
      <c r="H154" s="748" t="s">
        <v>3755</v>
      </c>
      <c r="I154" s="740" t="s">
        <v>1005</v>
      </c>
      <c r="J154" s="741" t="s">
        <v>753</v>
      </c>
      <c r="K154" s="742">
        <v>2792792.0</v>
      </c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</row>
    <row r="155" ht="14.25" customHeight="1">
      <c r="A155" s="737">
        <f t="shared" si="1"/>
        <v>153</v>
      </c>
      <c r="B155" s="555" t="s">
        <v>3750</v>
      </c>
      <c r="C155" s="555" t="s">
        <v>3347</v>
      </c>
      <c r="D155" s="740" t="s">
        <v>1378</v>
      </c>
      <c r="E155" s="740" t="s">
        <v>753</v>
      </c>
      <c r="F155" s="740"/>
      <c r="G155" s="740" t="s">
        <v>3756</v>
      </c>
      <c r="H155" s="748" t="s">
        <v>3757</v>
      </c>
      <c r="I155" s="740" t="s">
        <v>1380</v>
      </c>
      <c r="J155" s="741" t="s">
        <v>753</v>
      </c>
      <c r="K155" s="742">
        <v>2792792.0</v>
      </c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</row>
    <row r="156" ht="14.25" customHeight="1">
      <c r="A156" s="737">
        <f t="shared" si="1"/>
        <v>154</v>
      </c>
      <c r="B156" s="555" t="s">
        <v>3750</v>
      </c>
      <c r="C156" s="555" t="s">
        <v>141</v>
      </c>
      <c r="D156" s="740" t="s">
        <v>724</v>
      </c>
      <c r="E156" s="740" t="s">
        <v>461</v>
      </c>
      <c r="F156" s="740"/>
      <c r="G156" s="740" t="s">
        <v>3759</v>
      </c>
      <c r="H156" s="748" t="s">
        <v>3760</v>
      </c>
      <c r="I156" s="740" t="s">
        <v>726</v>
      </c>
      <c r="J156" s="741" t="s">
        <v>461</v>
      </c>
      <c r="K156" s="742">
        <v>2319819.0</v>
      </c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</row>
    <row r="157" ht="14.25" customHeight="1">
      <c r="A157" s="737">
        <f t="shared" si="1"/>
        <v>155</v>
      </c>
      <c r="B157" s="555" t="s">
        <v>3750</v>
      </c>
      <c r="C157" s="555" t="s">
        <v>3480</v>
      </c>
      <c r="D157" s="740">
        <v>9.58372533E8</v>
      </c>
      <c r="E157" s="740" t="s">
        <v>461</v>
      </c>
      <c r="F157" s="740"/>
      <c r="G157" s="740" t="s">
        <v>3761</v>
      </c>
      <c r="H157" s="748" t="s">
        <v>3762</v>
      </c>
      <c r="I157" s="740" t="s">
        <v>1651</v>
      </c>
      <c r="J157" s="741" t="s">
        <v>461</v>
      </c>
      <c r="K157" s="742">
        <v>2319819.0</v>
      </c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</row>
    <row r="158" ht="14.25" customHeight="1">
      <c r="A158" s="737">
        <f t="shared" si="1"/>
        <v>156</v>
      </c>
      <c r="B158" s="555" t="s">
        <v>3750</v>
      </c>
      <c r="C158" s="555" t="s">
        <v>3480</v>
      </c>
      <c r="D158" s="740">
        <v>9.58604619E8</v>
      </c>
      <c r="E158" s="740" t="s">
        <v>461</v>
      </c>
      <c r="F158" s="740"/>
      <c r="G158" s="740" t="s">
        <v>3763</v>
      </c>
      <c r="H158" s="748" t="s">
        <v>3764</v>
      </c>
      <c r="I158" s="740" t="s">
        <v>2686</v>
      </c>
      <c r="J158" s="741" t="s">
        <v>461</v>
      </c>
      <c r="K158" s="742">
        <v>2319819.0</v>
      </c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</row>
    <row r="159" ht="14.25" customHeight="1">
      <c r="A159" s="737">
        <f t="shared" si="1"/>
        <v>157</v>
      </c>
      <c r="B159" s="555" t="s">
        <v>3750</v>
      </c>
      <c r="C159" s="555" t="s">
        <v>3491</v>
      </c>
      <c r="D159" s="740">
        <v>9.57922271E8</v>
      </c>
      <c r="E159" s="740" t="s">
        <v>461</v>
      </c>
      <c r="F159" s="740"/>
      <c r="G159" s="740" t="s">
        <v>3765</v>
      </c>
      <c r="H159" s="748" t="s">
        <v>3766</v>
      </c>
      <c r="I159" s="740" t="s">
        <v>1722</v>
      </c>
      <c r="J159" s="741" t="s">
        <v>461</v>
      </c>
      <c r="K159" s="742">
        <v>2319819.0</v>
      </c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</row>
    <row r="160" ht="14.25" customHeight="1">
      <c r="A160" s="737">
        <f t="shared" si="1"/>
        <v>158</v>
      </c>
      <c r="B160" s="555" t="s">
        <v>3750</v>
      </c>
      <c r="C160" s="555" t="s">
        <v>3491</v>
      </c>
      <c r="D160" s="740">
        <v>9.3811729E8</v>
      </c>
      <c r="E160" s="740" t="s">
        <v>461</v>
      </c>
      <c r="F160" s="740"/>
      <c r="G160" s="740" t="s">
        <v>3767</v>
      </c>
      <c r="H160" s="748" t="s">
        <v>3768</v>
      </c>
      <c r="I160" s="740" t="s">
        <v>2381</v>
      </c>
      <c r="J160" s="741" t="s">
        <v>461</v>
      </c>
      <c r="K160" s="742">
        <v>2319819.0</v>
      </c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</row>
    <row r="161" ht="14.25" customHeight="1">
      <c r="A161" s="737">
        <f t="shared" si="1"/>
        <v>159</v>
      </c>
      <c r="B161" s="555" t="s">
        <v>3750</v>
      </c>
      <c r="C161" s="555" t="s">
        <v>87</v>
      </c>
      <c r="D161" s="740" t="s">
        <v>1720</v>
      </c>
      <c r="E161" s="740" t="s">
        <v>1258</v>
      </c>
      <c r="F161" s="740"/>
      <c r="G161" s="740" t="s">
        <v>3769</v>
      </c>
      <c r="H161" s="748" t="s">
        <v>3770</v>
      </c>
      <c r="I161" s="740" t="s">
        <v>3771</v>
      </c>
      <c r="J161" s="741" t="s">
        <v>1258</v>
      </c>
      <c r="K161" s="742">
        <v>1300000.0</v>
      </c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</row>
    <row r="162" ht="14.25" customHeight="1">
      <c r="A162" s="737">
        <f t="shared" si="1"/>
        <v>160</v>
      </c>
      <c r="B162" s="555" t="s">
        <v>3750</v>
      </c>
      <c r="C162" s="555" t="s">
        <v>87</v>
      </c>
      <c r="D162" s="740" t="s">
        <v>1986</v>
      </c>
      <c r="E162" s="740" t="s">
        <v>1258</v>
      </c>
      <c r="F162" s="740"/>
      <c r="G162" s="740" t="s">
        <v>3772</v>
      </c>
      <c r="H162" s="748" t="s">
        <v>3773</v>
      </c>
      <c r="I162" s="740" t="s">
        <v>1988</v>
      </c>
      <c r="J162" s="741" t="s">
        <v>1258</v>
      </c>
      <c r="K162" s="742">
        <v>1300000.0</v>
      </c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</row>
    <row r="163" ht="14.25" customHeight="1">
      <c r="A163" s="737">
        <f t="shared" si="1"/>
        <v>161</v>
      </c>
      <c r="B163" s="555" t="s">
        <v>3750</v>
      </c>
      <c r="C163" s="555" t="s">
        <v>87</v>
      </c>
      <c r="D163" s="740">
        <v>1.252079433E9</v>
      </c>
      <c r="E163" s="740" t="s">
        <v>1258</v>
      </c>
      <c r="F163" s="740"/>
      <c r="G163" s="740" t="s">
        <v>3774</v>
      </c>
      <c r="H163" s="748" t="s">
        <v>3775</v>
      </c>
      <c r="I163" s="740" t="s">
        <v>2416</v>
      </c>
      <c r="J163" s="741" t="s">
        <v>1258</v>
      </c>
      <c r="K163" s="742">
        <v>1300000.0</v>
      </c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</row>
    <row r="164" ht="14.25" customHeight="1">
      <c r="A164" s="737">
        <f t="shared" si="1"/>
        <v>162</v>
      </c>
      <c r="B164" s="555" t="s">
        <v>3750</v>
      </c>
      <c r="C164" s="555" t="s">
        <v>87</v>
      </c>
      <c r="D164" s="740">
        <v>1.252708956E9</v>
      </c>
      <c r="E164" s="740" t="s">
        <v>1258</v>
      </c>
      <c r="F164" s="740"/>
      <c r="G164" s="740" t="s">
        <v>3776</v>
      </c>
      <c r="H164" s="748" t="s">
        <v>3777</v>
      </c>
      <c r="I164" s="740" t="s">
        <v>2433</v>
      </c>
      <c r="J164" s="741" t="s">
        <v>1258</v>
      </c>
      <c r="K164" s="742">
        <v>1300000.0</v>
      </c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</row>
    <row r="165" ht="14.25" customHeight="1">
      <c r="A165" s="737">
        <f t="shared" si="1"/>
        <v>163</v>
      </c>
      <c r="B165" s="555" t="s">
        <v>3750</v>
      </c>
      <c r="C165" s="555" t="s">
        <v>87</v>
      </c>
      <c r="D165" s="740">
        <v>1.252510354E9</v>
      </c>
      <c r="E165" s="740" t="s">
        <v>1258</v>
      </c>
      <c r="F165" s="740"/>
      <c r="G165" s="740" t="s">
        <v>3778</v>
      </c>
      <c r="H165" s="748" t="s">
        <v>3779</v>
      </c>
      <c r="I165" s="740" t="s">
        <v>2430</v>
      </c>
      <c r="J165" s="741" t="s">
        <v>1258</v>
      </c>
      <c r="K165" s="742">
        <v>1300000.0</v>
      </c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</row>
    <row r="166" ht="14.25" customHeight="1">
      <c r="A166" s="737">
        <f t="shared" si="1"/>
        <v>164</v>
      </c>
      <c r="B166" s="555" t="s">
        <v>3750</v>
      </c>
      <c r="C166" s="555" t="s">
        <v>87</v>
      </c>
      <c r="D166" s="740">
        <v>1.70313337E9</v>
      </c>
      <c r="E166" s="740" t="s">
        <v>1258</v>
      </c>
      <c r="F166" s="740"/>
      <c r="G166" s="740" t="s">
        <v>3780</v>
      </c>
      <c r="H166" s="748" t="s">
        <v>3781</v>
      </c>
      <c r="I166" s="740" t="s">
        <v>2533</v>
      </c>
      <c r="J166" s="741" t="s">
        <v>1258</v>
      </c>
      <c r="K166" s="742">
        <v>1300000.0</v>
      </c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</row>
    <row r="167" ht="14.25" customHeight="1">
      <c r="A167" s="737">
        <f t="shared" si="1"/>
        <v>165</v>
      </c>
      <c r="B167" s="555" t="s">
        <v>3750</v>
      </c>
      <c r="C167" s="555" t="s">
        <v>87</v>
      </c>
      <c r="D167" s="740">
        <v>1.724865137E9</v>
      </c>
      <c r="E167" s="740" t="s">
        <v>1258</v>
      </c>
      <c r="F167" s="740"/>
      <c r="G167" s="740" t="s">
        <v>3782</v>
      </c>
      <c r="H167" s="748" t="s">
        <v>3783</v>
      </c>
      <c r="I167" s="740" t="s">
        <v>2620</v>
      </c>
      <c r="J167" s="741" t="s">
        <v>1258</v>
      </c>
      <c r="K167" s="742">
        <v>1300000.0</v>
      </c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</row>
    <row r="168" ht="14.25" customHeight="1">
      <c r="A168" s="737">
        <f t="shared" si="1"/>
        <v>166</v>
      </c>
      <c r="B168" s="555" t="s">
        <v>3750</v>
      </c>
      <c r="C168" s="555" t="s">
        <v>87</v>
      </c>
      <c r="D168" s="740">
        <v>1.744631303E9</v>
      </c>
      <c r="E168" s="740" t="s">
        <v>1258</v>
      </c>
      <c r="F168" s="740"/>
      <c r="G168" s="740" t="s">
        <v>3784</v>
      </c>
      <c r="H168" s="748" t="s">
        <v>3785</v>
      </c>
      <c r="I168" s="740" t="s">
        <v>497</v>
      </c>
      <c r="J168" s="741" t="s">
        <v>1258</v>
      </c>
      <c r="K168" s="742">
        <v>1300000.0</v>
      </c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</row>
    <row r="169" ht="14.25" customHeight="1">
      <c r="A169" s="737">
        <f t="shared" si="1"/>
        <v>167</v>
      </c>
      <c r="B169" s="555" t="s">
        <v>3750</v>
      </c>
      <c r="C169" s="555" t="s">
        <v>87</v>
      </c>
      <c r="D169" s="740">
        <v>1.709827864E9</v>
      </c>
      <c r="E169" s="740" t="s">
        <v>1258</v>
      </c>
      <c r="F169" s="740"/>
      <c r="G169" s="740" t="s">
        <v>3787</v>
      </c>
      <c r="H169" s="748" t="s">
        <v>3788</v>
      </c>
      <c r="I169" s="740" t="s">
        <v>2583</v>
      </c>
      <c r="J169" s="741" t="s">
        <v>1258</v>
      </c>
      <c r="K169" s="742">
        <v>1300000.0</v>
      </c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</row>
    <row r="170" ht="14.25" customHeight="1">
      <c r="A170" s="737">
        <f t="shared" si="1"/>
        <v>168</v>
      </c>
      <c r="B170" s="555" t="s">
        <v>3750</v>
      </c>
      <c r="C170" s="555" t="s">
        <v>87</v>
      </c>
      <c r="D170" s="740">
        <v>1.740116055E9</v>
      </c>
      <c r="E170" s="740" t="s">
        <v>1258</v>
      </c>
      <c r="F170" s="740"/>
      <c r="G170" s="740" t="s">
        <v>3789</v>
      </c>
      <c r="H170" s="748" t="s">
        <v>3790</v>
      </c>
      <c r="I170" s="740" t="s">
        <v>494</v>
      </c>
      <c r="J170" s="741" t="s">
        <v>1258</v>
      </c>
      <c r="K170" s="742">
        <v>1300000.0</v>
      </c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</row>
    <row r="171" ht="14.25" customHeight="1">
      <c r="A171" s="737">
        <f t="shared" si="1"/>
        <v>169</v>
      </c>
      <c r="B171" s="555" t="s">
        <v>3750</v>
      </c>
      <c r="C171" s="555" t="s">
        <v>3557</v>
      </c>
      <c r="D171" s="740" t="s">
        <v>1649</v>
      </c>
      <c r="E171" s="740" t="s">
        <v>480</v>
      </c>
      <c r="F171" s="740"/>
      <c r="G171" s="740" t="s">
        <v>3791</v>
      </c>
      <c r="H171" s="748" t="s">
        <v>3792</v>
      </c>
      <c r="I171" s="740" t="s">
        <v>328</v>
      </c>
      <c r="J171" s="741" t="s">
        <v>480</v>
      </c>
      <c r="K171" s="742">
        <v>1950000.0</v>
      </c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</row>
    <row r="172" ht="14.25" customHeight="1">
      <c r="A172" s="737">
        <f t="shared" si="1"/>
        <v>170</v>
      </c>
      <c r="B172" s="555" t="s">
        <v>3750</v>
      </c>
      <c r="C172" s="555" t="s">
        <v>3557</v>
      </c>
      <c r="D172" s="740" t="s">
        <v>329</v>
      </c>
      <c r="E172" s="740" t="s">
        <v>480</v>
      </c>
      <c r="F172" s="740"/>
      <c r="G172" s="740" t="s">
        <v>3793</v>
      </c>
      <c r="H172" s="748" t="s">
        <v>3794</v>
      </c>
      <c r="I172" s="740" t="s">
        <v>331</v>
      </c>
      <c r="J172" s="741" t="s">
        <v>480</v>
      </c>
      <c r="K172" s="742">
        <v>1950000.0</v>
      </c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</row>
    <row r="173" ht="14.25" customHeight="1">
      <c r="A173" s="737">
        <f t="shared" si="1"/>
        <v>171</v>
      </c>
      <c r="B173" s="555" t="s">
        <v>3795</v>
      </c>
      <c r="C173" s="555" t="s">
        <v>3348</v>
      </c>
      <c r="D173" s="740" t="s">
        <v>794</v>
      </c>
      <c r="E173" s="740" t="s">
        <v>575</v>
      </c>
      <c r="F173" s="740"/>
      <c r="G173" s="738" t="s">
        <v>3796</v>
      </c>
      <c r="H173" s="748" t="s">
        <v>3797</v>
      </c>
      <c r="I173" s="740" t="s">
        <v>791</v>
      </c>
      <c r="J173" s="741" t="s">
        <v>575</v>
      </c>
      <c r="K173" s="742">
        <v>3671171.0</v>
      </c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</row>
    <row r="174" ht="14.25" customHeight="1">
      <c r="A174" s="737">
        <f t="shared" si="1"/>
        <v>172</v>
      </c>
      <c r="B174" s="555" t="s">
        <v>3795</v>
      </c>
      <c r="C174" s="555" t="s">
        <v>3347</v>
      </c>
      <c r="D174" s="740" t="s">
        <v>1164</v>
      </c>
      <c r="E174" s="740" t="s">
        <v>753</v>
      </c>
      <c r="F174" s="740"/>
      <c r="G174" s="740" t="s">
        <v>3798</v>
      </c>
      <c r="H174" s="748" t="s">
        <v>3799</v>
      </c>
      <c r="I174" s="740" t="s">
        <v>1166</v>
      </c>
      <c r="J174" s="741" t="s">
        <v>753</v>
      </c>
      <c r="K174" s="742">
        <v>2792792.0</v>
      </c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</row>
    <row r="175" ht="14.25" customHeight="1">
      <c r="A175" s="737">
        <f t="shared" si="1"/>
        <v>173</v>
      </c>
      <c r="B175" s="555" t="s">
        <v>3795</v>
      </c>
      <c r="C175" s="555" t="s">
        <v>3347</v>
      </c>
      <c r="D175" s="740" t="s">
        <v>866</v>
      </c>
      <c r="E175" s="740" t="s">
        <v>753</v>
      </c>
      <c r="F175" s="740"/>
      <c r="G175" s="740" t="s">
        <v>3800</v>
      </c>
      <c r="H175" s="748" t="s">
        <v>3801</v>
      </c>
      <c r="I175" s="740" t="s">
        <v>3802</v>
      </c>
      <c r="J175" s="741" t="s">
        <v>753</v>
      </c>
      <c r="K175" s="742">
        <v>2792792.0</v>
      </c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</row>
    <row r="176" ht="14.25" customHeight="1">
      <c r="A176" s="737">
        <f t="shared" si="1"/>
        <v>174</v>
      </c>
      <c r="B176" s="555" t="s">
        <v>3795</v>
      </c>
      <c r="C176" s="555" t="s">
        <v>3347</v>
      </c>
      <c r="D176" s="740" t="s">
        <v>1579</v>
      </c>
      <c r="E176" s="740" t="s">
        <v>753</v>
      </c>
      <c r="F176" s="740"/>
      <c r="G176" s="740" t="s">
        <v>3803</v>
      </c>
      <c r="H176" s="748" t="s">
        <v>3804</v>
      </c>
      <c r="I176" s="740" t="s">
        <v>868</v>
      </c>
      <c r="J176" s="741" t="s">
        <v>753</v>
      </c>
      <c r="K176" s="742">
        <v>2792792.0</v>
      </c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</row>
    <row r="177" ht="14.25" customHeight="1">
      <c r="A177" s="737">
        <f t="shared" si="1"/>
        <v>175</v>
      </c>
      <c r="B177" s="555" t="s">
        <v>3795</v>
      </c>
      <c r="C177" s="555" t="s">
        <v>3347</v>
      </c>
      <c r="D177" s="740" t="s">
        <v>1060</v>
      </c>
      <c r="E177" s="740" t="s">
        <v>753</v>
      </c>
      <c r="F177" s="740"/>
      <c r="G177" s="740" t="s">
        <v>3805</v>
      </c>
      <c r="H177" s="748" t="s">
        <v>3806</v>
      </c>
      <c r="I177" s="740" t="s">
        <v>3807</v>
      </c>
      <c r="J177" s="741" t="s">
        <v>753</v>
      </c>
      <c r="K177" s="742">
        <v>2792792.0</v>
      </c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</row>
    <row r="178" ht="14.25" customHeight="1">
      <c r="A178" s="737">
        <f t="shared" si="1"/>
        <v>176</v>
      </c>
      <c r="B178" s="555" t="s">
        <v>3795</v>
      </c>
      <c r="C178" s="555" t="s">
        <v>3347</v>
      </c>
      <c r="D178" s="740" t="s">
        <v>1007</v>
      </c>
      <c r="E178" s="740" t="s">
        <v>753</v>
      </c>
      <c r="F178" s="740"/>
      <c r="G178" s="740" t="s">
        <v>3808</v>
      </c>
      <c r="H178" s="748" t="s">
        <v>3809</v>
      </c>
      <c r="I178" s="740" t="s">
        <v>1009</v>
      </c>
      <c r="J178" s="741" t="s">
        <v>753</v>
      </c>
      <c r="K178" s="742">
        <v>2792792.0</v>
      </c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</row>
    <row r="179" ht="14.25" customHeight="1">
      <c r="A179" s="737">
        <f t="shared" si="1"/>
        <v>177</v>
      </c>
      <c r="B179" s="555" t="s">
        <v>3795</v>
      </c>
      <c r="C179" s="555" t="s">
        <v>3347</v>
      </c>
      <c r="D179" s="740" t="s">
        <v>1403</v>
      </c>
      <c r="E179" s="740" t="s">
        <v>753</v>
      </c>
      <c r="F179" s="740"/>
      <c r="G179" s="740" t="s">
        <v>3810</v>
      </c>
      <c r="H179" s="748" t="s">
        <v>3811</v>
      </c>
      <c r="I179" s="740" t="s">
        <v>3812</v>
      </c>
      <c r="J179" s="741" t="s">
        <v>753</v>
      </c>
      <c r="K179" s="742">
        <v>2792792.0</v>
      </c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</row>
    <row r="180" ht="14.25" customHeight="1">
      <c r="A180" s="737">
        <f t="shared" si="1"/>
        <v>178</v>
      </c>
      <c r="B180" s="555" t="s">
        <v>3795</v>
      </c>
      <c r="C180" s="555" t="s">
        <v>3347</v>
      </c>
      <c r="D180" s="740" t="s">
        <v>2739</v>
      </c>
      <c r="E180" s="740" t="s">
        <v>753</v>
      </c>
      <c r="F180" s="740"/>
      <c r="G180" s="740" t="s">
        <v>3813</v>
      </c>
      <c r="H180" s="748" t="s">
        <v>3814</v>
      </c>
      <c r="I180" s="740" t="s">
        <v>1405</v>
      </c>
      <c r="J180" s="741" t="s">
        <v>753</v>
      </c>
      <c r="K180" s="742">
        <v>2792792.0</v>
      </c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</row>
    <row r="181" ht="14.25" customHeight="1">
      <c r="A181" s="737">
        <f t="shared" si="1"/>
        <v>179</v>
      </c>
      <c r="B181" s="555" t="s">
        <v>3795</v>
      </c>
      <c r="C181" s="555" t="s">
        <v>3347</v>
      </c>
      <c r="D181" s="740" t="s">
        <v>2296</v>
      </c>
      <c r="E181" s="740" t="s">
        <v>753</v>
      </c>
      <c r="F181" s="740"/>
      <c r="G181" s="740" t="s">
        <v>3815</v>
      </c>
      <c r="H181" s="748" t="s">
        <v>3816</v>
      </c>
      <c r="I181" s="740" t="s">
        <v>1549</v>
      </c>
      <c r="J181" s="741" t="s">
        <v>753</v>
      </c>
      <c r="K181" s="742">
        <v>2792792.0</v>
      </c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</row>
    <row r="182" ht="14.25" customHeight="1">
      <c r="A182" s="737">
        <f t="shared" si="1"/>
        <v>180</v>
      </c>
      <c r="B182" s="555" t="s">
        <v>3795</v>
      </c>
      <c r="C182" s="555" t="s">
        <v>141</v>
      </c>
      <c r="D182" s="740">
        <v>1.20771641E9</v>
      </c>
      <c r="E182" s="740" t="s">
        <v>461</v>
      </c>
      <c r="F182" s="740" t="s">
        <v>190</v>
      </c>
      <c r="G182" s="740" t="s">
        <v>3817</v>
      </c>
      <c r="H182" s="748" t="s">
        <v>3818</v>
      </c>
      <c r="I182" s="740" t="s">
        <v>621</v>
      </c>
      <c r="J182" s="741" t="s">
        <v>461</v>
      </c>
      <c r="K182" s="742">
        <v>2319819.0</v>
      </c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</row>
    <row r="183" ht="14.25" customHeight="1">
      <c r="A183" s="737">
        <f t="shared" si="1"/>
        <v>181</v>
      </c>
      <c r="B183" s="555" t="s">
        <v>3795</v>
      </c>
      <c r="C183" s="555" t="s">
        <v>141</v>
      </c>
      <c r="D183" s="740" t="s">
        <v>1064</v>
      </c>
      <c r="E183" s="740" t="s">
        <v>461</v>
      </c>
      <c r="F183" s="740"/>
      <c r="G183" s="740" t="s">
        <v>3819</v>
      </c>
      <c r="H183" s="748" t="s">
        <v>3820</v>
      </c>
      <c r="I183" s="740" t="s">
        <v>1062</v>
      </c>
      <c r="J183" s="741" t="s">
        <v>461</v>
      </c>
      <c r="K183" s="742">
        <v>2319819.0</v>
      </c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</row>
    <row r="184" ht="14.25" customHeight="1">
      <c r="A184" s="737">
        <f t="shared" si="1"/>
        <v>182</v>
      </c>
      <c r="B184" s="555" t="s">
        <v>3795</v>
      </c>
      <c r="C184" s="555" t="s">
        <v>3480</v>
      </c>
      <c r="D184" s="740">
        <v>9.38357294E8</v>
      </c>
      <c r="E184" s="740" t="s">
        <v>461</v>
      </c>
      <c r="F184" s="740"/>
      <c r="G184" s="740" t="s">
        <v>3821</v>
      </c>
      <c r="H184" s="748" t="s">
        <v>3822</v>
      </c>
      <c r="I184" s="740" t="s">
        <v>1581</v>
      </c>
      <c r="J184" s="741" t="s">
        <v>461</v>
      </c>
      <c r="K184" s="742">
        <v>2319819.0</v>
      </c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</row>
    <row r="185" ht="14.25" customHeight="1">
      <c r="A185" s="737">
        <f t="shared" si="1"/>
        <v>183</v>
      </c>
      <c r="B185" s="555" t="s">
        <v>3795</v>
      </c>
      <c r="C185" s="555" t="s">
        <v>3480</v>
      </c>
      <c r="D185" s="740">
        <v>1.114092342E9</v>
      </c>
      <c r="E185" s="740" t="s">
        <v>461</v>
      </c>
      <c r="F185" s="740"/>
      <c r="G185" s="740" t="s">
        <v>3823</v>
      </c>
      <c r="H185" s="748" t="s">
        <v>3824</v>
      </c>
      <c r="I185" s="740" t="s">
        <v>3825</v>
      </c>
      <c r="J185" s="741" t="s">
        <v>461</v>
      </c>
      <c r="K185" s="742">
        <v>2319819.0</v>
      </c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</row>
    <row r="186" ht="14.25" customHeight="1">
      <c r="A186" s="737">
        <f t="shared" si="1"/>
        <v>184</v>
      </c>
      <c r="B186" s="555" t="s">
        <v>3795</v>
      </c>
      <c r="C186" s="555" t="s">
        <v>3480</v>
      </c>
      <c r="D186" s="740">
        <v>1.148382265E9</v>
      </c>
      <c r="E186" s="740" t="s">
        <v>461</v>
      </c>
      <c r="F186" s="740"/>
      <c r="G186" s="740" t="s">
        <v>3826</v>
      </c>
      <c r="H186" s="748" t="s">
        <v>3827</v>
      </c>
      <c r="I186" s="740" t="s">
        <v>2654</v>
      </c>
      <c r="J186" s="741" t="s">
        <v>461</v>
      </c>
      <c r="K186" s="742">
        <v>2319819.0</v>
      </c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</row>
    <row r="187" ht="14.25" customHeight="1">
      <c r="A187" s="737">
        <f t="shared" si="1"/>
        <v>185</v>
      </c>
      <c r="B187" s="555" t="s">
        <v>3795</v>
      </c>
      <c r="C187" s="555" t="s">
        <v>3480</v>
      </c>
      <c r="D187" s="740">
        <v>1.077016476E9</v>
      </c>
      <c r="E187" s="740" t="s">
        <v>461</v>
      </c>
      <c r="F187" s="740"/>
      <c r="G187" s="740" t="s">
        <v>3828</v>
      </c>
      <c r="H187" s="748" t="s">
        <v>3829</v>
      </c>
      <c r="I187" s="740" t="s">
        <v>2661</v>
      </c>
      <c r="J187" s="741" t="s">
        <v>461</v>
      </c>
      <c r="K187" s="742">
        <v>2319819.0</v>
      </c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</row>
    <row r="188" ht="14.25" customHeight="1">
      <c r="A188" s="737">
        <f t="shared" si="1"/>
        <v>186</v>
      </c>
      <c r="B188" s="555" t="s">
        <v>3795</v>
      </c>
      <c r="C188" s="555" t="s">
        <v>3480</v>
      </c>
      <c r="D188" s="740">
        <v>1.109366911E9</v>
      </c>
      <c r="E188" s="740" t="s">
        <v>461</v>
      </c>
      <c r="F188" s="740"/>
      <c r="G188" s="740" t="s">
        <v>3830</v>
      </c>
      <c r="H188" s="748" t="s">
        <v>3831</v>
      </c>
      <c r="I188" s="740" t="s">
        <v>2114</v>
      </c>
      <c r="J188" s="741" t="s">
        <v>461</v>
      </c>
      <c r="K188" s="742">
        <v>2319819.0</v>
      </c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</row>
    <row r="189" ht="14.25" customHeight="1">
      <c r="A189" s="737">
        <f t="shared" si="1"/>
        <v>187</v>
      </c>
      <c r="B189" s="555" t="s">
        <v>3795</v>
      </c>
      <c r="C189" s="555" t="s">
        <v>3480</v>
      </c>
      <c r="D189" s="740" t="s">
        <v>2746</v>
      </c>
      <c r="E189" s="740" t="s">
        <v>461</v>
      </c>
      <c r="F189" s="740"/>
      <c r="G189" s="740" t="s">
        <v>3832</v>
      </c>
      <c r="H189" s="748" t="s">
        <v>3833</v>
      </c>
      <c r="I189" s="740" t="s">
        <v>2741</v>
      </c>
      <c r="J189" s="741" t="s">
        <v>461</v>
      </c>
      <c r="K189" s="742">
        <v>2319819.0</v>
      </c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</row>
    <row r="190" ht="14.25" customHeight="1">
      <c r="A190" s="737">
        <f t="shared" si="1"/>
        <v>188</v>
      </c>
      <c r="B190" s="555" t="s">
        <v>3795</v>
      </c>
      <c r="C190" s="555" t="s">
        <v>3480</v>
      </c>
      <c r="D190" s="740" t="s">
        <v>1547</v>
      </c>
      <c r="E190" s="740" t="s">
        <v>461</v>
      </c>
      <c r="F190" s="740"/>
      <c r="G190" s="740" t="s">
        <v>3834</v>
      </c>
      <c r="H190" s="748" t="s">
        <v>3835</v>
      </c>
      <c r="I190" s="740" t="s">
        <v>2748</v>
      </c>
      <c r="J190" s="741" t="s">
        <v>461</v>
      </c>
      <c r="K190" s="742">
        <v>2319819.0</v>
      </c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</row>
    <row r="191" ht="14.25" customHeight="1">
      <c r="A191" s="737">
        <f t="shared" si="1"/>
        <v>189</v>
      </c>
      <c r="B191" s="555" t="s">
        <v>3795</v>
      </c>
      <c r="C191" s="555" t="s">
        <v>3480</v>
      </c>
      <c r="D191" s="740" t="s">
        <v>2743</v>
      </c>
      <c r="E191" s="740" t="s">
        <v>461</v>
      </c>
      <c r="F191" s="740"/>
      <c r="G191" s="740" t="s">
        <v>3836</v>
      </c>
      <c r="H191" s="748" t="s">
        <v>3837</v>
      </c>
      <c r="I191" s="740" t="s">
        <v>2745</v>
      </c>
      <c r="J191" s="741" t="s">
        <v>461</v>
      </c>
      <c r="K191" s="742">
        <v>2319819.0</v>
      </c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</row>
    <row r="192" ht="14.25" customHeight="1">
      <c r="A192" s="737">
        <f t="shared" si="1"/>
        <v>190</v>
      </c>
      <c r="B192" s="555" t="s">
        <v>3795</v>
      </c>
      <c r="C192" s="555" t="s">
        <v>3480</v>
      </c>
      <c r="D192" s="740">
        <v>1.1472966E9</v>
      </c>
      <c r="E192" s="740" t="s">
        <v>461</v>
      </c>
      <c r="F192" s="740"/>
      <c r="G192" s="740" t="s">
        <v>3838</v>
      </c>
      <c r="H192" s="748" t="s">
        <v>3839</v>
      </c>
      <c r="I192" s="740" t="s">
        <v>3840</v>
      </c>
      <c r="J192" s="741" t="s">
        <v>461</v>
      </c>
      <c r="K192" s="742">
        <v>2319819.0</v>
      </c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</row>
    <row r="193" ht="14.25" customHeight="1">
      <c r="A193" s="737">
        <f t="shared" si="1"/>
        <v>191</v>
      </c>
      <c r="B193" s="555" t="s">
        <v>3795</v>
      </c>
      <c r="C193" s="555" t="s">
        <v>3480</v>
      </c>
      <c r="D193" s="740" t="s">
        <v>2300</v>
      </c>
      <c r="E193" s="740" t="s">
        <v>461</v>
      </c>
      <c r="F193" s="740"/>
      <c r="G193" s="740" t="s">
        <v>3841</v>
      </c>
      <c r="H193" s="748" t="s">
        <v>3842</v>
      </c>
      <c r="I193" s="740" t="s">
        <v>2298</v>
      </c>
      <c r="J193" s="741" t="s">
        <v>461</v>
      </c>
      <c r="K193" s="742">
        <v>2319819.0</v>
      </c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</row>
    <row r="194" ht="14.25" customHeight="1">
      <c r="A194" s="737">
        <f t="shared" si="1"/>
        <v>192</v>
      </c>
      <c r="B194" s="555" t="s">
        <v>3795</v>
      </c>
      <c r="C194" s="555" t="s">
        <v>3491</v>
      </c>
      <c r="D194" s="740">
        <v>1.052580829E9</v>
      </c>
      <c r="E194" s="740" t="s">
        <v>461</v>
      </c>
      <c r="F194" s="740"/>
      <c r="G194" s="740" t="s">
        <v>3843</v>
      </c>
      <c r="H194" s="748" t="s">
        <v>3844</v>
      </c>
      <c r="I194" s="740" t="s">
        <v>2651</v>
      </c>
      <c r="J194" s="741" t="s">
        <v>461</v>
      </c>
      <c r="K194" s="742">
        <v>2319819.0</v>
      </c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</row>
    <row r="195" ht="14.25" customHeight="1">
      <c r="A195" s="737">
        <f t="shared" si="1"/>
        <v>193</v>
      </c>
      <c r="B195" s="555" t="s">
        <v>3795</v>
      </c>
      <c r="C195" s="555" t="s">
        <v>3491</v>
      </c>
      <c r="D195" s="740">
        <v>1.052566823E9</v>
      </c>
      <c r="E195" s="740" t="s">
        <v>461</v>
      </c>
      <c r="F195" s="740"/>
      <c r="G195" s="740" t="s">
        <v>3845</v>
      </c>
      <c r="H195" s="748" t="s">
        <v>3846</v>
      </c>
      <c r="I195" s="740" t="s">
        <v>2664</v>
      </c>
      <c r="J195" s="741" t="s">
        <v>461</v>
      </c>
      <c r="K195" s="742">
        <v>2319819.0</v>
      </c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</row>
    <row r="196" ht="14.25" customHeight="1">
      <c r="A196" s="737">
        <f t="shared" si="1"/>
        <v>194</v>
      </c>
      <c r="B196" s="555" t="s">
        <v>3795</v>
      </c>
      <c r="C196" s="555" t="s">
        <v>3491</v>
      </c>
      <c r="D196" s="740">
        <v>8.3381484E8</v>
      </c>
      <c r="E196" s="740" t="s">
        <v>461</v>
      </c>
      <c r="F196" s="740"/>
      <c r="G196" s="740" t="s">
        <v>3847</v>
      </c>
      <c r="H196" s="748" t="s">
        <v>3848</v>
      </c>
      <c r="I196" s="740" t="s">
        <v>2272</v>
      </c>
      <c r="J196" s="741" t="s">
        <v>461</v>
      </c>
      <c r="K196" s="742">
        <v>2319819.0</v>
      </c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</row>
    <row r="197" ht="14.25" customHeight="1">
      <c r="A197" s="737">
        <f t="shared" si="1"/>
        <v>195</v>
      </c>
      <c r="B197" s="555" t="s">
        <v>3795</v>
      </c>
      <c r="C197" s="555" t="s">
        <v>3491</v>
      </c>
      <c r="D197" s="740">
        <v>8.33872361E8</v>
      </c>
      <c r="E197" s="740" t="s">
        <v>461</v>
      </c>
      <c r="F197" s="740"/>
      <c r="G197" s="740" t="s">
        <v>3849</v>
      </c>
      <c r="H197" s="748" t="s">
        <v>3850</v>
      </c>
      <c r="I197" s="740" t="s">
        <v>2267</v>
      </c>
      <c r="J197" s="741" t="s">
        <v>461</v>
      </c>
      <c r="K197" s="742">
        <v>2319819.0</v>
      </c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</row>
    <row r="198" ht="14.25" customHeight="1">
      <c r="A198" s="737">
        <f t="shared" si="1"/>
        <v>196</v>
      </c>
      <c r="B198" s="555" t="s">
        <v>3795</v>
      </c>
      <c r="C198" s="555" t="s">
        <v>3491</v>
      </c>
      <c r="D198" s="740">
        <v>1.206213109E9</v>
      </c>
      <c r="E198" s="740" t="s">
        <v>461</v>
      </c>
      <c r="F198" s="740"/>
      <c r="G198" s="740" t="s">
        <v>3851</v>
      </c>
      <c r="H198" s="748" t="s">
        <v>3852</v>
      </c>
      <c r="I198" s="740" t="s">
        <v>3853</v>
      </c>
      <c r="J198" s="741" t="s">
        <v>461</v>
      </c>
      <c r="K198" s="742">
        <v>2319819.0</v>
      </c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</row>
    <row r="199" ht="14.25" customHeight="1">
      <c r="A199" s="737">
        <f t="shared" si="1"/>
        <v>197</v>
      </c>
      <c r="B199" s="555" t="s">
        <v>3795</v>
      </c>
      <c r="C199" s="555" t="s">
        <v>3491</v>
      </c>
      <c r="D199" s="740">
        <v>2.08333995E9</v>
      </c>
      <c r="E199" s="740" t="s">
        <v>461</v>
      </c>
      <c r="F199" s="740"/>
      <c r="G199" s="740" t="s">
        <v>3854</v>
      </c>
      <c r="H199" s="748" t="s">
        <v>3855</v>
      </c>
      <c r="I199" s="740" t="s">
        <v>539</v>
      </c>
      <c r="J199" s="741" t="s">
        <v>461</v>
      </c>
      <c r="K199" s="742">
        <v>2319819.0</v>
      </c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</row>
    <row r="200" ht="14.25" customHeight="1">
      <c r="A200" s="737">
        <f t="shared" si="1"/>
        <v>198</v>
      </c>
      <c r="B200" s="555" t="s">
        <v>3795</v>
      </c>
      <c r="C200" s="555" t="s">
        <v>87</v>
      </c>
      <c r="D200" s="740">
        <v>1.052582919E9</v>
      </c>
      <c r="E200" s="740" t="s">
        <v>1258</v>
      </c>
      <c r="F200" s="740"/>
      <c r="G200" s="740" t="s">
        <v>3856</v>
      </c>
      <c r="H200" s="748" t="s">
        <v>3857</v>
      </c>
      <c r="I200" s="740" t="s">
        <v>2667</v>
      </c>
      <c r="J200" s="741" t="s">
        <v>1258</v>
      </c>
      <c r="K200" s="742">
        <v>1300000.0</v>
      </c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</row>
    <row r="201" ht="14.25" customHeight="1">
      <c r="A201" s="737">
        <f t="shared" si="1"/>
        <v>199</v>
      </c>
      <c r="B201" s="555" t="s">
        <v>3795</v>
      </c>
      <c r="C201" s="555" t="s">
        <v>87</v>
      </c>
      <c r="D201" s="740">
        <v>1.052865689E9</v>
      </c>
      <c r="E201" s="740" t="s">
        <v>1258</v>
      </c>
      <c r="F201" s="740"/>
      <c r="G201" s="740" t="s">
        <v>3858</v>
      </c>
      <c r="H201" s="748" t="s">
        <v>3859</v>
      </c>
      <c r="I201" s="740" t="s">
        <v>2657</v>
      </c>
      <c r="J201" s="741" t="s">
        <v>1258</v>
      </c>
      <c r="K201" s="742">
        <v>1300000.0</v>
      </c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</row>
    <row r="202" ht="14.25" customHeight="1">
      <c r="A202" s="737">
        <f t="shared" si="1"/>
        <v>200</v>
      </c>
      <c r="B202" s="555" t="s">
        <v>3795</v>
      </c>
      <c r="C202" s="555" t="s">
        <v>87</v>
      </c>
      <c r="D202" s="740" t="s">
        <v>1766</v>
      </c>
      <c r="E202" s="738" t="s">
        <v>1258</v>
      </c>
      <c r="F202" s="740"/>
      <c r="G202" s="738" t="s">
        <v>3860</v>
      </c>
      <c r="H202" s="748" t="s">
        <v>3861</v>
      </c>
      <c r="I202" s="740" t="s">
        <v>3862</v>
      </c>
      <c r="J202" s="741" t="s">
        <v>1258</v>
      </c>
      <c r="K202" s="742">
        <v>1300000.0</v>
      </c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</row>
    <row r="203" ht="14.25" customHeight="1">
      <c r="A203" s="737">
        <f t="shared" si="1"/>
        <v>201</v>
      </c>
      <c r="B203" s="555" t="s">
        <v>3795</v>
      </c>
      <c r="C203" s="555" t="s">
        <v>87</v>
      </c>
      <c r="D203" s="740">
        <v>2.044026809E9</v>
      </c>
      <c r="E203" s="738" t="s">
        <v>1258</v>
      </c>
      <c r="F203" s="740"/>
      <c r="G203" s="738" t="s">
        <v>3863</v>
      </c>
      <c r="H203" s="748" t="s">
        <v>3864</v>
      </c>
      <c r="I203" s="740" t="s">
        <v>1768</v>
      </c>
      <c r="J203" s="741" t="s">
        <v>1258</v>
      </c>
      <c r="K203" s="742">
        <v>1300000.0</v>
      </c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</row>
    <row r="204" ht="14.25" customHeight="1">
      <c r="A204" s="737">
        <f t="shared" si="1"/>
        <v>202</v>
      </c>
      <c r="B204" s="555" t="s">
        <v>3795</v>
      </c>
      <c r="C204" s="555" t="s">
        <v>87</v>
      </c>
      <c r="D204" s="740" t="s">
        <v>2346</v>
      </c>
      <c r="E204" s="738" t="s">
        <v>1258</v>
      </c>
      <c r="F204" s="740"/>
      <c r="G204" s="738" t="s">
        <v>3865</v>
      </c>
      <c r="H204" s="748" t="s">
        <v>3866</v>
      </c>
      <c r="I204" s="740" t="s">
        <v>2003</v>
      </c>
      <c r="J204" s="741" t="s">
        <v>1258</v>
      </c>
      <c r="K204" s="742">
        <v>1300000.0</v>
      </c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</row>
    <row r="205" ht="14.25" customHeight="1">
      <c r="A205" s="737">
        <f t="shared" si="1"/>
        <v>203</v>
      </c>
      <c r="B205" s="555" t="s">
        <v>3795</v>
      </c>
      <c r="C205" s="555" t="s">
        <v>87</v>
      </c>
      <c r="D205" s="740">
        <v>2.007355177E9</v>
      </c>
      <c r="E205" s="740" t="s">
        <v>1258</v>
      </c>
      <c r="F205" s="740"/>
      <c r="G205" s="738" t="s">
        <v>3867</v>
      </c>
      <c r="H205" s="748" t="s">
        <v>3868</v>
      </c>
      <c r="I205" s="740" t="s">
        <v>2384</v>
      </c>
      <c r="J205" s="741" t="s">
        <v>1258</v>
      </c>
      <c r="K205" s="742">
        <v>1300000.0</v>
      </c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</row>
    <row r="206" ht="14.25" customHeight="1">
      <c r="A206" s="737">
        <f t="shared" si="1"/>
        <v>204</v>
      </c>
      <c r="B206" s="555" t="s">
        <v>3795</v>
      </c>
      <c r="C206" s="555" t="s">
        <v>87</v>
      </c>
      <c r="D206" s="740">
        <v>1.213335182E9</v>
      </c>
      <c r="E206" s="740" t="s">
        <v>1258</v>
      </c>
      <c r="F206" s="740"/>
      <c r="G206" s="738" t="s">
        <v>3870</v>
      </c>
      <c r="H206" s="748" t="s">
        <v>3871</v>
      </c>
      <c r="I206" s="740" t="s">
        <v>2348</v>
      </c>
      <c r="J206" s="741" t="s">
        <v>1258</v>
      </c>
      <c r="K206" s="742">
        <v>1300000.0</v>
      </c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</row>
    <row r="207" ht="14.25" customHeight="1">
      <c r="A207" s="737">
        <f t="shared" si="1"/>
        <v>205</v>
      </c>
      <c r="B207" s="555" t="s">
        <v>3795</v>
      </c>
      <c r="C207" s="555" t="s">
        <v>3557</v>
      </c>
      <c r="D207" s="740" t="s">
        <v>2112</v>
      </c>
      <c r="E207" s="740" t="s">
        <v>480</v>
      </c>
      <c r="F207" s="740"/>
      <c r="G207" s="740" t="s">
        <v>3872</v>
      </c>
      <c r="H207" s="748" t="s">
        <v>3873</v>
      </c>
      <c r="I207" s="740" t="s">
        <v>3874</v>
      </c>
      <c r="J207" s="741" t="s">
        <v>480</v>
      </c>
      <c r="K207" s="742">
        <v>1950000.0</v>
      </c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</row>
    <row r="208" ht="14.25" customHeight="1">
      <c r="A208" s="737">
        <f t="shared" si="1"/>
        <v>206</v>
      </c>
      <c r="B208" s="555" t="s">
        <v>3875</v>
      </c>
      <c r="C208" s="555" t="s">
        <v>3348</v>
      </c>
      <c r="D208" s="740" t="s">
        <v>973</v>
      </c>
      <c r="E208" s="740" t="s">
        <v>575</v>
      </c>
      <c r="F208" s="740"/>
      <c r="G208" s="738" t="s">
        <v>3876</v>
      </c>
      <c r="H208" s="748" t="s">
        <v>3877</v>
      </c>
      <c r="I208" s="740" t="s">
        <v>972</v>
      </c>
      <c r="J208" s="741" t="s">
        <v>575</v>
      </c>
      <c r="K208" s="742">
        <v>3671171.0</v>
      </c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</row>
    <row r="209" ht="14.25" customHeight="1">
      <c r="A209" s="737">
        <f t="shared" si="1"/>
        <v>207</v>
      </c>
      <c r="B209" s="555" t="s">
        <v>3875</v>
      </c>
      <c r="C209" s="555" t="s">
        <v>3347</v>
      </c>
      <c r="D209" s="740" t="s">
        <v>1076</v>
      </c>
      <c r="E209" s="740" t="s">
        <v>753</v>
      </c>
      <c r="F209" s="740"/>
      <c r="G209" s="740" t="s">
        <v>3878</v>
      </c>
      <c r="H209" s="748" t="s">
        <v>3879</v>
      </c>
      <c r="I209" s="740" t="s">
        <v>3880</v>
      </c>
      <c r="J209" s="741" t="s">
        <v>753</v>
      </c>
      <c r="K209" s="742">
        <v>2792792.0</v>
      </c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</row>
    <row r="210" ht="14.25" customHeight="1">
      <c r="A210" s="737">
        <f t="shared" si="1"/>
        <v>208</v>
      </c>
      <c r="B210" s="555" t="s">
        <v>3875</v>
      </c>
      <c r="C210" s="555" t="s">
        <v>3480</v>
      </c>
      <c r="D210" s="740">
        <v>2.076929752E9</v>
      </c>
      <c r="E210" s="740" t="s">
        <v>461</v>
      </c>
      <c r="F210" s="740"/>
      <c r="G210" s="740" t="s">
        <v>3881</v>
      </c>
      <c r="H210" s="748" t="s">
        <v>3882</v>
      </c>
      <c r="I210" s="740" t="s">
        <v>2039</v>
      </c>
      <c r="J210" s="741" t="s">
        <v>461</v>
      </c>
      <c r="K210" s="742">
        <v>2319819.0</v>
      </c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</row>
    <row r="211" ht="14.25" customHeight="1">
      <c r="A211" s="737">
        <f t="shared" si="1"/>
        <v>209</v>
      </c>
      <c r="B211" s="555" t="s">
        <v>3875</v>
      </c>
      <c r="C211" s="555" t="s">
        <v>3491</v>
      </c>
      <c r="D211" s="740">
        <v>1.700068776E9</v>
      </c>
      <c r="E211" s="740" t="s">
        <v>461</v>
      </c>
      <c r="F211" s="740"/>
      <c r="G211" s="740" t="s">
        <v>3883</v>
      </c>
      <c r="H211" s="748" t="s">
        <v>3884</v>
      </c>
      <c r="I211" s="740" t="s">
        <v>3885</v>
      </c>
      <c r="J211" s="741" t="s">
        <v>461</v>
      </c>
      <c r="K211" s="742">
        <v>2319819.0</v>
      </c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</row>
    <row r="212" ht="14.25" customHeight="1">
      <c r="A212" s="737">
        <f t="shared" si="1"/>
        <v>210</v>
      </c>
      <c r="B212" s="555" t="s">
        <v>3875</v>
      </c>
      <c r="C212" s="555" t="s">
        <v>3557</v>
      </c>
      <c r="D212" s="747" t="s">
        <v>2037</v>
      </c>
      <c r="E212" s="747" t="s">
        <v>480</v>
      </c>
      <c r="F212" s="747"/>
      <c r="G212" s="747" t="s">
        <v>3886</v>
      </c>
      <c r="H212" s="748" t="s">
        <v>3887</v>
      </c>
      <c r="I212" s="740" t="s">
        <v>3888</v>
      </c>
      <c r="J212" s="741" t="s">
        <v>480</v>
      </c>
      <c r="K212" s="742">
        <v>1950000.0</v>
      </c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</row>
    <row r="213" ht="14.25" customHeight="1">
      <c r="A213" s="737">
        <f t="shared" si="1"/>
        <v>211</v>
      </c>
      <c r="B213" s="555" t="s">
        <v>3889</v>
      </c>
      <c r="C213" s="555" t="s">
        <v>3348</v>
      </c>
      <c r="D213" s="796" t="s">
        <v>967</v>
      </c>
      <c r="E213" s="796" t="s">
        <v>575</v>
      </c>
      <c r="F213" s="796"/>
      <c r="G213" s="796" t="s">
        <v>3890</v>
      </c>
      <c r="H213" s="748" t="s">
        <v>3891</v>
      </c>
      <c r="I213" s="740" t="s">
        <v>969</v>
      </c>
      <c r="J213" s="741" t="s">
        <v>575</v>
      </c>
      <c r="K213" s="742">
        <v>3671171.0</v>
      </c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</row>
    <row r="214" ht="14.25" customHeight="1">
      <c r="A214" s="737">
        <f t="shared" si="1"/>
        <v>212</v>
      </c>
      <c r="B214" s="555" t="s">
        <v>3889</v>
      </c>
      <c r="C214" s="555" t="s">
        <v>3347</v>
      </c>
      <c r="D214" s="740" t="s">
        <v>888</v>
      </c>
      <c r="E214" s="740" t="s">
        <v>753</v>
      </c>
      <c r="F214" s="740"/>
      <c r="G214" s="740" t="s">
        <v>3892</v>
      </c>
      <c r="H214" s="748" t="s">
        <v>3893</v>
      </c>
      <c r="I214" s="740" t="s">
        <v>890</v>
      </c>
      <c r="J214" s="741" t="s">
        <v>753</v>
      </c>
      <c r="K214" s="742">
        <v>2792792.0</v>
      </c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</row>
    <row r="215" ht="14.25" customHeight="1">
      <c r="A215" s="737">
        <f t="shared" si="1"/>
        <v>213</v>
      </c>
      <c r="B215" s="555" t="s">
        <v>3889</v>
      </c>
      <c r="C215" s="555" t="s">
        <v>3347</v>
      </c>
      <c r="D215" s="740" t="s">
        <v>1133</v>
      </c>
      <c r="E215" s="740" t="s">
        <v>753</v>
      </c>
      <c r="F215" s="740"/>
      <c r="G215" s="740" t="s">
        <v>3894</v>
      </c>
      <c r="H215" s="748" t="s">
        <v>3895</v>
      </c>
      <c r="I215" s="740" t="s">
        <v>1135</v>
      </c>
      <c r="J215" s="741" t="s">
        <v>753</v>
      </c>
      <c r="K215" s="742">
        <v>2792792.0</v>
      </c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</row>
    <row r="216" ht="14.25" customHeight="1">
      <c r="A216" s="737">
        <f t="shared" si="1"/>
        <v>214</v>
      </c>
      <c r="B216" s="555" t="s">
        <v>3889</v>
      </c>
      <c r="C216" s="555" t="s">
        <v>3347</v>
      </c>
      <c r="D216" s="740">
        <v>1.702978174E9</v>
      </c>
      <c r="E216" s="740" t="s">
        <v>753</v>
      </c>
      <c r="F216" s="740"/>
      <c r="G216" s="740" t="s">
        <v>3896</v>
      </c>
      <c r="H216" s="748" t="s">
        <v>3897</v>
      </c>
      <c r="I216" s="740" t="s">
        <v>1324</v>
      </c>
      <c r="J216" s="741" t="s">
        <v>753</v>
      </c>
      <c r="K216" s="742">
        <v>2792792.0</v>
      </c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</row>
    <row r="217" ht="14.25" customHeight="1">
      <c r="A217" s="737">
        <f t="shared" si="1"/>
        <v>215</v>
      </c>
      <c r="B217" s="555" t="s">
        <v>3889</v>
      </c>
      <c r="C217" s="555" t="s">
        <v>3347</v>
      </c>
      <c r="D217" s="740" t="s">
        <v>1325</v>
      </c>
      <c r="E217" s="740" t="s">
        <v>753</v>
      </c>
      <c r="F217" s="740"/>
      <c r="G217" s="740" t="s">
        <v>3898</v>
      </c>
      <c r="H217" s="748" t="s">
        <v>3899</v>
      </c>
      <c r="I217" s="740" t="s">
        <v>1327</v>
      </c>
      <c r="J217" s="741" t="s">
        <v>753</v>
      </c>
      <c r="K217" s="742">
        <v>2792792.0</v>
      </c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</row>
    <row r="218" ht="14.25" customHeight="1">
      <c r="A218" s="737">
        <f t="shared" si="1"/>
        <v>216</v>
      </c>
      <c r="B218" s="555" t="s">
        <v>3889</v>
      </c>
      <c r="C218" s="555" t="s">
        <v>141</v>
      </c>
      <c r="D218" s="740">
        <v>9.65971228E8</v>
      </c>
      <c r="E218" s="740" t="s">
        <v>461</v>
      </c>
      <c r="F218" s="740"/>
      <c r="G218" s="740" t="s">
        <v>3901</v>
      </c>
      <c r="H218" s="748" t="s">
        <v>3902</v>
      </c>
      <c r="I218" s="740" t="s">
        <v>704</v>
      </c>
      <c r="J218" s="741" t="s">
        <v>461</v>
      </c>
      <c r="K218" s="742">
        <v>2319819.0</v>
      </c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</row>
    <row r="219" ht="14.25" customHeight="1">
      <c r="A219" s="737">
        <f t="shared" si="1"/>
        <v>217</v>
      </c>
      <c r="B219" s="555" t="s">
        <v>3889</v>
      </c>
      <c r="C219" s="555" t="s">
        <v>141</v>
      </c>
      <c r="D219" s="740" t="s">
        <v>757</v>
      </c>
      <c r="E219" s="740" t="s">
        <v>461</v>
      </c>
      <c r="F219" s="740"/>
      <c r="G219" s="740" t="s">
        <v>3903</v>
      </c>
      <c r="H219" s="748" t="s">
        <v>3904</v>
      </c>
      <c r="I219" s="740" t="s">
        <v>759</v>
      </c>
      <c r="J219" s="741" t="s">
        <v>461</v>
      </c>
      <c r="K219" s="742">
        <v>2319819.0</v>
      </c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</row>
    <row r="220" ht="14.25" customHeight="1">
      <c r="A220" s="737">
        <f t="shared" si="1"/>
        <v>218</v>
      </c>
      <c r="B220" s="555" t="s">
        <v>3889</v>
      </c>
      <c r="C220" s="555" t="s">
        <v>3480</v>
      </c>
      <c r="D220" s="740" t="s">
        <v>2254</v>
      </c>
      <c r="E220" s="740" t="s">
        <v>461</v>
      </c>
      <c r="F220" s="740"/>
      <c r="G220" s="740" t="s">
        <v>3905</v>
      </c>
      <c r="H220" s="748" t="s">
        <v>3906</v>
      </c>
      <c r="I220" s="740" t="s">
        <v>2256</v>
      </c>
      <c r="J220" s="741" t="s">
        <v>461</v>
      </c>
      <c r="K220" s="742">
        <v>2319819.0</v>
      </c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</row>
    <row r="221" ht="14.25" customHeight="1">
      <c r="A221" s="737">
        <f t="shared" si="1"/>
        <v>219</v>
      </c>
      <c r="B221" s="555" t="s">
        <v>3889</v>
      </c>
      <c r="C221" s="555" t="s">
        <v>3480</v>
      </c>
      <c r="D221" s="740">
        <v>1.255234078E9</v>
      </c>
      <c r="E221" s="740" t="s">
        <v>461</v>
      </c>
      <c r="F221" s="740"/>
      <c r="G221" s="740" t="s">
        <v>3907</v>
      </c>
      <c r="H221" s="748" t="s">
        <v>3908</v>
      </c>
      <c r="I221" s="740" t="s">
        <v>2469</v>
      </c>
      <c r="J221" s="741" t="s">
        <v>461</v>
      </c>
      <c r="K221" s="742">
        <v>2319819.0</v>
      </c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</row>
    <row r="222" ht="14.25" customHeight="1">
      <c r="A222" s="737">
        <f t="shared" si="1"/>
        <v>220</v>
      </c>
      <c r="B222" s="555" t="s">
        <v>3889</v>
      </c>
      <c r="C222" s="555" t="s">
        <v>3491</v>
      </c>
      <c r="D222" s="740" t="s">
        <v>2237</v>
      </c>
      <c r="E222" s="740" t="s">
        <v>461</v>
      </c>
      <c r="F222" s="740"/>
      <c r="G222" s="740" t="s">
        <v>3909</v>
      </c>
      <c r="H222" s="748" t="s">
        <v>3910</v>
      </c>
      <c r="I222" s="740" t="s">
        <v>2239</v>
      </c>
      <c r="J222" s="741" t="s">
        <v>461</v>
      </c>
      <c r="K222" s="742">
        <v>2319819.0</v>
      </c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</row>
    <row r="223" ht="14.25" customHeight="1">
      <c r="A223" s="737">
        <f t="shared" si="1"/>
        <v>221</v>
      </c>
      <c r="B223" s="555" t="s">
        <v>3889</v>
      </c>
      <c r="C223" s="555" t="s">
        <v>3491</v>
      </c>
      <c r="D223" s="740">
        <v>1.714012854E9</v>
      </c>
      <c r="E223" s="740" t="s">
        <v>461</v>
      </c>
      <c r="F223" s="740"/>
      <c r="G223" s="740" t="s">
        <v>3911</v>
      </c>
      <c r="H223" s="748" t="s">
        <v>3912</v>
      </c>
      <c r="I223" s="740" t="s">
        <v>2600</v>
      </c>
      <c r="J223" s="741" t="s">
        <v>461</v>
      </c>
      <c r="K223" s="742">
        <v>2319819.0</v>
      </c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</row>
    <row r="224" ht="14.25" customHeight="1">
      <c r="A224" s="737">
        <f t="shared" si="1"/>
        <v>222</v>
      </c>
      <c r="B224" s="555" t="s">
        <v>3889</v>
      </c>
      <c r="C224" s="555" t="s">
        <v>87</v>
      </c>
      <c r="D224" s="740">
        <v>1.750245593E9</v>
      </c>
      <c r="E224" s="740" t="s">
        <v>1258</v>
      </c>
      <c r="F224" s="740"/>
      <c r="G224" s="740" t="s">
        <v>3913</v>
      </c>
      <c r="H224" s="748" t="s">
        <v>3904</v>
      </c>
      <c r="I224" s="740" t="s">
        <v>2724</v>
      </c>
      <c r="J224" s="741" t="s">
        <v>1258</v>
      </c>
      <c r="K224" s="742">
        <v>1300000.0</v>
      </c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</row>
    <row r="225" ht="14.25" customHeight="1">
      <c r="A225" s="737">
        <f t="shared" si="1"/>
        <v>223</v>
      </c>
      <c r="B225" s="555" t="s">
        <v>3889</v>
      </c>
      <c r="C225" s="555" t="s">
        <v>87</v>
      </c>
      <c r="D225" s="797" t="s">
        <v>2725</v>
      </c>
      <c r="E225" s="740" t="s">
        <v>1258</v>
      </c>
      <c r="F225" s="740"/>
      <c r="G225" s="740" t="s">
        <v>3914</v>
      </c>
      <c r="H225" s="748" t="s">
        <v>3915</v>
      </c>
      <c r="I225" s="740" t="s">
        <v>3916</v>
      </c>
      <c r="J225" s="741" t="s">
        <v>1258</v>
      </c>
      <c r="K225" s="742">
        <v>1300000.0</v>
      </c>
      <c r="L225" s="798" t="s">
        <v>3917</v>
      </c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</row>
    <row r="226" ht="14.25" customHeight="1">
      <c r="A226" s="737">
        <f t="shared" si="1"/>
        <v>224</v>
      </c>
      <c r="B226" s="555" t="s">
        <v>3889</v>
      </c>
      <c r="C226" s="555" t="s">
        <v>87</v>
      </c>
      <c r="D226" s="740" t="s">
        <v>2812</v>
      </c>
      <c r="E226" s="740" t="s">
        <v>1258</v>
      </c>
      <c r="F226" s="740"/>
      <c r="G226" s="740" t="s">
        <v>3918</v>
      </c>
      <c r="H226" s="748" t="s">
        <v>3919</v>
      </c>
      <c r="I226" s="740" t="s">
        <v>2814</v>
      </c>
      <c r="J226" s="741" t="s">
        <v>1258</v>
      </c>
      <c r="K226" s="742">
        <v>1300000.0</v>
      </c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</row>
    <row r="227" ht="14.25" customHeight="1">
      <c r="A227" s="737">
        <f t="shared" si="1"/>
        <v>225</v>
      </c>
      <c r="B227" s="555" t="s">
        <v>3889</v>
      </c>
      <c r="C227" s="555" t="s">
        <v>87</v>
      </c>
      <c r="D227" s="740" t="s">
        <v>1773</v>
      </c>
      <c r="E227" s="740" t="s">
        <v>1258</v>
      </c>
      <c r="F227" s="740"/>
      <c r="G227" s="740" t="s">
        <v>3920</v>
      </c>
      <c r="H227" s="748" t="s">
        <v>3921</v>
      </c>
      <c r="I227" s="740" t="s">
        <v>1775</v>
      </c>
      <c r="J227" s="741" t="s">
        <v>1258</v>
      </c>
      <c r="K227" s="742">
        <v>1300000.0</v>
      </c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</row>
    <row r="228" ht="14.25" customHeight="1">
      <c r="A228" s="737">
        <f t="shared" si="1"/>
        <v>226</v>
      </c>
      <c r="B228" s="555" t="s">
        <v>3889</v>
      </c>
      <c r="C228" s="555" t="s">
        <v>87</v>
      </c>
      <c r="D228" s="740" t="s">
        <v>1966</v>
      </c>
      <c r="E228" s="740" t="s">
        <v>1258</v>
      </c>
      <c r="F228" s="740"/>
      <c r="G228" s="740" t="s">
        <v>3923</v>
      </c>
      <c r="H228" s="748" t="s">
        <v>3924</v>
      </c>
      <c r="I228" s="740" t="s">
        <v>1968</v>
      </c>
      <c r="J228" s="741" t="s">
        <v>1258</v>
      </c>
      <c r="K228" s="742">
        <v>1300000.0</v>
      </c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</row>
    <row r="229" ht="14.25" customHeight="1">
      <c r="A229" s="737">
        <f t="shared" si="1"/>
        <v>227</v>
      </c>
      <c r="B229" s="555" t="s">
        <v>3889</v>
      </c>
      <c r="C229" s="555" t="s">
        <v>87</v>
      </c>
      <c r="D229" s="740" t="s">
        <v>1963</v>
      </c>
      <c r="E229" s="740" t="s">
        <v>1258</v>
      </c>
      <c r="F229" s="740"/>
      <c r="G229" s="740" t="s">
        <v>3925</v>
      </c>
      <c r="H229" s="748" t="s">
        <v>3926</v>
      </c>
      <c r="I229" s="740" t="s">
        <v>1965</v>
      </c>
      <c r="J229" s="741" t="s">
        <v>1258</v>
      </c>
      <c r="K229" s="742">
        <v>1300000.0</v>
      </c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</row>
    <row r="230" ht="14.25" customHeight="1">
      <c r="A230" s="737">
        <f t="shared" si="1"/>
        <v>228</v>
      </c>
      <c r="B230" s="555" t="s">
        <v>3889</v>
      </c>
      <c r="C230" s="555" t="s">
        <v>87</v>
      </c>
      <c r="D230" s="740" t="s">
        <v>2816</v>
      </c>
      <c r="E230" s="740" t="s">
        <v>1258</v>
      </c>
      <c r="F230" s="740"/>
      <c r="G230" s="740" t="s">
        <v>3927</v>
      </c>
      <c r="H230" s="748" t="s">
        <v>3928</v>
      </c>
      <c r="I230" s="740" t="s">
        <v>2818</v>
      </c>
      <c r="J230" s="741" t="s">
        <v>1258</v>
      </c>
      <c r="K230" s="742">
        <v>1300000.0</v>
      </c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</row>
    <row r="231" ht="14.25" customHeight="1">
      <c r="A231" s="737">
        <f t="shared" si="1"/>
        <v>229</v>
      </c>
      <c r="B231" s="555" t="s">
        <v>3889</v>
      </c>
      <c r="C231" s="555" t="s">
        <v>87</v>
      </c>
      <c r="D231" s="740">
        <v>1.710925322E9</v>
      </c>
      <c r="E231" s="740" t="s">
        <v>1258</v>
      </c>
      <c r="F231" s="740"/>
      <c r="G231" s="740" t="s">
        <v>3929</v>
      </c>
      <c r="H231" s="748" t="s">
        <v>3930</v>
      </c>
      <c r="I231" s="740" t="s">
        <v>2587</v>
      </c>
      <c r="J231" s="741" t="s">
        <v>1258</v>
      </c>
      <c r="K231" s="742">
        <v>1300000.0</v>
      </c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</row>
    <row r="232" ht="14.25" customHeight="1">
      <c r="A232" s="737">
        <f t="shared" si="1"/>
        <v>230</v>
      </c>
      <c r="B232" s="555" t="s">
        <v>3889</v>
      </c>
      <c r="C232" s="555" t="s">
        <v>87</v>
      </c>
      <c r="D232" s="740">
        <v>1.915039441E9</v>
      </c>
      <c r="E232" s="740" t="s">
        <v>1258</v>
      </c>
      <c r="F232" s="740"/>
      <c r="G232" s="740" t="s">
        <v>3931</v>
      </c>
      <c r="H232" s="748" t="s">
        <v>3932</v>
      </c>
      <c r="I232" s="740" t="s">
        <v>525</v>
      </c>
      <c r="J232" s="741" t="s">
        <v>1258</v>
      </c>
      <c r="K232" s="742">
        <v>1300000.0</v>
      </c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</row>
    <row r="233" ht="14.25" customHeight="1">
      <c r="A233" s="737">
        <f t="shared" si="1"/>
        <v>231</v>
      </c>
      <c r="B233" s="555" t="s">
        <v>3889</v>
      </c>
      <c r="C233" s="555" t="s">
        <v>87</v>
      </c>
      <c r="D233" s="740">
        <v>2.076060604E9</v>
      </c>
      <c r="E233" s="740" t="s">
        <v>1258</v>
      </c>
      <c r="F233" s="740"/>
      <c r="G233" s="740" t="s">
        <v>3933</v>
      </c>
      <c r="H233" s="748" t="s">
        <v>3934</v>
      </c>
      <c r="I233" s="740" t="s">
        <v>2821</v>
      </c>
      <c r="J233" s="741" t="s">
        <v>1258</v>
      </c>
      <c r="K233" s="742">
        <v>1300000.0</v>
      </c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</row>
    <row r="234" ht="14.25" customHeight="1">
      <c r="A234" s="737">
        <f t="shared" si="1"/>
        <v>232</v>
      </c>
      <c r="B234" s="555" t="s">
        <v>3889</v>
      </c>
      <c r="C234" s="555" t="s">
        <v>3557</v>
      </c>
      <c r="D234" s="740" t="s">
        <v>308</v>
      </c>
      <c r="E234" s="740" t="s">
        <v>480</v>
      </c>
      <c r="F234" s="740"/>
      <c r="G234" s="740" t="s">
        <v>3935</v>
      </c>
      <c r="H234" s="748" t="s">
        <v>3936</v>
      </c>
      <c r="I234" s="740" t="s">
        <v>310</v>
      </c>
      <c r="J234" s="741" t="s">
        <v>480</v>
      </c>
      <c r="K234" s="742">
        <v>1950000.0</v>
      </c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</row>
    <row r="235" ht="14.25" customHeight="1">
      <c r="A235" s="737">
        <f t="shared" si="1"/>
        <v>233</v>
      </c>
      <c r="B235" s="555" t="s">
        <v>3889</v>
      </c>
      <c r="C235" s="555" t="s">
        <v>3557</v>
      </c>
      <c r="D235" s="740" t="s">
        <v>312</v>
      </c>
      <c r="E235" s="740" t="s">
        <v>480</v>
      </c>
      <c r="F235" s="740"/>
      <c r="G235" s="740" t="s">
        <v>3938</v>
      </c>
      <c r="H235" s="748" t="s">
        <v>3939</v>
      </c>
      <c r="I235" s="740" t="s">
        <v>314</v>
      </c>
      <c r="J235" s="741" t="s">
        <v>480</v>
      </c>
      <c r="K235" s="742">
        <v>1950000.0</v>
      </c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</row>
    <row r="236" ht="14.25" customHeight="1">
      <c r="A236" s="737">
        <f t="shared" si="1"/>
        <v>234</v>
      </c>
      <c r="B236" s="555" t="s">
        <v>3940</v>
      </c>
      <c r="C236" s="555" t="s">
        <v>3348</v>
      </c>
      <c r="D236" s="740" t="s">
        <v>998</v>
      </c>
      <c r="E236" s="740" t="s">
        <v>575</v>
      </c>
      <c r="F236" s="740"/>
      <c r="G236" s="738" t="s">
        <v>3941</v>
      </c>
      <c r="H236" s="748" t="s">
        <v>3942</v>
      </c>
      <c r="I236" s="740" t="s">
        <v>996</v>
      </c>
      <c r="J236" s="741" t="s">
        <v>575</v>
      </c>
      <c r="K236" s="742">
        <v>3671171.0</v>
      </c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</row>
    <row r="237" ht="14.25" customHeight="1">
      <c r="A237" s="737">
        <f t="shared" si="1"/>
        <v>235</v>
      </c>
      <c r="B237" s="555" t="s">
        <v>3940</v>
      </c>
      <c r="C237" s="555" t="s">
        <v>3347</v>
      </c>
      <c r="D237" s="740" t="s">
        <v>2261</v>
      </c>
      <c r="E237" s="740" t="s">
        <v>753</v>
      </c>
      <c r="F237" s="740"/>
      <c r="G237" s="740" t="s">
        <v>3943</v>
      </c>
      <c r="H237" s="748" t="s">
        <v>3944</v>
      </c>
      <c r="I237" s="740" t="s">
        <v>3945</v>
      </c>
      <c r="J237" s="741" t="s">
        <v>753</v>
      </c>
      <c r="K237" s="742">
        <v>2792792.0</v>
      </c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</row>
    <row r="238" ht="14.25" customHeight="1">
      <c r="A238" s="737">
        <f t="shared" si="1"/>
        <v>236</v>
      </c>
      <c r="B238" s="555" t="s">
        <v>3940</v>
      </c>
      <c r="C238" s="555" t="s">
        <v>3347</v>
      </c>
      <c r="D238" s="740" t="s">
        <v>2314</v>
      </c>
      <c r="E238" s="740" t="s">
        <v>753</v>
      </c>
      <c r="F238" s="740"/>
      <c r="G238" s="740" t="s">
        <v>3946</v>
      </c>
      <c r="H238" s="748" t="s">
        <v>3947</v>
      </c>
      <c r="I238" s="740" t="s">
        <v>3948</v>
      </c>
      <c r="J238" s="741" t="s">
        <v>753</v>
      </c>
      <c r="K238" s="742">
        <v>2792792.0</v>
      </c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</row>
    <row r="239" ht="14.25" customHeight="1">
      <c r="A239" s="737">
        <f t="shared" si="1"/>
        <v>237</v>
      </c>
      <c r="B239" s="555" t="s">
        <v>3940</v>
      </c>
      <c r="C239" s="555" t="s">
        <v>3347</v>
      </c>
      <c r="D239" s="740" t="s">
        <v>1234</v>
      </c>
      <c r="E239" s="740" t="s">
        <v>753</v>
      </c>
      <c r="F239" s="740"/>
      <c r="G239" s="740" t="s">
        <v>3949</v>
      </c>
      <c r="H239" s="748" t="s">
        <v>3950</v>
      </c>
      <c r="I239" s="740" t="s">
        <v>1232</v>
      </c>
      <c r="J239" s="741" t="s">
        <v>753</v>
      </c>
      <c r="K239" s="742">
        <v>2792792.0</v>
      </c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</row>
    <row r="240" ht="14.25" customHeight="1">
      <c r="A240" s="737">
        <f t="shared" si="1"/>
        <v>238</v>
      </c>
      <c r="B240" s="555" t="s">
        <v>3940</v>
      </c>
      <c r="C240" s="555" t="s">
        <v>3347</v>
      </c>
      <c r="D240" s="740">
        <v>2.061213422E9</v>
      </c>
      <c r="E240" s="740" t="s">
        <v>753</v>
      </c>
      <c r="F240" s="740"/>
      <c r="G240" s="740" t="s">
        <v>3952</v>
      </c>
      <c r="H240" s="748" t="s">
        <v>3953</v>
      </c>
      <c r="I240" s="740" t="s">
        <v>1530</v>
      </c>
      <c r="J240" s="741" t="s">
        <v>753</v>
      </c>
      <c r="K240" s="742">
        <v>2792792.0</v>
      </c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</row>
    <row r="241" ht="14.25" customHeight="1">
      <c r="A241" s="737">
        <f t="shared" si="1"/>
        <v>239</v>
      </c>
      <c r="B241" s="555" t="s">
        <v>3940</v>
      </c>
      <c r="C241" s="555" t="s">
        <v>141</v>
      </c>
      <c r="D241" s="740" t="s">
        <v>585</v>
      </c>
      <c r="E241" s="740" t="s">
        <v>461</v>
      </c>
      <c r="F241" s="740"/>
      <c r="G241" s="740" t="s">
        <v>3954</v>
      </c>
      <c r="H241" s="748" t="s">
        <v>3955</v>
      </c>
      <c r="I241" s="740" t="s">
        <v>583</v>
      </c>
      <c r="J241" s="741" t="s">
        <v>461</v>
      </c>
      <c r="K241" s="742">
        <v>2319819.0</v>
      </c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</row>
    <row r="242" ht="14.25" customHeight="1">
      <c r="A242" s="737">
        <f t="shared" si="1"/>
        <v>240</v>
      </c>
      <c r="B242" s="555" t="s">
        <v>3940</v>
      </c>
      <c r="C242" s="555" t="s">
        <v>141</v>
      </c>
      <c r="D242" s="740">
        <v>1.155276588E9</v>
      </c>
      <c r="E242" s="740" t="s">
        <v>461</v>
      </c>
      <c r="F242" s="740"/>
      <c r="G242" s="740" t="s">
        <v>3956</v>
      </c>
      <c r="H242" s="748" t="s">
        <v>3957</v>
      </c>
      <c r="I242" s="740" t="s">
        <v>730</v>
      </c>
      <c r="J242" s="741" t="s">
        <v>461</v>
      </c>
      <c r="K242" s="742">
        <v>2319819.0</v>
      </c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</row>
    <row r="243" ht="14.25" customHeight="1">
      <c r="A243" s="737">
        <f t="shared" si="1"/>
        <v>241</v>
      </c>
      <c r="B243" s="555" t="s">
        <v>3940</v>
      </c>
      <c r="C243" s="555" t="s">
        <v>3480</v>
      </c>
      <c r="D243" s="740">
        <v>9.35219036E8</v>
      </c>
      <c r="E243" s="740" t="s">
        <v>461</v>
      </c>
      <c r="F243" s="740"/>
      <c r="G243" s="740" t="s">
        <v>3958</v>
      </c>
      <c r="H243" s="748" t="s">
        <v>3959</v>
      </c>
      <c r="I243" s="740" t="s">
        <v>2263</v>
      </c>
      <c r="J243" s="741" t="s">
        <v>461</v>
      </c>
      <c r="K243" s="742">
        <v>2319819.0</v>
      </c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</row>
    <row r="244" ht="14.25" customHeight="1">
      <c r="A244" s="737">
        <f t="shared" si="1"/>
        <v>242</v>
      </c>
      <c r="B244" s="555" t="s">
        <v>3940</v>
      </c>
      <c r="C244" s="555" t="s">
        <v>3480</v>
      </c>
      <c r="D244" s="740">
        <v>9.35231834E8</v>
      </c>
      <c r="E244" s="740" t="s">
        <v>461</v>
      </c>
      <c r="F244" s="740"/>
      <c r="G244" s="740" t="s">
        <v>3960</v>
      </c>
      <c r="H244" s="748" t="s">
        <v>3961</v>
      </c>
      <c r="I244" s="740" t="s">
        <v>3962</v>
      </c>
      <c r="J244" s="741" t="s">
        <v>461</v>
      </c>
      <c r="K244" s="742">
        <v>2319819.0</v>
      </c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</row>
    <row r="245" ht="14.25" customHeight="1">
      <c r="A245" s="737">
        <f t="shared" si="1"/>
        <v>243</v>
      </c>
      <c r="B245" s="555" t="s">
        <v>3940</v>
      </c>
      <c r="C245" s="555" t="s">
        <v>3480</v>
      </c>
      <c r="D245" s="740">
        <v>9.43376498E8</v>
      </c>
      <c r="E245" s="740" t="s">
        <v>461</v>
      </c>
      <c r="F245" s="740"/>
      <c r="G245" s="740" t="s">
        <v>3963</v>
      </c>
      <c r="H245" s="748" t="s">
        <v>3964</v>
      </c>
      <c r="I245" s="740" t="s">
        <v>1856</v>
      </c>
      <c r="J245" s="741" t="s">
        <v>461</v>
      </c>
      <c r="K245" s="742">
        <v>2319819.0</v>
      </c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</row>
    <row r="246" ht="14.25" customHeight="1">
      <c r="A246" s="737">
        <f t="shared" si="1"/>
        <v>244</v>
      </c>
      <c r="B246" s="555" t="s">
        <v>3940</v>
      </c>
      <c r="C246" s="555" t="s">
        <v>3480</v>
      </c>
      <c r="D246" s="740">
        <v>9.43448914E8</v>
      </c>
      <c r="E246" s="740" t="s">
        <v>461</v>
      </c>
      <c r="F246" s="740"/>
      <c r="G246" s="740" t="s">
        <v>3965</v>
      </c>
      <c r="H246" s="748" t="s">
        <v>3966</v>
      </c>
      <c r="I246" s="740" t="s">
        <v>1849</v>
      </c>
      <c r="J246" s="741" t="s">
        <v>461</v>
      </c>
      <c r="K246" s="742">
        <v>2319819.0</v>
      </c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</row>
    <row r="247" ht="14.25" customHeight="1">
      <c r="A247" s="737">
        <f t="shared" si="1"/>
        <v>245</v>
      </c>
      <c r="B247" s="555" t="s">
        <v>3940</v>
      </c>
      <c r="C247" s="555" t="s">
        <v>3480</v>
      </c>
      <c r="D247" s="740">
        <v>1.208378797E9</v>
      </c>
      <c r="E247" s="740" t="s">
        <v>461</v>
      </c>
      <c r="F247" s="740"/>
      <c r="G247" s="740" t="s">
        <v>3967</v>
      </c>
      <c r="H247" s="748" t="s">
        <v>3968</v>
      </c>
      <c r="I247" s="740" t="s">
        <v>2184</v>
      </c>
      <c r="J247" s="741" t="s">
        <v>461</v>
      </c>
      <c r="K247" s="742">
        <v>2319819.0</v>
      </c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</row>
    <row r="248" ht="14.25" customHeight="1">
      <c r="A248" s="737">
        <f t="shared" si="1"/>
        <v>246</v>
      </c>
      <c r="B248" s="555" t="s">
        <v>3940</v>
      </c>
      <c r="C248" s="555" t="s">
        <v>3491</v>
      </c>
      <c r="D248" s="740">
        <v>1.200925654E9</v>
      </c>
      <c r="E248" s="740" t="s">
        <v>461</v>
      </c>
      <c r="F248" s="740"/>
      <c r="G248" s="740" t="s">
        <v>3969</v>
      </c>
      <c r="H248" s="748" t="s">
        <v>3970</v>
      </c>
      <c r="I248" s="740" t="s">
        <v>2316</v>
      </c>
      <c r="J248" s="741" t="s">
        <v>461</v>
      </c>
      <c r="K248" s="742">
        <v>2319819.0</v>
      </c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</row>
    <row r="249" ht="14.25" customHeight="1">
      <c r="A249" s="737">
        <f t="shared" si="1"/>
        <v>247</v>
      </c>
      <c r="B249" s="555" t="s">
        <v>3940</v>
      </c>
      <c r="C249" s="555" t="s">
        <v>87</v>
      </c>
      <c r="D249" s="740" t="s">
        <v>1528</v>
      </c>
      <c r="E249" s="740" t="s">
        <v>1258</v>
      </c>
      <c r="F249" s="740"/>
      <c r="G249" s="738" t="s">
        <v>3971</v>
      </c>
      <c r="H249" s="748" t="s">
        <v>3972</v>
      </c>
      <c r="I249" s="740" t="s">
        <v>3973</v>
      </c>
      <c r="J249" s="741" t="s">
        <v>1258</v>
      </c>
      <c r="K249" s="742">
        <v>1300000.0</v>
      </c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</row>
    <row r="250" ht="14.25" customHeight="1">
      <c r="A250" s="737">
        <f t="shared" si="1"/>
        <v>248</v>
      </c>
      <c r="B250" s="555" t="s">
        <v>3940</v>
      </c>
      <c r="C250" s="555" t="s">
        <v>87</v>
      </c>
      <c r="D250" s="740" t="s">
        <v>1854</v>
      </c>
      <c r="E250" s="738" t="s">
        <v>1258</v>
      </c>
      <c r="F250" s="740"/>
      <c r="G250" s="738" t="s">
        <v>3974</v>
      </c>
      <c r="H250" s="748" t="s">
        <v>3975</v>
      </c>
      <c r="I250" s="740" t="s">
        <v>3976</v>
      </c>
      <c r="J250" s="741" t="s">
        <v>1258</v>
      </c>
      <c r="K250" s="742">
        <v>1300000.0</v>
      </c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</row>
    <row r="251" ht="14.25" customHeight="1">
      <c r="A251" s="737">
        <f t="shared" si="1"/>
        <v>249</v>
      </c>
      <c r="B251" s="555" t="s">
        <v>3940</v>
      </c>
      <c r="C251" s="555" t="s">
        <v>87</v>
      </c>
      <c r="D251" s="740" t="s">
        <v>1749</v>
      </c>
      <c r="E251" s="738" t="s">
        <v>1258</v>
      </c>
      <c r="F251" s="740"/>
      <c r="G251" s="738" t="s">
        <v>3977</v>
      </c>
      <c r="H251" s="748" t="s">
        <v>3978</v>
      </c>
      <c r="I251" s="740" t="s">
        <v>1751</v>
      </c>
      <c r="J251" s="741" t="s">
        <v>1258</v>
      </c>
      <c r="K251" s="742">
        <v>1300000.0</v>
      </c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</row>
    <row r="252" ht="14.25" customHeight="1">
      <c r="A252" s="737">
        <f t="shared" si="1"/>
        <v>250</v>
      </c>
      <c r="B252" s="555" t="s">
        <v>3940</v>
      </c>
      <c r="C252" s="555" t="s">
        <v>87</v>
      </c>
      <c r="D252" s="740" t="s">
        <v>2182</v>
      </c>
      <c r="E252" s="740" t="s">
        <v>1258</v>
      </c>
      <c r="F252" s="740"/>
      <c r="G252" s="738" t="s">
        <v>3979</v>
      </c>
      <c r="H252" s="748" t="s">
        <v>3980</v>
      </c>
      <c r="I252" s="740" t="s">
        <v>3981</v>
      </c>
      <c r="J252" s="741" t="s">
        <v>1258</v>
      </c>
      <c r="K252" s="742">
        <v>1300000.0</v>
      </c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</row>
    <row r="253" ht="14.25" customHeight="1">
      <c r="A253" s="737">
        <f t="shared" si="1"/>
        <v>251</v>
      </c>
      <c r="B253" s="555" t="s">
        <v>3940</v>
      </c>
      <c r="C253" s="555" t="s">
        <v>87</v>
      </c>
      <c r="D253" s="740">
        <v>1.706434292E9</v>
      </c>
      <c r="E253" s="740" t="s">
        <v>1258</v>
      </c>
      <c r="F253" s="740"/>
      <c r="G253" s="738" t="s">
        <v>3982</v>
      </c>
      <c r="H253" s="748" t="s">
        <v>3983</v>
      </c>
      <c r="I253" s="740" t="s">
        <v>3984</v>
      </c>
      <c r="J253" s="741" t="s">
        <v>1258</v>
      </c>
      <c r="K253" s="742">
        <v>1300000.0</v>
      </c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</row>
    <row r="254" ht="14.25" customHeight="1">
      <c r="A254" s="737">
        <f t="shared" si="1"/>
        <v>252</v>
      </c>
      <c r="B254" s="555" t="s">
        <v>3940</v>
      </c>
      <c r="C254" s="555" t="s">
        <v>87</v>
      </c>
      <c r="D254" s="740">
        <v>1.706713245E9</v>
      </c>
      <c r="E254" s="740" t="s">
        <v>1258</v>
      </c>
      <c r="F254" s="740"/>
      <c r="G254" s="738" t="s">
        <v>3986</v>
      </c>
      <c r="H254" s="748" t="s">
        <v>3987</v>
      </c>
      <c r="I254" s="740" t="s">
        <v>2644</v>
      </c>
      <c r="J254" s="741" t="s">
        <v>1258</v>
      </c>
      <c r="K254" s="742">
        <v>1300000.0</v>
      </c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</row>
    <row r="255" ht="14.25" customHeight="1">
      <c r="A255" s="737">
        <f t="shared" si="1"/>
        <v>253</v>
      </c>
      <c r="B255" s="555" t="s">
        <v>3940</v>
      </c>
      <c r="C255" s="555" t="s">
        <v>87</v>
      </c>
      <c r="D255" s="740">
        <v>1.703107292E9</v>
      </c>
      <c r="E255" s="740" t="s">
        <v>1258</v>
      </c>
      <c r="F255" s="740"/>
      <c r="G255" s="738" t="s">
        <v>3988</v>
      </c>
      <c r="H255" s="748" t="s">
        <v>3989</v>
      </c>
      <c r="I255" s="740" t="s">
        <v>2528</v>
      </c>
      <c r="J255" s="741" t="s">
        <v>1258</v>
      </c>
      <c r="K255" s="742">
        <v>1300000.0</v>
      </c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</row>
    <row r="256" ht="14.25" customHeight="1">
      <c r="A256" s="737">
        <f t="shared" si="1"/>
        <v>254</v>
      </c>
      <c r="B256" s="555" t="s">
        <v>3940</v>
      </c>
      <c r="C256" s="555" t="s">
        <v>3557</v>
      </c>
      <c r="D256" s="740" t="s">
        <v>287</v>
      </c>
      <c r="E256" s="740" t="s">
        <v>480</v>
      </c>
      <c r="F256" s="740"/>
      <c r="G256" s="740" t="s">
        <v>3990</v>
      </c>
      <c r="H256" s="748" t="s">
        <v>3991</v>
      </c>
      <c r="I256" s="740" t="s">
        <v>289</v>
      </c>
      <c r="J256" s="741" t="s">
        <v>480</v>
      </c>
      <c r="K256" s="742">
        <v>1950000.0</v>
      </c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</row>
    <row r="257" ht="14.25" customHeight="1">
      <c r="A257" s="737">
        <f t="shared" si="1"/>
        <v>255</v>
      </c>
      <c r="B257" s="802" t="s">
        <v>3940</v>
      </c>
      <c r="C257" s="802" t="s">
        <v>87</v>
      </c>
      <c r="D257" s="803">
        <v>2.052816872E9</v>
      </c>
      <c r="E257" s="804" t="s">
        <v>1258</v>
      </c>
      <c r="F257" s="805"/>
      <c r="G257" s="805" t="s">
        <v>3992</v>
      </c>
      <c r="H257" s="806" t="s">
        <v>3993</v>
      </c>
      <c r="I257" s="807" t="s">
        <v>1743</v>
      </c>
      <c r="J257" s="808" t="s">
        <v>1258</v>
      </c>
      <c r="K257" s="809">
        <v>1300000.0</v>
      </c>
      <c r="L257" s="810" t="s">
        <v>3444</v>
      </c>
      <c r="M257" s="810"/>
      <c r="N257" s="810"/>
      <c r="O257" s="810"/>
      <c r="P257" s="810"/>
      <c r="Q257" s="810"/>
      <c r="R257" s="810"/>
      <c r="S257" s="810"/>
      <c r="T257" s="810"/>
      <c r="U257" s="810"/>
      <c r="V257" s="810"/>
      <c r="W257" s="810"/>
      <c r="X257" s="810"/>
      <c r="Y257" s="810"/>
      <c r="Z257" s="810"/>
      <c r="AA257" s="810"/>
      <c r="AB257" s="810"/>
      <c r="AC257" s="810"/>
      <c r="AD257" s="810"/>
      <c r="AE257" s="810"/>
      <c r="AF257" s="810"/>
      <c r="AG257" s="810"/>
    </row>
    <row r="258" ht="14.25" customHeight="1">
      <c r="A258" s="737">
        <f t="shared" si="1"/>
        <v>256</v>
      </c>
      <c r="B258" s="555" t="s">
        <v>3994</v>
      </c>
      <c r="C258" s="555" t="s">
        <v>3348</v>
      </c>
      <c r="D258" s="740" t="s">
        <v>975</v>
      </c>
      <c r="E258" s="740" t="s">
        <v>575</v>
      </c>
      <c r="F258" s="740"/>
      <c r="G258" s="555" t="s">
        <v>3995</v>
      </c>
      <c r="H258" s="811" t="s">
        <v>3996</v>
      </c>
      <c r="I258" s="740" t="s">
        <v>977</v>
      </c>
      <c r="J258" s="741" t="s">
        <v>575</v>
      </c>
      <c r="K258" s="742">
        <v>3671171.0</v>
      </c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</row>
    <row r="259" ht="14.25" customHeight="1">
      <c r="A259" s="737">
        <f t="shared" si="1"/>
        <v>257</v>
      </c>
      <c r="B259" s="555" t="s">
        <v>3994</v>
      </c>
      <c r="C259" s="555" t="s">
        <v>3347</v>
      </c>
      <c r="D259" s="740" t="s">
        <v>869</v>
      </c>
      <c r="E259" s="740" t="s">
        <v>753</v>
      </c>
      <c r="F259" s="740"/>
      <c r="G259" s="555" t="s">
        <v>3997</v>
      </c>
      <c r="H259" s="811" t="s">
        <v>3998</v>
      </c>
      <c r="I259" s="740" t="s">
        <v>871</v>
      </c>
      <c r="J259" s="741" t="s">
        <v>753</v>
      </c>
      <c r="K259" s="742">
        <v>2792792.0</v>
      </c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</row>
    <row r="260" ht="14.25" customHeight="1">
      <c r="A260" s="737">
        <f t="shared" si="1"/>
        <v>258</v>
      </c>
      <c r="B260" s="555" t="s">
        <v>3994</v>
      </c>
      <c r="C260" s="555" t="s">
        <v>3347</v>
      </c>
      <c r="D260" s="740" t="s">
        <v>1247</v>
      </c>
      <c r="E260" s="740" t="s">
        <v>753</v>
      </c>
      <c r="F260" s="740"/>
      <c r="G260" s="555" t="s">
        <v>3999</v>
      </c>
      <c r="H260" s="811" t="s">
        <v>4000</v>
      </c>
      <c r="I260" s="740" t="s">
        <v>1249</v>
      </c>
      <c r="J260" s="741" t="s">
        <v>753</v>
      </c>
      <c r="K260" s="742">
        <v>2792792.0</v>
      </c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</row>
    <row r="261" ht="14.25" customHeight="1">
      <c r="A261" s="737">
        <f t="shared" si="1"/>
        <v>259</v>
      </c>
      <c r="B261" s="555" t="s">
        <v>3994</v>
      </c>
      <c r="C261" s="555" t="s">
        <v>3347</v>
      </c>
      <c r="D261" s="740">
        <v>1.113955339E9</v>
      </c>
      <c r="E261" s="740" t="s">
        <v>753</v>
      </c>
      <c r="F261" s="740"/>
      <c r="G261" s="555" t="s">
        <v>4001</v>
      </c>
      <c r="H261" s="811" t="s">
        <v>4002</v>
      </c>
      <c r="I261" s="740" t="s">
        <v>1245</v>
      </c>
      <c r="J261" s="741" t="s">
        <v>753</v>
      </c>
      <c r="K261" s="742">
        <v>2792792.0</v>
      </c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</row>
    <row r="262" ht="14.25" customHeight="1">
      <c r="A262" s="737">
        <f t="shared" si="1"/>
        <v>260</v>
      </c>
      <c r="B262" s="555" t="s">
        <v>3994</v>
      </c>
      <c r="C262" s="555" t="s">
        <v>3347</v>
      </c>
      <c r="D262" s="740" t="s">
        <v>857</v>
      </c>
      <c r="E262" s="740" t="s">
        <v>753</v>
      </c>
      <c r="F262" s="740"/>
      <c r="G262" s="555" t="s">
        <v>4003</v>
      </c>
      <c r="H262" s="811" t="s">
        <v>4004</v>
      </c>
      <c r="I262" s="740" t="s">
        <v>859</v>
      </c>
      <c r="J262" s="741" t="s">
        <v>753</v>
      </c>
      <c r="K262" s="742">
        <v>2792792.0</v>
      </c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</row>
    <row r="263" ht="14.25" customHeight="1">
      <c r="A263" s="737">
        <f t="shared" si="1"/>
        <v>261</v>
      </c>
      <c r="B263" s="555" t="s">
        <v>3994</v>
      </c>
      <c r="C263" s="555" t="s">
        <v>4005</v>
      </c>
      <c r="D263" s="740">
        <v>1.711167464E9</v>
      </c>
      <c r="E263" s="740" t="s">
        <v>753</v>
      </c>
      <c r="F263" s="740"/>
      <c r="G263" s="555" t="s">
        <v>4006</v>
      </c>
      <c r="H263" s="811" t="s">
        <v>4007</v>
      </c>
      <c r="I263" s="740" t="s">
        <v>13</v>
      </c>
      <c r="J263" s="741" t="s">
        <v>3355</v>
      </c>
      <c r="K263" s="742">
        <v>2737114.0</v>
      </c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</row>
    <row r="264" ht="14.25" customHeight="1">
      <c r="A264" s="737">
        <f t="shared" si="1"/>
        <v>262</v>
      </c>
      <c r="B264" s="555" t="s">
        <v>3994</v>
      </c>
      <c r="C264" s="555" t="s">
        <v>4005</v>
      </c>
      <c r="D264" s="740">
        <v>1.711162474E9</v>
      </c>
      <c r="E264" s="740" t="s">
        <v>753</v>
      </c>
      <c r="F264" s="740"/>
      <c r="G264" s="555" t="s">
        <v>4008</v>
      </c>
      <c r="H264" s="811" t="s">
        <v>4009</v>
      </c>
      <c r="I264" s="740" t="s">
        <v>13</v>
      </c>
      <c r="J264" s="741" t="s">
        <v>3355</v>
      </c>
      <c r="K264" s="742">
        <v>2737114.0</v>
      </c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</row>
    <row r="265" ht="14.25" customHeight="1">
      <c r="A265" s="737">
        <f t="shared" si="1"/>
        <v>263</v>
      </c>
      <c r="B265" s="555" t="s">
        <v>3994</v>
      </c>
      <c r="C265" s="555" t="s">
        <v>141</v>
      </c>
      <c r="D265" s="740" t="s">
        <v>763</v>
      </c>
      <c r="E265" s="740" t="s">
        <v>461</v>
      </c>
      <c r="F265" s="740" t="s">
        <v>190</v>
      </c>
      <c r="G265" s="555" t="s">
        <v>4010</v>
      </c>
      <c r="H265" s="811" t="s">
        <v>4011</v>
      </c>
      <c r="I265" s="740" t="s">
        <v>765</v>
      </c>
      <c r="J265" s="741" t="s">
        <v>461</v>
      </c>
      <c r="K265" s="742">
        <v>2319819.0</v>
      </c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</row>
    <row r="266" ht="14.25" customHeight="1">
      <c r="A266" s="737">
        <f t="shared" si="1"/>
        <v>264</v>
      </c>
      <c r="B266" s="555" t="s">
        <v>3994</v>
      </c>
      <c r="C266" s="555" t="s">
        <v>141</v>
      </c>
      <c r="D266" s="740" t="s">
        <v>760</v>
      </c>
      <c r="E266" s="740" t="s">
        <v>461</v>
      </c>
      <c r="F266" s="740" t="s">
        <v>190</v>
      </c>
      <c r="G266" s="555" t="s">
        <v>4012</v>
      </c>
      <c r="H266" s="811" t="s">
        <v>4013</v>
      </c>
      <c r="I266" s="740" t="s">
        <v>762</v>
      </c>
      <c r="J266" s="741" t="s">
        <v>461</v>
      </c>
      <c r="K266" s="742">
        <v>2319819.0</v>
      </c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</row>
    <row r="267" ht="14.25" customHeight="1">
      <c r="A267" s="737">
        <f t="shared" si="1"/>
        <v>265</v>
      </c>
      <c r="B267" s="555" t="s">
        <v>3994</v>
      </c>
      <c r="C267" s="555" t="s">
        <v>3480</v>
      </c>
      <c r="D267" s="740" t="s">
        <v>1573</v>
      </c>
      <c r="E267" s="740" t="s">
        <v>461</v>
      </c>
      <c r="F267" s="740"/>
      <c r="G267" s="555" t="s">
        <v>4014</v>
      </c>
      <c r="H267" s="811" t="s">
        <v>4015</v>
      </c>
      <c r="I267" s="740" t="s">
        <v>1575</v>
      </c>
      <c r="J267" s="741" t="s">
        <v>461</v>
      </c>
      <c r="K267" s="742">
        <v>2319819.0</v>
      </c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</row>
    <row r="268" ht="14.25" customHeight="1">
      <c r="A268" s="737">
        <f t="shared" si="1"/>
        <v>266</v>
      </c>
      <c r="B268" s="555" t="s">
        <v>3994</v>
      </c>
      <c r="C268" s="555" t="s">
        <v>3480</v>
      </c>
      <c r="D268" s="740" t="s">
        <v>1802</v>
      </c>
      <c r="E268" s="740" t="s">
        <v>461</v>
      </c>
      <c r="F268" s="740"/>
      <c r="G268" s="555" t="s">
        <v>4016</v>
      </c>
      <c r="H268" s="811" t="s">
        <v>4017</v>
      </c>
      <c r="I268" s="740" t="s">
        <v>1799</v>
      </c>
      <c r="J268" s="741" t="s">
        <v>461</v>
      </c>
      <c r="K268" s="742">
        <v>2319819.0</v>
      </c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</row>
    <row r="269" ht="14.25" customHeight="1">
      <c r="A269" s="737">
        <f t="shared" si="1"/>
        <v>267</v>
      </c>
      <c r="B269" s="555" t="s">
        <v>3994</v>
      </c>
      <c r="C269" s="555" t="s">
        <v>3480</v>
      </c>
      <c r="D269" s="740" t="s">
        <v>2470</v>
      </c>
      <c r="E269" s="740" t="s">
        <v>461</v>
      </c>
      <c r="F269" s="740"/>
      <c r="G269" s="555" t="s">
        <v>4018</v>
      </c>
      <c r="H269" s="811" t="s">
        <v>4019</v>
      </c>
      <c r="I269" s="740" t="s">
        <v>2472</v>
      </c>
      <c r="J269" s="741" t="s">
        <v>461</v>
      </c>
      <c r="K269" s="742">
        <v>2319819.0</v>
      </c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</row>
    <row r="270" ht="14.25" customHeight="1">
      <c r="A270" s="737">
        <f t="shared" si="1"/>
        <v>268</v>
      </c>
      <c r="B270" s="555" t="s">
        <v>3994</v>
      </c>
      <c r="C270" s="555" t="s">
        <v>3480</v>
      </c>
      <c r="D270" s="740">
        <v>1.148441586E9</v>
      </c>
      <c r="E270" s="740" t="s">
        <v>461</v>
      </c>
      <c r="F270" s="740"/>
      <c r="G270" s="555" t="s">
        <v>4020</v>
      </c>
      <c r="H270" s="811" t="s">
        <v>4021</v>
      </c>
      <c r="I270" s="740" t="s">
        <v>1794</v>
      </c>
      <c r="J270" s="741" t="s">
        <v>461</v>
      </c>
      <c r="K270" s="742">
        <v>2319819.0</v>
      </c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</row>
    <row r="271" ht="14.25" customHeight="1">
      <c r="A271" s="737">
        <f t="shared" si="1"/>
        <v>269</v>
      </c>
      <c r="B271" s="555" t="s">
        <v>3994</v>
      </c>
      <c r="C271" s="555" t="s">
        <v>3480</v>
      </c>
      <c r="D271" s="740">
        <v>1.14325402E9</v>
      </c>
      <c r="E271" s="740" t="s">
        <v>461</v>
      </c>
      <c r="F271" s="740"/>
      <c r="G271" s="555" t="s">
        <v>4022</v>
      </c>
      <c r="H271" s="811" t="s">
        <v>4023</v>
      </c>
      <c r="I271" s="740" t="s">
        <v>2020</v>
      </c>
      <c r="J271" s="741" t="s">
        <v>461</v>
      </c>
      <c r="K271" s="742">
        <v>2319819.0</v>
      </c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</row>
    <row r="272" ht="14.25" customHeight="1">
      <c r="A272" s="737">
        <f t="shared" si="1"/>
        <v>270</v>
      </c>
      <c r="B272" s="555" t="s">
        <v>3994</v>
      </c>
      <c r="C272" s="555" t="s">
        <v>3480</v>
      </c>
      <c r="D272" s="740" t="s">
        <v>2674</v>
      </c>
      <c r="E272" s="740" t="s">
        <v>461</v>
      </c>
      <c r="F272" s="740"/>
      <c r="G272" s="555" t="s">
        <v>4024</v>
      </c>
      <c r="H272" s="811" t="s">
        <v>4025</v>
      </c>
      <c r="I272" s="740" t="s">
        <v>2676</v>
      </c>
      <c r="J272" s="741" t="s">
        <v>461</v>
      </c>
      <c r="K272" s="742">
        <v>2319819.0</v>
      </c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</row>
    <row r="273" ht="14.25" customHeight="1">
      <c r="A273" s="737">
        <f t="shared" si="1"/>
        <v>271</v>
      </c>
      <c r="B273" s="555" t="s">
        <v>3994</v>
      </c>
      <c r="C273" s="555" t="s">
        <v>3480</v>
      </c>
      <c r="D273" s="740">
        <v>1.251647925E9</v>
      </c>
      <c r="E273" s="740" t="s">
        <v>461</v>
      </c>
      <c r="F273" s="740"/>
      <c r="G273" s="555" t="s">
        <v>4026</v>
      </c>
      <c r="H273" s="811" t="s">
        <v>4027</v>
      </c>
      <c r="I273" s="740" t="s">
        <v>2071</v>
      </c>
      <c r="J273" s="741" t="s">
        <v>461</v>
      </c>
      <c r="K273" s="742">
        <v>2319819.0</v>
      </c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</row>
    <row r="274" ht="14.25" customHeight="1">
      <c r="A274" s="737">
        <f t="shared" si="1"/>
        <v>272</v>
      </c>
      <c r="B274" s="555" t="s">
        <v>3994</v>
      </c>
      <c r="C274" s="555" t="s">
        <v>3491</v>
      </c>
      <c r="D274" s="740">
        <v>1.155268177E9</v>
      </c>
      <c r="E274" s="740" t="s">
        <v>461</v>
      </c>
      <c r="F274" s="740"/>
      <c r="G274" s="555" t="s">
        <v>4028</v>
      </c>
      <c r="H274" s="811" t="s">
        <v>4029</v>
      </c>
      <c r="I274" s="740" t="s">
        <v>1754</v>
      </c>
      <c r="J274" s="741" t="s">
        <v>461</v>
      </c>
      <c r="K274" s="742">
        <v>2319819.0</v>
      </c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</row>
    <row r="275" ht="14.25" customHeight="1">
      <c r="A275" s="737">
        <f t="shared" si="1"/>
        <v>273</v>
      </c>
      <c r="B275" s="555" t="s">
        <v>3994</v>
      </c>
      <c r="C275" s="555" t="s">
        <v>87</v>
      </c>
      <c r="D275" s="740">
        <v>2.07617122E9</v>
      </c>
      <c r="E275" s="740" t="s">
        <v>1258</v>
      </c>
      <c r="F275" s="740"/>
      <c r="G275" s="555" t="s">
        <v>4030</v>
      </c>
      <c r="H275" s="811" t="s">
        <v>4031</v>
      </c>
      <c r="I275" s="740" t="s">
        <v>1757</v>
      </c>
      <c r="J275" s="741" t="s">
        <v>1258</v>
      </c>
      <c r="K275" s="742">
        <v>1300000.0</v>
      </c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</row>
    <row r="276" ht="14.25" customHeight="1">
      <c r="A276" s="737">
        <f t="shared" si="1"/>
        <v>274</v>
      </c>
      <c r="B276" s="555" t="s">
        <v>4032</v>
      </c>
      <c r="C276" s="555" t="s">
        <v>3348</v>
      </c>
      <c r="D276" s="740" t="s">
        <v>451</v>
      </c>
      <c r="E276" s="740" t="s">
        <v>575</v>
      </c>
      <c r="F276" s="740"/>
      <c r="G276" s="738" t="s">
        <v>4033</v>
      </c>
      <c r="H276" s="748" t="s">
        <v>4034</v>
      </c>
      <c r="I276" s="740" t="s">
        <v>4035</v>
      </c>
      <c r="J276" s="741" t="s">
        <v>575</v>
      </c>
      <c r="K276" s="742">
        <v>3671171.0</v>
      </c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</row>
    <row r="277" ht="14.25" customHeight="1">
      <c r="A277" s="737">
        <f t="shared" si="1"/>
        <v>275</v>
      </c>
      <c r="B277" s="555" t="s">
        <v>4032</v>
      </c>
      <c r="C277" s="555" t="s">
        <v>3347</v>
      </c>
      <c r="D277" s="740" t="s">
        <v>744</v>
      </c>
      <c r="E277" s="740" t="s">
        <v>753</v>
      </c>
      <c r="F277" s="740"/>
      <c r="G277" s="740" t="s">
        <v>4036</v>
      </c>
      <c r="H277" s="748" t="s">
        <v>4037</v>
      </c>
      <c r="I277" s="740" t="s">
        <v>4038</v>
      </c>
      <c r="J277" s="741" t="s">
        <v>753</v>
      </c>
      <c r="K277" s="742">
        <v>2792792.0</v>
      </c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</row>
    <row r="278" ht="14.25" customHeight="1">
      <c r="A278" s="737">
        <f t="shared" si="1"/>
        <v>276</v>
      </c>
      <c r="B278" s="555" t="s">
        <v>4032</v>
      </c>
      <c r="C278" s="555" t="s">
        <v>3347</v>
      </c>
      <c r="D278" s="740" t="s">
        <v>1036</v>
      </c>
      <c r="E278" s="740" t="s">
        <v>753</v>
      </c>
      <c r="F278" s="740"/>
      <c r="G278" s="740" t="s">
        <v>4039</v>
      </c>
      <c r="H278" s="748" t="s">
        <v>4040</v>
      </c>
      <c r="I278" s="740" t="s">
        <v>4041</v>
      </c>
      <c r="J278" s="741" t="s">
        <v>753</v>
      </c>
      <c r="K278" s="742">
        <v>2792792.0</v>
      </c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</row>
    <row r="279" ht="14.25" customHeight="1">
      <c r="A279" s="737">
        <f t="shared" si="1"/>
        <v>277</v>
      </c>
      <c r="B279" s="555" t="s">
        <v>4032</v>
      </c>
      <c r="C279" s="555" t="s">
        <v>3347</v>
      </c>
      <c r="D279" s="740" t="s">
        <v>1039</v>
      </c>
      <c r="E279" s="740" t="s">
        <v>753</v>
      </c>
      <c r="F279" s="740"/>
      <c r="G279" s="740" t="s">
        <v>4042</v>
      </c>
      <c r="H279" s="748" t="s">
        <v>4043</v>
      </c>
      <c r="I279" s="740" t="s">
        <v>1038</v>
      </c>
      <c r="J279" s="741" t="s">
        <v>753</v>
      </c>
      <c r="K279" s="742">
        <v>2792792.0</v>
      </c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</row>
    <row r="280" ht="14.25" customHeight="1">
      <c r="A280" s="737">
        <f t="shared" si="1"/>
        <v>278</v>
      </c>
      <c r="B280" s="555" t="s">
        <v>4032</v>
      </c>
      <c r="C280" s="555" t="s">
        <v>3347</v>
      </c>
      <c r="D280" s="740" t="s">
        <v>1218</v>
      </c>
      <c r="E280" s="740" t="s">
        <v>753</v>
      </c>
      <c r="F280" s="740"/>
      <c r="G280" s="740" t="s">
        <v>4044</v>
      </c>
      <c r="H280" s="748" t="s">
        <v>4045</v>
      </c>
      <c r="I280" s="740" t="s">
        <v>1216</v>
      </c>
      <c r="J280" s="741" t="s">
        <v>753</v>
      </c>
      <c r="K280" s="742">
        <v>2792792.0</v>
      </c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</row>
    <row r="281" ht="14.25" customHeight="1">
      <c r="A281" s="737">
        <f t="shared" si="1"/>
        <v>279</v>
      </c>
      <c r="B281" s="555" t="s">
        <v>4032</v>
      </c>
      <c r="C281" s="555" t="s">
        <v>3347</v>
      </c>
      <c r="D281" s="740" t="s">
        <v>1351</v>
      </c>
      <c r="E281" s="740" t="s">
        <v>753</v>
      </c>
      <c r="F281" s="740"/>
      <c r="G281" s="740" t="s">
        <v>4046</v>
      </c>
      <c r="H281" s="748" t="s">
        <v>4047</v>
      </c>
      <c r="I281" s="740" t="s">
        <v>1353</v>
      </c>
      <c r="J281" s="741" t="s">
        <v>753</v>
      </c>
      <c r="K281" s="742">
        <v>2792792.0</v>
      </c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</row>
    <row r="282" ht="14.25" customHeight="1">
      <c r="A282" s="737">
        <f t="shared" si="1"/>
        <v>280</v>
      </c>
      <c r="B282" s="555" t="s">
        <v>4032</v>
      </c>
      <c r="C282" s="555" t="s">
        <v>3347</v>
      </c>
      <c r="D282" s="740" t="s">
        <v>1537</v>
      </c>
      <c r="E282" s="740" t="s">
        <v>753</v>
      </c>
      <c r="F282" s="740"/>
      <c r="G282" s="740" t="s">
        <v>4048</v>
      </c>
      <c r="H282" s="748" t="s">
        <v>4049</v>
      </c>
      <c r="I282" s="740" t="s">
        <v>4050</v>
      </c>
      <c r="J282" s="741" t="s">
        <v>753</v>
      </c>
      <c r="K282" s="742">
        <v>2792792.0</v>
      </c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</row>
    <row r="283" ht="14.25" customHeight="1">
      <c r="A283" s="737">
        <f t="shared" si="1"/>
        <v>281</v>
      </c>
      <c r="B283" s="555" t="s">
        <v>4032</v>
      </c>
      <c r="C283" s="555" t="s">
        <v>3347</v>
      </c>
      <c r="D283" s="740" t="s">
        <v>748</v>
      </c>
      <c r="E283" s="740" t="s">
        <v>753</v>
      </c>
      <c r="F283" s="740"/>
      <c r="G283" s="740" t="s">
        <v>4051</v>
      </c>
      <c r="H283" s="748" t="s">
        <v>4052</v>
      </c>
      <c r="I283" s="740" t="s">
        <v>4053</v>
      </c>
      <c r="J283" s="741" t="s">
        <v>753</v>
      </c>
      <c r="K283" s="742">
        <v>2792792.0</v>
      </c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</row>
    <row r="284" ht="14.25" customHeight="1">
      <c r="A284" s="737">
        <f t="shared" si="1"/>
        <v>282</v>
      </c>
      <c r="B284" s="555" t="s">
        <v>4032</v>
      </c>
      <c r="C284" s="555" t="s">
        <v>141</v>
      </c>
      <c r="D284" s="740" t="s">
        <v>755</v>
      </c>
      <c r="E284" s="740" t="s">
        <v>461</v>
      </c>
      <c r="F284" s="740"/>
      <c r="G284" s="740" t="s">
        <v>4054</v>
      </c>
      <c r="H284" s="748" t="s">
        <v>4055</v>
      </c>
      <c r="I284" s="740" t="s">
        <v>751</v>
      </c>
      <c r="J284" s="741" t="s">
        <v>461</v>
      </c>
      <c r="K284" s="742">
        <v>2319819.0</v>
      </c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</row>
    <row r="285" ht="14.25" customHeight="1">
      <c r="A285" s="737">
        <f t="shared" si="1"/>
        <v>283</v>
      </c>
      <c r="B285" s="555" t="s">
        <v>4032</v>
      </c>
      <c r="C285" s="555" t="s">
        <v>141</v>
      </c>
      <c r="D285" s="740" t="s">
        <v>2769</v>
      </c>
      <c r="E285" s="740" t="s">
        <v>461</v>
      </c>
      <c r="F285" s="740"/>
      <c r="G285" s="740" t="s">
        <v>4056</v>
      </c>
      <c r="H285" s="748" t="s">
        <v>4057</v>
      </c>
      <c r="I285" s="740" t="s">
        <v>746</v>
      </c>
      <c r="J285" s="741" t="s">
        <v>461</v>
      </c>
      <c r="K285" s="742">
        <v>2319819.0</v>
      </c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</row>
    <row r="286" ht="14.25" customHeight="1">
      <c r="A286" s="737">
        <f t="shared" si="1"/>
        <v>284</v>
      </c>
      <c r="B286" s="555" t="s">
        <v>4032</v>
      </c>
      <c r="C286" s="555" t="s">
        <v>3480</v>
      </c>
      <c r="D286" s="740">
        <v>1.109732773E9</v>
      </c>
      <c r="E286" s="740" t="s">
        <v>461</v>
      </c>
      <c r="F286" s="740"/>
      <c r="G286" s="740" t="s">
        <v>4058</v>
      </c>
      <c r="H286" s="748" t="s">
        <v>4059</v>
      </c>
      <c r="I286" s="740" t="s">
        <v>1900</v>
      </c>
      <c r="J286" s="741" t="s">
        <v>461</v>
      </c>
      <c r="K286" s="742">
        <v>2319819.0</v>
      </c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</row>
    <row r="287" ht="14.25" customHeight="1">
      <c r="A287" s="737">
        <f t="shared" si="1"/>
        <v>285</v>
      </c>
      <c r="B287" s="555" t="s">
        <v>4032</v>
      </c>
      <c r="C287" s="555" t="s">
        <v>3480</v>
      </c>
      <c r="D287" s="740">
        <v>1.736954879E9</v>
      </c>
      <c r="E287" s="740" t="s">
        <v>461</v>
      </c>
      <c r="F287" s="740"/>
      <c r="G287" s="740" t="s">
        <v>4060</v>
      </c>
      <c r="H287" s="748" t="s">
        <v>4061</v>
      </c>
      <c r="I287" s="740" t="s">
        <v>453</v>
      </c>
      <c r="J287" s="741" t="s">
        <v>461</v>
      </c>
      <c r="K287" s="742">
        <v>2319819.0</v>
      </c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</row>
    <row r="288" ht="14.25" customHeight="1">
      <c r="A288" s="737">
        <f t="shared" si="1"/>
        <v>286</v>
      </c>
      <c r="B288" s="555" t="s">
        <v>4032</v>
      </c>
      <c r="C288" s="555" t="s">
        <v>3491</v>
      </c>
      <c r="D288" s="740">
        <v>9.38272987E8</v>
      </c>
      <c r="E288" s="740" t="s">
        <v>461</v>
      </c>
      <c r="F288" s="740"/>
      <c r="G288" s="740" t="s">
        <v>4062</v>
      </c>
      <c r="H288" s="748" t="s">
        <v>4063</v>
      </c>
      <c r="I288" s="740" t="s">
        <v>4064</v>
      </c>
      <c r="J288" s="741" t="s">
        <v>461</v>
      </c>
      <c r="K288" s="742">
        <v>2319819.0</v>
      </c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</row>
    <row r="289" ht="14.25" customHeight="1">
      <c r="A289" s="737">
        <f t="shared" si="1"/>
        <v>287</v>
      </c>
      <c r="B289" s="555" t="s">
        <v>4032</v>
      </c>
      <c r="C289" s="555" t="s">
        <v>3491</v>
      </c>
      <c r="D289" s="740" t="s">
        <v>2293</v>
      </c>
      <c r="E289" s="740" t="s">
        <v>461</v>
      </c>
      <c r="F289" s="740"/>
      <c r="G289" s="740" t="s">
        <v>4065</v>
      </c>
      <c r="H289" s="748" t="s">
        <v>4066</v>
      </c>
      <c r="I289" s="740" t="s">
        <v>2291</v>
      </c>
      <c r="J289" s="741" t="s">
        <v>461</v>
      </c>
      <c r="K289" s="742">
        <v>2319819.0</v>
      </c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</row>
    <row r="290" ht="14.25" customHeight="1">
      <c r="A290" s="737">
        <f t="shared" si="1"/>
        <v>288</v>
      </c>
      <c r="B290" s="555" t="s">
        <v>4032</v>
      </c>
      <c r="C290" s="555" t="s">
        <v>3491</v>
      </c>
      <c r="D290" s="740">
        <v>1.619801471E9</v>
      </c>
      <c r="E290" s="740" t="s">
        <v>461</v>
      </c>
      <c r="F290" s="740"/>
      <c r="G290" s="740" t="s">
        <v>4067</v>
      </c>
      <c r="H290" s="748" t="s">
        <v>4068</v>
      </c>
      <c r="I290" s="740" t="s">
        <v>2493</v>
      </c>
      <c r="J290" s="741" t="s">
        <v>461</v>
      </c>
      <c r="K290" s="742">
        <v>2319819.0</v>
      </c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</row>
    <row r="291" ht="14.25" customHeight="1">
      <c r="A291" s="737">
        <f t="shared" si="1"/>
        <v>289</v>
      </c>
      <c r="B291" s="555" t="s">
        <v>4032</v>
      </c>
      <c r="C291" s="555" t="s">
        <v>87</v>
      </c>
      <c r="D291" s="740">
        <v>1.480614233E9</v>
      </c>
      <c r="E291" s="740" t="s">
        <v>1258</v>
      </c>
      <c r="F291" s="740"/>
      <c r="G291" s="740" t="s">
        <v>4069</v>
      </c>
      <c r="H291" s="748" t="s">
        <v>4070</v>
      </c>
      <c r="I291" s="740" t="s">
        <v>4071</v>
      </c>
      <c r="J291" s="741" t="s">
        <v>1258</v>
      </c>
      <c r="K291" s="742">
        <v>1300000.0</v>
      </c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</row>
    <row r="292" ht="14.25" customHeight="1">
      <c r="A292" s="737">
        <f t="shared" si="1"/>
        <v>290</v>
      </c>
      <c r="B292" s="555" t="s">
        <v>4032</v>
      </c>
      <c r="C292" s="555" t="s">
        <v>87</v>
      </c>
      <c r="D292" s="740" t="s">
        <v>2832</v>
      </c>
      <c r="E292" s="740" t="s">
        <v>1258</v>
      </c>
      <c r="F292" s="740"/>
      <c r="G292" s="740" t="s">
        <v>4072</v>
      </c>
      <c r="H292" s="748" t="s">
        <v>4073</v>
      </c>
      <c r="I292" s="740" t="s">
        <v>2771</v>
      </c>
      <c r="J292" s="741" t="s">
        <v>1258</v>
      </c>
      <c r="K292" s="742">
        <v>1300000.0</v>
      </c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</row>
    <row r="293" ht="14.25" customHeight="1">
      <c r="A293" s="737">
        <f t="shared" si="1"/>
        <v>291</v>
      </c>
      <c r="B293" s="555" t="s">
        <v>4032</v>
      </c>
      <c r="C293" s="555" t="s">
        <v>87</v>
      </c>
      <c r="D293" s="740" t="s">
        <v>2049</v>
      </c>
      <c r="E293" s="740" t="s">
        <v>1258</v>
      </c>
      <c r="F293" s="740"/>
      <c r="G293" s="740" t="s">
        <v>4074</v>
      </c>
      <c r="H293" s="748" t="s">
        <v>4075</v>
      </c>
      <c r="I293" s="740" t="s">
        <v>2051</v>
      </c>
      <c r="J293" s="741" t="s">
        <v>1258</v>
      </c>
      <c r="K293" s="742">
        <v>1300000.0</v>
      </c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</row>
    <row r="294" ht="14.25" customHeight="1">
      <c r="A294" s="737">
        <f t="shared" si="1"/>
        <v>292</v>
      </c>
      <c r="B294" s="555" t="s">
        <v>4032</v>
      </c>
      <c r="C294" s="555" t="s">
        <v>87</v>
      </c>
      <c r="D294" s="740">
        <v>1.252231451E9</v>
      </c>
      <c r="E294" s="740" t="s">
        <v>1258</v>
      </c>
      <c r="F294" s="740"/>
      <c r="G294" s="740" t="s">
        <v>4076</v>
      </c>
      <c r="H294" s="748" t="s">
        <v>4077</v>
      </c>
      <c r="I294" s="740" t="s">
        <v>2423</v>
      </c>
      <c r="J294" s="741" t="s">
        <v>1258</v>
      </c>
      <c r="K294" s="742">
        <v>1300000.0</v>
      </c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</row>
    <row r="295" ht="14.25" customHeight="1">
      <c r="A295" s="737">
        <f t="shared" si="1"/>
        <v>293</v>
      </c>
      <c r="B295" s="555" t="s">
        <v>4032</v>
      </c>
      <c r="C295" s="555" t="s">
        <v>87</v>
      </c>
      <c r="D295" s="740">
        <v>1.706157283E9</v>
      </c>
      <c r="E295" s="738" t="s">
        <v>1258</v>
      </c>
      <c r="F295" s="740"/>
      <c r="G295" s="740" t="s">
        <v>4078</v>
      </c>
      <c r="H295" s="748" t="s">
        <v>4079</v>
      </c>
      <c r="I295" s="740" t="s">
        <v>2634</v>
      </c>
      <c r="J295" s="741" t="s">
        <v>1258</v>
      </c>
      <c r="K295" s="742">
        <v>1300000.0</v>
      </c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</row>
    <row r="296" ht="14.25" customHeight="1">
      <c r="A296" s="737">
        <f t="shared" si="1"/>
        <v>294</v>
      </c>
      <c r="B296" s="555" t="s">
        <v>4032</v>
      </c>
      <c r="C296" s="555" t="s">
        <v>87</v>
      </c>
      <c r="D296" s="740">
        <v>1.704269347E9</v>
      </c>
      <c r="E296" s="740" t="s">
        <v>1258</v>
      </c>
      <c r="F296" s="740"/>
      <c r="G296" s="740" t="s">
        <v>4080</v>
      </c>
      <c r="H296" s="748" t="s">
        <v>4081</v>
      </c>
      <c r="I296" s="740" t="s">
        <v>2631</v>
      </c>
      <c r="J296" s="741" t="s">
        <v>1258</v>
      </c>
      <c r="K296" s="742">
        <v>1300000.0</v>
      </c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</row>
    <row r="297" ht="14.25" customHeight="1">
      <c r="A297" s="737">
        <f t="shared" si="1"/>
        <v>295</v>
      </c>
      <c r="B297" s="555" t="s">
        <v>4032</v>
      </c>
      <c r="C297" s="555" t="s">
        <v>87</v>
      </c>
      <c r="D297" s="740">
        <v>1.437790551E9</v>
      </c>
      <c r="E297" s="740" t="s">
        <v>1258</v>
      </c>
      <c r="F297" s="740"/>
      <c r="G297" s="740" t="s">
        <v>4082</v>
      </c>
      <c r="H297" s="748" t="s">
        <v>4083</v>
      </c>
      <c r="I297" s="740" t="s">
        <v>2834</v>
      </c>
      <c r="J297" s="741" t="s">
        <v>1258</v>
      </c>
      <c r="K297" s="742">
        <v>1300000.0</v>
      </c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</row>
    <row r="298" ht="14.25" customHeight="1">
      <c r="A298" s="737">
        <f t="shared" si="1"/>
        <v>296</v>
      </c>
      <c r="B298" s="555" t="s">
        <v>4032</v>
      </c>
      <c r="C298" s="555" t="s">
        <v>87</v>
      </c>
      <c r="D298" s="740">
        <v>1.670032461E9</v>
      </c>
      <c r="E298" s="740" t="s">
        <v>1258</v>
      </c>
      <c r="F298" s="740"/>
      <c r="G298" s="740" t="s">
        <v>4084</v>
      </c>
      <c r="H298" s="748" t="s">
        <v>4085</v>
      </c>
      <c r="I298" s="740" t="s">
        <v>4086</v>
      </c>
      <c r="J298" s="741" t="s">
        <v>1258</v>
      </c>
      <c r="K298" s="742">
        <v>1300000.0</v>
      </c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</row>
    <row r="299" ht="14.25" customHeight="1">
      <c r="A299" s="737">
        <f t="shared" si="1"/>
        <v>297</v>
      </c>
      <c r="B299" s="555" t="s">
        <v>4032</v>
      </c>
      <c r="C299" s="555" t="s">
        <v>3557</v>
      </c>
      <c r="D299" s="740" t="s">
        <v>1898</v>
      </c>
      <c r="E299" s="740" t="s">
        <v>480</v>
      </c>
      <c r="F299" s="740"/>
      <c r="G299" s="740" t="s">
        <v>4087</v>
      </c>
      <c r="H299" s="748" t="s">
        <v>4088</v>
      </c>
      <c r="I299" s="740" t="s">
        <v>4089</v>
      </c>
      <c r="J299" s="741" t="s">
        <v>480</v>
      </c>
      <c r="K299" s="742">
        <v>1950000.0</v>
      </c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</row>
    <row r="300" ht="14.25" customHeight="1">
      <c r="A300" s="737">
        <f t="shared" si="1"/>
        <v>298</v>
      </c>
      <c r="B300" s="555" t="s">
        <v>4090</v>
      </c>
      <c r="C300" s="555" t="s">
        <v>3348</v>
      </c>
      <c r="D300" s="740" t="s">
        <v>823</v>
      </c>
      <c r="E300" s="740" t="s">
        <v>575</v>
      </c>
      <c r="F300" s="740"/>
      <c r="G300" s="738" t="s">
        <v>4091</v>
      </c>
      <c r="H300" s="748" t="s">
        <v>4092</v>
      </c>
      <c r="I300" s="740" t="s">
        <v>825</v>
      </c>
      <c r="J300" s="741" t="s">
        <v>575</v>
      </c>
      <c r="K300" s="742">
        <v>3671171.0</v>
      </c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</row>
    <row r="301" ht="14.25" customHeight="1">
      <c r="A301" s="737">
        <f t="shared" si="1"/>
        <v>299</v>
      </c>
      <c r="B301" s="555" t="s">
        <v>4090</v>
      </c>
      <c r="C301" s="555" t="s">
        <v>3347</v>
      </c>
      <c r="D301" s="740">
        <v>1.750243897E9</v>
      </c>
      <c r="E301" s="740" t="s">
        <v>753</v>
      </c>
      <c r="F301" s="740"/>
      <c r="G301" s="740" t="s">
        <v>4093</v>
      </c>
      <c r="H301" s="748" t="s">
        <v>4094</v>
      </c>
      <c r="I301" s="740" t="s">
        <v>1362</v>
      </c>
      <c r="J301" s="741" t="s">
        <v>753</v>
      </c>
      <c r="K301" s="742">
        <v>2792792.0</v>
      </c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</row>
    <row r="302" ht="14.25" customHeight="1">
      <c r="A302" s="737">
        <f t="shared" si="1"/>
        <v>300</v>
      </c>
      <c r="B302" s="555" t="s">
        <v>4090</v>
      </c>
      <c r="C302" s="555" t="s">
        <v>3347</v>
      </c>
      <c r="D302" s="740" t="s">
        <v>1394</v>
      </c>
      <c r="E302" s="740" t="s">
        <v>753</v>
      </c>
      <c r="F302" s="740"/>
      <c r="G302" s="740" t="s">
        <v>4095</v>
      </c>
      <c r="H302" s="748" t="s">
        <v>4096</v>
      </c>
      <c r="I302" s="740" t="s">
        <v>1396</v>
      </c>
      <c r="J302" s="741" t="s">
        <v>753</v>
      </c>
      <c r="K302" s="742">
        <v>2792792.0</v>
      </c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</row>
    <row r="303" ht="14.25" customHeight="1">
      <c r="A303" s="737">
        <f t="shared" si="1"/>
        <v>301</v>
      </c>
      <c r="B303" s="555" t="s">
        <v>4090</v>
      </c>
      <c r="C303" s="555" t="s">
        <v>141</v>
      </c>
      <c r="D303" s="740" t="s">
        <v>737</v>
      </c>
      <c r="E303" s="740" t="s">
        <v>461</v>
      </c>
      <c r="F303" s="740"/>
      <c r="G303" s="740" t="s">
        <v>4097</v>
      </c>
      <c r="H303" s="748" t="s">
        <v>4098</v>
      </c>
      <c r="I303" s="740" t="s">
        <v>739</v>
      </c>
      <c r="J303" s="741" t="s">
        <v>461</v>
      </c>
      <c r="K303" s="742">
        <v>2319819.0</v>
      </c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</row>
    <row r="304" ht="14.25" customHeight="1">
      <c r="A304" s="737">
        <f t="shared" si="1"/>
        <v>302</v>
      </c>
      <c r="B304" s="555" t="s">
        <v>4090</v>
      </c>
      <c r="C304" s="555" t="s">
        <v>3480</v>
      </c>
      <c r="D304" s="740">
        <v>9.63174752E8</v>
      </c>
      <c r="E304" s="740" t="s">
        <v>461</v>
      </c>
      <c r="F304" s="740"/>
      <c r="G304" s="740" t="s">
        <v>4099</v>
      </c>
      <c r="H304" s="748" t="s">
        <v>4100</v>
      </c>
      <c r="I304" s="740" t="s">
        <v>1747</v>
      </c>
      <c r="J304" s="741" t="s">
        <v>461</v>
      </c>
      <c r="K304" s="742">
        <v>2319819.0</v>
      </c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</row>
    <row r="305" ht="14.25" customHeight="1">
      <c r="A305" s="737">
        <f t="shared" si="1"/>
        <v>303</v>
      </c>
      <c r="B305" s="555" t="s">
        <v>4090</v>
      </c>
      <c r="C305" s="555" t="s">
        <v>3480</v>
      </c>
      <c r="D305" s="740">
        <v>1.906922167E9</v>
      </c>
      <c r="E305" s="740" t="s">
        <v>461</v>
      </c>
      <c r="F305" s="740"/>
      <c r="G305" s="740" t="s">
        <v>4101</v>
      </c>
      <c r="H305" s="748" t="s">
        <v>4102</v>
      </c>
      <c r="I305" s="740" t="s">
        <v>404</v>
      </c>
      <c r="J305" s="741" t="s">
        <v>461</v>
      </c>
      <c r="K305" s="742">
        <v>2319819.0</v>
      </c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</row>
    <row r="306" ht="14.25" customHeight="1">
      <c r="A306" s="737">
        <f t="shared" si="1"/>
        <v>304</v>
      </c>
      <c r="B306" s="555" t="s">
        <v>4090</v>
      </c>
      <c r="C306" s="555" t="s">
        <v>3491</v>
      </c>
      <c r="D306" s="740">
        <v>1.213394983E9</v>
      </c>
      <c r="E306" s="740" t="s">
        <v>461</v>
      </c>
      <c r="F306" s="740"/>
      <c r="G306" s="740" t="s">
        <v>4103</v>
      </c>
      <c r="H306" s="748" t="s">
        <v>4104</v>
      </c>
      <c r="I306" s="740" t="s">
        <v>2540</v>
      </c>
      <c r="J306" s="741" t="s">
        <v>461</v>
      </c>
      <c r="K306" s="742">
        <v>2319819.0</v>
      </c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</row>
    <row r="307" ht="14.25" customHeight="1">
      <c r="A307" s="737">
        <f t="shared" si="1"/>
        <v>305</v>
      </c>
      <c r="B307" s="555" t="s">
        <v>4090</v>
      </c>
      <c r="C307" s="555" t="s">
        <v>3491</v>
      </c>
      <c r="D307" s="740">
        <v>9.57938095E8</v>
      </c>
      <c r="E307" s="740" t="s">
        <v>461</v>
      </c>
      <c r="F307" s="740"/>
      <c r="G307" s="740" t="s">
        <v>4105</v>
      </c>
      <c r="H307" s="748" t="s">
        <v>4106</v>
      </c>
      <c r="I307" s="740" t="s">
        <v>1657</v>
      </c>
      <c r="J307" s="741" t="s">
        <v>461</v>
      </c>
      <c r="K307" s="742">
        <v>2319819.0</v>
      </c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</row>
    <row r="308" ht="14.25" customHeight="1">
      <c r="A308" s="737">
        <f t="shared" si="1"/>
        <v>306</v>
      </c>
      <c r="B308" s="555" t="s">
        <v>4090</v>
      </c>
      <c r="C308" s="555" t="s">
        <v>3491</v>
      </c>
      <c r="D308" s="812">
        <v>9.63176357E8</v>
      </c>
      <c r="E308" s="812" t="s">
        <v>461</v>
      </c>
      <c r="F308" s="740"/>
      <c r="G308" s="740" t="s">
        <v>4107</v>
      </c>
      <c r="H308" s="748" t="s">
        <v>4108</v>
      </c>
      <c r="I308" s="740" t="s">
        <v>2207</v>
      </c>
      <c r="J308" s="741" t="s">
        <v>461</v>
      </c>
      <c r="K308" s="742">
        <v>2319819.0</v>
      </c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</row>
    <row r="309" ht="14.25" customHeight="1">
      <c r="A309" s="737">
        <f t="shared" si="1"/>
        <v>307</v>
      </c>
      <c r="B309" s="555" t="s">
        <v>4090</v>
      </c>
      <c r="C309" s="555" t="s">
        <v>3491</v>
      </c>
      <c r="D309" s="740" t="s">
        <v>2386</v>
      </c>
      <c r="E309" s="740" t="s">
        <v>461</v>
      </c>
      <c r="F309" s="740"/>
      <c r="G309" s="740" t="s">
        <v>4109</v>
      </c>
      <c r="H309" s="748" t="s">
        <v>4110</v>
      </c>
      <c r="I309" s="740" t="s">
        <v>2388</v>
      </c>
      <c r="J309" s="741" t="s">
        <v>461</v>
      </c>
      <c r="K309" s="742">
        <v>2319819.0</v>
      </c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</row>
    <row r="310" ht="14.25" customHeight="1">
      <c r="A310" s="737">
        <f t="shared" si="1"/>
        <v>308</v>
      </c>
      <c r="B310" s="555" t="s">
        <v>4090</v>
      </c>
      <c r="C310" s="555" t="s">
        <v>87</v>
      </c>
      <c r="D310" s="740" t="s">
        <v>2104</v>
      </c>
      <c r="E310" s="740" t="s">
        <v>1258</v>
      </c>
      <c r="F310" s="740"/>
      <c r="G310" s="738" t="s">
        <v>4111</v>
      </c>
      <c r="H310" s="748" t="s">
        <v>4112</v>
      </c>
      <c r="I310" s="740" t="s">
        <v>2106</v>
      </c>
      <c r="J310" s="741" t="s">
        <v>1258</v>
      </c>
      <c r="K310" s="742">
        <v>1300000.0</v>
      </c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</row>
    <row r="311" ht="14.25" customHeight="1">
      <c r="A311" s="737">
        <f t="shared" si="1"/>
        <v>309</v>
      </c>
      <c r="B311" s="555" t="s">
        <v>4090</v>
      </c>
      <c r="C311" s="555" t="s">
        <v>87</v>
      </c>
      <c r="D311" s="740">
        <v>1.725137995E9</v>
      </c>
      <c r="E311" s="740" t="s">
        <v>1258</v>
      </c>
      <c r="F311" s="740"/>
      <c r="G311" s="738" t="s">
        <v>4113</v>
      </c>
      <c r="H311" s="748" t="s">
        <v>4114</v>
      </c>
      <c r="I311" s="740" t="s">
        <v>2623</v>
      </c>
      <c r="J311" s="741" t="s">
        <v>1258</v>
      </c>
      <c r="K311" s="742">
        <v>1300000.0</v>
      </c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</row>
    <row r="312" ht="14.25" customHeight="1">
      <c r="A312" s="737">
        <f t="shared" si="1"/>
        <v>310</v>
      </c>
      <c r="B312" s="555" t="s">
        <v>4090</v>
      </c>
      <c r="C312" s="555" t="s">
        <v>87</v>
      </c>
      <c r="D312" s="740" t="s">
        <v>2786</v>
      </c>
      <c r="E312" s="738" t="s">
        <v>1258</v>
      </c>
      <c r="F312" s="740"/>
      <c r="G312" s="738" t="s">
        <v>4115</v>
      </c>
      <c r="H312" s="748" t="s">
        <v>4116</v>
      </c>
      <c r="I312" s="740" t="s">
        <v>2788</v>
      </c>
      <c r="J312" s="741" t="s">
        <v>1258</v>
      </c>
      <c r="K312" s="742">
        <v>1300000.0</v>
      </c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</row>
    <row r="313" ht="14.25" customHeight="1">
      <c r="A313" s="737">
        <f t="shared" si="1"/>
        <v>311</v>
      </c>
      <c r="B313" s="555" t="s">
        <v>4117</v>
      </c>
      <c r="C313" s="555" t="s">
        <v>3348</v>
      </c>
      <c r="D313" s="740" t="s">
        <v>802</v>
      </c>
      <c r="E313" s="740" t="s">
        <v>575</v>
      </c>
      <c r="F313" s="740"/>
      <c r="G313" s="740" t="s">
        <v>4118</v>
      </c>
      <c r="H313" s="748" t="s">
        <v>4119</v>
      </c>
      <c r="I313" s="738" t="s">
        <v>804</v>
      </c>
      <c r="J313" s="773" t="s">
        <v>575</v>
      </c>
      <c r="K313" s="770">
        <v>3671171.0</v>
      </c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</row>
    <row r="314" ht="14.25" customHeight="1">
      <c r="A314" s="737">
        <f t="shared" si="1"/>
        <v>312</v>
      </c>
      <c r="B314" s="555" t="s">
        <v>4117</v>
      </c>
      <c r="C314" s="555" t="s">
        <v>3347</v>
      </c>
      <c r="D314" s="740" t="s">
        <v>1020</v>
      </c>
      <c r="E314" s="740" t="s">
        <v>753</v>
      </c>
      <c r="F314" s="740"/>
      <c r="G314" s="740" t="s">
        <v>4120</v>
      </c>
      <c r="H314" s="748" t="s">
        <v>4121</v>
      </c>
      <c r="I314" s="738" t="s">
        <v>1022</v>
      </c>
      <c r="J314" s="773" t="s">
        <v>753</v>
      </c>
      <c r="K314" s="770">
        <v>2792792.0</v>
      </c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</row>
    <row r="315" ht="14.25" customHeight="1">
      <c r="A315" s="737">
        <f t="shared" si="1"/>
        <v>313</v>
      </c>
      <c r="B315" s="555" t="s">
        <v>4117</v>
      </c>
      <c r="C315" s="555" t="s">
        <v>3347</v>
      </c>
      <c r="D315" s="740" t="s">
        <v>1302</v>
      </c>
      <c r="E315" s="740" t="s">
        <v>753</v>
      </c>
      <c r="F315" s="740"/>
      <c r="G315" s="740" t="s">
        <v>4122</v>
      </c>
      <c r="H315" s="748" t="s">
        <v>4123</v>
      </c>
      <c r="I315" s="738" t="s">
        <v>1304</v>
      </c>
      <c r="J315" s="773" t="s">
        <v>753</v>
      </c>
      <c r="K315" s="770">
        <v>2792792.0</v>
      </c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</row>
    <row r="316" ht="14.25" customHeight="1">
      <c r="A316" s="737">
        <f t="shared" si="1"/>
        <v>314</v>
      </c>
      <c r="B316" s="555" t="s">
        <v>4117</v>
      </c>
      <c r="C316" s="555" t="s">
        <v>141</v>
      </c>
      <c r="D316" s="740" t="s">
        <v>563</v>
      </c>
      <c r="E316" s="740" t="s">
        <v>461</v>
      </c>
      <c r="F316" s="740"/>
      <c r="G316" s="740" t="s">
        <v>4124</v>
      </c>
      <c r="H316" s="748" t="s">
        <v>4125</v>
      </c>
      <c r="I316" s="738" t="s">
        <v>565</v>
      </c>
      <c r="J316" s="773" t="s">
        <v>461</v>
      </c>
      <c r="K316" s="770">
        <v>2319819.0</v>
      </c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</row>
    <row r="317" ht="14.25" customHeight="1">
      <c r="A317" s="737">
        <f t="shared" si="1"/>
        <v>315</v>
      </c>
      <c r="B317" s="555" t="s">
        <v>4117</v>
      </c>
      <c r="C317" s="555" t="s">
        <v>141</v>
      </c>
      <c r="D317" s="740">
        <v>1.016565935E9</v>
      </c>
      <c r="E317" s="740" t="s">
        <v>461</v>
      </c>
      <c r="F317" s="740"/>
      <c r="G317" s="740" t="s">
        <v>4126</v>
      </c>
      <c r="H317" s="748" t="s">
        <v>4127</v>
      </c>
      <c r="I317" s="738" t="s">
        <v>651</v>
      </c>
      <c r="J317" s="773" t="s">
        <v>461</v>
      </c>
      <c r="K317" s="770">
        <v>2319819.0</v>
      </c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</row>
    <row r="318" ht="14.25" customHeight="1">
      <c r="A318" s="737">
        <f t="shared" si="1"/>
        <v>316</v>
      </c>
      <c r="B318" s="555" t="s">
        <v>4117</v>
      </c>
      <c r="C318" s="555" t="s">
        <v>3480</v>
      </c>
      <c r="D318" s="740">
        <v>1.261315871E9</v>
      </c>
      <c r="E318" s="740" t="s">
        <v>461</v>
      </c>
      <c r="F318" s="740"/>
      <c r="G318" s="740" t="s">
        <v>4128</v>
      </c>
      <c r="H318" s="748" t="s">
        <v>4129</v>
      </c>
      <c r="I318" s="738" t="s">
        <v>1909</v>
      </c>
      <c r="J318" s="773" t="s">
        <v>461</v>
      </c>
      <c r="K318" s="770">
        <v>2319819.0</v>
      </c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</row>
    <row r="319" ht="14.25" customHeight="1">
      <c r="A319" s="737">
        <f t="shared" si="1"/>
        <v>317</v>
      </c>
      <c r="B319" s="555" t="s">
        <v>4117</v>
      </c>
      <c r="C319" s="555" t="s">
        <v>3480</v>
      </c>
      <c r="D319" s="740">
        <v>1.261258884E9</v>
      </c>
      <c r="E319" s="740" t="s">
        <v>461</v>
      </c>
      <c r="F319" s="740"/>
      <c r="G319" s="740" t="s">
        <v>4130</v>
      </c>
      <c r="H319" s="748" t="s">
        <v>4131</v>
      </c>
      <c r="I319" s="738" t="s">
        <v>2737</v>
      </c>
      <c r="J319" s="773" t="s">
        <v>461</v>
      </c>
      <c r="K319" s="770">
        <v>2319819.0</v>
      </c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</row>
    <row r="320" ht="14.25" customHeight="1">
      <c r="A320" s="737">
        <f t="shared" si="1"/>
        <v>318</v>
      </c>
      <c r="B320" s="555" t="s">
        <v>4117</v>
      </c>
      <c r="C320" s="555" t="s">
        <v>3491</v>
      </c>
      <c r="D320" s="740" t="s">
        <v>2029</v>
      </c>
      <c r="E320" s="740" t="s">
        <v>461</v>
      </c>
      <c r="F320" s="740"/>
      <c r="G320" s="740" t="s">
        <v>4132</v>
      </c>
      <c r="H320" s="748" t="s">
        <v>4133</v>
      </c>
      <c r="I320" s="738" t="s">
        <v>2031</v>
      </c>
      <c r="J320" s="773" t="s">
        <v>461</v>
      </c>
      <c r="K320" s="770">
        <v>2319819.0</v>
      </c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</row>
    <row r="321" ht="14.25" customHeight="1">
      <c r="A321" s="737">
        <f t="shared" si="1"/>
        <v>319</v>
      </c>
      <c r="B321" s="555" t="s">
        <v>4117</v>
      </c>
      <c r="C321" s="555" t="s">
        <v>3491</v>
      </c>
      <c r="D321" s="740" t="s">
        <v>2373</v>
      </c>
      <c r="E321" s="740" t="s">
        <v>461</v>
      </c>
      <c r="F321" s="740"/>
      <c r="G321" s="740" t="s">
        <v>4134</v>
      </c>
      <c r="H321" s="748" t="s">
        <v>4135</v>
      </c>
      <c r="I321" s="738" t="s">
        <v>2375</v>
      </c>
      <c r="J321" s="773" t="s">
        <v>461</v>
      </c>
      <c r="K321" s="770">
        <v>2319819.0</v>
      </c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</row>
    <row r="322" ht="14.25" customHeight="1">
      <c r="A322" s="737">
        <f t="shared" si="1"/>
        <v>320</v>
      </c>
      <c r="B322" s="555" t="s">
        <v>4117</v>
      </c>
      <c r="C322" s="555" t="s">
        <v>3491</v>
      </c>
      <c r="D322" s="740" t="s">
        <v>2275</v>
      </c>
      <c r="E322" s="740" t="s">
        <v>461</v>
      </c>
      <c r="F322" s="740"/>
      <c r="G322" s="740" t="s">
        <v>4136</v>
      </c>
      <c r="H322" s="748" t="s">
        <v>4137</v>
      </c>
      <c r="I322" s="738" t="s">
        <v>2277</v>
      </c>
      <c r="J322" s="773" t="s">
        <v>461</v>
      </c>
      <c r="K322" s="770">
        <v>2319819.0</v>
      </c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</row>
    <row r="323" ht="14.25" customHeight="1">
      <c r="A323" s="737">
        <f t="shared" si="1"/>
        <v>321</v>
      </c>
      <c r="B323" s="555" t="s">
        <v>4117</v>
      </c>
      <c r="C323" s="555" t="s">
        <v>3491</v>
      </c>
      <c r="D323" s="740">
        <v>2.076380599E9</v>
      </c>
      <c r="E323" s="740" t="s">
        <v>461</v>
      </c>
      <c r="F323" s="740"/>
      <c r="G323" s="740" t="s">
        <v>4139</v>
      </c>
      <c r="H323" s="748" t="s">
        <v>4140</v>
      </c>
      <c r="I323" s="738" t="s">
        <v>462</v>
      </c>
      <c r="J323" s="773" t="s">
        <v>461</v>
      </c>
      <c r="K323" s="770">
        <v>2319819.0</v>
      </c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</row>
    <row r="324" ht="14.25" customHeight="1">
      <c r="A324" s="737">
        <f t="shared" si="1"/>
        <v>322</v>
      </c>
      <c r="B324" s="555" t="s">
        <v>4117</v>
      </c>
      <c r="C324" s="555" t="s">
        <v>87</v>
      </c>
      <c r="D324" s="740">
        <v>1.749954165E9</v>
      </c>
      <c r="E324" s="740" t="s">
        <v>1258</v>
      </c>
      <c r="F324" s="740"/>
      <c r="G324" s="740" t="s">
        <v>4141</v>
      </c>
      <c r="H324" s="748" t="s">
        <v>4142</v>
      </c>
      <c r="I324" s="738" t="s">
        <v>2699</v>
      </c>
      <c r="J324" s="773" t="s">
        <v>1258</v>
      </c>
      <c r="K324" s="770">
        <v>1300000.0</v>
      </c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</row>
    <row r="325" ht="14.25" customHeight="1">
      <c r="A325" s="737">
        <f t="shared" si="1"/>
        <v>323</v>
      </c>
      <c r="B325" s="555" t="s">
        <v>4117</v>
      </c>
      <c r="C325" s="555" t="s">
        <v>87</v>
      </c>
      <c r="D325" s="740" t="s">
        <v>1816</v>
      </c>
      <c r="E325" s="740" t="s">
        <v>1258</v>
      </c>
      <c r="F325" s="740"/>
      <c r="G325" s="740" t="s">
        <v>4143</v>
      </c>
      <c r="H325" s="748" t="s">
        <v>4144</v>
      </c>
      <c r="I325" s="738" t="s">
        <v>1818</v>
      </c>
      <c r="J325" s="773" t="s">
        <v>1258</v>
      </c>
      <c r="K325" s="770">
        <v>1300000.0</v>
      </c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</row>
    <row r="326" ht="14.25" customHeight="1">
      <c r="A326" s="737">
        <f t="shared" si="1"/>
        <v>324</v>
      </c>
      <c r="B326" s="555" t="s">
        <v>4117</v>
      </c>
      <c r="C326" s="555" t="s">
        <v>87</v>
      </c>
      <c r="D326" s="740" t="s">
        <v>1973</v>
      </c>
      <c r="E326" s="740" t="s">
        <v>1258</v>
      </c>
      <c r="F326" s="740"/>
      <c r="G326" s="740" t="s">
        <v>4145</v>
      </c>
      <c r="H326" s="748" t="s">
        <v>4146</v>
      </c>
      <c r="I326" s="738" t="s">
        <v>1975</v>
      </c>
      <c r="J326" s="773" t="s">
        <v>1258</v>
      </c>
      <c r="K326" s="770">
        <v>1300000.0</v>
      </c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</row>
    <row r="327" ht="14.25" customHeight="1">
      <c r="A327" s="737">
        <f t="shared" si="1"/>
        <v>325</v>
      </c>
      <c r="B327" s="555" t="s">
        <v>4117</v>
      </c>
      <c r="C327" s="555" t="s">
        <v>87</v>
      </c>
      <c r="D327" s="740" t="s">
        <v>1969</v>
      </c>
      <c r="E327" s="740" t="s">
        <v>1258</v>
      </c>
      <c r="F327" s="740"/>
      <c r="G327" s="740" t="s">
        <v>4147</v>
      </c>
      <c r="H327" s="748" t="s">
        <v>4148</v>
      </c>
      <c r="I327" s="738" t="s">
        <v>1971</v>
      </c>
      <c r="J327" s="773" t="s">
        <v>1258</v>
      </c>
      <c r="K327" s="770">
        <v>1300000.0</v>
      </c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</row>
    <row r="328" ht="14.25" customHeight="1">
      <c r="A328" s="737">
        <f t="shared" si="1"/>
        <v>326</v>
      </c>
      <c r="B328" s="555" t="s">
        <v>4117</v>
      </c>
      <c r="C328" s="555" t="s">
        <v>87</v>
      </c>
      <c r="D328" s="740" t="s">
        <v>2188</v>
      </c>
      <c r="E328" s="740" t="s">
        <v>1258</v>
      </c>
      <c r="F328" s="740"/>
      <c r="G328" s="740" t="s">
        <v>4149</v>
      </c>
      <c r="H328" s="748" t="s">
        <v>4150</v>
      </c>
      <c r="I328" s="738" t="s">
        <v>2190</v>
      </c>
      <c r="J328" s="773" t="s">
        <v>1258</v>
      </c>
      <c r="K328" s="770">
        <v>1300000.0</v>
      </c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</row>
    <row r="329" ht="14.25" customHeight="1">
      <c r="A329" s="737">
        <f t="shared" si="1"/>
        <v>327</v>
      </c>
      <c r="B329" s="555" t="s">
        <v>4117</v>
      </c>
      <c r="C329" s="555" t="s">
        <v>3557</v>
      </c>
      <c r="D329" s="740" t="s">
        <v>340</v>
      </c>
      <c r="E329" s="740" t="s">
        <v>480</v>
      </c>
      <c r="F329" s="740"/>
      <c r="G329" s="740" t="s">
        <v>4151</v>
      </c>
      <c r="H329" s="748" t="s">
        <v>4152</v>
      </c>
      <c r="I329" s="738" t="s">
        <v>342</v>
      </c>
      <c r="J329" s="773" t="s">
        <v>480</v>
      </c>
      <c r="K329" s="770">
        <v>1950000.0</v>
      </c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</row>
    <row r="330" ht="14.25" customHeight="1">
      <c r="A330" s="737">
        <f t="shared" si="1"/>
        <v>328</v>
      </c>
      <c r="B330" s="555" t="s">
        <v>4153</v>
      </c>
      <c r="C330" s="555" t="s">
        <v>3348</v>
      </c>
      <c r="D330" s="740" t="s">
        <v>898</v>
      </c>
      <c r="E330" s="740" t="s">
        <v>575</v>
      </c>
      <c r="F330" s="740"/>
      <c r="G330" s="738" t="s">
        <v>4154</v>
      </c>
      <c r="H330" s="748" t="s">
        <v>4155</v>
      </c>
      <c r="I330" s="740" t="s">
        <v>937</v>
      </c>
      <c r="J330" s="741" t="s">
        <v>575</v>
      </c>
      <c r="K330" s="742">
        <v>3671171.0</v>
      </c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</row>
    <row r="331" ht="14.25" customHeight="1">
      <c r="A331" s="737">
        <f t="shared" si="1"/>
        <v>329</v>
      </c>
      <c r="B331" s="555" t="s">
        <v>4153</v>
      </c>
      <c r="C331" s="555" t="s">
        <v>3347</v>
      </c>
      <c r="D331" s="740" t="s">
        <v>902</v>
      </c>
      <c r="E331" s="740" t="s">
        <v>753</v>
      </c>
      <c r="F331" s="740"/>
      <c r="G331" s="740" t="s">
        <v>4157</v>
      </c>
      <c r="H331" s="748" t="s">
        <v>4158</v>
      </c>
      <c r="I331" s="740" t="s">
        <v>900</v>
      </c>
      <c r="J331" s="741" t="s">
        <v>753</v>
      </c>
      <c r="K331" s="742">
        <v>2792792.0</v>
      </c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</row>
    <row r="332" ht="14.25" customHeight="1">
      <c r="A332" s="737">
        <f t="shared" si="1"/>
        <v>330</v>
      </c>
      <c r="B332" s="555" t="s">
        <v>4153</v>
      </c>
      <c r="C332" s="555" t="s">
        <v>3347</v>
      </c>
      <c r="D332" s="740" t="s">
        <v>1349</v>
      </c>
      <c r="E332" s="740" t="s">
        <v>753</v>
      </c>
      <c r="F332" s="740"/>
      <c r="G332" s="740" t="s">
        <v>4159</v>
      </c>
      <c r="H332" s="748" t="s">
        <v>4160</v>
      </c>
      <c r="I332" s="740" t="s">
        <v>1348</v>
      </c>
      <c r="J332" s="741" t="s">
        <v>753</v>
      </c>
      <c r="K332" s="742">
        <v>2792792.0</v>
      </c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</row>
    <row r="333" ht="14.25" customHeight="1">
      <c r="A333" s="737">
        <f t="shared" si="1"/>
        <v>331</v>
      </c>
      <c r="B333" s="555" t="s">
        <v>4153</v>
      </c>
      <c r="C333" s="555" t="s">
        <v>3347</v>
      </c>
      <c r="D333" s="740" t="s">
        <v>2355</v>
      </c>
      <c r="E333" s="740" t="s">
        <v>753</v>
      </c>
      <c r="F333" s="740"/>
      <c r="G333" s="740" t="s">
        <v>4161</v>
      </c>
      <c r="H333" s="748" t="s">
        <v>4162</v>
      </c>
      <c r="I333" s="740" t="s">
        <v>4163</v>
      </c>
      <c r="J333" s="741" t="s">
        <v>753</v>
      </c>
      <c r="K333" s="742">
        <v>2792792.0</v>
      </c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</row>
    <row r="334" ht="14.25" customHeight="1">
      <c r="A334" s="737">
        <f t="shared" si="1"/>
        <v>332</v>
      </c>
      <c r="B334" s="555" t="s">
        <v>4153</v>
      </c>
      <c r="C334" s="555" t="s">
        <v>3480</v>
      </c>
      <c r="D334" s="740">
        <v>2.076681302E9</v>
      </c>
      <c r="E334" s="740" t="s">
        <v>461</v>
      </c>
      <c r="F334" s="740"/>
      <c r="G334" s="740" t="s">
        <v>4164</v>
      </c>
      <c r="H334" s="748" t="s">
        <v>4165</v>
      </c>
      <c r="I334" s="740" t="s">
        <v>490</v>
      </c>
      <c r="J334" s="741" t="s">
        <v>461</v>
      </c>
      <c r="K334" s="742">
        <v>2319819.0</v>
      </c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</row>
    <row r="335" ht="14.25" customHeight="1">
      <c r="A335" s="737">
        <f t="shared" si="1"/>
        <v>333</v>
      </c>
      <c r="B335" s="555" t="s">
        <v>4153</v>
      </c>
      <c r="C335" s="555" t="s">
        <v>141</v>
      </c>
      <c r="D335" s="740">
        <v>1.110522573E9</v>
      </c>
      <c r="E335" s="740" t="s">
        <v>461</v>
      </c>
      <c r="F335" s="740"/>
      <c r="G335" s="740" t="s">
        <v>4166</v>
      </c>
      <c r="H335" s="748" t="s">
        <v>4167</v>
      </c>
      <c r="I335" s="740" t="s">
        <v>637</v>
      </c>
      <c r="J335" s="741" t="s">
        <v>461</v>
      </c>
      <c r="K335" s="742">
        <v>2319819.0</v>
      </c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</row>
    <row r="336" ht="14.25" customHeight="1">
      <c r="A336" s="737">
        <f t="shared" si="1"/>
        <v>334</v>
      </c>
      <c r="B336" s="555" t="s">
        <v>4153</v>
      </c>
      <c r="C336" s="555" t="s">
        <v>3491</v>
      </c>
      <c r="D336" s="740">
        <v>9.44728223E8</v>
      </c>
      <c r="E336" s="740" t="s">
        <v>461</v>
      </c>
      <c r="F336" s="740"/>
      <c r="G336" s="740" t="s">
        <v>4168</v>
      </c>
      <c r="H336" s="748" t="s">
        <v>4169</v>
      </c>
      <c r="I336" s="740" t="s">
        <v>3380</v>
      </c>
      <c r="J336" s="741" t="s">
        <v>461</v>
      </c>
      <c r="K336" s="742">
        <v>2319819.0</v>
      </c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</row>
    <row r="337" ht="14.25" customHeight="1">
      <c r="A337" s="737">
        <f t="shared" si="1"/>
        <v>335</v>
      </c>
      <c r="B337" s="555" t="s">
        <v>4153</v>
      </c>
      <c r="C337" s="555" t="s">
        <v>3491</v>
      </c>
      <c r="D337" s="740">
        <v>9.44723486E8</v>
      </c>
      <c r="E337" s="812" t="s">
        <v>461</v>
      </c>
      <c r="F337" s="740"/>
      <c r="G337" s="740" t="s">
        <v>4170</v>
      </c>
      <c r="H337" s="748" t="s">
        <v>4171</v>
      </c>
      <c r="I337" s="740" t="s">
        <v>4172</v>
      </c>
      <c r="J337" s="741" t="s">
        <v>461</v>
      </c>
      <c r="K337" s="742">
        <v>2319819.0</v>
      </c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</row>
    <row r="338" ht="14.25" customHeight="1">
      <c r="A338" s="737">
        <f t="shared" si="1"/>
        <v>336</v>
      </c>
      <c r="B338" s="555" t="s">
        <v>4153</v>
      </c>
      <c r="C338" s="555" t="s">
        <v>3491</v>
      </c>
      <c r="D338" s="740">
        <v>9.44727577E8</v>
      </c>
      <c r="E338" s="740" t="s">
        <v>461</v>
      </c>
      <c r="F338" s="740"/>
      <c r="G338" s="740" t="s">
        <v>4173</v>
      </c>
      <c r="H338" s="748" t="s">
        <v>4174</v>
      </c>
      <c r="I338" s="740" t="s">
        <v>2796</v>
      </c>
      <c r="J338" s="741" t="s">
        <v>461</v>
      </c>
      <c r="K338" s="742">
        <v>2319819.0</v>
      </c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</row>
    <row r="339" ht="14.25" customHeight="1">
      <c r="A339" s="737">
        <f t="shared" si="1"/>
        <v>337</v>
      </c>
      <c r="B339" s="555" t="s">
        <v>4153</v>
      </c>
      <c r="C339" s="555" t="s">
        <v>87</v>
      </c>
      <c r="D339" s="740" t="s">
        <v>1698</v>
      </c>
      <c r="E339" s="738" t="s">
        <v>1258</v>
      </c>
      <c r="F339" s="740"/>
      <c r="G339" s="740" t="s">
        <v>4175</v>
      </c>
      <c r="H339" s="748" t="s">
        <v>4176</v>
      </c>
      <c r="I339" s="740" t="s">
        <v>1700</v>
      </c>
      <c r="J339" s="741" t="s">
        <v>1258</v>
      </c>
      <c r="K339" s="742">
        <v>1300000.0</v>
      </c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</row>
    <row r="340" ht="14.25" customHeight="1">
      <c r="A340" s="737">
        <f t="shared" si="1"/>
        <v>338</v>
      </c>
      <c r="B340" s="555" t="s">
        <v>4153</v>
      </c>
      <c r="C340" s="555" t="s">
        <v>87</v>
      </c>
      <c r="D340" s="740">
        <v>1.75031998E9</v>
      </c>
      <c r="E340" s="740" t="s">
        <v>1258</v>
      </c>
      <c r="F340" s="740"/>
      <c r="G340" s="740" t="s">
        <v>4177</v>
      </c>
      <c r="H340" s="748" t="s">
        <v>4178</v>
      </c>
      <c r="I340" s="740" t="s">
        <v>2706</v>
      </c>
      <c r="J340" s="741" t="s">
        <v>1258</v>
      </c>
      <c r="K340" s="742">
        <v>1300000.0</v>
      </c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</row>
    <row r="341" ht="14.25" customHeight="1">
      <c r="A341" s="737">
        <f t="shared" si="1"/>
        <v>339</v>
      </c>
      <c r="B341" s="555" t="s">
        <v>4153</v>
      </c>
      <c r="C341" s="555" t="s">
        <v>87</v>
      </c>
      <c r="D341" s="740">
        <v>1.215108923E9</v>
      </c>
      <c r="E341" s="740" t="s">
        <v>1258</v>
      </c>
      <c r="F341" s="740"/>
      <c r="G341" s="740" t="s">
        <v>4179</v>
      </c>
      <c r="H341" s="748" t="s">
        <v>4180</v>
      </c>
      <c r="I341" s="740" t="s">
        <v>2357</v>
      </c>
      <c r="J341" s="741" t="s">
        <v>1258</v>
      </c>
      <c r="K341" s="742">
        <v>1300000.0</v>
      </c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</row>
    <row r="342" ht="14.25" customHeight="1">
      <c r="A342" s="737">
        <f t="shared" si="1"/>
        <v>340</v>
      </c>
      <c r="B342" s="555" t="s">
        <v>4153</v>
      </c>
      <c r="C342" s="555" t="s">
        <v>87</v>
      </c>
      <c r="D342" s="740">
        <v>1.703804653E9</v>
      </c>
      <c r="E342" s="740" t="s">
        <v>1258</v>
      </c>
      <c r="F342" s="740"/>
      <c r="G342" s="740" t="s">
        <v>4181</v>
      </c>
      <c r="H342" s="748" t="s">
        <v>4182</v>
      </c>
      <c r="I342" s="740" t="s">
        <v>2537</v>
      </c>
      <c r="J342" s="741" t="s">
        <v>1258</v>
      </c>
      <c r="K342" s="742">
        <v>1300000.0</v>
      </c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</row>
    <row r="343" ht="14.25" customHeight="1">
      <c r="A343" s="737">
        <f t="shared" si="1"/>
        <v>341</v>
      </c>
      <c r="B343" s="555" t="s">
        <v>4153</v>
      </c>
      <c r="C343" s="555" t="s">
        <v>87</v>
      </c>
      <c r="D343" s="740">
        <v>1.706293159E9</v>
      </c>
      <c r="E343" s="740" t="s">
        <v>1258</v>
      </c>
      <c r="F343" s="740"/>
      <c r="G343" s="740" t="s">
        <v>4183</v>
      </c>
      <c r="H343" s="748" t="s">
        <v>4184</v>
      </c>
      <c r="I343" s="740" t="s">
        <v>2637</v>
      </c>
      <c r="J343" s="741" t="s">
        <v>1258</v>
      </c>
      <c r="K343" s="742">
        <v>1300000.0</v>
      </c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</row>
    <row r="344" ht="14.25" customHeight="1">
      <c r="A344" s="737">
        <f t="shared" si="1"/>
        <v>342</v>
      </c>
      <c r="B344" s="555" t="s">
        <v>4153</v>
      </c>
      <c r="C344" s="555" t="s">
        <v>87</v>
      </c>
      <c r="D344" s="740">
        <v>1.706252224E9</v>
      </c>
      <c r="E344" s="740" t="s">
        <v>1258</v>
      </c>
      <c r="F344" s="740"/>
      <c r="G344" s="740" t="s">
        <v>4185</v>
      </c>
      <c r="H344" s="748" t="s">
        <v>4187</v>
      </c>
      <c r="I344" s="740" t="s">
        <v>4188</v>
      </c>
      <c r="J344" s="741" t="s">
        <v>1258</v>
      </c>
      <c r="K344" s="742">
        <v>1300000.0</v>
      </c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</row>
    <row r="345" ht="14.25" customHeight="1">
      <c r="A345" s="737">
        <f t="shared" si="1"/>
        <v>343</v>
      </c>
      <c r="B345" s="555" t="s">
        <v>4153</v>
      </c>
      <c r="C345" s="555" t="s">
        <v>3557</v>
      </c>
      <c r="D345" s="740" t="s">
        <v>292</v>
      </c>
      <c r="E345" s="740" t="s">
        <v>480</v>
      </c>
      <c r="F345" s="740"/>
      <c r="G345" s="740" t="s">
        <v>4189</v>
      </c>
      <c r="H345" s="748" t="s">
        <v>4190</v>
      </c>
      <c r="I345" s="740" t="s">
        <v>4191</v>
      </c>
      <c r="J345" s="741" t="s">
        <v>480</v>
      </c>
      <c r="K345" s="742">
        <v>1950000.0</v>
      </c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</row>
    <row r="346" ht="14.25" customHeight="1">
      <c r="A346" s="737">
        <f t="shared" si="1"/>
        <v>344</v>
      </c>
      <c r="B346" s="555" t="s">
        <v>4153</v>
      </c>
      <c r="C346" s="555" t="s">
        <v>3557</v>
      </c>
      <c r="D346" s="740" t="s">
        <v>296</v>
      </c>
      <c r="E346" s="740" t="s">
        <v>480</v>
      </c>
      <c r="F346" s="740"/>
      <c r="G346" s="740" t="s">
        <v>4192</v>
      </c>
      <c r="H346" s="748" t="s">
        <v>4193</v>
      </c>
      <c r="I346" s="740" t="s">
        <v>294</v>
      </c>
      <c r="J346" s="741" t="s">
        <v>480</v>
      </c>
      <c r="K346" s="742">
        <v>1950000.0</v>
      </c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</row>
    <row r="347" ht="14.25" customHeight="1">
      <c r="A347" s="737">
        <f t="shared" si="1"/>
        <v>345</v>
      </c>
      <c r="B347" s="759" t="s">
        <v>4153</v>
      </c>
      <c r="C347" s="759" t="s">
        <v>3480</v>
      </c>
      <c r="D347" s="813" t="s">
        <v>1707</v>
      </c>
      <c r="E347" s="814" t="s">
        <v>2710</v>
      </c>
      <c r="F347" s="813"/>
      <c r="G347" s="813" t="s">
        <v>4194</v>
      </c>
      <c r="H347" s="763" t="s">
        <v>4195</v>
      </c>
      <c r="I347" s="764" t="s">
        <v>4196</v>
      </c>
      <c r="J347" s="765" t="s">
        <v>2710</v>
      </c>
      <c r="K347" s="766">
        <v>1300000.0</v>
      </c>
      <c r="L347" s="810" t="s">
        <v>4197</v>
      </c>
      <c r="M347" s="767" t="s">
        <v>4198</v>
      </c>
      <c r="N347" s="767"/>
      <c r="O347" s="767"/>
      <c r="P347" s="767"/>
      <c r="Q347" s="767"/>
      <c r="R347" s="767"/>
      <c r="S347" s="767"/>
      <c r="T347" s="767"/>
      <c r="U347" s="767"/>
      <c r="V347" s="767"/>
      <c r="W347" s="767"/>
      <c r="X347" s="767"/>
      <c r="Y347" s="767"/>
      <c r="Z347" s="767"/>
      <c r="AA347" s="767"/>
      <c r="AB347" s="767"/>
      <c r="AC347" s="767"/>
      <c r="AD347" s="767"/>
      <c r="AE347" s="767"/>
      <c r="AF347" s="767"/>
      <c r="AG347" s="767"/>
    </row>
    <row r="348" ht="14.25" customHeight="1">
      <c r="A348" s="737">
        <f t="shared" si="1"/>
        <v>346</v>
      </c>
      <c r="B348" s="555" t="s">
        <v>4199</v>
      </c>
      <c r="C348" s="555" t="s">
        <v>3348</v>
      </c>
      <c r="D348" s="740" t="s">
        <v>923</v>
      </c>
      <c r="E348" s="740" t="s">
        <v>575</v>
      </c>
      <c r="F348" s="740"/>
      <c r="G348" s="740" t="s">
        <v>4200</v>
      </c>
      <c r="H348" s="748" t="s">
        <v>4201</v>
      </c>
      <c r="I348" s="740" t="s">
        <v>925</v>
      </c>
      <c r="J348" s="741" t="s">
        <v>575</v>
      </c>
      <c r="K348" s="742">
        <v>3671171.0</v>
      </c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</row>
    <row r="349" ht="14.25" customHeight="1">
      <c r="A349" s="737">
        <f t="shared" si="1"/>
        <v>347</v>
      </c>
      <c r="B349" s="555" t="s">
        <v>4199</v>
      </c>
      <c r="C349" s="555" t="s">
        <v>3347</v>
      </c>
      <c r="D349" s="740" t="s">
        <v>914</v>
      </c>
      <c r="E349" s="740" t="s">
        <v>753</v>
      </c>
      <c r="F349" s="740"/>
      <c r="G349" s="740" t="s">
        <v>4202</v>
      </c>
      <c r="H349" s="748" t="s">
        <v>4203</v>
      </c>
      <c r="I349" s="740" t="s">
        <v>916</v>
      </c>
      <c r="J349" s="741" t="s">
        <v>753</v>
      </c>
      <c r="K349" s="742">
        <v>2792792.0</v>
      </c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</row>
    <row r="350" ht="14.25" customHeight="1">
      <c r="A350" s="737">
        <f t="shared" si="1"/>
        <v>348</v>
      </c>
      <c r="B350" s="555" t="s">
        <v>4199</v>
      </c>
      <c r="C350" s="555" t="s">
        <v>3347</v>
      </c>
      <c r="D350" s="740" t="s">
        <v>875</v>
      </c>
      <c r="E350" s="740" t="s">
        <v>753</v>
      </c>
      <c r="F350" s="740"/>
      <c r="G350" s="740" t="s">
        <v>4204</v>
      </c>
      <c r="H350" s="748" t="s">
        <v>4205</v>
      </c>
      <c r="I350" s="740" t="s">
        <v>877</v>
      </c>
      <c r="J350" s="741" t="s">
        <v>753</v>
      </c>
      <c r="K350" s="742">
        <v>2792792.0</v>
      </c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</row>
    <row r="351" ht="14.25" customHeight="1">
      <c r="A351" s="737">
        <f t="shared" si="1"/>
        <v>349</v>
      </c>
      <c r="B351" s="555" t="s">
        <v>4199</v>
      </c>
      <c r="C351" s="555" t="s">
        <v>3347</v>
      </c>
      <c r="D351" s="740" t="s">
        <v>1158</v>
      </c>
      <c r="E351" s="740" t="s">
        <v>753</v>
      </c>
      <c r="F351" s="740"/>
      <c r="G351" s="740" t="s">
        <v>4206</v>
      </c>
      <c r="H351" s="748" t="s">
        <v>4207</v>
      </c>
      <c r="I351" s="740" t="s">
        <v>1160</v>
      </c>
      <c r="J351" s="741" t="s">
        <v>753</v>
      </c>
      <c r="K351" s="742">
        <v>2792792.0</v>
      </c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</row>
    <row r="352" ht="14.25" customHeight="1">
      <c r="A352" s="737">
        <f t="shared" si="1"/>
        <v>350</v>
      </c>
      <c r="B352" s="555" t="s">
        <v>4199</v>
      </c>
      <c r="C352" s="555" t="s">
        <v>3347</v>
      </c>
      <c r="D352" s="740" t="s">
        <v>1083</v>
      </c>
      <c r="E352" s="740" t="s">
        <v>753</v>
      </c>
      <c r="F352" s="740"/>
      <c r="G352" s="740" t="s">
        <v>4208</v>
      </c>
      <c r="H352" s="748" t="s">
        <v>4209</v>
      </c>
      <c r="I352" s="740" t="s">
        <v>1085</v>
      </c>
      <c r="J352" s="741" t="s">
        <v>753</v>
      </c>
      <c r="K352" s="742">
        <v>2792792.0</v>
      </c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</row>
    <row r="353" ht="14.25" customHeight="1">
      <c r="A353" s="737">
        <f t="shared" si="1"/>
        <v>351</v>
      </c>
      <c r="B353" s="555" t="s">
        <v>4199</v>
      </c>
      <c r="C353" s="555" t="s">
        <v>3347</v>
      </c>
      <c r="D353" s="740" t="s">
        <v>1079</v>
      </c>
      <c r="E353" s="740" t="s">
        <v>753</v>
      </c>
      <c r="F353" s="740"/>
      <c r="G353" s="740" t="s">
        <v>4210</v>
      </c>
      <c r="H353" s="748" t="s">
        <v>4211</v>
      </c>
      <c r="I353" s="740" t="s">
        <v>1081</v>
      </c>
      <c r="J353" s="741" t="s">
        <v>753</v>
      </c>
      <c r="K353" s="742">
        <v>2792792.0</v>
      </c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</row>
    <row r="354" ht="14.25" customHeight="1">
      <c r="A354" s="737">
        <f t="shared" si="1"/>
        <v>352</v>
      </c>
      <c r="B354" s="555" t="s">
        <v>4199</v>
      </c>
      <c r="C354" s="555" t="s">
        <v>3347</v>
      </c>
      <c r="D354" s="740" t="s">
        <v>1418</v>
      </c>
      <c r="E354" s="740" t="s">
        <v>753</v>
      </c>
      <c r="F354" s="740"/>
      <c r="G354" s="740" t="s">
        <v>4212</v>
      </c>
      <c r="H354" s="748" t="s">
        <v>4213</v>
      </c>
      <c r="I354" s="740" t="s">
        <v>1420</v>
      </c>
      <c r="J354" s="741" t="s">
        <v>753</v>
      </c>
      <c r="K354" s="742">
        <v>2792792.0</v>
      </c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</row>
    <row r="355" ht="14.25" customHeight="1">
      <c r="A355" s="737">
        <f t="shared" si="1"/>
        <v>353</v>
      </c>
      <c r="B355" s="555" t="s">
        <v>4199</v>
      </c>
      <c r="C355" s="555" t="s">
        <v>3347</v>
      </c>
      <c r="D355" s="740">
        <v>9.66546827E8</v>
      </c>
      <c r="E355" s="740" t="s">
        <v>753</v>
      </c>
      <c r="F355" s="740"/>
      <c r="G355" s="740" t="s">
        <v>4214</v>
      </c>
      <c r="H355" s="748" t="s">
        <v>4215</v>
      </c>
      <c r="I355" s="740" t="s">
        <v>1417</v>
      </c>
      <c r="J355" s="741" t="s">
        <v>753</v>
      </c>
      <c r="K355" s="742">
        <v>2792792.0</v>
      </c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</row>
    <row r="356" ht="14.25" customHeight="1">
      <c r="A356" s="737">
        <f t="shared" si="1"/>
        <v>354</v>
      </c>
      <c r="B356" s="555" t="s">
        <v>4199</v>
      </c>
      <c r="C356" s="555" t="s">
        <v>3347</v>
      </c>
      <c r="D356" s="740" t="s">
        <v>1515</v>
      </c>
      <c r="E356" s="740" t="s">
        <v>753</v>
      </c>
      <c r="F356" s="740"/>
      <c r="G356" s="740" t="s">
        <v>4216</v>
      </c>
      <c r="H356" s="748" t="s">
        <v>4217</v>
      </c>
      <c r="I356" s="740" t="s">
        <v>1517</v>
      </c>
      <c r="J356" s="741" t="s">
        <v>753</v>
      </c>
      <c r="K356" s="742">
        <v>2792792.0</v>
      </c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</row>
    <row r="357" ht="14.25" customHeight="1">
      <c r="A357" s="737">
        <f t="shared" si="1"/>
        <v>355</v>
      </c>
      <c r="B357" s="555" t="s">
        <v>4199</v>
      </c>
      <c r="C357" s="555" t="s">
        <v>141</v>
      </c>
      <c r="D357" s="740">
        <v>9.6977514E8</v>
      </c>
      <c r="E357" s="740" t="s">
        <v>461</v>
      </c>
      <c r="F357" s="740"/>
      <c r="G357" s="740" t="s">
        <v>4218</v>
      </c>
      <c r="H357" s="748" t="s">
        <v>4219</v>
      </c>
      <c r="I357" s="740" t="s">
        <v>785</v>
      </c>
      <c r="J357" s="741" t="s">
        <v>461</v>
      </c>
      <c r="K357" s="742">
        <v>2319819.0</v>
      </c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</row>
    <row r="358" ht="14.25" customHeight="1">
      <c r="A358" s="737">
        <f t="shared" si="1"/>
        <v>356</v>
      </c>
      <c r="B358" s="555" t="s">
        <v>4199</v>
      </c>
      <c r="C358" s="555" t="s">
        <v>3480</v>
      </c>
      <c r="D358" s="740">
        <v>9.69096212E8</v>
      </c>
      <c r="E358" s="740" t="s">
        <v>461</v>
      </c>
      <c r="F358" s="740"/>
      <c r="G358" s="740" t="s">
        <v>4220</v>
      </c>
      <c r="H358" s="748" t="s">
        <v>4221</v>
      </c>
      <c r="I358" s="740" t="s">
        <v>4222</v>
      </c>
      <c r="J358" s="741" t="s">
        <v>461</v>
      </c>
      <c r="K358" s="742">
        <v>2319819.0</v>
      </c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</row>
    <row r="359" ht="14.25" customHeight="1">
      <c r="A359" s="737">
        <f t="shared" si="1"/>
        <v>357</v>
      </c>
      <c r="B359" s="555" t="s">
        <v>4199</v>
      </c>
      <c r="C359" s="555" t="s">
        <v>3491</v>
      </c>
      <c r="D359" s="740" t="s">
        <v>1735</v>
      </c>
      <c r="E359" s="740" t="s">
        <v>461</v>
      </c>
      <c r="F359" s="740"/>
      <c r="G359" s="740" t="s">
        <v>4224</v>
      </c>
      <c r="H359" s="748" t="s">
        <v>4225</v>
      </c>
      <c r="I359" s="740" t="s">
        <v>1737</v>
      </c>
      <c r="J359" s="741" t="s">
        <v>461</v>
      </c>
      <c r="K359" s="742">
        <v>2319819.0</v>
      </c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</row>
    <row r="360" ht="14.25" customHeight="1">
      <c r="A360" s="737">
        <f t="shared" si="1"/>
        <v>358</v>
      </c>
      <c r="B360" s="555" t="s">
        <v>4199</v>
      </c>
      <c r="C360" s="555" t="s">
        <v>87</v>
      </c>
      <c r="D360" s="740" t="s">
        <v>1623</v>
      </c>
      <c r="E360" s="740" t="s">
        <v>1258</v>
      </c>
      <c r="F360" s="740"/>
      <c r="G360" s="740" t="s">
        <v>4226</v>
      </c>
      <c r="H360" s="748" t="s">
        <v>4227</v>
      </c>
      <c r="I360" s="740" t="s">
        <v>1625</v>
      </c>
      <c r="J360" s="741" t="s">
        <v>1258</v>
      </c>
      <c r="K360" s="742">
        <v>1300000.0</v>
      </c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</row>
    <row r="361" ht="14.25" customHeight="1">
      <c r="A361" s="737">
        <f t="shared" si="1"/>
        <v>359</v>
      </c>
      <c r="B361" s="555" t="s">
        <v>4199</v>
      </c>
      <c r="C361" s="555" t="s">
        <v>87</v>
      </c>
      <c r="D361" s="740" t="s">
        <v>1998</v>
      </c>
      <c r="E361" s="740" t="s">
        <v>1258</v>
      </c>
      <c r="F361" s="740"/>
      <c r="G361" s="740" t="s">
        <v>4228</v>
      </c>
      <c r="H361" s="748" t="s">
        <v>4229</v>
      </c>
      <c r="I361" s="740" t="s">
        <v>2000</v>
      </c>
      <c r="J361" s="741" t="s">
        <v>1258</v>
      </c>
      <c r="K361" s="742">
        <v>1300000.0</v>
      </c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</row>
    <row r="362" ht="14.25" customHeight="1">
      <c r="A362" s="737">
        <f t="shared" si="1"/>
        <v>360</v>
      </c>
      <c r="B362" s="555" t="s">
        <v>4199</v>
      </c>
      <c r="C362" s="555" t="s">
        <v>87</v>
      </c>
      <c r="D362" s="740" t="s">
        <v>1989</v>
      </c>
      <c r="E362" s="738" t="s">
        <v>1258</v>
      </c>
      <c r="F362" s="740"/>
      <c r="G362" s="740" t="s">
        <v>4230</v>
      </c>
      <c r="H362" s="748" t="s">
        <v>4231</v>
      </c>
      <c r="I362" s="740" t="s">
        <v>1991</v>
      </c>
      <c r="J362" s="741" t="s">
        <v>1258</v>
      </c>
      <c r="K362" s="742">
        <v>1300000.0</v>
      </c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</row>
    <row r="363" ht="14.25" customHeight="1">
      <c r="A363" s="737">
        <f t="shared" si="1"/>
        <v>361</v>
      </c>
      <c r="B363" s="555" t="s">
        <v>4199</v>
      </c>
      <c r="C363" s="555" t="s">
        <v>87</v>
      </c>
      <c r="D363" s="740" t="s">
        <v>2004</v>
      </c>
      <c r="E363" s="738" t="s">
        <v>1258</v>
      </c>
      <c r="F363" s="740"/>
      <c r="G363" s="740" t="s">
        <v>4233</v>
      </c>
      <c r="H363" s="748" t="s">
        <v>4234</v>
      </c>
      <c r="I363" s="740" t="s">
        <v>2006</v>
      </c>
      <c r="J363" s="741" t="s">
        <v>1258</v>
      </c>
      <c r="K363" s="742">
        <v>1300000.0</v>
      </c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</row>
    <row r="364" ht="14.25" customHeight="1">
      <c r="A364" s="737">
        <f t="shared" si="1"/>
        <v>362</v>
      </c>
      <c r="B364" s="555" t="s">
        <v>4199</v>
      </c>
      <c r="C364" s="555" t="s">
        <v>3557</v>
      </c>
      <c r="D364" s="740" t="s">
        <v>368</v>
      </c>
      <c r="E364" s="740" t="s">
        <v>480</v>
      </c>
      <c r="F364" s="740"/>
      <c r="G364" s="740" t="s">
        <v>4235</v>
      </c>
      <c r="H364" s="748" t="s">
        <v>4236</v>
      </c>
      <c r="I364" s="740" t="s">
        <v>370</v>
      </c>
      <c r="J364" s="741" t="s">
        <v>480</v>
      </c>
      <c r="K364" s="742">
        <v>1950000.0</v>
      </c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</row>
    <row r="365" ht="14.25" customHeight="1">
      <c r="A365" s="737">
        <f t="shared" si="1"/>
        <v>363</v>
      </c>
      <c r="B365" s="555" t="s">
        <v>4199</v>
      </c>
      <c r="C365" s="555" t="s">
        <v>3557</v>
      </c>
      <c r="D365" s="740" t="s">
        <v>280</v>
      </c>
      <c r="E365" s="740" t="s">
        <v>480</v>
      </c>
      <c r="F365" s="740"/>
      <c r="G365" s="740" t="s">
        <v>4237</v>
      </c>
      <c r="H365" s="748" t="s">
        <v>4238</v>
      </c>
      <c r="I365" s="740" t="s">
        <v>282</v>
      </c>
      <c r="J365" s="741" t="s">
        <v>480</v>
      </c>
      <c r="K365" s="742">
        <v>1950000.0</v>
      </c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</row>
    <row r="366" ht="14.25" customHeight="1">
      <c r="A366" s="737">
        <f t="shared" si="1"/>
        <v>364</v>
      </c>
      <c r="B366" s="555" t="s">
        <v>4239</v>
      </c>
      <c r="C366" s="555" t="s">
        <v>3348</v>
      </c>
      <c r="D366" s="740" t="s">
        <v>933</v>
      </c>
      <c r="E366" s="740" t="s">
        <v>575</v>
      </c>
      <c r="F366" s="740"/>
      <c r="G366" s="815" t="s">
        <v>4240</v>
      </c>
      <c r="H366" s="748" t="s">
        <v>4241</v>
      </c>
      <c r="I366" s="740" t="s">
        <v>932</v>
      </c>
      <c r="J366" s="741" t="s">
        <v>575</v>
      </c>
      <c r="K366" s="742">
        <v>3671171.0</v>
      </c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</row>
    <row r="367" ht="14.25" customHeight="1">
      <c r="A367" s="737">
        <f t="shared" si="1"/>
        <v>365</v>
      </c>
      <c r="B367" s="555" t="s">
        <v>4239</v>
      </c>
      <c r="C367" s="555" t="s">
        <v>3347</v>
      </c>
      <c r="D367" s="740">
        <v>9.39620157E8</v>
      </c>
      <c r="E367" s="740" t="s">
        <v>753</v>
      </c>
      <c r="F367" s="740"/>
      <c r="G367" s="816" t="s">
        <v>4242</v>
      </c>
      <c r="H367" s="748" t="s">
        <v>4243</v>
      </c>
      <c r="I367" s="740" t="s">
        <v>922</v>
      </c>
      <c r="J367" s="741" t="s">
        <v>753</v>
      </c>
      <c r="K367" s="742">
        <v>2792792.0</v>
      </c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</row>
    <row r="368" ht="14.25" customHeight="1">
      <c r="A368" s="737">
        <f t="shared" si="1"/>
        <v>366</v>
      </c>
      <c r="B368" s="555" t="s">
        <v>4239</v>
      </c>
      <c r="C368" s="555" t="s">
        <v>3347</v>
      </c>
      <c r="D368" s="740" t="s">
        <v>1094</v>
      </c>
      <c r="E368" s="740" t="s">
        <v>753</v>
      </c>
      <c r="F368" s="740"/>
      <c r="G368" s="816" t="s">
        <v>4244</v>
      </c>
      <c r="H368" s="748" t="s">
        <v>4245</v>
      </c>
      <c r="I368" s="740" t="s">
        <v>1096</v>
      </c>
      <c r="J368" s="741" t="s">
        <v>753</v>
      </c>
      <c r="K368" s="742">
        <v>2792792.0</v>
      </c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</row>
    <row r="369" ht="14.25" customHeight="1">
      <c r="A369" s="737">
        <f t="shared" si="1"/>
        <v>367</v>
      </c>
      <c r="B369" s="555" t="s">
        <v>4239</v>
      </c>
      <c r="C369" s="555" t="s">
        <v>3347</v>
      </c>
      <c r="D369" s="740" t="s">
        <v>1600</v>
      </c>
      <c r="E369" s="740" t="s">
        <v>753</v>
      </c>
      <c r="F369" s="740"/>
      <c r="G369" s="816" t="s">
        <v>4246</v>
      </c>
      <c r="H369" s="748" t="s">
        <v>4247</v>
      </c>
      <c r="I369" s="740" t="s">
        <v>4248</v>
      </c>
      <c r="J369" s="741" t="s">
        <v>753</v>
      </c>
      <c r="K369" s="742">
        <v>2792792.0</v>
      </c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</row>
    <row r="370" ht="14.25" customHeight="1">
      <c r="A370" s="737">
        <f t="shared" si="1"/>
        <v>368</v>
      </c>
      <c r="B370" s="555" t="s">
        <v>4239</v>
      </c>
      <c r="C370" s="555" t="s">
        <v>3347</v>
      </c>
      <c r="D370" s="740" t="s">
        <v>1992</v>
      </c>
      <c r="E370" s="740" t="s">
        <v>753</v>
      </c>
      <c r="F370" s="740"/>
      <c r="G370" s="816" t="s">
        <v>4249</v>
      </c>
      <c r="H370" s="748" t="s">
        <v>4250</v>
      </c>
      <c r="I370" s="740" t="s">
        <v>4251</v>
      </c>
      <c r="J370" s="741" t="s">
        <v>753</v>
      </c>
      <c r="K370" s="742">
        <v>2792792.0</v>
      </c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</row>
    <row r="371" ht="14.25" customHeight="1">
      <c r="A371" s="737">
        <f t="shared" si="1"/>
        <v>369</v>
      </c>
      <c r="B371" s="555" t="s">
        <v>4239</v>
      </c>
      <c r="C371" s="555" t="s">
        <v>141</v>
      </c>
      <c r="D371" s="740" t="s">
        <v>2729</v>
      </c>
      <c r="E371" s="740" t="s">
        <v>461</v>
      </c>
      <c r="F371" s="740"/>
      <c r="G371" s="816" t="s">
        <v>4252</v>
      </c>
      <c r="H371" s="748" t="s">
        <v>4253</v>
      </c>
      <c r="I371" s="740" t="s">
        <v>4254</v>
      </c>
      <c r="J371" s="741" t="s">
        <v>461</v>
      </c>
      <c r="K371" s="742">
        <v>2319819.0</v>
      </c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</row>
    <row r="372" ht="14.25" customHeight="1">
      <c r="A372" s="737">
        <f t="shared" si="1"/>
        <v>370</v>
      </c>
      <c r="B372" s="555" t="s">
        <v>4239</v>
      </c>
      <c r="C372" s="555" t="s">
        <v>3480</v>
      </c>
      <c r="D372" s="797">
        <v>1.79298385E9</v>
      </c>
      <c r="E372" s="740" t="s">
        <v>461</v>
      </c>
      <c r="F372" s="740"/>
      <c r="G372" s="816" t="s">
        <v>4255</v>
      </c>
      <c r="H372" s="748" t="s">
        <v>4256</v>
      </c>
      <c r="I372" s="740" t="s">
        <v>1599</v>
      </c>
      <c r="J372" s="741" t="s">
        <v>461</v>
      </c>
      <c r="K372" s="742">
        <v>2319819.0</v>
      </c>
      <c r="L372" s="817" t="s">
        <v>113</v>
      </c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</row>
    <row r="373" ht="14.25" customHeight="1">
      <c r="A373" s="737">
        <f t="shared" si="1"/>
        <v>371</v>
      </c>
      <c r="B373" s="555" t="s">
        <v>4239</v>
      </c>
      <c r="C373" s="555" t="s">
        <v>3480</v>
      </c>
      <c r="D373" s="740">
        <v>9.43397715E8</v>
      </c>
      <c r="E373" s="740" t="s">
        <v>461</v>
      </c>
      <c r="F373" s="740"/>
      <c r="G373" s="816" t="s">
        <v>4257</v>
      </c>
      <c r="H373" s="748" t="s">
        <v>4258</v>
      </c>
      <c r="I373" s="740" t="s">
        <v>2731</v>
      </c>
      <c r="J373" s="741" t="s">
        <v>461</v>
      </c>
      <c r="K373" s="742">
        <v>2319819.0</v>
      </c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</row>
    <row r="374" ht="14.25" customHeight="1">
      <c r="A374" s="737">
        <f t="shared" si="1"/>
        <v>372</v>
      </c>
      <c r="B374" s="555" t="s">
        <v>4239</v>
      </c>
      <c r="C374" s="555" t="s">
        <v>3480</v>
      </c>
      <c r="D374" s="740">
        <v>1.258770787E9</v>
      </c>
      <c r="E374" s="740" t="s">
        <v>461</v>
      </c>
      <c r="F374" s="740"/>
      <c r="G374" s="816" t="s">
        <v>4260</v>
      </c>
      <c r="H374" s="748" t="s">
        <v>4261</v>
      </c>
      <c r="I374" s="740" t="s">
        <v>1827</v>
      </c>
      <c r="J374" s="741" t="s">
        <v>461</v>
      </c>
      <c r="K374" s="742">
        <v>2319819.0</v>
      </c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</row>
    <row r="375" ht="14.25" customHeight="1">
      <c r="A375" s="737">
        <f t="shared" si="1"/>
        <v>373</v>
      </c>
      <c r="B375" s="555" t="s">
        <v>4239</v>
      </c>
      <c r="C375" s="555" t="s">
        <v>3491</v>
      </c>
      <c r="D375" s="740">
        <v>9.44587238E8</v>
      </c>
      <c r="E375" s="740" t="s">
        <v>461</v>
      </c>
      <c r="F375" s="740"/>
      <c r="G375" s="816" t="s">
        <v>4262</v>
      </c>
      <c r="H375" s="748" t="s">
        <v>4263</v>
      </c>
      <c r="I375" s="740" t="s">
        <v>4264</v>
      </c>
      <c r="J375" s="741" t="s">
        <v>461</v>
      </c>
      <c r="K375" s="742">
        <v>2319819.0</v>
      </c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</row>
    <row r="376" ht="14.25" customHeight="1">
      <c r="A376" s="737">
        <f t="shared" si="1"/>
        <v>374</v>
      </c>
      <c r="B376" s="555" t="s">
        <v>4239</v>
      </c>
      <c r="C376" s="555" t="s">
        <v>3491</v>
      </c>
      <c r="D376" s="740">
        <v>9.44572983E8</v>
      </c>
      <c r="E376" s="740" t="s">
        <v>461</v>
      </c>
      <c r="F376" s="740"/>
      <c r="G376" s="816" t="s">
        <v>4265</v>
      </c>
      <c r="H376" s="748" t="s">
        <v>4266</v>
      </c>
      <c r="I376" s="740" t="s">
        <v>4267</v>
      </c>
      <c r="J376" s="741" t="s">
        <v>461</v>
      </c>
      <c r="K376" s="742">
        <v>2319819.0</v>
      </c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</row>
    <row r="377" ht="14.25" customHeight="1">
      <c r="A377" s="737">
        <f t="shared" si="1"/>
        <v>375</v>
      </c>
      <c r="B377" s="555" t="s">
        <v>4239</v>
      </c>
      <c r="C377" s="555" t="s">
        <v>87</v>
      </c>
      <c r="D377" s="740">
        <v>9.43397775E8</v>
      </c>
      <c r="E377" s="740" t="s">
        <v>1258</v>
      </c>
      <c r="F377" s="740"/>
      <c r="G377" s="816" t="s">
        <v>4268</v>
      </c>
      <c r="H377" s="748" t="s">
        <v>4269</v>
      </c>
      <c r="I377" s="740" t="s">
        <v>1602</v>
      </c>
      <c r="J377" s="741" t="s">
        <v>1258</v>
      </c>
      <c r="K377" s="742">
        <v>1300000.0</v>
      </c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</row>
    <row r="378" ht="14.25" customHeight="1">
      <c r="A378" s="737">
        <f t="shared" si="1"/>
        <v>376</v>
      </c>
      <c r="B378" s="555" t="s">
        <v>4239</v>
      </c>
      <c r="C378" s="555" t="s">
        <v>87</v>
      </c>
      <c r="D378" s="740" t="s">
        <v>1996</v>
      </c>
      <c r="E378" s="738" t="s">
        <v>1258</v>
      </c>
      <c r="F378" s="740"/>
      <c r="G378" s="816" t="s">
        <v>4270</v>
      </c>
      <c r="H378" s="748" t="s">
        <v>4271</v>
      </c>
      <c r="I378" s="740" t="s">
        <v>1994</v>
      </c>
      <c r="J378" s="741" t="s">
        <v>1258</v>
      </c>
      <c r="K378" s="742">
        <v>1300000.0</v>
      </c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</row>
    <row r="379" ht="14.25" customHeight="1">
      <c r="A379" s="737">
        <f t="shared" si="1"/>
        <v>377</v>
      </c>
      <c r="B379" s="555" t="s">
        <v>4239</v>
      </c>
      <c r="C379" s="555" t="s">
        <v>87</v>
      </c>
      <c r="D379" s="740" t="s">
        <v>1825</v>
      </c>
      <c r="E379" s="740" t="s">
        <v>1258</v>
      </c>
      <c r="F379" s="740"/>
      <c r="G379" s="816" t="s">
        <v>4272</v>
      </c>
      <c r="H379" s="748" t="s">
        <v>4273</v>
      </c>
      <c r="I379" s="740" t="s">
        <v>4274</v>
      </c>
      <c r="J379" s="741" t="s">
        <v>1258</v>
      </c>
      <c r="K379" s="742">
        <v>1300000.0</v>
      </c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</row>
    <row r="380" ht="14.25" customHeight="1">
      <c r="A380" s="737">
        <f t="shared" si="1"/>
        <v>378</v>
      </c>
      <c r="B380" s="555" t="s">
        <v>4239</v>
      </c>
      <c r="C380" s="555" t="s">
        <v>87</v>
      </c>
      <c r="D380" s="740" t="s">
        <v>2057</v>
      </c>
      <c r="E380" s="740" t="s">
        <v>1258</v>
      </c>
      <c r="F380" s="740"/>
      <c r="G380" s="816" t="s">
        <v>4275</v>
      </c>
      <c r="H380" s="748" t="s">
        <v>4276</v>
      </c>
      <c r="I380" s="740" t="s">
        <v>2055</v>
      </c>
      <c r="J380" s="741" t="s">
        <v>1258</v>
      </c>
      <c r="K380" s="742">
        <v>1300000.0</v>
      </c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</row>
    <row r="381" ht="14.25" customHeight="1">
      <c r="A381" s="737">
        <f t="shared" si="1"/>
        <v>379</v>
      </c>
      <c r="B381" s="555" t="s">
        <v>4239</v>
      </c>
      <c r="C381" s="555" t="s">
        <v>87</v>
      </c>
      <c r="D381" s="740">
        <v>1.252458936E9</v>
      </c>
      <c r="E381" s="740" t="s">
        <v>1258</v>
      </c>
      <c r="F381" s="740"/>
      <c r="G381" s="816" t="s">
        <v>4277</v>
      </c>
      <c r="H381" s="748" t="s">
        <v>4278</v>
      </c>
      <c r="I381" s="740" t="s">
        <v>2426</v>
      </c>
      <c r="J381" s="741" t="s">
        <v>1258</v>
      </c>
      <c r="K381" s="742">
        <v>1300000.0</v>
      </c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</row>
    <row r="382" ht="14.25" customHeight="1">
      <c r="A382" s="737">
        <f t="shared" si="1"/>
        <v>380</v>
      </c>
      <c r="B382" s="555" t="s">
        <v>4239</v>
      </c>
      <c r="C382" s="555" t="s">
        <v>87</v>
      </c>
      <c r="D382" s="740">
        <v>1.253608678E9</v>
      </c>
      <c r="E382" s="740" t="s">
        <v>1258</v>
      </c>
      <c r="F382" s="740"/>
      <c r="G382" s="816" t="s">
        <v>4279</v>
      </c>
      <c r="H382" s="748" t="s">
        <v>4280</v>
      </c>
      <c r="I382" s="740" t="s">
        <v>2455</v>
      </c>
      <c r="J382" s="741" t="s">
        <v>1258</v>
      </c>
      <c r="K382" s="742">
        <v>1300000.0</v>
      </c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</row>
    <row r="383" ht="14.25" customHeight="1">
      <c r="A383" s="737">
        <f t="shared" si="1"/>
        <v>381</v>
      </c>
      <c r="B383" s="555" t="s">
        <v>4239</v>
      </c>
      <c r="C383" s="555" t="s">
        <v>87</v>
      </c>
      <c r="D383" s="740">
        <v>1.704138615E9</v>
      </c>
      <c r="E383" s="738" t="s">
        <v>1258</v>
      </c>
      <c r="F383" s="740"/>
      <c r="G383" s="816" t="s">
        <v>4281</v>
      </c>
      <c r="H383" s="748" t="s">
        <v>4282</v>
      </c>
      <c r="I383" s="740" t="s">
        <v>2640</v>
      </c>
      <c r="J383" s="741" t="s">
        <v>1258</v>
      </c>
      <c r="K383" s="742">
        <v>1300000.0</v>
      </c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</row>
    <row r="384" ht="14.25" customHeight="1">
      <c r="A384" s="737">
        <f t="shared" si="1"/>
        <v>382</v>
      </c>
      <c r="B384" s="555" t="s">
        <v>4239</v>
      </c>
      <c r="C384" s="555" t="s">
        <v>87</v>
      </c>
      <c r="D384" s="740">
        <v>2.076282509E9</v>
      </c>
      <c r="E384" s="740" t="s">
        <v>1258</v>
      </c>
      <c r="F384" s="740"/>
      <c r="G384" s="816" t="s">
        <v>4283</v>
      </c>
      <c r="H384" s="748" t="s">
        <v>4284</v>
      </c>
      <c r="I384" s="740" t="s">
        <v>2854</v>
      </c>
      <c r="J384" s="741" t="s">
        <v>1258</v>
      </c>
      <c r="K384" s="742">
        <v>1300000.0</v>
      </c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</row>
    <row r="385" ht="14.25" customHeight="1">
      <c r="A385" s="737">
        <f t="shared" si="1"/>
        <v>383</v>
      </c>
      <c r="B385" s="555" t="s">
        <v>4285</v>
      </c>
      <c r="C385" s="555" t="s">
        <v>3348</v>
      </c>
      <c r="D385" s="740" t="s">
        <v>836</v>
      </c>
      <c r="E385" s="740" t="s">
        <v>575</v>
      </c>
      <c r="F385" s="740"/>
      <c r="G385" s="738" t="s">
        <v>4286</v>
      </c>
      <c r="H385" s="748" t="s">
        <v>4287</v>
      </c>
      <c r="I385" s="740" t="s">
        <v>834</v>
      </c>
      <c r="J385" s="741" t="s">
        <v>575</v>
      </c>
      <c r="K385" s="742">
        <v>3671171.0</v>
      </c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</row>
    <row r="386" ht="14.25" customHeight="1">
      <c r="A386" s="737">
        <f t="shared" si="1"/>
        <v>384</v>
      </c>
      <c r="B386" s="555" t="s">
        <v>4285</v>
      </c>
      <c r="C386" s="555" t="s">
        <v>3347</v>
      </c>
      <c r="D386" s="740" t="s">
        <v>1713</v>
      </c>
      <c r="E386" s="740" t="s">
        <v>753</v>
      </c>
      <c r="F386" s="740"/>
      <c r="G386" s="740" t="s">
        <v>4288</v>
      </c>
      <c r="H386" s="748" t="s">
        <v>4289</v>
      </c>
      <c r="I386" s="740" t="s">
        <v>4290</v>
      </c>
      <c r="J386" s="741" t="s">
        <v>753</v>
      </c>
      <c r="K386" s="742">
        <v>2792792.0</v>
      </c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</row>
    <row r="387" ht="14.25" customHeight="1">
      <c r="A387" s="737">
        <f t="shared" si="1"/>
        <v>385</v>
      </c>
      <c r="B387" s="555" t="s">
        <v>4285</v>
      </c>
      <c r="C387" s="555" t="s">
        <v>3347</v>
      </c>
      <c r="D387" s="740" t="s">
        <v>2333</v>
      </c>
      <c r="E387" s="740" t="s">
        <v>753</v>
      </c>
      <c r="F387" s="740"/>
      <c r="G387" s="740" t="s">
        <v>4291</v>
      </c>
      <c r="H387" s="748" t="s">
        <v>4292</v>
      </c>
      <c r="I387" s="740" t="s">
        <v>4293</v>
      </c>
      <c r="J387" s="741" t="s">
        <v>753</v>
      </c>
      <c r="K387" s="742">
        <v>2792792.0</v>
      </c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</row>
    <row r="388" ht="14.25" customHeight="1">
      <c r="A388" s="737">
        <f t="shared" si="1"/>
        <v>386</v>
      </c>
      <c r="B388" s="555" t="s">
        <v>4285</v>
      </c>
      <c r="C388" s="555" t="s">
        <v>3347</v>
      </c>
      <c r="D388" s="740" t="s">
        <v>1499</v>
      </c>
      <c r="E388" s="740" t="s">
        <v>753</v>
      </c>
      <c r="F388" s="740"/>
      <c r="G388" s="740" t="s">
        <v>4294</v>
      </c>
      <c r="H388" s="748" t="s">
        <v>4295</v>
      </c>
      <c r="I388" s="740" t="s">
        <v>4296</v>
      </c>
      <c r="J388" s="741" t="s">
        <v>753</v>
      </c>
      <c r="K388" s="742">
        <v>2792792.0</v>
      </c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</row>
    <row r="389" ht="14.25" customHeight="1">
      <c r="A389" s="737">
        <f t="shared" si="1"/>
        <v>387</v>
      </c>
      <c r="B389" s="555" t="s">
        <v>4285</v>
      </c>
      <c r="C389" s="555" t="s">
        <v>3347</v>
      </c>
      <c r="D389" s="740" t="s">
        <v>1504</v>
      </c>
      <c r="E389" s="740" t="s">
        <v>753</v>
      </c>
      <c r="F389" s="740"/>
      <c r="G389" s="740" t="s">
        <v>3943</v>
      </c>
      <c r="H389" s="748" t="s">
        <v>4297</v>
      </c>
      <c r="I389" s="740" t="s">
        <v>1501</v>
      </c>
      <c r="J389" s="741" t="s">
        <v>753</v>
      </c>
      <c r="K389" s="742">
        <v>2792792.0</v>
      </c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</row>
    <row r="390" ht="14.25" customHeight="1">
      <c r="A390" s="737">
        <f t="shared" si="1"/>
        <v>388</v>
      </c>
      <c r="B390" s="555" t="s">
        <v>4285</v>
      </c>
      <c r="C390" s="555" t="s">
        <v>141</v>
      </c>
      <c r="D390" s="740" t="s">
        <v>665</v>
      </c>
      <c r="E390" s="740" t="s">
        <v>461</v>
      </c>
      <c r="F390" s="740"/>
      <c r="G390" s="740" t="s">
        <v>4298</v>
      </c>
      <c r="H390" s="748" t="s">
        <v>4299</v>
      </c>
      <c r="I390" s="740" t="s">
        <v>663</v>
      </c>
      <c r="J390" s="741" t="s">
        <v>461</v>
      </c>
      <c r="K390" s="742">
        <v>2319819.0</v>
      </c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</row>
    <row r="391" ht="14.25" customHeight="1">
      <c r="A391" s="737">
        <f t="shared" si="1"/>
        <v>389</v>
      </c>
      <c r="B391" s="555" t="s">
        <v>4285</v>
      </c>
      <c r="C391" s="555" t="s">
        <v>3480</v>
      </c>
      <c r="D391" s="740" t="s">
        <v>1671</v>
      </c>
      <c r="E391" s="740" t="s">
        <v>461</v>
      </c>
      <c r="F391" s="740"/>
      <c r="G391" s="740" t="s">
        <v>4300</v>
      </c>
      <c r="H391" s="748" t="s">
        <v>4301</v>
      </c>
      <c r="I391" s="740" t="s">
        <v>1628</v>
      </c>
      <c r="J391" s="741" t="s">
        <v>461</v>
      </c>
      <c r="K391" s="742">
        <v>2319819.0</v>
      </c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</row>
    <row r="392" ht="14.25" customHeight="1">
      <c r="A392" s="737">
        <f t="shared" si="1"/>
        <v>390</v>
      </c>
      <c r="B392" s="555" t="s">
        <v>4285</v>
      </c>
      <c r="C392" s="555" t="s">
        <v>3480</v>
      </c>
      <c r="D392" s="740" t="s">
        <v>1914</v>
      </c>
      <c r="E392" s="740" t="s">
        <v>461</v>
      </c>
      <c r="F392" s="740"/>
      <c r="G392" s="740" t="s">
        <v>4303</v>
      </c>
      <c r="H392" s="748" t="s">
        <v>4304</v>
      </c>
      <c r="I392" s="740" t="s">
        <v>1912</v>
      </c>
      <c r="J392" s="741" t="s">
        <v>461</v>
      </c>
      <c r="K392" s="742">
        <v>2319819.0</v>
      </c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</row>
    <row r="393" ht="14.25" customHeight="1">
      <c r="A393" s="737">
        <f t="shared" si="1"/>
        <v>391</v>
      </c>
      <c r="B393" s="555" t="s">
        <v>4285</v>
      </c>
      <c r="C393" s="555" t="s">
        <v>3480</v>
      </c>
      <c r="D393" s="740" t="s">
        <v>1718</v>
      </c>
      <c r="E393" s="740" t="s">
        <v>461</v>
      </c>
      <c r="F393" s="740"/>
      <c r="G393" s="740" t="s">
        <v>4305</v>
      </c>
      <c r="H393" s="748" t="s">
        <v>4306</v>
      </c>
      <c r="I393" s="740" t="s">
        <v>1716</v>
      </c>
      <c r="J393" s="741" t="s">
        <v>461</v>
      </c>
      <c r="K393" s="742">
        <v>2319819.0</v>
      </c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</row>
    <row r="394" ht="14.25" customHeight="1">
      <c r="A394" s="737">
        <f t="shared" si="1"/>
        <v>392</v>
      </c>
      <c r="B394" s="555" t="s">
        <v>4285</v>
      </c>
      <c r="C394" s="555" t="s">
        <v>3491</v>
      </c>
      <c r="D394" s="740">
        <v>9.38203353E8</v>
      </c>
      <c r="E394" s="740" t="s">
        <v>461</v>
      </c>
      <c r="F394" s="740"/>
      <c r="G394" s="740" t="s">
        <v>4307</v>
      </c>
      <c r="H394" s="748" t="s">
        <v>4308</v>
      </c>
      <c r="I394" s="740" t="s">
        <v>4309</v>
      </c>
      <c r="J394" s="741" t="s">
        <v>461</v>
      </c>
      <c r="K394" s="742">
        <v>2319819.0</v>
      </c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</row>
    <row r="395" ht="14.25" customHeight="1">
      <c r="A395" s="737">
        <f t="shared" si="1"/>
        <v>393</v>
      </c>
      <c r="B395" s="555" t="s">
        <v>4285</v>
      </c>
      <c r="C395" s="555" t="s">
        <v>3491</v>
      </c>
      <c r="D395" s="740">
        <v>2.014925325E9</v>
      </c>
      <c r="E395" s="740" t="s">
        <v>461</v>
      </c>
      <c r="F395" s="740"/>
      <c r="G395" s="740" t="s">
        <v>4310</v>
      </c>
      <c r="H395" s="748" t="s">
        <v>4306</v>
      </c>
      <c r="I395" s="740" t="s">
        <v>423</v>
      </c>
      <c r="J395" s="741" t="s">
        <v>461</v>
      </c>
      <c r="K395" s="742">
        <v>2319819.0</v>
      </c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</row>
    <row r="396" ht="14.25" customHeight="1">
      <c r="A396" s="737">
        <f t="shared" si="1"/>
        <v>394</v>
      </c>
      <c r="B396" s="555" t="s">
        <v>4285</v>
      </c>
      <c r="C396" s="555" t="s">
        <v>87</v>
      </c>
      <c r="D396" s="740" t="s">
        <v>1626</v>
      </c>
      <c r="E396" s="740" t="s">
        <v>1258</v>
      </c>
      <c r="F396" s="740"/>
      <c r="G396" s="740" t="s">
        <v>4311</v>
      </c>
      <c r="H396" s="748" t="s">
        <v>4312</v>
      </c>
      <c r="I396" s="740" t="s">
        <v>4313</v>
      </c>
      <c r="J396" s="741" t="s">
        <v>1258</v>
      </c>
      <c r="K396" s="742">
        <v>1300000.0</v>
      </c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</row>
    <row r="397" ht="14.25" customHeight="1">
      <c r="A397" s="737">
        <f t="shared" si="1"/>
        <v>395</v>
      </c>
      <c r="B397" s="555" t="s">
        <v>4285</v>
      </c>
      <c r="C397" s="555" t="s">
        <v>87</v>
      </c>
      <c r="D397" s="740" t="s">
        <v>1910</v>
      </c>
      <c r="E397" s="738" t="s">
        <v>1258</v>
      </c>
      <c r="F397" s="740"/>
      <c r="G397" s="740" t="s">
        <v>4314</v>
      </c>
      <c r="H397" s="748" t="s">
        <v>4315</v>
      </c>
      <c r="I397" s="740" t="s">
        <v>1674</v>
      </c>
      <c r="J397" s="741" t="s">
        <v>1258</v>
      </c>
      <c r="K397" s="742">
        <v>1300000.0</v>
      </c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</row>
    <row r="398" ht="14.25" customHeight="1">
      <c r="A398" s="737">
        <f t="shared" si="1"/>
        <v>396</v>
      </c>
      <c r="B398" s="555" t="s">
        <v>4285</v>
      </c>
      <c r="C398" s="555" t="s">
        <v>87</v>
      </c>
      <c r="D398" s="740" t="s">
        <v>661</v>
      </c>
      <c r="E398" s="738" t="s">
        <v>1258</v>
      </c>
      <c r="F398" s="740"/>
      <c r="G398" s="740" t="s">
        <v>4316</v>
      </c>
      <c r="H398" s="748" t="s">
        <v>4317</v>
      </c>
      <c r="I398" s="740" t="s">
        <v>1912</v>
      </c>
      <c r="J398" s="741" t="s">
        <v>1258</v>
      </c>
      <c r="K398" s="742">
        <v>1300000.0</v>
      </c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</row>
    <row r="399" ht="14.25" customHeight="1">
      <c r="A399" s="737">
        <f t="shared" si="1"/>
        <v>397</v>
      </c>
      <c r="B399" s="555" t="s">
        <v>4285</v>
      </c>
      <c r="C399" s="555" t="s">
        <v>87</v>
      </c>
      <c r="D399" s="740" t="s">
        <v>2800</v>
      </c>
      <c r="E399" s="738" t="s">
        <v>1258</v>
      </c>
      <c r="F399" s="740"/>
      <c r="G399" s="740" t="s">
        <v>4318</v>
      </c>
      <c r="H399" s="748" t="s">
        <v>4319</v>
      </c>
      <c r="I399" s="740" t="s">
        <v>2799</v>
      </c>
      <c r="J399" s="741" t="s">
        <v>1258</v>
      </c>
      <c r="K399" s="742">
        <v>1300000.0</v>
      </c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</row>
    <row r="400" ht="14.25" customHeight="1">
      <c r="A400" s="737">
        <f t="shared" si="1"/>
        <v>398</v>
      </c>
      <c r="B400" s="555" t="s">
        <v>4285</v>
      </c>
      <c r="C400" s="555" t="s">
        <v>87</v>
      </c>
      <c r="D400" s="740" t="s">
        <v>1979</v>
      </c>
      <c r="E400" s="738" t="s">
        <v>1258</v>
      </c>
      <c r="F400" s="740"/>
      <c r="G400" s="740" t="s">
        <v>4321</v>
      </c>
      <c r="H400" s="748" t="s">
        <v>4322</v>
      </c>
      <c r="I400" s="740" t="s">
        <v>4323</v>
      </c>
      <c r="J400" s="741" t="s">
        <v>1258</v>
      </c>
      <c r="K400" s="742">
        <v>1300000.0</v>
      </c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</row>
    <row r="401" ht="14.25" customHeight="1">
      <c r="A401" s="737">
        <f t="shared" si="1"/>
        <v>399</v>
      </c>
      <c r="B401" s="555" t="s">
        <v>4285</v>
      </c>
      <c r="C401" s="555" t="s">
        <v>87</v>
      </c>
      <c r="D401" s="740" t="s">
        <v>1984</v>
      </c>
      <c r="E401" s="740" t="s">
        <v>1258</v>
      </c>
      <c r="F401" s="740"/>
      <c r="G401" s="740" t="s">
        <v>4324</v>
      </c>
      <c r="H401" s="748" t="s">
        <v>4325</v>
      </c>
      <c r="I401" s="740" t="s">
        <v>1981</v>
      </c>
      <c r="J401" s="741" t="s">
        <v>1258</v>
      </c>
      <c r="K401" s="742">
        <v>1300000.0</v>
      </c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</row>
    <row r="402" ht="14.25" customHeight="1">
      <c r="A402" s="737">
        <f t="shared" si="1"/>
        <v>400</v>
      </c>
      <c r="B402" s="555" t="s">
        <v>4285</v>
      </c>
      <c r="C402" s="555" t="s">
        <v>87</v>
      </c>
      <c r="D402" s="740">
        <v>1.209294149E9</v>
      </c>
      <c r="E402" s="740" t="s">
        <v>1258</v>
      </c>
      <c r="F402" s="740"/>
      <c r="G402" s="740" t="s">
        <v>4326</v>
      </c>
      <c r="H402" s="748" t="s">
        <v>4327</v>
      </c>
      <c r="I402" s="740" t="s">
        <v>2335</v>
      </c>
      <c r="J402" s="741" t="s">
        <v>1258</v>
      </c>
      <c r="K402" s="742">
        <v>1300000.0</v>
      </c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</row>
    <row r="403" ht="14.25" customHeight="1">
      <c r="A403" s="737">
        <f t="shared" si="1"/>
        <v>401</v>
      </c>
      <c r="B403" s="555" t="s">
        <v>4285</v>
      </c>
      <c r="C403" s="555" t="s">
        <v>87</v>
      </c>
      <c r="D403" s="740">
        <v>1.257415847E9</v>
      </c>
      <c r="E403" s="740" t="s">
        <v>1258</v>
      </c>
      <c r="F403" s="740"/>
      <c r="G403" s="740" t="s">
        <v>4328</v>
      </c>
      <c r="H403" s="748" t="s">
        <v>4329</v>
      </c>
      <c r="I403" s="740" t="s">
        <v>4330</v>
      </c>
      <c r="J403" s="741" t="s">
        <v>1258</v>
      </c>
      <c r="K403" s="742">
        <v>1300000.0</v>
      </c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</row>
    <row r="404" ht="14.25" customHeight="1">
      <c r="A404" s="737">
        <f t="shared" si="1"/>
        <v>402</v>
      </c>
      <c r="B404" s="555" t="s">
        <v>4331</v>
      </c>
      <c r="C404" s="555" t="s">
        <v>3348</v>
      </c>
      <c r="D404" s="738" t="s">
        <v>960</v>
      </c>
      <c r="E404" s="738" t="s">
        <v>575</v>
      </c>
      <c r="F404" s="738"/>
      <c r="G404" s="738" t="s">
        <v>4332</v>
      </c>
      <c r="H404" s="748" t="s">
        <v>4333</v>
      </c>
      <c r="I404" s="738" t="s">
        <v>962</v>
      </c>
      <c r="J404" s="773" t="s">
        <v>575</v>
      </c>
      <c r="K404" s="770">
        <v>3671171.0</v>
      </c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</row>
    <row r="405" ht="14.25" customHeight="1">
      <c r="A405" s="737">
        <f t="shared" si="1"/>
        <v>403</v>
      </c>
      <c r="B405" s="555" t="s">
        <v>4331</v>
      </c>
      <c r="C405" s="555" t="s">
        <v>3347</v>
      </c>
      <c r="D405" s="738">
        <v>1.253803883E9</v>
      </c>
      <c r="E405" s="738" t="s">
        <v>753</v>
      </c>
      <c r="F405" s="738"/>
      <c r="G405" s="738" t="s">
        <v>4334</v>
      </c>
      <c r="H405" s="748" t="s">
        <v>4335</v>
      </c>
      <c r="I405" s="738" t="s">
        <v>1092</v>
      </c>
      <c r="J405" s="773" t="s">
        <v>753</v>
      </c>
      <c r="K405" s="770">
        <v>2792792.0</v>
      </c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</row>
    <row r="406" ht="14.25" customHeight="1">
      <c r="A406" s="737">
        <f t="shared" si="1"/>
        <v>404</v>
      </c>
      <c r="B406" s="555" t="s">
        <v>4331</v>
      </c>
      <c r="C406" s="555" t="s">
        <v>3347</v>
      </c>
      <c r="D406" s="738" t="s">
        <v>908</v>
      </c>
      <c r="E406" s="738" t="s">
        <v>753</v>
      </c>
      <c r="F406" s="738"/>
      <c r="G406" s="738" t="s">
        <v>4336</v>
      </c>
      <c r="H406" s="748" t="s">
        <v>4337</v>
      </c>
      <c r="I406" s="738" t="s">
        <v>910</v>
      </c>
      <c r="J406" s="773" t="s">
        <v>753</v>
      </c>
      <c r="K406" s="770">
        <v>2792792.0</v>
      </c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</row>
    <row r="407" ht="14.25" customHeight="1">
      <c r="A407" s="737">
        <f t="shared" si="1"/>
        <v>405</v>
      </c>
      <c r="B407" s="555" t="s">
        <v>4331</v>
      </c>
      <c r="C407" s="555" t="s">
        <v>3347</v>
      </c>
      <c r="D407" s="738">
        <v>9.6679361E8</v>
      </c>
      <c r="E407" s="738" t="s">
        <v>753</v>
      </c>
      <c r="F407" s="738"/>
      <c r="G407" s="738" t="s">
        <v>4338</v>
      </c>
      <c r="H407" s="748" t="s">
        <v>4339</v>
      </c>
      <c r="I407" s="738" t="s">
        <v>1099</v>
      </c>
      <c r="J407" s="773" t="s">
        <v>753</v>
      </c>
      <c r="K407" s="770">
        <v>2792792.0</v>
      </c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</row>
    <row r="408" ht="14.25" customHeight="1">
      <c r="A408" s="737">
        <f t="shared" si="1"/>
        <v>406</v>
      </c>
      <c r="B408" s="555" t="s">
        <v>4331</v>
      </c>
      <c r="C408" s="555" t="s">
        <v>3347</v>
      </c>
      <c r="D408" s="738" t="s">
        <v>1432</v>
      </c>
      <c r="E408" s="738" t="s">
        <v>753</v>
      </c>
      <c r="F408" s="738"/>
      <c r="G408" s="738" t="s">
        <v>4340</v>
      </c>
      <c r="H408" s="748" t="s">
        <v>4341</v>
      </c>
      <c r="I408" s="738" t="s">
        <v>1434</v>
      </c>
      <c r="J408" s="773" t="s">
        <v>753</v>
      </c>
      <c r="K408" s="770">
        <v>2792792.0</v>
      </c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</row>
    <row r="409" ht="14.25" customHeight="1">
      <c r="A409" s="737">
        <f t="shared" si="1"/>
        <v>407</v>
      </c>
      <c r="B409" s="555" t="s">
        <v>4331</v>
      </c>
      <c r="C409" s="555" t="s">
        <v>3347</v>
      </c>
      <c r="D409" s="738">
        <v>9.24073753E8</v>
      </c>
      <c r="E409" s="738" t="s">
        <v>753</v>
      </c>
      <c r="F409" s="738"/>
      <c r="G409" s="738" t="s">
        <v>4342</v>
      </c>
      <c r="H409" s="748" t="s">
        <v>4343</v>
      </c>
      <c r="I409" s="738" t="s">
        <v>1440</v>
      </c>
      <c r="J409" s="773" t="s">
        <v>753</v>
      </c>
      <c r="K409" s="770">
        <v>2792792.0</v>
      </c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</row>
    <row r="410" ht="14.25" customHeight="1">
      <c r="A410" s="737">
        <f t="shared" si="1"/>
        <v>408</v>
      </c>
      <c r="B410" s="555" t="s">
        <v>4331</v>
      </c>
      <c r="C410" s="555" t="s">
        <v>141</v>
      </c>
      <c r="D410" s="738" t="s">
        <v>717</v>
      </c>
      <c r="E410" s="738" t="s">
        <v>461</v>
      </c>
      <c r="F410" s="738"/>
      <c r="G410" s="738" t="s">
        <v>4344</v>
      </c>
      <c r="H410" s="748" t="s">
        <v>4345</v>
      </c>
      <c r="I410" s="738" t="s">
        <v>719</v>
      </c>
      <c r="J410" s="773" t="s">
        <v>461</v>
      </c>
      <c r="K410" s="770">
        <v>2319819.0</v>
      </c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</row>
    <row r="411" ht="14.25" customHeight="1">
      <c r="A411" s="737">
        <f t="shared" si="1"/>
        <v>409</v>
      </c>
      <c r="B411" s="555" t="s">
        <v>4331</v>
      </c>
      <c r="C411" s="555" t="s">
        <v>141</v>
      </c>
      <c r="D411" s="738" t="s">
        <v>740</v>
      </c>
      <c r="E411" s="738" t="s">
        <v>461</v>
      </c>
      <c r="F411" s="738"/>
      <c r="G411" s="738" t="s">
        <v>4346</v>
      </c>
      <c r="H411" s="748" t="s">
        <v>4347</v>
      </c>
      <c r="I411" s="738" t="s">
        <v>742</v>
      </c>
      <c r="J411" s="773" t="s">
        <v>461</v>
      </c>
      <c r="K411" s="770">
        <v>2319819.0</v>
      </c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</row>
    <row r="412" ht="14.25" customHeight="1">
      <c r="A412" s="737">
        <f t="shared" si="1"/>
        <v>410</v>
      </c>
      <c r="B412" s="555" t="s">
        <v>4331</v>
      </c>
      <c r="C412" s="555" t="s">
        <v>3480</v>
      </c>
      <c r="D412" s="738" t="s">
        <v>1861</v>
      </c>
      <c r="E412" s="738" t="s">
        <v>461</v>
      </c>
      <c r="F412" s="738"/>
      <c r="G412" s="738" t="s">
        <v>4348</v>
      </c>
      <c r="H412" s="748" t="s">
        <v>4349</v>
      </c>
      <c r="I412" s="738" t="s">
        <v>1863</v>
      </c>
      <c r="J412" s="773" t="s">
        <v>461</v>
      </c>
      <c r="K412" s="770">
        <v>2319819.0</v>
      </c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</row>
    <row r="413" ht="14.25" customHeight="1">
      <c r="A413" s="737">
        <f t="shared" si="1"/>
        <v>411</v>
      </c>
      <c r="B413" s="555" t="s">
        <v>4331</v>
      </c>
      <c r="C413" s="555" t="s">
        <v>3480</v>
      </c>
      <c r="D413" s="738" t="s">
        <v>2092</v>
      </c>
      <c r="E413" s="738" t="s">
        <v>461</v>
      </c>
      <c r="F413" s="738"/>
      <c r="G413" s="738" t="s">
        <v>4350</v>
      </c>
      <c r="H413" s="748" t="s">
        <v>4351</v>
      </c>
      <c r="I413" s="738" t="s">
        <v>2094</v>
      </c>
      <c r="J413" s="773" t="s">
        <v>461</v>
      </c>
      <c r="K413" s="770">
        <v>2319819.0</v>
      </c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</row>
    <row r="414" ht="14.25" customHeight="1">
      <c r="A414" s="737">
        <f t="shared" si="1"/>
        <v>412</v>
      </c>
      <c r="B414" s="555" t="s">
        <v>4331</v>
      </c>
      <c r="C414" s="555" t="s">
        <v>3480</v>
      </c>
      <c r="D414" s="738" t="s">
        <v>2119</v>
      </c>
      <c r="E414" s="738" t="s">
        <v>461</v>
      </c>
      <c r="F414" s="738"/>
      <c r="G414" s="738" t="s">
        <v>4352</v>
      </c>
      <c r="H414" s="748" t="s">
        <v>4353</v>
      </c>
      <c r="I414" s="738" t="s">
        <v>2121</v>
      </c>
      <c r="J414" s="773" t="s">
        <v>461</v>
      </c>
      <c r="K414" s="770">
        <v>2319819.0</v>
      </c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</row>
    <row r="415" ht="14.25" customHeight="1">
      <c r="A415" s="737">
        <f t="shared" si="1"/>
        <v>413</v>
      </c>
      <c r="B415" s="555" t="s">
        <v>4331</v>
      </c>
      <c r="C415" s="555" t="s">
        <v>3491</v>
      </c>
      <c r="D415" s="738" t="s">
        <v>2218</v>
      </c>
      <c r="E415" s="738" t="s">
        <v>461</v>
      </c>
      <c r="F415" s="738"/>
      <c r="G415" s="738" t="s">
        <v>4354</v>
      </c>
      <c r="H415" s="748" t="s">
        <v>4355</v>
      </c>
      <c r="I415" s="738" t="s">
        <v>2220</v>
      </c>
      <c r="J415" s="773" t="s">
        <v>461</v>
      </c>
      <c r="K415" s="770">
        <v>2319819.0</v>
      </c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</row>
    <row r="416" ht="14.25" customHeight="1">
      <c r="A416" s="737">
        <f t="shared" si="1"/>
        <v>414</v>
      </c>
      <c r="B416" s="555" t="s">
        <v>4331</v>
      </c>
      <c r="C416" s="555" t="s">
        <v>3491</v>
      </c>
      <c r="D416" s="738" t="s">
        <v>2221</v>
      </c>
      <c r="E416" s="738" t="s">
        <v>1258</v>
      </c>
      <c r="F416" s="738"/>
      <c r="G416" s="738" t="s">
        <v>4356</v>
      </c>
      <c r="H416" s="748" t="s">
        <v>4357</v>
      </c>
      <c r="I416" s="738" t="s">
        <v>2223</v>
      </c>
      <c r="J416" s="773" t="s">
        <v>1258</v>
      </c>
      <c r="K416" s="770">
        <v>1300000.0</v>
      </c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</row>
    <row r="417" ht="14.25" customHeight="1">
      <c r="A417" s="737">
        <f t="shared" si="1"/>
        <v>415</v>
      </c>
      <c r="B417" s="555" t="s">
        <v>4331</v>
      </c>
      <c r="C417" s="555" t="s">
        <v>87</v>
      </c>
      <c r="D417" s="738">
        <v>1.251138434E9</v>
      </c>
      <c r="E417" s="738" t="s">
        <v>1258</v>
      </c>
      <c r="F417" s="738"/>
      <c r="G417" s="738" t="s">
        <v>4358</v>
      </c>
      <c r="H417" s="748" t="s">
        <v>4359</v>
      </c>
      <c r="I417" s="738" t="s">
        <v>2789</v>
      </c>
      <c r="J417" s="773" t="s">
        <v>1258</v>
      </c>
      <c r="K417" s="770">
        <v>1300000.0</v>
      </c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</row>
    <row r="418" ht="14.25" customHeight="1">
      <c r="A418" s="737">
        <f t="shared" si="1"/>
        <v>416</v>
      </c>
      <c r="B418" s="555" t="s">
        <v>4331</v>
      </c>
      <c r="C418" s="555" t="s">
        <v>87</v>
      </c>
      <c r="D418" s="738" t="s">
        <v>1780</v>
      </c>
      <c r="E418" s="738" t="s">
        <v>1258</v>
      </c>
      <c r="F418" s="738"/>
      <c r="G418" s="738" t="s">
        <v>4360</v>
      </c>
      <c r="H418" s="748" t="s">
        <v>4361</v>
      </c>
      <c r="I418" s="738" t="s">
        <v>1782</v>
      </c>
      <c r="J418" s="773" t="s">
        <v>1258</v>
      </c>
      <c r="K418" s="770">
        <v>1300000.0</v>
      </c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</row>
    <row r="419" ht="14.25" customHeight="1">
      <c r="A419" s="737">
        <f t="shared" si="1"/>
        <v>417</v>
      </c>
      <c r="B419" s="555" t="s">
        <v>4331</v>
      </c>
      <c r="C419" s="555" t="s">
        <v>87</v>
      </c>
      <c r="D419" s="738" t="s">
        <v>1785</v>
      </c>
      <c r="E419" s="738" t="s">
        <v>1258</v>
      </c>
      <c r="F419" s="738"/>
      <c r="G419" s="738" t="s">
        <v>4362</v>
      </c>
      <c r="H419" s="748" t="s">
        <v>4363</v>
      </c>
      <c r="I419" s="738" t="s">
        <v>1787</v>
      </c>
      <c r="J419" s="773" t="s">
        <v>1258</v>
      </c>
      <c r="K419" s="770">
        <v>1300000.0</v>
      </c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</row>
    <row r="420" ht="14.25" customHeight="1">
      <c r="A420" s="737">
        <f t="shared" si="1"/>
        <v>418</v>
      </c>
      <c r="B420" s="555" t="s">
        <v>4331</v>
      </c>
      <c r="C420" s="555" t="s">
        <v>87</v>
      </c>
      <c r="D420" s="738">
        <v>1.709593952E9</v>
      </c>
      <c r="E420" s="738" t="s">
        <v>1258</v>
      </c>
      <c r="F420" s="738"/>
      <c r="G420" s="738" t="s">
        <v>4364</v>
      </c>
      <c r="H420" s="748" t="s">
        <v>4365</v>
      </c>
      <c r="I420" s="738" t="s">
        <v>2579</v>
      </c>
      <c r="J420" s="773" t="s">
        <v>1258</v>
      </c>
      <c r="K420" s="770">
        <v>1300000.0</v>
      </c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</row>
    <row r="421" ht="14.25" customHeight="1">
      <c r="A421" s="737">
        <f t="shared" si="1"/>
        <v>419</v>
      </c>
      <c r="B421" s="555" t="s">
        <v>4331</v>
      </c>
      <c r="C421" s="555" t="s">
        <v>87</v>
      </c>
      <c r="D421" s="738">
        <v>1.704256415E9</v>
      </c>
      <c r="E421" s="738" t="s">
        <v>1258</v>
      </c>
      <c r="F421" s="738"/>
      <c r="G421" s="738" t="s">
        <v>4366</v>
      </c>
      <c r="H421" s="748" t="s">
        <v>4367</v>
      </c>
      <c r="I421" s="738" t="s">
        <v>2605</v>
      </c>
      <c r="J421" s="773" t="s">
        <v>1258</v>
      </c>
      <c r="K421" s="770">
        <v>1300000.0</v>
      </c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</row>
    <row r="422" ht="14.25" customHeight="1">
      <c r="A422" s="737">
        <f t="shared" si="1"/>
        <v>420</v>
      </c>
      <c r="B422" s="555" t="s">
        <v>4331</v>
      </c>
      <c r="C422" s="555" t="s">
        <v>87</v>
      </c>
      <c r="D422" s="738">
        <v>1.704255876E9</v>
      </c>
      <c r="E422" s="738" t="s">
        <v>1258</v>
      </c>
      <c r="F422" s="738"/>
      <c r="G422" s="738" t="s">
        <v>4368</v>
      </c>
      <c r="H422" s="748" t="s">
        <v>4369</v>
      </c>
      <c r="I422" s="738" t="s">
        <v>2627</v>
      </c>
      <c r="J422" s="773" t="s">
        <v>1258</v>
      </c>
      <c r="K422" s="770">
        <v>1300000.0</v>
      </c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</row>
    <row r="423" ht="14.25" customHeight="1">
      <c r="A423" s="737">
        <f t="shared" si="1"/>
        <v>421</v>
      </c>
      <c r="B423" s="555" t="s">
        <v>4331</v>
      </c>
      <c r="C423" s="555" t="s">
        <v>87</v>
      </c>
      <c r="D423" s="738">
        <v>2.011174417E9</v>
      </c>
      <c r="E423" s="738" t="s">
        <v>1258</v>
      </c>
      <c r="F423" s="738"/>
      <c r="G423" s="738" t="s">
        <v>4370</v>
      </c>
      <c r="H423" s="748" t="s">
        <v>4371</v>
      </c>
      <c r="I423" s="738" t="s">
        <v>449</v>
      </c>
      <c r="J423" s="773" t="s">
        <v>1258</v>
      </c>
      <c r="K423" s="770">
        <v>1300000.0</v>
      </c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</row>
    <row r="424" ht="14.25" customHeight="1">
      <c r="A424" s="737">
        <f t="shared" si="1"/>
        <v>422</v>
      </c>
      <c r="B424" s="555" t="s">
        <v>4331</v>
      </c>
      <c r="C424" s="555" t="s">
        <v>3557</v>
      </c>
      <c r="D424" s="738" t="s">
        <v>374</v>
      </c>
      <c r="E424" s="738" t="s">
        <v>480</v>
      </c>
      <c r="F424" s="738"/>
      <c r="G424" s="738" t="s">
        <v>4372</v>
      </c>
      <c r="H424" s="748" t="s">
        <v>4373</v>
      </c>
      <c r="I424" s="738" t="s">
        <v>376</v>
      </c>
      <c r="J424" s="773" t="s">
        <v>480</v>
      </c>
      <c r="K424" s="770">
        <v>1950000.0</v>
      </c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</row>
    <row r="425" ht="14.25" customHeight="1">
      <c r="A425" s="737">
        <f t="shared" si="1"/>
        <v>423</v>
      </c>
      <c r="B425" s="555" t="s">
        <v>4331</v>
      </c>
      <c r="C425" s="555" t="s">
        <v>3557</v>
      </c>
      <c r="D425" s="738" t="s">
        <v>220</v>
      </c>
      <c r="E425" s="738" t="s">
        <v>480</v>
      </c>
      <c r="F425" s="738"/>
      <c r="G425" s="738" t="s">
        <v>4374</v>
      </c>
      <c r="H425" s="748" t="s">
        <v>4375</v>
      </c>
      <c r="I425" s="738" t="s">
        <v>222</v>
      </c>
      <c r="J425" s="773" t="s">
        <v>480</v>
      </c>
      <c r="K425" s="770">
        <v>1950000.0</v>
      </c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</row>
    <row r="426" ht="14.25" customHeight="1">
      <c r="A426" s="737">
        <f t="shared" si="1"/>
        <v>424</v>
      </c>
      <c r="B426" s="555" t="s">
        <v>4331</v>
      </c>
      <c r="C426" s="555" t="s">
        <v>3557</v>
      </c>
      <c r="D426" s="738" t="s">
        <v>301</v>
      </c>
      <c r="E426" s="738" t="s">
        <v>480</v>
      </c>
      <c r="F426" s="738"/>
      <c r="G426" s="738" t="s">
        <v>4376</v>
      </c>
      <c r="H426" s="748" t="s">
        <v>4337</v>
      </c>
      <c r="I426" s="738" t="s">
        <v>303</v>
      </c>
      <c r="J426" s="773" t="s">
        <v>480</v>
      </c>
      <c r="K426" s="770">
        <v>1950000.0</v>
      </c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</row>
    <row r="427" ht="14.25" customHeight="1">
      <c r="A427" s="737">
        <f t="shared" si="1"/>
        <v>425</v>
      </c>
      <c r="B427" s="555" t="s">
        <v>4377</v>
      </c>
      <c r="C427" s="555" t="s">
        <v>3348</v>
      </c>
      <c r="D427" s="740" t="s">
        <v>805</v>
      </c>
      <c r="E427" s="740" t="s">
        <v>575</v>
      </c>
      <c r="F427" s="740"/>
      <c r="G427" s="738" t="s">
        <v>4378</v>
      </c>
      <c r="H427" s="748" t="s">
        <v>4379</v>
      </c>
      <c r="I427" s="740" t="s">
        <v>807</v>
      </c>
      <c r="J427" s="741" t="s">
        <v>575</v>
      </c>
      <c r="K427" s="742">
        <v>3671171.0</v>
      </c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</row>
    <row r="428" ht="14.25" customHeight="1">
      <c r="A428" s="737">
        <f t="shared" si="1"/>
        <v>426</v>
      </c>
      <c r="B428" s="555" t="s">
        <v>4377</v>
      </c>
      <c r="C428" s="555" t="s">
        <v>3347</v>
      </c>
      <c r="D428" s="740" t="s">
        <v>1017</v>
      </c>
      <c r="E428" s="740" t="s">
        <v>753</v>
      </c>
      <c r="F428" s="740"/>
      <c r="G428" s="740" t="s">
        <v>4380</v>
      </c>
      <c r="H428" s="748" t="s">
        <v>4381</v>
      </c>
      <c r="I428" s="740" t="s">
        <v>1019</v>
      </c>
      <c r="J428" s="741" t="s">
        <v>753</v>
      </c>
      <c r="K428" s="742">
        <v>2792792.0</v>
      </c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</row>
    <row r="429" ht="14.25" customHeight="1">
      <c r="A429" s="737">
        <f t="shared" si="1"/>
        <v>427</v>
      </c>
      <c r="B429" s="555" t="s">
        <v>4377</v>
      </c>
      <c r="C429" s="555" t="s">
        <v>3347</v>
      </c>
      <c r="D429" s="740" t="s">
        <v>1168</v>
      </c>
      <c r="E429" s="740" t="s">
        <v>753</v>
      </c>
      <c r="F429" s="740"/>
      <c r="G429" s="740" t="s">
        <v>4382</v>
      </c>
      <c r="H429" s="748" t="s">
        <v>4383</v>
      </c>
      <c r="I429" s="740" t="s">
        <v>1170</v>
      </c>
      <c r="J429" s="741" t="s">
        <v>753</v>
      </c>
      <c r="K429" s="742">
        <v>2792792.0</v>
      </c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</row>
    <row r="430" ht="14.25" customHeight="1">
      <c r="A430" s="737">
        <f t="shared" si="1"/>
        <v>428</v>
      </c>
      <c r="B430" s="555" t="s">
        <v>4377</v>
      </c>
      <c r="C430" s="555" t="s">
        <v>3347</v>
      </c>
      <c r="D430" s="740">
        <v>1.109431711E9</v>
      </c>
      <c r="E430" s="740" t="s">
        <v>753</v>
      </c>
      <c r="F430" s="740"/>
      <c r="G430" s="740" t="s">
        <v>4384</v>
      </c>
      <c r="H430" s="748" t="s">
        <v>4385</v>
      </c>
      <c r="I430" s="740" t="s">
        <v>1104</v>
      </c>
      <c r="J430" s="741" t="s">
        <v>753</v>
      </c>
      <c r="K430" s="742">
        <v>2792792.0</v>
      </c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</row>
    <row r="431" ht="14.25" customHeight="1">
      <c r="A431" s="737">
        <f t="shared" si="1"/>
        <v>429</v>
      </c>
      <c r="B431" s="555" t="s">
        <v>4377</v>
      </c>
      <c r="C431" s="555" t="s">
        <v>3347</v>
      </c>
      <c r="D431" s="740" t="s">
        <v>1475</v>
      </c>
      <c r="E431" s="740" t="s">
        <v>753</v>
      </c>
      <c r="F431" s="740"/>
      <c r="G431" s="740" t="s">
        <v>4386</v>
      </c>
      <c r="H431" s="748" t="s">
        <v>4387</v>
      </c>
      <c r="I431" s="740" t="s">
        <v>1477</v>
      </c>
      <c r="J431" s="741" t="s">
        <v>753</v>
      </c>
      <c r="K431" s="742">
        <v>2792792.0</v>
      </c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</row>
    <row r="432" ht="14.25" customHeight="1">
      <c r="A432" s="737">
        <f t="shared" si="1"/>
        <v>430</v>
      </c>
      <c r="B432" s="555" t="s">
        <v>4377</v>
      </c>
      <c r="C432" s="555" t="s">
        <v>141</v>
      </c>
      <c r="D432" s="740" t="s">
        <v>587</v>
      </c>
      <c r="E432" s="740" t="s">
        <v>461</v>
      </c>
      <c r="F432" s="740"/>
      <c r="G432" s="738" t="s">
        <v>4388</v>
      </c>
      <c r="H432" s="748" t="s">
        <v>4389</v>
      </c>
      <c r="I432" s="740" t="s">
        <v>589</v>
      </c>
      <c r="J432" s="741" t="s">
        <v>461</v>
      </c>
      <c r="K432" s="742">
        <v>2319819.0</v>
      </c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</row>
    <row r="433" ht="14.25" customHeight="1">
      <c r="A433" s="737">
        <f t="shared" si="1"/>
        <v>431</v>
      </c>
      <c r="B433" s="555" t="s">
        <v>4377</v>
      </c>
      <c r="C433" s="555" t="s">
        <v>141</v>
      </c>
      <c r="D433" s="740">
        <v>9.2304846E8</v>
      </c>
      <c r="E433" s="740" t="s">
        <v>461</v>
      </c>
      <c r="F433" s="740"/>
      <c r="G433" s="740" t="s">
        <v>4390</v>
      </c>
      <c r="H433" s="748" t="s">
        <v>4391</v>
      </c>
      <c r="I433" s="740" t="s">
        <v>788</v>
      </c>
      <c r="J433" s="741" t="s">
        <v>461</v>
      </c>
      <c r="K433" s="742">
        <v>2319819.0</v>
      </c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</row>
    <row r="434" ht="14.25" customHeight="1">
      <c r="A434" s="737">
        <f t="shared" si="1"/>
        <v>432</v>
      </c>
      <c r="B434" s="555" t="s">
        <v>4377</v>
      </c>
      <c r="C434" s="555" t="s">
        <v>3480</v>
      </c>
      <c r="D434" s="740">
        <v>9.57928482E8</v>
      </c>
      <c r="E434" s="740" t="s">
        <v>461</v>
      </c>
      <c r="F434" s="740"/>
      <c r="G434" s="740" t="s">
        <v>4392</v>
      </c>
      <c r="H434" s="748" t="s">
        <v>4393</v>
      </c>
      <c r="I434" s="740" t="s">
        <v>1688</v>
      </c>
      <c r="J434" s="741" t="s">
        <v>461</v>
      </c>
      <c r="K434" s="742">
        <v>2319819.0</v>
      </c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</row>
    <row r="435" ht="14.25" customHeight="1">
      <c r="A435" s="737">
        <f t="shared" si="1"/>
        <v>433</v>
      </c>
      <c r="B435" s="555" t="s">
        <v>4377</v>
      </c>
      <c r="C435" s="555" t="s">
        <v>3480</v>
      </c>
      <c r="D435" s="740">
        <v>1.19171674E9</v>
      </c>
      <c r="E435" s="740" t="s">
        <v>461</v>
      </c>
      <c r="F435" s="740"/>
      <c r="G435" s="740" t="s">
        <v>4394</v>
      </c>
      <c r="H435" s="748" t="s">
        <v>4395</v>
      </c>
      <c r="I435" s="740" t="s">
        <v>2679</v>
      </c>
      <c r="J435" s="741" t="s">
        <v>461</v>
      </c>
      <c r="K435" s="742">
        <v>2319819.0</v>
      </c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</row>
    <row r="436" ht="14.25" customHeight="1">
      <c r="A436" s="737">
        <f t="shared" si="1"/>
        <v>434</v>
      </c>
      <c r="B436" s="555" t="s">
        <v>4377</v>
      </c>
      <c r="C436" s="555" t="s">
        <v>87</v>
      </c>
      <c r="D436" s="740" t="s">
        <v>2687</v>
      </c>
      <c r="E436" s="740" t="s">
        <v>1258</v>
      </c>
      <c r="F436" s="740"/>
      <c r="G436" s="740" t="s">
        <v>4397</v>
      </c>
      <c r="H436" s="748" t="s">
        <v>4398</v>
      </c>
      <c r="I436" s="740" t="s">
        <v>2689</v>
      </c>
      <c r="J436" s="741" t="s">
        <v>1258</v>
      </c>
      <c r="K436" s="742">
        <v>1300000.0</v>
      </c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</row>
    <row r="437" ht="14.25" customHeight="1">
      <c r="A437" s="737">
        <f t="shared" si="1"/>
        <v>435</v>
      </c>
      <c r="B437" s="555" t="s">
        <v>4377</v>
      </c>
      <c r="C437" s="555" t="s">
        <v>87</v>
      </c>
      <c r="D437" s="740" t="s">
        <v>1839</v>
      </c>
      <c r="E437" s="740" t="s">
        <v>1258</v>
      </c>
      <c r="F437" s="740"/>
      <c r="G437" s="740" t="s">
        <v>4399</v>
      </c>
      <c r="H437" s="748" t="s">
        <v>4400</v>
      </c>
      <c r="I437" s="740" t="s">
        <v>1841</v>
      </c>
      <c r="J437" s="741" t="s">
        <v>1258</v>
      </c>
      <c r="K437" s="742">
        <v>1300000.0</v>
      </c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</row>
    <row r="438" ht="14.25" customHeight="1">
      <c r="A438" s="737">
        <f t="shared" si="1"/>
        <v>436</v>
      </c>
      <c r="B438" s="555" t="s">
        <v>4377</v>
      </c>
      <c r="C438" s="555" t="s">
        <v>87</v>
      </c>
      <c r="D438" s="740" t="s">
        <v>2165</v>
      </c>
      <c r="E438" s="740" t="s">
        <v>1258</v>
      </c>
      <c r="F438" s="740"/>
      <c r="G438" s="740" t="s">
        <v>4401</v>
      </c>
      <c r="H438" s="748" t="s">
        <v>4402</v>
      </c>
      <c r="I438" s="740" t="s">
        <v>2167</v>
      </c>
      <c r="J438" s="741" t="s">
        <v>1258</v>
      </c>
      <c r="K438" s="742">
        <v>1300000.0</v>
      </c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</row>
    <row r="439" ht="14.25" customHeight="1">
      <c r="A439" s="737">
        <f t="shared" si="1"/>
        <v>437</v>
      </c>
      <c r="B439" s="555" t="s">
        <v>4377</v>
      </c>
      <c r="C439" s="555" t="s">
        <v>87</v>
      </c>
      <c r="D439" s="740">
        <v>1.757741506E9</v>
      </c>
      <c r="E439" s="740" t="s">
        <v>1258</v>
      </c>
      <c r="F439" s="740"/>
      <c r="G439" s="740" t="s">
        <v>4403</v>
      </c>
      <c r="H439" s="748" t="s">
        <v>4404</v>
      </c>
      <c r="I439" s="740" t="s">
        <v>505</v>
      </c>
      <c r="J439" s="741" t="s">
        <v>1258</v>
      </c>
      <c r="K439" s="742">
        <v>1300000.0</v>
      </c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</row>
    <row r="440" ht="14.25" customHeight="1">
      <c r="A440" s="737">
        <f t="shared" si="1"/>
        <v>438</v>
      </c>
      <c r="B440" s="750" t="s">
        <v>4377</v>
      </c>
      <c r="C440" s="750" t="s">
        <v>87</v>
      </c>
      <c r="D440" s="818">
        <v>2.093018833E9</v>
      </c>
      <c r="E440" s="754" t="s">
        <v>1258</v>
      </c>
      <c r="F440" s="819"/>
      <c r="G440" s="818" t="s">
        <v>4405</v>
      </c>
      <c r="H440" s="818" t="s">
        <v>4406</v>
      </c>
      <c r="I440" s="820" t="s">
        <v>2524</v>
      </c>
      <c r="J440" s="755" t="s">
        <v>1258</v>
      </c>
      <c r="K440" s="756">
        <v>1300000.0</v>
      </c>
      <c r="L440" s="267" t="s">
        <v>4407</v>
      </c>
      <c r="M440" s="821"/>
      <c r="N440" s="821"/>
      <c r="O440" s="821"/>
      <c r="P440" s="821"/>
      <c r="Q440" s="821"/>
      <c r="R440" s="821"/>
      <c r="S440" s="821"/>
      <c r="T440" s="821"/>
      <c r="U440" s="821"/>
      <c r="V440" s="821"/>
      <c r="W440" s="821"/>
      <c r="X440" s="821"/>
      <c r="Y440" s="821"/>
      <c r="Z440" s="821"/>
      <c r="AA440" s="821"/>
      <c r="AB440" s="821"/>
      <c r="AC440" s="821"/>
      <c r="AD440" s="821"/>
      <c r="AE440" s="821"/>
      <c r="AF440" s="821"/>
      <c r="AG440" s="821"/>
    </row>
    <row r="441" ht="14.25" customHeight="1">
      <c r="A441" s="737">
        <f t="shared" si="1"/>
        <v>439</v>
      </c>
      <c r="B441" s="555" t="s">
        <v>4377</v>
      </c>
      <c r="C441" s="555" t="s">
        <v>3557</v>
      </c>
      <c r="D441" s="740" t="s">
        <v>284</v>
      </c>
      <c r="E441" s="740" t="s">
        <v>480</v>
      </c>
      <c r="F441" s="740"/>
      <c r="G441" s="740" t="s">
        <v>4408</v>
      </c>
      <c r="H441" s="748" t="s">
        <v>4409</v>
      </c>
      <c r="I441" s="740" t="s">
        <v>286</v>
      </c>
      <c r="J441" s="741" t="s">
        <v>480</v>
      </c>
      <c r="K441" s="742">
        <v>1950000.0</v>
      </c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</row>
    <row r="442" ht="14.25" customHeight="1">
      <c r="A442" s="737">
        <f t="shared" si="1"/>
        <v>440</v>
      </c>
      <c r="B442" s="555" t="s">
        <v>4410</v>
      </c>
      <c r="C442" s="555" t="s">
        <v>3348</v>
      </c>
      <c r="D442" s="740" t="s">
        <v>815</v>
      </c>
      <c r="E442" s="740" t="s">
        <v>575</v>
      </c>
      <c r="F442" s="740"/>
      <c r="G442" s="740" t="s">
        <v>4411</v>
      </c>
      <c r="H442" s="748" t="s">
        <v>4412</v>
      </c>
      <c r="I442" s="740" t="s">
        <v>817</v>
      </c>
      <c r="J442" s="741" t="s">
        <v>575</v>
      </c>
      <c r="K442" s="742">
        <v>3671171.0</v>
      </c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</row>
    <row r="443" ht="14.25" customHeight="1">
      <c r="A443" s="737">
        <f t="shared" si="1"/>
        <v>441</v>
      </c>
      <c r="B443" s="555" t="s">
        <v>4410</v>
      </c>
      <c r="C443" s="555" t="s">
        <v>3347</v>
      </c>
      <c r="D443" s="740" t="s">
        <v>1207</v>
      </c>
      <c r="E443" s="740" t="s">
        <v>753</v>
      </c>
      <c r="F443" s="740"/>
      <c r="G443" s="740" t="s">
        <v>4413</v>
      </c>
      <c r="H443" s="748" t="s">
        <v>4414</v>
      </c>
      <c r="I443" s="740" t="s">
        <v>1209</v>
      </c>
      <c r="J443" s="741" t="s">
        <v>753</v>
      </c>
      <c r="K443" s="742">
        <v>2792792.0</v>
      </c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</row>
    <row r="444" ht="14.25" customHeight="1">
      <c r="A444" s="737">
        <f t="shared" si="1"/>
        <v>442</v>
      </c>
      <c r="B444" s="555" t="s">
        <v>4410</v>
      </c>
      <c r="C444" s="555" t="s">
        <v>3347</v>
      </c>
      <c r="D444" s="740" t="s">
        <v>1292</v>
      </c>
      <c r="E444" s="740" t="s">
        <v>753</v>
      </c>
      <c r="F444" s="740"/>
      <c r="G444" s="740" t="s">
        <v>4415</v>
      </c>
      <c r="H444" s="748" t="s">
        <v>4416</v>
      </c>
      <c r="I444" s="740" t="s">
        <v>1294</v>
      </c>
      <c r="J444" s="741" t="s">
        <v>753</v>
      </c>
      <c r="K444" s="742">
        <v>2792792.0</v>
      </c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</row>
    <row r="445" ht="14.25" customHeight="1">
      <c r="A445" s="737">
        <f t="shared" si="1"/>
        <v>443</v>
      </c>
      <c r="B445" s="555" t="s">
        <v>4410</v>
      </c>
      <c r="C445" s="555" t="s">
        <v>3347</v>
      </c>
      <c r="D445" s="740" t="s">
        <v>1289</v>
      </c>
      <c r="E445" s="740" t="s">
        <v>753</v>
      </c>
      <c r="F445" s="740"/>
      <c r="G445" s="740" t="s">
        <v>4417</v>
      </c>
      <c r="H445" s="748" t="s">
        <v>4418</v>
      </c>
      <c r="I445" s="740" t="s">
        <v>1291</v>
      </c>
      <c r="J445" s="741" t="s">
        <v>753</v>
      </c>
      <c r="K445" s="742">
        <v>2792792.0</v>
      </c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</row>
    <row r="446" ht="14.25" customHeight="1">
      <c r="A446" s="737">
        <f t="shared" si="1"/>
        <v>444</v>
      </c>
      <c r="B446" s="555" t="s">
        <v>4410</v>
      </c>
      <c r="C446" s="555" t="s">
        <v>141</v>
      </c>
      <c r="D446" s="740">
        <v>1.137471697E9</v>
      </c>
      <c r="E446" s="812" t="s">
        <v>461</v>
      </c>
      <c r="F446" s="740"/>
      <c r="G446" s="740" t="s">
        <v>4419</v>
      </c>
      <c r="H446" s="748" t="s">
        <v>4420</v>
      </c>
      <c r="I446" s="740" t="s">
        <v>779</v>
      </c>
      <c r="J446" s="741" t="s">
        <v>461</v>
      </c>
      <c r="K446" s="742">
        <v>2319819.0</v>
      </c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</row>
    <row r="447" ht="14.25" customHeight="1">
      <c r="A447" s="737">
        <f t="shared" si="1"/>
        <v>445</v>
      </c>
      <c r="B447" s="555" t="s">
        <v>4410</v>
      </c>
      <c r="C447" s="555" t="s">
        <v>141</v>
      </c>
      <c r="D447" s="740">
        <v>9.69775713E8</v>
      </c>
      <c r="E447" s="740" t="s">
        <v>461</v>
      </c>
      <c r="F447" s="740"/>
      <c r="G447" s="740" t="s">
        <v>4421</v>
      </c>
      <c r="H447" s="748" t="s">
        <v>4422</v>
      </c>
      <c r="I447" s="740" t="s">
        <v>684</v>
      </c>
      <c r="J447" s="741" t="s">
        <v>461</v>
      </c>
      <c r="K447" s="742">
        <v>2319819.0</v>
      </c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</row>
    <row r="448" ht="14.25" customHeight="1">
      <c r="A448" s="737">
        <f t="shared" si="1"/>
        <v>446</v>
      </c>
      <c r="B448" s="555" t="s">
        <v>4410</v>
      </c>
      <c r="C448" s="555" t="s">
        <v>141</v>
      </c>
      <c r="D448" s="740">
        <v>1.113957244E9</v>
      </c>
      <c r="E448" s="740" t="s">
        <v>461</v>
      </c>
      <c r="F448" s="740"/>
      <c r="G448" s="740" t="s">
        <v>4423</v>
      </c>
      <c r="H448" s="748" t="s">
        <v>4424</v>
      </c>
      <c r="I448" s="740" t="s">
        <v>614</v>
      </c>
      <c r="J448" s="741" t="s">
        <v>461</v>
      </c>
      <c r="K448" s="742">
        <v>2319819.0</v>
      </c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</row>
    <row r="449" ht="14.25" customHeight="1">
      <c r="A449" s="737">
        <f t="shared" si="1"/>
        <v>447</v>
      </c>
      <c r="B449" s="555" t="s">
        <v>4410</v>
      </c>
      <c r="C449" s="555" t="s">
        <v>141</v>
      </c>
      <c r="D449" s="740">
        <v>9.67671706E8</v>
      </c>
      <c r="E449" s="740" t="s">
        <v>461</v>
      </c>
      <c r="F449" s="740"/>
      <c r="G449" s="740" t="s">
        <v>4425</v>
      </c>
      <c r="H449" s="748" t="s">
        <v>4426</v>
      </c>
      <c r="I449" s="740" t="s">
        <v>776</v>
      </c>
      <c r="J449" s="741" t="s">
        <v>461</v>
      </c>
      <c r="K449" s="742">
        <v>2319819.0</v>
      </c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</row>
    <row r="450" ht="14.25" customHeight="1">
      <c r="A450" s="737">
        <f t="shared" si="1"/>
        <v>448</v>
      </c>
      <c r="B450" s="555" t="s">
        <v>4410</v>
      </c>
      <c r="C450" s="555" t="s">
        <v>3491</v>
      </c>
      <c r="D450" s="740">
        <v>1.115633871E9</v>
      </c>
      <c r="E450" s="740" t="s">
        <v>461</v>
      </c>
      <c r="F450" s="740"/>
      <c r="G450" s="740" t="s">
        <v>4427</v>
      </c>
      <c r="H450" s="748" t="s">
        <v>4428</v>
      </c>
      <c r="I450" s="740" t="s">
        <v>2304</v>
      </c>
      <c r="J450" s="741" t="s">
        <v>461</v>
      </c>
      <c r="K450" s="742">
        <v>2319819.0</v>
      </c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</row>
    <row r="451" ht="14.25" customHeight="1">
      <c r="A451" s="737">
        <f t="shared" si="1"/>
        <v>449</v>
      </c>
      <c r="B451" s="555" t="s">
        <v>4410</v>
      </c>
      <c r="C451" s="555" t="s">
        <v>87</v>
      </c>
      <c r="D451" s="740" t="s">
        <v>1916</v>
      </c>
      <c r="E451" s="738" t="s">
        <v>1258</v>
      </c>
      <c r="F451" s="740"/>
      <c r="G451" s="740" t="s">
        <v>4430</v>
      </c>
      <c r="H451" s="748" t="s">
        <v>4431</v>
      </c>
      <c r="I451" s="740" t="s">
        <v>1918</v>
      </c>
      <c r="J451" s="741" t="s">
        <v>1258</v>
      </c>
      <c r="K451" s="742">
        <v>1300000.0</v>
      </c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</row>
    <row r="452" ht="14.25" customHeight="1">
      <c r="A452" s="737">
        <f t="shared" si="1"/>
        <v>450</v>
      </c>
      <c r="B452" s="555" t="s">
        <v>4410</v>
      </c>
      <c r="C452" s="555" t="s">
        <v>3557</v>
      </c>
      <c r="D452" s="740" t="s">
        <v>365</v>
      </c>
      <c r="E452" s="740" t="s">
        <v>480</v>
      </c>
      <c r="F452" s="740"/>
      <c r="G452" s="740" t="s">
        <v>4432</v>
      </c>
      <c r="H452" s="748" t="s">
        <v>4433</v>
      </c>
      <c r="I452" s="740" t="s">
        <v>367</v>
      </c>
      <c r="J452" s="741" t="s">
        <v>480</v>
      </c>
      <c r="K452" s="742">
        <v>1950000.0</v>
      </c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</row>
    <row r="453" ht="14.25" customHeight="1">
      <c r="A453" s="737">
        <f t="shared" si="1"/>
        <v>451</v>
      </c>
      <c r="B453" s="555" t="s">
        <v>4410</v>
      </c>
      <c r="C453" s="555" t="s">
        <v>3557</v>
      </c>
      <c r="D453" s="822" t="s">
        <v>361</v>
      </c>
      <c r="E453" s="740" t="s">
        <v>480</v>
      </c>
      <c r="F453" s="740"/>
      <c r="G453" s="740" t="s">
        <v>4434</v>
      </c>
      <c r="H453" s="748" t="s">
        <v>4435</v>
      </c>
      <c r="I453" s="740" t="s">
        <v>363</v>
      </c>
      <c r="J453" s="741" t="s">
        <v>480</v>
      </c>
      <c r="K453" s="742">
        <v>1950000.0</v>
      </c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</row>
    <row r="454" ht="14.25" customHeight="1">
      <c r="A454" s="737">
        <f t="shared" si="1"/>
        <v>452</v>
      </c>
      <c r="B454" s="555" t="s">
        <v>4410</v>
      </c>
      <c r="C454" s="555" t="s">
        <v>3405</v>
      </c>
      <c r="D454" s="738">
        <v>2.048972881E9</v>
      </c>
      <c r="E454" s="738" t="s">
        <v>753</v>
      </c>
      <c r="F454" s="738"/>
      <c r="G454" s="738" t="s">
        <v>4436</v>
      </c>
      <c r="H454" s="748" t="s">
        <v>4437</v>
      </c>
      <c r="I454" s="740" t="s">
        <v>13</v>
      </c>
      <c r="J454" s="741" t="s">
        <v>3355</v>
      </c>
      <c r="K454" s="742">
        <v>2737114.0</v>
      </c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</row>
    <row r="455" ht="14.25" customHeight="1">
      <c r="A455" s="737">
        <f t="shared" si="1"/>
        <v>453</v>
      </c>
      <c r="B455" s="555" t="s">
        <v>4410</v>
      </c>
      <c r="C455" s="555" t="s">
        <v>3405</v>
      </c>
      <c r="D455" s="738">
        <v>2.048973283E9</v>
      </c>
      <c r="E455" s="738" t="s">
        <v>753</v>
      </c>
      <c r="F455" s="738"/>
      <c r="G455" s="738" t="s">
        <v>4438</v>
      </c>
      <c r="H455" s="748" t="s">
        <v>4439</v>
      </c>
      <c r="I455" s="740" t="s">
        <v>13</v>
      </c>
      <c r="J455" s="741" t="s">
        <v>3355</v>
      </c>
      <c r="K455" s="742">
        <v>2737114.0</v>
      </c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</row>
    <row r="456" ht="14.25" customHeight="1">
      <c r="A456" s="737">
        <f t="shared" si="1"/>
        <v>454</v>
      </c>
      <c r="B456" s="555" t="s">
        <v>4440</v>
      </c>
      <c r="C456" s="555" t="s">
        <v>3348</v>
      </c>
      <c r="D456" s="740" t="s">
        <v>895</v>
      </c>
      <c r="E456" s="740" t="s">
        <v>575</v>
      </c>
      <c r="F456" s="740"/>
      <c r="G456" s="740" t="s">
        <v>4441</v>
      </c>
      <c r="H456" s="748" t="s">
        <v>4442</v>
      </c>
      <c r="I456" s="740" t="s">
        <v>897</v>
      </c>
      <c r="J456" s="741" t="s">
        <v>575</v>
      </c>
      <c r="K456" s="742">
        <v>3671171.0</v>
      </c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</row>
    <row r="457" ht="14.25" customHeight="1">
      <c r="A457" s="737">
        <f t="shared" si="1"/>
        <v>455</v>
      </c>
      <c r="B457" s="555" t="s">
        <v>4440</v>
      </c>
      <c r="C457" s="555" t="s">
        <v>3347</v>
      </c>
      <c r="D457" s="740" t="s">
        <v>872</v>
      </c>
      <c r="E457" s="740" t="s">
        <v>753</v>
      </c>
      <c r="F457" s="740"/>
      <c r="G457" s="740" t="s">
        <v>4443</v>
      </c>
      <c r="H457" s="748" t="s">
        <v>4444</v>
      </c>
      <c r="I457" s="740" t="s">
        <v>874</v>
      </c>
      <c r="J457" s="741" t="s">
        <v>753</v>
      </c>
      <c r="K457" s="742">
        <v>2792792.0</v>
      </c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</row>
    <row r="458" ht="14.25" customHeight="1">
      <c r="A458" s="737">
        <f t="shared" si="1"/>
        <v>456</v>
      </c>
      <c r="B458" s="555" t="s">
        <v>4440</v>
      </c>
      <c r="C458" s="555" t="s">
        <v>3347</v>
      </c>
      <c r="D458" s="740" t="s">
        <v>1487</v>
      </c>
      <c r="E458" s="740" t="s">
        <v>753</v>
      </c>
      <c r="F458" s="740"/>
      <c r="G458" s="740" t="s">
        <v>4445</v>
      </c>
      <c r="H458" s="748" t="s">
        <v>4446</v>
      </c>
      <c r="I458" s="740" t="s">
        <v>1489</v>
      </c>
      <c r="J458" s="741" t="s">
        <v>753</v>
      </c>
      <c r="K458" s="742">
        <v>2792792.0</v>
      </c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</row>
    <row r="459" ht="14.25" customHeight="1">
      <c r="A459" s="737">
        <f t="shared" si="1"/>
        <v>457</v>
      </c>
      <c r="B459" s="555" t="s">
        <v>4440</v>
      </c>
      <c r="C459" s="555" t="s">
        <v>3347</v>
      </c>
      <c r="D459" s="740" t="s">
        <v>1442</v>
      </c>
      <c r="E459" s="740" t="s">
        <v>753</v>
      </c>
      <c r="F459" s="740"/>
      <c r="G459" s="740" t="s">
        <v>4447</v>
      </c>
      <c r="H459" s="748" t="s">
        <v>4448</v>
      </c>
      <c r="I459" s="740" t="s">
        <v>1444</v>
      </c>
      <c r="J459" s="741" t="s">
        <v>753</v>
      </c>
      <c r="K459" s="742">
        <v>2792792.0</v>
      </c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</row>
    <row r="460" ht="14.25" customHeight="1">
      <c r="A460" s="737">
        <f t="shared" si="1"/>
        <v>458</v>
      </c>
      <c r="B460" s="555" t="s">
        <v>4440</v>
      </c>
      <c r="C460" s="555" t="s">
        <v>3347</v>
      </c>
      <c r="D460" s="740" t="s">
        <v>1310</v>
      </c>
      <c r="E460" s="740" t="s">
        <v>753</v>
      </c>
      <c r="F460" s="740"/>
      <c r="G460" s="740" t="s">
        <v>4449</v>
      </c>
      <c r="H460" s="748" t="s">
        <v>4450</v>
      </c>
      <c r="I460" s="740" t="s">
        <v>1312</v>
      </c>
      <c r="J460" s="741" t="s">
        <v>753</v>
      </c>
      <c r="K460" s="742">
        <v>2792792.0</v>
      </c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</row>
    <row r="461" ht="14.25" customHeight="1">
      <c r="A461" s="737">
        <f t="shared" si="1"/>
        <v>459</v>
      </c>
      <c r="B461" s="555" t="s">
        <v>4440</v>
      </c>
      <c r="C461" s="555" t="s">
        <v>141</v>
      </c>
      <c r="D461" s="740" t="s">
        <v>646</v>
      </c>
      <c r="E461" s="740" t="s">
        <v>461</v>
      </c>
      <c r="F461" s="740"/>
      <c r="G461" s="740" t="s">
        <v>4451</v>
      </c>
      <c r="H461" s="748" t="s">
        <v>4452</v>
      </c>
      <c r="I461" s="740" t="s">
        <v>648</v>
      </c>
      <c r="J461" s="741" t="s">
        <v>461</v>
      </c>
      <c r="K461" s="742">
        <v>2319819.0</v>
      </c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</row>
    <row r="462" ht="14.25" customHeight="1">
      <c r="A462" s="737">
        <f t="shared" si="1"/>
        <v>460</v>
      </c>
      <c r="B462" s="555" t="s">
        <v>4440</v>
      </c>
      <c r="C462" s="555" t="s">
        <v>141</v>
      </c>
      <c r="D462" s="740" t="s">
        <v>570</v>
      </c>
      <c r="E462" s="740" t="s">
        <v>461</v>
      </c>
      <c r="F462" s="740"/>
      <c r="G462" s="740" t="s">
        <v>4453</v>
      </c>
      <c r="H462" s="748" t="s">
        <v>4454</v>
      </c>
      <c r="I462" s="740" t="s">
        <v>573</v>
      </c>
      <c r="J462" s="741" t="s">
        <v>461</v>
      </c>
      <c r="K462" s="742">
        <v>2319819.0</v>
      </c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</row>
    <row r="463" ht="14.25" customHeight="1">
      <c r="A463" s="737">
        <f t="shared" si="1"/>
        <v>461</v>
      </c>
      <c r="B463" s="555" t="s">
        <v>4440</v>
      </c>
      <c r="C463" s="555" t="s">
        <v>3480</v>
      </c>
      <c r="D463" s="740">
        <v>1.212908973E9</v>
      </c>
      <c r="E463" s="740" t="s">
        <v>461</v>
      </c>
      <c r="F463" s="740"/>
      <c r="G463" s="740" t="s">
        <v>4456</v>
      </c>
      <c r="H463" s="748" t="s">
        <v>4457</v>
      </c>
      <c r="I463" s="740" t="s">
        <v>2143</v>
      </c>
      <c r="J463" s="741" t="s">
        <v>461</v>
      </c>
      <c r="K463" s="742">
        <v>2319819.0</v>
      </c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</row>
    <row r="464" ht="14.25" customHeight="1">
      <c r="A464" s="737">
        <f t="shared" si="1"/>
        <v>462</v>
      </c>
      <c r="B464" s="555" t="s">
        <v>4440</v>
      </c>
      <c r="C464" s="555" t="s">
        <v>3480</v>
      </c>
      <c r="D464" s="740">
        <v>1.212908921E9</v>
      </c>
      <c r="E464" s="740" t="s">
        <v>461</v>
      </c>
      <c r="F464" s="740"/>
      <c r="G464" s="740" t="s">
        <v>4458</v>
      </c>
      <c r="H464" s="748" t="s">
        <v>4459</v>
      </c>
      <c r="I464" s="740" t="s">
        <v>2838</v>
      </c>
      <c r="J464" s="741" t="s">
        <v>461</v>
      </c>
      <c r="K464" s="742">
        <v>2319819.0</v>
      </c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</row>
    <row r="465" ht="14.25" customHeight="1">
      <c r="A465" s="737">
        <f t="shared" si="1"/>
        <v>463</v>
      </c>
      <c r="B465" s="555" t="s">
        <v>4440</v>
      </c>
      <c r="C465" s="555" t="s">
        <v>3480</v>
      </c>
      <c r="D465" s="740">
        <v>1.212906642E9</v>
      </c>
      <c r="E465" s="740" t="s">
        <v>461</v>
      </c>
      <c r="F465" s="740"/>
      <c r="G465" s="740" t="s">
        <v>4460</v>
      </c>
      <c r="H465" s="748" t="s">
        <v>4461</v>
      </c>
      <c r="I465" s="740" t="s">
        <v>2345</v>
      </c>
      <c r="J465" s="741" t="s">
        <v>461</v>
      </c>
      <c r="K465" s="742">
        <v>2319819.0</v>
      </c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</row>
    <row r="466" ht="14.25" customHeight="1">
      <c r="A466" s="737">
        <f t="shared" si="1"/>
        <v>464</v>
      </c>
      <c r="B466" s="555" t="s">
        <v>4440</v>
      </c>
      <c r="C466" s="555" t="s">
        <v>3480</v>
      </c>
      <c r="D466" s="740">
        <v>1.211326618E9</v>
      </c>
      <c r="E466" s="740" t="s">
        <v>461</v>
      </c>
      <c r="F466" s="740"/>
      <c r="G466" s="740" t="s">
        <v>4462</v>
      </c>
      <c r="H466" s="748" t="s">
        <v>4463</v>
      </c>
      <c r="I466" s="740" t="s">
        <v>2341</v>
      </c>
      <c r="J466" s="741" t="s">
        <v>461</v>
      </c>
      <c r="K466" s="742">
        <v>2319819.0</v>
      </c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</row>
    <row r="467" ht="14.25" customHeight="1">
      <c r="A467" s="737">
        <f t="shared" si="1"/>
        <v>465</v>
      </c>
      <c r="B467" s="555" t="s">
        <v>4440</v>
      </c>
      <c r="C467" s="555" t="s">
        <v>3491</v>
      </c>
      <c r="D467" s="740" t="s">
        <v>2233</v>
      </c>
      <c r="E467" s="740" t="s">
        <v>461</v>
      </c>
      <c r="F467" s="740"/>
      <c r="G467" s="740" t="s">
        <v>4464</v>
      </c>
      <c r="H467" s="748" t="s">
        <v>4465</v>
      </c>
      <c r="I467" s="740" t="s">
        <v>2235</v>
      </c>
      <c r="J467" s="741" t="s">
        <v>461</v>
      </c>
      <c r="K467" s="742">
        <v>2319819.0</v>
      </c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</row>
    <row r="468" ht="14.25" customHeight="1">
      <c r="A468" s="737">
        <f t="shared" si="1"/>
        <v>466</v>
      </c>
      <c r="B468" s="555" t="s">
        <v>4440</v>
      </c>
      <c r="C468" s="555" t="s">
        <v>87</v>
      </c>
      <c r="D468" s="740" t="s">
        <v>2791</v>
      </c>
      <c r="E468" s="740" t="s">
        <v>1258</v>
      </c>
      <c r="F468" s="740"/>
      <c r="G468" s="740" t="s">
        <v>4466</v>
      </c>
      <c r="H468" s="748" t="s">
        <v>4467</v>
      </c>
      <c r="I468" s="740" t="s">
        <v>2793</v>
      </c>
      <c r="J468" s="741" t="s">
        <v>1258</v>
      </c>
      <c r="K468" s="742">
        <v>1300000.0</v>
      </c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</row>
    <row r="469" ht="14.25" customHeight="1">
      <c r="A469" s="737">
        <f t="shared" si="1"/>
        <v>467</v>
      </c>
      <c r="B469" s="555" t="s">
        <v>4440</v>
      </c>
      <c r="C469" s="555" t="s">
        <v>87</v>
      </c>
      <c r="D469" s="740" t="s">
        <v>2829</v>
      </c>
      <c r="E469" s="740" t="s">
        <v>1258</v>
      </c>
      <c r="F469" s="740"/>
      <c r="G469" s="740" t="s">
        <v>4468</v>
      </c>
      <c r="H469" s="748" t="s">
        <v>4469</v>
      </c>
      <c r="I469" s="740" t="s">
        <v>2831</v>
      </c>
      <c r="J469" s="741" t="s">
        <v>1258</v>
      </c>
      <c r="K469" s="742">
        <v>1300000.0</v>
      </c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</row>
    <row r="470" ht="14.25" customHeight="1">
      <c r="A470" s="737">
        <f t="shared" si="1"/>
        <v>468</v>
      </c>
      <c r="B470" s="555" t="s">
        <v>4440</v>
      </c>
      <c r="C470" s="555" t="s">
        <v>87</v>
      </c>
      <c r="D470" s="740" t="s">
        <v>1936</v>
      </c>
      <c r="E470" s="740" t="s">
        <v>1258</v>
      </c>
      <c r="F470" s="740"/>
      <c r="G470" s="740" t="s">
        <v>4470</v>
      </c>
      <c r="H470" s="748" t="s">
        <v>4471</v>
      </c>
      <c r="I470" s="740" t="s">
        <v>1938</v>
      </c>
      <c r="J470" s="741" t="s">
        <v>1258</v>
      </c>
      <c r="K470" s="742">
        <v>1300000.0</v>
      </c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</row>
    <row r="471" ht="14.25" customHeight="1">
      <c r="A471" s="737">
        <f t="shared" si="1"/>
        <v>469</v>
      </c>
      <c r="B471" s="555" t="s">
        <v>4440</v>
      </c>
      <c r="C471" s="555" t="s">
        <v>87</v>
      </c>
      <c r="D471" s="740" t="s">
        <v>1940</v>
      </c>
      <c r="E471" s="740" t="s">
        <v>1258</v>
      </c>
      <c r="F471" s="740"/>
      <c r="G471" s="740" t="s">
        <v>4472</v>
      </c>
      <c r="H471" s="748" t="s">
        <v>4473</v>
      </c>
      <c r="I471" s="740" t="s">
        <v>1942</v>
      </c>
      <c r="J471" s="741" t="s">
        <v>1258</v>
      </c>
      <c r="K471" s="742">
        <v>1300000.0</v>
      </c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</row>
    <row r="472" ht="14.25" customHeight="1">
      <c r="A472" s="737">
        <f t="shared" si="1"/>
        <v>470</v>
      </c>
      <c r="B472" s="555" t="s">
        <v>4440</v>
      </c>
      <c r="C472" s="555" t="s">
        <v>87</v>
      </c>
      <c r="D472" s="740" t="s">
        <v>2158</v>
      </c>
      <c r="E472" s="740" t="s">
        <v>1258</v>
      </c>
      <c r="F472" s="740"/>
      <c r="G472" s="740" t="s">
        <v>4474</v>
      </c>
      <c r="H472" s="748" t="s">
        <v>4475</v>
      </c>
      <c r="I472" s="740" t="s">
        <v>2160</v>
      </c>
      <c r="J472" s="741" t="s">
        <v>1258</v>
      </c>
      <c r="K472" s="742">
        <v>1300000.0</v>
      </c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</row>
    <row r="473" ht="14.25" customHeight="1">
      <c r="A473" s="737">
        <f t="shared" si="1"/>
        <v>471</v>
      </c>
      <c r="B473" s="555" t="s">
        <v>4440</v>
      </c>
      <c r="C473" s="555" t="s">
        <v>87</v>
      </c>
      <c r="D473" s="740">
        <v>1.252124867E9</v>
      </c>
      <c r="E473" s="740" t="s">
        <v>1258</v>
      </c>
      <c r="F473" s="740"/>
      <c r="G473" s="740" t="s">
        <v>4476</v>
      </c>
      <c r="H473" s="748" t="s">
        <v>4477</v>
      </c>
      <c r="I473" s="740" t="s">
        <v>2459</v>
      </c>
      <c r="J473" s="741" t="s">
        <v>1258</v>
      </c>
      <c r="K473" s="742">
        <v>1300000.0</v>
      </c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</row>
    <row r="474" ht="14.25" customHeight="1">
      <c r="A474" s="737">
        <f t="shared" si="1"/>
        <v>472</v>
      </c>
      <c r="B474" s="555" t="s">
        <v>4440</v>
      </c>
      <c r="C474" s="555" t="s">
        <v>3557</v>
      </c>
      <c r="D474" s="740" t="s">
        <v>316</v>
      </c>
      <c r="E474" s="740" t="s">
        <v>480</v>
      </c>
      <c r="F474" s="740"/>
      <c r="G474" s="740" t="s">
        <v>4478</v>
      </c>
      <c r="H474" s="748" t="s">
        <v>4479</v>
      </c>
      <c r="I474" s="740" t="s">
        <v>318</v>
      </c>
      <c r="J474" s="741" t="s">
        <v>480</v>
      </c>
      <c r="K474" s="742">
        <v>1950000.0</v>
      </c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</row>
    <row r="475" ht="14.25" customHeight="1">
      <c r="A475" s="737">
        <f t="shared" si="1"/>
        <v>473</v>
      </c>
      <c r="B475" s="555" t="s">
        <v>4440</v>
      </c>
      <c r="C475" s="555" t="s">
        <v>3557</v>
      </c>
      <c r="D475" s="740" t="s">
        <v>381</v>
      </c>
      <c r="E475" s="740" t="s">
        <v>480</v>
      </c>
      <c r="F475" s="740"/>
      <c r="G475" s="740" t="s">
        <v>4481</v>
      </c>
      <c r="H475" s="748" t="s">
        <v>4444</v>
      </c>
      <c r="I475" s="740" t="s">
        <v>383</v>
      </c>
      <c r="J475" s="741" t="s">
        <v>480</v>
      </c>
      <c r="K475" s="742">
        <v>1950000.0</v>
      </c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</row>
    <row r="476" ht="14.25" customHeight="1">
      <c r="A476" s="737">
        <f t="shared" si="1"/>
        <v>474</v>
      </c>
      <c r="B476" s="555" t="s">
        <v>4482</v>
      </c>
      <c r="C476" s="555" t="s">
        <v>3348</v>
      </c>
      <c r="D476" s="740" t="s">
        <v>249</v>
      </c>
      <c r="E476" s="740" t="s">
        <v>575</v>
      </c>
      <c r="F476" s="740"/>
      <c r="G476" s="738" t="s">
        <v>4483</v>
      </c>
      <c r="H476" s="748" t="s">
        <v>4484</v>
      </c>
      <c r="I476" s="740" t="s">
        <v>4485</v>
      </c>
      <c r="J476" s="741" t="s">
        <v>575</v>
      </c>
      <c r="K476" s="742">
        <v>3671171.0</v>
      </c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</row>
    <row r="477" ht="14.25" customHeight="1">
      <c r="A477" s="737">
        <f t="shared" si="1"/>
        <v>475</v>
      </c>
      <c r="B477" s="555" t="s">
        <v>4482</v>
      </c>
      <c r="C477" s="555" t="s">
        <v>3347</v>
      </c>
      <c r="D477" s="740" t="s">
        <v>1026</v>
      </c>
      <c r="E477" s="740" t="s">
        <v>753</v>
      </c>
      <c r="F477" s="740"/>
      <c r="G477" s="740" t="s">
        <v>4486</v>
      </c>
      <c r="H477" s="748" t="s">
        <v>4487</v>
      </c>
      <c r="I477" s="740" t="s">
        <v>4488</v>
      </c>
      <c r="J477" s="741" t="s">
        <v>753</v>
      </c>
      <c r="K477" s="742">
        <v>2792792.0</v>
      </c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</row>
    <row r="478" ht="14.25" customHeight="1">
      <c r="A478" s="737">
        <f t="shared" si="1"/>
        <v>476</v>
      </c>
      <c r="B478" s="555" t="s">
        <v>4482</v>
      </c>
      <c r="C478" s="555" t="s">
        <v>3347</v>
      </c>
      <c r="D478" s="740" t="s">
        <v>1186</v>
      </c>
      <c r="E478" s="740" t="s">
        <v>753</v>
      </c>
      <c r="F478" s="740"/>
      <c r="G478" s="740" t="s">
        <v>4489</v>
      </c>
      <c r="H478" s="748" t="s">
        <v>4490</v>
      </c>
      <c r="I478" s="740" t="s">
        <v>1028</v>
      </c>
      <c r="J478" s="741" t="s">
        <v>753</v>
      </c>
      <c r="K478" s="742">
        <v>2792792.0</v>
      </c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</row>
    <row r="479" ht="14.25" customHeight="1">
      <c r="A479" s="737">
        <f t="shared" si="1"/>
        <v>477</v>
      </c>
      <c r="B479" s="555" t="s">
        <v>4482</v>
      </c>
      <c r="C479" s="555" t="s">
        <v>3347</v>
      </c>
      <c r="D479" s="740" t="s">
        <v>1189</v>
      </c>
      <c r="E479" s="740" t="s">
        <v>753</v>
      </c>
      <c r="F479" s="740"/>
      <c r="G479" s="740" t="s">
        <v>4491</v>
      </c>
      <c r="H479" s="748" t="s">
        <v>4492</v>
      </c>
      <c r="I479" s="740" t="s">
        <v>1188</v>
      </c>
      <c r="J479" s="741" t="s">
        <v>753</v>
      </c>
      <c r="K479" s="742">
        <v>2792792.0</v>
      </c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</row>
    <row r="480" ht="14.25" customHeight="1">
      <c r="A480" s="737">
        <f t="shared" si="1"/>
        <v>478</v>
      </c>
      <c r="B480" s="555" t="s">
        <v>4482</v>
      </c>
      <c r="C480" s="555" t="s">
        <v>3347</v>
      </c>
      <c r="D480" s="740" t="s">
        <v>1820</v>
      </c>
      <c r="E480" s="740" t="s">
        <v>753</v>
      </c>
      <c r="F480" s="740"/>
      <c r="G480" s="740" t="s">
        <v>4493</v>
      </c>
      <c r="H480" s="748" t="s">
        <v>4494</v>
      </c>
      <c r="I480" s="740" t="s">
        <v>4495</v>
      </c>
      <c r="J480" s="741" t="s">
        <v>753</v>
      </c>
      <c r="K480" s="742">
        <v>2792792.0</v>
      </c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</row>
    <row r="481" ht="14.25" customHeight="1">
      <c r="A481" s="737">
        <f t="shared" si="1"/>
        <v>479</v>
      </c>
      <c r="B481" s="555" t="s">
        <v>4482</v>
      </c>
      <c r="C481" s="555" t="s">
        <v>3347</v>
      </c>
      <c r="D481" s="740">
        <v>9.66207406E8</v>
      </c>
      <c r="E481" s="740" t="s">
        <v>753</v>
      </c>
      <c r="F481" s="740"/>
      <c r="G481" s="740" t="s">
        <v>4496</v>
      </c>
      <c r="H481" s="748" t="s">
        <v>4497</v>
      </c>
      <c r="I481" s="740" t="s">
        <v>4498</v>
      </c>
      <c r="J481" s="741" t="s">
        <v>753</v>
      </c>
      <c r="K481" s="742">
        <v>2792792.0</v>
      </c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</row>
    <row r="482" ht="14.25" customHeight="1">
      <c r="A482" s="737">
        <f t="shared" si="1"/>
        <v>480</v>
      </c>
      <c r="B482" s="555" t="s">
        <v>4482</v>
      </c>
      <c r="C482" s="555" t="s">
        <v>141</v>
      </c>
      <c r="D482" s="740" t="s">
        <v>2283</v>
      </c>
      <c r="E482" s="740" t="s">
        <v>461</v>
      </c>
      <c r="F482" s="740"/>
      <c r="G482" s="740" t="s">
        <v>4499</v>
      </c>
      <c r="H482" s="748" t="s">
        <v>4500</v>
      </c>
      <c r="I482" s="740" t="s">
        <v>4501</v>
      </c>
      <c r="J482" s="741" t="s">
        <v>461</v>
      </c>
      <c r="K482" s="742">
        <v>2319819.0</v>
      </c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</row>
    <row r="483" ht="14.25" customHeight="1">
      <c r="A483" s="737">
        <f t="shared" si="1"/>
        <v>481</v>
      </c>
      <c r="B483" s="555" t="s">
        <v>4482</v>
      </c>
      <c r="C483" s="555" t="s">
        <v>141</v>
      </c>
      <c r="D483" s="740" t="s">
        <v>708</v>
      </c>
      <c r="E483" s="740" t="s">
        <v>461</v>
      </c>
      <c r="F483" s="740"/>
      <c r="G483" s="740" t="s">
        <v>4502</v>
      </c>
      <c r="H483" s="748" t="s">
        <v>4503</v>
      </c>
      <c r="I483" s="740" t="s">
        <v>710</v>
      </c>
      <c r="J483" s="741" t="s">
        <v>461</v>
      </c>
      <c r="K483" s="742">
        <v>2319819.0</v>
      </c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</row>
    <row r="484" ht="14.25" customHeight="1">
      <c r="A484" s="737">
        <f t="shared" si="1"/>
        <v>482</v>
      </c>
      <c r="B484" s="555" t="s">
        <v>4482</v>
      </c>
      <c r="C484" s="555" t="s">
        <v>3480</v>
      </c>
      <c r="D484" s="740">
        <v>1.148501184E9</v>
      </c>
      <c r="E484" s="740" t="s">
        <v>461</v>
      </c>
      <c r="F484" s="740"/>
      <c r="G484" s="740" t="s">
        <v>4504</v>
      </c>
      <c r="H484" s="748" t="s">
        <v>4505</v>
      </c>
      <c r="I484" s="740" t="s">
        <v>2848</v>
      </c>
      <c r="J484" s="741" t="s">
        <v>461</v>
      </c>
      <c r="K484" s="742">
        <v>2319819.0</v>
      </c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</row>
    <row r="485" ht="14.25" customHeight="1">
      <c r="A485" s="737">
        <f t="shared" si="1"/>
        <v>483</v>
      </c>
      <c r="B485" s="555" t="s">
        <v>4482</v>
      </c>
      <c r="C485" s="555" t="s">
        <v>3491</v>
      </c>
      <c r="D485" s="740">
        <v>1.155260068E9</v>
      </c>
      <c r="E485" s="740" t="s">
        <v>461</v>
      </c>
      <c r="F485" s="740"/>
      <c r="G485" s="740" t="s">
        <v>4506</v>
      </c>
      <c r="H485" s="748" t="s">
        <v>4507</v>
      </c>
      <c r="I485" s="740" t="s">
        <v>1822</v>
      </c>
      <c r="J485" s="741" t="s">
        <v>461</v>
      </c>
      <c r="K485" s="742">
        <v>2319819.0</v>
      </c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</row>
    <row r="486" ht="14.25" customHeight="1">
      <c r="A486" s="737">
        <f t="shared" si="1"/>
        <v>484</v>
      </c>
      <c r="B486" s="555" t="s">
        <v>4482</v>
      </c>
      <c r="C486" s="555" t="s">
        <v>3491</v>
      </c>
      <c r="D486" s="740">
        <v>1.148429965E9</v>
      </c>
      <c r="E486" s="740" t="s">
        <v>461</v>
      </c>
      <c r="F486" s="740"/>
      <c r="G486" s="740" t="s">
        <v>4508</v>
      </c>
      <c r="H486" s="748" t="s">
        <v>4509</v>
      </c>
      <c r="I486" s="740" t="s">
        <v>1894</v>
      </c>
      <c r="J486" s="741" t="s">
        <v>461</v>
      </c>
      <c r="K486" s="742">
        <v>2319819.0</v>
      </c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</row>
    <row r="487" ht="14.25" customHeight="1">
      <c r="A487" s="737">
        <f t="shared" si="1"/>
        <v>485</v>
      </c>
      <c r="B487" s="555" t="s">
        <v>4482</v>
      </c>
      <c r="C487" s="555" t="s">
        <v>3491</v>
      </c>
      <c r="D487" s="740">
        <v>1.14836452E9</v>
      </c>
      <c r="E487" s="740" t="s">
        <v>461</v>
      </c>
      <c r="F487" s="740"/>
      <c r="G487" s="740" t="s">
        <v>4510</v>
      </c>
      <c r="H487" s="748" t="s">
        <v>4511</v>
      </c>
      <c r="I487" s="740" t="s">
        <v>2285</v>
      </c>
      <c r="J487" s="741" t="s">
        <v>461</v>
      </c>
      <c r="K487" s="742">
        <v>2319819.0</v>
      </c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</row>
    <row r="488" ht="14.25" customHeight="1">
      <c r="A488" s="737">
        <f t="shared" si="1"/>
        <v>486</v>
      </c>
      <c r="B488" s="555" t="s">
        <v>4482</v>
      </c>
      <c r="C488" s="555" t="s">
        <v>3491</v>
      </c>
      <c r="D488" s="740">
        <v>1.201224684E9</v>
      </c>
      <c r="E488" s="740" t="s">
        <v>461</v>
      </c>
      <c r="F488" s="740"/>
      <c r="G488" s="740" t="s">
        <v>4512</v>
      </c>
      <c r="H488" s="748" t="s">
        <v>4513</v>
      </c>
      <c r="I488" s="740" t="s">
        <v>4514</v>
      </c>
      <c r="J488" s="741" t="s">
        <v>461</v>
      </c>
      <c r="K488" s="742">
        <v>2319819.0</v>
      </c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</row>
    <row r="489" ht="14.25" customHeight="1">
      <c r="A489" s="737">
        <f t="shared" si="1"/>
        <v>487</v>
      </c>
      <c r="B489" s="555" t="s">
        <v>4482</v>
      </c>
      <c r="C489" s="555" t="s">
        <v>87</v>
      </c>
      <c r="D489" s="740" t="s">
        <v>2846</v>
      </c>
      <c r="E489" s="740" t="s">
        <v>1258</v>
      </c>
      <c r="F489" s="740"/>
      <c r="G489" s="740" t="s">
        <v>4515</v>
      </c>
      <c r="H489" s="748" t="s">
        <v>4507</v>
      </c>
      <c r="I489" s="740" t="s">
        <v>2804</v>
      </c>
      <c r="J489" s="741" t="s">
        <v>1258</v>
      </c>
      <c r="K489" s="742">
        <v>1300000.0</v>
      </c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</row>
    <row r="490" ht="14.25" customHeight="1">
      <c r="A490" s="737">
        <f t="shared" si="1"/>
        <v>488</v>
      </c>
      <c r="B490" s="555" t="s">
        <v>4482</v>
      </c>
      <c r="C490" s="555" t="s">
        <v>87</v>
      </c>
      <c r="D490" s="740">
        <v>1.155282358E9</v>
      </c>
      <c r="E490" s="740" t="s">
        <v>1258</v>
      </c>
      <c r="F490" s="740"/>
      <c r="G490" s="740" t="s">
        <v>4516</v>
      </c>
      <c r="H490" s="748" t="s">
        <v>4517</v>
      </c>
      <c r="I490" s="740" t="s">
        <v>2311</v>
      </c>
      <c r="J490" s="741" t="s">
        <v>1258</v>
      </c>
      <c r="K490" s="742">
        <v>1300000.0</v>
      </c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</row>
    <row r="491" ht="14.25" customHeight="1">
      <c r="A491" s="737">
        <f t="shared" si="1"/>
        <v>489</v>
      </c>
      <c r="B491" s="555" t="s">
        <v>4482</v>
      </c>
      <c r="C491" s="555" t="s">
        <v>87</v>
      </c>
      <c r="D491" s="740">
        <v>1.670046374E9</v>
      </c>
      <c r="E491" s="740" t="s">
        <v>1258</v>
      </c>
      <c r="F491" s="740"/>
      <c r="G491" s="740" t="s">
        <v>4518</v>
      </c>
      <c r="H491" s="748" t="s">
        <v>4519</v>
      </c>
      <c r="I491" s="740" t="s">
        <v>4520</v>
      </c>
      <c r="J491" s="741" t="s">
        <v>1258</v>
      </c>
      <c r="K491" s="742">
        <v>1300000.0</v>
      </c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</row>
    <row r="492" ht="14.25" customHeight="1">
      <c r="A492" s="737">
        <f t="shared" si="1"/>
        <v>490</v>
      </c>
      <c r="B492" s="555" t="s">
        <v>4482</v>
      </c>
      <c r="C492" s="555" t="s">
        <v>87</v>
      </c>
      <c r="D492" s="740">
        <v>1.712994508E9</v>
      </c>
      <c r="E492" s="740" t="s">
        <v>1258</v>
      </c>
      <c r="F492" s="740"/>
      <c r="G492" s="740" t="s">
        <v>4521</v>
      </c>
      <c r="H492" s="748" t="s">
        <v>4522</v>
      </c>
      <c r="I492" s="740" t="s">
        <v>2594</v>
      </c>
      <c r="J492" s="741" t="s">
        <v>1258</v>
      </c>
      <c r="K492" s="742">
        <v>1300000.0</v>
      </c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</row>
    <row r="493" ht="14.25" customHeight="1">
      <c r="A493" s="737">
        <f t="shared" si="1"/>
        <v>491</v>
      </c>
      <c r="B493" s="555" t="s">
        <v>4482</v>
      </c>
      <c r="C493" s="555" t="s">
        <v>3557</v>
      </c>
      <c r="D493" s="740" t="s">
        <v>270</v>
      </c>
      <c r="E493" s="740" t="s">
        <v>480</v>
      </c>
      <c r="F493" s="740"/>
      <c r="G493" s="740" t="s">
        <v>4523</v>
      </c>
      <c r="H493" s="748" t="s">
        <v>4524</v>
      </c>
      <c r="I493" s="740" t="s">
        <v>4525</v>
      </c>
      <c r="J493" s="741" t="s">
        <v>480</v>
      </c>
      <c r="K493" s="742">
        <v>1950000.0</v>
      </c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</row>
    <row r="494" ht="14.25" customHeight="1">
      <c r="A494" s="737">
        <f t="shared" si="1"/>
        <v>492</v>
      </c>
      <c r="B494" s="555" t="s">
        <v>4482</v>
      </c>
      <c r="C494" s="555" t="s">
        <v>3557</v>
      </c>
      <c r="D494" s="740" t="s">
        <v>2802</v>
      </c>
      <c r="E494" s="740" t="s">
        <v>480</v>
      </c>
      <c r="F494" s="740"/>
      <c r="G494" s="740" t="s">
        <v>4526</v>
      </c>
      <c r="H494" s="748" t="s">
        <v>4527</v>
      </c>
      <c r="I494" s="740" t="s">
        <v>272</v>
      </c>
      <c r="J494" s="741" t="s">
        <v>480</v>
      </c>
      <c r="K494" s="742">
        <v>1950000.0</v>
      </c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</row>
    <row r="495" ht="14.25" customHeight="1">
      <c r="A495" s="737">
        <f t="shared" si="1"/>
        <v>493</v>
      </c>
      <c r="B495" s="555" t="s">
        <v>4482</v>
      </c>
      <c r="C495" s="555" t="s">
        <v>3557</v>
      </c>
      <c r="D495" s="740">
        <v>2.076561882E9</v>
      </c>
      <c r="E495" s="740" t="s">
        <v>480</v>
      </c>
      <c r="F495" s="740"/>
      <c r="G495" s="740" t="s">
        <v>4528</v>
      </c>
      <c r="H495" s="748" t="s">
        <v>4529</v>
      </c>
      <c r="I495" s="740" t="s">
        <v>251</v>
      </c>
      <c r="J495" s="741" t="s">
        <v>480</v>
      </c>
      <c r="K495" s="742">
        <v>1950000.0</v>
      </c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</row>
    <row r="496" ht="14.25" customHeight="1">
      <c r="A496" s="737">
        <f t="shared" si="1"/>
        <v>494</v>
      </c>
      <c r="B496" s="802" t="s">
        <v>4482</v>
      </c>
      <c r="C496" s="802" t="s">
        <v>3480</v>
      </c>
      <c r="D496" s="805">
        <v>1.348524839E9</v>
      </c>
      <c r="E496" s="805" t="s">
        <v>461</v>
      </c>
      <c r="F496" s="805"/>
      <c r="G496" s="805" t="s">
        <v>4530</v>
      </c>
      <c r="H496" s="806" t="s">
        <v>4531</v>
      </c>
      <c r="I496" s="805" t="s">
        <v>2507</v>
      </c>
      <c r="J496" s="823" t="s">
        <v>461</v>
      </c>
      <c r="K496" s="824">
        <v>2319819.0</v>
      </c>
      <c r="L496" s="810" t="s">
        <v>3444</v>
      </c>
      <c r="M496" s="810"/>
      <c r="N496" s="810"/>
      <c r="O496" s="810"/>
      <c r="P496" s="810"/>
      <c r="Q496" s="810"/>
      <c r="R496" s="810"/>
      <c r="S496" s="810"/>
      <c r="T496" s="810"/>
      <c r="U496" s="810"/>
      <c r="V496" s="810"/>
      <c r="W496" s="810"/>
      <c r="X496" s="810"/>
      <c r="Y496" s="810"/>
      <c r="Z496" s="810"/>
      <c r="AA496" s="810"/>
      <c r="AB496" s="810"/>
      <c r="AC496" s="810"/>
      <c r="AD496" s="810"/>
      <c r="AE496" s="810"/>
      <c r="AF496" s="810"/>
      <c r="AG496" s="810"/>
    </row>
    <row r="497" ht="14.25" customHeight="1">
      <c r="A497" s="737">
        <f t="shared" si="1"/>
        <v>495</v>
      </c>
      <c r="B497" s="555" t="s">
        <v>4532</v>
      </c>
      <c r="C497" s="555" t="s">
        <v>3348</v>
      </c>
      <c r="D497" s="740" t="s">
        <v>926</v>
      </c>
      <c r="E497" s="740" t="s">
        <v>575</v>
      </c>
      <c r="F497" s="740"/>
      <c r="G497" s="740" t="s">
        <v>4533</v>
      </c>
      <c r="H497" s="748" t="s">
        <v>4534</v>
      </c>
      <c r="I497" s="740" t="s">
        <v>928</v>
      </c>
      <c r="J497" s="741" t="s">
        <v>575</v>
      </c>
      <c r="K497" s="742">
        <v>3671171.0</v>
      </c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</row>
    <row r="498" ht="14.25" customHeight="1">
      <c r="A498" s="737">
        <f t="shared" si="1"/>
        <v>496</v>
      </c>
      <c r="B498" s="555" t="s">
        <v>4532</v>
      </c>
      <c r="C498" s="555" t="s">
        <v>3347</v>
      </c>
      <c r="D498" s="740" t="s">
        <v>1329</v>
      </c>
      <c r="E498" s="740" t="s">
        <v>753</v>
      </c>
      <c r="F498" s="740"/>
      <c r="G498" s="740" t="s">
        <v>4535</v>
      </c>
      <c r="H498" s="748" t="s">
        <v>4536</v>
      </c>
      <c r="I498" s="740" t="s">
        <v>1331</v>
      </c>
      <c r="J498" s="741" t="s">
        <v>753</v>
      </c>
      <c r="K498" s="742">
        <v>2792792.0</v>
      </c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</row>
    <row r="499" ht="14.25" customHeight="1">
      <c r="A499" s="737">
        <f t="shared" si="1"/>
        <v>497</v>
      </c>
      <c r="B499" s="555" t="s">
        <v>4532</v>
      </c>
      <c r="C499" s="555" t="s">
        <v>141</v>
      </c>
      <c r="D499" s="740">
        <v>1.698647236E9</v>
      </c>
      <c r="E499" s="740" t="s">
        <v>461</v>
      </c>
      <c r="F499" s="740"/>
      <c r="G499" s="740" t="s">
        <v>4537</v>
      </c>
      <c r="H499" s="748" t="s">
        <v>4538</v>
      </c>
      <c r="I499" s="740" t="s">
        <v>669</v>
      </c>
      <c r="J499" s="741" t="s">
        <v>461</v>
      </c>
      <c r="K499" s="742">
        <v>2319819.0</v>
      </c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</row>
    <row r="500" ht="14.25" customHeight="1">
      <c r="A500" s="737">
        <f t="shared" si="1"/>
        <v>498</v>
      </c>
      <c r="B500" s="555" t="s">
        <v>4532</v>
      </c>
      <c r="C500" s="555" t="s">
        <v>3480</v>
      </c>
      <c r="D500" s="740" t="s">
        <v>1885</v>
      </c>
      <c r="E500" s="740" t="s">
        <v>461</v>
      </c>
      <c r="F500" s="740"/>
      <c r="G500" s="740" t="s">
        <v>4539</v>
      </c>
      <c r="H500" s="748" t="s">
        <v>4540</v>
      </c>
      <c r="I500" s="740" t="s">
        <v>1887</v>
      </c>
      <c r="J500" s="741" t="s">
        <v>461</v>
      </c>
      <c r="K500" s="742">
        <v>2319819.0</v>
      </c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</row>
    <row r="501" ht="14.25" customHeight="1">
      <c r="A501" s="737">
        <f t="shared" si="1"/>
        <v>499</v>
      </c>
      <c r="B501" s="555" t="s">
        <v>4532</v>
      </c>
      <c r="C501" s="555" t="s">
        <v>3480</v>
      </c>
      <c r="D501" s="740">
        <v>1.702658648E9</v>
      </c>
      <c r="E501" s="740" t="s">
        <v>461</v>
      </c>
      <c r="F501" s="740"/>
      <c r="G501" s="740" t="s">
        <v>4541</v>
      </c>
      <c r="H501" s="748" t="s">
        <v>4542</v>
      </c>
      <c r="I501" s="740" t="s">
        <v>2520</v>
      </c>
      <c r="J501" s="741" t="s">
        <v>461</v>
      </c>
      <c r="K501" s="742">
        <v>2319819.0</v>
      </c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</row>
    <row r="502" ht="14.25" customHeight="1">
      <c r="A502" s="737">
        <f t="shared" si="1"/>
        <v>500</v>
      </c>
      <c r="B502" s="555" t="s">
        <v>4532</v>
      </c>
      <c r="C502" s="555" t="s">
        <v>3480</v>
      </c>
      <c r="D502" s="740">
        <v>1.700161541E9</v>
      </c>
      <c r="E502" s="740" t="s">
        <v>461</v>
      </c>
      <c r="F502" s="740"/>
      <c r="G502" s="740" t="s">
        <v>4543</v>
      </c>
      <c r="H502" s="748" t="s">
        <v>4544</v>
      </c>
      <c r="I502" s="740" t="s">
        <v>2516</v>
      </c>
      <c r="J502" s="741" t="s">
        <v>461</v>
      </c>
      <c r="K502" s="742">
        <v>2319819.0</v>
      </c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</row>
    <row r="503" ht="14.25" customHeight="1">
      <c r="A503" s="737">
        <f t="shared" si="1"/>
        <v>501</v>
      </c>
      <c r="B503" s="555" t="s">
        <v>4532</v>
      </c>
      <c r="C503" s="555" t="s">
        <v>3480</v>
      </c>
      <c r="D503" s="740">
        <v>1.926651761E9</v>
      </c>
      <c r="E503" s="740" t="s">
        <v>461</v>
      </c>
      <c r="F503" s="740"/>
      <c r="G503" s="740" t="s">
        <v>4545</v>
      </c>
      <c r="H503" s="748" t="s">
        <v>4546</v>
      </c>
      <c r="I503" s="740" t="s">
        <v>429</v>
      </c>
      <c r="J503" s="741" t="s">
        <v>461</v>
      </c>
      <c r="K503" s="742">
        <v>2319819.0</v>
      </c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</row>
    <row r="504" ht="14.25" customHeight="1">
      <c r="A504" s="737">
        <f t="shared" si="1"/>
        <v>502</v>
      </c>
      <c r="B504" s="555" t="s">
        <v>4532</v>
      </c>
      <c r="C504" s="555" t="s">
        <v>3480</v>
      </c>
      <c r="D504" s="740" t="s">
        <v>1637</v>
      </c>
      <c r="E504" s="740" t="s">
        <v>461</v>
      </c>
      <c r="F504" s="740"/>
      <c r="G504" s="740" t="s">
        <v>4548</v>
      </c>
      <c r="H504" s="748" t="s">
        <v>4549</v>
      </c>
      <c r="I504" s="740" t="s">
        <v>1640</v>
      </c>
      <c r="J504" s="741" t="s">
        <v>461</v>
      </c>
      <c r="K504" s="742">
        <v>2319819.0</v>
      </c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</row>
    <row r="505" ht="14.25" customHeight="1">
      <c r="A505" s="737">
        <f t="shared" si="1"/>
        <v>503</v>
      </c>
      <c r="B505" s="555" t="s">
        <v>4532</v>
      </c>
      <c r="C505" s="555" t="s">
        <v>3480</v>
      </c>
      <c r="D505" s="740">
        <v>1.257775502E9</v>
      </c>
      <c r="E505" s="740" t="s">
        <v>461</v>
      </c>
      <c r="F505" s="740"/>
      <c r="G505" s="740" t="s">
        <v>4550</v>
      </c>
      <c r="H505" s="748" t="s">
        <v>4551</v>
      </c>
      <c r="I505" s="740" t="s">
        <v>2555</v>
      </c>
      <c r="J505" s="741" t="s">
        <v>461</v>
      </c>
      <c r="K505" s="742">
        <v>2319819.0</v>
      </c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</row>
    <row r="506" ht="14.25" customHeight="1">
      <c r="A506" s="737">
        <f t="shared" si="1"/>
        <v>504</v>
      </c>
      <c r="B506" s="555" t="s">
        <v>4532</v>
      </c>
      <c r="C506" s="555" t="s">
        <v>3491</v>
      </c>
      <c r="D506" s="740">
        <v>1.252056277E9</v>
      </c>
      <c r="E506" s="740" t="s">
        <v>461</v>
      </c>
      <c r="F506" s="740"/>
      <c r="G506" s="740" t="s">
        <v>4552</v>
      </c>
      <c r="H506" s="748" t="s">
        <v>4553</v>
      </c>
      <c r="I506" s="740" t="s">
        <v>2413</v>
      </c>
      <c r="J506" s="741" t="s">
        <v>461</v>
      </c>
      <c r="K506" s="742">
        <v>2319819.0</v>
      </c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</row>
    <row r="507" ht="14.25" customHeight="1">
      <c r="A507" s="737">
        <f t="shared" si="1"/>
        <v>505</v>
      </c>
      <c r="B507" s="555" t="s">
        <v>4532</v>
      </c>
      <c r="C507" s="555" t="s">
        <v>3491</v>
      </c>
      <c r="D507" s="740">
        <v>1.261264635E9</v>
      </c>
      <c r="E507" s="740" t="s">
        <v>461</v>
      </c>
      <c r="F507" s="740"/>
      <c r="G507" s="740" t="s">
        <v>4554</v>
      </c>
      <c r="H507" s="748" t="s">
        <v>4555</v>
      </c>
      <c r="I507" s="740" t="s">
        <v>2565</v>
      </c>
      <c r="J507" s="741" t="s">
        <v>461</v>
      </c>
      <c r="K507" s="742">
        <v>2319819.0</v>
      </c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</row>
    <row r="508" ht="14.25" customHeight="1">
      <c r="A508" s="737">
        <f t="shared" si="1"/>
        <v>506</v>
      </c>
      <c r="B508" s="555" t="s">
        <v>4532</v>
      </c>
      <c r="C508" s="555" t="s">
        <v>87</v>
      </c>
      <c r="D508" s="740" t="s">
        <v>2749</v>
      </c>
      <c r="E508" s="740" t="s">
        <v>1258</v>
      </c>
      <c r="F508" s="740"/>
      <c r="G508" s="740" t="s">
        <v>4556</v>
      </c>
      <c r="H508" s="748" t="s">
        <v>4557</v>
      </c>
      <c r="I508" s="740" t="s">
        <v>2751</v>
      </c>
      <c r="J508" s="741" t="s">
        <v>1258</v>
      </c>
      <c r="K508" s="742">
        <v>1300000.0</v>
      </c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</row>
    <row r="509" ht="14.25" customHeight="1">
      <c r="A509" s="737">
        <f t="shared" si="1"/>
        <v>507</v>
      </c>
      <c r="B509" s="555" t="s">
        <v>4532</v>
      </c>
      <c r="C509" s="555" t="s">
        <v>87</v>
      </c>
      <c r="D509" s="740" t="s">
        <v>1830</v>
      </c>
      <c r="E509" s="740" t="s">
        <v>1258</v>
      </c>
      <c r="F509" s="740"/>
      <c r="G509" s="740" t="s">
        <v>4558</v>
      </c>
      <c r="H509" s="748" t="s">
        <v>4559</v>
      </c>
      <c r="I509" s="740" t="s">
        <v>1832</v>
      </c>
      <c r="J509" s="741" t="s">
        <v>1258</v>
      </c>
      <c r="K509" s="742">
        <v>1300000.0</v>
      </c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</row>
    <row r="510" ht="14.25" customHeight="1">
      <c r="A510" s="737">
        <f t="shared" si="1"/>
        <v>508</v>
      </c>
      <c r="B510" s="555" t="s">
        <v>4532</v>
      </c>
      <c r="C510" s="555" t="s">
        <v>87</v>
      </c>
      <c r="D510" s="740">
        <v>2.008098782E9</v>
      </c>
      <c r="E510" s="740" t="s">
        <v>1258</v>
      </c>
      <c r="F510" s="740"/>
      <c r="G510" s="740" t="s">
        <v>4560</v>
      </c>
      <c r="H510" s="748" t="s">
        <v>4561</v>
      </c>
      <c r="I510" s="740" t="s">
        <v>441</v>
      </c>
      <c r="J510" s="741" t="s">
        <v>1258</v>
      </c>
      <c r="K510" s="742">
        <v>1300000.0</v>
      </c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</row>
    <row r="511" ht="14.25" customHeight="1">
      <c r="A511" s="737">
        <f t="shared" si="1"/>
        <v>509</v>
      </c>
      <c r="B511" s="555" t="s">
        <v>4532</v>
      </c>
      <c r="C511" s="555" t="s">
        <v>87</v>
      </c>
      <c r="D511" s="740">
        <v>2.077403762E9</v>
      </c>
      <c r="E511" s="740" t="s">
        <v>1258</v>
      </c>
      <c r="F511" s="740"/>
      <c r="G511" s="740" t="s">
        <v>4563</v>
      </c>
      <c r="H511" s="748" t="s">
        <v>4564</v>
      </c>
      <c r="I511" s="740" t="s">
        <v>533</v>
      </c>
      <c r="J511" s="741" t="s">
        <v>1258</v>
      </c>
      <c r="K511" s="742">
        <v>1300000.0</v>
      </c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</row>
    <row r="512" ht="14.25" customHeight="1">
      <c r="A512" s="737">
        <f t="shared" si="1"/>
        <v>510</v>
      </c>
      <c r="B512" s="555" t="s">
        <v>4532</v>
      </c>
      <c r="C512" s="555" t="s">
        <v>87</v>
      </c>
      <c r="D512" s="740">
        <v>1.214516842E9</v>
      </c>
      <c r="E512" s="740" t="s">
        <v>1258</v>
      </c>
      <c r="F512" s="740"/>
      <c r="G512" s="740" t="s">
        <v>4565</v>
      </c>
      <c r="H512" s="748" t="s">
        <v>4566</v>
      </c>
      <c r="I512" s="740" t="s">
        <v>4567</v>
      </c>
      <c r="J512" s="741" t="s">
        <v>1258</v>
      </c>
      <c r="K512" s="742">
        <v>1300000.0</v>
      </c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</row>
    <row r="513" ht="14.25" customHeight="1">
      <c r="A513" s="737">
        <f t="shared" si="1"/>
        <v>511</v>
      </c>
      <c r="B513" s="555" t="s">
        <v>4568</v>
      </c>
      <c r="C513" s="555" t="s">
        <v>3348</v>
      </c>
      <c r="D513" s="738" t="s">
        <v>986</v>
      </c>
      <c r="E513" s="738" t="s">
        <v>575</v>
      </c>
      <c r="F513" s="738"/>
      <c r="G513" s="738" t="s">
        <v>4569</v>
      </c>
      <c r="H513" s="748" t="s">
        <v>4570</v>
      </c>
      <c r="I513" s="738" t="s">
        <v>988</v>
      </c>
      <c r="J513" s="773" t="s">
        <v>575</v>
      </c>
      <c r="K513" s="770">
        <v>3671171.0</v>
      </c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</row>
    <row r="514" ht="14.25" customHeight="1">
      <c r="A514" s="737">
        <f t="shared" si="1"/>
        <v>512</v>
      </c>
      <c r="B514" s="555" t="s">
        <v>4568</v>
      </c>
      <c r="C514" s="555" t="s">
        <v>3347</v>
      </c>
      <c r="D514" s="738" t="s">
        <v>1108</v>
      </c>
      <c r="E514" s="738" t="s">
        <v>753</v>
      </c>
      <c r="F514" s="738"/>
      <c r="G514" s="738" t="s">
        <v>4572</v>
      </c>
      <c r="H514" s="748" t="s">
        <v>4573</v>
      </c>
      <c r="I514" s="738" t="s">
        <v>1111</v>
      </c>
      <c r="J514" s="773" t="s">
        <v>753</v>
      </c>
      <c r="K514" s="770">
        <v>2792792.0</v>
      </c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</row>
    <row r="515" ht="14.25" customHeight="1">
      <c r="A515" s="737">
        <f t="shared" si="1"/>
        <v>513</v>
      </c>
      <c r="B515" s="555" t="s">
        <v>4568</v>
      </c>
      <c r="C515" s="555" t="s">
        <v>3347</v>
      </c>
      <c r="D515" s="738" t="s">
        <v>1534</v>
      </c>
      <c r="E515" s="738" t="s">
        <v>753</v>
      </c>
      <c r="F515" s="738"/>
      <c r="G515" s="738" t="s">
        <v>4574</v>
      </c>
      <c r="H515" s="748" t="s">
        <v>4575</v>
      </c>
      <c r="I515" s="738" t="s">
        <v>1536</v>
      </c>
      <c r="J515" s="773" t="s">
        <v>753</v>
      </c>
      <c r="K515" s="770">
        <v>2792792.0</v>
      </c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</row>
    <row r="516" ht="14.25" customHeight="1">
      <c r="A516" s="737">
        <f t="shared" si="1"/>
        <v>514</v>
      </c>
      <c r="B516" s="555" t="s">
        <v>4568</v>
      </c>
      <c r="C516" s="555" t="s">
        <v>3347</v>
      </c>
      <c r="D516" s="738" t="s">
        <v>1400</v>
      </c>
      <c r="E516" s="738" t="s">
        <v>753</v>
      </c>
      <c r="F516" s="738"/>
      <c r="G516" s="738" t="s">
        <v>4576</v>
      </c>
      <c r="H516" s="748" t="s">
        <v>4577</v>
      </c>
      <c r="I516" s="738" t="s">
        <v>1402</v>
      </c>
      <c r="J516" s="773" t="s">
        <v>753</v>
      </c>
      <c r="K516" s="770">
        <v>2792792.0</v>
      </c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</row>
    <row r="517" ht="14.25" customHeight="1">
      <c r="A517" s="737">
        <f t="shared" si="1"/>
        <v>515</v>
      </c>
      <c r="B517" s="555" t="s">
        <v>4568</v>
      </c>
      <c r="C517" s="555" t="s">
        <v>3347</v>
      </c>
      <c r="D517" s="738" t="s">
        <v>1397</v>
      </c>
      <c r="E517" s="738" t="s">
        <v>753</v>
      </c>
      <c r="F517" s="738"/>
      <c r="G517" s="738" t="s">
        <v>4578</v>
      </c>
      <c r="H517" s="748" t="s">
        <v>4579</v>
      </c>
      <c r="I517" s="738" t="s">
        <v>1399</v>
      </c>
      <c r="J517" s="773" t="s">
        <v>753</v>
      </c>
      <c r="K517" s="770">
        <v>2792792.0</v>
      </c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</row>
    <row r="518" ht="14.25" customHeight="1">
      <c r="A518" s="737">
        <f t="shared" si="1"/>
        <v>516</v>
      </c>
      <c r="B518" s="555" t="s">
        <v>4568</v>
      </c>
      <c r="C518" s="555" t="s">
        <v>141</v>
      </c>
      <c r="D518" s="738">
        <v>9.66027878E8</v>
      </c>
      <c r="E518" s="738" t="s">
        <v>461</v>
      </c>
      <c r="F518" s="738"/>
      <c r="G518" s="738" t="s">
        <v>4580</v>
      </c>
      <c r="H518" s="748" t="s">
        <v>4581</v>
      </c>
      <c r="I518" s="738" t="s">
        <v>782</v>
      </c>
      <c r="J518" s="773" t="s">
        <v>461</v>
      </c>
      <c r="K518" s="770">
        <v>2319819.0</v>
      </c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</row>
    <row r="519" ht="14.25" customHeight="1">
      <c r="A519" s="737">
        <f t="shared" si="1"/>
        <v>517</v>
      </c>
      <c r="B519" s="555" t="s">
        <v>4568</v>
      </c>
      <c r="C519" s="555" t="s">
        <v>3480</v>
      </c>
      <c r="D519" s="738" t="s">
        <v>2026</v>
      </c>
      <c r="E519" s="738" t="s">
        <v>461</v>
      </c>
      <c r="F519" s="738"/>
      <c r="G519" s="738" t="s">
        <v>4582</v>
      </c>
      <c r="H519" s="748" t="s">
        <v>4583</v>
      </c>
      <c r="I519" s="738" t="s">
        <v>2028</v>
      </c>
      <c r="J519" s="773" t="s">
        <v>461</v>
      </c>
      <c r="K519" s="770">
        <v>2319819.0</v>
      </c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</row>
    <row r="520" ht="14.25" customHeight="1">
      <c r="A520" s="737">
        <f t="shared" si="1"/>
        <v>518</v>
      </c>
      <c r="B520" s="555" t="s">
        <v>4568</v>
      </c>
      <c r="C520" s="555" t="s">
        <v>3480</v>
      </c>
      <c r="D520" s="738">
        <v>1.258764104E9</v>
      </c>
      <c r="E520" s="738" t="s">
        <v>461</v>
      </c>
      <c r="F520" s="738"/>
      <c r="G520" s="738" t="s">
        <v>4584</v>
      </c>
      <c r="H520" s="748" t="s">
        <v>4585</v>
      </c>
      <c r="I520" s="833">
        <v>1.96168116129E11</v>
      </c>
      <c r="J520" s="770" t="s">
        <v>461</v>
      </c>
      <c r="K520" s="770">
        <v>2319819.0</v>
      </c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</row>
    <row r="521" ht="14.25" customHeight="1">
      <c r="A521" s="737">
        <f t="shared" si="1"/>
        <v>519</v>
      </c>
      <c r="B521" s="555" t="s">
        <v>4568</v>
      </c>
      <c r="C521" s="555" t="s">
        <v>3480</v>
      </c>
      <c r="D521" s="738">
        <v>1.255961079E9</v>
      </c>
      <c r="E521" s="738" t="s">
        <v>461</v>
      </c>
      <c r="F521" s="738"/>
      <c r="G521" s="738" t="s">
        <v>4586</v>
      </c>
      <c r="H521" s="748" t="s">
        <v>4587</v>
      </c>
      <c r="I521" s="738" t="s">
        <v>2133</v>
      </c>
      <c r="J521" s="773" t="s">
        <v>461</v>
      </c>
      <c r="K521" s="770">
        <v>2319819.0</v>
      </c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</row>
    <row r="522" ht="14.25" customHeight="1">
      <c r="A522" s="737">
        <f t="shared" si="1"/>
        <v>520</v>
      </c>
      <c r="B522" s="555" t="s">
        <v>4568</v>
      </c>
      <c r="C522" s="555" t="s">
        <v>3480</v>
      </c>
      <c r="D522" s="738">
        <v>1.261824523E9</v>
      </c>
      <c r="E522" s="738" t="s">
        <v>461</v>
      </c>
      <c r="F522" s="738"/>
      <c r="G522" s="738" t="s">
        <v>4588</v>
      </c>
      <c r="H522" s="748" t="s">
        <v>4589</v>
      </c>
      <c r="I522" s="738" t="s">
        <v>2201</v>
      </c>
      <c r="J522" s="773" t="s">
        <v>461</v>
      </c>
      <c r="K522" s="770">
        <v>2319819.0</v>
      </c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</row>
    <row r="523" ht="14.25" customHeight="1">
      <c r="A523" s="737">
        <f t="shared" si="1"/>
        <v>521</v>
      </c>
      <c r="B523" s="555" t="s">
        <v>4568</v>
      </c>
      <c r="C523" s="555" t="s">
        <v>3480</v>
      </c>
      <c r="D523" s="738">
        <v>1.258685994E9</v>
      </c>
      <c r="E523" s="738" t="s">
        <v>461</v>
      </c>
      <c r="F523" s="738"/>
      <c r="G523" s="738" t="s">
        <v>4590</v>
      </c>
      <c r="H523" s="748" t="s">
        <v>4591</v>
      </c>
      <c r="I523" s="738" t="s">
        <v>2204</v>
      </c>
      <c r="J523" s="773" t="s">
        <v>461</v>
      </c>
      <c r="K523" s="770">
        <v>2319819.0</v>
      </c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</row>
    <row r="524" ht="14.25" customHeight="1">
      <c r="A524" s="737">
        <f t="shared" si="1"/>
        <v>522</v>
      </c>
      <c r="B524" s="555" t="s">
        <v>4568</v>
      </c>
      <c r="C524" s="555" t="s">
        <v>3480</v>
      </c>
      <c r="D524" s="738">
        <v>1.260924766E9</v>
      </c>
      <c r="E524" s="738" t="s">
        <v>461</v>
      </c>
      <c r="F524" s="738"/>
      <c r="G524" s="738" t="s">
        <v>4592</v>
      </c>
      <c r="H524" s="748" t="s">
        <v>4593</v>
      </c>
      <c r="I524" s="738" t="s">
        <v>2147</v>
      </c>
      <c r="J524" s="773" t="s">
        <v>461</v>
      </c>
      <c r="K524" s="770">
        <v>2319819.0</v>
      </c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</row>
    <row r="525" ht="14.25" customHeight="1">
      <c r="A525" s="737">
        <f t="shared" si="1"/>
        <v>523</v>
      </c>
      <c r="B525" s="555" t="s">
        <v>4568</v>
      </c>
      <c r="C525" s="555" t="s">
        <v>3491</v>
      </c>
      <c r="D525" s="738">
        <v>1.250254128E9</v>
      </c>
      <c r="E525" s="738" t="s">
        <v>461</v>
      </c>
      <c r="F525" s="738"/>
      <c r="G525" s="738" t="s">
        <v>4594</v>
      </c>
      <c r="H525" s="748" t="s">
        <v>4595</v>
      </c>
      <c r="I525" s="738" t="s">
        <v>2475</v>
      </c>
      <c r="J525" s="773" t="s">
        <v>461</v>
      </c>
      <c r="K525" s="770">
        <v>2319819.0</v>
      </c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</row>
    <row r="526" ht="14.25" customHeight="1">
      <c r="A526" s="737">
        <f t="shared" si="1"/>
        <v>524</v>
      </c>
      <c r="B526" s="555" t="s">
        <v>4568</v>
      </c>
      <c r="C526" s="555" t="s">
        <v>3491</v>
      </c>
      <c r="D526" s="738">
        <v>1.219593458E9</v>
      </c>
      <c r="E526" s="738" t="s">
        <v>461</v>
      </c>
      <c r="F526" s="738"/>
      <c r="G526" s="738" t="s">
        <v>4596</v>
      </c>
      <c r="H526" s="748" t="s">
        <v>4597</v>
      </c>
      <c r="I526" s="738" t="s">
        <v>2479</v>
      </c>
      <c r="J526" s="773" t="s">
        <v>461</v>
      </c>
      <c r="K526" s="770">
        <v>2319819.0</v>
      </c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</row>
    <row r="527" ht="14.25" customHeight="1">
      <c r="A527" s="737">
        <f t="shared" si="1"/>
        <v>525</v>
      </c>
      <c r="B527" s="555" t="s">
        <v>4568</v>
      </c>
      <c r="C527" s="555" t="s">
        <v>3491</v>
      </c>
      <c r="D527" s="738">
        <v>1.253579091E9</v>
      </c>
      <c r="E527" s="738" t="s">
        <v>461</v>
      </c>
      <c r="F527" s="738"/>
      <c r="G527" s="738" t="s">
        <v>4598</v>
      </c>
      <c r="H527" s="748" t="s">
        <v>4599</v>
      </c>
      <c r="I527" s="738" t="s">
        <v>2451</v>
      </c>
      <c r="J527" s="773" t="s">
        <v>461</v>
      </c>
      <c r="K527" s="770">
        <v>2319819.0</v>
      </c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</row>
    <row r="528" ht="14.25" customHeight="1">
      <c r="A528" s="737">
        <f t="shared" si="1"/>
        <v>526</v>
      </c>
      <c r="B528" s="555" t="s">
        <v>4568</v>
      </c>
      <c r="C528" s="555" t="s">
        <v>87</v>
      </c>
      <c r="D528" s="738">
        <v>1.253469281E9</v>
      </c>
      <c r="E528" s="738" t="s">
        <v>1258</v>
      </c>
      <c r="F528" s="738"/>
      <c r="G528" s="738" t="s">
        <v>4600</v>
      </c>
      <c r="H528" s="748" t="s">
        <v>4599</v>
      </c>
      <c r="I528" s="738" t="s">
        <v>2447</v>
      </c>
      <c r="J528" s="773" t="s">
        <v>1258</v>
      </c>
      <c r="K528" s="770">
        <v>1300000.0</v>
      </c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</row>
    <row r="529" ht="14.25" customHeight="1">
      <c r="A529" s="737">
        <f t="shared" si="1"/>
        <v>527</v>
      </c>
      <c r="B529" s="555" t="s">
        <v>4568</v>
      </c>
      <c r="C529" s="555" t="s">
        <v>87</v>
      </c>
      <c r="D529" s="738">
        <v>1.254820923E9</v>
      </c>
      <c r="E529" s="738" t="s">
        <v>1258</v>
      </c>
      <c r="F529" s="738"/>
      <c r="G529" s="738" t="s">
        <v>4601</v>
      </c>
      <c r="H529" s="748" t="s">
        <v>4602</v>
      </c>
      <c r="I529" s="738" t="s">
        <v>2462</v>
      </c>
      <c r="J529" s="773" t="s">
        <v>1258</v>
      </c>
      <c r="K529" s="770">
        <v>1300000.0</v>
      </c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</row>
    <row r="530" ht="14.25" customHeight="1">
      <c r="A530" s="737">
        <f t="shared" si="1"/>
        <v>528</v>
      </c>
      <c r="B530" s="555" t="s">
        <v>4568</v>
      </c>
      <c r="C530" s="555" t="s">
        <v>87</v>
      </c>
      <c r="D530" s="738">
        <v>1.254821237E9</v>
      </c>
      <c r="E530" s="738" t="s">
        <v>1258</v>
      </c>
      <c r="F530" s="738"/>
      <c r="G530" s="738" t="s">
        <v>4603</v>
      </c>
      <c r="H530" s="748" t="s">
        <v>4604</v>
      </c>
      <c r="I530" s="738" t="s">
        <v>2466</v>
      </c>
      <c r="J530" s="773" t="s">
        <v>1258</v>
      </c>
      <c r="K530" s="770">
        <v>1300000.0</v>
      </c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</row>
    <row r="531" ht="14.25" customHeight="1">
      <c r="A531" s="737">
        <f t="shared" si="1"/>
        <v>529</v>
      </c>
      <c r="B531" s="555" t="s">
        <v>4568</v>
      </c>
      <c r="C531" s="555" t="s">
        <v>87</v>
      </c>
      <c r="D531" s="738">
        <v>1.25509054E9</v>
      </c>
      <c r="E531" s="738" t="s">
        <v>1258</v>
      </c>
      <c r="F531" s="738"/>
      <c r="G531" s="738" t="s">
        <v>4605</v>
      </c>
      <c r="H531" s="748" t="s">
        <v>4606</v>
      </c>
      <c r="I531" s="738" t="s">
        <v>2570</v>
      </c>
      <c r="J531" s="773" t="s">
        <v>1258</v>
      </c>
      <c r="K531" s="770">
        <v>1300000.0</v>
      </c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</row>
    <row r="532" ht="14.25" customHeight="1">
      <c r="A532" s="737">
        <f t="shared" si="1"/>
        <v>530</v>
      </c>
      <c r="B532" s="555" t="s">
        <v>4568</v>
      </c>
      <c r="C532" s="555" t="s">
        <v>3557</v>
      </c>
      <c r="D532" s="738" t="s">
        <v>304</v>
      </c>
      <c r="E532" s="738" t="s">
        <v>480</v>
      </c>
      <c r="F532" s="738"/>
      <c r="G532" s="738" t="s">
        <v>4607</v>
      </c>
      <c r="H532" s="748" t="s">
        <v>4608</v>
      </c>
      <c r="I532" s="738" t="s">
        <v>306</v>
      </c>
      <c r="J532" s="773" t="s">
        <v>480</v>
      </c>
      <c r="K532" s="770">
        <v>1950000.0</v>
      </c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</row>
    <row r="533" ht="14.25" customHeight="1">
      <c r="A533" s="737">
        <f t="shared" si="1"/>
        <v>531</v>
      </c>
      <c r="B533" s="555" t="s">
        <v>4568</v>
      </c>
      <c r="C533" s="555" t="s">
        <v>3557</v>
      </c>
      <c r="D533" s="836" t="s">
        <v>378</v>
      </c>
      <c r="E533" s="738" t="s">
        <v>480</v>
      </c>
      <c r="F533" s="738"/>
      <c r="G533" s="836" t="s">
        <v>4609</v>
      </c>
      <c r="H533" s="748" t="s">
        <v>4610</v>
      </c>
      <c r="I533" s="738" t="s">
        <v>380</v>
      </c>
      <c r="J533" s="773" t="s">
        <v>480</v>
      </c>
      <c r="K533" s="770">
        <v>1950000.0</v>
      </c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</row>
    <row r="534" ht="14.25" customHeight="1">
      <c r="A534" s="737">
        <f t="shared" si="1"/>
        <v>532</v>
      </c>
      <c r="B534" s="555" t="s">
        <v>4568</v>
      </c>
      <c r="C534" s="811" t="s">
        <v>3491</v>
      </c>
      <c r="D534" s="740">
        <v>1.253487532E9</v>
      </c>
      <c r="E534" s="838" t="s">
        <v>461</v>
      </c>
      <c r="F534" s="779"/>
      <c r="G534" s="740" t="s">
        <v>4611</v>
      </c>
      <c r="H534" s="839" t="s">
        <v>4612</v>
      </c>
      <c r="I534" s="738" t="s">
        <v>2444</v>
      </c>
      <c r="J534" s="773" t="s">
        <v>461</v>
      </c>
      <c r="K534" s="770">
        <v>2319819.0</v>
      </c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</row>
    <row r="535" ht="14.25" customHeight="1">
      <c r="A535" s="737">
        <f t="shared" si="1"/>
        <v>533</v>
      </c>
      <c r="B535" s="555" t="s">
        <v>4568</v>
      </c>
      <c r="C535" s="811" t="s">
        <v>3491</v>
      </c>
      <c r="D535" s="740">
        <v>1.21959504E9</v>
      </c>
      <c r="E535" s="838" t="s">
        <v>461</v>
      </c>
      <c r="F535" s="779"/>
      <c r="G535" s="740" t="s">
        <v>4613</v>
      </c>
      <c r="H535" s="839" t="s">
        <v>4614</v>
      </c>
      <c r="I535" s="738" t="s">
        <v>2409</v>
      </c>
      <c r="J535" s="773" t="s">
        <v>461</v>
      </c>
      <c r="K535" s="770">
        <v>2319819.0</v>
      </c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</row>
    <row r="536" ht="14.25" customHeight="1">
      <c r="A536" s="737">
        <f t="shared" si="1"/>
        <v>534</v>
      </c>
      <c r="B536" s="555" t="s">
        <v>4615</v>
      </c>
      <c r="C536" s="555" t="s">
        <v>3348</v>
      </c>
      <c r="D536" s="796" t="s">
        <v>826</v>
      </c>
      <c r="E536" s="740" t="s">
        <v>575</v>
      </c>
      <c r="F536" s="740"/>
      <c r="G536" s="796" t="s">
        <v>4616</v>
      </c>
      <c r="H536" s="748" t="s">
        <v>4617</v>
      </c>
      <c r="I536" s="740" t="s">
        <v>828</v>
      </c>
      <c r="J536" s="741" t="s">
        <v>575</v>
      </c>
      <c r="K536" s="742">
        <v>3671171.0</v>
      </c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</row>
    <row r="537" ht="14.25" customHeight="1">
      <c r="A537" s="737">
        <f t="shared" si="1"/>
        <v>535</v>
      </c>
      <c r="B537" s="555" t="s">
        <v>4615</v>
      </c>
      <c r="C537" s="555" t="s">
        <v>3347</v>
      </c>
      <c r="D537" s="740">
        <v>9.24684329E8</v>
      </c>
      <c r="E537" s="740" t="s">
        <v>753</v>
      </c>
      <c r="F537" s="740"/>
      <c r="G537" s="740" t="s">
        <v>4618</v>
      </c>
      <c r="H537" s="748" t="s">
        <v>4619</v>
      </c>
      <c r="I537" s="740" t="s">
        <v>887</v>
      </c>
      <c r="J537" s="741" t="s">
        <v>753</v>
      </c>
      <c r="K537" s="742">
        <v>2792792.0</v>
      </c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</row>
    <row r="538" ht="14.25" customHeight="1">
      <c r="A538" s="737">
        <f t="shared" si="1"/>
        <v>536</v>
      </c>
      <c r="B538" s="555" t="s">
        <v>4615</v>
      </c>
      <c r="C538" s="555" t="s">
        <v>3347</v>
      </c>
      <c r="D538" s="740" t="s">
        <v>911</v>
      </c>
      <c r="E538" s="740" t="s">
        <v>753</v>
      </c>
      <c r="F538" s="740"/>
      <c r="G538" s="740" t="s">
        <v>4620</v>
      </c>
      <c r="H538" s="748" t="s">
        <v>4621</v>
      </c>
      <c r="I538" s="740" t="s">
        <v>913</v>
      </c>
      <c r="J538" s="741" t="s">
        <v>753</v>
      </c>
      <c r="K538" s="742">
        <v>2792792.0</v>
      </c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</row>
    <row r="539" ht="14.25" customHeight="1">
      <c r="A539" s="737">
        <f t="shared" si="1"/>
        <v>537</v>
      </c>
      <c r="B539" s="555" t="s">
        <v>4615</v>
      </c>
      <c r="C539" s="555" t="s">
        <v>3347</v>
      </c>
      <c r="D539" s="740" t="s">
        <v>1155</v>
      </c>
      <c r="E539" s="740" t="s">
        <v>753</v>
      </c>
      <c r="F539" s="740"/>
      <c r="G539" s="740" t="s">
        <v>4622</v>
      </c>
      <c r="H539" s="748" t="s">
        <v>4623</v>
      </c>
      <c r="I539" s="740" t="s">
        <v>1157</v>
      </c>
      <c r="J539" s="741" t="s">
        <v>753</v>
      </c>
      <c r="K539" s="742">
        <v>2792792.0</v>
      </c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</row>
    <row r="540" ht="14.25" customHeight="1">
      <c r="A540" s="737">
        <f t="shared" si="1"/>
        <v>538</v>
      </c>
      <c r="B540" s="555" t="s">
        <v>4615</v>
      </c>
      <c r="C540" s="555" t="s">
        <v>3347</v>
      </c>
      <c r="D540" s="740" t="s">
        <v>1116</v>
      </c>
      <c r="E540" s="740" t="s">
        <v>753</v>
      </c>
      <c r="F540" s="740"/>
      <c r="G540" s="740" t="s">
        <v>4624</v>
      </c>
      <c r="H540" s="748" t="s">
        <v>4625</v>
      </c>
      <c r="I540" s="740" t="s">
        <v>1119</v>
      </c>
      <c r="J540" s="741" t="s">
        <v>753</v>
      </c>
      <c r="K540" s="742">
        <v>2792792.0</v>
      </c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</row>
    <row r="541" ht="14.25" customHeight="1">
      <c r="A541" s="737">
        <f t="shared" si="1"/>
        <v>539</v>
      </c>
      <c r="B541" s="555" t="s">
        <v>4615</v>
      </c>
      <c r="C541" s="555" t="s">
        <v>3347</v>
      </c>
      <c r="D541" s="740" t="s">
        <v>1409</v>
      </c>
      <c r="E541" s="740" t="s">
        <v>753</v>
      </c>
      <c r="F541" s="740"/>
      <c r="G541" s="740" t="s">
        <v>4626</v>
      </c>
      <c r="H541" s="748" t="s">
        <v>4627</v>
      </c>
      <c r="I541" s="740" t="s">
        <v>1411</v>
      </c>
      <c r="J541" s="741" t="s">
        <v>753</v>
      </c>
      <c r="K541" s="742">
        <v>2792792.0</v>
      </c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</row>
    <row r="542" ht="14.25" customHeight="1">
      <c r="A542" s="737">
        <f t="shared" si="1"/>
        <v>540</v>
      </c>
      <c r="B542" s="555" t="s">
        <v>4615</v>
      </c>
      <c r="C542" s="555" t="s">
        <v>3347</v>
      </c>
      <c r="D542" s="740" t="s">
        <v>1412</v>
      </c>
      <c r="E542" s="740" t="s">
        <v>753</v>
      </c>
      <c r="F542" s="740"/>
      <c r="G542" s="740" t="s">
        <v>4628</v>
      </c>
      <c r="H542" s="748" t="s">
        <v>4629</v>
      </c>
      <c r="I542" s="740" t="s">
        <v>1414</v>
      </c>
      <c r="J542" s="741" t="s">
        <v>753</v>
      </c>
      <c r="K542" s="742">
        <v>2792792.0</v>
      </c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</row>
    <row r="543" ht="14.25" customHeight="1">
      <c r="A543" s="737">
        <f t="shared" si="1"/>
        <v>541</v>
      </c>
      <c r="B543" s="555" t="s">
        <v>4615</v>
      </c>
      <c r="C543" s="555" t="s">
        <v>3347</v>
      </c>
      <c r="D543" s="740" t="s">
        <v>1512</v>
      </c>
      <c r="E543" s="740" t="s">
        <v>753</v>
      </c>
      <c r="F543" s="740"/>
      <c r="G543" s="740" t="s">
        <v>4631</v>
      </c>
      <c r="H543" s="748" t="s">
        <v>4632</v>
      </c>
      <c r="I543" s="740" t="s">
        <v>1514</v>
      </c>
      <c r="J543" s="741" t="s">
        <v>753</v>
      </c>
      <c r="K543" s="742">
        <v>2792792.0</v>
      </c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</row>
    <row r="544" ht="14.25" customHeight="1">
      <c r="A544" s="737">
        <f t="shared" si="1"/>
        <v>542</v>
      </c>
      <c r="B544" s="555" t="s">
        <v>4615</v>
      </c>
      <c r="C544" s="555" t="s">
        <v>141</v>
      </c>
      <c r="D544" s="740" t="s">
        <v>677</v>
      </c>
      <c r="E544" s="740" t="s">
        <v>461</v>
      </c>
      <c r="F544" s="740"/>
      <c r="G544" s="740" t="s">
        <v>4633</v>
      </c>
      <c r="H544" s="748" t="s">
        <v>4634</v>
      </c>
      <c r="I544" s="740" t="s">
        <v>679</v>
      </c>
      <c r="J544" s="741" t="s">
        <v>461</v>
      </c>
      <c r="K544" s="742">
        <v>2319819.0</v>
      </c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</row>
    <row r="545" ht="14.25" customHeight="1">
      <c r="A545" s="737">
        <f t="shared" si="1"/>
        <v>543</v>
      </c>
      <c r="B545" s="555" t="s">
        <v>4615</v>
      </c>
      <c r="C545" s="555" t="s">
        <v>141</v>
      </c>
      <c r="D545" s="740" t="s">
        <v>734</v>
      </c>
      <c r="E545" s="740" t="s">
        <v>461</v>
      </c>
      <c r="F545" s="740"/>
      <c r="G545" s="740" t="s">
        <v>4635</v>
      </c>
      <c r="H545" s="748" t="s">
        <v>4636</v>
      </c>
      <c r="I545" s="740" t="s">
        <v>736</v>
      </c>
      <c r="J545" s="741" t="s">
        <v>461</v>
      </c>
      <c r="K545" s="742">
        <v>2319819.0</v>
      </c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</row>
    <row r="546" ht="14.25" customHeight="1">
      <c r="A546" s="737">
        <f t="shared" si="1"/>
        <v>544</v>
      </c>
      <c r="B546" s="555" t="s">
        <v>4615</v>
      </c>
      <c r="C546" s="555" t="s">
        <v>141</v>
      </c>
      <c r="D546" s="740">
        <v>8.34155796E8</v>
      </c>
      <c r="E546" s="740" t="s">
        <v>461</v>
      </c>
      <c r="F546" s="740"/>
      <c r="G546" s="740" t="s">
        <v>4637</v>
      </c>
      <c r="H546" s="748" t="s">
        <v>4638</v>
      </c>
      <c r="I546" s="740" t="s">
        <v>606</v>
      </c>
      <c r="J546" s="741" t="s">
        <v>461</v>
      </c>
      <c r="K546" s="742">
        <v>2319819.0</v>
      </c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</row>
    <row r="547" ht="14.25" customHeight="1">
      <c r="A547" s="737">
        <f t="shared" si="1"/>
        <v>545</v>
      </c>
      <c r="B547" s="555" t="s">
        <v>4615</v>
      </c>
      <c r="C547" s="555" t="s">
        <v>3480</v>
      </c>
      <c r="D547" s="740" t="s">
        <v>2839</v>
      </c>
      <c r="E547" s="740" t="s">
        <v>461</v>
      </c>
      <c r="F547" s="740"/>
      <c r="G547" s="740" t="s">
        <v>4639</v>
      </c>
      <c r="H547" s="748" t="s">
        <v>4640</v>
      </c>
      <c r="I547" s="740" t="s">
        <v>2841</v>
      </c>
      <c r="J547" s="741" t="s">
        <v>461</v>
      </c>
      <c r="K547" s="742">
        <v>2319819.0</v>
      </c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</row>
    <row r="548" ht="14.25" customHeight="1">
      <c r="A548" s="737">
        <f t="shared" si="1"/>
        <v>546</v>
      </c>
      <c r="B548" s="555" t="s">
        <v>4615</v>
      </c>
      <c r="C548" s="555" t="s">
        <v>3480</v>
      </c>
      <c r="D548" s="740">
        <v>9.66248432E8</v>
      </c>
      <c r="E548" s="740" t="s">
        <v>461</v>
      </c>
      <c r="F548" s="740"/>
      <c r="G548" s="740" t="s">
        <v>4641</v>
      </c>
      <c r="H548" s="748" t="s">
        <v>4642</v>
      </c>
      <c r="I548" s="740" t="s">
        <v>1859</v>
      </c>
      <c r="J548" s="741" t="s">
        <v>461</v>
      </c>
      <c r="K548" s="742">
        <v>2319819.0</v>
      </c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</row>
    <row r="549" ht="14.25" customHeight="1">
      <c r="A549" s="737">
        <f t="shared" si="1"/>
        <v>547</v>
      </c>
      <c r="B549" s="555" t="s">
        <v>4615</v>
      </c>
      <c r="C549" s="555" t="s">
        <v>3480</v>
      </c>
      <c r="D549" s="740">
        <v>1.258569286E9</v>
      </c>
      <c r="E549" s="740" t="s">
        <v>461</v>
      </c>
      <c r="F549" s="740"/>
      <c r="G549" s="740" t="s">
        <v>4643</v>
      </c>
      <c r="H549" s="748" t="s">
        <v>4644</v>
      </c>
      <c r="I549" s="740" t="s">
        <v>2124</v>
      </c>
      <c r="J549" s="741" t="s">
        <v>461</v>
      </c>
      <c r="K549" s="742">
        <v>2319819.0</v>
      </c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</row>
    <row r="550" ht="14.25" customHeight="1">
      <c r="A550" s="737">
        <f t="shared" si="1"/>
        <v>548</v>
      </c>
      <c r="B550" s="555" t="s">
        <v>4615</v>
      </c>
      <c r="C550" s="555" t="s">
        <v>3491</v>
      </c>
      <c r="D550" s="740">
        <v>1.259350078E9</v>
      </c>
      <c r="E550" s="740" t="s">
        <v>461</v>
      </c>
      <c r="F550" s="740"/>
      <c r="G550" s="740" t="s">
        <v>4645</v>
      </c>
      <c r="H550" s="748" t="s">
        <v>4646</v>
      </c>
      <c r="I550" s="740" t="s">
        <v>2017</v>
      </c>
      <c r="J550" s="741" t="s">
        <v>461</v>
      </c>
      <c r="K550" s="742">
        <v>2319819.0</v>
      </c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</row>
    <row r="551" ht="14.25" customHeight="1">
      <c r="A551" s="737">
        <f t="shared" si="1"/>
        <v>549</v>
      </c>
      <c r="B551" s="555" t="s">
        <v>4615</v>
      </c>
      <c r="C551" s="555" t="s">
        <v>3491</v>
      </c>
      <c r="D551" s="740" t="s">
        <v>1738</v>
      </c>
      <c r="E551" s="740" t="s">
        <v>461</v>
      </c>
      <c r="F551" s="740"/>
      <c r="G551" s="740" t="s">
        <v>4647</v>
      </c>
      <c r="H551" s="748" t="s">
        <v>4648</v>
      </c>
      <c r="I551" s="740" t="s">
        <v>1740</v>
      </c>
      <c r="J551" s="741" t="s">
        <v>461</v>
      </c>
      <c r="K551" s="742">
        <v>2319819.0</v>
      </c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</row>
    <row r="552" ht="14.25" customHeight="1">
      <c r="A552" s="737">
        <f t="shared" si="1"/>
        <v>550</v>
      </c>
      <c r="B552" s="555" t="s">
        <v>4615</v>
      </c>
      <c r="C552" s="555" t="s">
        <v>3491</v>
      </c>
      <c r="D552" s="740" t="s">
        <v>2805</v>
      </c>
      <c r="E552" s="740" t="s">
        <v>461</v>
      </c>
      <c r="F552" s="740"/>
      <c r="G552" s="740" t="s">
        <v>4649</v>
      </c>
      <c r="H552" s="748" t="s">
        <v>4650</v>
      </c>
      <c r="I552" s="740" t="s">
        <v>2807</v>
      </c>
      <c r="J552" s="741" t="s">
        <v>461</v>
      </c>
      <c r="K552" s="742">
        <v>2319819.0</v>
      </c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</row>
    <row r="553" ht="14.25" customHeight="1">
      <c r="A553" s="737">
        <f t="shared" si="1"/>
        <v>551</v>
      </c>
      <c r="B553" s="555" t="s">
        <v>4615</v>
      </c>
      <c r="C553" s="555" t="s">
        <v>3491</v>
      </c>
      <c r="D553" s="740" t="s">
        <v>2214</v>
      </c>
      <c r="E553" s="740" t="s">
        <v>461</v>
      </c>
      <c r="F553" s="740"/>
      <c r="G553" s="740" t="s">
        <v>4652</v>
      </c>
      <c r="H553" s="748" t="s">
        <v>4653</v>
      </c>
      <c r="I553" s="740" t="s">
        <v>2216</v>
      </c>
      <c r="J553" s="741" t="s">
        <v>461</v>
      </c>
      <c r="K553" s="742">
        <v>2319819.0</v>
      </c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</row>
    <row r="554" ht="14.25" customHeight="1">
      <c r="A554" s="737">
        <f t="shared" si="1"/>
        <v>552</v>
      </c>
      <c r="B554" s="555" t="s">
        <v>4615</v>
      </c>
      <c r="C554" s="555" t="s">
        <v>3491</v>
      </c>
      <c r="D554" s="740" t="s">
        <v>2229</v>
      </c>
      <c r="E554" s="740" t="s">
        <v>461</v>
      </c>
      <c r="F554" s="740"/>
      <c r="G554" s="740" t="s">
        <v>4654</v>
      </c>
      <c r="H554" s="748" t="s">
        <v>4655</v>
      </c>
      <c r="I554" s="740" t="s">
        <v>2231</v>
      </c>
      <c r="J554" s="741" t="s">
        <v>461</v>
      </c>
      <c r="K554" s="742">
        <v>2319819.0</v>
      </c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</row>
    <row r="555" ht="14.25" customHeight="1">
      <c r="A555" s="737">
        <f t="shared" si="1"/>
        <v>553</v>
      </c>
      <c r="B555" s="555" t="s">
        <v>4615</v>
      </c>
      <c r="C555" s="555" t="s">
        <v>87</v>
      </c>
      <c r="D555" s="740" t="s">
        <v>2483</v>
      </c>
      <c r="E555" s="740" t="s">
        <v>1258</v>
      </c>
      <c r="F555" s="740"/>
      <c r="G555" s="740" t="s">
        <v>4656</v>
      </c>
      <c r="H555" s="748" t="s">
        <v>4657</v>
      </c>
      <c r="I555" s="740" t="s">
        <v>2486</v>
      </c>
      <c r="J555" s="741" t="s">
        <v>1258</v>
      </c>
      <c r="K555" s="742">
        <v>1300000.0</v>
      </c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</row>
    <row r="556" ht="14.25" customHeight="1">
      <c r="A556" s="737">
        <f t="shared" si="1"/>
        <v>554</v>
      </c>
      <c r="B556" s="555" t="s">
        <v>4615</v>
      </c>
      <c r="C556" s="555" t="s">
        <v>87</v>
      </c>
      <c r="D556" s="740" t="s">
        <v>2435</v>
      </c>
      <c r="E556" s="740" t="s">
        <v>1258</v>
      </c>
      <c r="F556" s="740"/>
      <c r="G556" s="740" t="s">
        <v>4658</v>
      </c>
      <c r="H556" s="748" t="s">
        <v>4659</v>
      </c>
      <c r="I556" s="740" t="s">
        <v>2437</v>
      </c>
      <c r="J556" s="741" t="s">
        <v>1258</v>
      </c>
      <c r="K556" s="742">
        <v>1300000.0</v>
      </c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</row>
    <row r="557" ht="14.25" customHeight="1">
      <c r="A557" s="737">
        <f t="shared" si="1"/>
        <v>555</v>
      </c>
      <c r="B557" s="555" t="s">
        <v>4615</v>
      </c>
      <c r="C557" s="555" t="s">
        <v>87</v>
      </c>
      <c r="D557" s="740">
        <v>2.008353774E9</v>
      </c>
      <c r="E557" s="740" t="s">
        <v>1258</v>
      </c>
      <c r="F557" s="740"/>
      <c r="G557" s="740" t="s">
        <v>4660</v>
      </c>
      <c r="H557" s="748" t="s">
        <v>4661</v>
      </c>
      <c r="I557" s="740" t="s">
        <v>446</v>
      </c>
      <c r="J557" s="741" t="s">
        <v>1258</v>
      </c>
      <c r="K557" s="742">
        <v>1300000.0</v>
      </c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</row>
    <row r="558" ht="14.25" customHeight="1">
      <c r="A558" s="737">
        <f t="shared" si="1"/>
        <v>556</v>
      </c>
      <c r="B558" s="555" t="s">
        <v>4615</v>
      </c>
      <c r="C558" s="555" t="s">
        <v>3557</v>
      </c>
      <c r="D558" s="740" t="s">
        <v>298</v>
      </c>
      <c r="E558" s="740" t="s">
        <v>480</v>
      </c>
      <c r="F558" s="740"/>
      <c r="G558" s="740" t="s">
        <v>4662</v>
      </c>
      <c r="H558" s="748" t="s">
        <v>4663</v>
      </c>
      <c r="I558" s="740" t="s">
        <v>300</v>
      </c>
      <c r="J558" s="741" t="s">
        <v>480</v>
      </c>
      <c r="K558" s="742">
        <v>1950000.0</v>
      </c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</row>
    <row r="559" ht="14.25" customHeight="1">
      <c r="A559" s="737">
        <f t="shared" si="1"/>
        <v>557</v>
      </c>
      <c r="B559" s="555" t="s">
        <v>4615</v>
      </c>
      <c r="C559" s="555" t="s">
        <v>3557</v>
      </c>
      <c r="D559" s="740" t="s">
        <v>216</v>
      </c>
      <c r="E559" s="740" t="s">
        <v>480</v>
      </c>
      <c r="F559" s="740"/>
      <c r="G559" s="740" t="s">
        <v>4664</v>
      </c>
      <c r="H559" s="748" t="s">
        <v>4665</v>
      </c>
      <c r="I559" s="740" t="s">
        <v>219</v>
      </c>
      <c r="J559" s="741" t="s">
        <v>480</v>
      </c>
      <c r="K559" s="742">
        <v>1950000.0</v>
      </c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</row>
    <row r="560" ht="14.25" customHeight="1">
      <c r="A560" s="737">
        <f t="shared" si="1"/>
        <v>558</v>
      </c>
      <c r="B560" s="555" t="s">
        <v>4667</v>
      </c>
      <c r="C560" s="555" t="s">
        <v>3348</v>
      </c>
      <c r="D560" s="740">
        <v>1.669760545E9</v>
      </c>
      <c r="E560" s="740" t="s">
        <v>575</v>
      </c>
      <c r="F560" s="740"/>
      <c r="G560" s="738" t="s">
        <v>4668</v>
      </c>
      <c r="H560" s="748" t="s">
        <v>4669</v>
      </c>
      <c r="I560" s="740" t="s">
        <v>850</v>
      </c>
      <c r="J560" s="741" t="s">
        <v>575</v>
      </c>
      <c r="K560" s="742">
        <v>3671171.0</v>
      </c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</row>
    <row r="561" ht="14.25" customHeight="1">
      <c r="A561" s="737">
        <f t="shared" si="1"/>
        <v>559</v>
      </c>
      <c r="B561" s="555" t="s">
        <v>4667</v>
      </c>
      <c r="C561" s="555" t="s">
        <v>3557</v>
      </c>
      <c r="D561" s="840">
        <v>1.714201024E9</v>
      </c>
      <c r="E561" s="740" t="s">
        <v>480</v>
      </c>
      <c r="F561" s="740"/>
      <c r="G561" s="738" t="s">
        <v>4670</v>
      </c>
      <c r="H561" s="748" t="s">
        <v>4671</v>
      </c>
      <c r="I561" s="740" t="s">
        <v>395</v>
      </c>
      <c r="J561" s="741" t="s">
        <v>480</v>
      </c>
      <c r="K561" s="742">
        <v>1950000.0</v>
      </c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</row>
    <row r="562" ht="14.25" customHeight="1">
      <c r="A562" s="737">
        <f t="shared" si="1"/>
        <v>560</v>
      </c>
      <c r="B562" s="555" t="s">
        <v>4672</v>
      </c>
      <c r="C562" s="555" t="s">
        <v>3348</v>
      </c>
      <c r="D562" s="740" t="s">
        <v>990</v>
      </c>
      <c r="E562" s="740" t="s">
        <v>575</v>
      </c>
      <c r="F562" s="740"/>
      <c r="G562" s="740" t="s">
        <v>4673</v>
      </c>
      <c r="H562" s="748" t="s">
        <v>4674</v>
      </c>
      <c r="I562" s="740" t="s">
        <v>992</v>
      </c>
      <c r="J562" s="741" t="s">
        <v>575</v>
      </c>
      <c r="K562" s="742">
        <v>3671171.0</v>
      </c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</row>
    <row r="563" ht="14.25" customHeight="1">
      <c r="A563" s="737">
        <f t="shared" si="1"/>
        <v>561</v>
      </c>
      <c r="B563" s="555" t="s">
        <v>4672</v>
      </c>
      <c r="C563" s="555" t="s">
        <v>3347</v>
      </c>
      <c r="D563" s="740" t="s">
        <v>1174</v>
      </c>
      <c r="E563" s="740" t="s">
        <v>753</v>
      </c>
      <c r="F563" s="740"/>
      <c r="G563" s="740" t="s">
        <v>4676</v>
      </c>
      <c r="H563" s="748" t="s">
        <v>4677</v>
      </c>
      <c r="I563" s="740" t="s">
        <v>1178</v>
      </c>
      <c r="J563" s="741" t="s">
        <v>753</v>
      </c>
      <c r="K563" s="742">
        <v>2792792.0</v>
      </c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</row>
    <row r="564" ht="14.25" customHeight="1">
      <c r="A564" s="737">
        <f t="shared" si="1"/>
        <v>562</v>
      </c>
      <c r="B564" s="555" t="s">
        <v>4672</v>
      </c>
      <c r="C564" s="555" t="s">
        <v>3347</v>
      </c>
      <c r="D564" s="740" t="s">
        <v>1316</v>
      </c>
      <c r="E564" s="740" t="s">
        <v>753</v>
      </c>
      <c r="F564" s="740"/>
      <c r="G564" s="740" t="s">
        <v>4678</v>
      </c>
      <c r="H564" s="748" t="s">
        <v>4679</v>
      </c>
      <c r="I564" s="740" t="s">
        <v>1318</v>
      </c>
      <c r="J564" s="741" t="s">
        <v>753</v>
      </c>
      <c r="K564" s="742">
        <v>2792792.0</v>
      </c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</row>
    <row r="565" ht="14.25" customHeight="1">
      <c r="A565" s="737">
        <f t="shared" si="1"/>
        <v>563</v>
      </c>
      <c r="B565" s="555" t="s">
        <v>4672</v>
      </c>
      <c r="C565" s="555" t="s">
        <v>3347</v>
      </c>
      <c r="D565" s="740" t="s">
        <v>1313</v>
      </c>
      <c r="E565" s="740" t="s">
        <v>753</v>
      </c>
      <c r="F565" s="740"/>
      <c r="G565" s="740" t="s">
        <v>4680</v>
      </c>
      <c r="H565" s="748" t="s">
        <v>4681</v>
      </c>
      <c r="I565" s="740" t="s">
        <v>1315</v>
      </c>
      <c r="J565" s="741" t="s">
        <v>753</v>
      </c>
      <c r="K565" s="742">
        <v>2792792.0</v>
      </c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</row>
    <row r="566" ht="14.25" customHeight="1">
      <c r="A566" s="737">
        <f t="shared" si="1"/>
        <v>564</v>
      </c>
      <c r="B566" s="555" t="s">
        <v>4672</v>
      </c>
      <c r="C566" s="555" t="s">
        <v>3491</v>
      </c>
      <c r="D566" s="740" t="s">
        <v>2042</v>
      </c>
      <c r="E566" s="738" t="s">
        <v>461</v>
      </c>
      <c r="F566" s="740"/>
      <c r="G566" s="740" t="s">
        <v>4682</v>
      </c>
      <c r="H566" s="748" t="s">
        <v>4683</v>
      </c>
      <c r="I566" s="740" t="s">
        <v>2044</v>
      </c>
      <c r="J566" s="741" t="s">
        <v>461</v>
      </c>
      <c r="K566" s="742">
        <v>2319819.0</v>
      </c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</row>
    <row r="567" ht="14.25" customHeight="1">
      <c r="A567" s="737">
        <f t="shared" si="1"/>
        <v>565</v>
      </c>
      <c r="B567" s="555" t="s">
        <v>4672</v>
      </c>
      <c r="C567" s="555" t="s">
        <v>3491</v>
      </c>
      <c r="D567" s="740" t="s">
        <v>2404</v>
      </c>
      <c r="E567" s="740" t="s">
        <v>461</v>
      </c>
      <c r="F567" s="740"/>
      <c r="G567" s="740" t="s">
        <v>4684</v>
      </c>
      <c r="H567" s="748" t="s">
        <v>4685</v>
      </c>
      <c r="I567" s="740" t="s">
        <v>2406</v>
      </c>
      <c r="J567" s="741" t="s">
        <v>461</v>
      </c>
      <c r="K567" s="742">
        <v>2319819.0</v>
      </c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</row>
    <row r="568" ht="14.25" customHeight="1">
      <c r="A568" s="737">
        <f t="shared" si="1"/>
        <v>566</v>
      </c>
      <c r="B568" s="555" t="s">
        <v>4672</v>
      </c>
      <c r="C568" s="555" t="s">
        <v>3491</v>
      </c>
      <c r="D568" s="740" t="s">
        <v>2480</v>
      </c>
      <c r="E568" s="740" t="s">
        <v>461</v>
      </c>
      <c r="F568" s="740"/>
      <c r="G568" s="740" t="s">
        <v>4686</v>
      </c>
      <c r="H568" s="748" t="s">
        <v>4687</v>
      </c>
      <c r="I568" s="740" t="s">
        <v>2482</v>
      </c>
      <c r="J568" s="741" t="s">
        <v>461</v>
      </c>
      <c r="K568" s="742">
        <v>2319819.0</v>
      </c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</row>
    <row r="569" ht="14.25" customHeight="1">
      <c r="A569" s="737">
        <f t="shared" si="1"/>
        <v>567</v>
      </c>
      <c r="B569" s="555" t="s">
        <v>4672</v>
      </c>
      <c r="C569" s="555" t="s">
        <v>87</v>
      </c>
      <c r="D569" s="740">
        <v>1.217009564E9</v>
      </c>
      <c r="E569" s="740" t="s">
        <v>1258</v>
      </c>
      <c r="F569" s="740"/>
      <c r="G569" s="740" t="s">
        <v>4688</v>
      </c>
      <c r="H569" s="748" t="s">
        <v>4689</v>
      </c>
      <c r="I569" s="740" t="s">
        <v>2363</v>
      </c>
      <c r="J569" s="741" t="s">
        <v>1258</v>
      </c>
      <c r="K569" s="742">
        <v>1300000.0</v>
      </c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</row>
    <row r="570" ht="14.25" customHeight="1">
      <c r="A570" s="737">
        <f t="shared" si="1"/>
        <v>568</v>
      </c>
      <c r="B570" s="555" t="s">
        <v>4672</v>
      </c>
      <c r="C570" s="555" t="s">
        <v>87</v>
      </c>
      <c r="D570" s="740">
        <v>1.703862628E9</v>
      </c>
      <c r="E570" s="738" t="s">
        <v>1258</v>
      </c>
      <c r="F570" s="740"/>
      <c r="G570" s="740" t="s">
        <v>4690</v>
      </c>
      <c r="H570" s="748" t="s">
        <v>4691</v>
      </c>
      <c r="I570" s="740" t="s">
        <v>2548</v>
      </c>
      <c r="J570" s="741" t="s">
        <v>1258</v>
      </c>
      <c r="K570" s="742">
        <v>1300000.0</v>
      </c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</row>
    <row r="571" ht="14.25" customHeight="1">
      <c r="A571" s="737">
        <f t="shared" si="1"/>
        <v>569</v>
      </c>
      <c r="B571" s="555" t="s">
        <v>4672</v>
      </c>
      <c r="C571" s="555" t="s">
        <v>87</v>
      </c>
      <c r="D571" s="740">
        <v>1.703877129E9</v>
      </c>
      <c r="E571" s="740" t="s">
        <v>1258</v>
      </c>
      <c r="F571" s="740"/>
      <c r="G571" s="740" t="s">
        <v>4692</v>
      </c>
      <c r="H571" s="748" t="s">
        <v>4693</v>
      </c>
      <c r="I571" s="740" t="s">
        <v>2544</v>
      </c>
      <c r="J571" s="741" t="s">
        <v>1258</v>
      </c>
      <c r="K571" s="742">
        <v>1300000.0</v>
      </c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</row>
    <row r="572" ht="14.25" customHeight="1">
      <c r="A572" s="737">
        <f t="shared" si="1"/>
        <v>570</v>
      </c>
      <c r="B572" s="555" t="s">
        <v>4672</v>
      </c>
      <c r="C572" s="555" t="s">
        <v>87</v>
      </c>
      <c r="D572" s="740">
        <v>1.703812683E9</v>
      </c>
      <c r="E572" s="740" t="s">
        <v>1258</v>
      </c>
      <c r="F572" s="740"/>
      <c r="G572" s="740" t="s">
        <v>4694</v>
      </c>
      <c r="H572" s="748" t="s">
        <v>4695</v>
      </c>
      <c r="I572" s="740" t="s">
        <v>2576</v>
      </c>
      <c r="J572" s="741" t="s">
        <v>1258</v>
      </c>
      <c r="K572" s="742">
        <v>1300000.0</v>
      </c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</row>
    <row r="573" ht="14.25" customHeight="1">
      <c r="A573" s="737">
        <f t="shared" si="1"/>
        <v>571</v>
      </c>
      <c r="B573" s="802" t="s">
        <v>4672</v>
      </c>
      <c r="C573" s="802" t="s">
        <v>3491</v>
      </c>
      <c r="D573" s="804">
        <v>1.480608956E9</v>
      </c>
      <c r="E573" s="805" t="s">
        <v>461</v>
      </c>
      <c r="F573" s="805"/>
      <c r="G573" s="805" t="s">
        <v>4696</v>
      </c>
      <c r="H573" s="806" t="s">
        <v>4697</v>
      </c>
      <c r="I573" s="807" t="s">
        <v>2784</v>
      </c>
      <c r="J573" s="808" t="s">
        <v>461</v>
      </c>
      <c r="K573" s="809">
        <v>2319819.0</v>
      </c>
      <c r="L573" s="810" t="s">
        <v>3444</v>
      </c>
      <c r="M573" s="810"/>
      <c r="N573" s="810"/>
      <c r="O573" s="810"/>
      <c r="P573" s="810"/>
      <c r="Q573" s="810"/>
      <c r="R573" s="810"/>
      <c r="S573" s="810"/>
      <c r="T573" s="810"/>
      <c r="U573" s="810"/>
      <c r="V573" s="810"/>
      <c r="W573" s="810"/>
      <c r="X573" s="810"/>
      <c r="Y573" s="810"/>
      <c r="Z573" s="810"/>
      <c r="AA573" s="810"/>
      <c r="AB573" s="810"/>
      <c r="AC573" s="810"/>
      <c r="AD573" s="810"/>
      <c r="AE573" s="810"/>
      <c r="AF573" s="810"/>
      <c r="AG573" s="810"/>
    </row>
    <row r="574" ht="14.25" customHeight="1">
      <c r="A574" s="737">
        <f t="shared" si="1"/>
        <v>572</v>
      </c>
      <c r="B574" s="555" t="s">
        <v>4672</v>
      </c>
      <c r="C574" s="555" t="s">
        <v>3557</v>
      </c>
      <c r="D574" s="740" t="s">
        <v>267</v>
      </c>
      <c r="E574" s="740" t="s">
        <v>480</v>
      </c>
      <c r="F574" s="740"/>
      <c r="G574" s="740" t="s">
        <v>4699</v>
      </c>
      <c r="H574" s="748" t="s">
        <v>4700</v>
      </c>
      <c r="I574" s="740" t="s">
        <v>269</v>
      </c>
      <c r="J574" s="741" t="s">
        <v>480</v>
      </c>
      <c r="K574" s="742">
        <v>1950000.0</v>
      </c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</row>
    <row r="575" ht="14.25" customHeight="1">
      <c r="A575" s="737">
        <f t="shared" si="1"/>
        <v>573</v>
      </c>
      <c r="B575" s="555" t="s">
        <v>4701</v>
      </c>
      <c r="C575" s="555" t="s">
        <v>3348</v>
      </c>
      <c r="D575" s="738" t="s">
        <v>963</v>
      </c>
      <c r="E575" s="738" t="s">
        <v>575</v>
      </c>
      <c r="F575" s="738"/>
      <c r="G575" s="738" t="s">
        <v>4702</v>
      </c>
      <c r="H575" s="748" t="s">
        <v>4703</v>
      </c>
      <c r="I575" s="738" t="s">
        <v>965</v>
      </c>
      <c r="J575" s="773" t="s">
        <v>575</v>
      </c>
      <c r="K575" s="770">
        <v>3671171.0</v>
      </c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</row>
    <row r="576" ht="14.25" customHeight="1">
      <c r="A576" s="737">
        <f t="shared" si="1"/>
        <v>574</v>
      </c>
      <c r="B576" s="555" t="s">
        <v>4701</v>
      </c>
      <c r="C576" s="555" t="s">
        <v>3347</v>
      </c>
      <c r="D576" s="738" t="s">
        <v>1197</v>
      </c>
      <c r="E576" s="738" t="s">
        <v>753</v>
      </c>
      <c r="F576" s="738"/>
      <c r="G576" s="738" t="s">
        <v>4704</v>
      </c>
      <c r="H576" s="748" t="s">
        <v>4705</v>
      </c>
      <c r="I576" s="738" t="s">
        <v>1199</v>
      </c>
      <c r="J576" s="773" t="s">
        <v>753</v>
      </c>
      <c r="K576" s="770">
        <v>2792792.0</v>
      </c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</row>
    <row r="577" ht="14.25" customHeight="1">
      <c r="A577" s="737">
        <f t="shared" si="1"/>
        <v>575</v>
      </c>
      <c r="B577" s="555" t="s">
        <v>4701</v>
      </c>
      <c r="C577" s="555" t="s">
        <v>3347</v>
      </c>
      <c r="D577" s="738" t="s">
        <v>1029</v>
      </c>
      <c r="E577" s="738" t="s">
        <v>753</v>
      </c>
      <c r="F577" s="738"/>
      <c r="G577" s="738" t="s">
        <v>4706</v>
      </c>
      <c r="H577" s="748" t="s">
        <v>4707</v>
      </c>
      <c r="I577" s="738" t="s">
        <v>1031</v>
      </c>
      <c r="J577" s="773" t="s">
        <v>753</v>
      </c>
      <c r="K577" s="770">
        <v>2792792.0</v>
      </c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</row>
    <row r="578" ht="14.25" customHeight="1">
      <c r="A578" s="737">
        <f t="shared" si="1"/>
        <v>576</v>
      </c>
      <c r="B578" s="555" t="s">
        <v>4701</v>
      </c>
      <c r="C578" s="555" t="s">
        <v>3347</v>
      </c>
      <c r="D578" s="738" t="s">
        <v>1105</v>
      </c>
      <c r="E578" s="738" t="s">
        <v>753</v>
      </c>
      <c r="F578" s="738"/>
      <c r="G578" s="738" t="s">
        <v>4708</v>
      </c>
      <c r="H578" s="748" t="s">
        <v>4709</v>
      </c>
      <c r="I578" s="738" t="s">
        <v>1107</v>
      </c>
      <c r="J578" s="773" t="s">
        <v>753</v>
      </c>
      <c r="K578" s="770">
        <v>2792792.0</v>
      </c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</row>
    <row r="579" ht="14.25" customHeight="1">
      <c r="A579" s="737">
        <f t="shared" si="1"/>
        <v>577</v>
      </c>
      <c r="B579" s="555" t="s">
        <v>4701</v>
      </c>
      <c r="C579" s="555" t="s">
        <v>3347</v>
      </c>
      <c r="D579" s="738" t="s">
        <v>1223</v>
      </c>
      <c r="E579" s="738" t="s">
        <v>753</v>
      </c>
      <c r="F579" s="738"/>
      <c r="G579" s="738" t="s">
        <v>4710</v>
      </c>
      <c r="H579" s="748" t="s">
        <v>4711</v>
      </c>
      <c r="I579" s="738" t="s">
        <v>1225</v>
      </c>
      <c r="J579" s="773" t="s">
        <v>753</v>
      </c>
      <c r="K579" s="770">
        <v>2792792.0</v>
      </c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</row>
    <row r="580" ht="14.25" customHeight="1">
      <c r="A580" s="737">
        <f t="shared" si="1"/>
        <v>578</v>
      </c>
      <c r="B580" s="555" t="s">
        <v>4701</v>
      </c>
      <c r="C580" s="555" t="s">
        <v>3347</v>
      </c>
      <c r="D580" s="738" t="s">
        <v>1220</v>
      </c>
      <c r="E580" s="738" t="s">
        <v>753</v>
      </c>
      <c r="F580" s="738"/>
      <c r="G580" s="738" t="s">
        <v>4712</v>
      </c>
      <c r="H580" s="748" t="s">
        <v>4713</v>
      </c>
      <c r="I580" s="738" t="s">
        <v>1222</v>
      </c>
      <c r="J580" s="773" t="s">
        <v>753</v>
      </c>
      <c r="K580" s="770">
        <v>2792792.0</v>
      </c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</row>
    <row r="581" ht="14.25" customHeight="1">
      <c r="A581" s="737">
        <f t="shared" si="1"/>
        <v>579</v>
      </c>
      <c r="B581" s="555" t="s">
        <v>4701</v>
      </c>
      <c r="C581" s="555" t="s">
        <v>3347</v>
      </c>
      <c r="D581" s="738" t="s">
        <v>1226</v>
      </c>
      <c r="E581" s="738" t="s">
        <v>753</v>
      </c>
      <c r="F581" s="738"/>
      <c r="G581" s="738" t="s">
        <v>4714</v>
      </c>
      <c r="H581" s="748" t="s">
        <v>4715</v>
      </c>
      <c r="I581" s="738" t="s">
        <v>1228</v>
      </c>
      <c r="J581" s="773" t="s">
        <v>753</v>
      </c>
      <c r="K581" s="770">
        <v>2792792.0</v>
      </c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</row>
    <row r="582" ht="14.25" customHeight="1">
      <c r="A582" s="737">
        <f t="shared" si="1"/>
        <v>580</v>
      </c>
      <c r="B582" s="555" t="s">
        <v>4701</v>
      </c>
      <c r="C582" s="555" t="s">
        <v>3480</v>
      </c>
      <c r="D582" s="738" t="s">
        <v>1606</v>
      </c>
      <c r="E582" s="738" t="s">
        <v>461</v>
      </c>
      <c r="F582" s="738"/>
      <c r="G582" s="738" t="s">
        <v>4716</v>
      </c>
      <c r="H582" s="748" t="s">
        <v>4717</v>
      </c>
      <c r="I582" s="738" t="s">
        <v>1608</v>
      </c>
      <c r="J582" s="773" t="s">
        <v>461</v>
      </c>
      <c r="K582" s="770">
        <v>2319819.0</v>
      </c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</row>
    <row r="583" ht="14.25" customHeight="1">
      <c r="A583" s="737">
        <f t="shared" si="1"/>
        <v>581</v>
      </c>
      <c r="B583" s="555" t="s">
        <v>4701</v>
      </c>
      <c r="C583" s="555" t="s">
        <v>3480</v>
      </c>
      <c r="D583" s="738" t="s">
        <v>1610</v>
      </c>
      <c r="E583" s="738" t="s">
        <v>461</v>
      </c>
      <c r="F583" s="738"/>
      <c r="G583" s="738" t="s">
        <v>4718</v>
      </c>
      <c r="H583" s="748" t="s">
        <v>4719</v>
      </c>
      <c r="I583" s="738" t="s">
        <v>1612</v>
      </c>
      <c r="J583" s="773" t="s">
        <v>461</v>
      </c>
      <c r="K583" s="770">
        <v>2319819.0</v>
      </c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</row>
    <row r="584" ht="14.25" customHeight="1">
      <c r="A584" s="737">
        <f t="shared" si="1"/>
        <v>582</v>
      </c>
      <c r="B584" s="555" t="s">
        <v>4701</v>
      </c>
      <c r="C584" s="555" t="s">
        <v>3480</v>
      </c>
      <c r="D584" s="738">
        <v>1.217701725E9</v>
      </c>
      <c r="E584" s="738" t="s">
        <v>461</v>
      </c>
      <c r="F584" s="738"/>
      <c r="G584" s="738" t="s">
        <v>4721</v>
      </c>
      <c r="H584" s="748" t="s">
        <v>4722</v>
      </c>
      <c r="I584" s="738" t="s">
        <v>401</v>
      </c>
      <c r="J584" s="773" t="s">
        <v>461</v>
      </c>
      <c r="K584" s="770">
        <v>2319819.0</v>
      </c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</row>
    <row r="585" ht="14.25" customHeight="1">
      <c r="A585" s="737">
        <f t="shared" si="1"/>
        <v>583</v>
      </c>
      <c r="B585" s="555" t="s">
        <v>4701</v>
      </c>
      <c r="C585" s="555" t="s">
        <v>3480</v>
      </c>
      <c r="D585" s="738">
        <v>1.257776573E9</v>
      </c>
      <c r="E585" s="738" t="s">
        <v>461</v>
      </c>
      <c r="F585" s="738"/>
      <c r="G585" s="738" t="s">
        <v>4723</v>
      </c>
      <c r="H585" s="748" t="s">
        <v>4724</v>
      </c>
      <c r="I585" s="738" t="s">
        <v>2369</v>
      </c>
      <c r="J585" s="773" t="s">
        <v>461</v>
      </c>
      <c r="K585" s="770">
        <v>2319819.0</v>
      </c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</row>
    <row r="586" ht="14.25" customHeight="1">
      <c r="A586" s="737">
        <f t="shared" si="1"/>
        <v>584</v>
      </c>
      <c r="B586" s="555" t="s">
        <v>4701</v>
      </c>
      <c r="C586" s="555" t="s">
        <v>3480</v>
      </c>
      <c r="D586" s="738" t="s">
        <v>1629</v>
      </c>
      <c r="E586" s="738" t="s">
        <v>461</v>
      </c>
      <c r="F586" s="738"/>
      <c r="G586" s="738" t="s">
        <v>4725</v>
      </c>
      <c r="H586" s="748" t="s">
        <v>4726</v>
      </c>
      <c r="I586" s="738" t="s">
        <v>1631</v>
      </c>
      <c r="J586" s="773" t="s">
        <v>461</v>
      </c>
      <c r="K586" s="770">
        <v>2319819.0</v>
      </c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</row>
    <row r="587" ht="14.25" customHeight="1">
      <c r="A587" s="737">
        <f t="shared" si="1"/>
        <v>585</v>
      </c>
      <c r="B587" s="555" t="s">
        <v>4701</v>
      </c>
      <c r="C587" s="555" t="s">
        <v>3480</v>
      </c>
      <c r="D587" s="738">
        <v>2.061210659E9</v>
      </c>
      <c r="E587" s="738" t="s">
        <v>461</v>
      </c>
      <c r="F587" s="738"/>
      <c r="G587" s="738" t="s">
        <v>4727</v>
      </c>
      <c r="H587" s="748" t="s">
        <v>4728</v>
      </c>
      <c r="I587" s="738" t="s">
        <v>2098</v>
      </c>
      <c r="J587" s="773" t="s">
        <v>461</v>
      </c>
      <c r="K587" s="770">
        <v>2319819.0</v>
      </c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</row>
    <row r="588" ht="14.25" customHeight="1">
      <c r="A588" s="737">
        <f t="shared" si="1"/>
        <v>586</v>
      </c>
      <c r="B588" s="555" t="s">
        <v>4701</v>
      </c>
      <c r="C588" s="555" t="s">
        <v>3480</v>
      </c>
      <c r="D588" s="738">
        <v>2.077255384E9</v>
      </c>
      <c r="E588" s="738" t="s">
        <v>461</v>
      </c>
      <c r="F588" s="738"/>
      <c r="G588" s="738" t="s">
        <v>4729</v>
      </c>
      <c r="H588" s="748" t="s">
        <v>4730</v>
      </c>
      <c r="I588" s="738" t="s">
        <v>529</v>
      </c>
      <c r="J588" s="773" t="s">
        <v>461</v>
      </c>
      <c r="K588" s="770">
        <v>2319819.0</v>
      </c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</row>
    <row r="589" ht="14.25" customHeight="1">
      <c r="A589" s="737">
        <f t="shared" si="1"/>
        <v>587</v>
      </c>
      <c r="B589" s="555" t="s">
        <v>4701</v>
      </c>
      <c r="C589" s="555" t="s">
        <v>3480</v>
      </c>
      <c r="D589" s="738">
        <v>2.078980272E9</v>
      </c>
      <c r="E589" s="738" t="s">
        <v>461</v>
      </c>
      <c r="F589" s="738"/>
      <c r="G589" s="738" t="s">
        <v>4731</v>
      </c>
      <c r="H589" s="748" t="s">
        <v>4732</v>
      </c>
      <c r="I589" s="738" t="s">
        <v>536</v>
      </c>
      <c r="J589" s="773" t="s">
        <v>461</v>
      </c>
      <c r="K589" s="770">
        <v>2319819.0</v>
      </c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</row>
    <row r="590" ht="14.25" customHeight="1">
      <c r="A590" s="737">
        <f t="shared" si="1"/>
        <v>588</v>
      </c>
      <c r="B590" s="555" t="s">
        <v>4701</v>
      </c>
      <c r="C590" s="555" t="s">
        <v>141</v>
      </c>
      <c r="D590" s="738">
        <v>9.65976992E8</v>
      </c>
      <c r="E590" s="738" t="s">
        <v>461</v>
      </c>
      <c r="F590" s="738"/>
      <c r="G590" s="738" t="s">
        <v>4733</v>
      </c>
      <c r="H590" s="748" t="s">
        <v>4734</v>
      </c>
      <c r="I590" s="738" t="s">
        <v>707</v>
      </c>
      <c r="J590" s="773" t="s">
        <v>461</v>
      </c>
      <c r="K590" s="770">
        <v>2319819.0</v>
      </c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</row>
    <row r="591" ht="14.25" customHeight="1">
      <c r="A591" s="737">
        <f t="shared" si="1"/>
        <v>589</v>
      </c>
      <c r="B591" s="555" t="s">
        <v>4701</v>
      </c>
      <c r="C591" s="555" t="s">
        <v>3491</v>
      </c>
      <c r="D591" s="738" t="s">
        <v>1919</v>
      </c>
      <c r="E591" s="738" t="s">
        <v>461</v>
      </c>
      <c r="F591" s="738"/>
      <c r="G591" s="738" t="s">
        <v>4735</v>
      </c>
      <c r="H591" s="748" t="s">
        <v>4736</v>
      </c>
      <c r="I591" s="738" t="s">
        <v>1921</v>
      </c>
      <c r="J591" s="773" t="s">
        <v>461</v>
      </c>
      <c r="K591" s="770">
        <v>2319819.0</v>
      </c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</row>
    <row r="592" ht="14.25" customHeight="1">
      <c r="A592" s="737">
        <f t="shared" si="1"/>
        <v>590</v>
      </c>
      <c r="B592" s="555" t="s">
        <v>4701</v>
      </c>
      <c r="C592" s="555" t="s">
        <v>3491</v>
      </c>
      <c r="D592" s="738" t="s">
        <v>2368</v>
      </c>
      <c r="E592" s="738" t="s">
        <v>461</v>
      </c>
      <c r="F592" s="738"/>
      <c r="G592" s="738" t="s">
        <v>4737</v>
      </c>
      <c r="H592" s="748" t="s">
        <v>4738</v>
      </c>
      <c r="I592" s="738" t="s">
        <v>2696</v>
      </c>
      <c r="J592" s="773" t="s">
        <v>461</v>
      </c>
      <c r="K592" s="770">
        <v>2319819.0</v>
      </c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</row>
    <row r="593" ht="14.25" customHeight="1">
      <c r="A593" s="737">
        <f t="shared" si="1"/>
        <v>591</v>
      </c>
      <c r="B593" s="555" t="s">
        <v>4701</v>
      </c>
      <c r="C593" s="555" t="s">
        <v>3491</v>
      </c>
      <c r="D593" s="738" t="s">
        <v>2251</v>
      </c>
      <c r="E593" s="738" t="s">
        <v>461</v>
      </c>
      <c r="F593" s="738"/>
      <c r="G593" s="738" t="s">
        <v>3516</v>
      </c>
      <c r="H593" s="748" t="s">
        <v>4739</v>
      </c>
      <c r="I593" s="738" t="s">
        <v>2253</v>
      </c>
      <c r="J593" s="773" t="s">
        <v>461</v>
      </c>
      <c r="K593" s="770">
        <v>2319819.0</v>
      </c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</row>
    <row r="594" ht="14.25" customHeight="1">
      <c r="A594" s="737">
        <f t="shared" si="1"/>
        <v>592</v>
      </c>
      <c r="B594" s="555" t="s">
        <v>4701</v>
      </c>
      <c r="C594" s="555" t="s">
        <v>3491</v>
      </c>
      <c r="D594" s="738" t="s">
        <v>2247</v>
      </c>
      <c r="E594" s="738" t="s">
        <v>461</v>
      </c>
      <c r="F594" s="738"/>
      <c r="G594" s="738" t="s">
        <v>4740</v>
      </c>
      <c r="H594" s="748" t="s">
        <v>4741</v>
      </c>
      <c r="I594" s="738" t="s">
        <v>2249</v>
      </c>
      <c r="J594" s="773" t="s">
        <v>461</v>
      </c>
      <c r="K594" s="770">
        <v>2319819.0</v>
      </c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</row>
    <row r="595" ht="14.25" customHeight="1">
      <c r="A595" s="737">
        <f t="shared" si="1"/>
        <v>593</v>
      </c>
      <c r="B595" s="841" t="s">
        <v>4701</v>
      </c>
      <c r="C595" s="841" t="s">
        <v>3491</v>
      </c>
      <c r="D595" s="842">
        <v>1.7928688E9</v>
      </c>
      <c r="E595" s="842" t="s">
        <v>461</v>
      </c>
      <c r="F595" s="842"/>
      <c r="G595" s="842" t="s">
        <v>4742</v>
      </c>
      <c r="H595" s="843" t="s">
        <v>4743</v>
      </c>
      <c r="I595" s="842" t="s">
        <v>518</v>
      </c>
      <c r="J595" s="844" t="s">
        <v>461</v>
      </c>
      <c r="K595" s="845">
        <v>2319819.0</v>
      </c>
      <c r="L595" s="846"/>
      <c r="M595" s="846"/>
      <c r="N595" s="846"/>
      <c r="O595" s="846"/>
      <c r="P595" s="846"/>
      <c r="Q595" s="846"/>
      <c r="R595" s="846"/>
      <c r="S595" s="846"/>
      <c r="T595" s="846"/>
      <c r="U595" s="846"/>
      <c r="V595" s="846"/>
      <c r="W595" s="846"/>
      <c r="X595" s="846"/>
      <c r="Y595" s="846"/>
      <c r="Z595" s="846"/>
      <c r="AA595" s="846"/>
      <c r="AB595" s="846"/>
      <c r="AC595" s="846"/>
      <c r="AD595" s="846"/>
      <c r="AE595" s="846"/>
      <c r="AF595" s="846"/>
      <c r="AG595" s="846"/>
    </row>
    <row r="596" ht="14.25" customHeight="1">
      <c r="A596" s="737">
        <f t="shared" si="1"/>
        <v>594</v>
      </c>
      <c r="B596" s="555" t="s">
        <v>4701</v>
      </c>
      <c r="C596" s="555" t="s">
        <v>87</v>
      </c>
      <c r="D596" s="738" t="s">
        <v>1675</v>
      </c>
      <c r="E596" s="738" t="s">
        <v>1258</v>
      </c>
      <c r="F596" s="738"/>
      <c r="G596" s="738" t="s">
        <v>4744</v>
      </c>
      <c r="H596" s="748" t="s">
        <v>4745</v>
      </c>
      <c r="I596" s="738" t="s">
        <v>1677</v>
      </c>
      <c r="J596" s="773" t="s">
        <v>1258</v>
      </c>
      <c r="K596" s="770">
        <v>1300000.0</v>
      </c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</row>
    <row r="597" ht="14.25" customHeight="1">
      <c r="A597" s="737">
        <f t="shared" si="1"/>
        <v>595</v>
      </c>
      <c r="B597" s="555" t="s">
        <v>4701</v>
      </c>
      <c r="C597" s="555" t="s">
        <v>87</v>
      </c>
      <c r="D597" s="738" t="s">
        <v>1679</v>
      </c>
      <c r="E597" s="738" t="s">
        <v>1258</v>
      </c>
      <c r="F597" s="738"/>
      <c r="G597" s="738" t="s">
        <v>4746</v>
      </c>
      <c r="H597" s="748" t="s">
        <v>4747</v>
      </c>
      <c r="I597" s="738" t="s">
        <v>1682</v>
      </c>
      <c r="J597" s="773" t="s">
        <v>1258</v>
      </c>
      <c r="K597" s="770">
        <v>1300000.0</v>
      </c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</row>
    <row r="598" ht="14.25" customHeight="1">
      <c r="A598" s="737">
        <f t="shared" si="1"/>
        <v>596</v>
      </c>
      <c r="B598" s="555" t="s">
        <v>4701</v>
      </c>
      <c r="C598" s="555" t="s">
        <v>87</v>
      </c>
      <c r="D598" s="738" t="s">
        <v>2321</v>
      </c>
      <c r="E598" s="738" t="s">
        <v>1258</v>
      </c>
      <c r="F598" s="738"/>
      <c r="G598" s="738" t="s">
        <v>4748</v>
      </c>
      <c r="H598" s="748" t="s">
        <v>4749</v>
      </c>
      <c r="I598" s="738" t="s">
        <v>2809</v>
      </c>
      <c r="J598" s="773" t="s">
        <v>1258</v>
      </c>
      <c r="K598" s="770">
        <v>1300000.0</v>
      </c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</row>
    <row r="599" ht="14.25" customHeight="1">
      <c r="A599" s="737">
        <f t="shared" si="1"/>
        <v>597</v>
      </c>
      <c r="B599" s="555" t="s">
        <v>4701</v>
      </c>
      <c r="C599" s="555" t="s">
        <v>87</v>
      </c>
      <c r="D599" s="738" t="s">
        <v>2378</v>
      </c>
      <c r="E599" s="738" t="s">
        <v>1258</v>
      </c>
      <c r="F599" s="738"/>
      <c r="G599" s="738" t="s">
        <v>4750</v>
      </c>
      <c r="H599" s="748" t="s">
        <v>4751</v>
      </c>
      <c r="I599" s="738" t="s">
        <v>2738</v>
      </c>
      <c r="J599" s="773" t="s">
        <v>1258</v>
      </c>
      <c r="K599" s="770">
        <v>1300000.0</v>
      </c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</row>
    <row r="600" ht="14.25" customHeight="1">
      <c r="A600" s="737">
        <f t="shared" si="1"/>
        <v>598</v>
      </c>
      <c r="B600" s="555" t="s">
        <v>4701</v>
      </c>
      <c r="C600" s="555" t="s">
        <v>87</v>
      </c>
      <c r="D600" s="738" t="s">
        <v>1804</v>
      </c>
      <c r="E600" s="738" t="s">
        <v>1258</v>
      </c>
      <c r="F600" s="738"/>
      <c r="G600" s="738" t="s">
        <v>4752</v>
      </c>
      <c r="H600" s="748" t="s">
        <v>4753</v>
      </c>
      <c r="I600" s="738" t="s">
        <v>1806</v>
      </c>
      <c r="J600" s="773" t="s">
        <v>1258</v>
      </c>
      <c r="K600" s="770">
        <v>1300000.0</v>
      </c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</row>
    <row r="601" ht="14.25" customHeight="1">
      <c r="A601" s="737">
        <f t="shared" si="1"/>
        <v>599</v>
      </c>
      <c r="B601" s="555" t="s">
        <v>4701</v>
      </c>
      <c r="C601" s="555" t="s">
        <v>87</v>
      </c>
      <c r="D601" s="738" t="s">
        <v>1808</v>
      </c>
      <c r="E601" s="738" t="s">
        <v>1258</v>
      </c>
      <c r="F601" s="738"/>
      <c r="G601" s="738" t="s">
        <v>4754</v>
      </c>
      <c r="H601" s="748" t="s">
        <v>4755</v>
      </c>
      <c r="I601" s="738" t="s">
        <v>1810</v>
      </c>
      <c r="J601" s="773" t="s">
        <v>1258</v>
      </c>
      <c r="K601" s="770">
        <v>1300000.0</v>
      </c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</row>
    <row r="602" ht="14.25" customHeight="1">
      <c r="A602" s="737">
        <f t="shared" si="1"/>
        <v>600</v>
      </c>
      <c r="B602" s="555" t="s">
        <v>4701</v>
      </c>
      <c r="C602" s="555" t="s">
        <v>87</v>
      </c>
      <c r="D602" s="738" t="s">
        <v>1795</v>
      </c>
      <c r="E602" s="738" t="s">
        <v>1258</v>
      </c>
      <c r="F602" s="738"/>
      <c r="G602" s="738" t="s">
        <v>4756</v>
      </c>
      <c r="H602" s="748" t="s">
        <v>4757</v>
      </c>
      <c r="I602" s="738" t="s">
        <v>1799</v>
      </c>
      <c r="J602" s="773" t="s">
        <v>1258</v>
      </c>
      <c r="K602" s="770">
        <v>1300000.0</v>
      </c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</row>
    <row r="603" ht="14.25" customHeight="1">
      <c r="A603" s="737">
        <f t="shared" si="1"/>
        <v>601</v>
      </c>
      <c r="B603" s="555" t="s">
        <v>4701</v>
      </c>
      <c r="C603" s="555" t="s">
        <v>87</v>
      </c>
      <c r="D603" s="738" t="s">
        <v>1836</v>
      </c>
      <c r="E603" s="738" t="s">
        <v>1258</v>
      </c>
      <c r="F603" s="738"/>
      <c r="G603" s="738" t="s">
        <v>4758</v>
      </c>
      <c r="H603" s="748" t="s">
        <v>4759</v>
      </c>
      <c r="I603" s="738" t="s">
        <v>1838</v>
      </c>
      <c r="J603" s="773" t="s">
        <v>1258</v>
      </c>
      <c r="K603" s="770">
        <v>1300000.0</v>
      </c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</row>
    <row r="604" ht="14.25" customHeight="1">
      <c r="A604" s="737">
        <f t="shared" si="1"/>
        <v>602</v>
      </c>
      <c r="B604" s="555" t="s">
        <v>4701</v>
      </c>
      <c r="C604" s="555" t="s">
        <v>87</v>
      </c>
      <c r="D604" s="738">
        <v>1.538867095E9</v>
      </c>
      <c r="E604" s="738" t="s">
        <v>1258</v>
      </c>
      <c r="F604" s="738"/>
      <c r="G604" s="738" t="s">
        <v>4760</v>
      </c>
      <c r="H604" s="748" t="s">
        <v>4761</v>
      </c>
      <c r="I604" s="738" t="s">
        <v>2503</v>
      </c>
      <c r="J604" s="773" t="s">
        <v>1258</v>
      </c>
      <c r="K604" s="770">
        <v>1300000.0</v>
      </c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</row>
    <row r="605" ht="14.25" customHeight="1">
      <c r="A605" s="737">
        <f t="shared" si="1"/>
        <v>603</v>
      </c>
      <c r="B605" s="555" t="s">
        <v>4701</v>
      </c>
      <c r="C605" s="555" t="s">
        <v>87</v>
      </c>
      <c r="D605" s="738">
        <v>1.744692636E9</v>
      </c>
      <c r="E605" s="738" t="s">
        <v>1258</v>
      </c>
      <c r="F605" s="738"/>
      <c r="G605" s="738" t="s">
        <v>4762</v>
      </c>
      <c r="H605" s="748" t="s">
        <v>4763</v>
      </c>
      <c r="I605" s="738" t="s">
        <v>501</v>
      </c>
      <c r="J605" s="773" t="s">
        <v>1258</v>
      </c>
      <c r="K605" s="770">
        <v>1300000.0</v>
      </c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</row>
    <row r="606" ht="14.25" customHeight="1">
      <c r="A606" s="737">
        <f t="shared" si="1"/>
        <v>604</v>
      </c>
      <c r="B606" s="555" t="s">
        <v>4701</v>
      </c>
      <c r="C606" s="555" t="s">
        <v>87</v>
      </c>
      <c r="D606" s="738">
        <v>2.083941088E9</v>
      </c>
      <c r="E606" s="738" t="s">
        <v>1258</v>
      </c>
      <c r="F606" s="738"/>
      <c r="G606" s="738" t="s">
        <v>4764</v>
      </c>
      <c r="H606" s="748" t="s">
        <v>4765</v>
      </c>
      <c r="I606" s="738" t="s">
        <v>542</v>
      </c>
      <c r="J606" s="773" t="s">
        <v>1258</v>
      </c>
      <c r="K606" s="770">
        <v>1300000.0</v>
      </c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</row>
    <row r="607" ht="14.25" customHeight="1">
      <c r="A607" s="737">
        <f t="shared" si="1"/>
        <v>605</v>
      </c>
      <c r="B607" s="555" t="s">
        <v>4701</v>
      </c>
      <c r="C607" s="555" t="s">
        <v>3557</v>
      </c>
      <c r="D607" s="738" t="s">
        <v>384</v>
      </c>
      <c r="E607" s="738" t="s">
        <v>480</v>
      </c>
      <c r="F607" s="738"/>
      <c r="G607" s="738" t="s">
        <v>4766</v>
      </c>
      <c r="H607" s="748" t="s">
        <v>4767</v>
      </c>
      <c r="I607" s="738" t="s">
        <v>386</v>
      </c>
      <c r="J607" s="773" t="s">
        <v>480</v>
      </c>
      <c r="K607" s="770">
        <v>1950000.0</v>
      </c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</row>
    <row r="608" ht="14.25" customHeight="1">
      <c r="A608" s="737">
        <f t="shared" si="1"/>
        <v>606</v>
      </c>
      <c r="B608" s="555" t="s">
        <v>4701</v>
      </c>
      <c r="C608" s="555" t="s">
        <v>3557</v>
      </c>
      <c r="D608" s="738" t="s">
        <v>320</v>
      </c>
      <c r="E608" s="738" t="s">
        <v>480</v>
      </c>
      <c r="F608" s="738"/>
      <c r="G608" s="738" t="s">
        <v>4768</v>
      </c>
      <c r="H608" s="748" t="s">
        <v>4769</v>
      </c>
      <c r="I608" s="738" t="s">
        <v>322</v>
      </c>
      <c r="J608" s="773" t="s">
        <v>480</v>
      </c>
      <c r="K608" s="770">
        <v>1950000.0</v>
      </c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</row>
    <row r="609" ht="14.25" customHeight="1">
      <c r="A609" s="737">
        <f t="shared" si="1"/>
        <v>607</v>
      </c>
      <c r="B609" s="555" t="s">
        <v>4771</v>
      </c>
      <c r="C609" s="555" t="s">
        <v>3348</v>
      </c>
      <c r="D609" s="740" t="s">
        <v>808</v>
      </c>
      <c r="E609" s="740" t="s">
        <v>575</v>
      </c>
      <c r="F609" s="740"/>
      <c r="G609" s="815" t="s">
        <v>4772</v>
      </c>
      <c r="H609" s="748" t="s">
        <v>4773</v>
      </c>
      <c r="I609" s="740" t="s">
        <v>810</v>
      </c>
      <c r="J609" s="741" t="s">
        <v>575</v>
      </c>
      <c r="K609" s="742">
        <v>3671171.0</v>
      </c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</row>
    <row r="610" ht="14.25" customHeight="1">
      <c r="A610" s="737">
        <f t="shared" si="1"/>
        <v>608</v>
      </c>
      <c r="B610" s="555" t="s">
        <v>4771</v>
      </c>
      <c r="C610" s="555" t="s">
        <v>3347</v>
      </c>
      <c r="D610" s="740" t="s">
        <v>1057</v>
      </c>
      <c r="E610" s="740" t="s">
        <v>753</v>
      </c>
      <c r="F610" s="740"/>
      <c r="G610" s="816" t="s">
        <v>4774</v>
      </c>
      <c r="H610" s="748" t="s">
        <v>4775</v>
      </c>
      <c r="I610" s="740" t="s">
        <v>1059</v>
      </c>
      <c r="J610" s="741" t="s">
        <v>753</v>
      </c>
      <c r="K610" s="742">
        <v>2792792.0</v>
      </c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</row>
    <row r="611" ht="14.25" customHeight="1">
      <c r="A611" s="737">
        <f t="shared" si="1"/>
        <v>609</v>
      </c>
      <c r="B611" s="555" t="s">
        <v>4771</v>
      </c>
      <c r="C611" s="555" t="s">
        <v>3347</v>
      </c>
      <c r="D611" s="740" t="s">
        <v>1010</v>
      </c>
      <c r="E611" s="740" t="s">
        <v>753</v>
      </c>
      <c r="F611" s="740"/>
      <c r="G611" s="816" t="s">
        <v>4776</v>
      </c>
      <c r="H611" s="748" t="s">
        <v>4777</v>
      </c>
      <c r="I611" s="740" t="s">
        <v>1012</v>
      </c>
      <c r="J611" s="741" t="s">
        <v>753</v>
      </c>
      <c r="K611" s="742">
        <v>2792792.0</v>
      </c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</row>
    <row r="612" ht="14.25" customHeight="1">
      <c r="A612" s="737">
        <f t="shared" si="1"/>
        <v>610</v>
      </c>
      <c r="B612" s="555" t="s">
        <v>4771</v>
      </c>
      <c r="C612" s="555" t="s">
        <v>3347</v>
      </c>
      <c r="D612" s="740">
        <v>1.7483835E9</v>
      </c>
      <c r="E612" s="740" t="s">
        <v>753</v>
      </c>
      <c r="F612" s="740"/>
      <c r="G612" s="816" t="s">
        <v>4778</v>
      </c>
      <c r="H612" s="748" t="s">
        <v>4779</v>
      </c>
      <c r="I612" s="740" t="s">
        <v>1392</v>
      </c>
      <c r="J612" s="741" t="s">
        <v>753</v>
      </c>
      <c r="K612" s="742">
        <v>2792792.0</v>
      </c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</row>
    <row r="613" ht="14.25" customHeight="1">
      <c r="A613" s="737">
        <f t="shared" si="1"/>
        <v>611</v>
      </c>
      <c r="B613" s="555" t="s">
        <v>4771</v>
      </c>
      <c r="C613" s="555" t="s">
        <v>3347</v>
      </c>
      <c r="D613" s="740" t="s">
        <v>1319</v>
      </c>
      <c r="E613" s="740" t="s">
        <v>753</v>
      </c>
      <c r="F613" s="740"/>
      <c r="G613" s="816" t="s">
        <v>4780</v>
      </c>
      <c r="H613" s="748" t="s">
        <v>4781</v>
      </c>
      <c r="I613" s="740" t="s">
        <v>1321</v>
      </c>
      <c r="J613" s="741" t="s">
        <v>753</v>
      </c>
      <c r="K613" s="742">
        <v>2792792.0</v>
      </c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</row>
    <row r="614" ht="14.25" customHeight="1">
      <c r="A614" s="737">
        <f t="shared" si="1"/>
        <v>612</v>
      </c>
      <c r="B614" s="555" t="s">
        <v>4771</v>
      </c>
      <c r="C614" s="555" t="s">
        <v>3347</v>
      </c>
      <c r="D614" s="740" t="s">
        <v>1254</v>
      </c>
      <c r="E614" s="740" t="s">
        <v>753</v>
      </c>
      <c r="F614" s="740"/>
      <c r="G614" s="816" t="s">
        <v>4782</v>
      </c>
      <c r="H614" s="748" t="s">
        <v>4783</v>
      </c>
      <c r="I614" s="740" t="s">
        <v>1256</v>
      </c>
      <c r="J614" s="741" t="s">
        <v>753</v>
      </c>
      <c r="K614" s="742">
        <v>2792792.0</v>
      </c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</row>
    <row r="615" ht="14.25" customHeight="1">
      <c r="A615" s="737">
        <f t="shared" si="1"/>
        <v>613</v>
      </c>
      <c r="B615" s="555" t="s">
        <v>4771</v>
      </c>
      <c r="C615" s="555" t="s">
        <v>3347</v>
      </c>
      <c r="D615" s="740">
        <v>1.71454291E9</v>
      </c>
      <c r="E615" s="740" t="s">
        <v>753</v>
      </c>
      <c r="F615" s="740"/>
      <c r="G615" s="816" t="s">
        <v>4784</v>
      </c>
      <c r="H615" s="748" t="s">
        <v>4785</v>
      </c>
      <c r="I615" s="740" t="s">
        <v>1212</v>
      </c>
      <c r="J615" s="741" t="s">
        <v>753</v>
      </c>
      <c r="K615" s="742">
        <v>2792792.0</v>
      </c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</row>
    <row r="616" ht="14.25" customHeight="1">
      <c r="A616" s="737">
        <f t="shared" si="1"/>
        <v>614</v>
      </c>
      <c r="B616" s="555" t="s">
        <v>4786</v>
      </c>
      <c r="C616" s="555" t="s">
        <v>3348</v>
      </c>
      <c r="D616" s="740" t="s">
        <v>982</v>
      </c>
      <c r="E616" s="740" t="s">
        <v>575</v>
      </c>
      <c r="F616" s="740"/>
      <c r="G616" s="740" t="s">
        <v>4787</v>
      </c>
      <c r="H616" s="748" t="s">
        <v>4788</v>
      </c>
      <c r="I616" s="740" t="s">
        <v>984</v>
      </c>
      <c r="J616" s="741" t="s">
        <v>575</v>
      </c>
      <c r="K616" s="742">
        <v>3671171.0</v>
      </c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</row>
    <row r="617" ht="14.25" customHeight="1">
      <c r="A617" s="737">
        <f t="shared" si="1"/>
        <v>615</v>
      </c>
      <c r="B617" s="555" t="s">
        <v>4786</v>
      </c>
      <c r="C617" s="555" t="s">
        <v>3347</v>
      </c>
      <c r="D617" s="740" t="s">
        <v>860</v>
      </c>
      <c r="E617" s="740" t="s">
        <v>753</v>
      </c>
      <c r="F617" s="740"/>
      <c r="G617" s="740" t="s">
        <v>4790</v>
      </c>
      <c r="H617" s="748" t="s">
        <v>4791</v>
      </c>
      <c r="I617" s="740" t="s">
        <v>862</v>
      </c>
      <c r="J617" s="741" t="s">
        <v>753</v>
      </c>
      <c r="K617" s="742">
        <v>2792792.0</v>
      </c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</row>
    <row r="618" ht="14.25" customHeight="1">
      <c r="A618" s="737">
        <f t="shared" si="1"/>
        <v>616</v>
      </c>
      <c r="B618" s="555" t="s">
        <v>4786</v>
      </c>
      <c r="C618" s="555" t="s">
        <v>3347</v>
      </c>
      <c r="D618" s="740" t="s">
        <v>1277</v>
      </c>
      <c r="E618" s="740" t="s">
        <v>753</v>
      </c>
      <c r="F618" s="740"/>
      <c r="G618" s="740" t="s">
        <v>4792</v>
      </c>
      <c r="H618" s="748" t="s">
        <v>4793</v>
      </c>
      <c r="I618" s="740" t="s">
        <v>1279</v>
      </c>
      <c r="J618" s="741" t="s">
        <v>753</v>
      </c>
      <c r="K618" s="742">
        <v>2792792.0</v>
      </c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</row>
    <row r="619" ht="14.25" customHeight="1">
      <c r="A619" s="737">
        <f t="shared" si="1"/>
        <v>617</v>
      </c>
      <c r="B619" s="555" t="s">
        <v>4786</v>
      </c>
      <c r="C619" s="555" t="s">
        <v>3347</v>
      </c>
      <c r="D619" s="740" t="s">
        <v>1013</v>
      </c>
      <c r="E619" s="740" t="s">
        <v>753</v>
      </c>
      <c r="F619" s="740"/>
      <c r="G619" s="740" t="s">
        <v>4794</v>
      </c>
      <c r="H619" s="748" t="s">
        <v>4795</v>
      </c>
      <c r="I619" s="740" t="s">
        <v>1015</v>
      </c>
      <c r="J619" s="741" t="s">
        <v>753</v>
      </c>
      <c r="K619" s="742">
        <v>2792792.0</v>
      </c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</row>
    <row r="620" ht="14.25" customHeight="1">
      <c r="A620" s="737">
        <f t="shared" si="1"/>
        <v>618</v>
      </c>
      <c r="B620" s="555" t="s">
        <v>4786</v>
      </c>
      <c r="C620" s="555" t="s">
        <v>3347</v>
      </c>
      <c r="D620" s="740" t="s">
        <v>1449</v>
      </c>
      <c r="E620" s="740" t="s">
        <v>753</v>
      </c>
      <c r="F620" s="740"/>
      <c r="G620" s="740" t="s">
        <v>4796</v>
      </c>
      <c r="H620" s="748" t="s">
        <v>4797</v>
      </c>
      <c r="I620" s="740" t="s">
        <v>1451</v>
      </c>
      <c r="J620" s="741" t="s">
        <v>753</v>
      </c>
      <c r="K620" s="742">
        <v>2792792.0</v>
      </c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</row>
    <row r="621" ht="14.25" customHeight="1">
      <c r="A621" s="737">
        <f t="shared" si="1"/>
        <v>619</v>
      </c>
      <c r="B621" s="555" t="s">
        <v>4786</v>
      </c>
      <c r="C621" s="555" t="s">
        <v>3480</v>
      </c>
      <c r="D621" s="740">
        <v>1.165617264E9</v>
      </c>
      <c r="E621" s="768" t="s">
        <v>461</v>
      </c>
      <c r="F621" s="740"/>
      <c r="G621" s="740" t="s">
        <v>4799</v>
      </c>
      <c r="H621" s="748" t="s">
        <v>4800</v>
      </c>
      <c r="I621" s="740" t="s">
        <v>2082</v>
      </c>
      <c r="J621" s="741" t="s">
        <v>461</v>
      </c>
      <c r="K621" s="742">
        <v>2319819.0</v>
      </c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</row>
    <row r="622" ht="14.25" customHeight="1">
      <c r="A622" s="737">
        <f t="shared" si="1"/>
        <v>620</v>
      </c>
      <c r="B622" s="555" t="s">
        <v>4786</v>
      </c>
      <c r="C622" s="555" t="s">
        <v>3491</v>
      </c>
      <c r="D622" s="740">
        <v>1.143253913E9</v>
      </c>
      <c r="E622" s="740" t="s">
        <v>461</v>
      </c>
      <c r="F622" s="740"/>
      <c r="G622" s="740" t="s">
        <v>4801</v>
      </c>
      <c r="H622" s="748" t="s">
        <v>4802</v>
      </c>
      <c r="I622" s="740" t="s">
        <v>1835</v>
      </c>
      <c r="J622" s="741" t="s">
        <v>461</v>
      </c>
      <c r="K622" s="742">
        <v>2319819.0</v>
      </c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</row>
    <row r="623" ht="14.25" customHeight="1">
      <c r="A623" s="737">
        <f t="shared" si="1"/>
        <v>621</v>
      </c>
      <c r="B623" s="555" t="s">
        <v>4786</v>
      </c>
      <c r="C623" s="555" t="s">
        <v>87</v>
      </c>
      <c r="D623" s="740">
        <v>1.202458593E9</v>
      </c>
      <c r="E623" s="740" t="s">
        <v>1258</v>
      </c>
      <c r="F623" s="740"/>
      <c r="G623" s="740" t="s">
        <v>4803</v>
      </c>
      <c r="H623" s="748" t="s">
        <v>4804</v>
      </c>
      <c r="I623" s="740" t="s">
        <v>2324</v>
      </c>
      <c r="J623" s="741" t="s">
        <v>1258</v>
      </c>
      <c r="K623" s="742">
        <v>1300000.0</v>
      </c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</row>
    <row r="624" ht="14.25" customHeight="1">
      <c r="A624" s="737">
        <f t="shared" si="1"/>
        <v>622</v>
      </c>
      <c r="B624" s="555" t="s">
        <v>4786</v>
      </c>
      <c r="C624" s="555" t="s">
        <v>87</v>
      </c>
      <c r="D624" s="740">
        <v>1.386428037E9</v>
      </c>
      <c r="E624" s="740" t="s">
        <v>1258</v>
      </c>
      <c r="F624" s="740"/>
      <c r="G624" s="740" t="s">
        <v>4805</v>
      </c>
      <c r="H624" s="748" t="s">
        <v>4806</v>
      </c>
      <c r="I624" s="740" t="s">
        <v>1897</v>
      </c>
      <c r="J624" s="741" t="s">
        <v>1258</v>
      </c>
      <c r="K624" s="742">
        <v>1300000.0</v>
      </c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</row>
    <row r="625" ht="14.25" customHeight="1">
      <c r="A625" s="737">
        <f t="shared" si="1"/>
        <v>623</v>
      </c>
      <c r="B625" s="555" t="s">
        <v>4807</v>
      </c>
      <c r="C625" s="555" t="s">
        <v>3348</v>
      </c>
      <c r="D625" s="740" t="s">
        <v>946</v>
      </c>
      <c r="E625" s="740" t="s">
        <v>575</v>
      </c>
      <c r="F625" s="740"/>
      <c r="G625" s="738" t="s">
        <v>4809</v>
      </c>
      <c r="H625" s="748" t="s">
        <v>4810</v>
      </c>
      <c r="I625" s="740" t="s">
        <v>945</v>
      </c>
      <c r="J625" s="741" t="s">
        <v>575</v>
      </c>
      <c r="K625" s="742">
        <v>3671171.0</v>
      </c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</row>
    <row r="626" ht="14.25" customHeight="1">
      <c r="A626" s="737">
        <f t="shared" si="1"/>
        <v>624</v>
      </c>
      <c r="B626" s="555" t="s">
        <v>4807</v>
      </c>
      <c r="C626" s="555" t="s">
        <v>3347</v>
      </c>
      <c r="D626" s="740" t="s">
        <v>1191</v>
      </c>
      <c r="E626" s="740" t="s">
        <v>753</v>
      </c>
      <c r="F626" s="740"/>
      <c r="G626" s="740" t="s">
        <v>4811</v>
      </c>
      <c r="H626" s="748" t="s">
        <v>4812</v>
      </c>
      <c r="I626" s="740" t="s">
        <v>4813</v>
      </c>
      <c r="J626" s="741" t="s">
        <v>753</v>
      </c>
      <c r="K626" s="742">
        <v>2792792.0</v>
      </c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</row>
    <row r="627" ht="14.25" customHeight="1">
      <c r="A627" s="737">
        <f t="shared" si="1"/>
        <v>625</v>
      </c>
      <c r="B627" s="555" t="s">
        <v>4807</v>
      </c>
      <c r="C627" s="555" t="s">
        <v>3347</v>
      </c>
      <c r="D627" s="740" t="s">
        <v>1047</v>
      </c>
      <c r="E627" s="740" t="s">
        <v>753</v>
      </c>
      <c r="F627" s="740"/>
      <c r="G627" s="740" t="s">
        <v>4814</v>
      </c>
      <c r="H627" s="748" t="s">
        <v>4815</v>
      </c>
      <c r="I627" s="740" t="s">
        <v>1194</v>
      </c>
      <c r="J627" s="741" t="s">
        <v>753</v>
      </c>
      <c r="K627" s="742">
        <v>2792792.0</v>
      </c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</row>
    <row r="628" ht="14.25" customHeight="1">
      <c r="A628" s="737">
        <f t="shared" si="1"/>
        <v>626</v>
      </c>
      <c r="B628" s="555" t="s">
        <v>4807</v>
      </c>
      <c r="C628" s="555" t="s">
        <v>3347</v>
      </c>
      <c r="D628" s="740" t="s">
        <v>1050</v>
      </c>
      <c r="E628" s="740" t="s">
        <v>753</v>
      </c>
      <c r="F628" s="740"/>
      <c r="G628" s="740" t="s">
        <v>4816</v>
      </c>
      <c r="H628" s="748" t="s">
        <v>4817</v>
      </c>
      <c r="I628" s="740" t="s">
        <v>1049</v>
      </c>
      <c r="J628" s="741" t="s">
        <v>753</v>
      </c>
      <c r="K628" s="742">
        <v>2792792.0</v>
      </c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</row>
    <row r="629" ht="14.25" customHeight="1">
      <c r="A629" s="737">
        <f t="shared" si="1"/>
        <v>627</v>
      </c>
      <c r="B629" s="555" t="s">
        <v>4807</v>
      </c>
      <c r="C629" s="555" t="s">
        <v>3347</v>
      </c>
      <c r="D629" s="740" t="s">
        <v>1354</v>
      </c>
      <c r="E629" s="740" t="s">
        <v>753</v>
      </c>
      <c r="F629" s="740"/>
      <c r="G629" s="740" t="s">
        <v>4818</v>
      </c>
      <c r="H629" s="748" t="s">
        <v>4819</v>
      </c>
      <c r="I629" s="740" t="s">
        <v>1356</v>
      </c>
      <c r="J629" s="741" t="s">
        <v>753</v>
      </c>
      <c r="K629" s="742">
        <v>2792792.0</v>
      </c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</row>
    <row r="630" ht="14.25" customHeight="1">
      <c r="A630" s="737">
        <f t="shared" si="1"/>
        <v>628</v>
      </c>
      <c r="B630" s="555" t="s">
        <v>4807</v>
      </c>
      <c r="C630" s="555" t="s">
        <v>3347</v>
      </c>
      <c r="D630" s="740" t="s">
        <v>1551</v>
      </c>
      <c r="E630" s="740" t="s">
        <v>753</v>
      </c>
      <c r="F630" s="740"/>
      <c r="G630" s="740" t="s">
        <v>4820</v>
      </c>
      <c r="H630" s="748" t="s">
        <v>4821</v>
      </c>
      <c r="I630" s="740" t="s">
        <v>1553</v>
      </c>
      <c r="J630" s="741" t="s">
        <v>753</v>
      </c>
      <c r="K630" s="742">
        <v>2792792.0</v>
      </c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</row>
    <row r="631" ht="14.25" customHeight="1">
      <c r="A631" s="737">
        <f t="shared" si="1"/>
        <v>629</v>
      </c>
      <c r="B631" s="555" t="s">
        <v>4807</v>
      </c>
      <c r="C631" s="555" t="s">
        <v>141</v>
      </c>
      <c r="D631" s="740" t="s">
        <v>1069</v>
      </c>
      <c r="E631" s="740" t="s">
        <v>461</v>
      </c>
      <c r="F631" s="740"/>
      <c r="G631" s="740" t="s">
        <v>4822</v>
      </c>
      <c r="H631" s="748" t="s">
        <v>4823</v>
      </c>
      <c r="I631" s="740" t="s">
        <v>1071</v>
      </c>
      <c r="J631" s="741" t="s">
        <v>461</v>
      </c>
      <c r="K631" s="742">
        <v>2319819.0</v>
      </c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</row>
    <row r="632" ht="14.25" customHeight="1">
      <c r="A632" s="737">
        <f t="shared" si="1"/>
        <v>630</v>
      </c>
      <c r="B632" s="555" t="s">
        <v>4807</v>
      </c>
      <c r="C632" s="555" t="s">
        <v>3480</v>
      </c>
      <c r="D632" s="740">
        <v>1.114156119E9</v>
      </c>
      <c r="E632" s="740" t="s">
        <v>461</v>
      </c>
      <c r="F632" s="740"/>
      <c r="G632" s="740" t="s">
        <v>4824</v>
      </c>
      <c r="H632" s="748" t="s">
        <v>4825</v>
      </c>
      <c r="I632" s="740" t="s">
        <v>1950</v>
      </c>
      <c r="J632" s="741" t="s">
        <v>461</v>
      </c>
      <c r="K632" s="742">
        <v>2319819.0</v>
      </c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</row>
    <row r="633" ht="14.25" customHeight="1">
      <c r="A633" s="737">
        <f t="shared" si="1"/>
        <v>631</v>
      </c>
      <c r="B633" s="555" t="s">
        <v>4807</v>
      </c>
      <c r="C633" s="555" t="s">
        <v>3491</v>
      </c>
      <c r="D633" s="740">
        <v>1.115479432E9</v>
      </c>
      <c r="E633" s="740" t="s">
        <v>461</v>
      </c>
      <c r="F633" s="740"/>
      <c r="G633" s="740" t="s">
        <v>4826</v>
      </c>
      <c r="H633" s="748" t="s">
        <v>4827</v>
      </c>
      <c r="I633" s="740" t="s">
        <v>4828</v>
      </c>
      <c r="J633" s="741" t="s">
        <v>461</v>
      </c>
      <c r="K633" s="742">
        <v>2319819.0</v>
      </c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</row>
    <row r="634" ht="14.25" customHeight="1">
      <c r="A634" s="737">
        <f t="shared" si="1"/>
        <v>632</v>
      </c>
      <c r="B634" s="555" t="s">
        <v>4807</v>
      </c>
      <c r="C634" s="555" t="s">
        <v>3491</v>
      </c>
      <c r="D634" s="740">
        <v>1.114156415E9</v>
      </c>
      <c r="E634" s="740" t="s">
        <v>461</v>
      </c>
      <c r="F634" s="740"/>
      <c r="G634" s="740" t="s">
        <v>4829</v>
      </c>
      <c r="H634" s="748" t="s">
        <v>4830</v>
      </c>
      <c r="I634" s="740" t="s">
        <v>2246</v>
      </c>
      <c r="J634" s="741" t="s">
        <v>461</v>
      </c>
      <c r="K634" s="742">
        <v>2319819.0</v>
      </c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</row>
    <row r="635" ht="14.25" customHeight="1">
      <c r="A635" s="737">
        <f t="shared" si="1"/>
        <v>633</v>
      </c>
      <c r="B635" s="555" t="s">
        <v>4807</v>
      </c>
      <c r="C635" s="555" t="s">
        <v>3491</v>
      </c>
      <c r="D635" s="740">
        <v>2.076171882E9</v>
      </c>
      <c r="E635" s="740" t="s">
        <v>461</v>
      </c>
      <c r="F635" s="740"/>
      <c r="G635" s="740" t="s">
        <v>4831</v>
      </c>
      <c r="H635" s="748" t="s">
        <v>4832</v>
      </c>
      <c r="I635" s="740" t="s">
        <v>2673</v>
      </c>
      <c r="J635" s="741" t="s">
        <v>461</v>
      </c>
      <c r="K635" s="742">
        <v>2319819.0</v>
      </c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</row>
    <row r="636" ht="14.25" customHeight="1">
      <c r="A636" s="737">
        <f t="shared" si="1"/>
        <v>634</v>
      </c>
      <c r="B636" s="555" t="s">
        <v>4807</v>
      </c>
      <c r="C636" s="555" t="s">
        <v>3557</v>
      </c>
      <c r="D636" s="740" t="s">
        <v>357</v>
      </c>
      <c r="E636" s="740" t="s">
        <v>480</v>
      </c>
      <c r="F636" s="740"/>
      <c r="G636" s="740" t="s">
        <v>4833</v>
      </c>
      <c r="H636" s="748" t="s">
        <v>4834</v>
      </c>
      <c r="I636" s="740" t="s">
        <v>359</v>
      </c>
      <c r="J636" s="741" t="s">
        <v>480</v>
      </c>
      <c r="K636" s="742">
        <v>1950000.0</v>
      </c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</row>
    <row r="637" ht="14.25" customHeight="1">
      <c r="A637" s="737">
        <f t="shared" si="1"/>
        <v>635</v>
      </c>
      <c r="B637" s="555" t="s">
        <v>4807</v>
      </c>
      <c r="C637" s="555" t="s">
        <v>3557</v>
      </c>
      <c r="D637" s="740" t="s">
        <v>264</v>
      </c>
      <c r="E637" s="740" t="s">
        <v>480</v>
      </c>
      <c r="F637" s="740"/>
      <c r="G637" s="740" t="s">
        <v>4835</v>
      </c>
      <c r="H637" s="748" t="s">
        <v>4836</v>
      </c>
      <c r="I637" s="740" t="s">
        <v>266</v>
      </c>
      <c r="J637" s="741" t="s">
        <v>480</v>
      </c>
      <c r="K637" s="742">
        <v>1950000.0</v>
      </c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</row>
    <row r="638" ht="14.25" customHeight="1">
      <c r="A638" s="737">
        <f t="shared" si="1"/>
        <v>636</v>
      </c>
      <c r="B638" s="555" t="s">
        <v>4807</v>
      </c>
      <c r="C638" s="555" t="s">
        <v>3557</v>
      </c>
      <c r="D638" s="740" t="s">
        <v>261</v>
      </c>
      <c r="E638" s="740" t="s">
        <v>480</v>
      </c>
      <c r="F638" s="740"/>
      <c r="G638" s="740" t="s">
        <v>4837</v>
      </c>
      <c r="H638" s="748" t="s">
        <v>4838</v>
      </c>
      <c r="I638" s="740" t="s">
        <v>263</v>
      </c>
      <c r="J638" s="741" t="s">
        <v>480</v>
      </c>
      <c r="K638" s="742">
        <v>1950000.0</v>
      </c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</row>
    <row r="639" ht="14.25" customHeight="1">
      <c r="A639" s="737">
        <f t="shared" si="1"/>
        <v>637</v>
      </c>
      <c r="B639" s="555" t="s">
        <v>4839</v>
      </c>
      <c r="C639" s="555" t="s">
        <v>3348</v>
      </c>
      <c r="D639" s="740" t="s">
        <v>948</v>
      </c>
      <c r="E639" s="740" t="s">
        <v>575</v>
      </c>
      <c r="F639" s="740"/>
      <c r="G639" s="738" t="s">
        <v>4840</v>
      </c>
      <c r="H639" s="748" t="s">
        <v>4841</v>
      </c>
      <c r="I639" s="740" t="s">
        <v>950</v>
      </c>
      <c r="J639" s="741" t="s">
        <v>575</v>
      </c>
      <c r="K639" s="742">
        <v>3671171.0</v>
      </c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</row>
    <row r="640" ht="14.25" customHeight="1">
      <c r="A640" s="737">
        <f t="shared" si="1"/>
        <v>638</v>
      </c>
      <c r="B640" s="555" t="s">
        <v>4839</v>
      </c>
      <c r="C640" s="555" t="s">
        <v>3347</v>
      </c>
      <c r="D640" s="740" t="s">
        <v>1161</v>
      </c>
      <c r="E640" s="740" t="s">
        <v>753</v>
      </c>
      <c r="F640" s="740"/>
      <c r="G640" s="740" t="s">
        <v>4842</v>
      </c>
      <c r="H640" s="748" t="s">
        <v>4843</v>
      </c>
      <c r="I640" s="740" t="s">
        <v>1163</v>
      </c>
      <c r="J640" s="741" t="s">
        <v>753</v>
      </c>
      <c r="K640" s="742">
        <v>2792792.0</v>
      </c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</row>
    <row r="641" ht="14.25" customHeight="1">
      <c r="A641" s="737">
        <f t="shared" si="1"/>
        <v>639</v>
      </c>
      <c r="B641" s="555" t="s">
        <v>4839</v>
      </c>
      <c r="C641" s="555" t="s">
        <v>3347</v>
      </c>
      <c r="D641" s="740" t="s">
        <v>1555</v>
      </c>
      <c r="E641" s="740" t="s">
        <v>753</v>
      </c>
      <c r="F641" s="740"/>
      <c r="G641" s="740" t="s">
        <v>4844</v>
      </c>
      <c r="H641" s="748" t="s">
        <v>4845</v>
      </c>
      <c r="I641" s="740" t="s">
        <v>1557</v>
      </c>
      <c r="J641" s="741" t="s">
        <v>753</v>
      </c>
      <c r="K641" s="742">
        <v>2792792.0</v>
      </c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</row>
    <row r="642" ht="14.25" customHeight="1">
      <c r="A642" s="737">
        <f t="shared" si="1"/>
        <v>640</v>
      </c>
      <c r="B642" s="555" t="s">
        <v>4839</v>
      </c>
      <c r="C642" s="555" t="s">
        <v>3347</v>
      </c>
      <c r="D642" s="740">
        <v>1.751337543E9</v>
      </c>
      <c r="E642" s="740" t="s">
        <v>753</v>
      </c>
      <c r="F642" s="740"/>
      <c r="G642" s="740" t="s">
        <v>4846</v>
      </c>
      <c r="H642" s="748" t="s">
        <v>4847</v>
      </c>
      <c r="I642" s="740" t="s">
        <v>1269</v>
      </c>
      <c r="J642" s="741" t="s">
        <v>753</v>
      </c>
      <c r="K642" s="742">
        <v>2792792.0</v>
      </c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</row>
    <row r="643" ht="14.25" customHeight="1">
      <c r="A643" s="737">
        <f t="shared" si="1"/>
        <v>641</v>
      </c>
      <c r="B643" s="555" t="s">
        <v>4839</v>
      </c>
      <c r="C643" s="555" t="s">
        <v>3347</v>
      </c>
      <c r="D643" s="740" t="s">
        <v>1138</v>
      </c>
      <c r="E643" s="740" t="s">
        <v>753</v>
      </c>
      <c r="F643" s="740"/>
      <c r="G643" s="740" t="s">
        <v>4848</v>
      </c>
      <c r="H643" s="748" t="s">
        <v>4849</v>
      </c>
      <c r="I643" s="740" t="s">
        <v>1141</v>
      </c>
      <c r="J643" s="741" t="s">
        <v>753</v>
      </c>
      <c r="K643" s="742">
        <v>2792792.0</v>
      </c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</row>
    <row r="644" ht="14.25" customHeight="1">
      <c r="A644" s="737">
        <f t="shared" si="1"/>
        <v>642</v>
      </c>
      <c r="B644" s="555" t="s">
        <v>4839</v>
      </c>
      <c r="C644" s="555" t="s">
        <v>3347</v>
      </c>
      <c r="D644" s="740">
        <v>1.202577632E9</v>
      </c>
      <c r="E644" s="740" t="s">
        <v>753</v>
      </c>
      <c r="F644" s="740"/>
      <c r="G644" s="740" t="s">
        <v>4851</v>
      </c>
      <c r="H644" s="748" t="s">
        <v>4852</v>
      </c>
      <c r="I644" s="740" t="s">
        <v>906</v>
      </c>
      <c r="J644" s="741" t="s">
        <v>753</v>
      </c>
      <c r="K644" s="742">
        <v>2792792.0</v>
      </c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</row>
    <row r="645" ht="14.25" customHeight="1">
      <c r="A645" s="737">
        <f t="shared" si="1"/>
        <v>643</v>
      </c>
      <c r="B645" s="555" t="s">
        <v>4839</v>
      </c>
      <c r="C645" s="555" t="s">
        <v>346</v>
      </c>
      <c r="D645" s="738" t="s">
        <v>1270</v>
      </c>
      <c r="E645" s="738" t="s">
        <v>753</v>
      </c>
      <c r="F645" s="738"/>
      <c r="G645" s="738" t="s">
        <v>4853</v>
      </c>
      <c r="H645" s="748" t="s">
        <v>4854</v>
      </c>
      <c r="I645" s="738" t="s">
        <v>1272</v>
      </c>
      <c r="J645" s="773" t="s">
        <v>753</v>
      </c>
      <c r="K645" s="770">
        <v>2792792.0</v>
      </c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</row>
    <row r="646" ht="14.25" customHeight="1">
      <c r="A646" s="737">
        <f t="shared" si="1"/>
        <v>644</v>
      </c>
      <c r="B646" s="555" t="s">
        <v>4839</v>
      </c>
      <c r="C646" s="555" t="s">
        <v>141</v>
      </c>
      <c r="D646" s="740" t="s">
        <v>695</v>
      </c>
      <c r="E646" s="740" t="s">
        <v>461</v>
      </c>
      <c r="F646" s="740"/>
      <c r="G646" s="740" t="s">
        <v>4855</v>
      </c>
      <c r="H646" s="748" t="s">
        <v>4856</v>
      </c>
      <c r="I646" s="740" t="s">
        <v>697</v>
      </c>
      <c r="J646" s="741" t="s">
        <v>461</v>
      </c>
      <c r="K646" s="742">
        <v>2319819.0</v>
      </c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</row>
    <row r="647" ht="14.25" customHeight="1">
      <c r="A647" s="737">
        <f t="shared" si="1"/>
        <v>645</v>
      </c>
      <c r="B647" s="555" t="s">
        <v>4857</v>
      </c>
      <c r="C647" s="555" t="s">
        <v>141</v>
      </c>
      <c r="D647" s="738">
        <v>1.148573655E9</v>
      </c>
      <c r="E647" s="738" t="s">
        <v>461</v>
      </c>
      <c r="F647" s="738"/>
      <c r="G647" s="738" t="s">
        <v>4858</v>
      </c>
      <c r="H647" s="748" t="s">
        <v>4859</v>
      </c>
      <c r="I647" s="738" t="s">
        <v>701</v>
      </c>
      <c r="J647" s="773" t="s">
        <v>461</v>
      </c>
      <c r="K647" s="770">
        <v>2319819.0</v>
      </c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</row>
    <row r="648" ht="14.25" customHeight="1">
      <c r="A648" s="737">
        <f t="shared" si="1"/>
        <v>646</v>
      </c>
      <c r="B648" s="555" t="s">
        <v>4839</v>
      </c>
      <c r="C648" s="555" t="s">
        <v>3480</v>
      </c>
      <c r="D648" s="740" t="s">
        <v>1590</v>
      </c>
      <c r="E648" s="740" t="s">
        <v>461</v>
      </c>
      <c r="F648" s="740"/>
      <c r="G648" s="740" t="s">
        <v>4860</v>
      </c>
      <c r="H648" s="748" t="s">
        <v>4861</v>
      </c>
      <c r="I648" s="740" t="s">
        <v>1592</v>
      </c>
      <c r="J648" s="741" t="s">
        <v>461</v>
      </c>
      <c r="K648" s="742">
        <v>2319819.0</v>
      </c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</row>
    <row r="649" ht="14.25" customHeight="1">
      <c r="A649" s="737">
        <f t="shared" si="1"/>
        <v>647</v>
      </c>
      <c r="B649" s="555" t="s">
        <v>4839</v>
      </c>
      <c r="C649" s="555" t="s">
        <v>3480</v>
      </c>
      <c r="D649" s="740">
        <v>1.165651712E9</v>
      </c>
      <c r="E649" s="740" t="s">
        <v>461</v>
      </c>
      <c r="F649" s="740"/>
      <c r="G649" s="740" t="s">
        <v>4862</v>
      </c>
      <c r="H649" s="748" t="s">
        <v>4863</v>
      </c>
      <c r="I649" s="740" t="s">
        <v>2778</v>
      </c>
      <c r="J649" s="741" t="s">
        <v>461</v>
      </c>
      <c r="K649" s="742">
        <v>2319819.0</v>
      </c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</row>
    <row r="650" ht="14.25" customHeight="1">
      <c r="A650" s="737">
        <f t="shared" si="1"/>
        <v>648</v>
      </c>
      <c r="B650" s="555" t="s">
        <v>4839</v>
      </c>
      <c r="C650" s="555" t="s">
        <v>3480</v>
      </c>
      <c r="D650" s="740">
        <v>1.148350509E9</v>
      </c>
      <c r="E650" s="740" t="s">
        <v>461</v>
      </c>
      <c r="F650" s="740"/>
      <c r="G650" s="740" t="s">
        <v>4864</v>
      </c>
      <c r="H650" s="748" t="s">
        <v>4865</v>
      </c>
      <c r="I650" s="740" t="s">
        <v>2781</v>
      </c>
      <c r="J650" s="741" t="s">
        <v>461</v>
      </c>
      <c r="K650" s="742">
        <v>2319819.0</v>
      </c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</row>
    <row r="651" ht="14.25" customHeight="1">
      <c r="A651" s="737">
        <f t="shared" si="1"/>
        <v>649</v>
      </c>
      <c r="B651" s="555" t="s">
        <v>4839</v>
      </c>
      <c r="C651" s="555" t="s">
        <v>3480</v>
      </c>
      <c r="D651" s="740">
        <v>1.110576072E9</v>
      </c>
      <c r="E651" s="740" t="s">
        <v>461</v>
      </c>
      <c r="F651" s="740"/>
      <c r="G651" s="740" t="s">
        <v>4866</v>
      </c>
      <c r="H651" s="748" t="s">
        <v>4867</v>
      </c>
      <c r="I651" s="740" t="s">
        <v>2775</v>
      </c>
      <c r="J651" s="741" t="s">
        <v>3178</v>
      </c>
      <c r="K651" s="742">
        <v>2319819.0</v>
      </c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</row>
    <row r="652" ht="14.25" customHeight="1">
      <c r="A652" s="737">
        <f t="shared" si="1"/>
        <v>650</v>
      </c>
      <c r="B652" s="555" t="s">
        <v>4839</v>
      </c>
      <c r="C652" s="555" t="s">
        <v>3480</v>
      </c>
      <c r="D652" s="740" t="s">
        <v>2108</v>
      </c>
      <c r="E652" s="740" t="s">
        <v>461</v>
      </c>
      <c r="F652" s="740"/>
      <c r="G652" s="740" t="s">
        <v>4868</v>
      </c>
      <c r="H652" s="748" t="s">
        <v>4869</v>
      </c>
      <c r="I652" s="740" t="s">
        <v>2110</v>
      </c>
      <c r="J652" s="741" t="s">
        <v>461</v>
      </c>
      <c r="K652" s="742">
        <v>2319819.0</v>
      </c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</row>
    <row r="653" ht="14.25" customHeight="1">
      <c r="A653" s="737">
        <f t="shared" si="1"/>
        <v>651</v>
      </c>
      <c r="B653" s="555" t="s">
        <v>4839</v>
      </c>
      <c r="C653" s="555" t="s">
        <v>3480</v>
      </c>
      <c r="D653" s="740" t="s">
        <v>1904</v>
      </c>
      <c r="E653" s="740" t="s">
        <v>461</v>
      </c>
      <c r="F653" s="740"/>
      <c r="G653" s="740" t="s">
        <v>4870</v>
      </c>
      <c r="H653" s="748" t="s">
        <v>4871</v>
      </c>
      <c r="I653" s="740" t="s">
        <v>1906</v>
      </c>
      <c r="J653" s="741" t="s">
        <v>461</v>
      </c>
      <c r="K653" s="742">
        <v>2319819.0</v>
      </c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</row>
    <row r="654" ht="14.25" customHeight="1">
      <c r="A654" s="737">
        <f t="shared" si="1"/>
        <v>652</v>
      </c>
      <c r="B654" s="555" t="s">
        <v>4839</v>
      </c>
      <c r="C654" s="555" t="s">
        <v>3480</v>
      </c>
      <c r="D654" s="740">
        <v>1.255323667E9</v>
      </c>
      <c r="E654" s="740" t="s">
        <v>461</v>
      </c>
      <c r="F654" s="740"/>
      <c r="G654" s="740" t="s">
        <v>4872</v>
      </c>
      <c r="H654" s="748" t="s">
        <v>4873</v>
      </c>
      <c r="I654" s="740" t="s">
        <v>2513</v>
      </c>
      <c r="J654" s="741" t="s">
        <v>461</v>
      </c>
      <c r="K654" s="742">
        <v>2319819.0</v>
      </c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</row>
    <row r="655" ht="14.25" customHeight="1">
      <c r="A655" s="737">
        <f t="shared" si="1"/>
        <v>653</v>
      </c>
      <c r="B655" s="555" t="s">
        <v>4839</v>
      </c>
      <c r="C655" s="555" t="s">
        <v>3491</v>
      </c>
      <c r="D655" s="740">
        <v>1.151434168E9</v>
      </c>
      <c r="E655" s="740" t="s">
        <v>461</v>
      </c>
      <c r="F655" s="740"/>
      <c r="G655" s="740" t="s">
        <v>4874</v>
      </c>
      <c r="H655" s="748" t="s">
        <v>4875</v>
      </c>
      <c r="I655" s="740" t="s">
        <v>2180</v>
      </c>
      <c r="J655" s="741" t="s">
        <v>461</v>
      </c>
      <c r="K655" s="742">
        <v>2319819.0</v>
      </c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</row>
    <row r="656" ht="14.25" customHeight="1">
      <c r="A656" s="737">
        <f t="shared" si="1"/>
        <v>654</v>
      </c>
      <c r="B656" s="555" t="s">
        <v>4839</v>
      </c>
      <c r="C656" s="555" t="s">
        <v>3491</v>
      </c>
      <c r="D656" s="740" t="s">
        <v>2033</v>
      </c>
      <c r="E656" s="740" t="s">
        <v>461</v>
      </c>
      <c r="F656" s="740"/>
      <c r="G656" s="740" t="s">
        <v>4876</v>
      </c>
      <c r="H656" s="748" t="s">
        <v>4877</v>
      </c>
      <c r="I656" s="740" t="s">
        <v>2035</v>
      </c>
      <c r="J656" s="741" t="s">
        <v>461</v>
      </c>
      <c r="K656" s="742">
        <v>2319819.0</v>
      </c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</row>
    <row r="657" ht="14.25" customHeight="1">
      <c r="A657" s="737">
        <f t="shared" si="1"/>
        <v>655</v>
      </c>
      <c r="B657" s="555" t="s">
        <v>4839</v>
      </c>
      <c r="C657" s="555" t="s">
        <v>87</v>
      </c>
      <c r="D657" s="740" t="s">
        <v>2700</v>
      </c>
      <c r="E657" s="740" t="s">
        <v>1258</v>
      </c>
      <c r="F657" s="740"/>
      <c r="G657" s="740" t="s">
        <v>4878</v>
      </c>
      <c r="H657" s="748" t="s">
        <v>4879</v>
      </c>
      <c r="I657" s="740" t="s">
        <v>2702</v>
      </c>
      <c r="J657" s="741" t="s">
        <v>1258</v>
      </c>
      <c r="K657" s="742">
        <v>1300000.0</v>
      </c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</row>
    <row r="658" ht="14.25" customHeight="1">
      <c r="A658" s="737">
        <f t="shared" si="1"/>
        <v>656</v>
      </c>
      <c r="B658" s="555" t="s">
        <v>4839</v>
      </c>
      <c r="C658" s="555" t="s">
        <v>87</v>
      </c>
      <c r="D658" s="740" t="s">
        <v>1944</v>
      </c>
      <c r="E658" s="740" t="s">
        <v>1258</v>
      </c>
      <c r="F658" s="740"/>
      <c r="G658" s="740" t="s">
        <v>4880</v>
      </c>
      <c r="H658" s="748" t="s">
        <v>4881</v>
      </c>
      <c r="I658" s="740" t="s">
        <v>1946</v>
      </c>
      <c r="J658" s="741" t="s">
        <v>1258</v>
      </c>
      <c r="K658" s="742">
        <v>1300000.0</v>
      </c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</row>
    <row r="659" ht="14.25" customHeight="1">
      <c r="A659" s="737">
        <f t="shared" si="1"/>
        <v>657</v>
      </c>
      <c r="B659" s="555" t="s">
        <v>4839</v>
      </c>
      <c r="C659" s="555" t="s">
        <v>87</v>
      </c>
      <c r="D659" s="740" t="s">
        <v>2208</v>
      </c>
      <c r="E659" s="738" t="s">
        <v>1258</v>
      </c>
      <c r="F659" s="740"/>
      <c r="G659" s="740" t="s">
        <v>4882</v>
      </c>
      <c r="H659" s="748" t="s">
        <v>4883</v>
      </c>
      <c r="I659" s="740" t="s">
        <v>2210</v>
      </c>
      <c r="J659" s="741" t="s">
        <v>1258</v>
      </c>
      <c r="K659" s="742">
        <v>1300000.0</v>
      </c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</row>
    <row r="660" ht="14.25" customHeight="1">
      <c r="A660" s="737">
        <f t="shared" si="1"/>
        <v>658</v>
      </c>
      <c r="B660" s="555" t="s">
        <v>4839</v>
      </c>
      <c r="C660" s="555" t="s">
        <v>87</v>
      </c>
      <c r="D660" s="740">
        <v>1.711673024E9</v>
      </c>
      <c r="E660" s="740" t="s">
        <v>1258</v>
      </c>
      <c r="F660" s="740"/>
      <c r="G660" s="740" t="s">
        <v>4884</v>
      </c>
      <c r="H660" s="748" t="s">
        <v>4885</v>
      </c>
      <c r="I660" s="740" t="s">
        <v>2590</v>
      </c>
      <c r="J660" s="741" t="s">
        <v>1258</v>
      </c>
      <c r="K660" s="742">
        <v>1300000.0</v>
      </c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</row>
    <row r="661" ht="14.25" customHeight="1">
      <c r="A661" s="737">
        <f t="shared" si="1"/>
        <v>659</v>
      </c>
      <c r="B661" s="555" t="s">
        <v>4839</v>
      </c>
      <c r="C661" s="555" t="s">
        <v>87</v>
      </c>
      <c r="D661" s="740" t="s">
        <v>2823</v>
      </c>
      <c r="E661" s="740" t="s">
        <v>1258</v>
      </c>
      <c r="F661" s="740"/>
      <c r="G661" s="740" t="s">
        <v>4886</v>
      </c>
      <c r="H661" s="748" t="s">
        <v>4887</v>
      </c>
      <c r="I661" s="740" t="s">
        <v>2825</v>
      </c>
      <c r="J661" s="741" t="s">
        <v>1258</v>
      </c>
      <c r="K661" s="742">
        <v>1300000.0</v>
      </c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</row>
    <row r="662" ht="14.25" customHeight="1">
      <c r="A662" s="737">
        <f t="shared" si="1"/>
        <v>660</v>
      </c>
      <c r="B662" s="555" t="s">
        <v>4839</v>
      </c>
      <c r="C662" s="555" t="s">
        <v>87</v>
      </c>
      <c r="D662" s="740">
        <v>2.008027734E9</v>
      </c>
      <c r="E662" s="740" t="s">
        <v>1258</v>
      </c>
      <c r="F662" s="740"/>
      <c r="G662" s="740" t="s">
        <v>4888</v>
      </c>
      <c r="H662" s="748" t="s">
        <v>4889</v>
      </c>
      <c r="I662" s="740" t="s">
        <v>437</v>
      </c>
      <c r="J662" s="741" t="s">
        <v>1258</v>
      </c>
      <c r="K662" s="742">
        <v>1300000.0</v>
      </c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</row>
    <row r="663" ht="14.25" customHeight="1">
      <c r="A663" s="737">
        <f t="shared" si="1"/>
        <v>661</v>
      </c>
      <c r="B663" s="555" t="s">
        <v>4839</v>
      </c>
      <c r="C663" s="555" t="s">
        <v>87</v>
      </c>
      <c r="D663" s="738" t="s">
        <v>2174</v>
      </c>
      <c r="E663" s="738" t="s">
        <v>1258</v>
      </c>
      <c r="F663" s="738"/>
      <c r="G663" s="738" t="s">
        <v>4890</v>
      </c>
      <c r="H663" s="748" t="s">
        <v>4891</v>
      </c>
      <c r="I663" s="738" t="s">
        <v>2176</v>
      </c>
      <c r="J663" s="773" t="s">
        <v>1258</v>
      </c>
      <c r="K663" s="770">
        <v>1300000.0</v>
      </c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</row>
    <row r="664" ht="14.25" customHeight="1">
      <c r="A664" s="737">
        <f t="shared" si="1"/>
        <v>662</v>
      </c>
      <c r="B664" s="555" t="s">
        <v>4839</v>
      </c>
      <c r="C664" s="555" t="s">
        <v>87</v>
      </c>
      <c r="D664" s="738">
        <v>1.352122497E9</v>
      </c>
      <c r="E664" s="738" t="s">
        <v>1258</v>
      </c>
      <c r="F664" s="738"/>
      <c r="G664" s="738" t="s">
        <v>4892</v>
      </c>
      <c r="H664" s="748" t="s">
        <v>4893</v>
      </c>
      <c r="I664" s="738" t="s">
        <v>2573</v>
      </c>
      <c r="J664" s="773" t="s">
        <v>1258</v>
      </c>
      <c r="K664" s="770">
        <v>1300000.0</v>
      </c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</row>
    <row r="665" ht="14.25" customHeight="1">
      <c r="A665" s="737">
        <f t="shared" si="1"/>
        <v>663</v>
      </c>
      <c r="B665" s="848" t="s">
        <v>4894</v>
      </c>
      <c r="C665" s="848" t="s">
        <v>3348</v>
      </c>
      <c r="D665" s="812" t="s">
        <v>1032</v>
      </c>
      <c r="E665" s="812" t="s">
        <v>575</v>
      </c>
      <c r="F665" s="812"/>
      <c r="G665" s="812" t="s">
        <v>4896</v>
      </c>
      <c r="H665" s="849" t="s">
        <v>4897</v>
      </c>
      <c r="I665" s="812" t="s">
        <v>1034</v>
      </c>
      <c r="J665" s="741" t="s">
        <v>575</v>
      </c>
      <c r="K665" s="742">
        <v>3671171.0</v>
      </c>
      <c r="L665" s="850"/>
      <c r="M665" s="850"/>
      <c r="N665" s="850"/>
      <c r="O665" s="850"/>
      <c r="P665" s="850"/>
      <c r="Q665" s="850"/>
      <c r="R665" s="850"/>
      <c r="S665" s="850"/>
      <c r="T665" s="850"/>
      <c r="U665" s="850"/>
      <c r="V665" s="850"/>
      <c r="W665" s="850"/>
      <c r="X665" s="850"/>
      <c r="Y665" s="850"/>
      <c r="Z665" s="850"/>
      <c r="AA665" s="850"/>
      <c r="AB665" s="850"/>
      <c r="AC665" s="850"/>
      <c r="AD665" s="850"/>
      <c r="AE665" s="850"/>
      <c r="AF665" s="850"/>
      <c r="AG665" s="850"/>
    </row>
    <row r="666" ht="14.25" customHeight="1">
      <c r="A666" s="737">
        <f t="shared" si="1"/>
        <v>664</v>
      </c>
      <c r="B666" s="555" t="s">
        <v>4894</v>
      </c>
      <c r="C666" s="555" t="s">
        <v>3347</v>
      </c>
      <c r="D666" s="740" t="s">
        <v>1506</v>
      </c>
      <c r="E666" s="740" t="s">
        <v>753</v>
      </c>
      <c r="F666" s="740"/>
      <c r="G666" s="740" t="s">
        <v>4898</v>
      </c>
      <c r="H666" s="748" t="s">
        <v>4899</v>
      </c>
      <c r="I666" s="740" t="s">
        <v>1508</v>
      </c>
      <c r="J666" s="741" t="s">
        <v>753</v>
      </c>
      <c r="K666" s="742">
        <v>2792792.0</v>
      </c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</row>
    <row r="667" ht="14.25" customHeight="1">
      <c r="A667" s="737">
        <f t="shared" si="1"/>
        <v>665</v>
      </c>
      <c r="B667" s="555" t="s">
        <v>4894</v>
      </c>
      <c r="C667" s="555" t="s">
        <v>141</v>
      </c>
      <c r="D667" s="740" t="s">
        <v>598</v>
      </c>
      <c r="E667" s="740" t="s">
        <v>461</v>
      </c>
      <c r="F667" s="740"/>
      <c r="G667" s="740" t="s">
        <v>4900</v>
      </c>
      <c r="H667" s="748" t="s">
        <v>4901</v>
      </c>
      <c r="I667" s="740" t="s">
        <v>600</v>
      </c>
      <c r="J667" s="741" t="s">
        <v>461</v>
      </c>
      <c r="K667" s="742">
        <v>2319819.0</v>
      </c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</row>
    <row r="668" ht="14.25" customHeight="1">
      <c r="A668" s="737">
        <f t="shared" si="1"/>
        <v>666</v>
      </c>
      <c r="B668" s="555" t="s">
        <v>4894</v>
      </c>
      <c r="C668" s="555" t="s">
        <v>3491</v>
      </c>
      <c r="D668" s="740" t="s">
        <v>1710</v>
      </c>
      <c r="E668" s="740" t="s">
        <v>461</v>
      </c>
      <c r="F668" s="740"/>
      <c r="G668" s="740" t="s">
        <v>4902</v>
      </c>
      <c r="H668" s="748" t="s">
        <v>4903</v>
      </c>
      <c r="I668" s="740" t="s">
        <v>1712</v>
      </c>
      <c r="J668" s="741" t="s">
        <v>461</v>
      </c>
      <c r="K668" s="742">
        <v>2319819.0</v>
      </c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</row>
    <row r="669" ht="14.25" customHeight="1">
      <c r="A669" s="737">
        <f t="shared" si="1"/>
        <v>667</v>
      </c>
      <c r="B669" s="555" t="s">
        <v>4894</v>
      </c>
      <c r="C669" s="555" t="s">
        <v>87</v>
      </c>
      <c r="D669" s="740">
        <v>1.722337531E9</v>
      </c>
      <c r="E669" s="740" t="s">
        <v>1258</v>
      </c>
      <c r="F669" s="740"/>
      <c r="G669" s="740" t="s">
        <v>4904</v>
      </c>
      <c r="H669" s="748" t="s">
        <v>4905</v>
      </c>
      <c r="I669" s="740" t="s">
        <v>2617</v>
      </c>
      <c r="J669" s="741" t="s">
        <v>1258</v>
      </c>
      <c r="K669" s="742">
        <v>1300000.0</v>
      </c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</row>
    <row r="670" ht="14.25" customHeight="1">
      <c r="A670" s="737">
        <f t="shared" si="1"/>
        <v>668</v>
      </c>
      <c r="B670" s="555" t="s">
        <v>4894</v>
      </c>
      <c r="C670" s="555" t="s">
        <v>3557</v>
      </c>
      <c r="D670" s="740" t="s">
        <v>371</v>
      </c>
      <c r="E670" s="740" t="s">
        <v>480</v>
      </c>
      <c r="F670" s="740"/>
      <c r="G670" s="740" t="s">
        <v>4906</v>
      </c>
      <c r="H670" s="748" t="s">
        <v>4907</v>
      </c>
      <c r="I670" s="740" t="s">
        <v>373</v>
      </c>
      <c r="J670" s="741" t="s">
        <v>480</v>
      </c>
      <c r="K670" s="742">
        <v>1950000.0</v>
      </c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</row>
    <row r="671" ht="14.25" customHeight="1">
      <c r="A671" s="737">
        <f t="shared" si="1"/>
        <v>669</v>
      </c>
      <c r="B671" s="555" t="s">
        <v>4908</v>
      </c>
      <c r="C671" s="555" t="s">
        <v>3348</v>
      </c>
      <c r="D671" s="740" t="s">
        <v>844</v>
      </c>
      <c r="E671" s="740" t="s">
        <v>575</v>
      </c>
      <c r="F671" s="740"/>
      <c r="G671" s="738" t="s">
        <v>4909</v>
      </c>
      <c r="H671" s="748" t="s">
        <v>4910</v>
      </c>
      <c r="I671" s="740" t="s">
        <v>846</v>
      </c>
      <c r="J671" s="741" t="s">
        <v>575</v>
      </c>
      <c r="K671" s="742">
        <v>3671171.0</v>
      </c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</row>
    <row r="672" ht="14.25" customHeight="1">
      <c r="A672" s="737">
        <f t="shared" si="1"/>
        <v>670</v>
      </c>
      <c r="B672" s="555" t="s">
        <v>4908</v>
      </c>
      <c r="C672" s="555" t="s">
        <v>3347</v>
      </c>
      <c r="D672" s="740" t="s">
        <v>1087</v>
      </c>
      <c r="E672" s="740" t="s">
        <v>753</v>
      </c>
      <c r="F672" s="740"/>
      <c r="G672" s="740" t="s">
        <v>4911</v>
      </c>
      <c r="H672" s="748" t="s">
        <v>4912</v>
      </c>
      <c r="I672" s="740" t="s">
        <v>1089</v>
      </c>
      <c r="J672" s="741" t="s">
        <v>753</v>
      </c>
      <c r="K672" s="742">
        <v>2792792.0</v>
      </c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</row>
    <row r="673" ht="14.25" customHeight="1">
      <c r="A673" s="737">
        <f t="shared" si="1"/>
        <v>671</v>
      </c>
      <c r="B673" s="555" t="s">
        <v>4908</v>
      </c>
      <c r="C673" s="555" t="s">
        <v>3347</v>
      </c>
      <c r="D673" s="740" t="s">
        <v>1240</v>
      </c>
      <c r="E673" s="740" t="s">
        <v>753</v>
      </c>
      <c r="F673" s="740"/>
      <c r="G673" s="740" t="s">
        <v>4913</v>
      </c>
      <c r="H673" s="748" t="s">
        <v>4587</v>
      </c>
      <c r="I673" s="740" t="s">
        <v>1242</v>
      </c>
      <c r="J673" s="741" t="s">
        <v>753</v>
      </c>
      <c r="K673" s="742">
        <v>2792792.0</v>
      </c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</row>
    <row r="674" ht="14.25" customHeight="1">
      <c r="A674" s="737">
        <f t="shared" si="1"/>
        <v>672</v>
      </c>
      <c r="B674" s="555" t="s">
        <v>4908</v>
      </c>
      <c r="C674" s="555" t="s">
        <v>3347</v>
      </c>
      <c r="D674" s="740" t="s">
        <v>1236</v>
      </c>
      <c r="E674" s="740" t="s">
        <v>753</v>
      </c>
      <c r="F674" s="740"/>
      <c r="G674" s="740" t="s">
        <v>4914</v>
      </c>
      <c r="H674" s="748" t="s">
        <v>4915</v>
      </c>
      <c r="I674" s="740" t="s">
        <v>1238</v>
      </c>
      <c r="J674" s="741" t="s">
        <v>753</v>
      </c>
      <c r="K674" s="742">
        <v>2792792.0</v>
      </c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</row>
    <row r="675" ht="14.25" customHeight="1">
      <c r="A675" s="737">
        <f t="shared" si="1"/>
        <v>673</v>
      </c>
      <c r="B675" s="555" t="s">
        <v>4908</v>
      </c>
      <c r="C675" s="555" t="s">
        <v>141</v>
      </c>
      <c r="D675" s="740" t="s">
        <v>576</v>
      </c>
      <c r="E675" s="740" t="s">
        <v>461</v>
      </c>
      <c r="F675" s="740"/>
      <c r="G675" s="740" t="s">
        <v>4916</v>
      </c>
      <c r="H675" s="748" t="s">
        <v>4917</v>
      </c>
      <c r="I675" s="851" t="s">
        <v>578</v>
      </c>
      <c r="J675" s="852" t="s">
        <v>461</v>
      </c>
      <c r="K675" s="853">
        <v>2319819.0</v>
      </c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</row>
    <row r="676" ht="14.25" customHeight="1">
      <c r="A676" s="737">
        <f t="shared" si="1"/>
        <v>674</v>
      </c>
      <c r="B676" s="555" t="s">
        <v>4908</v>
      </c>
      <c r="C676" s="555" t="s">
        <v>141</v>
      </c>
      <c r="D676" s="740" t="s">
        <v>771</v>
      </c>
      <c r="E676" s="740" t="s">
        <v>461</v>
      </c>
      <c r="F676" s="740"/>
      <c r="G676" s="740" t="s">
        <v>4918</v>
      </c>
      <c r="H676" s="748" t="s">
        <v>4919</v>
      </c>
      <c r="I676" s="740" t="s">
        <v>773</v>
      </c>
      <c r="J676" s="741" t="s">
        <v>461</v>
      </c>
      <c r="K676" s="742">
        <v>2319819.0</v>
      </c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</row>
    <row r="677" ht="14.25" customHeight="1">
      <c r="A677" s="737">
        <f t="shared" si="1"/>
        <v>675</v>
      </c>
      <c r="B677" s="555" t="s">
        <v>4908</v>
      </c>
      <c r="C677" s="555" t="s">
        <v>3480</v>
      </c>
      <c r="D677" s="740" t="s">
        <v>1594</v>
      </c>
      <c r="E677" s="740" t="s">
        <v>461</v>
      </c>
      <c r="F677" s="740"/>
      <c r="G677" s="740" t="s">
        <v>4920</v>
      </c>
      <c r="H677" s="748" t="s">
        <v>4921</v>
      </c>
      <c r="I677" s="740" t="s">
        <v>1596</v>
      </c>
      <c r="J677" s="741" t="s">
        <v>461</v>
      </c>
      <c r="K677" s="742">
        <v>2319819.0</v>
      </c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</row>
    <row r="678" ht="14.25" customHeight="1">
      <c r="A678" s="737">
        <f t="shared" si="1"/>
        <v>676</v>
      </c>
      <c r="B678" s="555" t="s">
        <v>4908</v>
      </c>
      <c r="C678" s="555" t="s">
        <v>3480</v>
      </c>
      <c r="D678" s="740" t="s">
        <v>1633</v>
      </c>
      <c r="E678" s="740" t="s">
        <v>461</v>
      </c>
      <c r="F678" s="740"/>
      <c r="G678" s="740" t="s">
        <v>4923</v>
      </c>
      <c r="H678" s="748" t="s">
        <v>4924</v>
      </c>
      <c r="I678" s="740" t="s">
        <v>1635</v>
      </c>
      <c r="J678" s="741" t="s">
        <v>461</v>
      </c>
      <c r="K678" s="742">
        <v>2319819.0</v>
      </c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</row>
    <row r="679" ht="14.25" customHeight="1">
      <c r="A679" s="737">
        <f t="shared" si="1"/>
        <v>677</v>
      </c>
      <c r="B679" s="555" t="s">
        <v>4908</v>
      </c>
      <c r="C679" s="555" t="s">
        <v>3480</v>
      </c>
      <c r="D679" s="740">
        <v>9.5883392E8</v>
      </c>
      <c r="E679" s="740" t="s">
        <v>461</v>
      </c>
      <c r="F679" s="740"/>
      <c r="G679" s="740" t="s">
        <v>4925</v>
      </c>
      <c r="H679" s="748" t="s">
        <v>4926</v>
      </c>
      <c r="I679" s="740" t="s">
        <v>2187</v>
      </c>
      <c r="J679" s="741" t="s">
        <v>461</v>
      </c>
      <c r="K679" s="742">
        <v>2319819.0</v>
      </c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</row>
    <row r="680" ht="14.25" customHeight="1">
      <c r="A680" s="737">
        <f t="shared" si="1"/>
        <v>678</v>
      </c>
      <c r="B680" s="555" t="s">
        <v>4908</v>
      </c>
      <c r="C680" s="555" t="s">
        <v>87</v>
      </c>
      <c r="D680" s="740" t="s">
        <v>1777</v>
      </c>
      <c r="E680" s="740" t="s">
        <v>1258</v>
      </c>
      <c r="F680" s="740"/>
      <c r="G680" s="738" t="s">
        <v>4927</v>
      </c>
      <c r="H680" s="748" t="s">
        <v>4928</v>
      </c>
      <c r="I680" s="740" t="s">
        <v>1779</v>
      </c>
      <c r="J680" s="741" t="s">
        <v>1258</v>
      </c>
      <c r="K680" s="742">
        <v>1300000.0</v>
      </c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</row>
    <row r="681" ht="14.25" customHeight="1">
      <c r="A681" s="737">
        <f t="shared" si="1"/>
        <v>679</v>
      </c>
      <c r="B681" s="555" t="s">
        <v>4908</v>
      </c>
      <c r="C681" s="555" t="s">
        <v>87</v>
      </c>
      <c r="D681" s="740" t="s">
        <v>1922</v>
      </c>
      <c r="E681" s="740" t="s">
        <v>1258</v>
      </c>
      <c r="F681" s="740"/>
      <c r="G681" s="738" t="s">
        <v>4929</v>
      </c>
      <c r="H681" s="748" t="s">
        <v>4930</v>
      </c>
      <c r="I681" s="740" t="s">
        <v>1924</v>
      </c>
      <c r="J681" s="741" t="s">
        <v>1258</v>
      </c>
      <c r="K681" s="742">
        <v>1300000.0</v>
      </c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</row>
    <row r="682" ht="14.25" customHeight="1">
      <c r="A682" s="737">
        <f t="shared" si="1"/>
        <v>680</v>
      </c>
      <c r="B682" s="555" t="s">
        <v>4908</v>
      </c>
      <c r="C682" s="555" t="s">
        <v>87</v>
      </c>
      <c r="D682" s="740" t="s">
        <v>2008</v>
      </c>
      <c r="E682" s="740" t="s">
        <v>1258</v>
      </c>
      <c r="F682" s="740"/>
      <c r="G682" s="738" t="s">
        <v>4931</v>
      </c>
      <c r="H682" s="748" t="s">
        <v>4932</v>
      </c>
      <c r="I682" s="740" t="s">
        <v>2010</v>
      </c>
      <c r="J682" s="741" t="s">
        <v>1258</v>
      </c>
      <c r="K682" s="742">
        <v>1300000.0</v>
      </c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</row>
    <row r="683" ht="14.25" customHeight="1">
      <c r="A683" s="737">
        <f t="shared" si="1"/>
        <v>681</v>
      </c>
      <c r="B683" s="555" t="s">
        <v>4908</v>
      </c>
      <c r="C683" s="555" t="s">
        <v>87</v>
      </c>
      <c r="D683" s="740" t="s">
        <v>2162</v>
      </c>
      <c r="E683" s="740" t="s">
        <v>1258</v>
      </c>
      <c r="F683" s="740"/>
      <c r="G683" s="738" t="s">
        <v>4933</v>
      </c>
      <c r="H683" s="748" t="s">
        <v>4934</v>
      </c>
      <c r="I683" s="740" t="s">
        <v>2164</v>
      </c>
      <c r="J683" s="741" t="s">
        <v>1258</v>
      </c>
      <c r="K683" s="742">
        <v>1300000.0</v>
      </c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</row>
    <row r="684" ht="14.25" customHeight="1">
      <c r="A684" s="737">
        <f t="shared" si="1"/>
        <v>682</v>
      </c>
      <c r="B684" s="555" t="s">
        <v>4908</v>
      </c>
      <c r="C684" s="555" t="s">
        <v>87</v>
      </c>
      <c r="D684" s="740">
        <v>1.251158543E9</v>
      </c>
      <c r="E684" s="740" t="s">
        <v>1258</v>
      </c>
      <c r="F684" s="740"/>
      <c r="G684" s="738" t="s">
        <v>4935</v>
      </c>
      <c r="H684" s="748" t="s">
        <v>4936</v>
      </c>
      <c r="I684" s="740" t="s">
        <v>2419</v>
      </c>
      <c r="J684" s="741" t="s">
        <v>1258</v>
      </c>
      <c r="K684" s="742">
        <v>1300000.0</v>
      </c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</row>
    <row r="685" ht="14.25" customHeight="1">
      <c r="A685" s="737">
        <f t="shared" si="1"/>
        <v>683</v>
      </c>
      <c r="B685" s="555" t="s">
        <v>4908</v>
      </c>
      <c r="C685" s="555" t="s">
        <v>87</v>
      </c>
      <c r="D685" s="740">
        <v>1.916432958E9</v>
      </c>
      <c r="E685" s="740" t="s">
        <v>1258</v>
      </c>
      <c r="F685" s="740"/>
      <c r="G685" s="738" t="s">
        <v>4937</v>
      </c>
      <c r="H685" s="748" t="s">
        <v>4938</v>
      </c>
      <c r="I685" s="740" t="s">
        <v>433</v>
      </c>
      <c r="J685" s="741" t="s">
        <v>1258</v>
      </c>
      <c r="K685" s="742">
        <v>1300000.0</v>
      </c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</row>
    <row r="686" ht="14.25" customHeight="1">
      <c r="A686" s="737">
        <f t="shared" si="1"/>
        <v>684</v>
      </c>
      <c r="B686" s="555" t="s">
        <v>4908</v>
      </c>
      <c r="C686" s="555" t="s">
        <v>3557</v>
      </c>
      <c r="D686" s="740" t="s">
        <v>323</v>
      </c>
      <c r="E686" s="740" t="s">
        <v>480</v>
      </c>
      <c r="F686" s="740"/>
      <c r="G686" s="740" t="s">
        <v>4939</v>
      </c>
      <c r="H686" s="748" t="s">
        <v>4940</v>
      </c>
      <c r="I686" s="740" t="s">
        <v>325</v>
      </c>
      <c r="J686" s="741" t="s">
        <v>480</v>
      </c>
      <c r="K686" s="742">
        <v>1950000.0</v>
      </c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</row>
    <row r="687" ht="14.25" customHeight="1">
      <c r="A687" s="737">
        <f t="shared" si="1"/>
        <v>685</v>
      </c>
      <c r="B687" s="555" t="s">
        <v>4941</v>
      </c>
      <c r="C687" s="555" t="s">
        <v>3348</v>
      </c>
      <c r="D687" s="740" t="s">
        <v>863</v>
      </c>
      <c r="E687" s="740" t="s">
        <v>575</v>
      </c>
      <c r="F687" s="740"/>
      <c r="G687" s="740" t="s">
        <v>4942</v>
      </c>
      <c r="H687" s="748" t="s">
        <v>4943</v>
      </c>
      <c r="I687" s="740" t="s">
        <v>865</v>
      </c>
      <c r="J687" s="741" t="s">
        <v>575</v>
      </c>
      <c r="K687" s="742">
        <v>3671171.0</v>
      </c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</row>
    <row r="688" ht="14.25" customHeight="1">
      <c r="A688" s="737">
        <f t="shared" si="1"/>
        <v>686</v>
      </c>
      <c r="B688" s="555" t="s">
        <v>4941</v>
      </c>
      <c r="C688" s="555" t="s">
        <v>3347</v>
      </c>
      <c r="D688" s="740" t="s">
        <v>880</v>
      </c>
      <c r="E688" s="740" t="s">
        <v>753</v>
      </c>
      <c r="F688" s="740"/>
      <c r="G688" s="740" t="s">
        <v>4944</v>
      </c>
      <c r="H688" s="748" t="s">
        <v>4945</v>
      </c>
      <c r="I688" s="740" t="s">
        <v>882</v>
      </c>
      <c r="J688" s="741" t="s">
        <v>753</v>
      </c>
      <c r="K688" s="742">
        <v>2792792.0</v>
      </c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</row>
    <row r="689" ht="14.25" customHeight="1">
      <c r="A689" s="737">
        <f t="shared" si="1"/>
        <v>687</v>
      </c>
      <c r="B689" s="555" t="s">
        <v>4941</v>
      </c>
      <c r="C689" s="555" t="s">
        <v>3347</v>
      </c>
      <c r="D689" s="740" t="s">
        <v>1386</v>
      </c>
      <c r="E689" s="740" t="s">
        <v>753</v>
      </c>
      <c r="F689" s="740"/>
      <c r="G689" s="740" t="s">
        <v>4946</v>
      </c>
      <c r="H689" s="748" t="s">
        <v>4947</v>
      </c>
      <c r="I689" s="740" t="s">
        <v>1388</v>
      </c>
      <c r="J689" s="741" t="s">
        <v>753</v>
      </c>
      <c r="K689" s="742">
        <v>2792792.0</v>
      </c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</row>
    <row r="690" ht="14.25" customHeight="1">
      <c r="A690" s="737">
        <f t="shared" si="1"/>
        <v>688</v>
      </c>
      <c r="B690" s="555" t="s">
        <v>4941</v>
      </c>
      <c r="C690" s="555" t="s">
        <v>3347</v>
      </c>
      <c r="D690" s="740" t="s">
        <v>1491</v>
      </c>
      <c r="E690" s="740" t="s">
        <v>753</v>
      </c>
      <c r="F690" s="740"/>
      <c r="G690" s="740" t="s">
        <v>4948</v>
      </c>
      <c r="H690" s="748" t="s">
        <v>4949</v>
      </c>
      <c r="I690" s="740" t="s">
        <v>1494</v>
      </c>
      <c r="J690" s="741" t="s">
        <v>753</v>
      </c>
      <c r="K690" s="742">
        <v>2792792.0</v>
      </c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</row>
    <row r="691" ht="14.25" customHeight="1">
      <c r="A691" s="737">
        <f t="shared" si="1"/>
        <v>689</v>
      </c>
      <c r="B691" s="555" t="s">
        <v>4941</v>
      </c>
      <c r="C691" s="555" t="s">
        <v>3347</v>
      </c>
      <c r="D691" s="740">
        <v>9.24829425E8</v>
      </c>
      <c r="E691" s="740" t="s">
        <v>753</v>
      </c>
      <c r="F691" s="740"/>
      <c r="G691" s="740" t="s">
        <v>4950</v>
      </c>
      <c r="H691" s="748" t="s">
        <v>4951</v>
      </c>
      <c r="I691" s="740" t="s">
        <v>1308</v>
      </c>
      <c r="J691" s="741" t="s">
        <v>753</v>
      </c>
      <c r="K691" s="742">
        <v>2792792.0</v>
      </c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</row>
    <row r="692" ht="14.25" customHeight="1">
      <c r="A692" s="737">
        <f t="shared" si="1"/>
        <v>690</v>
      </c>
      <c r="B692" s="555" t="s">
        <v>4941</v>
      </c>
      <c r="C692" s="555" t="s">
        <v>3347</v>
      </c>
      <c r="D692" s="740">
        <v>1.252251258E9</v>
      </c>
      <c r="E692" s="740" t="s">
        <v>753</v>
      </c>
      <c r="F692" s="740"/>
      <c r="G692" s="740" t="s">
        <v>4952</v>
      </c>
      <c r="H692" s="748" t="s">
        <v>4953</v>
      </c>
      <c r="I692" s="740" t="s">
        <v>1384</v>
      </c>
      <c r="J692" s="741" t="s">
        <v>753</v>
      </c>
      <c r="K692" s="742">
        <v>2792792.0</v>
      </c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</row>
    <row r="693" ht="14.25" customHeight="1">
      <c r="A693" s="737">
        <f t="shared" si="1"/>
        <v>691</v>
      </c>
      <c r="B693" s="555" t="s">
        <v>4941</v>
      </c>
      <c r="C693" s="555" t="s">
        <v>141</v>
      </c>
      <c r="D693" s="740" t="s">
        <v>720</v>
      </c>
      <c r="E693" s="740" t="s">
        <v>461</v>
      </c>
      <c r="F693" s="740"/>
      <c r="G693" s="740" t="s">
        <v>4954</v>
      </c>
      <c r="H693" s="748" t="s">
        <v>4955</v>
      </c>
      <c r="I693" s="740" t="s">
        <v>722</v>
      </c>
      <c r="J693" s="741" t="s">
        <v>461</v>
      </c>
      <c r="K693" s="742">
        <v>2319819.0</v>
      </c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</row>
    <row r="694" ht="14.25" customHeight="1">
      <c r="A694" s="737">
        <f t="shared" si="1"/>
        <v>692</v>
      </c>
      <c r="B694" s="555" t="s">
        <v>4941</v>
      </c>
      <c r="C694" s="555" t="s">
        <v>3480</v>
      </c>
      <c r="D694" s="740" t="s">
        <v>1843</v>
      </c>
      <c r="E694" s="740" t="s">
        <v>461</v>
      </c>
      <c r="F694" s="740"/>
      <c r="G694" s="740" t="s">
        <v>4957</v>
      </c>
      <c r="H694" s="748" t="s">
        <v>4958</v>
      </c>
      <c r="I694" s="740" t="s">
        <v>1845</v>
      </c>
      <c r="J694" s="741" t="s">
        <v>461</v>
      </c>
      <c r="K694" s="742">
        <v>2319819.0</v>
      </c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</row>
    <row r="695" ht="14.25" customHeight="1">
      <c r="A695" s="737">
        <f t="shared" si="1"/>
        <v>693</v>
      </c>
      <c r="B695" s="555" t="s">
        <v>4941</v>
      </c>
      <c r="C695" s="555" t="s">
        <v>3480</v>
      </c>
      <c r="D695" s="740" t="s">
        <v>2196</v>
      </c>
      <c r="E695" s="740" t="s">
        <v>461</v>
      </c>
      <c r="F695" s="740"/>
      <c r="G695" s="740" t="s">
        <v>4959</v>
      </c>
      <c r="H695" s="748" t="s">
        <v>4960</v>
      </c>
      <c r="I695" s="740" t="s">
        <v>2198</v>
      </c>
      <c r="J695" s="741" t="s">
        <v>461</v>
      </c>
      <c r="K695" s="742">
        <v>2319819.0</v>
      </c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</row>
    <row r="696" ht="14.25" customHeight="1">
      <c r="A696" s="737">
        <f t="shared" si="1"/>
        <v>694</v>
      </c>
      <c r="B696" s="555" t="s">
        <v>4941</v>
      </c>
      <c r="C696" s="555" t="s">
        <v>3480</v>
      </c>
      <c r="D696" s="740">
        <v>1.207062945E9</v>
      </c>
      <c r="E696" s="740" t="s">
        <v>461</v>
      </c>
      <c r="F696" s="740"/>
      <c r="G696" s="740" t="s">
        <v>4961</v>
      </c>
      <c r="H696" s="748" t="s">
        <v>4962</v>
      </c>
      <c r="I696" s="740" t="s">
        <v>2331</v>
      </c>
      <c r="J696" s="741" t="s">
        <v>461</v>
      </c>
      <c r="K696" s="742">
        <v>2319819.0</v>
      </c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</row>
    <row r="697" ht="14.25" customHeight="1">
      <c r="A697" s="737">
        <f t="shared" si="1"/>
        <v>695</v>
      </c>
      <c r="B697" s="555" t="s">
        <v>4941</v>
      </c>
      <c r="C697" s="555" t="s">
        <v>3480</v>
      </c>
      <c r="D697" s="740">
        <v>1.779231164E9</v>
      </c>
      <c r="E697" s="740" t="s">
        <v>461</v>
      </c>
      <c r="F697" s="740"/>
      <c r="G697" s="740" t="s">
        <v>4963</v>
      </c>
      <c r="H697" s="748" t="s">
        <v>4964</v>
      </c>
      <c r="I697" s="740" t="s">
        <v>514</v>
      </c>
      <c r="J697" s="741" t="s">
        <v>461</v>
      </c>
      <c r="K697" s="742">
        <v>2319819.0</v>
      </c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</row>
    <row r="698" ht="14.25" customHeight="1">
      <c r="A698" s="737">
        <f t="shared" si="1"/>
        <v>696</v>
      </c>
      <c r="B698" s="555" t="s">
        <v>4941</v>
      </c>
      <c r="C698" s="555" t="s">
        <v>3491</v>
      </c>
      <c r="D698" s="740" t="s">
        <v>2065</v>
      </c>
      <c r="E698" s="740" t="s">
        <v>461</v>
      </c>
      <c r="F698" s="740"/>
      <c r="G698" s="740" t="s">
        <v>4965</v>
      </c>
      <c r="H698" s="748" t="s">
        <v>4966</v>
      </c>
      <c r="I698" s="740" t="s">
        <v>2068</v>
      </c>
      <c r="J698" s="741" t="s">
        <v>461</v>
      </c>
      <c r="K698" s="742">
        <v>2319819.0</v>
      </c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</row>
    <row r="699" ht="14.25" customHeight="1">
      <c r="A699" s="737">
        <f t="shared" si="1"/>
        <v>697</v>
      </c>
      <c r="B699" s="555" t="s">
        <v>4941</v>
      </c>
      <c r="C699" s="555" t="s">
        <v>3491</v>
      </c>
      <c r="D699" s="740" t="s">
        <v>1683</v>
      </c>
      <c r="E699" s="740" t="s">
        <v>461</v>
      </c>
      <c r="F699" s="740"/>
      <c r="G699" s="740" t="s">
        <v>4967</v>
      </c>
      <c r="H699" s="748" t="s">
        <v>4968</v>
      </c>
      <c r="I699" s="740" t="s">
        <v>1685</v>
      </c>
      <c r="J699" s="741" t="s">
        <v>461</v>
      </c>
      <c r="K699" s="742">
        <v>2319819.0</v>
      </c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</row>
    <row r="700" ht="14.25" customHeight="1">
      <c r="A700" s="737">
        <f t="shared" si="1"/>
        <v>698</v>
      </c>
      <c r="B700" s="555" t="s">
        <v>4941</v>
      </c>
      <c r="C700" s="555" t="s">
        <v>87</v>
      </c>
      <c r="D700" s="740" t="s">
        <v>1667</v>
      </c>
      <c r="E700" s="738" t="s">
        <v>1258</v>
      </c>
      <c r="F700" s="740"/>
      <c r="G700" s="740" t="s">
        <v>4969</v>
      </c>
      <c r="H700" s="748" t="s">
        <v>4970</v>
      </c>
      <c r="I700" s="740" t="s">
        <v>1669</v>
      </c>
      <c r="J700" s="741" t="s">
        <v>1258</v>
      </c>
      <c r="K700" s="742">
        <v>1300000.0</v>
      </c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</row>
    <row r="701" ht="14.25" customHeight="1">
      <c r="A701" s="737">
        <f t="shared" si="1"/>
        <v>699</v>
      </c>
      <c r="B701" s="555" t="s">
        <v>4941</v>
      </c>
      <c r="C701" s="555" t="s">
        <v>87</v>
      </c>
      <c r="D701" s="740" t="s">
        <v>1702</v>
      </c>
      <c r="E701" s="738" t="s">
        <v>1258</v>
      </c>
      <c r="F701" s="740"/>
      <c r="G701" s="740" t="s">
        <v>4971</v>
      </c>
      <c r="H701" s="748" t="s">
        <v>4972</v>
      </c>
      <c r="I701" s="740" t="s">
        <v>1706</v>
      </c>
      <c r="J701" s="741" t="s">
        <v>1258</v>
      </c>
      <c r="K701" s="742">
        <v>1300000.0</v>
      </c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</row>
    <row r="702" ht="14.25" customHeight="1">
      <c r="A702" s="737">
        <f t="shared" si="1"/>
        <v>700</v>
      </c>
      <c r="B702" s="555" t="s">
        <v>4941</v>
      </c>
      <c r="C702" s="555" t="s">
        <v>87</v>
      </c>
      <c r="D702" s="740">
        <v>1.261321581E9</v>
      </c>
      <c r="E702" s="738" t="s">
        <v>1258</v>
      </c>
      <c r="F702" s="740"/>
      <c r="G702" s="740" t="s">
        <v>4973</v>
      </c>
      <c r="H702" s="748" t="s">
        <v>4974</v>
      </c>
      <c r="I702" s="740" t="s">
        <v>1693</v>
      </c>
      <c r="J702" s="741" t="s">
        <v>1258</v>
      </c>
      <c r="K702" s="742">
        <v>1300000.0</v>
      </c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</row>
    <row r="703" ht="14.25" customHeight="1">
      <c r="A703" s="737">
        <f t="shared" si="1"/>
        <v>701</v>
      </c>
      <c r="B703" s="555" t="s">
        <v>4941</v>
      </c>
      <c r="C703" s="555" t="s">
        <v>87</v>
      </c>
      <c r="D703" s="740" t="s">
        <v>2646</v>
      </c>
      <c r="E703" s="738" t="s">
        <v>1258</v>
      </c>
      <c r="F703" s="740"/>
      <c r="G703" s="740" t="s">
        <v>4975</v>
      </c>
      <c r="H703" s="748" t="s">
        <v>4976</v>
      </c>
      <c r="I703" s="740" t="s">
        <v>2648</v>
      </c>
      <c r="J703" s="741" t="s">
        <v>1258</v>
      </c>
      <c r="K703" s="742">
        <v>1300000.0</v>
      </c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</row>
    <row r="704" ht="14.25" customHeight="1">
      <c r="A704" s="737">
        <f t="shared" si="1"/>
        <v>702</v>
      </c>
      <c r="B704" s="555" t="s">
        <v>4941</v>
      </c>
      <c r="C704" s="555" t="s">
        <v>87</v>
      </c>
      <c r="D704" s="740" t="s">
        <v>2826</v>
      </c>
      <c r="E704" s="740" t="s">
        <v>1258</v>
      </c>
      <c r="F704" s="740"/>
      <c r="G704" s="740" t="s">
        <v>4977</v>
      </c>
      <c r="H704" s="748" t="s">
        <v>4978</v>
      </c>
      <c r="I704" s="740" t="s">
        <v>2828</v>
      </c>
      <c r="J704" s="741" t="s">
        <v>1258</v>
      </c>
      <c r="K704" s="742">
        <v>1300000.0</v>
      </c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</row>
    <row r="705" ht="14.25" customHeight="1">
      <c r="A705" s="737">
        <f t="shared" si="1"/>
        <v>703</v>
      </c>
      <c r="B705" s="555" t="s">
        <v>4941</v>
      </c>
      <c r="C705" s="555" t="s">
        <v>87</v>
      </c>
      <c r="D705" s="740" t="s">
        <v>1644</v>
      </c>
      <c r="E705" s="738" t="s">
        <v>1258</v>
      </c>
      <c r="F705" s="740"/>
      <c r="G705" s="740" t="s">
        <v>4979</v>
      </c>
      <c r="H705" s="748" t="s">
        <v>4980</v>
      </c>
      <c r="I705" s="740" t="s">
        <v>1646</v>
      </c>
      <c r="J705" s="741" t="s">
        <v>1258</v>
      </c>
      <c r="K705" s="742">
        <v>1300000.0</v>
      </c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</row>
    <row r="706" ht="14.25" customHeight="1">
      <c r="A706" s="737">
        <f t="shared" si="1"/>
        <v>704</v>
      </c>
      <c r="B706" s="555" t="s">
        <v>4941</v>
      </c>
      <c r="C706" s="555" t="s">
        <v>87</v>
      </c>
      <c r="D706" s="740" t="s">
        <v>1641</v>
      </c>
      <c r="E706" s="738" t="s">
        <v>1258</v>
      </c>
      <c r="F706" s="740"/>
      <c r="G706" s="740" t="s">
        <v>4981</v>
      </c>
      <c r="H706" s="748" t="s">
        <v>4982</v>
      </c>
      <c r="I706" s="740" t="s">
        <v>1643</v>
      </c>
      <c r="J706" s="741" t="s">
        <v>1258</v>
      </c>
      <c r="K706" s="742">
        <v>1300000.0</v>
      </c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</row>
    <row r="707" ht="14.25" customHeight="1">
      <c r="A707" s="737">
        <f t="shared" si="1"/>
        <v>705</v>
      </c>
      <c r="B707" s="555" t="s">
        <v>4941</v>
      </c>
      <c r="C707" s="555" t="s">
        <v>87</v>
      </c>
      <c r="D707" s="740" t="s">
        <v>1878</v>
      </c>
      <c r="E707" s="738" t="s">
        <v>1258</v>
      </c>
      <c r="F707" s="740"/>
      <c r="G707" s="740" t="s">
        <v>4983</v>
      </c>
      <c r="H707" s="748" t="s">
        <v>4984</v>
      </c>
      <c r="I707" s="740" t="s">
        <v>1880</v>
      </c>
      <c r="J707" s="741" t="s">
        <v>1258</v>
      </c>
      <c r="K707" s="742">
        <v>1300000.0</v>
      </c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</row>
    <row r="708" ht="14.25" customHeight="1">
      <c r="A708" s="737">
        <f t="shared" si="1"/>
        <v>706</v>
      </c>
      <c r="B708" s="555" t="s">
        <v>4941</v>
      </c>
      <c r="C708" s="555" t="s">
        <v>87</v>
      </c>
      <c r="D708" s="740" t="s">
        <v>1882</v>
      </c>
      <c r="E708" s="738" t="s">
        <v>1258</v>
      </c>
      <c r="F708" s="740"/>
      <c r="G708" s="740" t="s">
        <v>4985</v>
      </c>
      <c r="H708" s="748" t="s">
        <v>4986</v>
      </c>
      <c r="I708" s="740" t="s">
        <v>1884</v>
      </c>
      <c r="J708" s="741" t="s">
        <v>1258</v>
      </c>
      <c r="K708" s="742">
        <v>1300000.0</v>
      </c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</row>
    <row r="709" ht="14.25" customHeight="1">
      <c r="A709" s="737">
        <f t="shared" si="1"/>
        <v>707</v>
      </c>
      <c r="B709" s="555" t="s">
        <v>4941</v>
      </c>
      <c r="C709" s="555" t="s">
        <v>87</v>
      </c>
      <c r="D709" s="740" t="s">
        <v>1951</v>
      </c>
      <c r="E709" s="738" t="s">
        <v>1258</v>
      </c>
      <c r="F709" s="740"/>
      <c r="G709" s="740" t="s">
        <v>4987</v>
      </c>
      <c r="H709" s="748" t="s">
        <v>4988</v>
      </c>
      <c r="I709" s="740" t="s">
        <v>1953</v>
      </c>
      <c r="J709" s="741" t="s">
        <v>1258</v>
      </c>
      <c r="K709" s="742">
        <v>1300000.0</v>
      </c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</row>
    <row r="710" ht="14.25" customHeight="1">
      <c r="A710" s="737">
        <f t="shared" si="1"/>
        <v>708</v>
      </c>
      <c r="B710" s="555" t="s">
        <v>4941</v>
      </c>
      <c r="C710" s="555" t="s">
        <v>87</v>
      </c>
      <c r="D710" s="740">
        <v>1.110130722E9</v>
      </c>
      <c r="E710" s="740" t="s">
        <v>1258</v>
      </c>
      <c r="F710" s="740"/>
      <c r="G710" s="740" t="s">
        <v>4989</v>
      </c>
      <c r="H710" s="748" t="s">
        <v>4990</v>
      </c>
      <c r="I710" s="740" t="s">
        <v>2392</v>
      </c>
      <c r="J710" s="741" t="s">
        <v>1258</v>
      </c>
      <c r="K710" s="742">
        <v>1300000.0</v>
      </c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</row>
    <row r="711" ht="14.25" customHeight="1">
      <c r="A711" s="737">
        <f t="shared" si="1"/>
        <v>709</v>
      </c>
      <c r="B711" s="555" t="s">
        <v>4941</v>
      </c>
      <c r="C711" s="555" t="s">
        <v>87</v>
      </c>
      <c r="D711" s="740">
        <v>1.214520849E9</v>
      </c>
      <c r="E711" s="740" t="s">
        <v>1258</v>
      </c>
      <c r="F711" s="740"/>
      <c r="G711" s="740" t="s">
        <v>4991</v>
      </c>
      <c r="H711" s="748" t="s">
        <v>4992</v>
      </c>
      <c r="I711" s="740" t="s">
        <v>2366</v>
      </c>
      <c r="J711" s="741" t="s">
        <v>1258</v>
      </c>
      <c r="K711" s="742">
        <v>1300000.0</v>
      </c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</row>
    <row r="712" ht="14.25" customHeight="1">
      <c r="A712" s="737">
        <f t="shared" si="1"/>
        <v>710</v>
      </c>
      <c r="B712" s="555" t="s">
        <v>4941</v>
      </c>
      <c r="C712" s="555" t="s">
        <v>87</v>
      </c>
      <c r="D712" s="740">
        <v>1.659803364E9</v>
      </c>
      <c r="E712" s="740" t="s">
        <v>1258</v>
      </c>
      <c r="F712" s="740"/>
      <c r="G712" s="740" t="s">
        <v>4993</v>
      </c>
      <c r="H712" s="748" t="s">
        <v>4994</v>
      </c>
      <c r="I712" s="740" t="s">
        <v>2501</v>
      </c>
      <c r="J712" s="741" t="s">
        <v>1258</v>
      </c>
      <c r="K712" s="742">
        <v>1300000.0</v>
      </c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</row>
    <row r="713" ht="14.25" customHeight="1">
      <c r="A713" s="737">
        <f t="shared" si="1"/>
        <v>711</v>
      </c>
      <c r="B713" s="555" t="s">
        <v>4941</v>
      </c>
      <c r="C713" s="555" t="s">
        <v>87</v>
      </c>
      <c r="D713" s="740">
        <v>1.437644334E9</v>
      </c>
      <c r="E713" s="740" t="s">
        <v>1258</v>
      </c>
      <c r="F713" s="740"/>
      <c r="G713" s="740" t="s">
        <v>4995</v>
      </c>
      <c r="H713" s="748" t="s">
        <v>4996</v>
      </c>
      <c r="I713" s="740" t="s">
        <v>2489</v>
      </c>
      <c r="J713" s="741" t="s">
        <v>1258</v>
      </c>
      <c r="K713" s="742">
        <v>1300000.0</v>
      </c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</row>
    <row r="714" ht="14.25" customHeight="1">
      <c r="A714" s="737">
        <f t="shared" si="1"/>
        <v>712</v>
      </c>
      <c r="B714" s="555" t="s">
        <v>4941</v>
      </c>
      <c r="C714" s="555" t="s">
        <v>87</v>
      </c>
      <c r="D714" s="740">
        <v>2.03003323E9</v>
      </c>
      <c r="E714" s="740" t="s">
        <v>1258</v>
      </c>
      <c r="F714" s="740"/>
      <c r="G714" s="740" t="s">
        <v>4997</v>
      </c>
      <c r="H714" s="748" t="s">
        <v>4998</v>
      </c>
      <c r="I714" s="740" t="s">
        <v>479</v>
      </c>
      <c r="J714" s="741" t="s">
        <v>1258</v>
      </c>
      <c r="K714" s="742">
        <v>1300000.0</v>
      </c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</row>
    <row r="715" ht="14.25" customHeight="1">
      <c r="A715" s="737">
        <f t="shared" si="1"/>
        <v>713</v>
      </c>
      <c r="B715" s="555" t="s">
        <v>4999</v>
      </c>
      <c r="C715" s="555" t="s">
        <v>3348</v>
      </c>
      <c r="D715" s="740" t="s">
        <v>819</v>
      </c>
      <c r="E715" s="740" t="s">
        <v>575</v>
      </c>
      <c r="F715" s="740"/>
      <c r="G715" s="738" t="s">
        <v>5000</v>
      </c>
      <c r="H715" s="748" t="s">
        <v>5001</v>
      </c>
      <c r="I715" s="740" t="s">
        <v>821</v>
      </c>
      <c r="J715" s="741" t="s">
        <v>575</v>
      </c>
      <c r="K715" s="742">
        <v>3671171.0</v>
      </c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</row>
    <row r="716" ht="14.25" customHeight="1">
      <c r="A716" s="737">
        <f t="shared" si="1"/>
        <v>714</v>
      </c>
      <c r="B716" s="555" t="s">
        <v>4999</v>
      </c>
      <c r="C716" s="555" t="s">
        <v>3347</v>
      </c>
      <c r="D716" s="740" t="s">
        <v>1182</v>
      </c>
      <c r="E716" s="740" t="s">
        <v>753</v>
      </c>
      <c r="F716" s="740"/>
      <c r="G716" s="740" t="s">
        <v>5003</v>
      </c>
      <c r="H716" s="748" t="s">
        <v>5004</v>
      </c>
      <c r="I716" s="740" t="s">
        <v>1184</v>
      </c>
      <c r="J716" s="741" t="s">
        <v>753</v>
      </c>
      <c r="K716" s="742">
        <v>2792792.0</v>
      </c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</row>
    <row r="717" ht="14.25" customHeight="1">
      <c r="A717" s="737">
        <f t="shared" si="1"/>
        <v>715</v>
      </c>
      <c r="B717" s="555" t="s">
        <v>4999</v>
      </c>
      <c r="C717" s="555" t="s">
        <v>3347</v>
      </c>
      <c r="D717" s="740" t="s">
        <v>1044</v>
      </c>
      <c r="E717" s="740" t="s">
        <v>753</v>
      </c>
      <c r="F717" s="740"/>
      <c r="G717" s="740" t="s">
        <v>5005</v>
      </c>
      <c r="H717" s="748" t="s">
        <v>5006</v>
      </c>
      <c r="I717" s="740" t="s">
        <v>1046</v>
      </c>
      <c r="J717" s="741" t="s">
        <v>753</v>
      </c>
      <c r="K717" s="742">
        <v>2792792.0</v>
      </c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</row>
    <row r="718" ht="14.25" customHeight="1">
      <c r="A718" s="737">
        <f t="shared" si="1"/>
        <v>716</v>
      </c>
      <c r="B718" s="555" t="s">
        <v>4999</v>
      </c>
      <c r="C718" s="555" t="s">
        <v>3347</v>
      </c>
      <c r="D718" s="740" t="s">
        <v>1520</v>
      </c>
      <c r="E718" s="740" t="s">
        <v>753</v>
      </c>
      <c r="F718" s="740"/>
      <c r="G718" s="740" t="s">
        <v>5007</v>
      </c>
      <c r="H718" s="748" t="s">
        <v>5008</v>
      </c>
      <c r="I718" s="740" t="s">
        <v>1522</v>
      </c>
      <c r="J718" s="741" t="s">
        <v>753</v>
      </c>
      <c r="K718" s="742">
        <v>2792792.0</v>
      </c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</row>
    <row r="719" ht="14.25" customHeight="1">
      <c r="A719" s="737">
        <f t="shared" si="1"/>
        <v>717</v>
      </c>
      <c r="B719" s="555" t="s">
        <v>4999</v>
      </c>
      <c r="C719" s="555" t="s">
        <v>3347</v>
      </c>
      <c r="D719" s="740" t="s">
        <v>1332</v>
      </c>
      <c r="E719" s="740" t="s">
        <v>753</v>
      </c>
      <c r="F719" s="740"/>
      <c r="G719" s="740" t="s">
        <v>5009</v>
      </c>
      <c r="H719" s="748" t="s">
        <v>5010</v>
      </c>
      <c r="I719" s="740" t="s">
        <v>1334</v>
      </c>
      <c r="J719" s="741" t="s">
        <v>753</v>
      </c>
      <c r="K719" s="742">
        <v>2792792.0</v>
      </c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</row>
    <row r="720" ht="14.25" customHeight="1">
      <c r="A720" s="737">
        <f t="shared" si="1"/>
        <v>718</v>
      </c>
      <c r="B720" s="555" t="s">
        <v>4999</v>
      </c>
      <c r="C720" s="555" t="s">
        <v>3347</v>
      </c>
      <c r="D720" s="740" t="s">
        <v>1335</v>
      </c>
      <c r="E720" s="740" t="s">
        <v>753</v>
      </c>
      <c r="F720" s="740"/>
      <c r="G720" s="740" t="s">
        <v>5011</v>
      </c>
      <c r="H720" s="748" t="s">
        <v>5012</v>
      </c>
      <c r="I720" s="740" t="s">
        <v>1337</v>
      </c>
      <c r="J720" s="741" t="s">
        <v>753</v>
      </c>
      <c r="K720" s="742">
        <v>2792792.0</v>
      </c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</row>
    <row r="721" ht="14.25" customHeight="1">
      <c r="A721" s="737">
        <f t="shared" si="1"/>
        <v>719</v>
      </c>
      <c r="B721" s="555" t="s">
        <v>4999</v>
      </c>
      <c r="C721" s="555" t="s">
        <v>141</v>
      </c>
      <c r="D721" s="740" t="s">
        <v>639</v>
      </c>
      <c r="E721" s="740" t="s">
        <v>461</v>
      </c>
      <c r="F721" s="740"/>
      <c r="G721" s="740" t="s">
        <v>5013</v>
      </c>
      <c r="H721" s="748" t="s">
        <v>5014</v>
      </c>
      <c r="I721" s="740" t="s">
        <v>641</v>
      </c>
      <c r="J721" s="741" t="s">
        <v>461</v>
      </c>
      <c r="K721" s="742">
        <v>2319819.0</v>
      </c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</row>
    <row r="722" ht="14.25" customHeight="1">
      <c r="A722" s="737">
        <f t="shared" si="1"/>
        <v>720</v>
      </c>
      <c r="B722" s="555" t="s">
        <v>4999</v>
      </c>
      <c r="C722" s="555" t="s">
        <v>141</v>
      </c>
      <c r="D722" s="740" t="s">
        <v>601</v>
      </c>
      <c r="E722" s="740" t="s">
        <v>461</v>
      </c>
      <c r="F722" s="740"/>
      <c r="G722" s="740" t="s">
        <v>5015</v>
      </c>
      <c r="H722" s="748" t="s">
        <v>5016</v>
      </c>
      <c r="I722" s="740" t="s">
        <v>603</v>
      </c>
      <c r="J722" s="741" t="s">
        <v>461</v>
      </c>
      <c r="K722" s="742">
        <v>2319819.0</v>
      </c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</row>
    <row r="723" ht="14.25" customHeight="1">
      <c r="A723" s="737">
        <f t="shared" si="1"/>
        <v>721</v>
      </c>
      <c r="B723" s="555" t="s">
        <v>4999</v>
      </c>
      <c r="C723" s="555" t="s">
        <v>141</v>
      </c>
      <c r="D723" s="740" t="s">
        <v>643</v>
      </c>
      <c r="E723" s="740" t="s">
        <v>461</v>
      </c>
      <c r="F723" s="740"/>
      <c r="G723" s="740" t="s">
        <v>5017</v>
      </c>
      <c r="H723" s="748" t="s">
        <v>5018</v>
      </c>
      <c r="I723" s="740" t="s">
        <v>645</v>
      </c>
      <c r="J723" s="741" t="s">
        <v>461</v>
      </c>
      <c r="K723" s="742">
        <v>2319819.0</v>
      </c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</row>
    <row r="724" ht="14.25" customHeight="1">
      <c r="A724" s="737">
        <f t="shared" si="1"/>
        <v>722</v>
      </c>
      <c r="B724" s="555" t="s">
        <v>4999</v>
      </c>
      <c r="C724" s="555" t="s">
        <v>3480</v>
      </c>
      <c r="D724" s="740">
        <v>1.139796647E9</v>
      </c>
      <c r="E724" s="740" t="s">
        <v>461</v>
      </c>
      <c r="F724" s="740"/>
      <c r="G724" s="740" t="s">
        <v>5019</v>
      </c>
      <c r="H724" s="748" t="s">
        <v>5020</v>
      </c>
      <c r="I724" s="740" t="s">
        <v>2768</v>
      </c>
      <c r="J724" s="741" t="s">
        <v>461</v>
      </c>
      <c r="K724" s="742">
        <v>2319819.0</v>
      </c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</row>
    <row r="725" ht="14.25" customHeight="1">
      <c r="A725" s="737">
        <f t="shared" si="1"/>
        <v>723</v>
      </c>
      <c r="B725" s="555" t="s">
        <v>4999</v>
      </c>
      <c r="C725" s="555" t="s">
        <v>3480</v>
      </c>
      <c r="D725" s="740">
        <v>1.145572016E9</v>
      </c>
      <c r="E725" s="740" t="s">
        <v>461</v>
      </c>
      <c r="F725" s="740"/>
      <c r="G725" s="740" t="s">
        <v>5021</v>
      </c>
      <c r="H725" s="748" t="s">
        <v>5022</v>
      </c>
      <c r="I725" s="740" t="s">
        <v>2757</v>
      </c>
      <c r="J725" s="741" t="s">
        <v>461</v>
      </c>
      <c r="K725" s="742">
        <v>2319819.0</v>
      </c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</row>
    <row r="726" ht="14.25" customHeight="1">
      <c r="A726" s="737">
        <f t="shared" si="1"/>
        <v>724</v>
      </c>
      <c r="B726" s="555" t="s">
        <v>4999</v>
      </c>
      <c r="C726" s="555" t="s">
        <v>3480</v>
      </c>
      <c r="D726" s="740">
        <v>1.138788919E9</v>
      </c>
      <c r="E726" s="740" t="s">
        <v>461</v>
      </c>
      <c r="F726" s="740"/>
      <c r="G726" s="740" t="s">
        <v>5023</v>
      </c>
      <c r="H726" s="748" t="s">
        <v>5024</v>
      </c>
      <c r="I726" s="740" t="s">
        <v>1814</v>
      </c>
      <c r="J726" s="741" t="s">
        <v>461</v>
      </c>
      <c r="K726" s="742">
        <v>2319819.0</v>
      </c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</row>
    <row r="727" ht="14.25" customHeight="1">
      <c r="A727" s="737">
        <f t="shared" si="1"/>
        <v>725</v>
      </c>
      <c r="B727" s="555" t="s">
        <v>4999</v>
      </c>
      <c r="C727" s="555" t="s">
        <v>3480</v>
      </c>
      <c r="D727" s="740">
        <v>1.138820398E9</v>
      </c>
      <c r="E727" s="740" t="s">
        <v>461</v>
      </c>
      <c r="F727" s="740"/>
      <c r="G727" s="740" t="s">
        <v>5025</v>
      </c>
      <c r="H727" s="748" t="s">
        <v>5026</v>
      </c>
      <c r="I727" s="740" t="s">
        <v>1891</v>
      </c>
      <c r="J727" s="741" t="s">
        <v>461</v>
      </c>
      <c r="K727" s="742">
        <v>2319819.0</v>
      </c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</row>
    <row r="728" ht="14.25" customHeight="1">
      <c r="A728" s="737">
        <f t="shared" si="1"/>
        <v>726</v>
      </c>
      <c r="B728" s="555" t="s">
        <v>4999</v>
      </c>
      <c r="C728" s="555" t="s">
        <v>3480</v>
      </c>
      <c r="D728" s="740">
        <v>1.142048811E9</v>
      </c>
      <c r="E728" s="740" t="s">
        <v>461</v>
      </c>
      <c r="F728" s="740"/>
      <c r="G728" s="740" t="s">
        <v>5027</v>
      </c>
      <c r="H728" s="748" t="s">
        <v>5028</v>
      </c>
      <c r="I728" s="740" t="s">
        <v>2195</v>
      </c>
      <c r="J728" s="741" t="s">
        <v>461</v>
      </c>
      <c r="K728" s="742">
        <v>2319819.0</v>
      </c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</row>
    <row r="729" ht="14.25" customHeight="1">
      <c r="A729" s="737">
        <f t="shared" si="1"/>
        <v>727</v>
      </c>
      <c r="B729" s="555" t="s">
        <v>4999</v>
      </c>
      <c r="C729" s="555" t="s">
        <v>3480</v>
      </c>
      <c r="D729" s="740">
        <v>1.143251162E9</v>
      </c>
      <c r="E729" s="740" t="s">
        <v>461</v>
      </c>
      <c r="F729" s="740"/>
      <c r="G729" s="740" t="s">
        <v>5029</v>
      </c>
      <c r="H729" s="748" t="s">
        <v>5030</v>
      </c>
      <c r="I729" s="740" t="s">
        <v>2260</v>
      </c>
      <c r="J729" s="741" t="s">
        <v>461</v>
      </c>
      <c r="K729" s="742">
        <v>2319819.0</v>
      </c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</row>
    <row r="730" ht="14.25" customHeight="1">
      <c r="A730" s="737">
        <f t="shared" si="1"/>
        <v>728</v>
      </c>
      <c r="B730" s="555" t="s">
        <v>4999</v>
      </c>
      <c r="C730" s="555" t="s">
        <v>3491</v>
      </c>
      <c r="D730" s="740">
        <v>1.138818191E9</v>
      </c>
      <c r="E730" s="740" t="s">
        <v>461</v>
      </c>
      <c r="F730" s="740"/>
      <c r="G730" s="740" t="s">
        <v>5031</v>
      </c>
      <c r="H730" s="748" t="s">
        <v>5032</v>
      </c>
      <c r="I730" s="740" t="s">
        <v>2764</v>
      </c>
      <c r="J730" s="741" t="s">
        <v>461</v>
      </c>
      <c r="K730" s="742">
        <v>2319819.0</v>
      </c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</row>
    <row r="731" ht="14.25" customHeight="1">
      <c r="A731" s="737">
        <f t="shared" si="1"/>
        <v>729</v>
      </c>
      <c r="B731" s="555" t="s">
        <v>4999</v>
      </c>
      <c r="C731" s="555" t="s">
        <v>3491</v>
      </c>
      <c r="D731" s="740">
        <v>1.143251172E9</v>
      </c>
      <c r="E731" s="740" t="s">
        <v>461</v>
      </c>
      <c r="F731" s="740"/>
      <c r="G731" s="740" t="s">
        <v>5034</v>
      </c>
      <c r="H731" s="748" t="s">
        <v>5035</v>
      </c>
      <c r="I731" s="740" t="s">
        <v>2048</v>
      </c>
      <c r="J731" s="741" t="s">
        <v>461</v>
      </c>
      <c r="K731" s="742">
        <v>2319819.0</v>
      </c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</row>
    <row r="732" ht="14.25" customHeight="1">
      <c r="A732" s="737">
        <f t="shared" si="1"/>
        <v>730</v>
      </c>
      <c r="B732" s="555" t="s">
        <v>4999</v>
      </c>
      <c r="C732" s="555" t="s">
        <v>3491</v>
      </c>
      <c r="D732" s="740">
        <v>1.148357535E9</v>
      </c>
      <c r="E732" s="740" t="s">
        <v>461</v>
      </c>
      <c r="F732" s="740"/>
      <c r="G732" s="740" t="s">
        <v>5036</v>
      </c>
      <c r="H732" s="748" t="s">
        <v>5037</v>
      </c>
      <c r="I732" s="740" t="s">
        <v>2103</v>
      </c>
      <c r="J732" s="741" t="s">
        <v>461</v>
      </c>
      <c r="K732" s="742">
        <v>2319819.0</v>
      </c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</row>
    <row r="733" ht="14.25" customHeight="1">
      <c r="A733" s="737">
        <f t="shared" si="1"/>
        <v>731</v>
      </c>
      <c r="B733" s="555" t="s">
        <v>4999</v>
      </c>
      <c r="C733" s="555" t="s">
        <v>3491</v>
      </c>
      <c r="D733" s="740">
        <v>1.139796651E9</v>
      </c>
      <c r="E733" s="740" t="s">
        <v>461</v>
      </c>
      <c r="F733" s="740"/>
      <c r="G733" s="740" t="s">
        <v>5038</v>
      </c>
      <c r="H733" s="748" t="s">
        <v>5039</v>
      </c>
      <c r="I733" s="740" t="s">
        <v>2307</v>
      </c>
      <c r="J733" s="741" t="s">
        <v>461</v>
      </c>
      <c r="K733" s="742">
        <v>2319819.0</v>
      </c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</row>
    <row r="734" ht="14.25" customHeight="1">
      <c r="A734" s="737">
        <f t="shared" si="1"/>
        <v>732</v>
      </c>
      <c r="B734" s="555" t="s">
        <v>4999</v>
      </c>
      <c r="C734" s="555" t="s">
        <v>3491</v>
      </c>
      <c r="D734" s="740">
        <v>1.138820371E9</v>
      </c>
      <c r="E734" s="740" t="s">
        <v>461</v>
      </c>
      <c r="F734" s="740"/>
      <c r="G734" s="740" t="s">
        <v>5040</v>
      </c>
      <c r="H734" s="748" t="s">
        <v>5041</v>
      </c>
      <c r="I734" s="740" t="s">
        <v>2242</v>
      </c>
      <c r="J734" s="741" t="s">
        <v>461</v>
      </c>
      <c r="K734" s="742">
        <v>2319819.0</v>
      </c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</row>
    <row r="735" ht="14.25" customHeight="1">
      <c r="A735" s="737">
        <f t="shared" si="1"/>
        <v>733</v>
      </c>
      <c r="B735" s="555" t="s">
        <v>4999</v>
      </c>
      <c r="C735" s="555" t="s">
        <v>3491</v>
      </c>
      <c r="D735" s="740">
        <v>1.714017032E9</v>
      </c>
      <c r="E735" s="740" t="s">
        <v>461</v>
      </c>
      <c r="F735" s="740"/>
      <c r="G735" s="740" t="s">
        <v>5042</v>
      </c>
      <c r="H735" s="748" t="s">
        <v>5043</v>
      </c>
      <c r="I735" s="740" t="s">
        <v>2609</v>
      </c>
      <c r="J735" s="741" t="s">
        <v>461</v>
      </c>
      <c r="K735" s="742">
        <v>2319819.0</v>
      </c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</row>
    <row r="736" ht="14.25" customHeight="1">
      <c r="A736" s="737">
        <f t="shared" si="1"/>
        <v>734</v>
      </c>
      <c r="B736" s="555" t="s">
        <v>4999</v>
      </c>
      <c r="C736" s="555" t="s">
        <v>3491</v>
      </c>
      <c r="D736" s="740">
        <v>1.735380031E9</v>
      </c>
      <c r="E736" s="740" t="s">
        <v>461</v>
      </c>
      <c r="F736" s="740"/>
      <c r="G736" s="740" t="s">
        <v>5044</v>
      </c>
      <c r="H736" s="748" t="s">
        <v>5045</v>
      </c>
      <c r="I736" s="740" t="s">
        <v>521</v>
      </c>
      <c r="J736" s="741" t="s">
        <v>461</v>
      </c>
      <c r="K736" s="742">
        <v>2319819.0</v>
      </c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</row>
    <row r="737" ht="14.25" customHeight="1">
      <c r="A737" s="737">
        <f t="shared" si="1"/>
        <v>735</v>
      </c>
      <c r="B737" s="555" t="s">
        <v>4999</v>
      </c>
      <c r="C737" s="555" t="s">
        <v>87</v>
      </c>
      <c r="D737" s="740">
        <v>1.749649363E9</v>
      </c>
      <c r="E737" s="738" t="s">
        <v>1258</v>
      </c>
      <c r="F737" s="740"/>
      <c r="G737" s="740" t="s">
        <v>5046</v>
      </c>
      <c r="H737" s="748" t="s">
        <v>5028</v>
      </c>
      <c r="I737" s="740" t="s">
        <v>2760</v>
      </c>
      <c r="J737" s="741" t="s">
        <v>1258</v>
      </c>
      <c r="K737" s="742">
        <v>1300000.0</v>
      </c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</row>
    <row r="738" ht="14.25" customHeight="1">
      <c r="A738" s="737">
        <f t="shared" si="1"/>
        <v>736</v>
      </c>
      <c r="B738" s="555" t="s">
        <v>4999</v>
      </c>
      <c r="C738" s="555" t="s">
        <v>87</v>
      </c>
      <c r="D738" s="740" t="s">
        <v>550</v>
      </c>
      <c r="E738" s="740" t="s">
        <v>1258</v>
      </c>
      <c r="F738" s="740"/>
      <c r="G738" s="740" t="s">
        <v>5047</v>
      </c>
      <c r="H738" s="748" t="s">
        <v>5048</v>
      </c>
      <c r="I738" s="740" t="s">
        <v>552</v>
      </c>
      <c r="J738" s="741" t="s">
        <v>1258</v>
      </c>
      <c r="K738" s="742">
        <v>1300000.0</v>
      </c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</row>
    <row r="739" ht="14.25" customHeight="1">
      <c r="A739" s="737">
        <f t="shared" si="1"/>
        <v>737</v>
      </c>
      <c r="B739" s="555" t="s">
        <v>4999</v>
      </c>
      <c r="C739" s="555" t="s">
        <v>87</v>
      </c>
      <c r="D739" s="740" t="s">
        <v>2011</v>
      </c>
      <c r="E739" s="738" t="s">
        <v>1258</v>
      </c>
      <c r="F739" s="740"/>
      <c r="G739" s="740" t="s">
        <v>5049</v>
      </c>
      <c r="H739" s="748" t="s">
        <v>5050</v>
      </c>
      <c r="I739" s="740" t="s">
        <v>2013</v>
      </c>
      <c r="J739" s="741" t="s">
        <v>1258</v>
      </c>
      <c r="K739" s="742">
        <v>1300000.0</v>
      </c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</row>
    <row r="740" ht="14.25" customHeight="1">
      <c r="A740" s="737">
        <f t="shared" si="1"/>
        <v>738</v>
      </c>
      <c r="B740" s="555" t="s">
        <v>4999</v>
      </c>
      <c r="C740" s="555" t="s">
        <v>87</v>
      </c>
      <c r="D740" s="740">
        <v>1.926714239E9</v>
      </c>
      <c r="E740" s="740" t="s">
        <v>1258</v>
      </c>
      <c r="F740" s="740"/>
      <c r="G740" s="740" t="s">
        <v>5052</v>
      </c>
      <c r="H740" s="748" t="s">
        <v>5043</v>
      </c>
      <c r="I740" s="740" t="s">
        <v>1961</v>
      </c>
      <c r="J740" s="741" t="s">
        <v>1258</v>
      </c>
      <c r="K740" s="742">
        <v>1300000.0</v>
      </c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</row>
    <row r="741" ht="14.25" customHeight="1">
      <c r="A741" s="737">
        <f t="shared" si="1"/>
        <v>739</v>
      </c>
      <c r="B741" s="555" t="s">
        <v>4999</v>
      </c>
      <c r="C741" s="555" t="s">
        <v>87</v>
      </c>
      <c r="D741" s="740" t="s">
        <v>2086</v>
      </c>
      <c r="E741" s="738" t="s">
        <v>1258</v>
      </c>
      <c r="F741" s="740"/>
      <c r="G741" s="740" t="s">
        <v>5053</v>
      </c>
      <c r="H741" s="748" t="s">
        <v>5054</v>
      </c>
      <c r="I741" s="740" t="s">
        <v>2089</v>
      </c>
      <c r="J741" s="741" t="s">
        <v>1258</v>
      </c>
      <c r="K741" s="742">
        <v>1300000.0</v>
      </c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</row>
    <row r="742" ht="14.25" customHeight="1">
      <c r="A742" s="737">
        <f t="shared" si="1"/>
        <v>740</v>
      </c>
      <c r="B742" s="740" t="s">
        <v>5055</v>
      </c>
      <c r="C742" s="555" t="s">
        <v>3348</v>
      </c>
      <c r="D742" s="740">
        <v>1.537344924E9</v>
      </c>
      <c r="E742" s="740" t="s">
        <v>575</v>
      </c>
      <c r="F742" s="740"/>
      <c r="G742" s="738" t="s">
        <v>5056</v>
      </c>
      <c r="H742" s="748" t="s">
        <v>5057</v>
      </c>
      <c r="I742" s="740" t="s">
        <v>980</v>
      </c>
      <c r="J742" s="741" t="s">
        <v>575</v>
      </c>
      <c r="K742" s="742">
        <v>3671171.0</v>
      </c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</row>
    <row r="743" ht="14.25" customHeight="1">
      <c r="A743" s="737">
        <f t="shared" si="1"/>
        <v>741</v>
      </c>
      <c r="B743" s="555" t="s">
        <v>5058</v>
      </c>
      <c r="C743" s="555" t="s">
        <v>3348</v>
      </c>
      <c r="D743" s="740" t="s">
        <v>951</v>
      </c>
      <c r="E743" s="740" t="s">
        <v>575</v>
      </c>
      <c r="F743" s="740"/>
      <c r="G743" s="740" t="s">
        <v>5059</v>
      </c>
      <c r="H743" s="748" t="s">
        <v>5060</v>
      </c>
      <c r="I743" s="740" t="s">
        <v>953</v>
      </c>
      <c r="J743" s="741" t="s">
        <v>575</v>
      </c>
      <c r="K743" s="742">
        <v>3671171.0</v>
      </c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</row>
    <row r="744" ht="14.25" customHeight="1">
      <c r="A744" s="737">
        <f t="shared" si="1"/>
        <v>742</v>
      </c>
      <c r="B744" s="555" t="s">
        <v>5058</v>
      </c>
      <c r="C744" s="555" t="s">
        <v>3347</v>
      </c>
      <c r="D744" s="740" t="s">
        <v>1495</v>
      </c>
      <c r="E744" s="740" t="s">
        <v>753</v>
      </c>
      <c r="F744" s="740"/>
      <c r="G744" s="740" t="s">
        <v>5061</v>
      </c>
      <c r="H744" s="748" t="s">
        <v>5062</v>
      </c>
      <c r="I744" s="740" t="s">
        <v>1497</v>
      </c>
      <c r="J744" s="741" t="s">
        <v>753</v>
      </c>
      <c r="K744" s="742">
        <v>2792792.0</v>
      </c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</row>
    <row r="745" ht="14.25" customHeight="1">
      <c r="A745" s="737">
        <f t="shared" si="1"/>
        <v>743</v>
      </c>
      <c r="B745" s="555" t="s">
        <v>5058</v>
      </c>
      <c r="C745" s="555" t="s">
        <v>3347</v>
      </c>
      <c r="D745" s="740" t="s">
        <v>1558</v>
      </c>
      <c r="E745" s="740" t="s">
        <v>753</v>
      </c>
      <c r="F745" s="740"/>
      <c r="G745" s="740" t="s">
        <v>5064</v>
      </c>
      <c r="H745" s="748" t="s">
        <v>5065</v>
      </c>
      <c r="I745" s="740" t="s">
        <v>1560</v>
      </c>
      <c r="J745" s="741" t="s">
        <v>753</v>
      </c>
      <c r="K745" s="742">
        <v>2792792.0</v>
      </c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</row>
    <row r="746" ht="14.25" customHeight="1">
      <c r="A746" s="737">
        <f t="shared" si="1"/>
        <v>744</v>
      </c>
      <c r="B746" s="555" t="s">
        <v>5058</v>
      </c>
      <c r="C746" s="555" t="s">
        <v>141</v>
      </c>
      <c r="D746" s="740" t="s">
        <v>567</v>
      </c>
      <c r="E746" s="740" t="s">
        <v>461</v>
      </c>
      <c r="F746" s="740"/>
      <c r="G746" s="740" t="s">
        <v>5066</v>
      </c>
      <c r="H746" s="748" t="s">
        <v>5067</v>
      </c>
      <c r="I746" s="740" t="s">
        <v>569</v>
      </c>
      <c r="J746" s="741" t="s">
        <v>461</v>
      </c>
      <c r="K746" s="742">
        <v>2319819.0</v>
      </c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</row>
    <row r="747" ht="14.25" customHeight="1">
      <c r="A747" s="737">
        <f t="shared" si="1"/>
        <v>745</v>
      </c>
      <c r="B747" s="555" t="s">
        <v>5058</v>
      </c>
      <c r="C747" s="555" t="s">
        <v>141</v>
      </c>
      <c r="D747" s="740">
        <v>1.138820785E9</v>
      </c>
      <c r="E747" s="740" t="s">
        <v>461</v>
      </c>
      <c r="F747" s="740"/>
      <c r="G747" s="740" t="s">
        <v>5068</v>
      </c>
      <c r="H747" s="748" t="s">
        <v>5069</v>
      </c>
      <c r="I747" s="740" t="s">
        <v>627</v>
      </c>
      <c r="J747" s="741" t="s">
        <v>461</v>
      </c>
      <c r="K747" s="742">
        <v>2319819.0</v>
      </c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</row>
    <row r="748" ht="14.25" customHeight="1">
      <c r="A748" s="737">
        <f t="shared" si="1"/>
        <v>746</v>
      </c>
      <c r="B748" s="555" t="s">
        <v>5058</v>
      </c>
      <c r="C748" s="555" t="s">
        <v>3480</v>
      </c>
      <c r="D748" s="740">
        <v>1.260926601E9</v>
      </c>
      <c r="E748" s="740" t="s">
        <v>461</v>
      </c>
      <c r="F748" s="740"/>
      <c r="G748" s="740" t="s">
        <v>5070</v>
      </c>
      <c r="H748" s="748" t="s">
        <v>5071</v>
      </c>
      <c r="I748" s="740" t="s">
        <v>2561</v>
      </c>
      <c r="J748" s="741" t="s">
        <v>461</v>
      </c>
      <c r="K748" s="742">
        <v>2319819.0</v>
      </c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</row>
    <row r="749" ht="14.25" customHeight="1">
      <c r="A749" s="737">
        <f t="shared" si="1"/>
        <v>747</v>
      </c>
      <c r="B749" s="555" t="s">
        <v>5058</v>
      </c>
      <c r="C749" s="555" t="s">
        <v>3491</v>
      </c>
      <c r="D749" s="740" t="s">
        <v>2690</v>
      </c>
      <c r="E749" s="740" t="s">
        <v>461</v>
      </c>
      <c r="F749" s="740"/>
      <c r="G749" s="740" t="s">
        <v>5072</v>
      </c>
      <c r="H749" s="748" t="s">
        <v>5073</v>
      </c>
      <c r="I749" s="740" t="s">
        <v>2692</v>
      </c>
      <c r="J749" s="741" t="s">
        <v>461</v>
      </c>
      <c r="K749" s="742">
        <v>2319819.0</v>
      </c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</row>
    <row r="750" ht="14.25" customHeight="1">
      <c r="A750" s="737">
        <f t="shared" si="1"/>
        <v>748</v>
      </c>
      <c r="B750" s="555" t="s">
        <v>5058</v>
      </c>
      <c r="C750" s="555" t="s">
        <v>3491</v>
      </c>
      <c r="D750" s="740" t="s">
        <v>2225</v>
      </c>
      <c r="E750" s="740" t="s">
        <v>461</v>
      </c>
      <c r="F750" s="740"/>
      <c r="G750" s="740" t="s">
        <v>5074</v>
      </c>
      <c r="H750" s="748" t="s">
        <v>5075</v>
      </c>
      <c r="I750" s="740" t="s">
        <v>2227</v>
      </c>
      <c r="J750" s="741" t="s">
        <v>461</v>
      </c>
      <c r="K750" s="742">
        <v>2319819.0</v>
      </c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</row>
    <row r="751" ht="14.25" customHeight="1">
      <c r="A751" s="737">
        <f t="shared" si="1"/>
        <v>749</v>
      </c>
      <c r="B751" s="555" t="s">
        <v>5058</v>
      </c>
      <c r="C751" s="555" t="s">
        <v>3491</v>
      </c>
      <c r="D751" s="740">
        <v>1.725138308E9</v>
      </c>
      <c r="E751" s="740" t="s">
        <v>461</v>
      </c>
      <c r="F751" s="740"/>
      <c r="G751" s="740" t="s">
        <v>5076</v>
      </c>
      <c r="H751" s="748" t="s">
        <v>5071</v>
      </c>
      <c r="I751" s="740" t="s">
        <v>412</v>
      </c>
      <c r="J751" s="741" t="s">
        <v>461</v>
      </c>
      <c r="K751" s="742">
        <v>2319819.0</v>
      </c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</row>
    <row r="752" ht="14.25" customHeight="1">
      <c r="A752" s="737">
        <f t="shared" si="1"/>
        <v>750</v>
      </c>
      <c r="B752" s="555" t="s">
        <v>5058</v>
      </c>
      <c r="C752" s="555" t="s">
        <v>87</v>
      </c>
      <c r="D752" s="740" t="s">
        <v>2439</v>
      </c>
      <c r="E752" s="740" t="s">
        <v>1258</v>
      </c>
      <c r="F752" s="740"/>
      <c r="G752" s="740" t="s">
        <v>5077</v>
      </c>
      <c r="H752" s="748" t="s">
        <v>5078</v>
      </c>
      <c r="I752" s="740" t="s">
        <v>2441</v>
      </c>
      <c r="J752" s="741" t="s">
        <v>1258</v>
      </c>
      <c r="K752" s="742">
        <v>1300000.0</v>
      </c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</row>
    <row r="753" ht="14.25" customHeight="1">
      <c r="A753" s="737">
        <f t="shared" si="1"/>
        <v>751</v>
      </c>
      <c r="B753" s="555" t="s">
        <v>5058</v>
      </c>
      <c r="C753" s="555" t="s">
        <v>87</v>
      </c>
      <c r="D753" s="740">
        <v>1.114660368E9</v>
      </c>
      <c r="E753" s="740" t="s">
        <v>1258</v>
      </c>
      <c r="F753" s="740"/>
      <c r="G753" s="740" t="s">
        <v>5079</v>
      </c>
      <c r="H753" s="748" t="s">
        <v>5080</v>
      </c>
      <c r="I753" s="740" t="s">
        <v>2695</v>
      </c>
      <c r="J753" s="741" t="s">
        <v>1258</v>
      </c>
      <c r="K753" s="742">
        <v>1300000.0</v>
      </c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</row>
    <row r="754" ht="14.25" customHeight="1">
      <c r="A754" s="737">
        <f t="shared" si="1"/>
        <v>752</v>
      </c>
      <c r="B754" s="555" t="s">
        <v>5058</v>
      </c>
      <c r="C754" s="555" t="s">
        <v>87</v>
      </c>
      <c r="D754" s="740">
        <v>1.252981486E9</v>
      </c>
      <c r="E754" s="740" t="s">
        <v>1258</v>
      </c>
      <c r="F754" s="740"/>
      <c r="G754" s="740" t="s">
        <v>5081</v>
      </c>
      <c r="H754" s="748" t="s">
        <v>5082</v>
      </c>
      <c r="I754" s="740" t="s">
        <v>2683</v>
      </c>
      <c r="J754" s="741" t="s">
        <v>1258</v>
      </c>
      <c r="K754" s="742">
        <v>1300000.0</v>
      </c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</row>
    <row r="755" ht="14.25" customHeight="1">
      <c r="A755" s="737">
        <f t="shared" si="1"/>
        <v>753</v>
      </c>
      <c r="B755" s="555" t="s">
        <v>5058</v>
      </c>
      <c r="C755" s="555" t="s">
        <v>87</v>
      </c>
      <c r="D755" s="738" t="s">
        <v>1789</v>
      </c>
      <c r="E755" s="738" t="s">
        <v>1258</v>
      </c>
      <c r="F755" s="738"/>
      <c r="G755" s="738" t="s">
        <v>5083</v>
      </c>
      <c r="H755" s="748" t="s">
        <v>5084</v>
      </c>
      <c r="I755" s="738" t="s">
        <v>1791</v>
      </c>
      <c r="J755" s="773" t="s">
        <v>1258</v>
      </c>
      <c r="K755" s="770">
        <v>1300000.0</v>
      </c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</row>
    <row r="756" ht="14.25" customHeight="1">
      <c r="A756" s="737">
        <f t="shared" si="1"/>
        <v>754</v>
      </c>
      <c r="B756" s="555" t="s">
        <v>5058</v>
      </c>
      <c r="C756" s="555" t="s">
        <v>141</v>
      </c>
      <c r="D756" s="738">
        <v>1.211420824E9</v>
      </c>
      <c r="E756" s="738" t="s">
        <v>461</v>
      </c>
      <c r="F756" s="738"/>
      <c r="G756" s="738" t="s">
        <v>5085</v>
      </c>
      <c r="H756" s="748" t="s">
        <v>5086</v>
      </c>
      <c r="I756" s="738" t="s">
        <v>561</v>
      </c>
      <c r="J756" s="773" t="s">
        <v>461</v>
      </c>
      <c r="K756" s="770">
        <v>2319819.0</v>
      </c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</row>
    <row r="757" ht="14.25" customHeight="1">
      <c r="A757" s="737">
        <f t="shared" si="1"/>
        <v>755</v>
      </c>
      <c r="B757" s="740" t="s">
        <v>5088</v>
      </c>
      <c r="C757" s="555" t="s">
        <v>3348</v>
      </c>
      <c r="D757" s="740">
        <v>2.076423329E9</v>
      </c>
      <c r="E757" s="740" t="s">
        <v>575</v>
      </c>
      <c r="F757" s="740"/>
      <c r="G757" s="738" t="s">
        <v>5089</v>
      </c>
      <c r="H757" s="748" t="s">
        <v>5090</v>
      </c>
      <c r="I757" s="738" t="s">
        <v>1480</v>
      </c>
      <c r="J757" s="773" t="s">
        <v>575</v>
      </c>
      <c r="K757" s="770">
        <v>3671171.0</v>
      </c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</row>
    <row r="758" ht="14.25" customHeight="1">
      <c r="A758" s="737">
        <f t="shared" si="1"/>
        <v>756</v>
      </c>
      <c r="B758" s="555" t="s">
        <v>5091</v>
      </c>
      <c r="C758" s="555" t="s">
        <v>3348</v>
      </c>
      <c r="D758" s="738" t="s">
        <v>811</v>
      </c>
      <c r="E758" s="738" t="s">
        <v>575</v>
      </c>
      <c r="F758" s="738"/>
      <c r="G758" s="738" t="s">
        <v>5092</v>
      </c>
      <c r="H758" s="748" t="s">
        <v>5093</v>
      </c>
      <c r="I758" s="738" t="s">
        <v>813</v>
      </c>
      <c r="J758" s="773" t="s">
        <v>575</v>
      </c>
      <c r="K758" s="770">
        <v>3671171.0</v>
      </c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</row>
    <row r="759" ht="14.25" customHeight="1">
      <c r="A759" s="737">
        <f t="shared" si="1"/>
        <v>757</v>
      </c>
      <c r="B759" s="555" t="s">
        <v>5091</v>
      </c>
      <c r="C759" s="555" t="s">
        <v>3347</v>
      </c>
      <c r="D759" s="738" t="s">
        <v>1054</v>
      </c>
      <c r="E759" s="738" t="s">
        <v>753</v>
      </c>
      <c r="F759" s="738"/>
      <c r="G759" s="738" t="s">
        <v>5094</v>
      </c>
      <c r="H759" s="748" t="s">
        <v>5095</v>
      </c>
      <c r="I759" s="738" t="s">
        <v>1056</v>
      </c>
      <c r="J759" s="773" t="s">
        <v>753</v>
      </c>
      <c r="K759" s="770">
        <v>2792792.0</v>
      </c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</row>
    <row r="760" ht="14.25" customHeight="1">
      <c r="A760" s="737">
        <f t="shared" si="1"/>
        <v>758</v>
      </c>
      <c r="B760" s="555" t="s">
        <v>5091</v>
      </c>
      <c r="C760" s="555" t="s">
        <v>3347</v>
      </c>
      <c r="D760" s="738" t="s">
        <v>1041</v>
      </c>
      <c r="E760" s="738" t="s">
        <v>753</v>
      </c>
      <c r="F760" s="738"/>
      <c r="G760" s="738" t="s">
        <v>5096</v>
      </c>
      <c r="H760" s="748" t="s">
        <v>5097</v>
      </c>
      <c r="I760" s="738" t="s">
        <v>1043</v>
      </c>
      <c r="J760" s="773" t="s">
        <v>753</v>
      </c>
      <c r="K760" s="770">
        <v>2792792.0</v>
      </c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</row>
    <row r="761" ht="14.25" customHeight="1">
      <c r="A761" s="737">
        <f t="shared" si="1"/>
        <v>759</v>
      </c>
      <c r="B761" s="555" t="s">
        <v>5091</v>
      </c>
      <c r="C761" s="555" t="s">
        <v>3347</v>
      </c>
      <c r="D761" s="738" t="s">
        <v>1127</v>
      </c>
      <c r="E761" s="738" t="s">
        <v>753</v>
      </c>
      <c r="F761" s="738"/>
      <c r="G761" s="738" t="s">
        <v>5098</v>
      </c>
      <c r="H761" s="748" t="s">
        <v>5099</v>
      </c>
      <c r="I761" s="738" t="s">
        <v>1129</v>
      </c>
      <c r="J761" s="773" t="s">
        <v>753</v>
      </c>
      <c r="K761" s="770">
        <v>2792792.0</v>
      </c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</row>
    <row r="762" ht="14.25" customHeight="1">
      <c r="A762" s="737">
        <f t="shared" si="1"/>
        <v>760</v>
      </c>
      <c r="B762" s="555" t="s">
        <v>5091</v>
      </c>
      <c r="C762" s="555" t="s">
        <v>3347</v>
      </c>
      <c r="D762" s="738" t="s">
        <v>1122</v>
      </c>
      <c r="E762" s="738" t="s">
        <v>753</v>
      </c>
      <c r="F762" s="738"/>
      <c r="G762" s="738" t="s">
        <v>5100</v>
      </c>
      <c r="H762" s="748" t="s">
        <v>5101</v>
      </c>
      <c r="I762" s="738" t="s">
        <v>1124</v>
      </c>
      <c r="J762" s="773" t="s">
        <v>753</v>
      </c>
      <c r="K762" s="770">
        <v>2792792.0</v>
      </c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</row>
    <row r="763" ht="14.25" customHeight="1">
      <c r="A763" s="737">
        <f t="shared" si="1"/>
        <v>761</v>
      </c>
      <c r="B763" s="555" t="s">
        <v>5091</v>
      </c>
      <c r="C763" s="555" t="s">
        <v>3347</v>
      </c>
      <c r="D763" s="738" t="s">
        <v>1283</v>
      </c>
      <c r="E763" s="738" t="s">
        <v>753</v>
      </c>
      <c r="F763" s="738"/>
      <c r="G763" s="738" t="s">
        <v>5102</v>
      </c>
      <c r="H763" s="748" t="s">
        <v>5103</v>
      </c>
      <c r="I763" s="738" t="s">
        <v>1285</v>
      </c>
      <c r="J763" s="773" t="s">
        <v>753</v>
      </c>
      <c r="K763" s="770">
        <v>2792792.0</v>
      </c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</row>
    <row r="764" ht="14.25" customHeight="1">
      <c r="A764" s="737">
        <f t="shared" si="1"/>
        <v>762</v>
      </c>
      <c r="B764" s="555" t="s">
        <v>5091</v>
      </c>
      <c r="C764" s="555" t="s">
        <v>3347</v>
      </c>
      <c r="D764" s="738" t="s">
        <v>1280</v>
      </c>
      <c r="E764" s="738" t="s">
        <v>753</v>
      </c>
      <c r="F764" s="738"/>
      <c r="G764" s="738" t="s">
        <v>5104</v>
      </c>
      <c r="H764" s="748" t="s">
        <v>5105</v>
      </c>
      <c r="I764" s="738" t="s">
        <v>1282</v>
      </c>
      <c r="J764" s="773" t="s">
        <v>753</v>
      </c>
      <c r="K764" s="770">
        <v>2792792.0</v>
      </c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</row>
    <row r="765" ht="14.25" customHeight="1">
      <c r="A765" s="737">
        <f t="shared" si="1"/>
        <v>763</v>
      </c>
      <c r="B765" s="555" t="s">
        <v>5091</v>
      </c>
      <c r="C765" s="555" t="s">
        <v>3480</v>
      </c>
      <c r="D765" s="738">
        <v>1.212913292E9</v>
      </c>
      <c r="E765" s="738" t="s">
        <v>461</v>
      </c>
      <c r="F765" s="738"/>
      <c r="G765" s="738" t="s">
        <v>5106</v>
      </c>
      <c r="H765" s="748" t="s">
        <v>5107</v>
      </c>
      <c r="I765" s="738" t="s">
        <v>2393</v>
      </c>
      <c r="J765" s="773" t="s">
        <v>461</v>
      </c>
      <c r="K765" s="770">
        <v>2319819.0</v>
      </c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</row>
    <row r="766" ht="14.25" customHeight="1">
      <c r="A766" s="737">
        <f t="shared" si="1"/>
        <v>764</v>
      </c>
      <c r="B766" s="555" t="s">
        <v>5091</v>
      </c>
      <c r="C766" s="555" t="s">
        <v>3480</v>
      </c>
      <c r="D766" s="738" t="s">
        <v>2067</v>
      </c>
      <c r="E766" s="738" t="s">
        <v>461</v>
      </c>
      <c r="F766" s="738"/>
      <c r="G766" s="738" t="s">
        <v>5108</v>
      </c>
      <c r="H766" s="748" t="s">
        <v>5109</v>
      </c>
      <c r="I766" s="738" t="s">
        <v>2550</v>
      </c>
      <c r="J766" s="773" t="s">
        <v>461</v>
      </c>
      <c r="K766" s="770">
        <v>2319819.0</v>
      </c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</row>
    <row r="767" ht="14.25" customHeight="1">
      <c r="A767" s="737">
        <f t="shared" si="1"/>
        <v>765</v>
      </c>
      <c r="B767" s="555" t="s">
        <v>5091</v>
      </c>
      <c r="C767" s="555" t="s">
        <v>3480</v>
      </c>
      <c r="D767" s="738">
        <v>1.218283235E9</v>
      </c>
      <c r="E767" s="738" t="s">
        <v>461</v>
      </c>
      <c r="F767" s="738"/>
      <c r="G767" s="738" t="s">
        <v>5110</v>
      </c>
      <c r="H767" s="748" t="s">
        <v>5111</v>
      </c>
      <c r="I767" s="738" t="s">
        <v>1760</v>
      </c>
      <c r="J767" s="773" t="s">
        <v>461</v>
      </c>
      <c r="K767" s="770">
        <v>2319819.0</v>
      </c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</row>
    <row r="768" ht="14.25" customHeight="1">
      <c r="A768" s="737">
        <f t="shared" si="1"/>
        <v>766</v>
      </c>
      <c r="B768" s="555" t="s">
        <v>5091</v>
      </c>
      <c r="C768" s="555" t="s">
        <v>3480</v>
      </c>
      <c r="D768" s="738">
        <v>1.256741401E9</v>
      </c>
      <c r="E768" s="738" t="s">
        <v>461</v>
      </c>
      <c r="F768" s="738"/>
      <c r="G768" s="738" t="s">
        <v>5112</v>
      </c>
      <c r="H768" s="748" t="s">
        <v>5113</v>
      </c>
      <c r="I768" s="738" t="s">
        <v>2549</v>
      </c>
      <c r="J768" s="773" t="s">
        <v>461</v>
      </c>
      <c r="K768" s="770">
        <v>2319819.0</v>
      </c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</row>
    <row r="769" ht="14.25" customHeight="1">
      <c r="A769" s="737">
        <f t="shared" si="1"/>
        <v>767</v>
      </c>
      <c r="B769" s="555" t="s">
        <v>5091</v>
      </c>
      <c r="C769" s="555" t="s">
        <v>3480</v>
      </c>
      <c r="D769" s="738">
        <v>1.257103842E9</v>
      </c>
      <c r="E769" s="738" t="s">
        <v>461</v>
      </c>
      <c r="F769" s="738"/>
      <c r="G769" s="738" t="s">
        <v>5114</v>
      </c>
      <c r="H769" s="748" t="s">
        <v>5115</v>
      </c>
      <c r="I769" s="738" t="s">
        <v>2552</v>
      </c>
      <c r="J769" s="773" t="s">
        <v>461</v>
      </c>
      <c r="K769" s="770">
        <v>2319819.0</v>
      </c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</row>
    <row r="770" ht="14.25" customHeight="1">
      <c r="A770" s="737">
        <f t="shared" si="1"/>
        <v>768</v>
      </c>
      <c r="B770" s="555" t="s">
        <v>5091</v>
      </c>
      <c r="C770" s="555" t="s">
        <v>3480</v>
      </c>
      <c r="D770" s="738">
        <v>1.262497978E9</v>
      </c>
      <c r="E770" s="738" t="s">
        <v>461</v>
      </c>
      <c r="F770" s="738"/>
      <c r="G770" s="738" t="s">
        <v>5116</v>
      </c>
      <c r="H770" s="748" t="s">
        <v>5117</v>
      </c>
      <c r="I770" s="738" t="s">
        <v>2567</v>
      </c>
      <c r="J770" s="773" t="s">
        <v>461</v>
      </c>
      <c r="K770" s="770">
        <v>2319819.0</v>
      </c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</row>
    <row r="771" ht="14.25" customHeight="1">
      <c r="A771" s="737">
        <f t="shared" si="1"/>
        <v>769</v>
      </c>
      <c r="B771" s="555" t="s">
        <v>5091</v>
      </c>
      <c r="C771" s="555" t="s">
        <v>3480</v>
      </c>
      <c r="D771" s="738">
        <v>1.720691635E9</v>
      </c>
      <c r="E771" s="738" t="s">
        <v>461</v>
      </c>
      <c r="F771" s="738"/>
      <c r="G771" s="738" t="s">
        <v>5118</v>
      </c>
      <c r="H771" s="748" t="s">
        <v>5119</v>
      </c>
      <c r="I771" s="738" t="s">
        <v>2610</v>
      </c>
      <c r="J771" s="773" t="s">
        <v>461</v>
      </c>
      <c r="K771" s="770">
        <v>2319819.0</v>
      </c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</row>
    <row r="772" ht="14.25" customHeight="1">
      <c r="A772" s="737">
        <f t="shared" si="1"/>
        <v>770</v>
      </c>
      <c r="B772" s="555" t="s">
        <v>5091</v>
      </c>
      <c r="C772" s="555" t="s">
        <v>3480</v>
      </c>
      <c r="D772" s="738">
        <v>2.074868289E9</v>
      </c>
      <c r="E772" s="738" t="s">
        <v>461</v>
      </c>
      <c r="F772" s="738"/>
      <c r="G772" s="738" t="s">
        <v>5120</v>
      </c>
      <c r="H772" s="748" t="s">
        <v>5121</v>
      </c>
      <c r="I772" s="738" t="s">
        <v>486</v>
      </c>
      <c r="J772" s="773" t="s">
        <v>461</v>
      </c>
      <c r="K772" s="770">
        <v>2319819.0</v>
      </c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</row>
    <row r="773" ht="14.25" customHeight="1">
      <c r="A773" s="737">
        <f t="shared" si="1"/>
        <v>771</v>
      </c>
      <c r="B773" s="555" t="s">
        <v>5091</v>
      </c>
      <c r="C773" s="555" t="s">
        <v>3491</v>
      </c>
      <c r="D773" s="738" t="s">
        <v>2036</v>
      </c>
      <c r="E773" s="738" t="s">
        <v>461</v>
      </c>
      <c r="F773" s="738"/>
      <c r="G773" s="738" t="s">
        <v>5122</v>
      </c>
      <c r="H773" s="748" t="s">
        <v>5123</v>
      </c>
      <c r="I773" s="738" t="s">
        <v>2062</v>
      </c>
      <c r="J773" s="773" t="s">
        <v>461</v>
      </c>
      <c r="K773" s="770">
        <v>2319819.0</v>
      </c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</row>
    <row r="774" ht="14.25" customHeight="1">
      <c r="A774" s="737">
        <f t="shared" si="1"/>
        <v>772</v>
      </c>
      <c r="B774" s="555" t="s">
        <v>5091</v>
      </c>
      <c r="C774" s="555" t="s">
        <v>3491</v>
      </c>
      <c r="D774" s="738" t="s">
        <v>2079</v>
      </c>
      <c r="E774" s="738" t="s">
        <v>461</v>
      </c>
      <c r="F774" s="738"/>
      <c r="G774" s="738" t="s">
        <v>5124</v>
      </c>
      <c r="H774" s="748" t="s">
        <v>5125</v>
      </c>
      <c r="I774" s="738" t="s">
        <v>2278</v>
      </c>
      <c r="J774" s="773" t="s">
        <v>461</v>
      </c>
      <c r="K774" s="770">
        <v>2319819.0</v>
      </c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</row>
    <row r="775" ht="14.25" customHeight="1">
      <c r="A775" s="737">
        <f t="shared" si="1"/>
        <v>773</v>
      </c>
      <c r="B775" s="555" t="s">
        <v>5091</v>
      </c>
      <c r="C775" s="555" t="s">
        <v>87</v>
      </c>
      <c r="D775" s="738" t="s">
        <v>2024</v>
      </c>
      <c r="E775" s="738" t="s">
        <v>1258</v>
      </c>
      <c r="F775" s="738"/>
      <c r="G775" s="738" t="s">
        <v>5126</v>
      </c>
      <c r="H775" s="748" t="s">
        <v>5127</v>
      </c>
      <c r="I775" s="738" t="s">
        <v>2099</v>
      </c>
      <c r="J775" s="773" t="s">
        <v>1258</v>
      </c>
      <c r="K775" s="770">
        <v>1300000.0</v>
      </c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</row>
    <row r="776" ht="14.25" customHeight="1">
      <c r="A776" s="737">
        <f t="shared" si="1"/>
        <v>774</v>
      </c>
      <c r="B776" s="555" t="s">
        <v>5091</v>
      </c>
      <c r="C776" s="555" t="s">
        <v>87</v>
      </c>
      <c r="D776" s="738">
        <v>1.10937478E9</v>
      </c>
      <c r="E776" s="738" t="s">
        <v>1258</v>
      </c>
      <c r="F776" s="738"/>
      <c r="G776" s="738" t="s">
        <v>5128</v>
      </c>
      <c r="H776" s="748" t="s">
        <v>5129</v>
      </c>
      <c r="I776" s="738" t="s">
        <v>1764</v>
      </c>
      <c r="J776" s="773" t="s">
        <v>1258</v>
      </c>
      <c r="K776" s="770">
        <v>1300000.0</v>
      </c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</row>
    <row r="777" ht="14.25" customHeight="1">
      <c r="A777" s="737">
        <f t="shared" si="1"/>
        <v>775</v>
      </c>
      <c r="B777" s="555" t="s">
        <v>5091</v>
      </c>
      <c r="C777" s="555" t="s">
        <v>87</v>
      </c>
      <c r="D777" s="738" t="s">
        <v>2091</v>
      </c>
      <c r="E777" s="738" t="s">
        <v>1258</v>
      </c>
      <c r="F777" s="738"/>
      <c r="G777" s="738" t="s">
        <v>5131</v>
      </c>
      <c r="H777" s="748" t="s">
        <v>5132</v>
      </c>
      <c r="I777" s="738" t="s">
        <v>2371</v>
      </c>
      <c r="J777" s="773" t="s">
        <v>1258</v>
      </c>
      <c r="K777" s="770">
        <v>1300000.0</v>
      </c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</row>
    <row r="778" ht="14.25" customHeight="1">
      <c r="A778" s="737">
        <f t="shared" si="1"/>
        <v>776</v>
      </c>
      <c r="B778" s="555" t="s">
        <v>5091</v>
      </c>
      <c r="C778" s="555" t="s">
        <v>87</v>
      </c>
      <c r="D778" s="738">
        <v>1.924413149E9</v>
      </c>
      <c r="E778" s="738" t="s">
        <v>1258</v>
      </c>
      <c r="F778" s="738"/>
      <c r="G778" s="738" t="s">
        <v>5133</v>
      </c>
      <c r="H778" s="748" t="s">
        <v>5134</v>
      </c>
      <c r="I778" s="738" t="s">
        <v>419</v>
      </c>
      <c r="J778" s="773" t="s">
        <v>1258</v>
      </c>
      <c r="K778" s="770">
        <v>1300000.0</v>
      </c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</row>
    <row r="779" ht="14.25" customHeight="1">
      <c r="A779" s="737">
        <f t="shared" si="1"/>
        <v>777</v>
      </c>
      <c r="B779" s="555" t="s">
        <v>5091</v>
      </c>
      <c r="C779" s="555" t="s">
        <v>3557</v>
      </c>
      <c r="D779" s="738" t="s">
        <v>388</v>
      </c>
      <c r="E779" s="738" t="s">
        <v>480</v>
      </c>
      <c r="F779" s="738"/>
      <c r="G779" s="738" t="s">
        <v>5135</v>
      </c>
      <c r="H779" s="748" t="s">
        <v>5136</v>
      </c>
      <c r="I779" s="738" t="s">
        <v>390</v>
      </c>
      <c r="J779" s="773" t="s">
        <v>480</v>
      </c>
      <c r="K779" s="770">
        <v>1950000.0</v>
      </c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</row>
    <row r="780" ht="14.25" customHeight="1">
      <c r="A780" s="737">
        <f t="shared" si="1"/>
        <v>778</v>
      </c>
      <c r="B780" s="555" t="s">
        <v>5091</v>
      </c>
      <c r="C780" s="555" t="s">
        <v>3557</v>
      </c>
      <c r="D780" s="738" t="s">
        <v>333</v>
      </c>
      <c r="E780" s="738" t="s">
        <v>480</v>
      </c>
      <c r="F780" s="738"/>
      <c r="G780" s="738" t="s">
        <v>5137</v>
      </c>
      <c r="H780" s="748" t="s">
        <v>5138</v>
      </c>
      <c r="I780" s="738" t="s">
        <v>335</v>
      </c>
      <c r="J780" s="773" t="s">
        <v>480</v>
      </c>
      <c r="K780" s="770">
        <v>1950000.0</v>
      </c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</row>
    <row r="781" ht="14.25" customHeight="1">
      <c r="A781" s="737">
        <f t="shared" si="1"/>
        <v>779</v>
      </c>
      <c r="B781" s="555" t="s">
        <v>5091</v>
      </c>
      <c r="C781" s="555" t="s">
        <v>3557</v>
      </c>
      <c r="D781" s="738" t="s">
        <v>336</v>
      </c>
      <c r="E781" s="738" t="s">
        <v>480</v>
      </c>
      <c r="F781" s="738"/>
      <c r="G781" s="738" t="s">
        <v>5139</v>
      </c>
      <c r="H781" s="748" t="s">
        <v>5140</v>
      </c>
      <c r="I781" s="738" t="s">
        <v>338</v>
      </c>
      <c r="J781" s="773" t="s">
        <v>480</v>
      </c>
      <c r="K781" s="770">
        <v>1950000.0</v>
      </c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</row>
    <row r="782" ht="14.25" customHeight="1">
      <c r="A782" s="737">
        <f t="shared" si="1"/>
        <v>780</v>
      </c>
      <c r="B782" s="555" t="s">
        <v>5142</v>
      </c>
      <c r="C782" s="555" t="s">
        <v>3348</v>
      </c>
      <c r="D782" s="740" t="s">
        <v>941</v>
      </c>
      <c r="E782" s="740" t="s">
        <v>575</v>
      </c>
      <c r="F782" s="740"/>
      <c r="G782" s="738" t="s">
        <v>5143</v>
      </c>
      <c r="H782" s="748" t="s">
        <v>5144</v>
      </c>
      <c r="I782" s="740" t="s">
        <v>940</v>
      </c>
      <c r="J782" s="741" t="s">
        <v>575</v>
      </c>
      <c r="K782" s="742">
        <v>3671171.0</v>
      </c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</row>
    <row r="783" ht="14.25" customHeight="1">
      <c r="A783" s="737">
        <f t="shared" si="1"/>
        <v>781</v>
      </c>
      <c r="B783" s="555" t="s">
        <v>5142</v>
      </c>
      <c r="C783" s="555" t="s">
        <v>3347</v>
      </c>
      <c r="D783" s="740">
        <v>1.750096393E9</v>
      </c>
      <c r="E783" s="740" t="s">
        <v>753</v>
      </c>
      <c r="F783" s="740"/>
      <c r="G783" s="740" t="s">
        <v>5145</v>
      </c>
      <c r="H783" s="748" t="s">
        <v>5146</v>
      </c>
      <c r="I783" s="740" t="s">
        <v>5147</v>
      </c>
      <c r="J783" s="741" t="s">
        <v>753</v>
      </c>
      <c r="K783" s="742">
        <v>2792792.0</v>
      </c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</row>
    <row r="784" ht="14.25" customHeight="1">
      <c r="A784" s="737">
        <f t="shared" si="1"/>
        <v>782</v>
      </c>
      <c r="B784" s="555" t="s">
        <v>5142</v>
      </c>
      <c r="C784" s="555" t="s">
        <v>3347</v>
      </c>
      <c r="D784" s="740" t="s">
        <v>2168</v>
      </c>
      <c r="E784" s="740" t="s">
        <v>753</v>
      </c>
      <c r="F784" s="740"/>
      <c r="G784" s="740" t="s">
        <v>5148</v>
      </c>
      <c r="H784" s="748" t="s">
        <v>5149</v>
      </c>
      <c r="I784" s="740" t="s">
        <v>1341</v>
      </c>
      <c r="J784" s="741" t="s">
        <v>753</v>
      </c>
      <c r="K784" s="742">
        <v>2792792.0</v>
      </c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</row>
    <row r="785" ht="14.25" customHeight="1">
      <c r="A785" s="737">
        <f t="shared" si="1"/>
        <v>783</v>
      </c>
      <c r="B785" s="555" t="s">
        <v>5142</v>
      </c>
      <c r="C785" s="555" t="s">
        <v>3347</v>
      </c>
      <c r="D785" s="740">
        <v>9.22366966E8</v>
      </c>
      <c r="E785" s="740" t="s">
        <v>753</v>
      </c>
      <c r="F785" s="740"/>
      <c r="G785" s="740" t="s">
        <v>5150</v>
      </c>
      <c r="H785" s="748" t="s">
        <v>5151</v>
      </c>
      <c r="I785" s="740" t="s">
        <v>1542</v>
      </c>
      <c r="J785" s="741" t="s">
        <v>753</v>
      </c>
      <c r="K785" s="742">
        <v>2792792.0</v>
      </c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</row>
    <row r="786" ht="14.25" customHeight="1">
      <c r="A786" s="737">
        <f t="shared" si="1"/>
        <v>784</v>
      </c>
      <c r="B786" s="555" t="s">
        <v>5142</v>
      </c>
      <c r="C786" s="555" t="s">
        <v>141</v>
      </c>
      <c r="D786" s="740">
        <v>1.261280033E9</v>
      </c>
      <c r="E786" s="740" t="s">
        <v>461</v>
      </c>
      <c r="F786" s="740"/>
      <c r="G786" s="740" t="s">
        <v>5153</v>
      </c>
      <c r="H786" s="748" t="s">
        <v>5154</v>
      </c>
      <c r="I786" s="740" t="s">
        <v>5155</v>
      </c>
      <c r="J786" s="741" t="s">
        <v>461</v>
      </c>
      <c r="K786" s="742">
        <v>2319819.0</v>
      </c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</row>
    <row r="787" ht="14.25" customHeight="1">
      <c r="A787" s="737">
        <f t="shared" si="1"/>
        <v>785</v>
      </c>
      <c r="B787" s="555" t="s">
        <v>5142</v>
      </c>
      <c r="C787" s="555" t="s">
        <v>3480</v>
      </c>
      <c r="D787" s="740" t="s">
        <v>2172</v>
      </c>
      <c r="E787" s="740" t="s">
        <v>461</v>
      </c>
      <c r="F787" s="740"/>
      <c r="G787" s="740" t="s">
        <v>5156</v>
      </c>
      <c r="H787" s="748" t="s">
        <v>5157</v>
      </c>
      <c r="I787" s="740" t="s">
        <v>2170</v>
      </c>
      <c r="J787" s="741" t="s">
        <v>461</v>
      </c>
      <c r="K787" s="742">
        <v>2319819.0</v>
      </c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</row>
    <row r="788" ht="14.25" customHeight="1">
      <c r="A788" s="737">
        <f t="shared" si="1"/>
        <v>786</v>
      </c>
      <c r="B788" s="555" t="s">
        <v>5142</v>
      </c>
      <c r="C788" s="555" t="s">
        <v>3491</v>
      </c>
      <c r="D788" s="740">
        <v>9.40390188E8</v>
      </c>
      <c r="E788" s="740" t="s">
        <v>461</v>
      </c>
      <c r="F788" s="740"/>
      <c r="G788" s="740" t="s">
        <v>5158</v>
      </c>
      <c r="H788" s="748" t="s">
        <v>5159</v>
      </c>
      <c r="I788" s="740" t="s">
        <v>2709</v>
      </c>
      <c r="J788" s="741" t="s">
        <v>461</v>
      </c>
      <c r="K788" s="742">
        <v>2319819.0</v>
      </c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</row>
    <row r="789" ht="14.25" customHeight="1">
      <c r="A789" s="737">
        <f t="shared" si="1"/>
        <v>787</v>
      </c>
      <c r="B789" s="555" t="s">
        <v>5142</v>
      </c>
      <c r="C789" s="555" t="s">
        <v>3491</v>
      </c>
      <c r="D789" s="740">
        <v>9.40389617E8</v>
      </c>
      <c r="E789" s="740" t="s">
        <v>461</v>
      </c>
      <c r="F789" s="740"/>
      <c r="G789" s="740" t="s">
        <v>5160</v>
      </c>
      <c r="H789" s="748" t="s">
        <v>5161</v>
      </c>
      <c r="I789" s="740" t="s">
        <v>5162</v>
      </c>
      <c r="J789" s="741" t="s">
        <v>461</v>
      </c>
      <c r="K789" s="742">
        <v>2319819.0</v>
      </c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</row>
    <row r="790" ht="14.25" customHeight="1">
      <c r="A790" s="737">
        <f t="shared" si="1"/>
        <v>788</v>
      </c>
      <c r="B790" s="555" t="s">
        <v>5142</v>
      </c>
      <c r="C790" s="555" t="s">
        <v>3491</v>
      </c>
      <c r="D790" s="740">
        <v>1.214357067E9</v>
      </c>
      <c r="E790" s="740" t="s">
        <v>461</v>
      </c>
      <c r="F790" s="740"/>
      <c r="G790" s="740" t="s">
        <v>5163</v>
      </c>
      <c r="H790" s="748" t="s">
        <v>5164</v>
      </c>
      <c r="I790" s="740" t="s">
        <v>2354</v>
      </c>
      <c r="J790" s="741" t="s">
        <v>461</v>
      </c>
      <c r="K790" s="742">
        <v>2319819.0</v>
      </c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</row>
    <row r="791" ht="14.25" customHeight="1">
      <c r="A791" s="737">
        <f t="shared" si="1"/>
        <v>789</v>
      </c>
      <c r="B791" s="856" t="s">
        <v>5142</v>
      </c>
      <c r="C791" s="555" t="s">
        <v>3557</v>
      </c>
      <c r="D791" s="740" t="s">
        <v>2707</v>
      </c>
      <c r="E791" s="740" t="s">
        <v>480</v>
      </c>
      <c r="F791" s="740"/>
      <c r="G791" s="740" t="s">
        <v>5165</v>
      </c>
      <c r="H791" s="739" t="s">
        <v>5166</v>
      </c>
      <c r="I791" s="747" t="s">
        <v>5167</v>
      </c>
      <c r="J791" s="741" t="s">
        <v>480</v>
      </c>
      <c r="K791" s="742">
        <v>1950000.0</v>
      </c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</row>
    <row r="792" ht="14.25" customHeight="1">
      <c r="A792" s="737">
        <f t="shared" si="1"/>
        <v>790</v>
      </c>
      <c r="B792" s="857" t="s">
        <v>5142</v>
      </c>
      <c r="C792" s="555" t="s">
        <v>415</v>
      </c>
      <c r="D792" s="740">
        <v>2.094950063E9</v>
      </c>
      <c r="E792" s="738" t="s">
        <v>1258</v>
      </c>
      <c r="F792" s="740"/>
      <c r="G792" s="740" t="s">
        <v>5168</v>
      </c>
      <c r="H792" s="739" t="s">
        <v>5169</v>
      </c>
      <c r="I792" s="747" t="s">
        <v>2879</v>
      </c>
      <c r="J792" s="773" t="s">
        <v>1258</v>
      </c>
      <c r="K792" s="770">
        <v>1300000.0</v>
      </c>
      <c r="L792" s="267" t="s">
        <v>5170</v>
      </c>
      <c r="M792" s="858">
        <v>45994.0</v>
      </c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</row>
    <row r="793" ht="14.25" customHeight="1">
      <c r="A793" s="737">
        <f t="shared" si="1"/>
        <v>791</v>
      </c>
      <c r="B793" s="555" t="s">
        <v>5171</v>
      </c>
      <c r="C793" s="555" t="s">
        <v>3348</v>
      </c>
      <c r="D793" s="740">
        <v>2.09210985E9</v>
      </c>
      <c r="E793" s="740" t="s">
        <v>575</v>
      </c>
      <c r="F793" s="740"/>
      <c r="G793" s="740" t="s">
        <v>5172</v>
      </c>
      <c r="H793" s="739" t="s">
        <v>5173</v>
      </c>
      <c r="I793" s="740" t="s">
        <v>956</v>
      </c>
      <c r="J793" s="741" t="s">
        <v>575</v>
      </c>
      <c r="K793" s="742">
        <v>3671171.0</v>
      </c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</row>
    <row r="794" ht="14.25" customHeight="1">
      <c r="A794" s="859"/>
      <c r="B794" s="859"/>
      <c r="C794" s="859"/>
      <c r="D794" s="859"/>
      <c r="E794" s="859"/>
      <c r="F794" s="859"/>
      <c r="G794" s="859"/>
      <c r="H794" s="859"/>
      <c r="I794" s="859"/>
      <c r="J794" s="859"/>
      <c r="K794" s="859"/>
      <c r="L794" s="859"/>
      <c r="M794" s="859"/>
      <c r="N794" s="859"/>
      <c r="O794" s="859"/>
      <c r="P794" s="859"/>
      <c r="Q794" s="859"/>
      <c r="R794" s="859"/>
      <c r="S794" s="859"/>
      <c r="T794" s="859"/>
      <c r="U794" s="859"/>
      <c r="V794" s="859"/>
      <c r="W794" s="859"/>
      <c r="X794" s="859"/>
      <c r="Y794" s="859"/>
      <c r="Z794" s="859"/>
      <c r="AA794" s="859"/>
      <c r="AB794" s="859"/>
      <c r="AC794" s="859"/>
      <c r="AD794" s="859"/>
      <c r="AE794" s="859"/>
      <c r="AF794" s="859"/>
      <c r="AG794" s="859"/>
    </row>
    <row r="795" ht="14.25" customHeight="1">
      <c r="A795" s="860"/>
      <c r="B795" s="56"/>
      <c r="C795" s="56"/>
      <c r="D795" s="56"/>
      <c r="E795" s="56"/>
      <c r="F795" s="56"/>
      <c r="G795" s="56"/>
      <c r="H795" s="56"/>
      <c r="I795" s="56"/>
      <c r="J795" s="773"/>
      <c r="K795" s="861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</row>
    <row r="796" ht="14.25" customHeight="1">
      <c r="A796" s="862">
        <f>COUNTA(A3:A795)</f>
        <v>791</v>
      </c>
      <c r="B796" s="56"/>
      <c r="C796" s="56"/>
      <c r="D796" s="56"/>
      <c r="E796" s="56"/>
      <c r="F796" s="56"/>
      <c r="G796" s="56"/>
      <c r="H796" s="56"/>
      <c r="I796" s="56"/>
      <c r="J796" s="773"/>
      <c r="K796" s="861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</row>
    <row r="797" ht="14.25" customHeight="1">
      <c r="A797" s="863"/>
      <c r="B797" s="56"/>
      <c r="C797" s="56"/>
      <c r="D797" s="56"/>
      <c r="E797" s="56"/>
      <c r="F797" s="56"/>
      <c r="G797" s="56"/>
      <c r="H797" s="56"/>
      <c r="I797" s="56"/>
      <c r="J797" s="773"/>
      <c r="K797" s="861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</row>
    <row r="798" ht="14.25" customHeight="1">
      <c r="A798" s="863"/>
      <c r="B798" s="56"/>
      <c r="C798" s="56"/>
      <c r="D798" s="56"/>
      <c r="E798" s="56"/>
      <c r="F798" s="56"/>
      <c r="G798" s="56"/>
      <c r="H798" s="56"/>
      <c r="I798" s="56"/>
      <c r="J798" s="773"/>
      <c r="K798" s="861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</row>
    <row r="799" ht="14.25" customHeight="1">
      <c r="A799" s="863"/>
      <c r="B799" s="56"/>
      <c r="C799" s="56"/>
      <c r="D799" s="56"/>
      <c r="E799" s="56"/>
      <c r="F799" s="56"/>
      <c r="G799" s="56"/>
      <c r="H799" s="56"/>
      <c r="I799" s="56"/>
      <c r="J799" s="773"/>
      <c r="K799" s="861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</row>
    <row r="800" ht="14.25" customHeight="1">
      <c r="A800" s="495"/>
      <c r="B800" s="56"/>
      <c r="C800" s="864" t="s">
        <v>5175</v>
      </c>
      <c r="D800" s="267"/>
      <c r="E800" s="56"/>
      <c r="F800" s="56"/>
      <c r="G800" s="56"/>
      <c r="H800" s="56"/>
      <c r="I800" s="56"/>
      <c r="J800" s="773"/>
      <c r="K800" s="861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</row>
    <row r="801" ht="14.25" customHeight="1">
      <c r="A801" s="860"/>
      <c r="B801" s="865">
        <v>1.0</v>
      </c>
      <c r="C801" s="866" t="s">
        <v>457</v>
      </c>
      <c r="D801" s="867" t="s">
        <v>5176</v>
      </c>
      <c r="E801" s="866" t="s">
        <v>461</v>
      </c>
      <c r="F801" s="868">
        <v>1.480608956E9</v>
      </c>
      <c r="G801" s="869">
        <v>46008.0</v>
      </c>
      <c r="H801" s="56"/>
      <c r="I801" s="56"/>
      <c r="J801" s="773"/>
      <c r="K801" s="861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</row>
    <row r="802" ht="14.25" customHeight="1">
      <c r="A802" s="860"/>
      <c r="B802" s="865">
        <v>2.0</v>
      </c>
      <c r="C802" s="866" t="s">
        <v>457</v>
      </c>
      <c r="D802" s="870" t="s">
        <v>5177</v>
      </c>
      <c r="E802" s="871" t="s">
        <v>461</v>
      </c>
      <c r="F802" s="868" t="s">
        <v>458</v>
      </c>
      <c r="G802" s="869">
        <v>46009.0</v>
      </c>
      <c r="H802" s="56"/>
      <c r="I802" s="56"/>
      <c r="J802" s="773"/>
      <c r="K802" s="861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</row>
    <row r="803" ht="14.25" customHeight="1">
      <c r="A803" s="860"/>
      <c r="B803" s="865">
        <v>3.0</v>
      </c>
      <c r="C803" s="866" t="s">
        <v>457</v>
      </c>
      <c r="D803" s="870" t="s">
        <v>5178</v>
      </c>
      <c r="E803" s="871" t="s">
        <v>1258</v>
      </c>
      <c r="F803" s="868">
        <v>2.052816872E9</v>
      </c>
      <c r="G803" s="872">
        <v>46010.0</v>
      </c>
      <c r="H803" s="56"/>
      <c r="I803" s="56"/>
      <c r="J803" s="773"/>
      <c r="K803" s="861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</row>
    <row r="804" ht="14.25" customHeight="1">
      <c r="A804" s="860"/>
      <c r="B804" s="865">
        <v>4.0</v>
      </c>
      <c r="C804" s="866" t="s">
        <v>457</v>
      </c>
      <c r="D804" s="870" t="s">
        <v>5179</v>
      </c>
      <c r="E804" s="871" t="s">
        <v>2710</v>
      </c>
      <c r="F804" s="868" t="s">
        <v>1707</v>
      </c>
      <c r="G804" s="872">
        <v>46010.0</v>
      </c>
      <c r="H804" s="56"/>
      <c r="I804" s="56"/>
      <c r="J804" s="773"/>
      <c r="K804" s="861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</row>
    <row r="805" ht="14.25" customHeight="1">
      <c r="A805" s="860"/>
      <c r="B805" s="865">
        <v>5.0</v>
      </c>
      <c r="C805" s="866" t="s">
        <v>457</v>
      </c>
      <c r="D805" s="873" t="s">
        <v>5180</v>
      </c>
      <c r="E805" s="874" t="s">
        <v>461</v>
      </c>
      <c r="F805" s="868">
        <v>1.348524839E9</v>
      </c>
      <c r="G805" s="872">
        <v>46010.0</v>
      </c>
      <c r="H805" s="56"/>
      <c r="I805" s="56"/>
      <c r="J805" s="773"/>
      <c r="K805" s="861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</row>
    <row r="806" ht="14.25" customHeight="1">
      <c r="A806" s="860"/>
      <c r="B806" s="875">
        <v>1.0</v>
      </c>
      <c r="C806" s="876" t="s">
        <v>396</v>
      </c>
      <c r="D806" s="877" t="s">
        <v>5182</v>
      </c>
      <c r="E806" s="878" t="s">
        <v>1258</v>
      </c>
      <c r="F806" s="879">
        <v>2.094950063E9</v>
      </c>
      <c r="G806" s="880" t="s">
        <v>5142</v>
      </c>
      <c r="H806" s="56"/>
      <c r="I806" s="56"/>
      <c r="J806" s="773"/>
      <c r="K806" s="861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</row>
    <row r="807" ht="14.25" customHeight="1">
      <c r="A807" s="860"/>
      <c r="B807" s="881" t="s">
        <v>5183</v>
      </c>
      <c r="C807" s="882" t="s">
        <v>396</v>
      </c>
      <c r="D807" s="883" t="s">
        <v>5184</v>
      </c>
      <c r="E807" s="884" t="s">
        <v>5185</v>
      </c>
      <c r="F807" s="879">
        <v>2.095151855E9</v>
      </c>
      <c r="G807" s="885" t="s">
        <v>5186</v>
      </c>
      <c r="H807" s="56"/>
      <c r="I807" s="56"/>
      <c r="J807" s="773"/>
      <c r="K807" s="861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</row>
    <row r="808" ht="14.25" customHeight="1">
      <c r="A808" s="860"/>
      <c r="B808" s="881" t="s">
        <v>5183</v>
      </c>
      <c r="C808" s="882" t="s">
        <v>396</v>
      </c>
      <c r="D808" s="886" t="s">
        <v>5187</v>
      </c>
      <c r="E808" s="887">
        <v>0.0</v>
      </c>
      <c r="F808" s="879">
        <v>2.0951496E9</v>
      </c>
      <c r="G808" s="880" t="s">
        <v>5186</v>
      </c>
      <c r="H808" s="56"/>
      <c r="I808" s="56"/>
      <c r="J808" s="773"/>
      <c r="K808" s="861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</row>
    <row r="809" ht="14.25" customHeight="1">
      <c r="A809" s="860"/>
      <c r="B809" s="881">
        <v>1.0</v>
      </c>
      <c r="C809" s="888" t="s">
        <v>2935</v>
      </c>
      <c r="D809" s="889" t="s">
        <v>5188</v>
      </c>
      <c r="E809" s="890" t="s">
        <v>5189</v>
      </c>
      <c r="F809" s="891" t="s">
        <v>2092</v>
      </c>
      <c r="G809" s="56"/>
      <c r="H809" s="56"/>
      <c r="I809" s="56"/>
      <c r="J809" s="773"/>
      <c r="K809" s="861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</row>
    <row r="810" ht="14.25" customHeight="1">
      <c r="A810" s="860"/>
      <c r="B810" s="881">
        <v>2.0</v>
      </c>
      <c r="C810" s="888" t="s">
        <v>2935</v>
      </c>
      <c r="D810" s="889" t="s">
        <v>5190</v>
      </c>
      <c r="E810" s="892" t="s">
        <v>5191</v>
      </c>
      <c r="F810" s="891" t="s">
        <v>1449</v>
      </c>
      <c r="G810" s="56"/>
      <c r="H810" s="56"/>
      <c r="I810" s="56"/>
      <c r="J810" s="773"/>
      <c r="K810" s="861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</row>
    <row r="811" ht="14.25" customHeight="1">
      <c r="A811" s="860"/>
      <c r="B811" s="881">
        <v>3.0</v>
      </c>
      <c r="C811" s="888" t="s">
        <v>2935</v>
      </c>
      <c r="D811" s="889" t="s">
        <v>5192</v>
      </c>
      <c r="E811" s="890" t="s">
        <v>5189</v>
      </c>
      <c r="F811" s="893">
        <v>9.40389617E8</v>
      </c>
      <c r="G811" s="56"/>
      <c r="H811" s="56"/>
      <c r="I811" s="56"/>
      <c r="J811" s="773"/>
      <c r="K811" s="861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</row>
    <row r="812" ht="14.25" customHeight="1">
      <c r="A812" s="860"/>
      <c r="B812" s="881">
        <v>4.0</v>
      </c>
      <c r="C812" s="888" t="s">
        <v>2935</v>
      </c>
      <c r="D812" s="889" t="s">
        <v>5193</v>
      </c>
      <c r="E812" s="890" t="s">
        <v>5189</v>
      </c>
      <c r="F812" s="893">
        <v>8.3381484E8</v>
      </c>
      <c r="G812" s="56"/>
      <c r="H812" s="56"/>
      <c r="I812" s="56"/>
      <c r="J812" s="773"/>
      <c r="K812" s="861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</row>
    <row r="813" ht="14.25" customHeight="1">
      <c r="A813" s="860"/>
      <c r="B813" s="881">
        <v>5.0</v>
      </c>
      <c r="C813" s="888" t="s">
        <v>2935</v>
      </c>
      <c r="D813" s="889" t="s">
        <v>5194</v>
      </c>
      <c r="E813" s="892" t="s">
        <v>5195</v>
      </c>
      <c r="F813" s="891" t="s">
        <v>326</v>
      </c>
      <c r="G813" s="56"/>
      <c r="H813" s="56"/>
      <c r="I813" s="56"/>
      <c r="J813" s="773"/>
      <c r="K813" s="861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</row>
    <row r="814" ht="14.25" customHeight="1">
      <c r="A814" s="860"/>
      <c r="B814" s="881">
        <v>1.0</v>
      </c>
      <c r="C814" s="894" t="s">
        <v>5196</v>
      </c>
      <c r="D814" s="889" t="s">
        <v>5197</v>
      </c>
      <c r="E814" s="895" t="s">
        <v>5198</v>
      </c>
      <c r="F814" s="896" t="s">
        <v>354</v>
      </c>
      <c r="G814" s="56"/>
      <c r="H814" s="56"/>
      <c r="I814" s="56"/>
      <c r="J814" s="773"/>
      <c r="K814" s="861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</row>
    <row r="815" ht="14.25" customHeight="1">
      <c r="A815" s="860"/>
      <c r="B815" s="56">
        <v>2.0</v>
      </c>
      <c r="C815" s="894" t="s">
        <v>5196</v>
      </c>
      <c r="D815" s="889" t="s">
        <v>5200</v>
      </c>
      <c r="E815" s="895" t="s">
        <v>5198</v>
      </c>
      <c r="F815" s="896" t="s">
        <v>244</v>
      </c>
      <c r="G815" s="56"/>
      <c r="H815" s="56"/>
      <c r="I815" s="56"/>
      <c r="J815" s="773"/>
      <c r="K815" s="861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</row>
    <row r="816" ht="14.25" customHeight="1">
      <c r="A816" s="860"/>
      <c r="B816" s="881">
        <v>3.0</v>
      </c>
      <c r="C816" s="894" t="s">
        <v>5196</v>
      </c>
      <c r="D816" s="889" t="s">
        <v>5201</v>
      </c>
      <c r="E816" s="895" t="s">
        <v>5198</v>
      </c>
      <c r="F816" s="897" t="s">
        <v>256</v>
      </c>
      <c r="G816" s="56"/>
      <c r="H816" s="56"/>
      <c r="I816" s="56"/>
      <c r="J816" s="773"/>
      <c r="K816" s="861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</row>
    <row r="817" ht="14.25" customHeight="1">
      <c r="A817" s="860"/>
      <c r="B817" s="881" t="s">
        <v>5202</v>
      </c>
      <c r="C817" s="56"/>
      <c r="D817" s="56"/>
      <c r="E817" s="56"/>
      <c r="F817" s="56"/>
      <c r="G817" s="56"/>
      <c r="H817" s="56"/>
      <c r="I817" s="56"/>
      <c r="J817" s="773"/>
      <c r="K817" s="861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</row>
    <row r="818" ht="14.25" customHeight="1">
      <c r="A818" s="860"/>
      <c r="B818" s="898" t="s">
        <v>2885</v>
      </c>
      <c r="C818" s="899"/>
      <c r="D818" s="899"/>
      <c r="E818" s="899"/>
      <c r="F818" s="899"/>
      <c r="G818" s="899"/>
      <c r="H818" s="56"/>
      <c r="I818" s="56"/>
      <c r="J818" s="773"/>
      <c r="K818" s="861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</row>
    <row r="819" ht="14.25" customHeight="1">
      <c r="A819" s="860"/>
      <c r="B819" s="56"/>
      <c r="C819" s="56"/>
      <c r="D819" s="56"/>
      <c r="E819" s="56"/>
      <c r="F819" s="56"/>
      <c r="G819" s="56"/>
      <c r="H819" s="56"/>
      <c r="I819" s="56"/>
      <c r="J819" s="773"/>
      <c r="K819" s="861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</row>
    <row r="820" ht="14.25" customHeight="1">
      <c r="A820" s="860"/>
      <c r="B820" s="56"/>
      <c r="C820" s="56"/>
      <c r="D820" s="56"/>
      <c r="E820" s="56"/>
      <c r="F820" s="56"/>
      <c r="G820" s="56"/>
      <c r="H820" s="56"/>
      <c r="I820" s="56"/>
      <c r="J820" s="773"/>
      <c r="K820" s="861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</row>
    <row r="821" ht="14.25" customHeight="1">
      <c r="A821" s="860"/>
      <c r="B821" s="56"/>
      <c r="C821" s="56"/>
      <c r="D821" s="56"/>
      <c r="E821" s="56"/>
      <c r="F821" s="56"/>
      <c r="G821" s="56"/>
      <c r="H821" s="56"/>
      <c r="I821" s="56"/>
      <c r="J821" s="773"/>
      <c r="K821" s="861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</row>
    <row r="822" ht="14.25" customHeight="1">
      <c r="A822" s="860"/>
      <c r="B822" s="56"/>
      <c r="C822" s="56"/>
      <c r="D822" s="56"/>
      <c r="E822" s="56"/>
      <c r="F822" s="56"/>
      <c r="G822" s="56"/>
      <c r="H822" s="56"/>
      <c r="I822" s="56"/>
      <c r="J822" s="773"/>
      <c r="K822" s="861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</row>
    <row r="823" ht="14.25" customHeight="1">
      <c r="A823" s="860"/>
      <c r="B823" s="56"/>
      <c r="C823" s="56"/>
      <c r="D823" s="56"/>
      <c r="E823" s="56"/>
      <c r="F823" s="56"/>
      <c r="G823" s="56"/>
      <c r="H823" s="56"/>
      <c r="I823" s="56"/>
      <c r="J823" s="773"/>
      <c r="K823" s="861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</row>
    <row r="824" ht="14.25" customHeight="1">
      <c r="A824" s="860"/>
      <c r="B824" s="56"/>
      <c r="C824" s="56"/>
      <c r="D824" s="56"/>
      <c r="E824" s="56"/>
      <c r="F824" s="56"/>
      <c r="G824" s="56"/>
      <c r="H824" s="56"/>
      <c r="I824" s="56"/>
      <c r="J824" s="773"/>
      <c r="K824" s="861"/>
      <c r="L824" s="56"/>
      <c r="M824" s="56"/>
      <c r="N824" s="56"/>
      <c r="O824" s="56"/>
      <c r="P824" s="56"/>
      <c r="Q824" s="56"/>
      <c r="R824" s="56"/>
      <c r="S824" s="860"/>
      <c r="T824" s="860"/>
      <c r="U824" s="860"/>
      <c r="V824" s="860"/>
      <c r="W824" s="860"/>
      <c r="X824" s="860"/>
      <c r="Y824" s="860"/>
      <c r="Z824" s="860"/>
      <c r="AA824" s="860"/>
      <c r="AB824" s="860"/>
      <c r="AC824" s="860"/>
      <c r="AD824" s="860"/>
      <c r="AE824" s="860"/>
      <c r="AF824" s="860"/>
      <c r="AG824" s="860"/>
    </row>
    <row r="825" ht="14.25" customHeight="1">
      <c r="A825" s="860"/>
      <c r="B825" s="56"/>
      <c r="C825" s="56"/>
      <c r="D825" s="56"/>
      <c r="E825" s="56"/>
      <c r="F825" s="56"/>
      <c r="G825" s="56"/>
      <c r="H825" s="56"/>
      <c r="I825" s="56"/>
      <c r="J825" s="773"/>
      <c r="K825" s="861"/>
      <c r="L825" s="56"/>
      <c r="M825" s="56"/>
      <c r="N825" s="56"/>
      <c r="O825" s="56"/>
      <c r="P825" s="56"/>
      <c r="Q825" s="56"/>
      <c r="R825" s="56"/>
      <c r="S825" s="860"/>
      <c r="T825" s="860"/>
      <c r="U825" s="860"/>
      <c r="V825" s="860"/>
      <c r="W825" s="860"/>
      <c r="X825" s="860"/>
      <c r="Y825" s="860"/>
      <c r="Z825" s="860"/>
      <c r="AA825" s="860"/>
      <c r="AB825" s="860"/>
      <c r="AC825" s="860"/>
      <c r="AD825" s="860"/>
      <c r="AE825" s="860"/>
      <c r="AF825" s="860"/>
      <c r="AG825" s="860"/>
    </row>
    <row r="826" ht="14.25" customHeight="1">
      <c r="A826" s="860"/>
      <c r="B826" s="56"/>
      <c r="C826" s="56"/>
      <c r="D826" s="56"/>
      <c r="E826" s="56"/>
      <c r="F826" s="56"/>
      <c r="G826" s="56"/>
      <c r="H826" s="56"/>
      <c r="I826" s="56"/>
      <c r="J826" s="773"/>
      <c r="K826" s="861"/>
      <c r="L826" s="56"/>
      <c r="M826" s="56"/>
      <c r="N826" s="56"/>
      <c r="O826" s="56"/>
      <c r="P826" s="56"/>
      <c r="Q826" s="56"/>
      <c r="R826" s="56"/>
      <c r="S826" s="860"/>
      <c r="T826" s="860"/>
      <c r="U826" s="860"/>
      <c r="V826" s="860"/>
      <c r="W826" s="860"/>
      <c r="X826" s="860"/>
      <c r="Y826" s="860"/>
      <c r="Z826" s="860"/>
      <c r="AA826" s="860"/>
      <c r="AB826" s="860"/>
      <c r="AC826" s="860"/>
      <c r="AD826" s="860"/>
      <c r="AE826" s="860"/>
      <c r="AF826" s="860"/>
      <c r="AG826" s="860"/>
    </row>
    <row r="827" ht="14.25" customHeight="1">
      <c r="A827" s="860"/>
      <c r="B827" s="56"/>
      <c r="C827" s="56"/>
      <c r="D827" s="56"/>
      <c r="E827" s="56"/>
      <c r="F827" s="56"/>
      <c r="G827" s="56"/>
      <c r="H827" s="56"/>
      <c r="I827" s="56"/>
      <c r="J827" s="773"/>
      <c r="K827" s="861"/>
      <c r="L827" s="56"/>
      <c r="M827" s="56"/>
      <c r="N827" s="56"/>
      <c r="O827" s="56"/>
      <c r="P827" s="56"/>
      <c r="Q827" s="56"/>
      <c r="R827" s="56"/>
      <c r="S827" s="860"/>
      <c r="T827" s="860"/>
      <c r="U827" s="860"/>
      <c r="V827" s="860"/>
      <c r="W827" s="860"/>
      <c r="X827" s="860"/>
      <c r="Y827" s="860"/>
      <c r="Z827" s="860"/>
      <c r="AA827" s="860"/>
      <c r="AB827" s="860"/>
      <c r="AC827" s="860"/>
      <c r="AD827" s="860"/>
      <c r="AE827" s="860"/>
      <c r="AF827" s="860"/>
      <c r="AG827" s="860"/>
    </row>
    <row r="828" ht="14.25" customHeight="1">
      <c r="A828" s="860"/>
      <c r="B828" s="56"/>
      <c r="C828" s="56"/>
      <c r="D828" s="56"/>
      <c r="E828" s="56"/>
      <c r="F828" s="56"/>
      <c r="G828" s="56"/>
      <c r="H828" s="56"/>
      <c r="I828" s="56"/>
      <c r="J828" s="773"/>
      <c r="K828" s="861"/>
      <c r="L828" s="56"/>
      <c r="M828" s="56"/>
      <c r="N828" s="56"/>
      <c r="O828" s="56"/>
      <c r="P828" s="56"/>
      <c r="Q828" s="56"/>
      <c r="R828" s="56"/>
      <c r="S828" s="860"/>
      <c r="T828" s="860"/>
      <c r="U828" s="860"/>
      <c r="V828" s="860"/>
      <c r="W828" s="860"/>
      <c r="X828" s="860"/>
      <c r="Y828" s="860"/>
      <c r="Z828" s="860"/>
      <c r="AA828" s="860"/>
      <c r="AB828" s="860"/>
      <c r="AC828" s="860"/>
      <c r="AD828" s="860"/>
      <c r="AE828" s="860"/>
      <c r="AF828" s="860"/>
      <c r="AG828" s="860"/>
    </row>
    <row r="829" ht="14.25" customHeight="1">
      <c r="A829" s="860"/>
      <c r="B829" s="56"/>
      <c r="C829" s="56"/>
      <c r="D829" s="56"/>
      <c r="E829" s="56"/>
      <c r="F829" s="56"/>
      <c r="G829" s="56"/>
      <c r="H829" s="56"/>
      <c r="I829" s="56"/>
      <c r="J829" s="773"/>
      <c r="K829" s="861"/>
      <c r="L829" s="56"/>
      <c r="M829" s="56"/>
      <c r="N829" s="56"/>
      <c r="O829" s="56"/>
      <c r="P829" s="56"/>
      <c r="Q829" s="56"/>
      <c r="R829" s="56"/>
      <c r="S829" s="860"/>
      <c r="T829" s="860"/>
      <c r="U829" s="860"/>
      <c r="V829" s="860"/>
      <c r="W829" s="860"/>
      <c r="X829" s="860"/>
      <c r="Y829" s="860"/>
      <c r="Z829" s="860"/>
      <c r="AA829" s="860"/>
      <c r="AB829" s="860"/>
      <c r="AC829" s="860"/>
      <c r="AD829" s="860"/>
      <c r="AE829" s="860"/>
      <c r="AF829" s="860"/>
      <c r="AG829" s="860"/>
    </row>
    <row r="830" ht="14.25" customHeight="1">
      <c r="A830" s="860"/>
      <c r="B830" s="56"/>
      <c r="C830" s="56"/>
      <c r="D830" s="56"/>
      <c r="E830" s="56"/>
      <c r="F830" s="56"/>
      <c r="G830" s="56"/>
      <c r="H830" s="56"/>
      <c r="I830" s="56"/>
      <c r="J830" s="773"/>
      <c r="K830" s="861"/>
      <c r="L830" s="56"/>
      <c r="M830" s="56"/>
      <c r="N830" s="56"/>
      <c r="O830" s="56"/>
      <c r="P830" s="56"/>
      <c r="Q830" s="56"/>
      <c r="R830" s="56"/>
      <c r="S830" s="860"/>
      <c r="T830" s="860"/>
      <c r="U830" s="860"/>
      <c r="V830" s="860"/>
      <c r="W830" s="860"/>
      <c r="X830" s="860"/>
      <c r="Y830" s="860"/>
      <c r="Z830" s="860"/>
      <c r="AA830" s="860"/>
      <c r="AB830" s="860"/>
      <c r="AC830" s="860"/>
      <c r="AD830" s="860"/>
      <c r="AE830" s="860"/>
      <c r="AF830" s="860"/>
      <c r="AG830" s="860"/>
    </row>
    <row r="831" ht="14.25" customHeight="1">
      <c r="A831" s="860"/>
      <c r="B831" s="56"/>
      <c r="C831" s="56"/>
      <c r="D831" s="56"/>
      <c r="E831" s="56"/>
      <c r="F831" s="56"/>
      <c r="G831" s="56"/>
      <c r="H831" s="56"/>
      <c r="I831" s="56"/>
      <c r="J831" s="773"/>
      <c r="K831" s="861"/>
      <c r="L831" s="56"/>
      <c r="M831" s="56"/>
      <c r="N831" s="56"/>
      <c r="O831" s="56"/>
      <c r="P831" s="56"/>
      <c r="Q831" s="56"/>
      <c r="R831" s="56"/>
      <c r="S831" s="860"/>
      <c r="T831" s="860"/>
      <c r="U831" s="860"/>
      <c r="V831" s="860"/>
      <c r="W831" s="860"/>
      <c r="X831" s="860"/>
      <c r="Y831" s="860"/>
      <c r="Z831" s="860"/>
      <c r="AA831" s="860"/>
      <c r="AB831" s="860"/>
      <c r="AC831" s="860"/>
      <c r="AD831" s="860"/>
      <c r="AE831" s="860"/>
      <c r="AF831" s="860"/>
      <c r="AG831" s="860"/>
    </row>
    <row r="832" ht="14.25" customHeight="1">
      <c r="A832" s="860"/>
      <c r="B832" s="56"/>
      <c r="C832" s="56"/>
      <c r="D832" s="56"/>
      <c r="E832" s="56"/>
      <c r="F832" s="56"/>
      <c r="G832" s="56"/>
      <c r="H832" s="56"/>
      <c r="I832" s="56"/>
      <c r="J832" s="773"/>
      <c r="K832" s="861"/>
      <c r="L832" s="56"/>
      <c r="M832" s="56"/>
      <c r="N832" s="56"/>
      <c r="O832" s="56"/>
      <c r="P832" s="56"/>
      <c r="Q832" s="56"/>
      <c r="R832" s="56"/>
      <c r="S832" s="860"/>
      <c r="T832" s="860"/>
      <c r="U832" s="860"/>
      <c r="V832" s="860"/>
      <c r="W832" s="860"/>
      <c r="X832" s="860"/>
      <c r="Y832" s="860"/>
      <c r="Z832" s="860"/>
      <c r="AA832" s="860"/>
      <c r="AB832" s="860"/>
      <c r="AC832" s="860"/>
      <c r="AD832" s="860"/>
      <c r="AE832" s="860"/>
      <c r="AF832" s="860"/>
      <c r="AG832" s="860"/>
    </row>
    <row r="833" ht="14.25" customHeight="1">
      <c r="A833" s="860"/>
      <c r="B833" s="56"/>
      <c r="C833" s="56"/>
      <c r="D833" s="56"/>
      <c r="E833" s="56"/>
      <c r="F833" s="56"/>
      <c r="G833" s="56"/>
      <c r="H833" s="56"/>
      <c r="I833" s="56"/>
      <c r="J833" s="773"/>
      <c r="K833" s="861"/>
      <c r="L833" s="56"/>
      <c r="M833" s="56"/>
      <c r="N833" s="56"/>
      <c r="O833" s="56"/>
      <c r="P833" s="56"/>
      <c r="Q833" s="56"/>
      <c r="R833" s="56"/>
      <c r="S833" s="860"/>
      <c r="T833" s="860"/>
      <c r="U833" s="860"/>
      <c r="V833" s="860"/>
      <c r="W833" s="860"/>
      <c r="X833" s="860"/>
      <c r="Y833" s="860"/>
      <c r="Z833" s="860"/>
      <c r="AA833" s="860"/>
      <c r="AB833" s="860"/>
      <c r="AC833" s="860"/>
      <c r="AD833" s="860"/>
      <c r="AE833" s="860"/>
      <c r="AF833" s="860"/>
      <c r="AG833" s="860"/>
    </row>
    <row r="834" ht="14.25" customHeight="1">
      <c r="A834" s="860"/>
      <c r="B834" s="56"/>
      <c r="C834" s="56"/>
      <c r="D834" s="56"/>
      <c r="E834" s="56"/>
      <c r="F834" s="56"/>
      <c r="G834" s="56"/>
      <c r="H834" s="56"/>
      <c r="I834" s="56"/>
      <c r="J834" s="773"/>
      <c r="K834" s="861"/>
      <c r="L834" s="56"/>
      <c r="M834" s="56"/>
      <c r="N834" s="56"/>
      <c r="O834" s="56"/>
      <c r="P834" s="56"/>
      <c r="Q834" s="56"/>
      <c r="R834" s="56"/>
      <c r="S834" s="860"/>
      <c r="T834" s="860"/>
      <c r="U834" s="860"/>
      <c r="V834" s="860"/>
      <c r="W834" s="860"/>
      <c r="X834" s="860"/>
      <c r="Y834" s="860"/>
      <c r="Z834" s="860"/>
      <c r="AA834" s="860"/>
      <c r="AB834" s="860"/>
      <c r="AC834" s="860"/>
      <c r="AD834" s="860"/>
      <c r="AE834" s="860"/>
      <c r="AF834" s="860"/>
      <c r="AG834" s="860"/>
    </row>
    <row r="835" ht="14.25" customHeight="1">
      <c r="A835" s="860"/>
      <c r="B835" s="56"/>
      <c r="C835" s="56"/>
      <c r="D835" s="56"/>
      <c r="E835" s="56"/>
      <c r="F835" s="56"/>
      <c r="G835" s="56"/>
      <c r="H835" s="56"/>
      <c r="I835" s="56"/>
      <c r="J835" s="773"/>
      <c r="K835" s="861"/>
      <c r="L835" s="56"/>
      <c r="M835" s="56"/>
      <c r="N835" s="56"/>
      <c r="O835" s="56"/>
      <c r="P835" s="56"/>
      <c r="Q835" s="56"/>
      <c r="R835" s="56"/>
      <c r="S835" s="860"/>
      <c r="T835" s="860"/>
      <c r="U835" s="860"/>
      <c r="V835" s="860"/>
      <c r="W835" s="860"/>
      <c r="X835" s="860"/>
      <c r="Y835" s="860"/>
      <c r="Z835" s="860"/>
      <c r="AA835" s="860"/>
      <c r="AB835" s="860"/>
      <c r="AC835" s="860"/>
      <c r="AD835" s="860"/>
      <c r="AE835" s="860"/>
      <c r="AF835" s="860"/>
      <c r="AG835" s="860"/>
    </row>
    <row r="836" ht="14.25" customHeight="1">
      <c r="A836" s="860"/>
      <c r="B836" s="56"/>
      <c r="C836" s="56"/>
      <c r="D836" s="56"/>
      <c r="E836" s="56"/>
      <c r="F836" s="56"/>
      <c r="G836" s="56"/>
      <c r="H836" s="56"/>
      <c r="I836" s="56"/>
      <c r="J836" s="773"/>
      <c r="K836" s="861"/>
      <c r="L836" s="56"/>
      <c r="M836" s="56"/>
      <c r="N836" s="56"/>
      <c r="O836" s="56"/>
      <c r="P836" s="56"/>
      <c r="Q836" s="56"/>
      <c r="R836" s="56"/>
      <c r="S836" s="860"/>
      <c r="T836" s="860"/>
      <c r="U836" s="860"/>
      <c r="V836" s="860"/>
      <c r="W836" s="860"/>
      <c r="X836" s="860"/>
      <c r="Y836" s="860"/>
      <c r="Z836" s="860"/>
      <c r="AA836" s="860"/>
      <c r="AB836" s="860"/>
      <c r="AC836" s="860"/>
      <c r="AD836" s="860"/>
      <c r="AE836" s="860"/>
      <c r="AF836" s="860"/>
      <c r="AG836" s="860"/>
    </row>
    <row r="837" ht="14.25" customHeight="1">
      <c r="A837" s="860"/>
      <c r="B837" s="56"/>
      <c r="C837" s="56"/>
      <c r="D837" s="56"/>
      <c r="E837" s="56"/>
      <c r="F837" s="56"/>
      <c r="G837" s="56"/>
      <c r="H837" s="56"/>
      <c r="I837" s="56"/>
      <c r="J837" s="773"/>
      <c r="K837" s="861"/>
      <c r="L837" s="56"/>
      <c r="M837" s="56"/>
      <c r="N837" s="56"/>
      <c r="O837" s="56"/>
      <c r="P837" s="56"/>
      <c r="Q837" s="56"/>
      <c r="R837" s="56"/>
      <c r="S837" s="860"/>
      <c r="T837" s="860"/>
      <c r="U837" s="860"/>
      <c r="V837" s="860"/>
      <c r="W837" s="860"/>
      <c r="X837" s="860"/>
      <c r="Y837" s="860"/>
      <c r="Z837" s="860"/>
      <c r="AA837" s="860"/>
      <c r="AB837" s="860"/>
      <c r="AC837" s="860"/>
      <c r="AD837" s="860"/>
      <c r="AE837" s="860"/>
      <c r="AF837" s="860"/>
      <c r="AG837" s="860"/>
    </row>
    <row r="838" ht="14.25" customHeight="1">
      <c r="A838" s="860"/>
      <c r="B838" s="56"/>
      <c r="C838" s="56"/>
      <c r="D838" s="56"/>
      <c r="E838" s="56"/>
      <c r="F838" s="56"/>
      <c r="G838" s="56"/>
      <c r="H838" s="56"/>
      <c r="I838" s="56"/>
      <c r="J838" s="773"/>
      <c r="K838" s="861"/>
      <c r="L838" s="56"/>
      <c r="M838" s="56"/>
      <c r="N838" s="56"/>
      <c r="O838" s="56"/>
      <c r="P838" s="56"/>
      <c r="Q838" s="56"/>
      <c r="R838" s="56"/>
      <c r="S838" s="860"/>
      <c r="T838" s="860"/>
      <c r="U838" s="860"/>
      <c r="V838" s="860"/>
      <c r="W838" s="860"/>
      <c r="X838" s="860"/>
      <c r="Y838" s="860"/>
      <c r="Z838" s="860"/>
      <c r="AA838" s="860"/>
      <c r="AB838" s="860"/>
      <c r="AC838" s="860"/>
      <c r="AD838" s="860"/>
      <c r="AE838" s="860"/>
      <c r="AF838" s="860"/>
      <c r="AG838" s="860"/>
    </row>
    <row r="839" ht="14.25" customHeight="1">
      <c r="A839" s="860"/>
      <c r="B839" s="56"/>
      <c r="C839" s="56"/>
      <c r="D839" s="56"/>
      <c r="E839" s="56"/>
      <c r="F839" s="56"/>
      <c r="G839" s="56"/>
      <c r="H839" s="56"/>
      <c r="I839" s="56"/>
      <c r="J839" s="773"/>
      <c r="K839" s="861"/>
      <c r="L839" s="56"/>
      <c r="M839" s="56"/>
      <c r="N839" s="56"/>
      <c r="O839" s="56"/>
      <c r="P839" s="56"/>
      <c r="Q839" s="56"/>
      <c r="R839" s="56"/>
      <c r="S839" s="860"/>
      <c r="T839" s="860"/>
      <c r="U839" s="860"/>
      <c r="V839" s="860"/>
      <c r="W839" s="860"/>
      <c r="X839" s="860"/>
      <c r="Y839" s="860"/>
      <c r="Z839" s="860"/>
      <c r="AA839" s="860"/>
      <c r="AB839" s="860"/>
      <c r="AC839" s="860"/>
      <c r="AD839" s="860"/>
      <c r="AE839" s="860"/>
      <c r="AF839" s="860"/>
      <c r="AG839" s="860"/>
    </row>
    <row r="840" ht="14.25" customHeight="1">
      <c r="A840" s="860"/>
      <c r="B840" s="56"/>
      <c r="C840" s="56"/>
      <c r="D840" s="56"/>
      <c r="E840" s="56"/>
      <c r="F840" s="56"/>
      <c r="G840" s="56"/>
      <c r="H840" s="56"/>
      <c r="I840" s="56"/>
      <c r="J840" s="773"/>
      <c r="K840" s="861"/>
      <c r="L840" s="56"/>
      <c r="M840" s="56"/>
      <c r="N840" s="56"/>
      <c r="O840" s="56"/>
      <c r="P840" s="56"/>
      <c r="Q840" s="56"/>
      <c r="R840" s="56"/>
      <c r="S840" s="860"/>
      <c r="T840" s="860"/>
      <c r="U840" s="860"/>
      <c r="V840" s="860"/>
      <c r="W840" s="860"/>
      <c r="X840" s="860"/>
      <c r="Y840" s="860"/>
      <c r="Z840" s="860"/>
      <c r="AA840" s="860"/>
      <c r="AB840" s="860"/>
      <c r="AC840" s="860"/>
      <c r="AD840" s="860"/>
      <c r="AE840" s="860"/>
      <c r="AF840" s="860"/>
      <c r="AG840" s="860"/>
    </row>
    <row r="841" ht="14.25" customHeight="1">
      <c r="A841" s="860"/>
      <c r="B841" s="56"/>
      <c r="C841" s="56"/>
      <c r="D841" s="56"/>
      <c r="E841" s="56"/>
      <c r="F841" s="56"/>
      <c r="G841" s="56"/>
      <c r="H841" s="56"/>
      <c r="I841" s="56"/>
      <c r="J841" s="773"/>
      <c r="K841" s="861"/>
      <c r="L841" s="56"/>
      <c r="M841" s="56"/>
      <c r="N841" s="56"/>
      <c r="O841" s="56"/>
      <c r="P841" s="56"/>
      <c r="Q841" s="56"/>
      <c r="R841" s="56"/>
      <c r="S841" s="860"/>
      <c r="T841" s="860"/>
      <c r="U841" s="860"/>
      <c r="V841" s="860"/>
      <c r="W841" s="860"/>
      <c r="X841" s="860"/>
      <c r="Y841" s="860"/>
      <c r="Z841" s="860"/>
      <c r="AA841" s="860"/>
      <c r="AB841" s="860"/>
      <c r="AC841" s="860"/>
      <c r="AD841" s="860"/>
      <c r="AE841" s="860"/>
      <c r="AF841" s="860"/>
      <c r="AG841" s="860"/>
    </row>
    <row r="842" ht="14.25" customHeight="1">
      <c r="A842" s="860"/>
      <c r="B842" s="56"/>
      <c r="C842" s="56"/>
      <c r="D842" s="56"/>
      <c r="E842" s="56"/>
      <c r="F842" s="56"/>
      <c r="G842" s="56"/>
      <c r="H842" s="56"/>
      <c r="I842" s="56"/>
      <c r="J842" s="773"/>
      <c r="K842" s="861"/>
      <c r="L842" s="56"/>
      <c r="M842" s="56"/>
      <c r="N842" s="56"/>
      <c r="O842" s="56"/>
      <c r="P842" s="56"/>
      <c r="Q842" s="56"/>
      <c r="R842" s="56"/>
      <c r="S842" s="860"/>
      <c r="T842" s="860"/>
      <c r="U842" s="860"/>
      <c r="V842" s="860"/>
      <c r="W842" s="860"/>
      <c r="X842" s="860"/>
      <c r="Y842" s="860"/>
      <c r="Z842" s="860"/>
      <c r="AA842" s="860"/>
      <c r="AB842" s="860"/>
      <c r="AC842" s="860"/>
      <c r="AD842" s="860"/>
      <c r="AE842" s="860"/>
      <c r="AF842" s="860"/>
      <c r="AG842" s="860"/>
    </row>
    <row r="843" ht="14.25" customHeight="1">
      <c r="A843" s="860"/>
      <c r="B843" s="56"/>
      <c r="C843" s="56"/>
      <c r="D843" s="56"/>
      <c r="E843" s="56"/>
      <c r="F843" s="56"/>
      <c r="G843" s="56"/>
      <c r="H843" s="56"/>
      <c r="I843" s="56"/>
      <c r="J843" s="773"/>
      <c r="K843" s="861"/>
      <c r="L843" s="56"/>
      <c r="M843" s="56"/>
      <c r="N843" s="56"/>
      <c r="O843" s="56"/>
      <c r="P843" s="56"/>
      <c r="Q843" s="56"/>
      <c r="R843" s="56"/>
      <c r="S843" s="860"/>
      <c r="T843" s="860"/>
      <c r="U843" s="860"/>
      <c r="V843" s="860"/>
      <c r="W843" s="860"/>
      <c r="X843" s="860"/>
      <c r="Y843" s="860"/>
      <c r="Z843" s="860"/>
      <c r="AA843" s="860"/>
      <c r="AB843" s="860"/>
      <c r="AC843" s="860"/>
      <c r="AD843" s="860"/>
      <c r="AE843" s="860"/>
      <c r="AF843" s="860"/>
      <c r="AG843" s="860"/>
    </row>
    <row r="844" ht="14.25" customHeight="1">
      <c r="A844" s="860"/>
      <c r="B844" s="56"/>
      <c r="C844" s="56"/>
      <c r="D844" s="56"/>
      <c r="E844" s="56"/>
      <c r="F844" s="56"/>
      <c r="G844" s="56"/>
      <c r="H844" s="56"/>
      <c r="I844" s="56"/>
      <c r="J844" s="773"/>
      <c r="K844" s="861"/>
      <c r="L844" s="56"/>
      <c r="M844" s="56"/>
      <c r="N844" s="56"/>
      <c r="O844" s="56"/>
      <c r="P844" s="56"/>
      <c r="Q844" s="56"/>
      <c r="R844" s="56"/>
      <c r="S844" s="860"/>
      <c r="T844" s="860"/>
      <c r="U844" s="860"/>
      <c r="V844" s="860"/>
      <c r="W844" s="860"/>
      <c r="X844" s="860"/>
      <c r="Y844" s="860"/>
      <c r="Z844" s="860"/>
      <c r="AA844" s="860"/>
      <c r="AB844" s="860"/>
      <c r="AC844" s="860"/>
      <c r="AD844" s="860"/>
      <c r="AE844" s="860"/>
      <c r="AF844" s="860"/>
      <c r="AG844" s="860"/>
    </row>
    <row r="845" ht="14.25" customHeight="1">
      <c r="A845" s="860"/>
      <c r="B845" s="56"/>
      <c r="C845" s="56"/>
      <c r="D845" s="56"/>
      <c r="E845" s="56"/>
      <c r="F845" s="56"/>
      <c r="G845" s="56"/>
      <c r="H845" s="56"/>
      <c r="I845" s="56"/>
      <c r="J845" s="773"/>
      <c r="K845" s="861"/>
      <c r="L845" s="56"/>
      <c r="M845" s="56"/>
      <c r="N845" s="56"/>
      <c r="O845" s="56"/>
      <c r="P845" s="56"/>
      <c r="Q845" s="56"/>
      <c r="R845" s="56"/>
      <c r="S845" s="860"/>
      <c r="T845" s="860"/>
      <c r="U845" s="860"/>
      <c r="V845" s="860"/>
      <c r="W845" s="860"/>
      <c r="X845" s="860"/>
      <c r="Y845" s="860"/>
      <c r="Z845" s="860"/>
      <c r="AA845" s="860"/>
      <c r="AB845" s="860"/>
      <c r="AC845" s="860"/>
      <c r="AD845" s="860"/>
      <c r="AE845" s="860"/>
      <c r="AF845" s="860"/>
      <c r="AG845" s="860"/>
    </row>
    <row r="846" ht="14.25" customHeight="1">
      <c r="A846" s="860"/>
      <c r="B846" s="56"/>
      <c r="C846" s="56"/>
      <c r="D846" s="56"/>
      <c r="E846" s="56"/>
      <c r="F846" s="56"/>
      <c r="G846" s="56"/>
      <c r="H846" s="56"/>
      <c r="I846" s="56"/>
      <c r="J846" s="773"/>
      <c r="K846" s="861"/>
      <c r="L846" s="56"/>
      <c r="M846" s="56"/>
      <c r="N846" s="56"/>
      <c r="O846" s="56"/>
      <c r="P846" s="56"/>
      <c r="Q846" s="56"/>
      <c r="R846" s="56"/>
      <c r="S846" s="860"/>
      <c r="T846" s="860"/>
      <c r="U846" s="860"/>
      <c r="V846" s="860"/>
      <c r="W846" s="860"/>
      <c r="X846" s="860"/>
      <c r="Y846" s="860"/>
      <c r="Z846" s="860"/>
      <c r="AA846" s="860"/>
      <c r="AB846" s="860"/>
      <c r="AC846" s="860"/>
      <c r="AD846" s="860"/>
      <c r="AE846" s="860"/>
      <c r="AF846" s="860"/>
      <c r="AG846" s="860"/>
    </row>
    <row r="847" ht="14.25" customHeight="1">
      <c r="A847" s="860"/>
      <c r="B847" s="56"/>
      <c r="C847" s="56"/>
      <c r="D847" s="56"/>
      <c r="E847" s="56"/>
      <c r="F847" s="56"/>
      <c r="G847" s="56"/>
      <c r="H847" s="56"/>
      <c r="I847" s="56"/>
      <c r="J847" s="773"/>
      <c r="K847" s="861"/>
      <c r="L847" s="56"/>
      <c r="M847" s="56"/>
      <c r="N847" s="56"/>
      <c r="O847" s="56"/>
      <c r="P847" s="56"/>
      <c r="Q847" s="56"/>
      <c r="R847" s="56"/>
      <c r="S847" s="860"/>
      <c r="T847" s="860"/>
      <c r="U847" s="860"/>
      <c r="V847" s="860"/>
      <c r="W847" s="860"/>
      <c r="X847" s="860"/>
      <c r="Y847" s="860"/>
      <c r="Z847" s="860"/>
      <c r="AA847" s="860"/>
      <c r="AB847" s="860"/>
      <c r="AC847" s="860"/>
      <c r="AD847" s="860"/>
      <c r="AE847" s="860"/>
      <c r="AF847" s="860"/>
      <c r="AG847" s="860"/>
    </row>
    <row r="848" ht="14.25" customHeight="1">
      <c r="A848" s="860"/>
      <c r="B848" s="56"/>
      <c r="C848" s="56"/>
      <c r="D848" s="56"/>
      <c r="E848" s="56"/>
      <c r="F848" s="56"/>
      <c r="G848" s="56"/>
      <c r="H848" s="56"/>
      <c r="I848" s="56"/>
      <c r="J848" s="773"/>
      <c r="K848" s="861"/>
      <c r="L848" s="56"/>
      <c r="M848" s="56"/>
      <c r="N848" s="56"/>
      <c r="O848" s="56"/>
      <c r="P848" s="56"/>
      <c r="Q848" s="56"/>
      <c r="R848" s="56"/>
      <c r="S848" s="860"/>
      <c r="T848" s="860"/>
      <c r="U848" s="860"/>
      <c r="V848" s="860"/>
      <c r="W848" s="860"/>
      <c r="X848" s="860"/>
      <c r="Y848" s="860"/>
      <c r="Z848" s="860"/>
      <c r="AA848" s="860"/>
      <c r="AB848" s="860"/>
      <c r="AC848" s="860"/>
      <c r="AD848" s="860"/>
      <c r="AE848" s="860"/>
      <c r="AF848" s="860"/>
      <c r="AG848" s="860"/>
    </row>
    <row r="849" ht="14.25" customHeight="1">
      <c r="A849" s="860"/>
      <c r="B849" s="56"/>
      <c r="C849" s="56"/>
      <c r="D849" s="56"/>
      <c r="E849" s="56"/>
      <c r="F849" s="56"/>
      <c r="G849" s="56"/>
      <c r="H849" s="56"/>
      <c r="I849" s="56"/>
      <c r="J849" s="773"/>
      <c r="K849" s="861"/>
      <c r="L849" s="56"/>
      <c r="M849" s="56"/>
      <c r="N849" s="56"/>
      <c r="O849" s="56"/>
      <c r="P849" s="56"/>
      <c r="Q849" s="56"/>
      <c r="R849" s="56"/>
      <c r="S849" s="860"/>
      <c r="T849" s="860"/>
      <c r="U849" s="860"/>
      <c r="V849" s="860"/>
      <c r="W849" s="860"/>
      <c r="X849" s="860"/>
      <c r="Y849" s="860"/>
      <c r="Z849" s="860"/>
      <c r="AA849" s="860"/>
      <c r="AB849" s="860"/>
      <c r="AC849" s="860"/>
      <c r="AD849" s="860"/>
      <c r="AE849" s="860"/>
      <c r="AF849" s="860"/>
      <c r="AG849" s="860"/>
    </row>
    <row r="850" ht="14.25" customHeight="1">
      <c r="A850" s="860"/>
      <c r="B850" s="56"/>
      <c r="C850" s="56"/>
      <c r="D850" s="56"/>
      <c r="E850" s="56"/>
      <c r="F850" s="56"/>
      <c r="G850" s="56"/>
      <c r="H850" s="56"/>
      <c r="I850" s="56"/>
      <c r="J850" s="773"/>
      <c r="K850" s="861"/>
      <c r="L850" s="56"/>
      <c r="M850" s="56"/>
      <c r="N850" s="56"/>
      <c r="O850" s="56"/>
      <c r="P850" s="56"/>
      <c r="Q850" s="56"/>
      <c r="R850" s="56"/>
      <c r="S850" s="860"/>
      <c r="T850" s="860"/>
      <c r="U850" s="860"/>
      <c r="V850" s="860"/>
      <c r="W850" s="860"/>
      <c r="X850" s="860"/>
      <c r="Y850" s="860"/>
      <c r="Z850" s="860"/>
      <c r="AA850" s="860"/>
      <c r="AB850" s="860"/>
      <c r="AC850" s="860"/>
      <c r="AD850" s="860"/>
      <c r="AE850" s="860"/>
      <c r="AF850" s="860"/>
      <c r="AG850" s="860"/>
    </row>
    <row r="851" ht="14.25" customHeight="1">
      <c r="A851" s="860"/>
      <c r="B851" s="56"/>
      <c r="C851" s="56"/>
      <c r="D851" s="56"/>
      <c r="E851" s="56"/>
      <c r="F851" s="56"/>
      <c r="G851" s="56"/>
      <c r="H851" s="56"/>
      <c r="I851" s="56"/>
      <c r="J851" s="773"/>
      <c r="K851" s="861"/>
      <c r="L851" s="56"/>
      <c r="M851" s="56"/>
      <c r="N851" s="56"/>
      <c r="O851" s="56"/>
      <c r="P851" s="56"/>
      <c r="Q851" s="56"/>
      <c r="R851" s="56"/>
      <c r="S851" s="860"/>
      <c r="T851" s="860"/>
      <c r="U851" s="860"/>
      <c r="V851" s="860"/>
      <c r="W851" s="860"/>
      <c r="X851" s="860"/>
      <c r="Y851" s="860"/>
      <c r="Z851" s="860"/>
      <c r="AA851" s="860"/>
      <c r="AB851" s="860"/>
      <c r="AC851" s="860"/>
      <c r="AD851" s="860"/>
      <c r="AE851" s="860"/>
      <c r="AF851" s="860"/>
      <c r="AG851" s="860"/>
    </row>
    <row r="852" ht="14.25" customHeight="1">
      <c r="A852" s="860"/>
      <c r="B852" s="56"/>
      <c r="C852" s="56"/>
      <c r="D852" s="56"/>
      <c r="E852" s="56"/>
      <c r="F852" s="56"/>
      <c r="G852" s="56"/>
      <c r="H852" s="56"/>
      <c r="I852" s="56"/>
      <c r="J852" s="773"/>
      <c r="K852" s="861"/>
      <c r="L852" s="56"/>
      <c r="M852" s="56"/>
      <c r="N852" s="56"/>
      <c r="O852" s="56"/>
      <c r="P852" s="56"/>
      <c r="Q852" s="56"/>
      <c r="R852" s="56"/>
      <c r="S852" s="860"/>
      <c r="T852" s="860"/>
      <c r="U852" s="860"/>
      <c r="V852" s="860"/>
      <c r="W852" s="860"/>
      <c r="X852" s="860"/>
      <c r="Y852" s="860"/>
      <c r="Z852" s="860"/>
      <c r="AA852" s="860"/>
      <c r="AB852" s="860"/>
      <c r="AC852" s="860"/>
      <c r="AD852" s="860"/>
      <c r="AE852" s="860"/>
      <c r="AF852" s="860"/>
      <c r="AG852" s="860"/>
    </row>
    <row r="853" ht="14.25" customHeight="1">
      <c r="A853" s="860"/>
      <c r="B853" s="56"/>
      <c r="C853" s="56"/>
      <c r="D853" s="56"/>
      <c r="E853" s="56"/>
      <c r="F853" s="56"/>
      <c r="G853" s="56"/>
      <c r="H853" s="56"/>
      <c r="I853" s="56"/>
      <c r="J853" s="773"/>
      <c r="K853" s="861"/>
      <c r="L853" s="56"/>
      <c r="M853" s="56"/>
      <c r="N853" s="56"/>
      <c r="O853" s="56"/>
      <c r="P853" s="56"/>
      <c r="Q853" s="56"/>
      <c r="R853" s="56"/>
      <c r="S853" s="860"/>
      <c r="T853" s="860"/>
      <c r="U853" s="860"/>
      <c r="V853" s="860"/>
      <c r="W853" s="860"/>
      <c r="X853" s="860"/>
      <c r="Y853" s="860"/>
      <c r="Z853" s="860"/>
      <c r="AA853" s="860"/>
      <c r="AB853" s="860"/>
      <c r="AC853" s="860"/>
      <c r="AD853" s="860"/>
      <c r="AE853" s="860"/>
      <c r="AF853" s="860"/>
      <c r="AG853" s="860"/>
    </row>
    <row r="854" ht="14.25" customHeight="1">
      <c r="A854" s="860"/>
      <c r="B854" s="56"/>
      <c r="C854" s="56"/>
      <c r="D854" s="56"/>
      <c r="E854" s="56"/>
      <c r="F854" s="56"/>
      <c r="G854" s="56"/>
      <c r="H854" s="56"/>
      <c r="I854" s="56"/>
      <c r="J854" s="773"/>
      <c r="K854" s="861"/>
      <c r="L854" s="56"/>
      <c r="M854" s="56"/>
      <c r="N854" s="56"/>
      <c r="O854" s="56"/>
      <c r="P854" s="56"/>
      <c r="Q854" s="56"/>
      <c r="R854" s="56"/>
      <c r="S854" s="860"/>
      <c r="T854" s="860"/>
      <c r="U854" s="860"/>
      <c r="V854" s="860"/>
      <c r="W854" s="860"/>
      <c r="X854" s="860"/>
      <c r="Y854" s="860"/>
      <c r="Z854" s="860"/>
      <c r="AA854" s="860"/>
      <c r="AB854" s="860"/>
      <c r="AC854" s="860"/>
      <c r="AD854" s="860"/>
      <c r="AE854" s="860"/>
      <c r="AF854" s="860"/>
      <c r="AG854" s="860"/>
    </row>
    <row r="855" ht="14.25" customHeight="1">
      <c r="A855" s="860"/>
      <c r="B855" s="56"/>
      <c r="C855" s="56"/>
      <c r="D855" s="56"/>
      <c r="E855" s="56"/>
      <c r="F855" s="56"/>
      <c r="G855" s="56"/>
      <c r="H855" s="56"/>
      <c r="I855" s="56"/>
      <c r="J855" s="773"/>
      <c r="K855" s="861"/>
      <c r="L855" s="56"/>
      <c r="M855" s="56"/>
      <c r="N855" s="56"/>
      <c r="O855" s="56"/>
      <c r="P855" s="56"/>
      <c r="Q855" s="56"/>
      <c r="R855" s="56"/>
      <c r="S855" s="860"/>
      <c r="T855" s="860"/>
      <c r="U855" s="860"/>
      <c r="V855" s="860"/>
      <c r="W855" s="860"/>
      <c r="X855" s="860"/>
      <c r="Y855" s="860"/>
      <c r="Z855" s="860"/>
      <c r="AA855" s="860"/>
      <c r="AB855" s="860"/>
      <c r="AC855" s="860"/>
      <c r="AD855" s="860"/>
      <c r="AE855" s="860"/>
      <c r="AF855" s="860"/>
      <c r="AG855" s="860"/>
    </row>
    <row r="856" ht="14.25" customHeight="1">
      <c r="A856" s="860"/>
      <c r="B856" s="56"/>
      <c r="C856" s="56"/>
      <c r="D856" s="56"/>
      <c r="E856" s="56"/>
      <c r="F856" s="56"/>
      <c r="G856" s="56"/>
      <c r="H856" s="56"/>
      <c r="I856" s="56"/>
      <c r="J856" s="773"/>
      <c r="K856" s="861"/>
      <c r="L856" s="56"/>
      <c r="M856" s="56"/>
      <c r="N856" s="56"/>
      <c r="O856" s="56"/>
      <c r="P856" s="56"/>
      <c r="Q856" s="56"/>
      <c r="R856" s="56"/>
      <c r="S856" s="860"/>
      <c r="T856" s="860"/>
      <c r="U856" s="860"/>
      <c r="V856" s="860"/>
      <c r="W856" s="860"/>
      <c r="X856" s="860"/>
      <c r="Y856" s="860"/>
      <c r="Z856" s="860"/>
      <c r="AA856" s="860"/>
      <c r="AB856" s="860"/>
      <c r="AC856" s="860"/>
      <c r="AD856" s="860"/>
      <c r="AE856" s="860"/>
      <c r="AF856" s="860"/>
      <c r="AG856" s="860"/>
    </row>
    <row r="857" ht="14.25" customHeight="1">
      <c r="A857" s="860"/>
      <c r="B857" s="56"/>
      <c r="C857" s="56"/>
      <c r="D857" s="56"/>
      <c r="E857" s="56"/>
      <c r="F857" s="56"/>
      <c r="G857" s="56"/>
      <c r="H857" s="56"/>
      <c r="I857" s="56"/>
      <c r="J857" s="773"/>
      <c r="K857" s="861"/>
      <c r="L857" s="56"/>
      <c r="M857" s="56"/>
      <c r="N857" s="56"/>
      <c r="O857" s="56"/>
      <c r="P857" s="56"/>
      <c r="Q857" s="56"/>
      <c r="R857" s="56"/>
      <c r="S857" s="860"/>
      <c r="T857" s="860"/>
      <c r="U857" s="860"/>
      <c r="V857" s="860"/>
      <c r="W857" s="860"/>
      <c r="X857" s="860"/>
      <c r="Y857" s="860"/>
      <c r="Z857" s="860"/>
      <c r="AA857" s="860"/>
      <c r="AB857" s="860"/>
      <c r="AC857" s="860"/>
      <c r="AD857" s="860"/>
      <c r="AE857" s="860"/>
      <c r="AF857" s="860"/>
      <c r="AG857" s="860"/>
    </row>
    <row r="858" ht="14.25" customHeight="1">
      <c r="A858" s="860"/>
      <c r="B858" s="56"/>
      <c r="C858" s="56"/>
      <c r="D858" s="56"/>
      <c r="E858" s="56"/>
      <c r="F858" s="56"/>
      <c r="G858" s="56"/>
      <c r="H858" s="56"/>
      <c r="I858" s="56"/>
      <c r="J858" s="773"/>
      <c r="K858" s="861"/>
      <c r="L858" s="56"/>
      <c r="M858" s="56"/>
      <c r="N858" s="56"/>
      <c r="O858" s="56"/>
      <c r="P858" s="56"/>
      <c r="Q858" s="56"/>
      <c r="R858" s="56"/>
      <c r="S858" s="860"/>
      <c r="T858" s="860"/>
      <c r="U858" s="860"/>
      <c r="V858" s="860"/>
      <c r="W858" s="860"/>
      <c r="X858" s="860"/>
      <c r="Y858" s="860"/>
      <c r="Z858" s="860"/>
      <c r="AA858" s="860"/>
      <c r="AB858" s="860"/>
      <c r="AC858" s="860"/>
      <c r="AD858" s="860"/>
      <c r="AE858" s="860"/>
      <c r="AF858" s="860"/>
      <c r="AG858" s="860"/>
    </row>
    <row r="859" ht="14.25" customHeight="1">
      <c r="A859" s="860"/>
      <c r="B859" s="56"/>
      <c r="C859" s="56"/>
      <c r="D859" s="56"/>
      <c r="E859" s="56"/>
      <c r="F859" s="56"/>
      <c r="G859" s="56"/>
      <c r="H859" s="56"/>
      <c r="I859" s="56"/>
      <c r="J859" s="773"/>
      <c r="K859" s="861"/>
      <c r="L859" s="56"/>
      <c r="M859" s="56"/>
      <c r="N859" s="56"/>
      <c r="O859" s="56"/>
      <c r="P859" s="56"/>
      <c r="Q859" s="56"/>
      <c r="R859" s="56"/>
      <c r="S859" s="860"/>
      <c r="T859" s="860"/>
      <c r="U859" s="860"/>
      <c r="V859" s="860"/>
      <c r="W859" s="860"/>
      <c r="X859" s="860"/>
      <c r="Y859" s="860"/>
      <c r="Z859" s="860"/>
      <c r="AA859" s="860"/>
      <c r="AB859" s="860"/>
      <c r="AC859" s="860"/>
      <c r="AD859" s="860"/>
      <c r="AE859" s="860"/>
      <c r="AF859" s="860"/>
      <c r="AG859" s="860"/>
    </row>
    <row r="860" ht="14.25" customHeight="1">
      <c r="A860" s="860"/>
      <c r="B860" s="56"/>
      <c r="C860" s="56"/>
      <c r="D860" s="56"/>
      <c r="E860" s="56"/>
      <c r="F860" s="56"/>
      <c r="G860" s="56"/>
      <c r="H860" s="56"/>
      <c r="I860" s="56"/>
      <c r="J860" s="773"/>
      <c r="K860" s="861"/>
      <c r="L860" s="56"/>
      <c r="M860" s="56"/>
      <c r="N860" s="56"/>
      <c r="O860" s="56"/>
      <c r="P860" s="56"/>
      <c r="Q860" s="56"/>
      <c r="R860" s="56"/>
      <c r="S860" s="860"/>
      <c r="T860" s="860"/>
      <c r="U860" s="860"/>
      <c r="V860" s="860"/>
      <c r="W860" s="860"/>
      <c r="X860" s="860"/>
      <c r="Y860" s="860"/>
      <c r="Z860" s="860"/>
      <c r="AA860" s="860"/>
      <c r="AB860" s="860"/>
      <c r="AC860" s="860"/>
      <c r="AD860" s="860"/>
      <c r="AE860" s="860"/>
      <c r="AF860" s="860"/>
      <c r="AG860" s="860"/>
    </row>
    <row r="861" ht="14.25" customHeight="1">
      <c r="A861" s="860"/>
      <c r="B861" s="56"/>
      <c r="C861" s="56"/>
      <c r="D861" s="56"/>
      <c r="E861" s="56"/>
      <c r="F861" s="56"/>
      <c r="G861" s="56"/>
      <c r="H861" s="56"/>
      <c r="I861" s="56"/>
      <c r="J861" s="773"/>
      <c r="K861" s="861"/>
      <c r="L861" s="56"/>
      <c r="M861" s="56"/>
      <c r="N861" s="56"/>
      <c r="O861" s="56"/>
      <c r="P861" s="56"/>
      <c r="Q861" s="56"/>
      <c r="R861" s="56"/>
      <c r="S861" s="860"/>
      <c r="T861" s="860"/>
      <c r="U861" s="860"/>
      <c r="V861" s="860"/>
      <c r="W861" s="860"/>
      <c r="X861" s="860"/>
      <c r="Y861" s="860"/>
      <c r="Z861" s="860"/>
      <c r="AA861" s="860"/>
      <c r="AB861" s="860"/>
      <c r="AC861" s="860"/>
      <c r="AD861" s="860"/>
      <c r="AE861" s="860"/>
      <c r="AF861" s="860"/>
      <c r="AG861" s="860"/>
    </row>
    <row r="862" ht="14.25" customHeight="1">
      <c r="A862" s="860"/>
      <c r="B862" s="56"/>
      <c r="C862" s="56"/>
      <c r="D862" s="56"/>
      <c r="E862" s="56"/>
      <c r="F862" s="56"/>
      <c r="G862" s="56"/>
      <c r="H862" s="56"/>
      <c r="I862" s="56"/>
      <c r="J862" s="773"/>
      <c r="K862" s="861"/>
      <c r="L862" s="56"/>
      <c r="M862" s="56"/>
      <c r="N862" s="56"/>
      <c r="O862" s="56"/>
      <c r="P862" s="56"/>
      <c r="Q862" s="56"/>
      <c r="R862" s="56"/>
      <c r="S862" s="860"/>
      <c r="T862" s="860"/>
      <c r="U862" s="860"/>
      <c r="V862" s="860"/>
      <c r="W862" s="860"/>
      <c r="X862" s="860"/>
      <c r="Y862" s="860"/>
      <c r="Z862" s="860"/>
      <c r="AA862" s="860"/>
      <c r="AB862" s="860"/>
      <c r="AC862" s="860"/>
      <c r="AD862" s="860"/>
      <c r="AE862" s="860"/>
      <c r="AF862" s="860"/>
      <c r="AG862" s="860"/>
    </row>
    <row r="863" ht="14.25" customHeight="1">
      <c r="A863" s="860"/>
      <c r="B863" s="56"/>
      <c r="C863" s="56"/>
      <c r="D863" s="56"/>
      <c r="E863" s="56"/>
      <c r="F863" s="56"/>
      <c r="G863" s="56"/>
      <c r="H863" s="56"/>
      <c r="I863" s="56"/>
      <c r="J863" s="773"/>
      <c r="K863" s="861"/>
      <c r="L863" s="56"/>
      <c r="M863" s="56"/>
      <c r="N863" s="56"/>
      <c r="O863" s="56"/>
      <c r="P863" s="56"/>
      <c r="Q863" s="56"/>
      <c r="R863" s="56"/>
      <c r="S863" s="860"/>
      <c r="T863" s="860"/>
      <c r="U863" s="860"/>
      <c r="V863" s="860"/>
      <c r="W863" s="860"/>
      <c r="X863" s="860"/>
      <c r="Y863" s="860"/>
      <c r="Z863" s="860"/>
      <c r="AA863" s="860"/>
      <c r="AB863" s="860"/>
      <c r="AC863" s="860"/>
      <c r="AD863" s="860"/>
      <c r="AE863" s="860"/>
      <c r="AF863" s="860"/>
      <c r="AG863" s="860"/>
    </row>
    <row r="864" ht="14.25" customHeight="1">
      <c r="A864" s="860"/>
      <c r="B864" s="56"/>
      <c r="C864" s="56"/>
      <c r="D864" s="56"/>
      <c r="E864" s="56"/>
      <c r="F864" s="56"/>
      <c r="G864" s="56"/>
      <c r="H864" s="56"/>
      <c r="I864" s="56"/>
      <c r="J864" s="773"/>
      <c r="K864" s="861"/>
      <c r="L864" s="56"/>
      <c r="M864" s="56"/>
      <c r="N864" s="56"/>
      <c r="O864" s="56"/>
      <c r="P864" s="56"/>
      <c r="Q864" s="56"/>
      <c r="R864" s="56"/>
      <c r="S864" s="860"/>
      <c r="T864" s="860"/>
      <c r="U864" s="860"/>
      <c r="V864" s="860"/>
      <c r="W864" s="860"/>
      <c r="X864" s="860"/>
      <c r="Y864" s="860"/>
      <c r="Z864" s="860"/>
      <c r="AA864" s="860"/>
      <c r="AB864" s="860"/>
      <c r="AC864" s="860"/>
      <c r="AD864" s="860"/>
      <c r="AE864" s="860"/>
      <c r="AF864" s="860"/>
      <c r="AG864" s="860"/>
    </row>
    <row r="865" ht="14.25" customHeight="1">
      <c r="A865" s="860"/>
      <c r="B865" s="56"/>
      <c r="C865" s="56"/>
      <c r="D865" s="56"/>
      <c r="E865" s="56"/>
      <c r="F865" s="56"/>
      <c r="G865" s="56"/>
      <c r="H865" s="56"/>
      <c r="I865" s="56"/>
      <c r="J865" s="773"/>
      <c r="K865" s="861"/>
      <c r="L865" s="56"/>
      <c r="M865" s="56"/>
      <c r="N865" s="56"/>
      <c r="O865" s="56"/>
      <c r="P865" s="56"/>
      <c r="Q865" s="56"/>
      <c r="R865" s="56"/>
      <c r="S865" s="860"/>
      <c r="T865" s="860"/>
      <c r="U865" s="860"/>
      <c r="V865" s="860"/>
      <c r="W865" s="860"/>
      <c r="X865" s="860"/>
      <c r="Y865" s="860"/>
      <c r="Z865" s="860"/>
      <c r="AA865" s="860"/>
      <c r="AB865" s="860"/>
      <c r="AC865" s="860"/>
      <c r="AD865" s="860"/>
      <c r="AE865" s="860"/>
      <c r="AF865" s="860"/>
      <c r="AG865" s="860"/>
    </row>
    <row r="866" ht="14.25" customHeight="1">
      <c r="A866" s="860"/>
      <c r="B866" s="56"/>
      <c r="C866" s="56"/>
      <c r="D866" s="56"/>
      <c r="E866" s="56"/>
      <c r="F866" s="56"/>
      <c r="G866" s="56"/>
      <c r="H866" s="56"/>
      <c r="I866" s="56"/>
      <c r="J866" s="773"/>
      <c r="K866" s="861"/>
      <c r="L866" s="56"/>
      <c r="M866" s="56"/>
      <c r="N866" s="56"/>
      <c r="O866" s="56"/>
      <c r="P866" s="56"/>
      <c r="Q866" s="56"/>
      <c r="R866" s="56"/>
      <c r="S866" s="860"/>
      <c r="T866" s="860"/>
      <c r="U866" s="860"/>
      <c r="V866" s="860"/>
      <c r="W866" s="860"/>
      <c r="X866" s="860"/>
      <c r="Y866" s="860"/>
      <c r="Z866" s="860"/>
      <c r="AA866" s="860"/>
      <c r="AB866" s="860"/>
      <c r="AC866" s="860"/>
      <c r="AD866" s="860"/>
      <c r="AE866" s="860"/>
      <c r="AF866" s="860"/>
      <c r="AG866" s="860"/>
    </row>
    <row r="867" ht="14.25" customHeight="1">
      <c r="A867" s="860"/>
      <c r="B867" s="56"/>
      <c r="C867" s="56"/>
      <c r="D867" s="56"/>
      <c r="E867" s="56"/>
      <c r="F867" s="56"/>
      <c r="G867" s="56"/>
      <c r="H867" s="56"/>
      <c r="I867" s="56"/>
      <c r="J867" s="773"/>
      <c r="K867" s="861"/>
      <c r="L867" s="56"/>
      <c r="M867" s="56"/>
      <c r="N867" s="56"/>
      <c r="O867" s="56"/>
      <c r="P867" s="56"/>
      <c r="Q867" s="56"/>
      <c r="R867" s="56"/>
      <c r="S867" s="860"/>
      <c r="T867" s="860"/>
      <c r="U867" s="860"/>
      <c r="V867" s="860"/>
      <c r="W867" s="860"/>
      <c r="X867" s="860"/>
      <c r="Y867" s="860"/>
      <c r="Z867" s="860"/>
      <c r="AA867" s="860"/>
      <c r="AB867" s="860"/>
      <c r="AC867" s="860"/>
      <c r="AD867" s="860"/>
      <c r="AE867" s="860"/>
      <c r="AF867" s="860"/>
      <c r="AG867" s="860"/>
    </row>
    <row r="868" ht="14.25" customHeight="1">
      <c r="A868" s="860"/>
      <c r="B868" s="56"/>
      <c r="C868" s="56"/>
      <c r="D868" s="56"/>
      <c r="E868" s="56"/>
      <c r="F868" s="56"/>
      <c r="G868" s="56"/>
      <c r="H868" s="56"/>
      <c r="I868" s="56"/>
      <c r="J868" s="773"/>
      <c r="K868" s="861"/>
      <c r="L868" s="56"/>
      <c r="M868" s="56"/>
      <c r="N868" s="56"/>
      <c r="O868" s="56"/>
      <c r="P868" s="56"/>
      <c r="Q868" s="56"/>
      <c r="R868" s="56"/>
      <c r="S868" s="860"/>
      <c r="T868" s="860"/>
      <c r="U868" s="860"/>
      <c r="V868" s="860"/>
      <c r="W868" s="860"/>
      <c r="X868" s="860"/>
      <c r="Y868" s="860"/>
      <c r="Z868" s="860"/>
      <c r="AA868" s="860"/>
      <c r="AB868" s="860"/>
      <c r="AC868" s="860"/>
      <c r="AD868" s="860"/>
      <c r="AE868" s="860"/>
      <c r="AF868" s="860"/>
      <c r="AG868" s="860"/>
    </row>
    <row r="869" ht="14.25" customHeight="1">
      <c r="A869" s="860"/>
      <c r="B869" s="56"/>
      <c r="C869" s="56"/>
      <c r="D869" s="56"/>
      <c r="E869" s="56"/>
      <c r="F869" s="56"/>
      <c r="G869" s="56"/>
      <c r="H869" s="56"/>
      <c r="I869" s="56"/>
      <c r="J869" s="773"/>
      <c r="K869" s="861"/>
      <c r="L869" s="56"/>
      <c r="M869" s="56"/>
      <c r="N869" s="56"/>
      <c r="O869" s="56"/>
      <c r="P869" s="56"/>
      <c r="Q869" s="56"/>
      <c r="R869" s="56"/>
      <c r="S869" s="860"/>
      <c r="T869" s="860"/>
      <c r="U869" s="860"/>
      <c r="V869" s="860"/>
      <c r="W869" s="860"/>
      <c r="X869" s="860"/>
      <c r="Y869" s="860"/>
      <c r="Z869" s="860"/>
      <c r="AA869" s="860"/>
      <c r="AB869" s="860"/>
      <c r="AC869" s="860"/>
      <c r="AD869" s="860"/>
      <c r="AE869" s="860"/>
      <c r="AF869" s="860"/>
      <c r="AG869" s="860"/>
    </row>
    <row r="870" ht="14.25" customHeight="1">
      <c r="A870" s="860"/>
      <c r="B870" s="56"/>
      <c r="C870" s="56"/>
      <c r="D870" s="56"/>
      <c r="E870" s="56"/>
      <c r="F870" s="56"/>
      <c r="G870" s="56"/>
      <c r="H870" s="56"/>
      <c r="I870" s="56"/>
      <c r="J870" s="773"/>
      <c r="K870" s="861"/>
      <c r="L870" s="56"/>
      <c r="M870" s="56"/>
      <c r="N870" s="56"/>
      <c r="O870" s="56"/>
      <c r="P870" s="56"/>
      <c r="Q870" s="56"/>
      <c r="R870" s="56"/>
      <c r="S870" s="860"/>
      <c r="T870" s="860"/>
      <c r="U870" s="860"/>
      <c r="V870" s="860"/>
      <c r="W870" s="860"/>
      <c r="X870" s="860"/>
      <c r="Y870" s="860"/>
      <c r="Z870" s="860"/>
      <c r="AA870" s="860"/>
      <c r="AB870" s="860"/>
      <c r="AC870" s="860"/>
      <c r="AD870" s="860"/>
      <c r="AE870" s="860"/>
      <c r="AF870" s="860"/>
      <c r="AG870" s="860"/>
    </row>
    <row r="871" ht="14.25" customHeight="1">
      <c r="A871" s="860"/>
      <c r="B871" s="56"/>
      <c r="C871" s="56"/>
      <c r="D871" s="56"/>
      <c r="E871" s="56"/>
      <c r="F871" s="56"/>
      <c r="G871" s="56"/>
      <c r="H871" s="56"/>
      <c r="I871" s="56"/>
      <c r="J871" s="773"/>
      <c r="K871" s="861"/>
      <c r="L871" s="56"/>
      <c r="M871" s="56"/>
      <c r="N871" s="56"/>
      <c r="O871" s="56"/>
      <c r="P871" s="56"/>
      <c r="Q871" s="56"/>
      <c r="R871" s="56"/>
      <c r="S871" s="860"/>
      <c r="T871" s="860"/>
      <c r="U871" s="860"/>
      <c r="V871" s="860"/>
      <c r="W871" s="860"/>
      <c r="X871" s="860"/>
      <c r="Y871" s="860"/>
      <c r="Z871" s="860"/>
      <c r="AA871" s="860"/>
      <c r="AB871" s="860"/>
      <c r="AC871" s="860"/>
      <c r="AD871" s="860"/>
      <c r="AE871" s="860"/>
      <c r="AF871" s="860"/>
      <c r="AG871" s="860"/>
    </row>
    <row r="872" ht="14.25" customHeight="1">
      <c r="A872" s="860"/>
      <c r="B872" s="56"/>
      <c r="C872" s="56"/>
      <c r="D872" s="56"/>
      <c r="E872" s="56"/>
      <c r="F872" s="56"/>
      <c r="G872" s="56"/>
      <c r="H872" s="56"/>
      <c r="I872" s="56"/>
      <c r="J872" s="773"/>
      <c r="K872" s="861"/>
      <c r="L872" s="56"/>
      <c r="M872" s="56"/>
      <c r="N872" s="56"/>
      <c r="O872" s="56"/>
      <c r="P872" s="56"/>
      <c r="Q872" s="56"/>
      <c r="R872" s="56"/>
      <c r="S872" s="860"/>
      <c r="T872" s="860"/>
      <c r="U872" s="860"/>
      <c r="V872" s="860"/>
      <c r="W872" s="860"/>
      <c r="X872" s="860"/>
      <c r="Y872" s="860"/>
      <c r="Z872" s="860"/>
      <c r="AA872" s="860"/>
      <c r="AB872" s="860"/>
      <c r="AC872" s="860"/>
      <c r="AD872" s="860"/>
      <c r="AE872" s="860"/>
      <c r="AF872" s="860"/>
      <c r="AG872" s="860"/>
    </row>
    <row r="873" ht="14.25" customHeight="1">
      <c r="A873" s="860"/>
      <c r="B873" s="56"/>
      <c r="C873" s="56"/>
      <c r="D873" s="56"/>
      <c r="E873" s="56"/>
      <c r="F873" s="56"/>
      <c r="G873" s="56"/>
      <c r="H873" s="56"/>
      <c r="I873" s="56"/>
      <c r="J873" s="773"/>
      <c r="K873" s="861"/>
      <c r="L873" s="56"/>
      <c r="M873" s="56"/>
      <c r="N873" s="56"/>
      <c r="O873" s="56"/>
      <c r="P873" s="56"/>
      <c r="Q873" s="56"/>
      <c r="R873" s="56"/>
      <c r="S873" s="860"/>
      <c r="T873" s="860"/>
      <c r="U873" s="860"/>
      <c r="V873" s="860"/>
      <c r="W873" s="860"/>
      <c r="X873" s="860"/>
      <c r="Y873" s="860"/>
      <c r="Z873" s="860"/>
      <c r="AA873" s="860"/>
      <c r="AB873" s="860"/>
      <c r="AC873" s="860"/>
      <c r="AD873" s="860"/>
      <c r="AE873" s="860"/>
      <c r="AF873" s="860"/>
      <c r="AG873" s="860"/>
    </row>
    <row r="874" ht="14.25" customHeight="1">
      <c r="A874" s="860"/>
      <c r="B874" s="56"/>
      <c r="C874" s="56"/>
      <c r="D874" s="56"/>
      <c r="E874" s="56"/>
      <c r="F874" s="56"/>
      <c r="G874" s="56"/>
      <c r="H874" s="56"/>
      <c r="I874" s="56"/>
      <c r="J874" s="773"/>
      <c r="K874" s="861"/>
      <c r="L874" s="56"/>
      <c r="M874" s="56"/>
      <c r="N874" s="56"/>
      <c r="O874" s="56"/>
      <c r="P874" s="56"/>
      <c r="Q874" s="56"/>
      <c r="R874" s="56"/>
      <c r="S874" s="860"/>
      <c r="T874" s="860"/>
      <c r="U874" s="860"/>
      <c r="V874" s="860"/>
      <c r="W874" s="860"/>
      <c r="X874" s="860"/>
      <c r="Y874" s="860"/>
      <c r="Z874" s="860"/>
      <c r="AA874" s="860"/>
      <c r="AB874" s="860"/>
      <c r="AC874" s="860"/>
      <c r="AD874" s="860"/>
      <c r="AE874" s="860"/>
      <c r="AF874" s="860"/>
      <c r="AG874" s="860"/>
    </row>
    <row r="875" ht="14.25" customHeight="1">
      <c r="A875" s="860"/>
      <c r="B875" s="56"/>
      <c r="C875" s="56"/>
      <c r="D875" s="56"/>
      <c r="E875" s="56"/>
      <c r="F875" s="56"/>
      <c r="G875" s="56"/>
      <c r="H875" s="56"/>
      <c r="I875" s="56"/>
      <c r="J875" s="773"/>
      <c r="K875" s="861"/>
      <c r="L875" s="56"/>
      <c r="M875" s="56"/>
      <c r="N875" s="56"/>
      <c r="O875" s="56"/>
      <c r="P875" s="56"/>
      <c r="Q875" s="56"/>
      <c r="R875" s="56"/>
      <c r="S875" s="860"/>
      <c r="T875" s="860"/>
      <c r="U875" s="860"/>
      <c r="V875" s="860"/>
      <c r="W875" s="860"/>
      <c r="X875" s="860"/>
      <c r="Y875" s="860"/>
      <c r="Z875" s="860"/>
      <c r="AA875" s="860"/>
      <c r="AB875" s="860"/>
      <c r="AC875" s="860"/>
      <c r="AD875" s="860"/>
      <c r="AE875" s="860"/>
      <c r="AF875" s="860"/>
      <c r="AG875" s="860"/>
    </row>
    <row r="876" ht="14.25" customHeight="1">
      <c r="A876" s="860"/>
      <c r="B876" s="56"/>
      <c r="C876" s="56"/>
      <c r="D876" s="56"/>
      <c r="E876" s="56"/>
      <c r="F876" s="56"/>
      <c r="G876" s="56"/>
      <c r="H876" s="56"/>
      <c r="I876" s="56"/>
      <c r="J876" s="773"/>
      <c r="K876" s="861"/>
      <c r="L876" s="56"/>
      <c r="M876" s="56"/>
      <c r="N876" s="56"/>
      <c r="O876" s="56"/>
      <c r="P876" s="56"/>
      <c r="Q876" s="56"/>
      <c r="R876" s="56"/>
      <c r="S876" s="860"/>
      <c r="T876" s="860"/>
      <c r="U876" s="860"/>
      <c r="V876" s="860"/>
      <c r="W876" s="860"/>
      <c r="X876" s="860"/>
      <c r="Y876" s="860"/>
      <c r="Z876" s="860"/>
      <c r="AA876" s="860"/>
      <c r="AB876" s="860"/>
      <c r="AC876" s="860"/>
      <c r="AD876" s="860"/>
      <c r="AE876" s="860"/>
      <c r="AF876" s="860"/>
      <c r="AG876" s="860"/>
    </row>
    <row r="877" ht="14.25" customHeight="1">
      <c r="A877" s="860"/>
      <c r="B877" s="56"/>
      <c r="C877" s="56"/>
      <c r="D877" s="56"/>
      <c r="E877" s="56"/>
      <c r="F877" s="56"/>
      <c r="G877" s="56"/>
      <c r="H877" s="56"/>
      <c r="I877" s="56"/>
      <c r="J877" s="773"/>
      <c r="K877" s="861"/>
      <c r="L877" s="56"/>
      <c r="M877" s="56"/>
      <c r="N877" s="56"/>
      <c r="O877" s="56"/>
      <c r="P877" s="56"/>
      <c r="Q877" s="56"/>
      <c r="R877" s="56"/>
      <c r="S877" s="860"/>
      <c r="T877" s="860"/>
      <c r="U877" s="860"/>
      <c r="V877" s="860"/>
      <c r="W877" s="860"/>
      <c r="X877" s="860"/>
      <c r="Y877" s="860"/>
      <c r="Z877" s="860"/>
      <c r="AA877" s="860"/>
      <c r="AB877" s="860"/>
      <c r="AC877" s="860"/>
      <c r="AD877" s="860"/>
      <c r="AE877" s="860"/>
      <c r="AF877" s="860"/>
      <c r="AG877" s="860"/>
    </row>
    <row r="878" ht="14.25" customHeight="1">
      <c r="A878" s="860"/>
      <c r="B878" s="56"/>
      <c r="C878" s="56"/>
      <c r="D878" s="56"/>
      <c r="E878" s="56"/>
      <c r="F878" s="56"/>
      <c r="G878" s="56"/>
      <c r="H878" s="56"/>
      <c r="I878" s="56"/>
      <c r="J878" s="773"/>
      <c r="K878" s="861"/>
      <c r="L878" s="56"/>
      <c r="M878" s="56"/>
      <c r="N878" s="56"/>
      <c r="O878" s="56"/>
      <c r="P878" s="56"/>
      <c r="Q878" s="56"/>
      <c r="R878" s="56"/>
      <c r="S878" s="860"/>
      <c r="T878" s="860"/>
      <c r="U878" s="860"/>
      <c r="V878" s="860"/>
      <c r="W878" s="860"/>
      <c r="X878" s="860"/>
      <c r="Y878" s="860"/>
      <c r="Z878" s="860"/>
      <c r="AA878" s="860"/>
      <c r="AB878" s="860"/>
      <c r="AC878" s="860"/>
      <c r="AD878" s="860"/>
      <c r="AE878" s="860"/>
      <c r="AF878" s="860"/>
      <c r="AG878" s="860"/>
    </row>
    <row r="879" ht="14.25" customHeight="1">
      <c r="A879" s="860"/>
      <c r="B879" s="56"/>
      <c r="C879" s="56"/>
      <c r="D879" s="56"/>
      <c r="E879" s="56"/>
      <c r="F879" s="56"/>
      <c r="G879" s="56"/>
      <c r="H879" s="56"/>
      <c r="I879" s="56"/>
      <c r="J879" s="773"/>
      <c r="K879" s="861"/>
      <c r="L879" s="56"/>
      <c r="M879" s="56"/>
      <c r="N879" s="56"/>
      <c r="O879" s="56"/>
      <c r="P879" s="56"/>
      <c r="Q879" s="56"/>
      <c r="R879" s="56"/>
      <c r="S879" s="860"/>
      <c r="T879" s="860"/>
      <c r="U879" s="860"/>
      <c r="V879" s="860"/>
      <c r="W879" s="860"/>
      <c r="X879" s="860"/>
      <c r="Y879" s="860"/>
      <c r="Z879" s="860"/>
      <c r="AA879" s="860"/>
      <c r="AB879" s="860"/>
      <c r="AC879" s="860"/>
      <c r="AD879" s="860"/>
      <c r="AE879" s="860"/>
      <c r="AF879" s="860"/>
      <c r="AG879" s="860"/>
    </row>
    <row r="880" ht="14.25" customHeight="1">
      <c r="A880" s="860"/>
      <c r="B880" s="56"/>
      <c r="C880" s="56"/>
      <c r="D880" s="56"/>
      <c r="E880" s="56"/>
      <c r="F880" s="56"/>
      <c r="G880" s="56"/>
      <c r="H880" s="56"/>
      <c r="I880" s="56"/>
      <c r="J880" s="773"/>
      <c r="K880" s="861"/>
      <c r="L880" s="56"/>
      <c r="M880" s="56"/>
      <c r="N880" s="56"/>
      <c r="O880" s="56"/>
      <c r="P880" s="56"/>
      <c r="Q880" s="56"/>
      <c r="R880" s="56"/>
      <c r="S880" s="860"/>
      <c r="T880" s="860"/>
      <c r="U880" s="860"/>
      <c r="V880" s="860"/>
      <c r="W880" s="860"/>
      <c r="X880" s="860"/>
      <c r="Y880" s="860"/>
      <c r="Z880" s="860"/>
      <c r="AA880" s="860"/>
      <c r="AB880" s="860"/>
      <c r="AC880" s="860"/>
      <c r="AD880" s="860"/>
      <c r="AE880" s="860"/>
      <c r="AF880" s="860"/>
      <c r="AG880" s="860"/>
    </row>
    <row r="881" ht="14.25" customHeight="1">
      <c r="A881" s="860"/>
      <c r="B881" s="56"/>
      <c r="C881" s="56"/>
      <c r="D881" s="56"/>
      <c r="E881" s="56"/>
      <c r="F881" s="56"/>
      <c r="G881" s="56"/>
      <c r="H881" s="56"/>
      <c r="I881" s="56"/>
      <c r="J881" s="773"/>
      <c r="K881" s="861"/>
      <c r="L881" s="56"/>
      <c r="M881" s="56"/>
      <c r="N881" s="56"/>
      <c r="O881" s="56"/>
      <c r="P881" s="56"/>
      <c r="Q881" s="56"/>
      <c r="R881" s="56"/>
      <c r="S881" s="860"/>
      <c r="T881" s="860"/>
      <c r="U881" s="860"/>
      <c r="V881" s="860"/>
      <c r="W881" s="860"/>
      <c r="X881" s="860"/>
      <c r="Y881" s="860"/>
      <c r="Z881" s="860"/>
      <c r="AA881" s="860"/>
      <c r="AB881" s="860"/>
      <c r="AC881" s="860"/>
      <c r="AD881" s="860"/>
      <c r="AE881" s="860"/>
      <c r="AF881" s="860"/>
      <c r="AG881" s="860"/>
    </row>
    <row r="882" ht="14.25" customHeight="1">
      <c r="A882" s="860"/>
      <c r="B882" s="56"/>
      <c r="C882" s="56"/>
      <c r="D882" s="56"/>
      <c r="E882" s="56"/>
      <c r="F882" s="56"/>
      <c r="G882" s="56"/>
      <c r="H882" s="56"/>
      <c r="I882" s="56"/>
      <c r="J882" s="773"/>
      <c r="K882" s="861"/>
      <c r="L882" s="56"/>
      <c r="M882" s="56"/>
      <c r="N882" s="56"/>
      <c r="O882" s="56"/>
      <c r="P882" s="56"/>
      <c r="Q882" s="56"/>
      <c r="R882" s="56"/>
      <c r="S882" s="860"/>
      <c r="T882" s="860"/>
      <c r="U882" s="860"/>
      <c r="V882" s="860"/>
      <c r="W882" s="860"/>
      <c r="X882" s="860"/>
      <c r="Y882" s="860"/>
      <c r="Z882" s="860"/>
      <c r="AA882" s="860"/>
      <c r="AB882" s="860"/>
      <c r="AC882" s="860"/>
      <c r="AD882" s="860"/>
      <c r="AE882" s="860"/>
      <c r="AF882" s="860"/>
      <c r="AG882" s="860"/>
    </row>
    <row r="883" ht="14.25" customHeight="1">
      <c r="A883" s="860"/>
      <c r="B883" s="56"/>
      <c r="C883" s="56"/>
      <c r="D883" s="56"/>
      <c r="E883" s="56"/>
      <c r="F883" s="56"/>
      <c r="G883" s="56"/>
      <c r="H883" s="56"/>
      <c r="I883" s="56"/>
      <c r="J883" s="773"/>
      <c r="K883" s="861"/>
      <c r="L883" s="56"/>
      <c r="M883" s="56"/>
      <c r="N883" s="56"/>
      <c r="O883" s="56"/>
      <c r="P883" s="56"/>
      <c r="Q883" s="56"/>
      <c r="R883" s="56"/>
      <c r="S883" s="860"/>
      <c r="T883" s="860"/>
      <c r="U883" s="860"/>
      <c r="V883" s="860"/>
      <c r="W883" s="860"/>
      <c r="X883" s="860"/>
      <c r="Y883" s="860"/>
      <c r="Z883" s="860"/>
      <c r="AA883" s="860"/>
      <c r="AB883" s="860"/>
      <c r="AC883" s="860"/>
      <c r="AD883" s="860"/>
      <c r="AE883" s="860"/>
      <c r="AF883" s="860"/>
      <c r="AG883" s="860"/>
    </row>
    <row r="884" ht="14.25" customHeight="1">
      <c r="A884" s="860"/>
      <c r="B884" s="56"/>
      <c r="C884" s="56"/>
      <c r="D884" s="56"/>
      <c r="E884" s="56"/>
      <c r="F884" s="56"/>
      <c r="G884" s="56"/>
      <c r="H884" s="56"/>
      <c r="I884" s="56"/>
      <c r="J884" s="773"/>
      <c r="K884" s="861"/>
      <c r="L884" s="56"/>
      <c r="M884" s="56"/>
      <c r="N884" s="56"/>
      <c r="O884" s="56"/>
      <c r="P884" s="56"/>
      <c r="Q884" s="56"/>
      <c r="R884" s="56"/>
      <c r="S884" s="860"/>
      <c r="T884" s="860"/>
      <c r="U884" s="860"/>
      <c r="V884" s="860"/>
      <c r="W884" s="860"/>
      <c r="X884" s="860"/>
      <c r="Y884" s="860"/>
      <c r="Z884" s="860"/>
      <c r="AA884" s="860"/>
      <c r="AB884" s="860"/>
      <c r="AC884" s="860"/>
      <c r="AD884" s="860"/>
      <c r="AE884" s="860"/>
      <c r="AF884" s="860"/>
      <c r="AG884" s="860"/>
    </row>
    <row r="885" ht="14.25" customHeight="1">
      <c r="A885" s="860"/>
      <c r="B885" s="56"/>
      <c r="C885" s="56"/>
      <c r="D885" s="56"/>
      <c r="E885" s="56"/>
      <c r="F885" s="56"/>
      <c r="G885" s="56"/>
      <c r="H885" s="56"/>
      <c r="I885" s="56"/>
      <c r="J885" s="773"/>
      <c r="K885" s="861"/>
      <c r="L885" s="56"/>
      <c r="M885" s="56"/>
      <c r="N885" s="56"/>
      <c r="O885" s="56"/>
      <c r="P885" s="56"/>
      <c r="Q885" s="56"/>
      <c r="R885" s="56"/>
      <c r="S885" s="860"/>
      <c r="T885" s="860"/>
      <c r="U885" s="860"/>
      <c r="V885" s="860"/>
      <c r="W885" s="860"/>
      <c r="X885" s="860"/>
      <c r="Y885" s="860"/>
      <c r="Z885" s="860"/>
      <c r="AA885" s="860"/>
      <c r="AB885" s="860"/>
      <c r="AC885" s="860"/>
      <c r="AD885" s="860"/>
      <c r="AE885" s="860"/>
      <c r="AF885" s="860"/>
      <c r="AG885" s="860"/>
    </row>
    <row r="886" ht="14.25" customHeight="1">
      <c r="A886" s="860"/>
      <c r="B886" s="56"/>
      <c r="C886" s="56"/>
      <c r="D886" s="56"/>
      <c r="E886" s="56"/>
      <c r="F886" s="56"/>
      <c r="G886" s="56"/>
      <c r="H886" s="56"/>
      <c r="I886" s="56"/>
      <c r="J886" s="773"/>
      <c r="K886" s="861"/>
      <c r="L886" s="56"/>
      <c r="M886" s="56"/>
      <c r="N886" s="56"/>
      <c r="O886" s="56"/>
      <c r="P886" s="56"/>
      <c r="Q886" s="56"/>
      <c r="R886" s="56"/>
      <c r="S886" s="860"/>
      <c r="T886" s="860"/>
      <c r="U886" s="860"/>
      <c r="V886" s="860"/>
      <c r="W886" s="860"/>
      <c r="X886" s="860"/>
      <c r="Y886" s="860"/>
      <c r="Z886" s="860"/>
      <c r="AA886" s="860"/>
      <c r="AB886" s="860"/>
      <c r="AC886" s="860"/>
      <c r="AD886" s="860"/>
      <c r="AE886" s="860"/>
      <c r="AF886" s="860"/>
      <c r="AG886" s="860"/>
    </row>
    <row r="887" ht="14.25" customHeight="1">
      <c r="A887" s="860"/>
      <c r="B887" s="56"/>
      <c r="C887" s="56"/>
      <c r="D887" s="56"/>
      <c r="E887" s="56"/>
      <c r="F887" s="56"/>
      <c r="G887" s="56"/>
      <c r="H887" s="56"/>
      <c r="I887" s="56"/>
      <c r="J887" s="773"/>
      <c r="K887" s="861"/>
      <c r="L887" s="56"/>
      <c r="M887" s="56"/>
      <c r="N887" s="56"/>
      <c r="O887" s="56"/>
      <c r="P887" s="56"/>
      <c r="Q887" s="56"/>
      <c r="R887" s="56"/>
      <c r="S887" s="860"/>
      <c r="T887" s="860"/>
      <c r="U887" s="860"/>
      <c r="V887" s="860"/>
      <c r="W887" s="860"/>
      <c r="X887" s="860"/>
      <c r="Y887" s="860"/>
      <c r="Z887" s="860"/>
      <c r="AA887" s="860"/>
      <c r="AB887" s="860"/>
      <c r="AC887" s="860"/>
      <c r="AD887" s="860"/>
      <c r="AE887" s="860"/>
      <c r="AF887" s="860"/>
      <c r="AG887" s="860"/>
    </row>
    <row r="888" ht="14.25" customHeight="1">
      <c r="A888" s="860"/>
      <c r="B888" s="56"/>
      <c r="C888" s="56"/>
      <c r="D888" s="56"/>
      <c r="E888" s="56"/>
      <c r="F888" s="56"/>
      <c r="G888" s="56"/>
      <c r="H888" s="56"/>
      <c r="I888" s="56"/>
      <c r="J888" s="773"/>
      <c r="K888" s="861"/>
      <c r="L888" s="56"/>
      <c r="M888" s="56"/>
      <c r="N888" s="56"/>
      <c r="O888" s="56"/>
      <c r="P888" s="56"/>
      <c r="Q888" s="56"/>
      <c r="R888" s="56"/>
      <c r="S888" s="860"/>
      <c r="T888" s="860"/>
      <c r="U888" s="860"/>
      <c r="V888" s="860"/>
      <c r="W888" s="860"/>
      <c r="X888" s="860"/>
      <c r="Y888" s="860"/>
      <c r="Z888" s="860"/>
      <c r="AA888" s="860"/>
      <c r="AB888" s="860"/>
      <c r="AC888" s="860"/>
      <c r="AD888" s="860"/>
      <c r="AE888" s="860"/>
      <c r="AF888" s="860"/>
      <c r="AG888" s="860"/>
    </row>
    <row r="889" ht="14.25" customHeight="1">
      <c r="A889" s="860"/>
      <c r="B889" s="56"/>
      <c r="C889" s="56"/>
      <c r="D889" s="56"/>
      <c r="E889" s="56"/>
      <c r="F889" s="56"/>
      <c r="G889" s="56"/>
      <c r="H889" s="56"/>
      <c r="I889" s="56"/>
      <c r="J889" s="773"/>
      <c r="K889" s="861"/>
      <c r="L889" s="56"/>
      <c r="M889" s="56"/>
      <c r="N889" s="56"/>
      <c r="O889" s="56"/>
      <c r="P889" s="56"/>
      <c r="Q889" s="56"/>
      <c r="R889" s="56"/>
      <c r="S889" s="860"/>
      <c r="T889" s="860"/>
      <c r="U889" s="860"/>
      <c r="V889" s="860"/>
      <c r="W889" s="860"/>
      <c r="X889" s="860"/>
      <c r="Y889" s="860"/>
      <c r="Z889" s="860"/>
      <c r="AA889" s="860"/>
      <c r="AB889" s="860"/>
      <c r="AC889" s="860"/>
      <c r="AD889" s="860"/>
      <c r="AE889" s="860"/>
      <c r="AF889" s="860"/>
      <c r="AG889" s="860"/>
    </row>
    <row r="890" ht="14.25" customHeight="1">
      <c r="A890" s="860"/>
      <c r="B890" s="56"/>
      <c r="C890" s="56"/>
      <c r="D890" s="56"/>
      <c r="E890" s="56"/>
      <c r="F890" s="56"/>
      <c r="G890" s="56"/>
      <c r="H890" s="56"/>
      <c r="I890" s="56"/>
      <c r="J890" s="773"/>
      <c r="K890" s="861"/>
      <c r="L890" s="56"/>
      <c r="M890" s="56"/>
      <c r="N890" s="56"/>
      <c r="O890" s="56"/>
      <c r="P890" s="56"/>
      <c r="Q890" s="56"/>
      <c r="R890" s="56"/>
      <c r="S890" s="860"/>
      <c r="T890" s="860"/>
      <c r="U890" s="860"/>
      <c r="V890" s="860"/>
      <c r="W890" s="860"/>
      <c r="X890" s="860"/>
      <c r="Y890" s="860"/>
      <c r="Z890" s="860"/>
      <c r="AA890" s="860"/>
      <c r="AB890" s="860"/>
      <c r="AC890" s="860"/>
      <c r="AD890" s="860"/>
      <c r="AE890" s="860"/>
      <c r="AF890" s="860"/>
      <c r="AG890" s="860"/>
    </row>
    <row r="891" ht="14.25" customHeight="1">
      <c r="A891" s="860"/>
      <c r="B891" s="56"/>
      <c r="C891" s="56"/>
      <c r="D891" s="56"/>
      <c r="E891" s="56"/>
      <c r="F891" s="56"/>
      <c r="G891" s="56"/>
      <c r="H891" s="56"/>
      <c r="I891" s="56"/>
      <c r="J891" s="773"/>
      <c r="K891" s="861"/>
      <c r="L891" s="56"/>
      <c r="M891" s="56"/>
      <c r="N891" s="56"/>
      <c r="O891" s="56"/>
      <c r="P891" s="56"/>
      <c r="Q891" s="56"/>
      <c r="R891" s="56"/>
      <c r="S891" s="860"/>
      <c r="T891" s="860"/>
      <c r="U891" s="860"/>
      <c r="V891" s="860"/>
      <c r="W891" s="860"/>
      <c r="X891" s="860"/>
      <c r="Y891" s="860"/>
      <c r="Z891" s="860"/>
      <c r="AA891" s="860"/>
      <c r="AB891" s="860"/>
      <c r="AC891" s="860"/>
      <c r="AD891" s="860"/>
      <c r="AE891" s="860"/>
      <c r="AF891" s="860"/>
      <c r="AG891" s="860"/>
    </row>
    <row r="892" ht="14.25" customHeight="1">
      <c r="A892" s="860"/>
      <c r="B892" s="56"/>
      <c r="C892" s="56"/>
      <c r="D892" s="56"/>
      <c r="E892" s="56"/>
      <c r="F892" s="56"/>
      <c r="G892" s="56"/>
      <c r="H892" s="56"/>
      <c r="I892" s="56"/>
      <c r="J892" s="773"/>
      <c r="K892" s="861"/>
      <c r="L892" s="56"/>
      <c r="M892" s="56"/>
      <c r="N892" s="56"/>
      <c r="O892" s="56"/>
      <c r="P892" s="56"/>
      <c r="Q892" s="56"/>
      <c r="R892" s="56"/>
      <c r="S892" s="860"/>
      <c r="T892" s="860"/>
      <c r="U892" s="860"/>
      <c r="V892" s="860"/>
      <c r="W892" s="860"/>
      <c r="X892" s="860"/>
      <c r="Y892" s="860"/>
      <c r="Z892" s="860"/>
      <c r="AA892" s="860"/>
      <c r="AB892" s="860"/>
      <c r="AC892" s="860"/>
      <c r="AD892" s="860"/>
      <c r="AE892" s="860"/>
      <c r="AF892" s="860"/>
      <c r="AG892" s="860"/>
    </row>
    <row r="893" ht="14.25" customHeight="1">
      <c r="A893" s="860"/>
      <c r="B893" s="56"/>
      <c r="C893" s="56"/>
      <c r="D893" s="56"/>
      <c r="E893" s="56"/>
      <c r="F893" s="56"/>
      <c r="G893" s="56"/>
      <c r="H893" s="56"/>
      <c r="I893" s="56"/>
      <c r="J893" s="773"/>
      <c r="K893" s="861"/>
      <c r="L893" s="56"/>
      <c r="M893" s="56"/>
      <c r="N893" s="56"/>
      <c r="O893" s="56"/>
      <c r="P893" s="56"/>
      <c r="Q893" s="56"/>
      <c r="R893" s="56"/>
      <c r="S893" s="860"/>
      <c r="T893" s="860"/>
      <c r="U893" s="860"/>
      <c r="V893" s="860"/>
      <c r="W893" s="860"/>
      <c r="X893" s="860"/>
      <c r="Y893" s="860"/>
      <c r="Z893" s="860"/>
      <c r="AA893" s="860"/>
      <c r="AB893" s="860"/>
      <c r="AC893" s="860"/>
      <c r="AD893" s="860"/>
      <c r="AE893" s="860"/>
      <c r="AF893" s="860"/>
      <c r="AG893" s="860"/>
    </row>
    <row r="894" ht="14.25" customHeight="1">
      <c r="A894" s="860"/>
      <c r="B894" s="56"/>
      <c r="C894" s="56"/>
      <c r="D894" s="56"/>
      <c r="E894" s="56"/>
      <c r="F894" s="56"/>
      <c r="G894" s="56"/>
      <c r="H894" s="56"/>
      <c r="I894" s="56"/>
      <c r="J894" s="773"/>
      <c r="K894" s="861"/>
      <c r="L894" s="56"/>
      <c r="M894" s="56"/>
      <c r="N894" s="56"/>
      <c r="O894" s="56"/>
      <c r="P894" s="56"/>
      <c r="Q894" s="56"/>
      <c r="R894" s="56"/>
      <c r="S894" s="860"/>
      <c r="T894" s="860"/>
      <c r="U894" s="860"/>
      <c r="V894" s="860"/>
      <c r="W894" s="860"/>
      <c r="X894" s="860"/>
      <c r="Y894" s="860"/>
      <c r="Z894" s="860"/>
      <c r="AA894" s="860"/>
      <c r="AB894" s="860"/>
      <c r="AC894" s="860"/>
      <c r="AD894" s="860"/>
      <c r="AE894" s="860"/>
      <c r="AF894" s="860"/>
      <c r="AG894" s="860"/>
    </row>
    <row r="895" ht="14.25" customHeight="1">
      <c r="A895" s="860"/>
      <c r="B895" s="56"/>
      <c r="C895" s="56"/>
      <c r="D895" s="56"/>
      <c r="E895" s="56"/>
      <c r="F895" s="56"/>
      <c r="G895" s="56"/>
      <c r="H895" s="56"/>
      <c r="I895" s="56"/>
      <c r="J895" s="773"/>
      <c r="K895" s="861"/>
      <c r="L895" s="56"/>
      <c r="M895" s="56"/>
      <c r="N895" s="56"/>
      <c r="O895" s="56"/>
      <c r="P895" s="56"/>
      <c r="Q895" s="56"/>
      <c r="R895" s="56"/>
      <c r="S895" s="860"/>
      <c r="T895" s="860"/>
      <c r="U895" s="860"/>
      <c r="V895" s="860"/>
      <c r="W895" s="860"/>
      <c r="X895" s="860"/>
      <c r="Y895" s="860"/>
      <c r="Z895" s="860"/>
      <c r="AA895" s="860"/>
      <c r="AB895" s="860"/>
      <c r="AC895" s="860"/>
      <c r="AD895" s="860"/>
      <c r="AE895" s="860"/>
      <c r="AF895" s="860"/>
      <c r="AG895" s="860"/>
    </row>
    <row r="896" ht="14.25" customHeight="1">
      <c r="A896" s="860"/>
      <c r="B896" s="56"/>
      <c r="C896" s="56"/>
      <c r="D896" s="56"/>
      <c r="E896" s="56"/>
      <c r="F896" s="56"/>
      <c r="G896" s="56"/>
      <c r="H896" s="56"/>
      <c r="I896" s="56"/>
      <c r="J896" s="773"/>
      <c r="K896" s="861"/>
      <c r="L896" s="56"/>
      <c r="M896" s="56"/>
      <c r="N896" s="56"/>
      <c r="O896" s="56"/>
      <c r="P896" s="56"/>
      <c r="Q896" s="56"/>
      <c r="R896" s="56"/>
      <c r="S896" s="860"/>
      <c r="T896" s="860"/>
      <c r="U896" s="860"/>
      <c r="V896" s="860"/>
      <c r="W896" s="860"/>
      <c r="X896" s="860"/>
      <c r="Y896" s="860"/>
      <c r="Z896" s="860"/>
      <c r="AA896" s="860"/>
      <c r="AB896" s="860"/>
      <c r="AC896" s="860"/>
      <c r="AD896" s="860"/>
      <c r="AE896" s="860"/>
      <c r="AF896" s="860"/>
      <c r="AG896" s="860"/>
    </row>
    <row r="897" ht="14.25" customHeight="1">
      <c r="A897" s="860"/>
      <c r="B897" s="56"/>
      <c r="C897" s="56"/>
      <c r="D897" s="56"/>
      <c r="E897" s="56"/>
      <c r="F897" s="56"/>
      <c r="G897" s="56"/>
      <c r="H897" s="56"/>
      <c r="I897" s="56"/>
      <c r="J897" s="773"/>
      <c r="K897" s="861"/>
      <c r="L897" s="56"/>
      <c r="M897" s="56"/>
      <c r="N897" s="56"/>
      <c r="O897" s="56"/>
      <c r="P897" s="56"/>
      <c r="Q897" s="56"/>
      <c r="R897" s="56"/>
      <c r="S897" s="860"/>
      <c r="T897" s="860"/>
      <c r="U897" s="860"/>
      <c r="V897" s="860"/>
      <c r="W897" s="860"/>
      <c r="X897" s="860"/>
      <c r="Y897" s="860"/>
      <c r="Z897" s="860"/>
      <c r="AA897" s="860"/>
      <c r="AB897" s="860"/>
      <c r="AC897" s="860"/>
      <c r="AD897" s="860"/>
      <c r="AE897" s="860"/>
      <c r="AF897" s="860"/>
      <c r="AG897" s="860"/>
    </row>
    <row r="898" ht="14.25" customHeight="1">
      <c r="A898" s="860"/>
      <c r="B898" s="56"/>
      <c r="C898" s="56"/>
      <c r="D898" s="56"/>
      <c r="E898" s="56"/>
      <c r="F898" s="56"/>
      <c r="G898" s="56"/>
      <c r="H898" s="56"/>
      <c r="I898" s="56"/>
      <c r="J898" s="773"/>
      <c r="K898" s="861"/>
      <c r="L898" s="56"/>
      <c r="M898" s="56"/>
      <c r="N898" s="56"/>
      <c r="O898" s="56"/>
      <c r="P898" s="56"/>
      <c r="Q898" s="56"/>
      <c r="R898" s="56"/>
      <c r="S898" s="860"/>
      <c r="T898" s="860"/>
      <c r="U898" s="860"/>
      <c r="V898" s="860"/>
      <c r="W898" s="860"/>
      <c r="X898" s="860"/>
      <c r="Y898" s="860"/>
      <c r="Z898" s="860"/>
      <c r="AA898" s="860"/>
      <c r="AB898" s="860"/>
      <c r="AC898" s="860"/>
      <c r="AD898" s="860"/>
      <c r="AE898" s="860"/>
      <c r="AF898" s="860"/>
      <c r="AG898" s="860"/>
    </row>
    <row r="899" ht="14.25" customHeight="1">
      <c r="A899" s="860"/>
      <c r="B899" s="56"/>
      <c r="C899" s="56"/>
      <c r="D899" s="56"/>
      <c r="E899" s="56"/>
      <c r="F899" s="56"/>
      <c r="G899" s="56"/>
      <c r="H899" s="56"/>
      <c r="I899" s="56"/>
      <c r="J899" s="773"/>
      <c r="K899" s="861"/>
      <c r="L899" s="56"/>
      <c r="M899" s="56"/>
      <c r="N899" s="56"/>
      <c r="O899" s="56"/>
      <c r="P899" s="56"/>
      <c r="Q899" s="56"/>
      <c r="R899" s="56"/>
      <c r="S899" s="860"/>
      <c r="T899" s="860"/>
      <c r="U899" s="860"/>
      <c r="V899" s="860"/>
      <c r="W899" s="860"/>
      <c r="X899" s="860"/>
      <c r="Y899" s="860"/>
      <c r="Z899" s="860"/>
      <c r="AA899" s="860"/>
      <c r="AB899" s="860"/>
      <c r="AC899" s="860"/>
      <c r="AD899" s="860"/>
      <c r="AE899" s="860"/>
      <c r="AF899" s="860"/>
      <c r="AG899" s="860"/>
    </row>
    <row r="900" ht="14.25" customHeight="1">
      <c r="A900" s="860"/>
      <c r="B900" s="56"/>
      <c r="C900" s="56"/>
      <c r="D900" s="56"/>
      <c r="E900" s="56"/>
      <c r="F900" s="56"/>
      <c r="G900" s="56"/>
      <c r="H900" s="56"/>
      <c r="I900" s="56"/>
      <c r="J900" s="773"/>
      <c r="K900" s="861"/>
      <c r="L900" s="56"/>
      <c r="M900" s="56"/>
      <c r="N900" s="56"/>
      <c r="O900" s="56"/>
      <c r="P900" s="56"/>
      <c r="Q900" s="56"/>
      <c r="R900" s="56"/>
      <c r="S900" s="860"/>
      <c r="T900" s="860"/>
      <c r="U900" s="860"/>
      <c r="V900" s="860"/>
      <c r="W900" s="860"/>
      <c r="X900" s="860"/>
      <c r="Y900" s="860"/>
      <c r="Z900" s="860"/>
      <c r="AA900" s="860"/>
      <c r="AB900" s="860"/>
      <c r="AC900" s="860"/>
      <c r="AD900" s="860"/>
      <c r="AE900" s="860"/>
      <c r="AF900" s="860"/>
      <c r="AG900" s="860"/>
    </row>
    <row r="901" ht="14.25" customHeight="1">
      <c r="A901" s="860"/>
      <c r="B901" s="56"/>
      <c r="C901" s="56"/>
      <c r="D901" s="56"/>
      <c r="E901" s="56"/>
      <c r="F901" s="56"/>
      <c r="G901" s="56"/>
      <c r="H901" s="56"/>
      <c r="I901" s="56"/>
      <c r="J901" s="773"/>
      <c r="K901" s="861"/>
      <c r="L901" s="56"/>
      <c r="M901" s="56"/>
      <c r="N901" s="56"/>
      <c r="O901" s="56"/>
      <c r="P901" s="56"/>
      <c r="Q901" s="56"/>
      <c r="R901" s="56"/>
      <c r="S901" s="860"/>
      <c r="T901" s="860"/>
      <c r="U901" s="860"/>
      <c r="V901" s="860"/>
      <c r="W901" s="860"/>
      <c r="X901" s="860"/>
      <c r="Y901" s="860"/>
      <c r="Z901" s="860"/>
      <c r="AA901" s="860"/>
      <c r="AB901" s="860"/>
      <c r="AC901" s="860"/>
      <c r="AD901" s="860"/>
      <c r="AE901" s="860"/>
      <c r="AF901" s="860"/>
      <c r="AG901" s="860"/>
    </row>
    <row r="902" ht="14.25" customHeight="1">
      <c r="A902" s="860"/>
      <c r="B902" s="56"/>
      <c r="C902" s="56"/>
      <c r="D902" s="56"/>
      <c r="E902" s="56"/>
      <c r="F902" s="56"/>
      <c r="G902" s="56"/>
      <c r="H902" s="56"/>
      <c r="I902" s="56"/>
      <c r="J902" s="773"/>
      <c r="K902" s="861"/>
      <c r="L902" s="56"/>
      <c r="M902" s="56"/>
      <c r="N902" s="56"/>
      <c r="O902" s="56"/>
      <c r="P902" s="56"/>
      <c r="Q902" s="56"/>
      <c r="R902" s="56"/>
      <c r="S902" s="860"/>
      <c r="T902" s="860"/>
      <c r="U902" s="860"/>
      <c r="V902" s="860"/>
      <c r="W902" s="860"/>
      <c r="X902" s="860"/>
      <c r="Y902" s="860"/>
      <c r="Z902" s="860"/>
      <c r="AA902" s="860"/>
      <c r="AB902" s="860"/>
      <c r="AC902" s="860"/>
      <c r="AD902" s="860"/>
      <c r="AE902" s="860"/>
      <c r="AF902" s="860"/>
      <c r="AG902" s="860"/>
    </row>
    <row r="903" ht="14.25" customHeight="1">
      <c r="A903" s="860"/>
      <c r="B903" s="56"/>
      <c r="C903" s="56"/>
      <c r="D903" s="56"/>
      <c r="E903" s="56"/>
      <c r="F903" s="56"/>
      <c r="G903" s="56"/>
      <c r="H903" s="56"/>
      <c r="I903" s="56"/>
      <c r="J903" s="773"/>
      <c r="K903" s="861"/>
      <c r="L903" s="56"/>
      <c r="M903" s="56"/>
      <c r="N903" s="56"/>
      <c r="O903" s="56"/>
      <c r="P903" s="56"/>
      <c r="Q903" s="56"/>
      <c r="R903" s="56"/>
      <c r="S903" s="860"/>
      <c r="T903" s="860"/>
      <c r="U903" s="860"/>
      <c r="V903" s="860"/>
      <c r="W903" s="860"/>
      <c r="X903" s="860"/>
      <c r="Y903" s="860"/>
      <c r="Z903" s="860"/>
      <c r="AA903" s="860"/>
      <c r="AB903" s="860"/>
      <c r="AC903" s="860"/>
      <c r="AD903" s="860"/>
      <c r="AE903" s="860"/>
      <c r="AF903" s="860"/>
      <c r="AG903" s="860"/>
    </row>
    <row r="904" ht="14.25" customHeight="1">
      <c r="A904" s="860"/>
      <c r="B904" s="56"/>
      <c r="C904" s="56"/>
      <c r="D904" s="56"/>
      <c r="E904" s="56"/>
      <c r="F904" s="56"/>
      <c r="G904" s="56"/>
      <c r="H904" s="56"/>
      <c r="I904" s="56"/>
      <c r="J904" s="773"/>
      <c r="K904" s="861"/>
      <c r="L904" s="56"/>
      <c r="M904" s="56"/>
      <c r="N904" s="56"/>
      <c r="O904" s="56"/>
      <c r="P904" s="56"/>
      <c r="Q904" s="56"/>
      <c r="R904" s="56"/>
      <c r="S904" s="860"/>
      <c r="T904" s="860"/>
      <c r="U904" s="860"/>
      <c r="V904" s="860"/>
      <c r="W904" s="860"/>
      <c r="X904" s="860"/>
      <c r="Y904" s="860"/>
      <c r="Z904" s="860"/>
      <c r="AA904" s="860"/>
      <c r="AB904" s="860"/>
      <c r="AC904" s="860"/>
      <c r="AD904" s="860"/>
      <c r="AE904" s="860"/>
      <c r="AF904" s="860"/>
      <c r="AG904" s="860"/>
    </row>
    <row r="905" ht="14.25" customHeight="1">
      <c r="A905" s="860"/>
      <c r="B905" s="56"/>
      <c r="C905" s="56"/>
      <c r="D905" s="56"/>
      <c r="E905" s="56"/>
      <c r="F905" s="56"/>
      <c r="G905" s="56"/>
      <c r="H905" s="56"/>
      <c r="I905" s="56"/>
      <c r="J905" s="773"/>
      <c r="K905" s="861"/>
      <c r="L905" s="56"/>
      <c r="M905" s="56"/>
      <c r="N905" s="56"/>
      <c r="O905" s="56"/>
      <c r="P905" s="56"/>
      <c r="Q905" s="56"/>
      <c r="R905" s="56"/>
      <c r="S905" s="860"/>
      <c r="T905" s="860"/>
      <c r="U905" s="860"/>
      <c r="V905" s="860"/>
      <c r="W905" s="860"/>
      <c r="X905" s="860"/>
      <c r="Y905" s="860"/>
      <c r="Z905" s="860"/>
      <c r="AA905" s="860"/>
      <c r="AB905" s="860"/>
      <c r="AC905" s="860"/>
      <c r="AD905" s="860"/>
      <c r="AE905" s="860"/>
      <c r="AF905" s="860"/>
      <c r="AG905" s="860"/>
    </row>
    <row r="906" ht="14.25" customHeight="1">
      <c r="A906" s="860"/>
      <c r="B906" s="56"/>
      <c r="C906" s="56"/>
      <c r="D906" s="56"/>
      <c r="E906" s="56"/>
      <c r="F906" s="56"/>
      <c r="G906" s="56"/>
      <c r="H906" s="56"/>
      <c r="I906" s="56"/>
      <c r="J906" s="773"/>
      <c r="K906" s="861"/>
      <c r="L906" s="56"/>
      <c r="M906" s="56"/>
      <c r="N906" s="56"/>
      <c r="O906" s="56"/>
      <c r="P906" s="56"/>
      <c r="Q906" s="56"/>
      <c r="R906" s="56"/>
      <c r="S906" s="860"/>
      <c r="T906" s="860"/>
      <c r="U906" s="860"/>
      <c r="V906" s="860"/>
      <c r="W906" s="860"/>
      <c r="X906" s="860"/>
      <c r="Y906" s="860"/>
      <c r="Z906" s="860"/>
      <c r="AA906" s="860"/>
      <c r="AB906" s="860"/>
      <c r="AC906" s="860"/>
      <c r="AD906" s="860"/>
      <c r="AE906" s="860"/>
      <c r="AF906" s="860"/>
      <c r="AG906" s="860"/>
    </row>
    <row r="907" ht="14.25" customHeight="1">
      <c r="A907" s="860"/>
      <c r="B907" s="56"/>
      <c r="C907" s="56"/>
      <c r="D907" s="56"/>
      <c r="E907" s="56"/>
      <c r="F907" s="56"/>
      <c r="G907" s="56"/>
      <c r="H907" s="56"/>
      <c r="I907" s="56"/>
      <c r="J907" s="773"/>
      <c r="K907" s="861"/>
      <c r="L907" s="56"/>
      <c r="M907" s="56"/>
      <c r="N907" s="56"/>
      <c r="O907" s="56"/>
      <c r="P907" s="56"/>
      <c r="Q907" s="56"/>
      <c r="R907" s="56"/>
      <c r="S907" s="860"/>
      <c r="T907" s="860"/>
      <c r="U907" s="860"/>
      <c r="V907" s="860"/>
      <c r="W907" s="860"/>
      <c r="X907" s="860"/>
      <c r="Y907" s="860"/>
      <c r="Z907" s="860"/>
      <c r="AA907" s="860"/>
      <c r="AB907" s="860"/>
      <c r="AC907" s="860"/>
      <c r="AD907" s="860"/>
      <c r="AE907" s="860"/>
      <c r="AF907" s="860"/>
      <c r="AG907" s="860"/>
    </row>
    <row r="908" ht="14.25" customHeight="1">
      <c r="A908" s="860"/>
      <c r="B908" s="56"/>
      <c r="C908" s="56"/>
      <c r="D908" s="56"/>
      <c r="E908" s="56"/>
      <c r="F908" s="56"/>
      <c r="G908" s="56"/>
      <c r="H908" s="56"/>
      <c r="I908" s="56"/>
      <c r="J908" s="773"/>
      <c r="K908" s="861"/>
      <c r="L908" s="56"/>
      <c r="M908" s="56"/>
      <c r="N908" s="56"/>
      <c r="O908" s="56"/>
      <c r="P908" s="56"/>
      <c r="Q908" s="56"/>
      <c r="R908" s="56"/>
      <c r="S908" s="860"/>
      <c r="T908" s="860"/>
      <c r="U908" s="860"/>
      <c r="V908" s="860"/>
      <c r="W908" s="860"/>
      <c r="X908" s="860"/>
      <c r="Y908" s="860"/>
      <c r="Z908" s="860"/>
      <c r="AA908" s="860"/>
      <c r="AB908" s="860"/>
      <c r="AC908" s="860"/>
      <c r="AD908" s="860"/>
      <c r="AE908" s="860"/>
      <c r="AF908" s="860"/>
      <c r="AG908" s="860"/>
    </row>
    <row r="909" ht="14.25" customHeight="1">
      <c r="A909" s="860"/>
      <c r="B909" s="56"/>
      <c r="C909" s="56"/>
      <c r="D909" s="56"/>
      <c r="E909" s="56"/>
      <c r="F909" s="56"/>
      <c r="G909" s="56"/>
      <c r="H909" s="56"/>
      <c r="I909" s="56"/>
      <c r="J909" s="773"/>
      <c r="K909" s="861"/>
      <c r="L909" s="56"/>
      <c r="M909" s="56"/>
      <c r="N909" s="56"/>
      <c r="O909" s="56"/>
      <c r="P909" s="56"/>
      <c r="Q909" s="56"/>
      <c r="R909" s="56"/>
      <c r="S909" s="860"/>
      <c r="T909" s="860"/>
      <c r="U909" s="860"/>
      <c r="V909" s="860"/>
      <c r="W909" s="860"/>
      <c r="X909" s="860"/>
      <c r="Y909" s="860"/>
      <c r="Z909" s="860"/>
      <c r="AA909" s="860"/>
      <c r="AB909" s="860"/>
      <c r="AC909" s="860"/>
      <c r="AD909" s="860"/>
      <c r="AE909" s="860"/>
      <c r="AF909" s="860"/>
      <c r="AG909" s="860"/>
    </row>
    <row r="910" ht="14.25" customHeight="1">
      <c r="A910" s="860"/>
      <c r="B910" s="56"/>
      <c r="C910" s="56"/>
      <c r="D910" s="56"/>
      <c r="E910" s="56"/>
      <c r="F910" s="56"/>
      <c r="G910" s="56"/>
      <c r="H910" s="56"/>
      <c r="I910" s="56"/>
      <c r="J910" s="773"/>
      <c r="K910" s="861"/>
      <c r="L910" s="56"/>
      <c r="M910" s="56"/>
      <c r="N910" s="56"/>
      <c r="O910" s="56"/>
      <c r="P910" s="56"/>
      <c r="Q910" s="56"/>
      <c r="R910" s="56"/>
      <c r="S910" s="860"/>
      <c r="T910" s="860"/>
      <c r="U910" s="860"/>
      <c r="V910" s="860"/>
      <c r="W910" s="860"/>
      <c r="X910" s="860"/>
      <c r="Y910" s="860"/>
      <c r="Z910" s="860"/>
      <c r="AA910" s="860"/>
      <c r="AB910" s="860"/>
      <c r="AC910" s="860"/>
      <c r="AD910" s="860"/>
      <c r="AE910" s="860"/>
      <c r="AF910" s="860"/>
      <c r="AG910" s="860"/>
    </row>
    <row r="911" ht="14.25" customHeight="1">
      <c r="A911" s="860"/>
      <c r="B911" s="56"/>
      <c r="C911" s="56"/>
      <c r="D911" s="56"/>
      <c r="E911" s="56"/>
      <c r="F911" s="56"/>
      <c r="G911" s="56"/>
      <c r="H911" s="56"/>
      <c r="I911" s="56"/>
      <c r="J911" s="773"/>
      <c r="K911" s="861"/>
      <c r="L911" s="56"/>
      <c r="M911" s="56"/>
      <c r="N911" s="56"/>
      <c r="O911" s="56"/>
      <c r="P911" s="56"/>
      <c r="Q911" s="56"/>
      <c r="R911" s="56"/>
      <c r="S911" s="860"/>
      <c r="T911" s="860"/>
      <c r="U911" s="860"/>
      <c r="V911" s="860"/>
      <c r="W911" s="860"/>
      <c r="X911" s="860"/>
      <c r="Y911" s="860"/>
      <c r="Z911" s="860"/>
      <c r="AA911" s="860"/>
      <c r="AB911" s="860"/>
      <c r="AC911" s="860"/>
      <c r="AD911" s="860"/>
      <c r="AE911" s="860"/>
      <c r="AF911" s="860"/>
      <c r="AG911" s="860"/>
    </row>
    <row r="912" ht="14.25" customHeight="1">
      <c r="A912" s="860"/>
      <c r="B912" s="56"/>
      <c r="C912" s="56"/>
      <c r="D912" s="56"/>
      <c r="E912" s="56"/>
      <c r="F912" s="56"/>
      <c r="G912" s="56"/>
      <c r="H912" s="56"/>
      <c r="I912" s="56"/>
      <c r="J912" s="773"/>
      <c r="K912" s="861"/>
      <c r="L912" s="56"/>
      <c r="M912" s="56"/>
      <c r="N912" s="56"/>
      <c r="O912" s="56"/>
      <c r="P912" s="56"/>
      <c r="Q912" s="56"/>
      <c r="R912" s="56"/>
      <c r="S912" s="860"/>
      <c r="T912" s="860"/>
      <c r="U912" s="860"/>
      <c r="V912" s="860"/>
      <c r="W912" s="860"/>
      <c r="X912" s="860"/>
      <c r="Y912" s="860"/>
      <c r="Z912" s="860"/>
      <c r="AA912" s="860"/>
      <c r="AB912" s="860"/>
      <c r="AC912" s="860"/>
      <c r="AD912" s="860"/>
      <c r="AE912" s="860"/>
      <c r="AF912" s="860"/>
      <c r="AG912" s="860"/>
    </row>
    <row r="913" ht="14.25" customHeight="1">
      <c r="A913" s="860"/>
      <c r="B913" s="56"/>
      <c r="C913" s="56"/>
      <c r="D913" s="56"/>
      <c r="E913" s="56"/>
      <c r="F913" s="56"/>
      <c r="G913" s="56"/>
      <c r="H913" s="56"/>
      <c r="I913" s="56"/>
      <c r="J913" s="773"/>
      <c r="K913" s="861"/>
      <c r="L913" s="56"/>
      <c r="M913" s="56"/>
      <c r="N913" s="56"/>
      <c r="O913" s="56"/>
      <c r="P913" s="56"/>
      <c r="Q913" s="56"/>
      <c r="R913" s="56"/>
      <c r="S913" s="860"/>
      <c r="T913" s="860"/>
      <c r="U913" s="860"/>
      <c r="V913" s="860"/>
      <c r="W913" s="860"/>
      <c r="X913" s="860"/>
      <c r="Y913" s="860"/>
      <c r="Z913" s="860"/>
      <c r="AA913" s="860"/>
      <c r="AB913" s="860"/>
      <c r="AC913" s="860"/>
      <c r="AD913" s="860"/>
      <c r="AE913" s="860"/>
      <c r="AF913" s="860"/>
      <c r="AG913" s="860"/>
    </row>
    <row r="914" ht="14.25" customHeight="1">
      <c r="A914" s="860"/>
      <c r="B914" s="56"/>
      <c r="C914" s="56"/>
      <c r="D914" s="56"/>
      <c r="E914" s="56"/>
      <c r="F914" s="56"/>
      <c r="G914" s="56"/>
      <c r="H914" s="56"/>
      <c r="I914" s="56"/>
      <c r="J914" s="773"/>
      <c r="K914" s="861"/>
      <c r="L914" s="56"/>
      <c r="M914" s="56"/>
      <c r="N914" s="56"/>
      <c r="O914" s="56"/>
      <c r="P914" s="56"/>
      <c r="Q914" s="56"/>
      <c r="R914" s="56"/>
      <c r="S914" s="860"/>
      <c r="T914" s="860"/>
      <c r="U914" s="860"/>
      <c r="V914" s="860"/>
      <c r="W914" s="860"/>
      <c r="X914" s="860"/>
      <c r="Y914" s="860"/>
      <c r="Z914" s="860"/>
      <c r="AA914" s="860"/>
      <c r="AB914" s="860"/>
      <c r="AC914" s="860"/>
      <c r="AD914" s="860"/>
      <c r="AE914" s="860"/>
      <c r="AF914" s="860"/>
      <c r="AG914" s="860"/>
    </row>
    <row r="915" ht="14.25" customHeight="1">
      <c r="A915" s="860"/>
      <c r="B915" s="56"/>
      <c r="C915" s="56"/>
      <c r="D915" s="56"/>
      <c r="E915" s="56"/>
      <c r="F915" s="56"/>
      <c r="G915" s="56"/>
      <c r="H915" s="56"/>
      <c r="I915" s="56"/>
      <c r="J915" s="773"/>
      <c r="K915" s="861"/>
      <c r="L915" s="56"/>
      <c r="M915" s="56"/>
      <c r="N915" s="56"/>
      <c r="O915" s="56"/>
      <c r="P915" s="56"/>
      <c r="Q915" s="56"/>
      <c r="R915" s="56"/>
      <c r="S915" s="860"/>
      <c r="T915" s="860"/>
      <c r="U915" s="860"/>
      <c r="V915" s="860"/>
      <c r="W915" s="860"/>
      <c r="X915" s="860"/>
      <c r="Y915" s="860"/>
      <c r="Z915" s="860"/>
      <c r="AA915" s="860"/>
      <c r="AB915" s="860"/>
      <c r="AC915" s="860"/>
      <c r="AD915" s="860"/>
      <c r="AE915" s="860"/>
      <c r="AF915" s="860"/>
      <c r="AG915" s="860"/>
    </row>
    <row r="916" ht="14.25" customHeight="1">
      <c r="A916" s="860"/>
      <c r="B916" s="56"/>
      <c r="C916" s="56"/>
      <c r="D916" s="56"/>
      <c r="E916" s="56"/>
      <c r="F916" s="56"/>
      <c r="G916" s="56"/>
      <c r="H916" s="56"/>
      <c r="I916" s="56"/>
      <c r="J916" s="773"/>
      <c r="K916" s="861"/>
      <c r="L916" s="56"/>
      <c r="M916" s="56"/>
      <c r="N916" s="56"/>
      <c r="O916" s="56"/>
      <c r="P916" s="56"/>
      <c r="Q916" s="56"/>
      <c r="R916" s="56"/>
      <c r="S916" s="860"/>
      <c r="T916" s="860"/>
      <c r="U916" s="860"/>
      <c r="V916" s="860"/>
      <c r="W916" s="860"/>
      <c r="X916" s="860"/>
      <c r="Y916" s="860"/>
      <c r="Z916" s="860"/>
      <c r="AA916" s="860"/>
      <c r="AB916" s="860"/>
      <c r="AC916" s="860"/>
      <c r="AD916" s="860"/>
      <c r="AE916" s="860"/>
      <c r="AF916" s="860"/>
      <c r="AG916" s="860"/>
    </row>
    <row r="917" ht="14.25" customHeight="1">
      <c r="A917" s="860"/>
      <c r="B917" s="56"/>
      <c r="C917" s="56"/>
      <c r="D917" s="56"/>
      <c r="E917" s="56"/>
      <c r="F917" s="56"/>
      <c r="G917" s="56"/>
      <c r="H917" s="56"/>
      <c r="I917" s="56"/>
      <c r="J917" s="773"/>
      <c r="K917" s="861"/>
      <c r="L917" s="56"/>
      <c r="M917" s="56"/>
      <c r="N917" s="56"/>
      <c r="O917" s="56"/>
      <c r="P917" s="56"/>
      <c r="Q917" s="56"/>
      <c r="R917" s="56"/>
      <c r="S917" s="860"/>
      <c r="T917" s="860"/>
      <c r="U917" s="860"/>
      <c r="V917" s="860"/>
      <c r="W917" s="860"/>
      <c r="X917" s="860"/>
      <c r="Y917" s="860"/>
      <c r="Z917" s="860"/>
      <c r="AA917" s="860"/>
      <c r="AB917" s="860"/>
      <c r="AC917" s="860"/>
      <c r="AD917" s="860"/>
      <c r="AE917" s="860"/>
      <c r="AF917" s="860"/>
      <c r="AG917" s="860"/>
    </row>
    <row r="918" ht="14.25" customHeight="1">
      <c r="A918" s="860"/>
      <c r="B918" s="56"/>
      <c r="C918" s="56"/>
      <c r="D918" s="56"/>
      <c r="E918" s="56"/>
      <c r="F918" s="56"/>
      <c r="G918" s="56"/>
      <c r="H918" s="56"/>
      <c r="I918" s="56"/>
      <c r="J918" s="773"/>
      <c r="K918" s="861"/>
      <c r="L918" s="56"/>
      <c r="M918" s="56"/>
      <c r="N918" s="56"/>
      <c r="O918" s="56"/>
      <c r="P918" s="56"/>
      <c r="Q918" s="56"/>
      <c r="R918" s="56"/>
      <c r="S918" s="860"/>
      <c r="T918" s="860"/>
      <c r="U918" s="860"/>
      <c r="V918" s="860"/>
      <c r="W918" s="860"/>
      <c r="X918" s="860"/>
      <c r="Y918" s="860"/>
      <c r="Z918" s="860"/>
      <c r="AA918" s="860"/>
      <c r="AB918" s="860"/>
      <c r="AC918" s="860"/>
      <c r="AD918" s="860"/>
      <c r="AE918" s="860"/>
      <c r="AF918" s="860"/>
      <c r="AG918" s="860"/>
    </row>
    <row r="919" ht="14.25" customHeight="1">
      <c r="A919" s="860"/>
      <c r="B919" s="56"/>
      <c r="C919" s="56"/>
      <c r="D919" s="56"/>
      <c r="E919" s="56"/>
      <c r="F919" s="56"/>
      <c r="G919" s="56"/>
      <c r="H919" s="56"/>
      <c r="I919" s="56"/>
      <c r="J919" s="773"/>
      <c r="K919" s="861"/>
      <c r="L919" s="56"/>
      <c r="M919" s="56"/>
      <c r="N919" s="56"/>
      <c r="O919" s="56"/>
      <c r="P919" s="56"/>
      <c r="Q919" s="56"/>
      <c r="R919" s="56"/>
      <c r="S919" s="860"/>
      <c r="T919" s="860"/>
      <c r="U919" s="860"/>
      <c r="V919" s="860"/>
      <c r="W919" s="860"/>
      <c r="X919" s="860"/>
      <c r="Y919" s="860"/>
      <c r="Z919" s="860"/>
      <c r="AA919" s="860"/>
      <c r="AB919" s="860"/>
      <c r="AC919" s="860"/>
      <c r="AD919" s="860"/>
      <c r="AE919" s="860"/>
      <c r="AF919" s="860"/>
      <c r="AG919" s="860"/>
    </row>
    <row r="920" ht="14.25" customHeight="1">
      <c r="A920" s="860"/>
      <c r="B920" s="56"/>
      <c r="C920" s="56"/>
      <c r="D920" s="56"/>
      <c r="E920" s="56"/>
      <c r="F920" s="56"/>
      <c r="G920" s="56"/>
      <c r="H920" s="56"/>
      <c r="I920" s="56"/>
      <c r="J920" s="773"/>
      <c r="K920" s="861"/>
      <c r="L920" s="56"/>
      <c r="M920" s="56"/>
      <c r="N920" s="56"/>
      <c r="O920" s="56"/>
      <c r="P920" s="56"/>
      <c r="Q920" s="56"/>
      <c r="R920" s="56"/>
      <c r="S920" s="860"/>
      <c r="T920" s="860"/>
      <c r="U920" s="860"/>
      <c r="V920" s="860"/>
      <c r="W920" s="860"/>
      <c r="X920" s="860"/>
      <c r="Y920" s="860"/>
      <c r="Z920" s="860"/>
      <c r="AA920" s="860"/>
      <c r="AB920" s="860"/>
      <c r="AC920" s="860"/>
      <c r="AD920" s="860"/>
      <c r="AE920" s="860"/>
      <c r="AF920" s="860"/>
      <c r="AG920" s="860"/>
    </row>
    <row r="921" ht="14.25" customHeight="1">
      <c r="A921" s="860"/>
      <c r="B921" s="56"/>
      <c r="C921" s="56"/>
      <c r="D921" s="56"/>
      <c r="E921" s="56"/>
      <c r="F921" s="56"/>
      <c r="G921" s="56"/>
      <c r="H921" s="56"/>
      <c r="I921" s="56"/>
      <c r="J921" s="773"/>
      <c r="K921" s="861"/>
      <c r="L921" s="56"/>
      <c r="M921" s="56"/>
      <c r="N921" s="56"/>
      <c r="O921" s="56"/>
      <c r="P921" s="56"/>
      <c r="Q921" s="56"/>
      <c r="R921" s="56"/>
      <c r="S921" s="860"/>
      <c r="T921" s="860"/>
      <c r="U921" s="860"/>
      <c r="V921" s="860"/>
      <c r="W921" s="860"/>
      <c r="X921" s="860"/>
      <c r="Y921" s="860"/>
      <c r="Z921" s="860"/>
      <c r="AA921" s="860"/>
      <c r="AB921" s="860"/>
      <c r="AC921" s="860"/>
      <c r="AD921" s="860"/>
      <c r="AE921" s="860"/>
      <c r="AF921" s="860"/>
      <c r="AG921" s="860"/>
    </row>
    <row r="922" ht="14.25" customHeight="1">
      <c r="A922" s="860"/>
      <c r="B922" s="56"/>
      <c r="C922" s="56"/>
      <c r="D922" s="56"/>
      <c r="E922" s="56"/>
      <c r="F922" s="56"/>
      <c r="G922" s="56"/>
      <c r="H922" s="56"/>
      <c r="I922" s="56"/>
      <c r="J922" s="773"/>
      <c r="K922" s="861"/>
      <c r="L922" s="56"/>
      <c r="M922" s="56"/>
      <c r="N922" s="56"/>
      <c r="O922" s="56"/>
      <c r="P922" s="56"/>
      <c r="Q922" s="56"/>
      <c r="R922" s="56"/>
      <c r="S922" s="860"/>
      <c r="T922" s="860"/>
      <c r="U922" s="860"/>
      <c r="V922" s="860"/>
      <c r="W922" s="860"/>
      <c r="X922" s="860"/>
      <c r="Y922" s="860"/>
      <c r="Z922" s="860"/>
      <c r="AA922" s="860"/>
      <c r="AB922" s="860"/>
      <c r="AC922" s="860"/>
      <c r="AD922" s="860"/>
      <c r="AE922" s="860"/>
      <c r="AF922" s="860"/>
      <c r="AG922" s="860"/>
    </row>
    <row r="923" ht="14.25" customHeight="1">
      <c r="A923" s="860"/>
      <c r="B923" s="56"/>
      <c r="C923" s="56"/>
      <c r="D923" s="56"/>
      <c r="E923" s="56"/>
      <c r="F923" s="56"/>
      <c r="G923" s="56"/>
      <c r="H923" s="56"/>
      <c r="I923" s="56"/>
      <c r="J923" s="773"/>
      <c r="K923" s="861"/>
      <c r="L923" s="56"/>
      <c r="M923" s="56"/>
      <c r="N923" s="56"/>
      <c r="O923" s="56"/>
      <c r="P923" s="56"/>
      <c r="Q923" s="56"/>
      <c r="R923" s="56"/>
      <c r="S923" s="860"/>
      <c r="T923" s="860"/>
      <c r="U923" s="860"/>
      <c r="V923" s="860"/>
      <c r="W923" s="860"/>
      <c r="X923" s="860"/>
      <c r="Y923" s="860"/>
      <c r="Z923" s="860"/>
      <c r="AA923" s="860"/>
      <c r="AB923" s="860"/>
      <c r="AC923" s="860"/>
      <c r="AD923" s="860"/>
      <c r="AE923" s="860"/>
      <c r="AF923" s="860"/>
      <c r="AG923" s="860"/>
    </row>
    <row r="924" ht="14.25" customHeight="1">
      <c r="A924" s="860"/>
      <c r="B924" s="56"/>
      <c r="C924" s="56"/>
      <c r="D924" s="56"/>
      <c r="E924" s="56"/>
      <c r="F924" s="56"/>
      <c r="G924" s="56"/>
      <c r="H924" s="56"/>
      <c r="I924" s="56"/>
      <c r="J924" s="773"/>
      <c r="K924" s="861"/>
      <c r="L924" s="56"/>
      <c r="M924" s="56"/>
      <c r="N924" s="56"/>
      <c r="O924" s="56"/>
      <c r="P924" s="56"/>
      <c r="Q924" s="56"/>
      <c r="R924" s="56"/>
      <c r="S924" s="860"/>
      <c r="T924" s="860"/>
      <c r="U924" s="860"/>
      <c r="V924" s="860"/>
      <c r="W924" s="860"/>
      <c r="X924" s="860"/>
      <c r="Y924" s="860"/>
      <c r="Z924" s="860"/>
      <c r="AA924" s="860"/>
      <c r="AB924" s="860"/>
      <c r="AC924" s="860"/>
      <c r="AD924" s="860"/>
      <c r="AE924" s="860"/>
      <c r="AF924" s="860"/>
      <c r="AG924" s="860"/>
    </row>
    <row r="925" ht="14.25" customHeight="1">
      <c r="A925" s="860"/>
      <c r="B925" s="56"/>
      <c r="C925" s="56"/>
      <c r="D925" s="56"/>
      <c r="E925" s="56"/>
      <c r="F925" s="56"/>
      <c r="G925" s="56"/>
      <c r="H925" s="56"/>
      <c r="I925" s="56"/>
      <c r="J925" s="773"/>
      <c r="K925" s="861"/>
      <c r="L925" s="56"/>
      <c r="M925" s="56"/>
      <c r="N925" s="56"/>
      <c r="O925" s="56"/>
      <c r="P925" s="56"/>
      <c r="Q925" s="56"/>
      <c r="R925" s="56"/>
      <c r="S925" s="860"/>
      <c r="T925" s="860"/>
      <c r="U925" s="860"/>
      <c r="V925" s="860"/>
      <c r="W925" s="860"/>
      <c r="X925" s="860"/>
      <c r="Y925" s="860"/>
      <c r="Z925" s="860"/>
      <c r="AA925" s="860"/>
      <c r="AB925" s="860"/>
      <c r="AC925" s="860"/>
      <c r="AD925" s="860"/>
      <c r="AE925" s="860"/>
      <c r="AF925" s="860"/>
      <c r="AG925" s="860"/>
    </row>
    <row r="926" ht="14.25" customHeight="1">
      <c r="A926" s="860"/>
      <c r="B926" s="56"/>
      <c r="C926" s="56"/>
      <c r="D926" s="56"/>
      <c r="E926" s="56"/>
      <c r="F926" s="56"/>
      <c r="G926" s="56"/>
      <c r="H926" s="56"/>
      <c r="I926" s="56"/>
      <c r="J926" s="773"/>
      <c r="K926" s="861"/>
      <c r="L926" s="56"/>
      <c r="M926" s="56"/>
      <c r="N926" s="56"/>
      <c r="O926" s="56"/>
      <c r="P926" s="56"/>
      <c r="Q926" s="56"/>
      <c r="R926" s="56"/>
      <c r="S926" s="860"/>
      <c r="T926" s="860"/>
      <c r="U926" s="860"/>
      <c r="V926" s="860"/>
      <c r="W926" s="860"/>
      <c r="X926" s="860"/>
      <c r="Y926" s="860"/>
      <c r="Z926" s="860"/>
      <c r="AA926" s="860"/>
      <c r="AB926" s="860"/>
      <c r="AC926" s="860"/>
      <c r="AD926" s="860"/>
      <c r="AE926" s="860"/>
      <c r="AF926" s="860"/>
      <c r="AG926" s="860"/>
    </row>
    <row r="927" ht="14.25" customHeight="1">
      <c r="A927" s="860"/>
      <c r="B927" s="56"/>
      <c r="C927" s="56"/>
      <c r="D927" s="56"/>
      <c r="E927" s="56"/>
      <c r="F927" s="56"/>
      <c r="G927" s="56"/>
      <c r="H927" s="56"/>
      <c r="I927" s="56"/>
      <c r="J927" s="773"/>
      <c r="K927" s="861"/>
      <c r="L927" s="56"/>
      <c r="M927" s="56"/>
      <c r="N927" s="56"/>
      <c r="O927" s="56"/>
      <c r="P927" s="56"/>
      <c r="Q927" s="56"/>
      <c r="R927" s="56"/>
      <c r="S927" s="860"/>
      <c r="T927" s="860"/>
      <c r="U927" s="860"/>
      <c r="V927" s="860"/>
      <c r="W927" s="860"/>
      <c r="X927" s="860"/>
      <c r="Y927" s="860"/>
      <c r="Z927" s="860"/>
      <c r="AA927" s="860"/>
      <c r="AB927" s="860"/>
      <c r="AC927" s="860"/>
      <c r="AD927" s="860"/>
      <c r="AE927" s="860"/>
      <c r="AF927" s="860"/>
      <c r="AG927" s="860"/>
    </row>
    <row r="928" ht="14.25" customHeight="1">
      <c r="A928" s="860"/>
      <c r="B928" s="56"/>
      <c r="C928" s="56"/>
      <c r="D928" s="56"/>
      <c r="E928" s="56"/>
      <c r="F928" s="56"/>
      <c r="G928" s="56"/>
      <c r="H928" s="56"/>
      <c r="I928" s="56"/>
      <c r="J928" s="773"/>
      <c r="K928" s="861"/>
      <c r="L928" s="56"/>
      <c r="M928" s="56"/>
      <c r="N928" s="56"/>
      <c r="O928" s="56"/>
      <c r="P928" s="56"/>
      <c r="Q928" s="56"/>
      <c r="R928" s="56"/>
      <c r="S928" s="860"/>
      <c r="T928" s="860"/>
      <c r="U928" s="860"/>
      <c r="V928" s="860"/>
      <c r="W928" s="860"/>
      <c r="X928" s="860"/>
      <c r="Y928" s="860"/>
      <c r="Z928" s="860"/>
      <c r="AA928" s="860"/>
      <c r="AB928" s="860"/>
      <c r="AC928" s="860"/>
      <c r="AD928" s="860"/>
      <c r="AE928" s="860"/>
      <c r="AF928" s="860"/>
      <c r="AG928" s="860"/>
    </row>
    <row r="929" ht="14.25" customHeight="1">
      <c r="A929" s="860"/>
      <c r="B929" s="56"/>
      <c r="C929" s="56"/>
      <c r="D929" s="56"/>
      <c r="E929" s="56"/>
      <c r="F929" s="56"/>
      <c r="G929" s="56"/>
      <c r="H929" s="56"/>
      <c r="I929" s="56"/>
      <c r="J929" s="773"/>
      <c r="K929" s="861"/>
      <c r="L929" s="56"/>
      <c r="M929" s="56"/>
      <c r="N929" s="56"/>
      <c r="O929" s="56"/>
      <c r="P929" s="56"/>
      <c r="Q929" s="56"/>
      <c r="R929" s="56"/>
      <c r="S929" s="860"/>
      <c r="T929" s="860"/>
      <c r="U929" s="860"/>
      <c r="V929" s="860"/>
      <c r="W929" s="860"/>
      <c r="X929" s="860"/>
      <c r="Y929" s="860"/>
      <c r="Z929" s="860"/>
      <c r="AA929" s="860"/>
      <c r="AB929" s="860"/>
      <c r="AC929" s="860"/>
      <c r="AD929" s="860"/>
      <c r="AE929" s="860"/>
      <c r="AF929" s="860"/>
      <c r="AG929" s="860"/>
    </row>
    <row r="930" ht="14.25" customHeight="1">
      <c r="A930" s="860"/>
      <c r="B930" s="56"/>
      <c r="C930" s="56"/>
      <c r="D930" s="56"/>
      <c r="E930" s="56"/>
      <c r="F930" s="56"/>
      <c r="G930" s="56"/>
      <c r="H930" s="56"/>
      <c r="I930" s="56"/>
      <c r="J930" s="773"/>
      <c r="K930" s="861"/>
      <c r="L930" s="56"/>
      <c r="M930" s="56"/>
      <c r="N930" s="56"/>
      <c r="O930" s="56"/>
      <c r="P930" s="56"/>
      <c r="Q930" s="56"/>
      <c r="R930" s="56"/>
      <c r="S930" s="860"/>
      <c r="T930" s="860"/>
      <c r="U930" s="860"/>
      <c r="V930" s="860"/>
      <c r="W930" s="860"/>
      <c r="X930" s="860"/>
      <c r="Y930" s="860"/>
      <c r="Z930" s="860"/>
      <c r="AA930" s="860"/>
      <c r="AB930" s="860"/>
      <c r="AC930" s="860"/>
      <c r="AD930" s="860"/>
      <c r="AE930" s="860"/>
      <c r="AF930" s="860"/>
      <c r="AG930" s="860"/>
    </row>
    <row r="931" ht="14.25" customHeight="1">
      <c r="A931" s="860"/>
      <c r="B931" s="56"/>
      <c r="C931" s="56"/>
      <c r="D931" s="56"/>
      <c r="E931" s="56"/>
      <c r="F931" s="56"/>
      <c r="G931" s="56"/>
      <c r="H931" s="56"/>
      <c r="I931" s="56"/>
      <c r="J931" s="773"/>
      <c r="K931" s="861"/>
      <c r="L931" s="56"/>
      <c r="M931" s="56"/>
      <c r="N931" s="56"/>
      <c r="O931" s="56"/>
      <c r="P931" s="56"/>
      <c r="Q931" s="56"/>
      <c r="R931" s="56"/>
      <c r="S931" s="860"/>
      <c r="T931" s="860"/>
      <c r="U931" s="860"/>
      <c r="V931" s="860"/>
      <c r="W931" s="860"/>
      <c r="X931" s="860"/>
      <c r="Y931" s="860"/>
      <c r="Z931" s="860"/>
      <c r="AA931" s="860"/>
      <c r="AB931" s="860"/>
      <c r="AC931" s="860"/>
      <c r="AD931" s="860"/>
      <c r="AE931" s="860"/>
      <c r="AF931" s="860"/>
      <c r="AG931" s="860"/>
    </row>
    <row r="932" ht="14.25" customHeight="1">
      <c r="A932" s="860"/>
      <c r="B932" s="56"/>
      <c r="C932" s="56"/>
      <c r="D932" s="56"/>
      <c r="E932" s="56"/>
      <c r="F932" s="56"/>
      <c r="G932" s="56"/>
      <c r="H932" s="56"/>
      <c r="I932" s="56"/>
      <c r="J932" s="773"/>
      <c r="K932" s="861"/>
      <c r="L932" s="56"/>
      <c r="M932" s="56"/>
      <c r="N932" s="56"/>
      <c r="O932" s="56"/>
      <c r="P932" s="56"/>
      <c r="Q932" s="56"/>
      <c r="R932" s="56"/>
      <c r="S932" s="860"/>
      <c r="T932" s="860"/>
      <c r="U932" s="860"/>
      <c r="V932" s="860"/>
      <c r="W932" s="860"/>
      <c r="X932" s="860"/>
      <c r="Y932" s="860"/>
      <c r="Z932" s="860"/>
      <c r="AA932" s="860"/>
      <c r="AB932" s="860"/>
      <c r="AC932" s="860"/>
      <c r="AD932" s="860"/>
      <c r="AE932" s="860"/>
      <c r="AF932" s="860"/>
      <c r="AG932" s="860"/>
    </row>
    <row r="933" ht="14.25" customHeight="1">
      <c r="A933" s="860"/>
      <c r="B933" s="56"/>
      <c r="C933" s="56"/>
      <c r="D933" s="56"/>
      <c r="E933" s="56"/>
      <c r="F933" s="56"/>
      <c r="G933" s="56"/>
      <c r="H933" s="56"/>
      <c r="I933" s="56"/>
      <c r="J933" s="773"/>
      <c r="K933" s="861"/>
      <c r="L933" s="56"/>
      <c r="M933" s="56"/>
      <c r="N933" s="56"/>
      <c r="O933" s="56"/>
      <c r="P933" s="56"/>
      <c r="Q933" s="56"/>
      <c r="R933" s="56"/>
      <c r="S933" s="860"/>
      <c r="T933" s="860"/>
      <c r="U933" s="860"/>
      <c r="V933" s="860"/>
      <c r="W933" s="860"/>
      <c r="X933" s="860"/>
      <c r="Y933" s="860"/>
      <c r="Z933" s="860"/>
      <c r="AA933" s="860"/>
      <c r="AB933" s="860"/>
      <c r="AC933" s="860"/>
      <c r="AD933" s="860"/>
      <c r="AE933" s="860"/>
      <c r="AF933" s="860"/>
      <c r="AG933" s="860"/>
    </row>
    <row r="934" ht="14.25" customHeight="1">
      <c r="A934" s="860"/>
      <c r="B934" s="56"/>
      <c r="C934" s="56"/>
      <c r="D934" s="56"/>
      <c r="E934" s="56"/>
      <c r="F934" s="56"/>
      <c r="G934" s="56"/>
      <c r="H934" s="56"/>
      <c r="I934" s="56"/>
      <c r="J934" s="773"/>
      <c r="K934" s="861"/>
      <c r="L934" s="56"/>
      <c r="M934" s="56"/>
      <c r="N934" s="56"/>
      <c r="O934" s="56"/>
      <c r="P934" s="56"/>
      <c r="Q934" s="56"/>
      <c r="R934" s="56"/>
      <c r="S934" s="860"/>
      <c r="T934" s="860"/>
      <c r="U934" s="860"/>
      <c r="V934" s="860"/>
      <c r="W934" s="860"/>
      <c r="X934" s="860"/>
      <c r="Y934" s="860"/>
      <c r="Z934" s="860"/>
      <c r="AA934" s="860"/>
      <c r="AB934" s="860"/>
      <c r="AC934" s="860"/>
      <c r="AD934" s="860"/>
      <c r="AE934" s="860"/>
      <c r="AF934" s="860"/>
      <c r="AG934" s="860"/>
    </row>
    <row r="935" ht="14.25" customHeight="1">
      <c r="A935" s="860"/>
      <c r="B935" s="56"/>
      <c r="C935" s="56"/>
      <c r="D935" s="56"/>
      <c r="E935" s="56"/>
      <c r="F935" s="56"/>
      <c r="G935" s="56"/>
      <c r="H935" s="56"/>
      <c r="I935" s="56"/>
      <c r="J935" s="773"/>
      <c r="K935" s="861"/>
      <c r="L935" s="56"/>
      <c r="M935" s="56"/>
      <c r="N935" s="56"/>
      <c r="O935" s="56"/>
      <c r="P935" s="56"/>
      <c r="Q935" s="56"/>
      <c r="R935" s="56"/>
      <c r="S935" s="860"/>
      <c r="T935" s="860"/>
      <c r="U935" s="860"/>
      <c r="V935" s="860"/>
      <c r="W935" s="860"/>
      <c r="X935" s="860"/>
      <c r="Y935" s="860"/>
      <c r="Z935" s="860"/>
      <c r="AA935" s="860"/>
      <c r="AB935" s="860"/>
      <c r="AC935" s="860"/>
      <c r="AD935" s="860"/>
      <c r="AE935" s="860"/>
      <c r="AF935" s="860"/>
      <c r="AG935" s="860"/>
    </row>
    <row r="936" ht="14.25" customHeight="1">
      <c r="A936" s="860"/>
      <c r="B936" s="56"/>
      <c r="C936" s="56"/>
      <c r="D936" s="56"/>
      <c r="E936" s="56"/>
      <c r="F936" s="56"/>
      <c r="G936" s="56"/>
      <c r="H936" s="56"/>
      <c r="I936" s="56"/>
      <c r="J936" s="773"/>
      <c r="K936" s="861"/>
      <c r="L936" s="56"/>
      <c r="M936" s="56"/>
      <c r="N936" s="56"/>
      <c r="O936" s="56"/>
      <c r="P936" s="56"/>
      <c r="Q936" s="56"/>
      <c r="R936" s="56"/>
      <c r="S936" s="860"/>
      <c r="T936" s="860"/>
      <c r="U936" s="860"/>
      <c r="V936" s="860"/>
      <c r="W936" s="860"/>
      <c r="X936" s="860"/>
      <c r="Y936" s="860"/>
      <c r="Z936" s="860"/>
      <c r="AA936" s="860"/>
      <c r="AB936" s="860"/>
      <c r="AC936" s="860"/>
      <c r="AD936" s="860"/>
      <c r="AE936" s="860"/>
      <c r="AF936" s="860"/>
      <c r="AG936" s="860"/>
    </row>
    <row r="937" ht="14.25" customHeight="1">
      <c r="A937" s="860"/>
      <c r="B937" s="56"/>
      <c r="C937" s="56"/>
      <c r="D937" s="56"/>
      <c r="E937" s="56"/>
      <c r="F937" s="56"/>
      <c r="G937" s="56"/>
      <c r="H937" s="56"/>
      <c r="I937" s="56"/>
      <c r="J937" s="773"/>
      <c r="K937" s="861"/>
      <c r="L937" s="56"/>
      <c r="M937" s="56"/>
      <c r="N937" s="56"/>
      <c r="O937" s="56"/>
      <c r="P937" s="56"/>
      <c r="Q937" s="56"/>
      <c r="R937" s="56"/>
      <c r="S937" s="860"/>
      <c r="T937" s="860"/>
      <c r="U937" s="860"/>
      <c r="V937" s="860"/>
      <c r="W937" s="860"/>
      <c r="X937" s="860"/>
      <c r="Y937" s="860"/>
      <c r="Z937" s="860"/>
      <c r="AA937" s="860"/>
      <c r="AB937" s="860"/>
      <c r="AC937" s="860"/>
      <c r="AD937" s="860"/>
      <c r="AE937" s="860"/>
      <c r="AF937" s="860"/>
      <c r="AG937" s="860"/>
    </row>
    <row r="938" ht="14.25" customHeight="1">
      <c r="A938" s="860"/>
      <c r="B938" s="56"/>
      <c r="C938" s="56"/>
      <c r="D938" s="56"/>
      <c r="E938" s="56"/>
      <c r="F938" s="56"/>
      <c r="G938" s="56"/>
      <c r="H938" s="56"/>
      <c r="I938" s="56"/>
      <c r="J938" s="773"/>
      <c r="K938" s="861"/>
      <c r="L938" s="56"/>
      <c r="M938" s="56"/>
      <c r="N938" s="56"/>
      <c r="O938" s="56"/>
      <c r="P938" s="56"/>
      <c r="Q938" s="56"/>
      <c r="R938" s="56"/>
      <c r="S938" s="860"/>
      <c r="T938" s="860"/>
      <c r="U938" s="860"/>
      <c r="V938" s="860"/>
      <c r="W938" s="860"/>
      <c r="X938" s="860"/>
      <c r="Y938" s="860"/>
      <c r="Z938" s="860"/>
      <c r="AA938" s="860"/>
      <c r="AB938" s="860"/>
      <c r="AC938" s="860"/>
      <c r="AD938" s="860"/>
      <c r="AE938" s="860"/>
      <c r="AF938" s="860"/>
      <c r="AG938" s="860"/>
    </row>
    <row r="939" ht="14.25" customHeight="1">
      <c r="A939" s="860"/>
      <c r="B939" s="56"/>
      <c r="C939" s="56"/>
      <c r="D939" s="56"/>
      <c r="E939" s="56"/>
      <c r="F939" s="56"/>
      <c r="G939" s="56"/>
      <c r="H939" s="56"/>
      <c r="I939" s="56"/>
      <c r="J939" s="773"/>
      <c r="K939" s="861"/>
      <c r="L939" s="56"/>
      <c r="M939" s="56"/>
      <c r="N939" s="56"/>
      <c r="O939" s="56"/>
      <c r="P939" s="56"/>
      <c r="Q939" s="56"/>
      <c r="R939" s="56"/>
      <c r="S939" s="860"/>
      <c r="T939" s="860"/>
      <c r="U939" s="860"/>
      <c r="V939" s="860"/>
      <c r="W939" s="860"/>
      <c r="X939" s="860"/>
      <c r="Y939" s="860"/>
      <c r="Z939" s="860"/>
      <c r="AA939" s="860"/>
      <c r="AB939" s="860"/>
      <c r="AC939" s="860"/>
      <c r="AD939" s="860"/>
      <c r="AE939" s="860"/>
      <c r="AF939" s="860"/>
      <c r="AG939" s="860"/>
    </row>
    <row r="940" ht="14.25" customHeight="1">
      <c r="A940" s="860"/>
      <c r="B940" s="56"/>
      <c r="C940" s="56"/>
      <c r="D940" s="56"/>
      <c r="E940" s="56"/>
      <c r="F940" s="56"/>
      <c r="G940" s="56"/>
      <c r="H940" s="56"/>
      <c r="I940" s="56"/>
      <c r="J940" s="773"/>
      <c r="K940" s="861"/>
      <c r="L940" s="56"/>
      <c r="M940" s="56"/>
      <c r="N940" s="56"/>
      <c r="O940" s="56"/>
      <c r="P940" s="56"/>
      <c r="Q940" s="56"/>
      <c r="R940" s="56"/>
      <c r="S940" s="860"/>
      <c r="T940" s="860"/>
      <c r="U940" s="860"/>
      <c r="V940" s="860"/>
      <c r="W940" s="860"/>
      <c r="X940" s="860"/>
      <c r="Y940" s="860"/>
      <c r="Z940" s="860"/>
      <c r="AA940" s="860"/>
      <c r="AB940" s="860"/>
      <c r="AC940" s="860"/>
      <c r="AD940" s="860"/>
      <c r="AE940" s="860"/>
      <c r="AF940" s="860"/>
      <c r="AG940" s="860"/>
    </row>
    <row r="941" ht="14.25" customHeight="1">
      <c r="A941" s="860"/>
      <c r="B941" s="56"/>
      <c r="C941" s="56"/>
      <c r="D941" s="56"/>
      <c r="E941" s="56"/>
      <c r="F941" s="56"/>
      <c r="G941" s="56"/>
      <c r="H941" s="56"/>
      <c r="I941" s="56"/>
      <c r="J941" s="773"/>
      <c r="K941" s="861"/>
      <c r="L941" s="56"/>
      <c r="M941" s="56"/>
      <c r="N941" s="56"/>
      <c r="O941" s="56"/>
      <c r="P941" s="56"/>
      <c r="Q941" s="56"/>
      <c r="R941" s="56"/>
      <c r="S941" s="860"/>
      <c r="T941" s="860"/>
      <c r="U941" s="860"/>
      <c r="V941" s="860"/>
      <c r="W941" s="860"/>
      <c r="X941" s="860"/>
      <c r="Y941" s="860"/>
      <c r="Z941" s="860"/>
      <c r="AA941" s="860"/>
      <c r="AB941" s="860"/>
      <c r="AC941" s="860"/>
      <c r="AD941" s="860"/>
      <c r="AE941" s="860"/>
      <c r="AF941" s="860"/>
      <c r="AG941" s="860"/>
    </row>
    <row r="942" ht="14.25" customHeight="1">
      <c r="A942" s="860"/>
      <c r="B942" s="56"/>
      <c r="C942" s="56"/>
      <c r="D942" s="56"/>
      <c r="E942" s="56"/>
      <c r="F942" s="56"/>
      <c r="G942" s="56"/>
      <c r="H942" s="56"/>
      <c r="I942" s="56"/>
      <c r="J942" s="773"/>
      <c r="K942" s="861"/>
      <c r="L942" s="56"/>
      <c r="M942" s="56"/>
      <c r="N942" s="56"/>
      <c r="O942" s="56"/>
      <c r="P942" s="56"/>
      <c r="Q942" s="56"/>
      <c r="R942" s="56"/>
      <c r="S942" s="860"/>
      <c r="T942" s="860"/>
      <c r="U942" s="860"/>
      <c r="V942" s="860"/>
      <c r="W942" s="860"/>
      <c r="X942" s="860"/>
      <c r="Y942" s="860"/>
      <c r="Z942" s="860"/>
      <c r="AA942" s="860"/>
      <c r="AB942" s="860"/>
      <c r="AC942" s="860"/>
      <c r="AD942" s="860"/>
      <c r="AE942" s="860"/>
      <c r="AF942" s="860"/>
      <c r="AG942" s="860"/>
    </row>
    <row r="943" ht="14.25" customHeight="1">
      <c r="A943" s="860"/>
      <c r="B943" s="56"/>
      <c r="C943" s="56"/>
      <c r="D943" s="56"/>
      <c r="E943" s="56"/>
      <c r="F943" s="56"/>
      <c r="G943" s="56"/>
      <c r="H943" s="56"/>
      <c r="I943" s="56"/>
      <c r="J943" s="773"/>
      <c r="K943" s="861"/>
      <c r="L943" s="56"/>
      <c r="M943" s="56"/>
      <c r="N943" s="56"/>
      <c r="O943" s="56"/>
      <c r="P943" s="56"/>
      <c r="Q943" s="56"/>
      <c r="R943" s="56"/>
      <c r="S943" s="860"/>
      <c r="T943" s="860"/>
      <c r="U943" s="860"/>
      <c r="V943" s="860"/>
      <c r="W943" s="860"/>
      <c r="X943" s="860"/>
      <c r="Y943" s="860"/>
      <c r="Z943" s="860"/>
      <c r="AA943" s="860"/>
      <c r="AB943" s="860"/>
      <c r="AC943" s="860"/>
      <c r="AD943" s="860"/>
      <c r="AE943" s="860"/>
      <c r="AF943" s="860"/>
      <c r="AG943" s="860"/>
    </row>
    <row r="944" ht="14.25" customHeight="1">
      <c r="A944" s="860"/>
      <c r="B944" s="56"/>
      <c r="C944" s="56"/>
      <c r="D944" s="56"/>
      <c r="E944" s="56"/>
      <c r="F944" s="56"/>
      <c r="G944" s="56"/>
      <c r="H944" s="56"/>
      <c r="I944" s="56"/>
      <c r="J944" s="773"/>
      <c r="K944" s="861"/>
      <c r="L944" s="56"/>
      <c r="M944" s="56"/>
      <c r="N944" s="56"/>
      <c r="O944" s="56"/>
      <c r="P944" s="56"/>
      <c r="Q944" s="56"/>
      <c r="R944" s="56"/>
      <c r="S944" s="860"/>
      <c r="T944" s="860"/>
      <c r="U944" s="860"/>
      <c r="V944" s="860"/>
      <c r="W944" s="860"/>
      <c r="X944" s="860"/>
      <c r="Y944" s="860"/>
      <c r="Z944" s="860"/>
      <c r="AA944" s="860"/>
      <c r="AB944" s="860"/>
      <c r="AC944" s="860"/>
      <c r="AD944" s="860"/>
      <c r="AE944" s="860"/>
      <c r="AF944" s="860"/>
      <c r="AG944" s="860"/>
    </row>
    <row r="945" ht="14.25" customHeight="1">
      <c r="A945" s="860"/>
      <c r="B945" s="56"/>
      <c r="C945" s="56"/>
      <c r="D945" s="56"/>
      <c r="E945" s="56"/>
      <c r="F945" s="56"/>
      <c r="G945" s="56"/>
      <c r="H945" s="56"/>
      <c r="I945" s="56"/>
      <c r="J945" s="773"/>
      <c r="K945" s="861"/>
      <c r="L945" s="56"/>
      <c r="M945" s="56"/>
      <c r="N945" s="56"/>
      <c r="O945" s="56"/>
      <c r="P945" s="56"/>
      <c r="Q945" s="56"/>
      <c r="R945" s="56"/>
      <c r="S945" s="860"/>
      <c r="T945" s="860"/>
      <c r="U945" s="860"/>
      <c r="V945" s="860"/>
      <c r="W945" s="860"/>
      <c r="X945" s="860"/>
      <c r="Y945" s="860"/>
      <c r="Z945" s="860"/>
      <c r="AA945" s="860"/>
      <c r="AB945" s="860"/>
      <c r="AC945" s="860"/>
      <c r="AD945" s="860"/>
      <c r="AE945" s="860"/>
      <c r="AF945" s="860"/>
      <c r="AG945" s="860"/>
    </row>
    <row r="946" ht="14.25" customHeight="1">
      <c r="A946" s="860"/>
      <c r="B946" s="56"/>
      <c r="C946" s="56"/>
      <c r="D946" s="56"/>
      <c r="E946" s="56"/>
      <c r="F946" s="56"/>
      <c r="G946" s="56"/>
      <c r="H946" s="56"/>
      <c r="I946" s="56"/>
      <c r="J946" s="773"/>
      <c r="K946" s="861"/>
      <c r="L946" s="56"/>
      <c r="M946" s="56"/>
      <c r="N946" s="56"/>
      <c r="O946" s="56"/>
      <c r="P946" s="56"/>
      <c r="Q946" s="56"/>
      <c r="R946" s="56"/>
      <c r="S946" s="860"/>
      <c r="T946" s="860"/>
      <c r="U946" s="860"/>
      <c r="V946" s="860"/>
      <c r="W946" s="860"/>
      <c r="X946" s="860"/>
      <c r="Y946" s="860"/>
      <c r="Z946" s="860"/>
      <c r="AA946" s="860"/>
      <c r="AB946" s="860"/>
      <c r="AC946" s="860"/>
      <c r="AD946" s="860"/>
      <c r="AE946" s="860"/>
      <c r="AF946" s="860"/>
      <c r="AG946" s="860"/>
    </row>
    <row r="947" ht="14.25" customHeight="1">
      <c r="A947" s="860"/>
      <c r="B947" s="56"/>
      <c r="C947" s="56"/>
      <c r="D947" s="56"/>
      <c r="E947" s="56"/>
      <c r="F947" s="56"/>
      <c r="G947" s="56"/>
      <c r="H947" s="56"/>
      <c r="I947" s="56"/>
      <c r="J947" s="773"/>
      <c r="K947" s="861"/>
      <c r="L947" s="56"/>
      <c r="M947" s="56"/>
      <c r="N947" s="56"/>
      <c r="O947" s="56"/>
      <c r="P947" s="56"/>
      <c r="Q947" s="56"/>
      <c r="R947" s="56"/>
      <c r="S947" s="860"/>
      <c r="T947" s="860"/>
      <c r="U947" s="860"/>
      <c r="V947" s="860"/>
      <c r="W947" s="860"/>
      <c r="X947" s="860"/>
      <c r="Y947" s="860"/>
      <c r="Z947" s="860"/>
      <c r="AA947" s="860"/>
      <c r="AB947" s="860"/>
      <c r="AC947" s="860"/>
      <c r="AD947" s="860"/>
      <c r="AE947" s="860"/>
      <c r="AF947" s="860"/>
      <c r="AG947" s="860"/>
    </row>
    <row r="948" ht="14.25" customHeight="1">
      <c r="A948" s="860"/>
      <c r="B948" s="56"/>
      <c r="C948" s="56"/>
      <c r="D948" s="56"/>
      <c r="E948" s="56"/>
      <c r="F948" s="56"/>
      <c r="G948" s="56"/>
      <c r="H948" s="56"/>
      <c r="I948" s="56"/>
      <c r="J948" s="773"/>
      <c r="K948" s="861"/>
      <c r="L948" s="56"/>
      <c r="M948" s="56"/>
      <c r="N948" s="56"/>
      <c r="O948" s="56"/>
      <c r="P948" s="56"/>
      <c r="Q948" s="56"/>
      <c r="R948" s="56"/>
      <c r="S948" s="860"/>
      <c r="T948" s="860"/>
      <c r="U948" s="860"/>
      <c r="V948" s="860"/>
      <c r="W948" s="860"/>
      <c r="X948" s="860"/>
      <c r="Y948" s="860"/>
      <c r="Z948" s="860"/>
      <c r="AA948" s="860"/>
      <c r="AB948" s="860"/>
      <c r="AC948" s="860"/>
      <c r="AD948" s="860"/>
      <c r="AE948" s="860"/>
      <c r="AF948" s="860"/>
      <c r="AG948" s="860"/>
    </row>
    <row r="949" ht="14.25" customHeight="1">
      <c r="A949" s="860"/>
      <c r="B949" s="56"/>
      <c r="C949" s="56"/>
      <c r="D949" s="56"/>
      <c r="E949" s="56"/>
      <c r="F949" s="56"/>
      <c r="G949" s="56"/>
      <c r="H949" s="56"/>
      <c r="I949" s="56"/>
      <c r="J949" s="773"/>
      <c r="K949" s="861"/>
      <c r="L949" s="56"/>
      <c r="M949" s="56"/>
      <c r="N949" s="56"/>
      <c r="O949" s="56"/>
      <c r="P949" s="56"/>
      <c r="Q949" s="56"/>
      <c r="R949" s="56"/>
      <c r="S949" s="860"/>
      <c r="T949" s="860"/>
      <c r="U949" s="860"/>
      <c r="V949" s="860"/>
      <c r="W949" s="860"/>
      <c r="X949" s="860"/>
      <c r="Y949" s="860"/>
      <c r="Z949" s="860"/>
      <c r="AA949" s="860"/>
      <c r="AB949" s="860"/>
      <c r="AC949" s="860"/>
      <c r="AD949" s="860"/>
      <c r="AE949" s="860"/>
      <c r="AF949" s="860"/>
      <c r="AG949" s="860"/>
    </row>
    <row r="950" ht="14.25" customHeight="1">
      <c r="A950" s="860"/>
      <c r="B950" s="56"/>
      <c r="C950" s="56"/>
      <c r="D950" s="56"/>
      <c r="E950" s="56"/>
      <c r="F950" s="56"/>
      <c r="G950" s="56"/>
      <c r="H950" s="56"/>
      <c r="I950" s="56"/>
      <c r="J950" s="773"/>
      <c r="K950" s="861"/>
      <c r="L950" s="56"/>
      <c r="M950" s="56"/>
      <c r="N950" s="56"/>
      <c r="O950" s="56"/>
      <c r="P950" s="56"/>
      <c r="Q950" s="56"/>
      <c r="R950" s="56"/>
      <c r="S950" s="860"/>
      <c r="T950" s="860"/>
      <c r="U950" s="860"/>
      <c r="V950" s="860"/>
      <c r="W950" s="860"/>
      <c r="X950" s="860"/>
      <c r="Y950" s="860"/>
      <c r="Z950" s="860"/>
      <c r="AA950" s="860"/>
      <c r="AB950" s="860"/>
      <c r="AC950" s="860"/>
      <c r="AD950" s="860"/>
      <c r="AE950" s="860"/>
      <c r="AF950" s="860"/>
      <c r="AG950" s="860"/>
    </row>
    <row r="951" ht="14.25" customHeight="1">
      <c r="A951" s="860"/>
      <c r="B951" s="56"/>
      <c r="C951" s="56"/>
      <c r="D951" s="56"/>
      <c r="E951" s="56"/>
      <c r="F951" s="56"/>
      <c r="G951" s="56"/>
      <c r="H951" s="56"/>
      <c r="I951" s="56"/>
      <c r="J951" s="773"/>
      <c r="K951" s="861"/>
      <c r="L951" s="56"/>
      <c r="M951" s="56"/>
      <c r="N951" s="56"/>
      <c r="O951" s="56"/>
      <c r="P951" s="56"/>
      <c r="Q951" s="56"/>
      <c r="R951" s="56"/>
      <c r="S951" s="860"/>
      <c r="T951" s="860"/>
      <c r="U951" s="860"/>
      <c r="V951" s="860"/>
      <c r="W951" s="860"/>
      <c r="X951" s="860"/>
      <c r="Y951" s="860"/>
      <c r="Z951" s="860"/>
      <c r="AA951" s="860"/>
      <c r="AB951" s="860"/>
      <c r="AC951" s="860"/>
      <c r="AD951" s="860"/>
      <c r="AE951" s="860"/>
      <c r="AF951" s="860"/>
      <c r="AG951" s="860"/>
    </row>
    <row r="952" ht="14.25" customHeight="1">
      <c r="A952" s="860"/>
      <c r="B952" s="56"/>
      <c r="C952" s="56"/>
      <c r="D952" s="56"/>
      <c r="E952" s="56"/>
      <c r="F952" s="56"/>
      <c r="G952" s="56"/>
      <c r="H952" s="56"/>
      <c r="I952" s="56"/>
      <c r="J952" s="773"/>
      <c r="K952" s="861"/>
      <c r="L952" s="56"/>
      <c r="M952" s="56"/>
      <c r="N952" s="56"/>
      <c r="O952" s="56"/>
      <c r="P952" s="56"/>
      <c r="Q952" s="56"/>
      <c r="R952" s="56"/>
      <c r="S952" s="860"/>
      <c r="T952" s="860"/>
      <c r="U952" s="860"/>
      <c r="V952" s="860"/>
      <c r="W952" s="860"/>
      <c r="X952" s="860"/>
      <c r="Y952" s="860"/>
      <c r="Z952" s="860"/>
      <c r="AA952" s="860"/>
      <c r="AB952" s="860"/>
      <c r="AC952" s="860"/>
      <c r="AD952" s="860"/>
      <c r="AE952" s="860"/>
      <c r="AF952" s="860"/>
      <c r="AG952" s="860"/>
    </row>
    <row r="953" ht="14.25" customHeight="1">
      <c r="A953" s="860"/>
      <c r="B953" s="56"/>
      <c r="C953" s="56"/>
      <c r="D953" s="56"/>
      <c r="E953" s="56"/>
      <c r="F953" s="56"/>
      <c r="G953" s="56"/>
      <c r="H953" s="56"/>
      <c r="I953" s="56"/>
      <c r="J953" s="773"/>
      <c r="K953" s="861"/>
      <c r="L953" s="56"/>
      <c r="M953" s="56"/>
      <c r="N953" s="56"/>
      <c r="O953" s="56"/>
      <c r="P953" s="56"/>
      <c r="Q953" s="56"/>
      <c r="R953" s="56"/>
      <c r="S953" s="860"/>
      <c r="T953" s="860"/>
      <c r="U953" s="860"/>
      <c r="V953" s="860"/>
      <c r="W953" s="860"/>
      <c r="X953" s="860"/>
      <c r="Y953" s="860"/>
      <c r="Z953" s="860"/>
      <c r="AA953" s="860"/>
      <c r="AB953" s="860"/>
      <c r="AC953" s="860"/>
      <c r="AD953" s="860"/>
      <c r="AE953" s="860"/>
      <c r="AF953" s="860"/>
      <c r="AG953" s="860"/>
    </row>
    <row r="954" ht="14.25" customHeight="1">
      <c r="A954" s="860"/>
      <c r="B954" s="56"/>
      <c r="C954" s="56"/>
      <c r="D954" s="56"/>
      <c r="E954" s="56"/>
      <c r="F954" s="56"/>
      <c r="G954" s="56"/>
      <c r="H954" s="56"/>
      <c r="I954" s="56"/>
      <c r="J954" s="773"/>
      <c r="K954" s="861"/>
      <c r="L954" s="56"/>
      <c r="M954" s="56"/>
      <c r="N954" s="56"/>
      <c r="O954" s="56"/>
      <c r="P954" s="56"/>
      <c r="Q954" s="56"/>
      <c r="R954" s="56"/>
      <c r="S954" s="860"/>
      <c r="T954" s="860"/>
      <c r="U954" s="860"/>
      <c r="V954" s="860"/>
      <c r="W954" s="860"/>
      <c r="X954" s="860"/>
      <c r="Y954" s="860"/>
      <c r="Z954" s="860"/>
      <c r="AA954" s="860"/>
      <c r="AB954" s="860"/>
      <c r="AC954" s="860"/>
      <c r="AD954" s="860"/>
      <c r="AE954" s="860"/>
      <c r="AF954" s="860"/>
      <c r="AG954" s="860"/>
    </row>
    <row r="955" ht="14.25" customHeight="1">
      <c r="A955" s="860"/>
      <c r="B955" s="56"/>
      <c r="C955" s="56"/>
      <c r="D955" s="56"/>
      <c r="E955" s="56"/>
      <c r="F955" s="56"/>
      <c r="G955" s="56"/>
      <c r="H955" s="56"/>
      <c r="I955" s="56"/>
      <c r="J955" s="773"/>
      <c r="K955" s="861"/>
      <c r="L955" s="56"/>
      <c r="M955" s="56"/>
      <c r="N955" s="56"/>
      <c r="O955" s="56"/>
      <c r="P955" s="56"/>
      <c r="Q955" s="56"/>
      <c r="R955" s="56"/>
      <c r="S955" s="860"/>
      <c r="T955" s="860"/>
      <c r="U955" s="860"/>
      <c r="V955" s="860"/>
      <c r="W955" s="860"/>
      <c r="X955" s="860"/>
      <c r="Y955" s="860"/>
      <c r="Z955" s="860"/>
      <c r="AA955" s="860"/>
      <c r="AB955" s="860"/>
      <c r="AC955" s="860"/>
      <c r="AD955" s="860"/>
      <c r="AE955" s="860"/>
      <c r="AF955" s="860"/>
      <c r="AG955" s="860"/>
    </row>
    <row r="956" ht="14.25" customHeight="1">
      <c r="A956" s="860"/>
      <c r="B956" s="56"/>
      <c r="C956" s="56"/>
      <c r="D956" s="56"/>
      <c r="E956" s="56"/>
      <c r="F956" s="56"/>
      <c r="G956" s="56"/>
      <c r="H956" s="56"/>
      <c r="I956" s="56"/>
      <c r="J956" s="773"/>
      <c r="K956" s="861"/>
      <c r="L956" s="56"/>
      <c r="M956" s="56"/>
      <c r="N956" s="56"/>
      <c r="O956" s="56"/>
      <c r="P956" s="56"/>
      <c r="Q956" s="56"/>
      <c r="R956" s="56"/>
      <c r="S956" s="860"/>
      <c r="T956" s="860"/>
      <c r="U956" s="860"/>
      <c r="V956" s="860"/>
      <c r="W956" s="860"/>
      <c r="X956" s="860"/>
      <c r="Y956" s="860"/>
      <c r="Z956" s="860"/>
      <c r="AA956" s="860"/>
      <c r="AB956" s="860"/>
      <c r="AC956" s="860"/>
      <c r="AD956" s="860"/>
      <c r="AE956" s="860"/>
      <c r="AF956" s="860"/>
      <c r="AG956" s="860"/>
    </row>
    <row r="957" ht="14.25" customHeight="1">
      <c r="A957" s="860"/>
      <c r="B957" s="56"/>
      <c r="C957" s="56"/>
      <c r="D957" s="56"/>
      <c r="E957" s="56"/>
      <c r="F957" s="56"/>
      <c r="G957" s="56"/>
      <c r="H957" s="56"/>
      <c r="I957" s="56"/>
      <c r="J957" s="773"/>
      <c r="K957" s="861"/>
      <c r="L957" s="56"/>
      <c r="M957" s="56"/>
      <c r="N957" s="56"/>
      <c r="O957" s="56"/>
      <c r="P957" s="56"/>
      <c r="Q957" s="56"/>
      <c r="R957" s="56"/>
      <c r="S957" s="860"/>
      <c r="T957" s="860"/>
      <c r="U957" s="860"/>
      <c r="V957" s="860"/>
      <c r="W957" s="860"/>
      <c r="X957" s="860"/>
      <c r="Y957" s="860"/>
      <c r="Z957" s="860"/>
      <c r="AA957" s="860"/>
      <c r="AB957" s="860"/>
      <c r="AC957" s="860"/>
      <c r="AD957" s="860"/>
      <c r="AE957" s="860"/>
      <c r="AF957" s="860"/>
      <c r="AG957" s="860"/>
    </row>
    <row r="958" ht="14.25" customHeight="1">
      <c r="A958" s="860"/>
      <c r="B958" s="56"/>
      <c r="C958" s="56"/>
      <c r="D958" s="56"/>
      <c r="E958" s="56"/>
      <c r="F958" s="56"/>
      <c r="G958" s="56"/>
      <c r="H958" s="56"/>
      <c r="I958" s="56"/>
      <c r="J958" s="773"/>
      <c r="K958" s="861"/>
      <c r="L958" s="56"/>
      <c r="M958" s="56"/>
      <c r="N958" s="56"/>
      <c r="O958" s="56"/>
      <c r="P958" s="56"/>
      <c r="Q958" s="56"/>
      <c r="R958" s="56"/>
      <c r="S958" s="860"/>
      <c r="T958" s="860"/>
      <c r="U958" s="860"/>
      <c r="V958" s="860"/>
      <c r="W958" s="860"/>
      <c r="X958" s="860"/>
      <c r="Y958" s="860"/>
      <c r="Z958" s="860"/>
      <c r="AA958" s="860"/>
      <c r="AB958" s="860"/>
      <c r="AC958" s="860"/>
      <c r="AD958" s="860"/>
      <c r="AE958" s="860"/>
      <c r="AF958" s="860"/>
      <c r="AG958" s="860"/>
    </row>
    <row r="959" ht="14.25" customHeight="1">
      <c r="A959" s="860"/>
      <c r="B959" s="56"/>
      <c r="C959" s="56"/>
      <c r="D959" s="56"/>
      <c r="E959" s="56"/>
      <c r="F959" s="56"/>
      <c r="G959" s="56"/>
      <c r="H959" s="56"/>
      <c r="I959" s="56"/>
      <c r="J959" s="773"/>
      <c r="K959" s="861"/>
      <c r="L959" s="56"/>
      <c r="M959" s="56"/>
      <c r="N959" s="56"/>
      <c r="O959" s="56"/>
      <c r="P959" s="56"/>
      <c r="Q959" s="56"/>
      <c r="R959" s="56"/>
      <c r="S959" s="860"/>
      <c r="T959" s="860"/>
      <c r="U959" s="860"/>
      <c r="V959" s="860"/>
      <c r="W959" s="860"/>
      <c r="X959" s="860"/>
      <c r="Y959" s="860"/>
      <c r="Z959" s="860"/>
      <c r="AA959" s="860"/>
      <c r="AB959" s="860"/>
      <c r="AC959" s="860"/>
      <c r="AD959" s="860"/>
      <c r="AE959" s="860"/>
      <c r="AF959" s="860"/>
      <c r="AG959" s="860"/>
    </row>
    <row r="960" ht="14.25" customHeight="1">
      <c r="A960" s="860"/>
      <c r="B960" s="56"/>
      <c r="C960" s="56"/>
      <c r="D960" s="56"/>
      <c r="E960" s="56"/>
      <c r="F960" s="56"/>
      <c r="G960" s="56"/>
      <c r="H960" s="56"/>
      <c r="I960" s="56"/>
      <c r="J960" s="773"/>
      <c r="K960" s="861"/>
      <c r="L960" s="56"/>
      <c r="M960" s="56"/>
      <c r="N960" s="56"/>
      <c r="O960" s="56"/>
      <c r="P960" s="56"/>
      <c r="Q960" s="56"/>
      <c r="R960" s="56"/>
      <c r="S960" s="860"/>
      <c r="T960" s="860"/>
      <c r="U960" s="860"/>
      <c r="V960" s="860"/>
      <c r="W960" s="860"/>
      <c r="X960" s="860"/>
      <c r="Y960" s="860"/>
      <c r="Z960" s="860"/>
      <c r="AA960" s="860"/>
      <c r="AB960" s="860"/>
      <c r="AC960" s="860"/>
      <c r="AD960" s="860"/>
      <c r="AE960" s="860"/>
      <c r="AF960" s="860"/>
      <c r="AG960" s="860"/>
    </row>
    <row r="961" ht="14.25" customHeight="1">
      <c r="A961" s="860"/>
      <c r="B961" s="56"/>
      <c r="C961" s="56"/>
      <c r="D961" s="56"/>
      <c r="E961" s="56"/>
      <c r="F961" s="56"/>
      <c r="G961" s="56"/>
      <c r="H961" s="56"/>
      <c r="I961" s="56"/>
      <c r="J961" s="773"/>
      <c r="K961" s="861"/>
      <c r="L961" s="56"/>
      <c r="M961" s="56"/>
      <c r="N961" s="56"/>
      <c r="O961" s="56"/>
      <c r="P961" s="56"/>
      <c r="Q961" s="56"/>
      <c r="R961" s="56"/>
      <c r="S961" s="860"/>
      <c r="T961" s="860"/>
      <c r="U961" s="860"/>
      <c r="V961" s="860"/>
      <c r="W961" s="860"/>
      <c r="X961" s="860"/>
      <c r="Y961" s="860"/>
      <c r="Z961" s="860"/>
      <c r="AA961" s="860"/>
      <c r="AB961" s="860"/>
      <c r="AC961" s="860"/>
      <c r="AD961" s="860"/>
      <c r="AE961" s="860"/>
      <c r="AF961" s="860"/>
      <c r="AG961" s="860"/>
    </row>
    <row r="962" ht="14.25" customHeight="1">
      <c r="A962" s="860"/>
      <c r="B962" s="56"/>
      <c r="C962" s="56"/>
      <c r="D962" s="56"/>
      <c r="E962" s="56"/>
      <c r="F962" s="56"/>
      <c r="G962" s="56"/>
      <c r="H962" s="56"/>
      <c r="I962" s="56"/>
      <c r="J962" s="773"/>
      <c r="K962" s="861"/>
      <c r="L962" s="56"/>
      <c r="M962" s="56"/>
      <c r="N962" s="56"/>
      <c r="O962" s="56"/>
      <c r="P962" s="56"/>
      <c r="Q962" s="56"/>
      <c r="R962" s="56"/>
      <c r="S962" s="860"/>
      <c r="T962" s="860"/>
      <c r="U962" s="860"/>
      <c r="V962" s="860"/>
      <c r="W962" s="860"/>
      <c r="X962" s="860"/>
      <c r="Y962" s="860"/>
      <c r="Z962" s="860"/>
      <c r="AA962" s="860"/>
      <c r="AB962" s="860"/>
      <c r="AC962" s="860"/>
      <c r="AD962" s="860"/>
      <c r="AE962" s="860"/>
      <c r="AF962" s="860"/>
      <c r="AG962" s="860"/>
    </row>
    <row r="963" ht="14.25" customHeight="1">
      <c r="A963" s="860"/>
      <c r="B963" s="56"/>
      <c r="C963" s="56"/>
      <c r="D963" s="56"/>
      <c r="E963" s="56"/>
      <c r="F963" s="56"/>
      <c r="G963" s="56"/>
      <c r="H963" s="56"/>
      <c r="I963" s="56"/>
      <c r="J963" s="773"/>
      <c r="K963" s="861"/>
      <c r="L963" s="56"/>
      <c r="M963" s="56"/>
      <c r="N963" s="56"/>
      <c r="O963" s="56"/>
      <c r="P963" s="56"/>
      <c r="Q963" s="56"/>
      <c r="R963" s="56"/>
      <c r="S963" s="860"/>
      <c r="T963" s="860"/>
      <c r="U963" s="860"/>
      <c r="V963" s="860"/>
      <c r="W963" s="860"/>
      <c r="X963" s="860"/>
      <c r="Y963" s="860"/>
      <c r="Z963" s="860"/>
      <c r="AA963" s="860"/>
      <c r="AB963" s="860"/>
      <c r="AC963" s="860"/>
      <c r="AD963" s="860"/>
      <c r="AE963" s="860"/>
      <c r="AF963" s="860"/>
      <c r="AG963" s="860"/>
    </row>
    <row r="964" ht="14.25" customHeight="1">
      <c r="A964" s="860"/>
      <c r="B964" s="56"/>
      <c r="C964" s="56"/>
      <c r="D964" s="56"/>
      <c r="E964" s="56"/>
      <c r="F964" s="56"/>
      <c r="G964" s="56"/>
      <c r="H964" s="56"/>
      <c r="I964" s="56"/>
      <c r="J964" s="773"/>
      <c r="K964" s="861"/>
      <c r="L964" s="56"/>
      <c r="M964" s="56"/>
      <c r="N964" s="56"/>
      <c r="O964" s="56"/>
      <c r="P964" s="56"/>
      <c r="Q964" s="56"/>
      <c r="R964" s="56"/>
      <c r="S964" s="860"/>
      <c r="T964" s="860"/>
      <c r="U964" s="860"/>
      <c r="V964" s="860"/>
      <c r="W964" s="860"/>
      <c r="X964" s="860"/>
      <c r="Y964" s="860"/>
      <c r="Z964" s="860"/>
      <c r="AA964" s="860"/>
      <c r="AB964" s="860"/>
      <c r="AC964" s="860"/>
      <c r="AD964" s="860"/>
      <c r="AE964" s="860"/>
      <c r="AF964" s="860"/>
      <c r="AG964" s="860"/>
    </row>
    <row r="965" ht="14.25" customHeight="1">
      <c r="A965" s="860"/>
      <c r="B965" s="56"/>
      <c r="C965" s="56"/>
      <c r="D965" s="56"/>
      <c r="E965" s="56"/>
      <c r="F965" s="56"/>
      <c r="G965" s="56"/>
      <c r="H965" s="56"/>
      <c r="I965" s="56"/>
      <c r="J965" s="773"/>
      <c r="K965" s="861"/>
      <c r="L965" s="56"/>
      <c r="M965" s="56"/>
      <c r="N965" s="56"/>
      <c r="O965" s="56"/>
      <c r="P965" s="56"/>
      <c r="Q965" s="56"/>
      <c r="R965" s="56"/>
      <c r="S965" s="860"/>
      <c r="T965" s="860"/>
      <c r="U965" s="860"/>
      <c r="V965" s="860"/>
      <c r="W965" s="860"/>
      <c r="X965" s="860"/>
      <c r="Y965" s="860"/>
      <c r="Z965" s="860"/>
      <c r="AA965" s="860"/>
      <c r="AB965" s="860"/>
      <c r="AC965" s="860"/>
      <c r="AD965" s="860"/>
      <c r="AE965" s="860"/>
      <c r="AF965" s="860"/>
      <c r="AG965" s="860"/>
    </row>
    <row r="966" ht="14.25" customHeight="1">
      <c r="A966" s="860"/>
      <c r="B966" s="56"/>
      <c r="C966" s="56"/>
      <c r="D966" s="56"/>
      <c r="E966" s="56"/>
      <c r="F966" s="56"/>
      <c r="G966" s="56"/>
      <c r="H966" s="56"/>
      <c r="I966" s="56"/>
      <c r="J966" s="773"/>
      <c r="K966" s="861"/>
      <c r="L966" s="56"/>
      <c r="M966" s="56"/>
      <c r="N966" s="56"/>
      <c r="O966" s="56"/>
      <c r="P966" s="56"/>
      <c r="Q966" s="56"/>
      <c r="R966" s="56"/>
      <c r="S966" s="860"/>
      <c r="T966" s="860"/>
      <c r="U966" s="860"/>
      <c r="V966" s="860"/>
      <c r="W966" s="860"/>
      <c r="X966" s="860"/>
      <c r="Y966" s="860"/>
      <c r="Z966" s="860"/>
      <c r="AA966" s="860"/>
      <c r="AB966" s="860"/>
      <c r="AC966" s="860"/>
      <c r="AD966" s="860"/>
      <c r="AE966" s="860"/>
      <c r="AF966" s="860"/>
      <c r="AG966" s="860"/>
    </row>
    <row r="967" ht="14.25" customHeight="1">
      <c r="A967" s="860"/>
      <c r="B967" s="56"/>
      <c r="C967" s="56"/>
      <c r="D967" s="56"/>
      <c r="E967" s="56"/>
      <c r="F967" s="56"/>
      <c r="G967" s="56"/>
      <c r="H967" s="56"/>
      <c r="I967" s="56"/>
      <c r="J967" s="773"/>
      <c r="K967" s="861"/>
      <c r="L967" s="56"/>
      <c r="M967" s="56"/>
      <c r="N967" s="56"/>
      <c r="O967" s="56"/>
      <c r="P967" s="56"/>
      <c r="Q967" s="56"/>
      <c r="R967" s="56"/>
      <c r="S967" s="860"/>
      <c r="T967" s="860"/>
      <c r="U967" s="860"/>
      <c r="V967" s="860"/>
      <c r="W967" s="860"/>
      <c r="X967" s="860"/>
      <c r="Y967" s="860"/>
      <c r="Z967" s="860"/>
      <c r="AA967" s="860"/>
      <c r="AB967" s="860"/>
      <c r="AC967" s="860"/>
      <c r="AD967" s="860"/>
      <c r="AE967" s="860"/>
      <c r="AF967" s="860"/>
      <c r="AG967" s="860"/>
    </row>
    <row r="968" ht="14.25" customHeight="1">
      <c r="A968" s="860"/>
      <c r="B968" s="56"/>
      <c r="C968" s="56"/>
      <c r="D968" s="56"/>
      <c r="E968" s="56"/>
      <c r="F968" s="56"/>
      <c r="G968" s="56"/>
      <c r="H968" s="56"/>
      <c r="I968" s="56"/>
      <c r="J968" s="773"/>
      <c r="K968" s="861"/>
      <c r="L968" s="56"/>
      <c r="M968" s="56"/>
      <c r="N968" s="56"/>
      <c r="O968" s="56"/>
      <c r="P968" s="56"/>
      <c r="Q968" s="56"/>
      <c r="R968" s="56"/>
      <c r="S968" s="860"/>
      <c r="T968" s="860"/>
      <c r="U968" s="860"/>
      <c r="V968" s="860"/>
      <c r="W968" s="860"/>
      <c r="X968" s="860"/>
      <c r="Y968" s="860"/>
      <c r="Z968" s="860"/>
      <c r="AA968" s="860"/>
      <c r="AB968" s="860"/>
      <c r="AC968" s="860"/>
      <c r="AD968" s="860"/>
      <c r="AE968" s="860"/>
      <c r="AF968" s="860"/>
      <c r="AG968" s="860"/>
    </row>
    <row r="969" ht="14.25" customHeight="1">
      <c r="A969" s="860"/>
      <c r="B969" s="56"/>
      <c r="C969" s="56"/>
      <c r="D969" s="56"/>
      <c r="E969" s="56"/>
      <c r="F969" s="56"/>
      <c r="G969" s="56"/>
      <c r="H969" s="56"/>
      <c r="I969" s="56"/>
      <c r="J969" s="773"/>
      <c r="K969" s="861"/>
      <c r="L969" s="56"/>
      <c r="M969" s="56"/>
      <c r="N969" s="56"/>
      <c r="O969" s="56"/>
      <c r="P969" s="56"/>
      <c r="Q969" s="56"/>
      <c r="R969" s="56"/>
      <c r="S969" s="860"/>
      <c r="T969" s="860"/>
      <c r="U969" s="860"/>
      <c r="V969" s="860"/>
      <c r="W969" s="860"/>
      <c r="X969" s="860"/>
      <c r="Y969" s="860"/>
      <c r="Z969" s="860"/>
      <c r="AA969" s="860"/>
      <c r="AB969" s="860"/>
      <c r="AC969" s="860"/>
      <c r="AD969" s="860"/>
      <c r="AE969" s="860"/>
      <c r="AF969" s="860"/>
      <c r="AG969" s="860"/>
    </row>
    <row r="970" ht="14.25" customHeight="1">
      <c r="A970" s="860"/>
      <c r="B970" s="56"/>
      <c r="C970" s="56"/>
      <c r="D970" s="56"/>
      <c r="E970" s="56"/>
      <c r="F970" s="56"/>
      <c r="G970" s="56"/>
      <c r="H970" s="56"/>
      <c r="I970" s="56"/>
      <c r="J970" s="773"/>
      <c r="K970" s="861"/>
      <c r="L970" s="56"/>
      <c r="M970" s="56"/>
      <c r="N970" s="56"/>
      <c r="O970" s="56"/>
      <c r="P970" s="56"/>
      <c r="Q970" s="56"/>
      <c r="R970" s="56"/>
      <c r="S970" s="860"/>
      <c r="T970" s="860"/>
      <c r="U970" s="860"/>
      <c r="V970" s="860"/>
      <c r="W970" s="860"/>
      <c r="X970" s="860"/>
      <c r="Y970" s="860"/>
      <c r="Z970" s="860"/>
      <c r="AA970" s="860"/>
      <c r="AB970" s="860"/>
      <c r="AC970" s="860"/>
      <c r="AD970" s="860"/>
      <c r="AE970" s="860"/>
      <c r="AF970" s="860"/>
      <c r="AG970" s="860"/>
    </row>
    <row r="971" ht="14.25" customHeight="1">
      <c r="A971" s="860"/>
      <c r="B971" s="56"/>
      <c r="C971" s="56"/>
      <c r="D971" s="56"/>
      <c r="E971" s="56"/>
      <c r="F971" s="56"/>
      <c r="G971" s="56"/>
      <c r="H971" s="56"/>
      <c r="I971" s="56"/>
      <c r="J971" s="773"/>
      <c r="K971" s="861"/>
      <c r="L971" s="56"/>
      <c r="M971" s="56"/>
      <c r="N971" s="56"/>
      <c r="O971" s="56"/>
      <c r="P971" s="56"/>
      <c r="Q971" s="56"/>
      <c r="R971" s="56"/>
      <c r="S971" s="860"/>
      <c r="T971" s="860"/>
      <c r="U971" s="860"/>
      <c r="V971" s="860"/>
      <c r="W971" s="860"/>
      <c r="X971" s="860"/>
      <c r="Y971" s="860"/>
      <c r="Z971" s="860"/>
      <c r="AA971" s="860"/>
      <c r="AB971" s="860"/>
      <c r="AC971" s="860"/>
      <c r="AD971" s="860"/>
      <c r="AE971" s="860"/>
      <c r="AF971" s="860"/>
      <c r="AG971" s="860"/>
    </row>
    <row r="972" ht="14.25" customHeight="1">
      <c r="A972" s="860"/>
      <c r="B972" s="56"/>
      <c r="C972" s="56"/>
      <c r="D972" s="56"/>
      <c r="E972" s="56"/>
      <c r="F972" s="56"/>
      <c r="G972" s="56"/>
      <c r="H972" s="56"/>
      <c r="I972" s="56"/>
      <c r="J972" s="773"/>
      <c r="K972" s="861"/>
      <c r="L972" s="56"/>
      <c r="M972" s="56"/>
      <c r="N972" s="56"/>
      <c r="O972" s="56"/>
      <c r="P972" s="56"/>
      <c r="Q972" s="56"/>
      <c r="R972" s="56"/>
      <c r="S972" s="860"/>
      <c r="T972" s="860"/>
      <c r="U972" s="860"/>
      <c r="V972" s="860"/>
      <c r="W972" s="860"/>
      <c r="X972" s="860"/>
      <c r="Y972" s="860"/>
      <c r="Z972" s="860"/>
      <c r="AA972" s="860"/>
      <c r="AB972" s="860"/>
      <c r="AC972" s="860"/>
      <c r="AD972" s="860"/>
      <c r="AE972" s="860"/>
      <c r="AF972" s="860"/>
      <c r="AG972" s="860"/>
    </row>
    <row r="973" ht="14.25" customHeight="1">
      <c r="A973" s="860"/>
      <c r="B973" s="56"/>
      <c r="C973" s="56"/>
      <c r="D973" s="56"/>
      <c r="E973" s="56"/>
      <c r="F973" s="56"/>
      <c r="G973" s="56"/>
      <c r="H973" s="56"/>
      <c r="I973" s="56"/>
      <c r="J973" s="773"/>
      <c r="K973" s="861"/>
      <c r="L973" s="56"/>
      <c r="M973" s="56"/>
      <c r="N973" s="56"/>
      <c r="O973" s="56"/>
      <c r="P973" s="56"/>
      <c r="Q973" s="56"/>
      <c r="R973" s="56"/>
      <c r="S973" s="860"/>
      <c r="T973" s="860"/>
      <c r="U973" s="860"/>
      <c r="V973" s="860"/>
      <c r="W973" s="860"/>
      <c r="X973" s="860"/>
      <c r="Y973" s="860"/>
      <c r="Z973" s="860"/>
      <c r="AA973" s="860"/>
      <c r="AB973" s="860"/>
      <c r="AC973" s="860"/>
      <c r="AD973" s="860"/>
      <c r="AE973" s="860"/>
      <c r="AF973" s="860"/>
      <c r="AG973" s="860"/>
    </row>
    <row r="974" ht="14.25" customHeight="1">
      <c r="A974" s="860"/>
      <c r="B974" s="56"/>
      <c r="C974" s="56"/>
      <c r="D974" s="56"/>
      <c r="E974" s="56"/>
      <c r="F974" s="56"/>
      <c r="G974" s="56"/>
      <c r="H974" s="56"/>
      <c r="I974" s="56"/>
      <c r="J974" s="773"/>
      <c r="K974" s="861"/>
      <c r="L974" s="56"/>
      <c r="M974" s="56"/>
      <c r="N974" s="56"/>
      <c r="O974" s="56"/>
      <c r="P974" s="56"/>
      <c r="Q974" s="56"/>
      <c r="R974" s="56"/>
      <c r="S974" s="860"/>
      <c r="T974" s="860"/>
      <c r="U974" s="860"/>
      <c r="V974" s="860"/>
      <c r="W974" s="860"/>
      <c r="X974" s="860"/>
      <c r="Y974" s="860"/>
      <c r="Z974" s="860"/>
      <c r="AA974" s="860"/>
      <c r="AB974" s="860"/>
      <c r="AC974" s="860"/>
      <c r="AD974" s="860"/>
      <c r="AE974" s="860"/>
      <c r="AF974" s="860"/>
      <c r="AG974" s="860"/>
    </row>
    <row r="975" ht="14.25" customHeight="1">
      <c r="A975" s="860"/>
      <c r="B975" s="56"/>
      <c r="C975" s="56"/>
      <c r="D975" s="56"/>
      <c r="E975" s="56"/>
      <c r="F975" s="56"/>
      <c r="G975" s="56"/>
      <c r="H975" s="56"/>
      <c r="I975" s="56"/>
      <c r="J975" s="773"/>
      <c r="K975" s="861"/>
      <c r="L975" s="56"/>
      <c r="M975" s="56"/>
      <c r="N975" s="56"/>
      <c r="O975" s="56"/>
      <c r="P975" s="56"/>
      <c r="Q975" s="56"/>
      <c r="R975" s="56"/>
      <c r="S975" s="860"/>
      <c r="T975" s="860"/>
      <c r="U975" s="860"/>
      <c r="V975" s="860"/>
      <c r="W975" s="860"/>
      <c r="X975" s="860"/>
      <c r="Y975" s="860"/>
      <c r="Z975" s="860"/>
      <c r="AA975" s="860"/>
      <c r="AB975" s="860"/>
      <c r="AC975" s="860"/>
      <c r="AD975" s="860"/>
      <c r="AE975" s="860"/>
      <c r="AF975" s="860"/>
      <c r="AG975" s="860"/>
    </row>
    <row r="976" ht="14.25" customHeight="1">
      <c r="A976" s="860"/>
      <c r="B976" s="56"/>
      <c r="C976" s="56"/>
      <c r="D976" s="56"/>
      <c r="E976" s="56"/>
      <c r="F976" s="56"/>
      <c r="G976" s="56"/>
      <c r="H976" s="56"/>
      <c r="I976" s="56"/>
      <c r="J976" s="773"/>
      <c r="K976" s="861"/>
      <c r="L976" s="56"/>
      <c r="M976" s="56"/>
      <c r="N976" s="56"/>
      <c r="O976" s="56"/>
      <c r="P976" s="56"/>
      <c r="Q976" s="56"/>
      <c r="R976" s="56"/>
      <c r="S976" s="860"/>
      <c r="T976" s="860"/>
      <c r="U976" s="860"/>
      <c r="V976" s="860"/>
      <c r="W976" s="860"/>
      <c r="X976" s="860"/>
      <c r="Y976" s="860"/>
      <c r="Z976" s="860"/>
      <c r="AA976" s="860"/>
      <c r="AB976" s="860"/>
      <c r="AC976" s="860"/>
      <c r="AD976" s="860"/>
      <c r="AE976" s="860"/>
      <c r="AF976" s="860"/>
      <c r="AG976" s="860"/>
    </row>
    <row r="977" ht="14.25" customHeight="1">
      <c r="A977" s="860"/>
      <c r="B977" s="56"/>
      <c r="C977" s="56"/>
      <c r="D977" s="56"/>
      <c r="E977" s="56"/>
      <c r="F977" s="56"/>
      <c r="G977" s="56"/>
      <c r="H977" s="56"/>
      <c r="I977" s="56"/>
      <c r="J977" s="773"/>
      <c r="K977" s="861"/>
      <c r="L977" s="56"/>
      <c r="M977" s="56"/>
      <c r="N977" s="56"/>
      <c r="O977" s="56"/>
      <c r="P977" s="56"/>
      <c r="Q977" s="56"/>
      <c r="R977" s="56"/>
      <c r="S977" s="860"/>
      <c r="T977" s="860"/>
      <c r="U977" s="860"/>
      <c r="V977" s="860"/>
      <c r="W977" s="860"/>
      <c r="X977" s="860"/>
      <c r="Y977" s="860"/>
      <c r="Z977" s="860"/>
      <c r="AA977" s="860"/>
      <c r="AB977" s="860"/>
      <c r="AC977" s="860"/>
      <c r="AD977" s="860"/>
      <c r="AE977" s="860"/>
      <c r="AF977" s="860"/>
      <c r="AG977" s="860"/>
    </row>
    <row r="978" ht="14.25" customHeight="1">
      <c r="A978" s="860"/>
      <c r="B978" s="56"/>
      <c r="C978" s="56"/>
      <c r="D978" s="56"/>
      <c r="E978" s="56"/>
      <c r="F978" s="56"/>
      <c r="G978" s="56"/>
      <c r="H978" s="56"/>
      <c r="I978" s="56"/>
      <c r="J978" s="773"/>
      <c r="K978" s="861"/>
      <c r="L978" s="56"/>
      <c r="M978" s="56"/>
      <c r="N978" s="56"/>
      <c r="O978" s="56"/>
      <c r="P978" s="56"/>
      <c r="Q978" s="56"/>
      <c r="R978" s="56"/>
      <c r="S978" s="860"/>
      <c r="T978" s="860"/>
      <c r="U978" s="860"/>
      <c r="V978" s="860"/>
      <c r="W978" s="860"/>
      <c r="X978" s="860"/>
      <c r="Y978" s="860"/>
      <c r="Z978" s="860"/>
      <c r="AA978" s="860"/>
      <c r="AB978" s="860"/>
      <c r="AC978" s="860"/>
      <c r="AD978" s="860"/>
      <c r="AE978" s="860"/>
      <c r="AF978" s="860"/>
      <c r="AG978" s="860"/>
    </row>
    <row r="979" ht="14.25" customHeight="1">
      <c r="A979" s="860"/>
      <c r="B979" s="56"/>
      <c r="C979" s="56"/>
      <c r="D979" s="56"/>
      <c r="E979" s="56"/>
      <c r="F979" s="56"/>
      <c r="G979" s="56"/>
      <c r="H979" s="56"/>
      <c r="I979" s="56"/>
      <c r="J979" s="773"/>
      <c r="K979" s="861"/>
      <c r="L979" s="56"/>
      <c r="M979" s="56"/>
      <c r="N979" s="56"/>
      <c r="O979" s="56"/>
      <c r="P979" s="56"/>
      <c r="Q979" s="56"/>
      <c r="R979" s="56"/>
      <c r="S979" s="860"/>
      <c r="T979" s="860"/>
      <c r="U979" s="860"/>
      <c r="V979" s="860"/>
      <c r="W979" s="860"/>
      <c r="X979" s="860"/>
      <c r="Y979" s="860"/>
      <c r="Z979" s="860"/>
      <c r="AA979" s="860"/>
      <c r="AB979" s="860"/>
      <c r="AC979" s="860"/>
      <c r="AD979" s="860"/>
      <c r="AE979" s="860"/>
      <c r="AF979" s="860"/>
      <c r="AG979" s="860"/>
    </row>
    <row r="980" ht="14.25" customHeight="1">
      <c r="A980" s="860"/>
      <c r="B980" s="56"/>
      <c r="C980" s="56"/>
      <c r="D980" s="56"/>
      <c r="E980" s="56"/>
      <c r="F980" s="56"/>
      <c r="G980" s="56"/>
      <c r="H980" s="56"/>
      <c r="I980" s="56"/>
      <c r="J980" s="773"/>
      <c r="K980" s="861"/>
      <c r="L980" s="56"/>
      <c r="M980" s="56"/>
      <c r="N980" s="56"/>
      <c r="O980" s="56"/>
      <c r="P980" s="56"/>
      <c r="Q980" s="56"/>
      <c r="R980" s="56"/>
      <c r="S980" s="860"/>
      <c r="T980" s="860"/>
      <c r="U980" s="860"/>
      <c r="V980" s="860"/>
      <c r="W980" s="860"/>
      <c r="X980" s="860"/>
      <c r="Y980" s="860"/>
      <c r="Z980" s="860"/>
      <c r="AA980" s="860"/>
      <c r="AB980" s="860"/>
      <c r="AC980" s="860"/>
      <c r="AD980" s="860"/>
      <c r="AE980" s="860"/>
      <c r="AF980" s="860"/>
      <c r="AG980" s="860"/>
    </row>
    <row r="981" ht="14.25" customHeight="1">
      <c r="A981" s="860"/>
      <c r="B981" s="56"/>
      <c r="C981" s="56"/>
      <c r="D981" s="56"/>
      <c r="E981" s="56"/>
      <c r="F981" s="56"/>
      <c r="G981" s="56"/>
      <c r="H981" s="56"/>
      <c r="I981" s="56"/>
      <c r="J981" s="773"/>
      <c r="K981" s="861"/>
      <c r="L981" s="56"/>
      <c r="M981" s="56"/>
      <c r="N981" s="56"/>
      <c r="O981" s="56"/>
      <c r="P981" s="56"/>
      <c r="Q981" s="56"/>
      <c r="R981" s="56"/>
      <c r="S981" s="860"/>
      <c r="T981" s="860"/>
      <c r="U981" s="860"/>
      <c r="V981" s="860"/>
      <c r="W981" s="860"/>
      <c r="X981" s="860"/>
      <c r="Y981" s="860"/>
      <c r="Z981" s="860"/>
      <c r="AA981" s="860"/>
      <c r="AB981" s="860"/>
      <c r="AC981" s="860"/>
      <c r="AD981" s="860"/>
      <c r="AE981" s="860"/>
      <c r="AF981" s="860"/>
      <c r="AG981" s="860"/>
    </row>
    <row r="982" ht="14.25" customHeight="1">
      <c r="A982" s="860"/>
      <c r="B982" s="56"/>
      <c r="C982" s="56"/>
      <c r="D982" s="56"/>
      <c r="E982" s="56"/>
      <c r="F982" s="56"/>
      <c r="G982" s="56"/>
      <c r="H982" s="56"/>
      <c r="I982" s="56"/>
      <c r="J982" s="773"/>
      <c r="K982" s="861"/>
      <c r="L982" s="56"/>
      <c r="M982" s="56"/>
      <c r="N982" s="56"/>
      <c r="O982" s="56"/>
      <c r="P982" s="56"/>
      <c r="Q982" s="56"/>
      <c r="R982" s="56"/>
      <c r="S982" s="860"/>
      <c r="T982" s="860"/>
      <c r="U982" s="860"/>
      <c r="V982" s="860"/>
      <c r="W982" s="860"/>
      <c r="X982" s="860"/>
      <c r="Y982" s="860"/>
      <c r="Z982" s="860"/>
      <c r="AA982" s="860"/>
      <c r="AB982" s="860"/>
      <c r="AC982" s="860"/>
      <c r="AD982" s="860"/>
      <c r="AE982" s="860"/>
      <c r="AF982" s="860"/>
      <c r="AG982" s="860"/>
    </row>
    <row r="983" ht="14.25" customHeight="1">
      <c r="A983" s="860"/>
      <c r="B983" s="56"/>
      <c r="C983" s="56"/>
      <c r="D983" s="56"/>
      <c r="E983" s="56"/>
      <c r="F983" s="56"/>
      <c r="G983" s="56"/>
      <c r="H983" s="56"/>
      <c r="I983" s="56"/>
      <c r="J983" s="773"/>
      <c r="K983" s="861"/>
      <c r="L983" s="56"/>
      <c r="M983" s="56"/>
      <c r="N983" s="56"/>
      <c r="O983" s="56"/>
      <c r="P983" s="56"/>
      <c r="Q983" s="56"/>
      <c r="R983" s="56"/>
      <c r="S983" s="860"/>
      <c r="T983" s="860"/>
      <c r="U983" s="860"/>
      <c r="V983" s="860"/>
      <c r="W983" s="860"/>
      <c r="X983" s="860"/>
      <c r="Y983" s="860"/>
      <c r="Z983" s="860"/>
      <c r="AA983" s="860"/>
      <c r="AB983" s="860"/>
      <c r="AC983" s="860"/>
      <c r="AD983" s="860"/>
      <c r="AE983" s="860"/>
      <c r="AF983" s="860"/>
      <c r="AG983" s="860"/>
    </row>
    <row r="984" ht="14.25" customHeight="1">
      <c r="A984" s="860"/>
      <c r="B984" s="56"/>
      <c r="C984" s="56"/>
      <c r="D984" s="56"/>
      <c r="E984" s="56"/>
      <c r="F984" s="56"/>
      <c r="G984" s="56"/>
      <c r="H984" s="56"/>
      <c r="I984" s="56"/>
      <c r="J984" s="773"/>
      <c r="K984" s="861"/>
      <c r="L984" s="56"/>
      <c r="M984" s="56"/>
      <c r="N984" s="56"/>
      <c r="O984" s="56"/>
      <c r="P984" s="56"/>
      <c r="Q984" s="56"/>
      <c r="R984" s="56"/>
      <c r="S984" s="860"/>
      <c r="T984" s="860"/>
      <c r="U984" s="860"/>
      <c r="V984" s="860"/>
      <c r="W984" s="860"/>
      <c r="X984" s="860"/>
      <c r="Y984" s="860"/>
      <c r="Z984" s="860"/>
      <c r="AA984" s="860"/>
      <c r="AB984" s="860"/>
      <c r="AC984" s="860"/>
      <c r="AD984" s="860"/>
      <c r="AE984" s="860"/>
      <c r="AF984" s="860"/>
      <c r="AG984" s="860"/>
    </row>
    <row r="985" ht="14.25" customHeight="1">
      <c r="A985" s="860"/>
      <c r="B985" s="56"/>
      <c r="C985" s="56"/>
      <c r="D985" s="56"/>
      <c r="E985" s="56"/>
      <c r="F985" s="56"/>
      <c r="G985" s="56"/>
      <c r="H985" s="56"/>
      <c r="I985" s="56"/>
      <c r="J985" s="773"/>
      <c r="K985" s="861"/>
      <c r="L985" s="56"/>
      <c r="M985" s="56"/>
      <c r="N985" s="56"/>
      <c r="O985" s="56"/>
      <c r="P985" s="56"/>
      <c r="Q985" s="56"/>
      <c r="R985" s="56"/>
      <c r="S985" s="860"/>
      <c r="T985" s="860"/>
      <c r="U985" s="860"/>
      <c r="V985" s="860"/>
      <c r="W985" s="860"/>
      <c r="X985" s="860"/>
      <c r="Y985" s="860"/>
      <c r="Z985" s="860"/>
      <c r="AA985" s="860"/>
      <c r="AB985" s="860"/>
      <c r="AC985" s="860"/>
      <c r="AD985" s="860"/>
      <c r="AE985" s="860"/>
      <c r="AF985" s="860"/>
      <c r="AG985" s="860"/>
    </row>
    <row r="986" ht="14.25" customHeight="1">
      <c r="A986" s="860"/>
      <c r="B986" s="56"/>
      <c r="C986" s="56"/>
      <c r="D986" s="56"/>
      <c r="E986" s="56"/>
      <c r="F986" s="56"/>
      <c r="G986" s="56"/>
      <c r="H986" s="56"/>
      <c r="I986" s="56"/>
      <c r="J986" s="773"/>
      <c r="K986" s="861"/>
      <c r="L986" s="56"/>
      <c r="M986" s="56"/>
      <c r="N986" s="56"/>
      <c r="O986" s="56"/>
      <c r="P986" s="56"/>
      <c r="Q986" s="56"/>
      <c r="R986" s="56"/>
      <c r="S986" s="860"/>
      <c r="T986" s="860"/>
      <c r="U986" s="860"/>
      <c r="V986" s="860"/>
      <c r="W986" s="860"/>
      <c r="X986" s="860"/>
      <c r="Y986" s="860"/>
      <c r="Z986" s="860"/>
      <c r="AA986" s="860"/>
      <c r="AB986" s="860"/>
      <c r="AC986" s="860"/>
      <c r="AD986" s="860"/>
      <c r="AE986" s="860"/>
      <c r="AF986" s="860"/>
      <c r="AG986" s="860"/>
    </row>
    <row r="987" ht="14.25" customHeight="1">
      <c r="A987" s="860"/>
      <c r="B987" s="56"/>
      <c r="C987" s="56"/>
      <c r="D987" s="56"/>
      <c r="E987" s="56"/>
      <c r="F987" s="56"/>
      <c r="G987" s="56"/>
      <c r="H987" s="56"/>
      <c r="I987" s="56"/>
      <c r="J987" s="773"/>
      <c r="K987" s="861"/>
      <c r="L987" s="56"/>
      <c r="M987" s="56"/>
      <c r="N987" s="56"/>
      <c r="O987" s="56"/>
      <c r="P987" s="56"/>
      <c r="Q987" s="56"/>
      <c r="R987" s="56"/>
      <c r="S987" s="860"/>
      <c r="T987" s="860"/>
      <c r="U987" s="860"/>
      <c r="V987" s="860"/>
      <c r="W987" s="860"/>
      <c r="X987" s="860"/>
      <c r="Y987" s="860"/>
      <c r="Z987" s="860"/>
      <c r="AA987" s="860"/>
      <c r="AB987" s="860"/>
      <c r="AC987" s="860"/>
      <c r="AD987" s="860"/>
      <c r="AE987" s="860"/>
      <c r="AF987" s="860"/>
      <c r="AG987" s="860"/>
    </row>
    <row r="988" ht="14.25" customHeight="1">
      <c r="A988" s="860"/>
      <c r="B988" s="56"/>
      <c r="C988" s="56"/>
      <c r="D988" s="56"/>
      <c r="E988" s="56"/>
      <c r="F988" s="56"/>
      <c r="G988" s="56"/>
      <c r="H988" s="56"/>
      <c r="I988" s="56"/>
      <c r="J988" s="773"/>
      <c r="K988" s="861"/>
      <c r="L988" s="56"/>
      <c r="M988" s="56"/>
      <c r="N988" s="56"/>
      <c r="O988" s="56"/>
      <c r="P988" s="56"/>
      <c r="Q988" s="56"/>
      <c r="R988" s="56"/>
      <c r="S988" s="860"/>
      <c r="T988" s="860"/>
      <c r="U988" s="860"/>
      <c r="V988" s="860"/>
      <c r="W988" s="860"/>
      <c r="X988" s="860"/>
      <c r="Y988" s="860"/>
      <c r="Z988" s="860"/>
      <c r="AA988" s="860"/>
      <c r="AB988" s="860"/>
      <c r="AC988" s="860"/>
      <c r="AD988" s="860"/>
      <c r="AE988" s="860"/>
      <c r="AF988" s="860"/>
      <c r="AG988" s="860"/>
    </row>
    <row r="989" ht="14.25" customHeight="1">
      <c r="A989" s="860"/>
      <c r="B989" s="56"/>
      <c r="C989" s="56"/>
      <c r="D989" s="56"/>
      <c r="E989" s="56"/>
      <c r="F989" s="56"/>
      <c r="G989" s="56"/>
      <c r="H989" s="56"/>
      <c r="I989" s="56"/>
      <c r="J989" s="773"/>
      <c r="K989" s="861"/>
      <c r="L989" s="56"/>
      <c r="M989" s="56"/>
      <c r="N989" s="56"/>
      <c r="O989" s="56"/>
      <c r="P989" s="56"/>
      <c r="Q989" s="56"/>
      <c r="R989" s="56"/>
      <c r="S989" s="860"/>
      <c r="T989" s="860"/>
      <c r="U989" s="860"/>
      <c r="V989" s="860"/>
      <c r="W989" s="860"/>
      <c r="X989" s="860"/>
      <c r="Y989" s="860"/>
      <c r="Z989" s="860"/>
      <c r="AA989" s="860"/>
      <c r="AB989" s="860"/>
      <c r="AC989" s="860"/>
      <c r="AD989" s="860"/>
      <c r="AE989" s="860"/>
      <c r="AF989" s="860"/>
      <c r="AG989" s="860"/>
    </row>
    <row r="990" ht="14.25" customHeight="1">
      <c r="A990" s="860"/>
      <c r="B990" s="56"/>
      <c r="C990" s="56"/>
      <c r="D990" s="56"/>
      <c r="E990" s="56"/>
      <c r="F990" s="56"/>
      <c r="G990" s="56"/>
      <c r="H990" s="56"/>
      <c r="I990" s="56"/>
      <c r="J990" s="773"/>
      <c r="K990" s="861"/>
      <c r="L990" s="56"/>
      <c r="M990" s="56"/>
      <c r="N990" s="56"/>
      <c r="O990" s="56"/>
      <c r="P990" s="56"/>
      <c r="Q990" s="56"/>
      <c r="R990" s="56"/>
      <c r="S990" s="860"/>
      <c r="T990" s="860"/>
      <c r="U990" s="860"/>
      <c r="V990" s="860"/>
      <c r="W990" s="860"/>
      <c r="X990" s="860"/>
      <c r="Y990" s="860"/>
      <c r="Z990" s="860"/>
      <c r="AA990" s="860"/>
      <c r="AB990" s="860"/>
      <c r="AC990" s="860"/>
      <c r="AD990" s="860"/>
      <c r="AE990" s="860"/>
      <c r="AF990" s="860"/>
      <c r="AG990" s="860"/>
    </row>
    <row r="991" ht="14.25" customHeight="1">
      <c r="A991" s="860"/>
      <c r="B991" s="56"/>
      <c r="C991" s="56"/>
      <c r="D991" s="56"/>
      <c r="E991" s="56"/>
      <c r="F991" s="56"/>
      <c r="G991" s="56"/>
      <c r="H991" s="56"/>
      <c r="I991" s="56"/>
      <c r="J991" s="773"/>
      <c r="K991" s="861"/>
      <c r="L991" s="56"/>
      <c r="M991" s="56"/>
      <c r="N991" s="56"/>
      <c r="O991" s="56"/>
      <c r="P991" s="56"/>
      <c r="Q991" s="56"/>
      <c r="R991" s="56"/>
      <c r="S991" s="860"/>
      <c r="T991" s="860"/>
      <c r="U991" s="860"/>
      <c r="V991" s="860"/>
      <c r="W991" s="860"/>
      <c r="X991" s="860"/>
      <c r="Y991" s="860"/>
      <c r="Z991" s="860"/>
      <c r="AA991" s="860"/>
      <c r="AB991" s="860"/>
      <c r="AC991" s="860"/>
      <c r="AD991" s="860"/>
      <c r="AE991" s="860"/>
      <c r="AF991" s="860"/>
      <c r="AG991" s="860"/>
    </row>
    <row r="992" ht="14.25" customHeight="1">
      <c r="A992" s="860"/>
      <c r="B992" s="56"/>
      <c r="C992" s="56"/>
      <c r="D992" s="56"/>
      <c r="E992" s="56"/>
      <c r="F992" s="56"/>
      <c r="G992" s="56"/>
      <c r="H992" s="56"/>
      <c r="I992" s="56"/>
      <c r="J992" s="773"/>
      <c r="K992" s="861"/>
      <c r="L992" s="56"/>
      <c r="M992" s="56"/>
      <c r="N992" s="56"/>
      <c r="O992" s="56"/>
      <c r="P992" s="56"/>
      <c r="Q992" s="56"/>
      <c r="R992" s="56"/>
      <c r="S992" s="860"/>
      <c r="T992" s="860"/>
      <c r="U992" s="860"/>
      <c r="V992" s="860"/>
      <c r="W992" s="860"/>
      <c r="X992" s="860"/>
      <c r="Y992" s="860"/>
      <c r="Z992" s="860"/>
      <c r="AA992" s="860"/>
      <c r="AB992" s="860"/>
      <c r="AC992" s="860"/>
      <c r="AD992" s="860"/>
      <c r="AE992" s="860"/>
      <c r="AF992" s="860"/>
      <c r="AG992" s="860"/>
    </row>
    <row r="993" ht="14.25" customHeight="1">
      <c r="A993" s="860"/>
      <c r="B993" s="56"/>
      <c r="C993" s="56"/>
      <c r="D993" s="56"/>
      <c r="E993" s="56"/>
      <c r="F993" s="56"/>
      <c r="G993" s="56"/>
      <c r="H993" s="56"/>
      <c r="I993" s="56"/>
      <c r="J993" s="773"/>
      <c r="K993" s="861"/>
      <c r="L993" s="56"/>
      <c r="M993" s="56"/>
      <c r="N993" s="56"/>
      <c r="O993" s="56"/>
      <c r="P993" s="56"/>
      <c r="Q993" s="56"/>
      <c r="R993" s="56"/>
      <c r="S993" s="860"/>
      <c r="T993" s="860"/>
      <c r="U993" s="860"/>
      <c r="V993" s="860"/>
      <c r="W993" s="860"/>
      <c r="X993" s="860"/>
      <c r="Y993" s="860"/>
      <c r="Z993" s="860"/>
      <c r="AA993" s="860"/>
      <c r="AB993" s="860"/>
      <c r="AC993" s="860"/>
      <c r="AD993" s="860"/>
      <c r="AE993" s="860"/>
      <c r="AF993" s="860"/>
      <c r="AG993" s="860"/>
    </row>
    <row r="994" ht="14.25" customHeight="1">
      <c r="A994" s="860"/>
      <c r="B994" s="56"/>
      <c r="C994" s="56"/>
      <c r="D994" s="56"/>
      <c r="E994" s="56"/>
      <c r="F994" s="56"/>
      <c r="G994" s="56"/>
      <c r="H994" s="56"/>
      <c r="I994" s="56"/>
      <c r="J994" s="773"/>
      <c r="K994" s="861"/>
      <c r="L994" s="56"/>
      <c r="M994" s="56"/>
      <c r="N994" s="56"/>
      <c r="O994" s="56"/>
      <c r="P994" s="56"/>
      <c r="Q994" s="56"/>
      <c r="R994" s="56"/>
      <c r="S994" s="860"/>
      <c r="T994" s="860"/>
      <c r="U994" s="860"/>
      <c r="V994" s="860"/>
      <c r="W994" s="860"/>
      <c r="X994" s="860"/>
      <c r="Y994" s="860"/>
      <c r="Z994" s="860"/>
      <c r="AA994" s="860"/>
      <c r="AB994" s="860"/>
      <c r="AC994" s="860"/>
      <c r="AD994" s="860"/>
      <c r="AE994" s="860"/>
      <c r="AF994" s="860"/>
      <c r="AG994" s="860"/>
    </row>
    <row r="995" ht="14.25" customHeight="1">
      <c r="A995" s="860"/>
      <c r="B995" s="56"/>
      <c r="C995" s="56"/>
      <c r="D995" s="56"/>
      <c r="E995" s="56"/>
      <c r="F995" s="56"/>
      <c r="G995" s="56"/>
      <c r="H995" s="56"/>
      <c r="I995" s="56"/>
      <c r="J995" s="773"/>
      <c r="K995" s="861"/>
      <c r="L995" s="56"/>
      <c r="M995" s="56"/>
      <c r="N995" s="56"/>
      <c r="O995" s="56"/>
      <c r="P995" s="56"/>
      <c r="Q995" s="56"/>
      <c r="R995" s="56"/>
      <c r="S995" s="860"/>
      <c r="T995" s="860"/>
      <c r="U995" s="860"/>
      <c r="V995" s="860"/>
      <c r="W995" s="860"/>
      <c r="X995" s="860"/>
      <c r="Y995" s="860"/>
      <c r="Z995" s="860"/>
      <c r="AA995" s="860"/>
      <c r="AB995" s="860"/>
      <c r="AC995" s="860"/>
      <c r="AD995" s="860"/>
      <c r="AE995" s="860"/>
      <c r="AF995" s="860"/>
      <c r="AG995" s="860"/>
    </row>
    <row r="996" ht="14.25" customHeight="1">
      <c r="A996" s="860"/>
      <c r="B996" s="56"/>
      <c r="C996" s="56"/>
      <c r="D996" s="56"/>
      <c r="E996" s="56"/>
      <c r="F996" s="56"/>
      <c r="G996" s="56"/>
      <c r="H996" s="56"/>
      <c r="I996" s="56"/>
      <c r="J996" s="773"/>
      <c r="K996" s="861"/>
      <c r="L996" s="56"/>
      <c r="M996" s="56"/>
      <c r="N996" s="56"/>
      <c r="O996" s="56"/>
      <c r="P996" s="56"/>
      <c r="Q996" s="56"/>
      <c r="R996" s="56"/>
      <c r="S996" s="860"/>
      <c r="T996" s="860"/>
      <c r="U996" s="860"/>
      <c r="V996" s="860"/>
      <c r="W996" s="860"/>
      <c r="X996" s="860"/>
      <c r="Y996" s="860"/>
      <c r="Z996" s="860"/>
      <c r="AA996" s="860"/>
      <c r="AB996" s="860"/>
      <c r="AC996" s="860"/>
      <c r="AD996" s="860"/>
      <c r="AE996" s="860"/>
      <c r="AF996" s="860"/>
      <c r="AG996" s="860"/>
    </row>
    <row r="997" ht="14.25" customHeight="1">
      <c r="A997" s="860"/>
      <c r="B997" s="56"/>
      <c r="C997" s="56"/>
      <c r="D997" s="56"/>
      <c r="E997" s="56"/>
      <c r="F997" s="56"/>
      <c r="G997" s="56"/>
      <c r="H997" s="56"/>
      <c r="I997" s="56"/>
      <c r="J997" s="773"/>
      <c r="K997" s="861"/>
      <c r="L997" s="56"/>
      <c r="M997" s="56"/>
      <c r="N997" s="56"/>
      <c r="O997" s="56"/>
      <c r="P997" s="56"/>
      <c r="Q997" s="56"/>
      <c r="R997" s="56"/>
      <c r="S997" s="860"/>
      <c r="T997" s="860"/>
      <c r="U997" s="860"/>
      <c r="V997" s="860"/>
      <c r="W997" s="860"/>
      <c r="X997" s="860"/>
      <c r="Y997" s="860"/>
      <c r="Z997" s="860"/>
      <c r="AA997" s="860"/>
      <c r="AB997" s="860"/>
      <c r="AC997" s="860"/>
      <c r="AD997" s="860"/>
      <c r="AE997" s="860"/>
      <c r="AF997" s="860"/>
      <c r="AG997" s="860"/>
    </row>
    <row r="998" ht="14.25" customHeight="1">
      <c r="A998" s="860"/>
      <c r="B998" s="56"/>
      <c r="C998" s="56"/>
      <c r="D998" s="56"/>
      <c r="E998" s="56"/>
      <c r="F998" s="56"/>
      <c r="G998" s="56"/>
      <c r="H998" s="56"/>
      <c r="I998" s="56"/>
      <c r="J998" s="773"/>
      <c r="K998" s="861"/>
      <c r="L998" s="56"/>
      <c r="M998" s="56"/>
      <c r="N998" s="56"/>
      <c r="O998" s="56"/>
      <c r="P998" s="56"/>
      <c r="Q998" s="56"/>
      <c r="R998" s="56"/>
      <c r="S998" s="860"/>
      <c r="T998" s="860"/>
      <c r="U998" s="860"/>
      <c r="V998" s="860"/>
      <c r="W998" s="860"/>
      <c r="X998" s="860"/>
      <c r="Y998" s="860"/>
      <c r="Z998" s="860"/>
      <c r="AA998" s="860"/>
      <c r="AB998" s="860"/>
      <c r="AC998" s="860"/>
      <c r="AD998" s="860"/>
      <c r="AE998" s="860"/>
      <c r="AF998" s="860"/>
      <c r="AG998" s="860"/>
    </row>
    <row r="999" ht="14.25" customHeight="1">
      <c r="A999" s="860"/>
      <c r="B999" s="56"/>
      <c r="C999" s="56"/>
      <c r="D999" s="56"/>
      <c r="E999" s="56"/>
      <c r="F999" s="56"/>
      <c r="G999" s="56"/>
      <c r="H999" s="56"/>
      <c r="I999" s="56"/>
      <c r="J999" s="773"/>
      <c r="K999" s="861"/>
      <c r="L999" s="56"/>
      <c r="M999" s="56"/>
      <c r="N999" s="56"/>
      <c r="O999" s="56"/>
      <c r="P999" s="56"/>
      <c r="Q999" s="56"/>
      <c r="R999" s="56"/>
      <c r="S999" s="860"/>
      <c r="T999" s="860"/>
      <c r="U999" s="860"/>
      <c r="V999" s="860"/>
      <c r="W999" s="860"/>
      <c r="X999" s="860"/>
      <c r="Y999" s="860"/>
      <c r="Z999" s="860"/>
      <c r="AA999" s="860"/>
      <c r="AB999" s="860"/>
      <c r="AC999" s="860"/>
      <c r="AD999" s="860"/>
      <c r="AE999" s="860"/>
      <c r="AF999" s="860"/>
      <c r="AG999" s="860"/>
    </row>
    <row r="1000" ht="14.25" customHeight="1">
      <c r="A1000" s="860"/>
      <c r="B1000" s="56"/>
      <c r="C1000" s="56"/>
      <c r="D1000" s="56"/>
      <c r="E1000" s="56"/>
      <c r="F1000" s="56"/>
      <c r="G1000" s="56"/>
      <c r="H1000" s="56"/>
      <c r="I1000" s="56"/>
      <c r="J1000" s="773"/>
      <c r="K1000" s="861"/>
      <c r="L1000" s="56"/>
      <c r="M1000" s="56"/>
      <c r="N1000" s="56"/>
      <c r="O1000" s="56"/>
      <c r="P1000" s="56"/>
      <c r="Q1000" s="56"/>
      <c r="R1000" s="56"/>
      <c r="S1000" s="860"/>
      <c r="T1000" s="860"/>
      <c r="U1000" s="860"/>
      <c r="V1000" s="860"/>
      <c r="W1000" s="860"/>
      <c r="X1000" s="860"/>
      <c r="Y1000" s="860"/>
      <c r="Z1000" s="860"/>
      <c r="AA1000" s="860"/>
      <c r="AB1000" s="860"/>
      <c r="AC1000" s="860"/>
      <c r="AD1000" s="860"/>
      <c r="AE1000" s="860"/>
      <c r="AF1000" s="860"/>
      <c r="AG1000" s="860"/>
    </row>
    <row r="1001" ht="14.25" customHeight="1">
      <c r="A1001" s="860"/>
      <c r="B1001" s="56"/>
      <c r="C1001" s="56"/>
      <c r="D1001" s="56"/>
      <c r="E1001" s="56"/>
      <c r="F1001" s="56"/>
      <c r="G1001" s="56"/>
      <c r="H1001" s="56"/>
      <c r="I1001" s="56"/>
      <c r="J1001" s="773"/>
      <c r="K1001" s="861"/>
      <c r="L1001" s="56"/>
      <c r="M1001" s="56"/>
      <c r="N1001" s="56"/>
      <c r="O1001" s="56"/>
      <c r="P1001" s="56"/>
      <c r="Q1001" s="56"/>
      <c r="R1001" s="56"/>
      <c r="S1001" s="860"/>
      <c r="T1001" s="860"/>
      <c r="U1001" s="860"/>
      <c r="V1001" s="860"/>
      <c r="W1001" s="860"/>
      <c r="X1001" s="860"/>
      <c r="Y1001" s="860"/>
      <c r="Z1001" s="860"/>
      <c r="AA1001" s="860"/>
      <c r="AB1001" s="860"/>
      <c r="AC1001" s="860"/>
      <c r="AD1001" s="860"/>
      <c r="AE1001" s="860"/>
      <c r="AF1001" s="860"/>
      <c r="AG1001" s="860"/>
    </row>
    <row r="1002" ht="14.25" customHeight="1">
      <c r="A1002" s="860"/>
      <c r="B1002" s="56"/>
      <c r="C1002" s="56"/>
      <c r="D1002" s="56"/>
      <c r="E1002" s="56"/>
      <c r="F1002" s="56"/>
      <c r="G1002" s="56"/>
      <c r="H1002" s="56"/>
      <c r="I1002" s="56"/>
      <c r="J1002" s="773"/>
      <c r="K1002" s="861"/>
      <c r="L1002" s="56"/>
      <c r="M1002" s="56"/>
      <c r="N1002" s="56"/>
      <c r="O1002" s="56"/>
      <c r="P1002" s="56"/>
      <c r="Q1002" s="56"/>
      <c r="R1002" s="56"/>
      <c r="S1002" s="860"/>
      <c r="T1002" s="860"/>
      <c r="U1002" s="860"/>
      <c r="V1002" s="860"/>
      <c r="W1002" s="860"/>
      <c r="X1002" s="860"/>
      <c r="Y1002" s="860"/>
      <c r="Z1002" s="860"/>
      <c r="AA1002" s="860"/>
      <c r="AB1002" s="860"/>
      <c r="AC1002" s="860"/>
      <c r="AD1002" s="860"/>
      <c r="AE1002" s="860"/>
      <c r="AF1002" s="860"/>
      <c r="AG1002" s="860"/>
    </row>
    <row r="1003" ht="14.25" customHeight="1">
      <c r="A1003" s="860"/>
      <c r="B1003" s="56"/>
      <c r="C1003" s="56"/>
      <c r="D1003" s="56"/>
      <c r="E1003" s="56"/>
      <c r="F1003" s="56"/>
      <c r="G1003" s="56"/>
      <c r="H1003" s="56"/>
      <c r="I1003" s="56"/>
      <c r="J1003" s="773"/>
      <c r="K1003" s="861"/>
      <c r="L1003" s="56"/>
      <c r="M1003" s="56"/>
      <c r="N1003" s="56"/>
      <c r="O1003" s="56"/>
      <c r="P1003" s="56"/>
      <c r="Q1003" s="56"/>
      <c r="R1003" s="56"/>
      <c r="S1003" s="860"/>
      <c r="T1003" s="860"/>
      <c r="U1003" s="860"/>
      <c r="V1003" s="860"/>
      <c r="W1003" s="860"/>
      <c r="X1003" s="860"/>
      <c r="Y1003" s="860"/>
      <c r="Z1003" s="860"/>
      <c r="AA1003" s="860"/>
      <c r="AB1003" s="860"/>
      <c r="AC1003" s="860"/>
      <c r="AD1003" s="860"/>
      <c r="AE1003" s="860"/>
      <c r="AF1003" s="860"/>
      <c r="AG1003" s="860"/>
    </row>
    <row r="1004" ht="14.25" customHeight="1">
      <c r="A1004" s="860"/>
      <c r="B1004" s="56"/>
      <c r="C1004" s="56"/>
      <c r="D1004" s="56"/>
      <c r="E1004" s="56"/>
      <c r="F1004" s="56"/>
      <c r="G1004" s="56"/>
      <c r="H1004" s="56"/>
      <c r="I1004" s="56"/>
      <c r="J1004" s="773"/>
      <c r="K1004" s="861"/>
      <c r="L1004" s="56"/>
      <c r="M1004" s="56"/>
      <c r="N1004" s="56"/>
      <c r="O1004" s="56"/>
      <c r="P1004" s="56"/>
      <c r="Q1004" s="56"/>
      <c r="R1004" s="56"/>
      <c r="S1004" s="860"/>
      <c r="T1004" s="860"/>
      <c r="U1004" s="860"/>
      <c r="V1004" s="860"/>
      <c r="W1004" s="860"/>
      <c r="X1004" s="860"/>
      <c r="Y1004" s="860"/>
      <c r="Z1004" s="860"/>
      <c r="AA1004" s="860"/>
      <c r="AB1004" s="860"/>
      <c r="AC1004" s="860"/>
      <c r="AD1004" s="860"/>
      <c r="AE1004" s="860"/>
      <c r="AF1004" s="860"/>
      <c r="AG1004" s="860"/>
    </row>
    <row r="1005" ht="14.25" customHeight="1">
      <c r="A1005" s="860"/>
      <c r="B1005" s="56"/>
      <c r="C1005" s="56"/>
      <c r="D1005" s="56"/>
      <c r="E1005" s="56"/>
      <c r="F1005" s="56"/>
      <c r="G1005" s="56"/>
      <c r="H1005" s="56"/>
      <c r="I1005" s="56"/>
      <c r="J1005" s="773"/>
      <c r="K1005" s="861"/>
      <c r="L1005" s="56"/>
      <c r="M1005" s="56"/>
      <c r="N1005" s="56"/>
      <c r="O1005" s="56"/>
      <c r="P1005" s="56"/>
      <c r="Q1005" s="56"/>
      <c r="R1005" s="56"/>
      <c r="S1005" s="860"/>
      <c r="T1005" s="860"/>
      <c r="U1005" s="860"/>
      <c r="V1005" s="860"/>
      <c r="W1005" s="860"/>
      <c r="X1005" s="860"/>
      <c r="Y1005" s="860"/>
      <c r="Z1005" s="860"/>
      <c r="AA1005" s="860"/>
      <c r="AB1005" s="860"/>
      <c r="AC1005" s="860"/>
      <c r="AD1005" s="860"/>
      <c r="AE1005" s="860"/>
      <c r="AF1005" s="860"/>
      <c r="AG1005" s="860"/>
    </row>
  </sheetData>
  <mergeCells count="2">
    <mergeCell ref="B1:H1"/>
    <mergeCell ref="A796:A800"/>
  </mergeCells>
  <conditionalFormatting sqref="B806 C806:C808 D806">
    <cfRule type="expression" dxfId="2" priority="1">
      <formula>$F806="BANDWITH LAMA"</formula>
    </cfRule>
  </conditionalFormatting>
  <conditionalFormatting sqref="B806 C806:C808 D806">
    <cfRule type="expression" dxfId="1" priority="2">
      <formula>COUNTIF(#REF!,B806)&gt;1</formula>
    </cfRule>
  </conditionalFormatting>
  <conditionalFormatting sqref="B801:E805">
    <cfRule type="expression" dxfId="2" priority="3">
      <formula>$F801="BANDWITH LAMA"</formula>
    </cfRule>
  </conditionalFormatting>
  <conditionalFormatting sqref="B801:E805">
    <cfRule type="expression" dxfId="1" priority="4">
      <formula>COUNTIF(#REF!,B801)&gt;1</formula>
    </cfRule>
  </conditionalFormatting>
  <conditionalFormatting sqref="D2:D14 D16:D794">
    <cfRule type="expression" dxfId="3" priority="5" stopIfTrue="1">
      <formula>AND(COUNTIF($D$2:$D$426, D2)+COUNTIF($D$560:$D$791, D2)+COUNTIF($D$427:$D$559, D2)&gt;1,NOT(ISBLANK(D2)))</formula>
    </cfRule>
  </conditionalFormatting>
  <conditionalFormatting sqref="D3:D14 D16:D256 D258:D452 D454:D533 D536:D560 D562:D572 D574:D794">
    <cfRule type="expression" dxfId="3" priority="6" stopIfTrue="1">
      <formula>AND(COUNTIF($D$562:$D$572, D3)+COUNTIF($D$213:$D$256, D3)+COUNTIF($D$2:$D$114, D3)+COUNTIF($D$115:$D$212, D3)+COUNTIF($D$258:$D$426, D3)+COUNTIF($D$536:$D$560, D3)+COUNTIF($D$427:$D$452, D3)+COUNTIF($D$454:$D$533, D3)+COUNTIF(#REF!, D3)&gt;1,NOT(ISBLANK(D3)))</formula>
    </cfRule>
  </conditionalFormatting>
  <conditionalFormatting sqref="D15">
    <cfRule type="expression" dxfId="1" priority="7">
      <formula>COUNTIF($A16:$A819, D16) &gt; 1</formula>
    </cfRule>
  </conditionalFormatting>
  <conditionalFormatting sqref="D15">
    <cfRule type="expression" dxfId="1" priority="8">
      <formula>COUNTIF(D:D,D15)&gt;1</formula>
    </cfRule>
  </conditionalFormatting>
  <conditionalFormatting sqref="L15">
    <cfRule type="expression" dxfId="3" priority="9" stopIfTrue="1">
      <formula>AND(COUNTIF($D$566:$D$575, L15)+COUNTIF($D$215:$D$259, L15)+COUNTIF($D$2:$D$115, L15)+COUNTIF($D$117:$D$213, L15)+COUNTIF($D$261:$D$429, L15)+COUNTIF($D$540:$D$564, L15)+COUNTIF($D$431:$D$456, L15)+COUNTIF($D$458:$D$537, L15)+COUNTIF(#REF!, L15)&gt;1,NOT(ISBLANK(L15)))</formula>
    </cfRule>
  </conditionalFormatting>
  <conditionalFormatting sqref="L87">
    <cfRule type="expression" dxfId="2" priority="10">
      <formula>$H87="BANDWITH LAMA"</formula>
    </cfRule>
  </conditionalFormatting>
  <conditionalFormatting sqref="L87">
    <cfRule type="expression" dxfId="1" priority="11">
      <formula>COUNTIF(#REF!,L87)&gt;1</formula>
    </cfRule>
  </conditionalFormatting>
  <conditionalFormatting sqref="L225">
    <cfRule type="expression" dxfId="2" priority="12">
      <formula>$H225="BANDWITH LAMA"</formula>
    </cfRule>
  </conditionalFormatting>
  <conditionalFormatting sqref="L225">
    <cfRule type="expression" dxfId="1" priority="13">
      <formula>COUNTIF(#REF!,L225)&gt;1</formula>
    </cfRule>
  </conditionalFormatting>
  <hyperlinks>
    <hyperlink r:id="rId1" ref="I67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2026-06-14T09:36:20Z</dcterms:created>
  <dc:creator>KIKI</dc:creator>
</cp:coreProperties>
</file>